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mc:AlternateContent xmlns:mc="http://schemas.openxmlformats.org/markup-compatibility/2006">
    <mc:Choice Requires="x15">
      <x15ac:absPath xmlns:x15ac="http://schemas.microsoft.com/office/spreadsheetml/2010/11/ac" url="\\ncemcorpcifs03.itss.twcable.com\CLTFILE01-DeptFiles\ALM Data\Asset Disposition Management\Asset Disposal Requests\PUFs for Procureport Upload\2024\Avay\"/>
    </mc:Choice>
  </mc:AlternateContent>
  <xr:revisionPtr revIDLastSave="0" documentId="8_{59D71EB7-4017-486B-B5C8-753C2F367EEC}" xr6:coauthVersionLast="47" xr6:coauthVersionMax="47" xr10:uidLastSave="{00000000-0000-0000-0000-000000000000}"/>
  <bookViews>
    <workbookView xWindow="-22215" yWindow="3120" windowWidth="21600" windowHeight="11325" tabRatio="788" activeTab="1" xr2:uid="{00000000-000D-0000-FFFF-FFFF00000000}"/>
  </bookViews>
  <sheets>
    <sheet name="Instructions" sheetId="2" r:id="rId1"/>
    <sheet name="General Pickup " sheetId="3" r:id="rId2"/>
    <sheet name="Variance Check" sheetId="6" r:id="rId3"/>
    <sheet name="Approval PIVOT" sheetId="4" r:id="rId4"/>
    <sheet name="ADDITIONAL DATA" sheetId="7" r:id="rId5"/>
    <sheet name="Data - Pallet Detail" sheetId="9" r:id="rId6"/>
    <sheet name="Data - MAKE-MODEL-SN" sheetId="8" r:id="rId7"/>
    <sheet name="BOL" sheetId="10" r:id="rId8"/>
    <sheet name="ALM PIVOT" sheetId="5" r:id="rId9"/>
    <sheet name="Master" sheetId="11" r:id="rId10"/>
  </sheets>
  <externalReferences>
    <externalReference r:id="rId11"/>
    <externalReference r:id="rId12"/>
    <externalReference r:id="rId13"/>
    <externalReference r:id="rId14"/>
  </externalReferences>
  <definedNames>
    <definedName name="_xlnm._FilterDatabase" localSheetId="4" hidden="1">'ADDITIONAL DATA'!$A$5:$O$235</definedName>
    <definedName name="_xlnm._FilterDatabase" localSheetId="6" hidden="1">'Data - MAKE-MODEL-SN'!$A$5:$P$7794</definedName>
    <definedName name="_xlnm._FilterDatabase" localSheetId="5" hidden="1">'Data - Pallet Detail'!$A$5:$Q$108</definedName>
    <definedName name="_xlnm._FilterDatabase" localSheetId="9" hidden="1">Master!$A$4:$AN$1265</definedName>
    <definedName name="Action" localSheetId="4">'[1]DTCA - NON CPE'!$O$3:$O$7</definedName>
    <definedName name="Action" localSheetId="5">'[1]DTCA - NON CPE'!$O$3:$O$7</definedName>
    <definedName name="Action">'[2]DTCA - NON CPE'!$O$3:$O$7</definedName>
    <definedName name="cpe_TYPE" localSheetId="5">'[3]Drop Down'!$A$2:$A$13</definedName>
    <definedName name="cpe_TYPE">'[3]Drop Down'!$A$2:$A$13</definedName>
    <definedName name="PIVOTSUM">'General Pickup '!$C$45:$C$89</definedName>
    <definedName name="_xlnm.Print_Area" localSheetId="4">'ADDITIONAL DATA'!$A$1:$O$163</definedName>
    <definedName name="_xlnm.Print_Area" localSheetId="8">'ALM PIVOT'!#REF!</definedName>
    <definedName name="_xlnm.Print_Area" localSheetId="3">'Approval PIVOT'!$APU$1:$APW$1</definedName>
    <definedName name="_xlnm.Print_Area" localSheetId="7">BOL!$A$1:$L$51</definedName>
    <definedName name="_xlnm.Print_Area" localSheetId="6">'Data - MAKE-MODEL-SN'!$A$1:$J$896</definedName>
    <definedName name="_xlnm.Print_Area" localSheetId="1">'General Pickup '!$C$1:$M$91</definedName>
    <definedName name="_xlnm.Print_Area" localSheetId="0">Instructions!$A$1:$O$59</definedName>
    <definedName name="_xlnm.Print_Area" localSheetId="2">'Variance Check'!$A$2:$F$16</definedName>
    <definedName name="Year" localSheetId="4">'[1]DTCA - NON CPE'!$P$3:$P$17</definedName>
    <definedName name="Year" localSheetId="5">'[1]DTCA - NON CPE'!$P$3:$P$17</definedName>
    <definedName name="Year">'[2]DTCA - NON CPE'!$P$3:$P$17</definedName>
  </definedNames>
  <calcPr calcId="191029"/>
  <pivotCaches>
    <pivotCache cacheId="5" r:id="rId15"/>
    <pivotCache cacheId="6" r:id="rId16"/>
    <pivotCache cacheId="7" r:id="rId17"/>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85" i="3" l="1"/>
  <c r="D86" i="3"/>
  <c r="D87" i="3"/>
  <c r="D88" i="3"/>
  <c r="L163" i="7"/>
  <c r="K7" i="7"/>
  <c r="L7" i="7" s="1"/>
  <c r="K8" i="7"/>
  <c r="L8" i="7" s="1"/>
  <c r="K9" i="7"/>
  <c r="L9" i="7" s="1"/>
  <c r="K10" i="7"/>
  <c r="L10" i="7" s="1"/>
  <c r="K11" i="7"/>
  <c r="L11" i="7" s="1"/>
  <c r="K12" i="7"/>
  <c r="L12" i="7" s="1"/>
  <c r="K13" i="7"/>
  <c r="L13" i="7" s="1"/>
  <c r="K14" i="7"/>
  <c r="L14" i="7" s="1"/>
  <c r="K15" i="7"/>
  <c r="L15" i="7" s="1"/>
  <c r="K16" i="7"/>
  <c r="L16" i="7" s="1"/>
  <c r="K17" i="7"/>
  <c r="L17" i="7" s="1"/>
  <c r="K18" i="7"/>
  <c r="L18" i="7" s="1"/>
  <c r="K19" i="7"/>
  <c r="L19" i="7" s="1"/>
  <c r="K20" i="7"/>
  <c r="L20" i="7" s="1"/>
  <c r="K21" i="7"/>
  <c r="L21" i="7" s="1"/>
  <c r="K22" i="7"/>
  <c r="L22" i="7" s="1"/>
  <c r="K23" i="7"/>
  <c r="L23" i="7" s="1"/>
  <c r="K24" i="7"/>
  <c r="L24" i="7" s="1"/>
  <c r="K25" i="7"/>
  <c r="L25" i="7" s="1"/>
  <c r="K26" i="7"/>
  <c r="L26" i="7"/>
  <c r="K27" i="7"/>
  <c r="L27" i="7" s="1"/>
  <c r="K28" i="7"/>
  <c r="L28" i="7" s="1"/>
  <c r="K29" i="7"/>
  <c r="L29" i="7" s="1"/>
  <c r="K30" i="7"/>
  <c r="L30" i="7" s="1"/>
  <c r="K31" i="7"/>
  <c r="L31" i="7" s="1"/>
  <c r="K32" i="7"/>
  <c r="L32" i="7" s="1"/>
  <c r="K33" i="7"/>
  <c r="L33" i="7" s="1"/>
  <c r="K34" i="7"/>
  <c r="L34" i="7" s="1"/>
  <c r="K35" i="7"/>
  <c r="L35" i="7" s="1"/>
  <c r="K36" i="7"/>
  <c r="L36" i="7" s="1"/>
  <c r="K37" i="7"/>
  <c r="L37" i="7" s="1"/>
  <c r="K38" i="7"/>
  <c r="L38" i="7" s="1"/>
  <c r="K39" i="7"/>
  <c r="L39" i="7" s="1"/>
  <c r="K40" i="7"/>
  <c r="L40" i="7" s="1"/>
  <c r="K41" i="7"/>
  <c r="L41" i="7" s="1"/>
  <c r="K42" i="7"/>
  <c r="L42" i="7" s="1"/>
  <c r="K43" i="7"/>
  <c r="L43" i="7" s="1"/>
  <c r="K44" i="7"/>
  <c r="L44" i="7" s="1"/>
  <c r="K45" i="7"/>
  <c r="L45" i="7" s="1"/>
  <c r="K46" i="7"/>
  <c r="L46" i="7" s="1"/>
  <c r="K47" i="7"/>
  <c r="L47" i="7" s="1"/>
  <c r="K48" i="7"/>
  <c r="L48" i="7" s="1"/>
  <c r="K49" i="7"/>
  <c r="L49" i="7" s="1"/>
  <c r="K50" i="7"/>
  <c r="L50" i="7" s="1"/>
  <c r="K51" i="7"/>
  <c r="L51" i="7" s="1"/>
  <c r="K52" i="7"/>
  <c r="L52" i="7" s="1"/>
  <c r="K53" i="7"/>
  <c r="L53" i="7" s="1"/>
  <c r="K54" i="7"/>
  <c r="L54" i="7" s="1"/>
  <c r="K55" i="7"/>
  <c r="L55" i="7" s="1"/>
  <c r="K56" i="7"/>
  <c r="L56" i="7" s="1"/>
  <c r="K57" i="7"/>
  <c r="L57" i="7" s="1"/>
  <c r="L58" i="7"/>
  <c r="K59" i="7"/>
  <c r="L59" i="7" s="1"/>
  <c r="K60" i="7"/>
  <c r="L60" i="7" s="1"/>
  <c r="K61" i="7"/>
  <c r="L61" i="7" s="1"/>
  <c r="K62" i="7"/>
  <c r="L62" i="7" s="1"/>
  <c r="K63" i="7"/>
  <c r="L63" i="7" s="1"/>
  <c r="K64" i="7"/>
  <c r="L64" i="7" s="1"/>
  <c r="K65" i="7"/>
  <c r="L65" i="7" s="1"/>
  <c r="K66" i="7"/>
  <c r="L66" i="7" s="1"/>
  <c r="K67" i="7"/>
  <c r="L67" i="7" s="1"/>
  <c r="K68" i="7"/>
  <c r="L68" i="7" s="1"/>
  <c r="K69" i="7"/>
  <c r="L69" i="7" s="1"/>
  <c r="K70" i="7"/>
  <c r="L70" i="7" s="1"/>
  <c r="K71" i="7"/>
  <c r="L71" i="7" s="1"/>
  <c r="K72" i="7"/>
  <c r="L72" i="7" s="1"/>
  <c r="K73" i="7"/>
  <c r="L73" i="7" s="1"/>
  <c r="K74" i="7"/>
  <c r="L74" i="7" s="1"/>
  <c r="K75" i="7"/>
  <c r="L75" i="7" s="1"/>
  <c r="K76" i="7"/>
  <c r="L76" i="7" s="1"/>
  <c r="K77" i="7"/>
  <c r="L77" i="7" s="1"/>
  <c r="K78" i="7"/>
  <c r="L78" i="7" s="1"/>
  <c r="K79" i="7"/>
  <c r="L79" i="7" s="1"/>
  <c r="K80" i="7"/>
  <c r="L80" i="7" s="1"/>
  <c r="K81" i="7"/>
  <c r="L81" i="7" s="1"/>
  <c r="K82" i="7"/>
  <c r="L82" i="7" s="1"/>
  <c r="K83" i="7"/>
  <c r="L83" i="7" s="1"/>
  <c r="K84" i="7"/>
  <c r="L84" i="7" s="1"/>
  <c r="K85" i="7"/>
  <c r="L85" i="7" s="1"/>
  <c r="K86" i="7"/>
  <c r="L86" i="7" s="1"/>
  <c r="K87" i="7"/>
  <c r="L87" i="7" s="1"/>
  <c r="K88" i="7"/>
  <c r="L88" i="7" s="1"/>
  <c r="K89" i="7"/>
  <c r="L89" i="7" s="1"/>
  <c r="K90" i="7"/>
  <c r="L90" i="7" s="1"/>
  <c r="K91" i="7"/>
  <c r="L91" i="7" s="1"/>
  <c r="K92" i="7"/>
  <c r="L92" i="7" s="1"/>
  <c r="L93" i="7"/>
  <c r="K94" i="7"/>
  <c r="L94" i="7"/>
  <c r="K95" i="7"/>
  <c r="L95" i="7" s="1"/>
  <c r="K96" i="7"/>
  <c r="L96" i="7" s="1"/>
  <c r="K97" i="7"/>
  <c r="L97" i="7" s="1"/>
  <c r="K98" i="7"/>
  <c r="L98" i="7" s="1"/>
  <c r="K99" i="7"/>
  <c r="L99" i="7" s="1"/>
  <c r="K100" i="7"/>
  <c r="L100" i="7" s="1"/>
  <c r="K101" i="7"/>
  <c r="L101" i="7" s="1"/>
  <c r="K102" i="7"/>
  <c r="L102" i="7" s="1"/>
  <c r="K103" i="7"/>
  <c r="L103" i="7" s="1"/>
  <c r="K104" i="7"/>
  <c r="L104" i="7" s="1"/>
  <c r="K105" i="7"/>
  <c r="L105" i="7" s="1"/>
  <c r="K106" i="7"/>
  <c r="L106" i="7" s="1"/>
  <c r="L107" i="7"/>
  <c r="K108" i="7"/>
  <c r="L108" i="7" s="1"/>
  <c r="K109" i="7"/>
  <c r="L109" i="7" s="1"/>
  <c r="K110" i="7"/>
  <c r="L110" i="7" s="1"/>
  <c r="K111" i="7"/>
  <c r="L111" i="7" s="1"/>
  <c r="L112" i="7"/>
  <c r="L113" i="7"/>
  <c r="K114" i="7"/>
  <c r="L114" i="7" s="1"/>
  <c r="K115" i="7"/>
  <c r="L115" i="7" s="1"/>
  <c r="K116" i="7"/>
  <c r="L116" i="7" s="1"/>
  <c r="K117" i="7"/>
  <c r="L117" i="7" s="1"/>
  <c r="K118" i="7"/>
  <c r="L118" i="7" s="1"/>
  <c r="K119" i="7"/>
  <c r="L119" i="7" s="1"/>
  <c r="K120" i="7"/>
  <c r="L120" i="7" s="1"/>
  <c r="K121" i="7"/>
  <c r="L121" i="7" s="1"/>
  <c r="K122" i="7"/>
  <c r="L122" i="7"/>
  <c r="K123" i="7"/>
  <c r="L123" i="7" s="1"/>
  <c r="K124" i="7"/>
  <c r="L124" i="7" s="1"/>
  <c r="K125" i="7"/>
  <c r="L125" i="7" s="1"/>
  <c r="K126" i="7"/>
  <c r="L126" i="7"/>
  <c r="K127" i="7"/>
  <c r="L127" i="7" s="1"/>
  <c r="K128" i="7"/>
  <c r="L128" i="7" s="1"/>
  <c r="K129" i="7"/>
  <c r="L129" i="7" s="1"/>
  <c r="K130" i="7"/>
  <c r="L130" i="7" s="1"/>
  <c r="K131" i="7"/>
  <c r="L131" i="7" s="1"/>
  <c r="K132" i="7"/>
  <c r="L132" i="7" s="1"/>
  <c r="K133" i="7"/>
  <c r="L133" i="7" s="1"/>
  <c r="K134" i="7"/>
  <c r="L134" i="7" s="1"/>
  <c r="K135" i="7"/>
  <c r="L135" i="7" s="1"/>
  <c r="K136" i="7"/>
  <c r="L136" i="7" s="1"/>
  <c r="K137" i="7"/>
  <c r="L137" i="7" s="1"/>
  <c r="K138" i="7"/>
  <c r="L138" i="7"/>
  <c r="K139" i="7"/>
  <c r="L139" i="7" s="1"/>
  <c r="K140" i="7"/>
  <c r="L140" i="7" s="1"/>
  <c r="K141" i="7"/>
  <c r="L141" i="7" s="1"/>
  <c r="K142" i="7"/>
  <c r="L142" i="7" s="1"/>
  <c r="K143" i="7"/>
  <c r="L143" i="7" s="1"/>
  <c r="K144" i="7"/>
  <c r="L144" i="7" s="1"/>
  <c r="K145" i="7"/>
  <c r="L145" i="7" s="1"/>
  <c r="K146" i="7"/>
  <c r="L146" i="7" s="1"/>
  <c r="K147" i="7"/>
  <c r="L147" i="7" s="1"/>
  <c r="K148" i="7"/>
  <c r="L148" i="7" s="1"/>
  <c r="K149" i="7"/>
  <c r="L149" i="7" s="1"/>
  <c r="K150" i="7"/>
  <c r="L150" i="7"/>
  <c r="K151" i="7"/>
  <c r="L151" i="7" s="1"/>
  <c r="K152" i="7"/>
  <c r="L152" i="7" s="1"/>
  <c r="K153" i="7"/>
  <c r="L153" i="7" s="1"/>
  <c r="K154" i="7"/>
  <c r="L154" i="7"/>
  <c r="K155" i="7"/>
  <c r="L155" i="7" s="1"/>
  <c r="K156" i="7"/>
  <c r="L156" i="7" s="1"/>
  <c r="K157" i="7"/>
  <c r="L157" i="7" s="1"/>
  <c r="K158" i="7"/>
  <c r="L158" i="7"/>
  <c r="K159" i="7"/>
  <c r="L159" i="7" s="1"/>
  <c r="K160" i="7"/>
  <c r="L160" i="7" s="1"/>
  <c r="K161" i="7"/>
  <c r="L161" i="7" s="1"/>
  <c r="K162" i="7"/>
  <c r="L162" i="7" s="1"/>
  <c r="K163" i="7"/>
  <c r="K164" i="7"/>
  <c r="L164" i="7" s="1"/>
  <c r="K165" i="7"/>
  <c r="L165" i="7" s="1"/>
  <c r="K166" i="7"/>
  <c r="L166" i="7" s="1"/>
  <c r="K167" i="7"/>
  <c r="L167" i="7" s="1"/>
  <c r="K168" i="7"/>
  <c r="L168" i="7" s="1"/>
  <c r="K169" i="7"/>
  <c r="L169" i="7" s="1"/>
  <c r="K170" i="7"/>
  <c r="L170" i="7"/>
  <c r="K171" i="7"/>
  <c r="L171" i="7" s="1"/>
  <c r="K172" i="7"/>
  <c r="L172" i="7" s="1"/>
  <c r="K173" i="7"/>
  <c r="L173" i="7" s="1"/>
  <c r="K174" i="7"/>
  <c r="L174" i="7"/>
  <c r="K175" i="7"/>
  <c r="L175" i="7" s="1"/>
  <c r="K176" i="7"/>
  <c r="L176" i="7" s="1"/>
  <c r="K177" i="7"/>
  <c r="L177" i="7" s="1"/>
  <c r="K178" i="7"/>
  <c r="L178" i="7"/>
  <c r="K179" i="7"/>
  <c r="L179" i="7" s="1"/>
  <c r="K180" i="7"/>
  <c r="L180" i="7" s="1"/>
  <c r="K181" i="7"/>
  <c r="L181" i="7" s="1"/>
  <c r="K182" i="7"/>
  <c r="L182" i="7"/>
  <c r="K183" i="7"/>
  <c r="L183" i="7" s="1"/>
  <c r="K184" i="7"/>
  <c r="L184" i="7" s="1"/>
  <c r="K185" i="7"/>
  <c r="L185" i="7" s="1"/>
  <c r="K186" i="7"/>
  <c r="L186" i="7"/>
  <c r="K187" i="7"/>
  <c r="L187" i="7" s="1"/>
  <c r="K188" i="7"/>
  <c r="L188" i="7" s="1"/>
  <c r="K189" i="7"/>
  <c r="L189" i="7" s="1"/>
  <c r="K190" i="7"/>
  <c r="L190" i="7"/>
  <c r="K191" i="7"/>
  <c r="L191" i="7" s="1"/>
  <c r="K192" i="7"/>
  <c r="L192" i="7" s="1"/>
  <c r="K193" i="7"/>
  <c r="L193" i="7" s="1"/>
  <c r="K194" i="7"/>
  <c r="L194" i="7"/>
  <c r="K195" i="7"/>
  <c r="L195" i="7" s="1"/>
  <c r="K196" i="7"/>
  <c r="L196" i="7" s="1"/>
  <c r="K197" i="7"/>
  <c r="L197" i="7" s="1"/>
  <c r="K198" i="7"/>
  <c r="L198" i="7"/>
  <c r="K199" i="7"/>
  <c r="L199" i="7" s="1"/>
  <c r="K200" i="7"/>
  <c r="L200" i="7" s="1"/>
  <c r="K201" i="7"/>
  <c r="L201" i="7" s="1"/>
  <c r="K202" i="7"/>
  <c r="L202" i="7"/>
  <c r="K203" i="7"/>
  <c r="L203" i="7" s="1"/>
  <c r="K204" i="7"/>
  <c r="L204" i="7" s="1"/>
  <c r="K205" i="7"/>
  <c r="L205" i="7" s="1"/>
  <c r="K206" i="7"/>
  <c r="L206" i="7"/>
  <c r="K207" i="7"/>
  <c r="L207" i="7" s="1"/>
  <c r="K208" i="7"/>
  <c r="L208" i="7" s="1"/>
  <c r="K209" i="7"/>
  <c r="L209" i="7" s="1"/>
  <c r="K210" i="7"/>
  <c r="L210" i="7"/>
  <c r="K211" i="7"/>
  <c r="L211" i="7" s="1"/>
  <c r="K212" i="7"/>
  <c r="L212" i="7" s="1"/>
  <c r="K213" i="7"/>
  <c r="L213" i="7" s="1"/>
  <c r="K214" i="7"/>
  <c r="L214" i="7"/>
  <c r="K215" i="7"/>
  <c r="L215" i="7" s="1"/>
  <c r="K216" i="7"/>
  <c r="L216" i="7" s="1"/>
  <c r="K217" i="7"/>
  <c r="L217" i="7" s="1"/>
  <c r="K218" i="7"/>
  <c r="L218" i="7"/>
  <c r="K219" i="7"/>
  <c r="L219" i="7" s="1"/>
  <c r="K220" i="7"/>
  <c r="L220" i="7" s="1"/>
  <c r="K221" i="7"/>
  <c r="L221" i="7" s="1"/>
  <c r="K222" i="7"/>
  <c r="L222" i="7"/>
  <c r="K223" i="7"/>
  <c r="L223" i="7" s="1"/>
  <c r="K224" i="7"/>
  <c r="L224" i="7" s="1"/>
  <c r="K225" i="7"/>
  <c r="L225" i="7" s="1"/>
  <c r="K226" i="7"/>
  <c r="L226" i="7"/>
  <c r="K227" i="7"/>
  <c r="L227" i="7" s="1"/>
  <c r="K228" i="7"/>
  <c r="L228" i="7" s="1"/>
  <c r="K229" i="7"/>
  <c r="L229" i="7" s="1"/>
  <c r="K230" i="7"/>
  <c r="L230" i="7"/>
  <c r="K231" i="7"/>
  <c r="L231" i="7" s="1"/>
  <c r="K232" i="7"/>
  <c r="L232" i="7" s="1"/>
  <c r="K233" i="7"/>
  <c r="L233" i="7" s="1"/>
  <c r="K234" i="7"/>
  <c r="L234" i="7"/>
  <c r="K235" i="7"/>
  <c r="L235" i="7" s="1"/>
  <c r="K236" i="7"/>
  <c r="L236" i="7" s="1"/>
  <c r="K237" i="7"/>
  <c r="L237" i="7" s="1"/>
  <c r="K238" i="7"/>
  <c r="L238" i="7"/>
  <c r="K239" i="7"/>
  <c r="L239" i="7" s="1"/>
  <c r="K240" i="7"/>
  <c r="L240" i="7" s="1"/>
  <c r="K241" i="7"/>
  <c r="L241" i="7" s="1"/>
  <c r="K242" i="7"/>
  <c r="L242" i="7"/>
  <c r="K243" i="7"/>
  <c r="L243" i="7" s="1"/>
  <c r="K244" i="7"/>
  <c r="L244" i="7" s="1"/>
  <c r="K245" i="7"/>
  <c r="L245" i="7" s="1"/>
  <c r="K246" i="7"/>
  <c r="L246" i="7"/>
  <c r="K247" i="7"/>
  <c r="L247" i="7" s="1"/>
  <c r="K248" i="7"/>
  <c r="L248" i="7" s="1"/>
  <c r="Q85" i="9"/>
  <c r="P85" i="9"/>
  <c r="O85" i="9"/>
  <c r="N85" i="9"/>
  <c r="M85" i="9"/>
  <c r="H85" i="9"/>
  <c r="F85" i="9"/>
  <c r="D85" i="9"/>
  <c r="C85" i="9"/>
  <c r="B85" i="9"/>
  <c r="Q84" i="9"/>
  <c r="P84" i="9"/>
  <c r="O84" i="9"/>
  <c r="N84" i="9"/>
  <c r="M84" i="9"/>
  <c r="H84" i="9"/>
  <c r="F84" i="9"/>
  <c r="D84" i="9"/>
  <c r="C84" i="9"/>
  <c r="B84" i="9"/>
  <c r="Q83" i="9"/>
  <c r="P83" i="9"/>
  <c r="O83" i="9"/>
  <c r="N83" i="9"/>
  <c r="M83" i="9"/>
  <c r="H83" i="9"/>
  <c r="F83" i="9"/>
  <c r="D83" i="9"/>
  <c r="C83" i="9"/>
  <c r="B83" i="9"/>
  <c r="Q82" i="9"/>
  <c r="P82" i="9"/>
  <c r="O82" i="9"/>
  <c r="N82" i="9"/>
  <c r="M82" i="9"/>
  <c r="L82" i="9"/>
  <c r="H82" i="9"/>
  <c r="F82" i="9"/>
  <c r="D82" i="9"/>
  <c r="C82" i="9"/>
  <c r="B82" i="9"/>
  <c r="Q81" i="9"/>
  <c r="P81" i="9"/>
  <c r="O81" i="9"/>
  <c r="N81" i="9"/>
  <c r="M81" i="9"/>
  <c r="H81" i="9"/>
  <c r="F81" i="9"/>
  <c r="D81" i="9"/>
  <c r="C81" i="9"/>
  <c r="B81" i="9"/>
  <c r="Q80" i="9"/>
  <c r="P80" i="9"/>
  <c r="O80" i="9"/>
  <c r="N80" i="9"/>
  <c r="M80" i="9"/>
  <c r="H80" i="9"/>
  <c r="F80" i="9"/>
  <c r="D80" i="9"/>
  <c r="C80" i="9"/>
  <c r="B80" i="9"/>
  <c r="Q79" i="9"/>
  <c r="P79" i="9"/>
  <c r="O79" i="9"/>
  <c r="N79" i="9"/>
  <c r="M79" i="9"/>
  <c r="H79" i="9"/>
  <c r="F79" i="9"/>
  <c r="D79" i="9"/>
  <c r="C79" i="9"/>
  <c r="B79" i="9"/>
  <c r="Q78" i="9"/>
  <c r="P78" i="9"/>
  <c r="O78" i="9"/>
  <c r="N78" i="9"/>
  <c r="M78" i="9"/>
  <c r="H78" i="9"/>
  <c r="F78" i="9"/>
  <c r="D78" i="9"/>
  <c r="C78" i="9"/>
  <c r="B78" i="9"/>
  <c r="Q77" i="9"/>
  <c r="P77" i="9"/>
  <c r="O77" i="9"/>
  <c r="N77" i="9"/>
  <c r="M77" i="9"/>
  <c r="H77" i="9"/>
  <c r="F77" i="9"/>
  <c r="D77" i="9"/>
  <c r="C77" i="9"/>
  <c r="B77" i="9"/>
  <c r="Q76" i="9"/>
  <c r="P76" i="9"/>
  <c r="O76" i="9"/>
  <c r="N76" i="9"/>
  <c r="M76" i="9"/>
  <c r="H76" i="9"/>
  <c r="F76" i="9"/>
  <c r="D76" i="9"/>
  <c r="C76" i="9"/>
  <c r="B76" i="9"/>
  <c r="P75" i="9"/>
  <c r="O75" i="9"/>
  <c r="N75" i="9"/>
  <c r="M75" i="9"/>
  <c r="H75" i="9"/>
  <c r="F75" i="9"/>
  <c r="D75" i="9"/>
  <c r="C75" i="9"/>
  <c r="B75" i="9"/>
  <c r="P74" i="9"/>
  <c r="O74" i="9"/>
  <c r="N74" i="9"/>
  <c r="M74" i="9"/>
  <c r="H74" i="9"/>
  <c r="F74" i="9"/>
  <c r="D74" i="9"/>
  <c r="C74" i="9"/>
  <c r="B74" i="9"/>
  <c r="P73" i="9"/>
  <c r="O73" i="9"/>
  <c r="N73" i="9"/>
  <c r="M73" i="9"/>
  <c r="H73" i="9"/>
  <c r="F73" i="9"/>
  <c r="D73" i="9"/>
  <c r="C73" i="9"/>
  <c r="B73" i="9"/>
  <c r="P72" i="9"/>
  <c r="O72" i="9"/>
  <c r="N72" i="9"/>
  <c r="M72" i="9"/>
  <c r="H72" i="9"/>
  <c r="F72" i="9"/>
  <c r="D72" i="9"/>
  <c r="C72" i="9"/>
  <c r="B72" i="9"/>
  <c r="P71" i="9"/>
  <c r="O71" i="9"/>
  <c r="N71" i="9"/>
  <c r="M71" i="9"/>
  <c r="H71" i="9"/>
  <c r="F71" i="9"/>
  <c r="D71" i="9"/>
  <c r="C71" i="9"/>
  <c r="B71" i="9"/>
  <c r="P70" i="9"/>
  <c r="O70" i="9"/>
  <c r="N70" i="9"/>
  <c r="M70" i="9"/>
  <c r="H70" i="9"/>
  <c r="F70" i="9"/>
  <c r="D70" i="9"/>
  <c r="C70" i="9"/>
  <c r="B70" i="9"/>
  <c r="Q69" i="9"/>
  <c r="P69" i="9"/>
  <c r="O69" i="9"/>
  <c r="N69" i="9"/>
  <c r="M69" i="9"/>
  <c r="H69" i="9"/>
  <c r="F69" i="9"/>
  <c r="D69" i="9"/>
  <c r="C69" i="9"/>
  <c r="B69" i="9"/>
  <c r="Q68" i="9"/>
  <c r="P68" i="9"/>
  <c r="O68" i="9"/>
  <c r="N68" i="9"/>
  <c r="M68" i="9"/>
  <c r="H68" i="9"/>
  <c r="F68" i="9"/>
  <c r="D68" i="9"/>
  <c r="C68" i="9"/>
  <c r="B68" i="9"/>
  <c r="Q67" i="9"/>
  <c r="P67" i="9"/>
  <c r="O67" i="9"/>
  <c r="N67" i="9"/>
  <c r="M67" i="9"/>
  <c r="H67" i="9"/>
  <c r="F67" i="9"/>
  <c r="D67" i="9"/>
  <c r="C67" i="9"/>
  <c r="B67" i="9"/>
  <c r="Q66" i="9"/>
  <c r="P66" i="9"/>
  <c r="O66" i="9"/>
  <c r="N66" i="9"/>
  <c r="M66" i="9"/>
  <c r="H66" i="9"/>
  <c r="F66" i="9"/>
  <c r="D66" i="9"/>
  <c r="C66" i="9"/>
  <c r="B66" i="9"/>
  <c r="Q65" i="9"/>
  <c r="P65" i="9"/>
  <c r="O65" i="9"/>
  <c r="N65" i="9"/>
  <c r="M65" i="9"/>
  <c r="H65" i="9"/>
  <c r="F65" i="9"/>
  <c r="D65" i="9"/>
  <c r="C65" i="9"/>
  <c r="B65" i="9"/>
  <c r="Q64" i="9"/>
  <c r="P64" i="9"/>
  <c r="O64" i="9"/>
  <c r="N64" i="9"/>
  <c r="M64" i="9"/>
  <c r="H64" i="9"/>
  <c r="F64" i="9"/>
  <c r="D64" i="9"/>
  <c r="C64" i="9"/>
  <c r="B64" i="9"/>
  <c r="Q63" i="9"/>
  <c r="P63" i="9"/>
  <c r="O63" i="9"/>
  <c r="N63" i="9"/>
  <c r="M63" i="9"/>
  <c r="H63" i="9"/>
  <c r="F63" i="9"/>
  <c r="D63" i="9"/>
  <c r="C63" i="9"/>
  <c r="B63" i="9"/>
  <c r="Q62" i="9"/>
  <c r="P62" i="9"/>
  <c r="O62" i="9"/>
  <c r="N62" i="9"/>
  <c r="M62" i="9"/>
  <c r="H62" i="9"/>
  <c r="F62" i="9"/>
  <c r="D62" i="9"/>
  <c r="C62" i="9"/>
  <c r="B62" i="9"/>
  <c r="Q61" i="9"/>
  <c r="P61" i="9"/>
  <c r="O61" i="9"/>
  <c r="N61" i="9"/>
  <c r="M61" i="9"/>
  <c r="H61" i="9"/>
  <c r="F61" i="9"/>
  <c r="D61" i="9"/>
  <c r="C61" i="9"/>
  <c r="B61" i="9"/>
  <c r="Q60" i="9"/>
  <c r="P60" i="9"/>
  <c r="O60" i="9"/>
  <c r="N60" i="9"/>
  <c r="M60" i="9"/>
  <c r="H60" i="9"/>
  <c r="F60" i="9"/>
  <c r="D60" i="9"/>
  <c r="C60" i="9"/>
  <c r="B60" i="9"/>
  <c r="Q59" i="9"/>
  <c r="P59" i="9"/>
  <c r="O59" i="9"/>
  <c r="N59" i="9"/>
  <c r="M59" i="9"/>
  <c r="H59" i="9"/>
  <c r="F59" i="9"/>
  <c r="D59" i="9"/>
  <c r="C59" i="9"/>
  <c r="B59" i="9"/>
  <c r="Q58" i="9"/>
  <c r="P58" i="9"/>
  <c r="O58" i="9"/>
  <c r="N58" i="9"/>
  <c r="M58" i="9"/>
  <c r="H58" i="9"/>
  <c r="F58" i="9"/>
  <c r="D58" i="9"/>
  <c r="C58" i="9"/>
  <c r="B58" i="9"/>
  <c r="P57" i="9"/>
  <c r="O57" i="9"/>
  <c r="N57" i="9"/>
  <c r="M57" i="9"/>
  <c r="H57" i="9"/>
  <c r="F57" i="9"/>
  <c r="D57" i="9"/>
  <c r="C57" i="9"/>
  <c r="B57" i="9"/>
  <c r="P56" i="9"/>
  <c r="O56" i="9"/>
  <c r="N56" i="9"/>
  <c r="M56" i="9"/>
  <c r="H56" i="9"/>
  <c r="F56" i="9"/>
  <c r="D56" i="9"/>
  <c r="C56" i="9"/>
  <c r="B56" i="9"/>
  <c r="Q55" i="9"/>
  <c r="P55" i="9"/>
  <c r="O55" i="9"/>
  <c r="N55" i="9"/>
  <c r="M55" i="9"/>
  <c r="H55" i="9"/>
  <c r="F55" i="9"/>
  <c r="D55" i="9"/>
  <c r="C55" i="9"/>
  <c r="B55" i="9"/>
  <c r="Q54" i="9"/>
  <c r="P54" i="9"/>
  <c r="O54" i="9"/>
  <c r="N54" i="9"/>
  <c r="M54" i="9"/>
  <c r="H54" i="9"/>
  <c r="F54" i="9"/>
  <c r="D54" i="9"/>
  <c r="C54" i="9"/>
  <c r="B54" i="9"/>
  <c r="Q53" i="9"/>
  <c r="P53" i="9"/>
  <c r="O53" i="9"/>
  <c r="N53" i="9"/>
  <c r="M53" i="9"/>
  <c r="H53" i="9"/>
  <c r="F53" i="9"/>
  <c r="D53" i="9"/>
  <c r="C53" i="9"/>
  <c r="B53" i="9"/>
  <c r="Q52" i="9"/>
  <c r="P52" i="9"/>
  <c r="O52" i="9"/>
  <c r="N52" i="9"/>
  <c r="M52" i="9"/>
  <c r="H52" i="9"/>
  <c r="F52" i="9"/>
  <c r="D52" i="9"/>
  <c r="C52" i="9"/>
  <c r="B52" i="9"/>
  <c r="P51" i="9"/>
  <c r="O51" i="9"/>
  <c r="N51" i="9"/>
  <c r="M51" i="9"/>
  <c r="H51" i="9"/>
  <c r="F51" i="9"/>
  <c r="D51" i="9"/>
  <c r="C51" i="9"/>
  <c r="B51" i="9"/>
  <c r="A51" i="9"/>
  <c r="P50" i="9"/>
  <c r="O50" i="9"/>
  <c r="N50" i="9"/>
  <c r="M50" i="9"/>
  <c r="H50" i="9"/>
  <c r="F50" i="9"/>
  <c r="D50" i="9"/>
  <c r="C50" i="9"/>
  <c r="B50" i="9"/>
  <c r="A50" i="9"/>
  <c r="Q49" i="9"/>
  <c r="P49" i="9"/>
  <c r="O49" i="9"/>
  <c r="N49" i="9"/>
  <c r="M49" i="9"/>
  <c r="H49" i="9"/>
  <c r="F49" i="9"/>
  <c r="D49" i="9"/>
  <c r="C49" i="9"/>
  <c r="B49" i="9"/>
  <c r="A49" i="9"/>
  <c r="P48" i="9"/>
  <c r="O48" i="9"/>
  <c r="N48" i="9"/>
  <c r="M48" i="9"/>
  <c r="H48" i="9"/>
  <c r="F48" i="9"/>
  <c r="D48" i="9"/>
  <c r="C48" i="9"/>
  <c r="B48" i="9"/>
  <c r="A48" i="9"/>
  <c r="Q47" i="9"/>
  <c r="P47" i="9"/>
  <c r="O47" i="9"/>
  <c r="N47" i="9"/>
  <c r="M47" i="9"/>
  <c r="H47" i="9"/>
  <c r="F47" i="9"/>
  <c r="D47" i="9"/>
  <c r="C47" i="9"/>
  <c r="B47" i="9"/>
  <c r="A47" i="9"/>
  <c r="Q46" i="9"/>
  <c r="P46" i="9"/>
  <c r="O46" i="9"/>
  <c r="N46" i="9"/>
  <c r="M46" i="9"/>
  <c r="H46" i="9"/>
  <c r="F46" i="9"/>
  <c r="D46" i="9"/>
  <c r="C46" i="9"/>
  <c r="B46" i="9"/>
  <c r="A46" i="9"/>
  <c r="Q45" i="9"/>
  <c r="P45" i="9"/>
  <c r="O45" i="9"/>
  <c r="N45" i="9"/>
  <c r="M45" i="9"/>
  <c r="H45" i="9"/>
  <c r="F45" i="9"/>
  <c r="D45" i="9"/>
  <c r="C45" i="9"/>
  <c r="B45" i="9"/>
  <c r="A45" i="9"/>
  <c r="Q44" i="9"/>
  <c r="P44" i="9"/>
  <c r="O44" i="9"/>
  <c r="N44" i="9"/>
  <c r="M44" i="9"/>
  <c r="H44" i="9"/>
  <c r="F44" i="9"/>
  <c r="D44" i="9"/>
  <c r="C44" i="9"/>
  <c r="B44" i="9"/>
  <c r="A44" i="9"/>
  <c r="Q43" i="9"/>
  <c r="P43" i="9"/>
  <c r="O43" i="9"/>
  <c r="N43" i="9"/>
  <c r="M43" i="9"/>
  <c r="H43" i="9"/>
  <c r="F43" i="9"/>
  <c r="D43" i="9"/>
  <c r="C43" i="9"/>
  <c r="B43" i="9"/>
  <c r="A43" i="9"/>
  <c r="P42" i="9"/>
  <c r="O42" i="9"/>
  <c r="N42" i="9"/>
  <c r="M42" i="9"/>
  <c r="H42" i="9"/>
  <c r="F42" i="9"/>
  <c r="D42" i="9"/>
  <c r="C42" i="9"/>
  <c r="B42" i="9"/>
  <c r="A42" i="9"/>
  <c r="P41" i="9"/>
  <c r="O41" i="9"/>
  <c r="N41" i="9"/>
  <c r="M41" i="9"/>
  <c r="H41" i="9"/>
  <c r="F41" i="9"/>
  <c r="D41" i="9"/>
  <c r="C41" i="9"/>
  <c r="B41" i="9"/>
  <c r="A41" i="9"/>
  <c r="P40" i="9"/>
  <c r="O40" i="9"/>
  <c r="N40" i="9"/>
  <c r="M40" i="9"/>
  <c r="H40" i="9"/>
  <c r="F40" i="9"/>
  <c r="D40" i="9"/>
  <c r="C40" i="9"/>
  <c r="B40" i="9"/>
  <c r="A40" i="9"/>
  <c r="Q39" i="9"/>
  <c r="P39" i="9"/>
  <c r="O39" i="9"/>
  <c r="N39" i="9"/>
  <c r="M39" i="9"/>
  <c r="H39" i="9"/>
  <c r="F39" i="9"/>
  <c r="D39" i="9"/>
  <c r="C39" i="9"/>
  <c r="B39" i="9"/>
  <c r="A39" i="9"/>
  <c r="Q38" i="9"/>
  <c r="P38" i="9"/>
  <c r="O38" i="9"/>
  <c r="N38" i="9"/>
  <c r="M38" i="9"/>
  <c r="H38" i="9"/>
  <c r="F38" i="9"/>
  <c r="D38" i="9"/>
  <c r="C38" i="9"/>
  <c r="B38" i="9"/>
  <c r="A38" i="9"/>
  <c r="Q37" i="9"/>
  <c r="P37" i="9"/>
  <c r="O37" i="9"/>
  <c r="N37" i="9"/>
  <c r="M37" i="9"/>
  <c r="H37" i="9"/>
  <c r="F37" i="9"/>
  <c r="D37" i="9"/>
  <c r="C37" i="9"/>
  <c r="B37" i="9"/>
  <c r="A37" i="9"/>
  <c r="Q36" i="9"/>
  <c r="P36" i="9"/>
  <c r="O36" i="9"/>
  <c r="N36" i="9"/>
  <c r="M36" i="9"/>
  <c r="L36" i="9"/>
  <c r="K36" i="9"/>
  <c r="J36" i="9"/>
  <c r="I36" i="9"/>
  <c r="H36" i="9"/>
  <c r="F36" i="9"/>
  <c r="D36" i="9"/>
  <c r="C36" i="9"/>
  <c r="B36" i="9"/>
  <c r="A36" i="9"/>
  <c r="Q35" i="9"/>
  <c r="P35" i="9"/>
  <c r="O35" i="9"/>
  <c r="N35" i="9"/>
  <c r="M35" i="9"/>
  <c r="L35" i="9"/>
  <c r="K35" i="9"/>
  <c r="J35" i="9"/>
  <c r="I35" i="9"/>
  <c r="H35" i="9"/>
  <c r="F35" i="9"/>
  <c r="D35" i="9"/>
  <c r="C35" i="9"/>
  <c r="B35" i="9"/>
  <c r="A35" i="9"/>
  <c r="Q34" i="9"/>
  <c r="P34" i="9"/>
  <c r="O34" i="9"/>
  <c r="N34" i="9"/>
  <c r="M34" i="9"/>
  <c r="L34" i="9"/>
  <c r="K34" i="9"/>
  <c r="J34" i="9"/>
  <c r="I34" i="9"/>
  <c r="H34" i="9"/>
  <c r="F34" i="9"/>
  <c r="D34" i="9"/>
  <c r="C34" i="9"/>
  <c r="B34" i="9"/>
  <c r="A34" i="9"/>
  <c r="Q33" i="9"/>
  <c r="P33" i="9"/>
  <c r="O33" i="9"/>
  <c r="N33" i="9"/>
  <c r="M33" i="9"/>
  <c r="L33" i="9"/>
  <c r="K33" i="9"/>
  <c r="J33" i="9"/>
  <c r="I33" i="9"/>
  <c r="H33" i="9"/>
  <c r="F33" i="9"/>
  <c r="D33" i="9"/>
  <c r="C33" i="9"/>
  <c r="B33" i="9"/>
  <c r="A33" i="9"/>
  <c r="Q32" i="9"/>
  <c r="P32" i="9"/>
  <c r="O32" i="9"/>
  <c r="N32" i="9"/>
  <c r="M32" i="9"/>
  <c r="L32" i="9"/>
  <c r="K32" i="9"/>
  <c r="J32" i="9"/>
  <c r="I32" i="9"/>
  <c r="H32" i="9"/>
  <c r="F32" i="9"/>
  <c r="D32" i="9"/>
  <c r="C32" i="9"/>
  <c r="B32" i="9"/>
  <c r="A32" i="9"/>
  <c r="Q31" i="9"/>
  <c r="P31" i="9"/>
  <c r="O31" i="9"/>
  <c r="N31" i="9"/>
  <c r="M31" i="9"/>
  <c r="L31" i="9"/>
  <c r="K31" i="9"/>
  <c r="J31" i="9"/>
  <c r="I31" i="9"/>
  <c r="H31" i="9"/>
  <c r="F31" i="9"/>
  <c r="D31" i="9"/>
  <c r="C31" i="9"/>
  <c r="B31" i="9"/>
  <c r="A31" i="9"/>
  <c r="Q30" i="9"/>
  <c r="P30" i="9"/>
  <c r="O30" i="9"/>
  <c r="N30" i="9"/>
  <c r="M30" i="9"/>
  <c r="H30" i="9"/>
  <c r="F30" i="9"/>
  <c r="D30" i="9"/>
  <c r="C30" i="9"/>
  <c r="B30" i="9"/>
  <c r="A30" i="9"/>
  <c r="Q29" i="9"/>
  <c r="P29" i="9"/>
  <c r="O29" i="9"/>
  <c r="N29" i="9"/>
  <c r="M29" i="9"/>
  <c r="H29" i="9"/>
  <c r="F29" i="9"/>
  <c r="D29" i="9"/>
  <c r="C29" i="9"/>
  <c r="B29" i="9"/>
  <c r="A29" i="9"/>
  <c r="Q28" i="9"/>
  <c r="P28" i="9"/>
  <c r="O28" i="9"/>
  <c r="N28" i="9"/>
  <c r="M28" i="9"/>
  <c r="H28" i="9"/>
  <c r="F28" i="9"/>
  <c r="D28" i="9"/>
  <c r="C28" i="9"/>
  <c r="B28" i="9"/>
  <c r="A28" i="9"/>
  <c r="Q27" i="9"/>
  <c r="P27" i="9"/>
  <c r="O27" i="9"/>
  <c r="N27" i="9"/>
  <c r="M27" i="9"/>
  <c r="H27" i="9"/>
  <c r="F27" i="9"/>
  <c r="D27" i="9"/>
  <c r="C27" i="9"/>
  <c r="B27" i="9"/>
  <c r="A27" i="9"/>
  <c r="Q26" i="9"/>
  <c r="P26" i="9"/>
  <c r="O26" i="9"/>
  <c r="N26" i="9"/>
  <c r="M26" i="9"/>
  <c r="H26" i="9"/>
  <c r="F26" i="9"/>
  <c r="D26" i="9"/>
  <c r="C26" i="9"/>
  <c r="B26" i="9"/>
  <c r="A26" i="9"/>
  <c r="Q25" i="9"/>
  <c r="P25" i="9"/>
  <c r="O25" i="9"/>
  <c r="N25" i="9"/>
  <c r="M25" i="9"/>
  <c r="H25" i="9"/>
  <c r="F25" i="9"/>
  <c r="D25" i="9"/>
  <c r="C25" i="9"/>
  <c r="B25" i="9"/>
  <c r="A25" i="9"/>
  <c r="P24" i="9"/>
  <c r="O24" i="9"/>
  <c r="N24" i="9"/>
  <c r="M24" i="9"/>
  <c r="H24" i="9"/>
  <c r="F24" i="9"/>
  <c r="D24" i="9"/>
  <c r="C24" i="9"/>
  <c r="B24" i="9"/>
  <c r="A24" i="9"/>
  <c r="P23" i="9"/>
  <c r="O23" i="9"/>
  <c r="N23" i="9"/>
  <c r="M23" i="9"/>
  <c r="H23" i="9"/>
  <c r="F23" i="9"/>
  <c r="D23" i="9"/>
  <c r="C23" i="9"/>
  <c r="B23" i="9"/>
  <c r="A23" i="9"/>
  <c r="P22" i="9"/>
  <c r="O22" i="9"/>
  <c r="N22" i="9"/>
  <c r="M22" i="9"/>
  <c r="H22" i="9"/>
  <c r="F22" i="9"/>
  <c r="D22" i="9"/>
  <c r="C22" i="9"/>
  <c r="B22" i="9"/>
  <c r="A22" i="9"/>
  <c r="Q21" i="9"/>
  <c r="P21" i="9"/>
  <c r="O21" i="9"/>
  <c r="N21" i="9"/>
  <c r="M21" i="9"/>
  <c r="L21" i="9"/>
  <c r="K21" i="9"/>
  <c r="J21" i="9"/>
  <c r="I21" i="9"/>
  <c r="H21" i="9"/>
  <c r="F21" i="9"/>
  <c r="D21" i="9"/>
  <c r="C21" i="9"/>
  <c r="B21" i="9"/>
  <c r="A21" i="9"/>
  <c r="Q20" i="9"/>
  <c r="P20" i="9"/>
  <c r="O20" i="9"/>
  <c r="N20" i="9"/>
  <c r="M20" i="9"/>
  <c r="H20" i="9"/>
  <c r="F20" i="9"/>
  <c r="D20" i="9"/>
  <c r="C20" i="9"/>
  <c r="B20" i="9"/>
  <c r="A20" i="9"/>
  <c r="Q19" i="9"/>
  <c r="P19" i="9"/>
  <c r="O19" i="9"/>
  <c r="N19" i="9"/>
  <c r="M19" i="9"/>
  <c r="H19" i="9"/>
  <c r="F19" i="9"/>
  <c r="D19" i="9"/>
  <c r="C19" i="9"/>
  <c r="B19" i="9"/>
  <c r="A19" i="9"/>
  <c r="Q18" i="9"/>
  <c r="P18" i="9"/>
  <c r="O18" i="9"/>
  <c r="N18" i="9"/>
  <c r="M18" i="9"/>
  <c r="H18" i="9"/>
  <c r="F18" i="9"/>
  <c r="D18" i="9"/>
  <c r="C18" i="9"/>
  <c r="B18" i="9"/>
  <c r="A18" i="9"/>
  <c r="P17" i="9"/>
  <c r="O17" i="9"/>
  <c r="N17" i="9"/>
  <c r="M17" i="9"/>
  <c r="H17" i="9"/>
  <c r="F17" i="9"/>
  <c r="D17" i="9"/>
  <c r="C17" i="9"/>
  <c r="B17" i="9"/>
  <c r="A17" i="9"/>
  <c r="P16" i="9"/>
  <c r="O16" i="9"/>
  <c r="N16" i="9"/>
  <c r="M16" i="9"/>
  <c r="H16" i="9"/>
  <c r="F16" i="9"/>
  <c r="D16" i="9"/>
  <c r="C16" i="9"/>
  <c r="B16" i="9"/>
  <c r="A16" i="9"/>
  <c r="P15" i="9"/>
  <c r="O15" i="9"/>
  <c r="N15" i="9"/>
  <c r="M15" i="9"/>
  <c r="H15" i="9"/>
  <c r="F15" i="9"/>
  <c r="D15" i="9"/>
  <c r="C15" i="9"/>
  <c r="B15" i="9"/>
  <c r="A15" i="9"/>
  <c r="Q14" i="9"/>
  <c r="P14" i="9"/>
  <c r="O14" i="9"/>
  <c r="N14" i="9"/>
  <c r="M14" i="9"/>
  <c r="H14" i="9"/>
  <c r="F14" i="9"/>
  <c r="D14" i="9"/>
  <c r="C14" i="9"/>
  <c r="B14" i="9"/>
  <c r="A14" i="9"/>
  <c r="Q13" i="9"/>
  <c r="P13" i="9"/>
  <c r="O13" i="9"/>
  <c r="N13" i="9"/>
  <c r="M13" i="9"/>
  <c r="H13" i="9"/>
  <c r="F13" i="9"/>
  <c r="D13" i="9"/>
  <c r="C13" i="9"/>
  <c r="B13" i="9"/>
  <c r="A13" i="9"/>
  <c r="Q12" i="9"/>
  <c r="P12" i="9"/>
  <c r="O12" i="9"/>
  <c r="N12" i="9"/>
  <c r="M12" i="9"/>
  <c r="H12" i="9"/>
  <c r="F12" i="9"/>
  <c r="D12" i="9"/>
  <c r="C12" i="9"/>
  <c r="B12" i="9"/>
  <c r="A12" i="9"/>
  <c r="Q11" i="9"/>
  <c r="P11" i="9"/>
  <c r="O11" i="9"/>
  <c r="N11" i="9"/>
  <c r="M11" i="9"/>
  <c r="H11" i="9"/>
  <c r="F11" i="9"/>
  <c r="D11" i="9"/>
  <c r="C11" i="9"/>
  <c r="B11" i="9"/>
  <c r="A11" i="9"/>
  <c r="Q10" i="9"/>
  <c r="P10" i="9"/>
  <c r="O10" i="9"/>
  <c r="N10" i="9"/>
  <c r="M10" i="9"/>
  <c r="H10" i="9"/>
  <c r="F10" i="9"/>
  <c r="D10" i="9"/>
  <c r="C10" i="9"/>
  <c r="B10" i="9"/>
  <c r="A10" i="9"/>
  <c r="Q9" i="9"/>
  <c r="P9" i="9"/>
  <c r="O9" i="9"/>
  <c r="N9" i="9"/>
  <c r="M9" i="9"/>
  <c r="H9" i="9"/>
  <c r="F9" i="9"/>
  <c r="D9" i="9"/>
  <c r="C9" i="9"/>
  <c r="B9" i="9"/>
  <c r="A9" i="9"/>
  <c r="Q8" i="9"/>
  <c r="P8" i="9"/>
  <c r="O8" i="9"/>
  <c r="N8" i="9"/>
  <c r="M8" i="9"/>
  <c r="H8" i="9"/>
  <c r="F8" i="9"/>
  <c r="D8" i="9"/>
  <c r="C8" i="9"/>
  <c r="B8" i="9"/>
  <c r="A8" i="9"/>
  <c r="Q7" i="9"/>
  <c r="P7" i="9"/>
  <c r="O7" i="9"/>
  <c r="N7" i="9"/>
  <c r="M7" i="9"/>
  <c r="H7" i="9"/>
  <c r="F7" i="9"/>
  <c r="D7" i="9"/>
  <c r="C7" i="9"/>
  <c r="B7" i="9"/>
  <c r="A7" i="9"/>
  <c r="Q6" i="9"/>
  <c r="P6" i="9"/>
  <c r="O6" i="9"/>
  <c r="N6" i="9"/>
  <c r="M6" i="9"/>
  <c r="H6" i="9"/>
  <c r="F6" i="9"/>
  <c r="D6" i="9"/>
  <c r="C6" i="9"/>
  <c r="B6" i="9"/>
  <c r="A6" i="9"/>
  <c r="D82" i="3"/>
  <c r="D83" i="3"/>
  <c r="D84" i="3"/>
  <c r="D81" i="3"/>
  <c r="E85" i="3"/>
  <c r="F85" i="3"/>
  <c r="F87" i="3"/>
  <c r="E88" i="3"/>
  <c r="E87" i="3"/>
  <c r="E86" i="3"/>
  <c r="F86" i="3"/>
  <c r="F88" i="3"/>
  <c r="E83" i="3"/>
  <c r="F82" i="3"/>
  <c r="F83" i="3"/>
  <c r="E82" i="3"/>
  <c r="F81" i="3"/>
  <c r="E81" i="3"/>
  <c r="E84" i="3"/>
  <c r="F84" i="3"/>
  <c r="G86" i="3" l="1"/>
  <c r="G87" i="3"/>
  <c r="G88" i="3"/>
  <c r="G85" i="3"/>
  <c r="G83" i="3"/>
  <c r="G84" i="3"/>
  <c r="G82" i="3"/>
  <c r="G81" i="3"/>
  <c r="D59" i="3"/>
  <c r="D60" i="3"/>
  <c r="D61" i="3"/>
  <c r="D62" i="3"/>
  <c r="D63" i="3"/>
  <c r="D64" i="3"/>
  <c r="D65" i="3"/>
  <c r="D66" i="3"/>
  <c r="D67" i="3"/>
  <c r="D68" i="3"/>
  <c r="D69" i="3"/>
  <c r="D70" i="3"/>
  <c r="D71" i="3"/>
  <c r="D72" i="3"/>
  <c r="D73" i="3"/>
  <c r="D74" i="3"/>
  <c r="D75" i="3"/>
  <c r="D76" i="3"/>
  <c r="D77" i="3"/>
  <c r="D78" i="3"/>
  <c r="D79" i="3"/>
  <c r="D80" i="3"/>
  <c r="B454" i="11"/>
  <c r="A454" i="11"/>
  <c r="B453" i="11"/>
  <c r="A453" i="11"/>
  <c r="F63" i="3"/>
  <c r="E64" i="3"/>
  <c r="F74" i="3"/>
  <c r="E74" i="3"/>
  <c r="F61" i="3"/>
  <c r="F68" i="3"/>
  <c r="E77" i="3"/>
  <c r="F59" i="3"/>
  <c r="E75" i="3"/>
  <c r="E76" i="3"/>
  <c r="F75" i="3"/>
  <c r="F69" i="3"/>
  <c r="F71" i="3"/>
  <c r="F64" i="3"/>
  <c r="F70" i="3"/>
  <c r="E66" i="3"/>
  <c r="E68" i="3"/>
  <c r="E72" i="3"/>
  <c r="F72" i="3"/>
  <c r="F79" i="3"/>
  <c r="E65" i="3"/>
  <c r="E79" i="3"/>
  <c r="E59" i="3"/>
  <c r="E70" i="3"/>
  <c r="E60" i="3"/>
  <c r="E78" i="3"/>
  <c r="F78" i="3"/>
  <c r="F62" i="3"/>
  <c r="E71" i="3"/>
  <c r="F66" i="3"/>
  <c r="E80" i="3"/>
  <c r="E61" i="3"/>
  <c r="F60" i="3"/>
  <c r="F77" i="3"/>
  <c r="F80" i="3"/>
  <c r="F67" i="3"/>
  <c r="F76" i="3"/>
  <c r="E63" i="3"/>
  <c r="E73" i="3"/>
  <c r="E69" i="3"/>
  <c r="E62" i="3"/>
  <c r="F65" i="3"/>
  <c r="F73" i="3"/>
  <c r="E67" i="3"/>
  <c r="G80" i="3" l="1"/>
  <c r="G78" i="3"/>
  <c r="G76" i="3"/>
  <c r="G74" i="3"/>
  <c r="G72" i="3"/>
  <c r="G70" i="3"/>
  <c r="G68" i="3"/>
  <c r="G66" i="3"/>
  <c r="G64" i="3"/>
  <c r="G62" i="3"/>
  <c r="G60" i="3"/>
  <c r="G79" i="3"/>
  <c r="G77" i="3"/>
  <c r="G75" i="3"/>
  <c r="G73" i="3"/>
  <c r="G71" i="3"/>
  <c r="G69" i="3"/>
  <c r="G67" i="3"/>
  <c r="G65" i="3"/>
  <c r="G63" i="3"/>
  <c r="G61" i="3"/>
  <c r="G59" i="3"/>
  <c r="L40" i="3"/>
  <c r="K89" i="3"/>
  <c r="L2" i="7"/>
  <c r="D47" i="3"/>
  <c r="D48" i="3"/>
  <c r="D49" i="3"/>
  <c r="D50" i="3"/>
  <c r="D51" i="3"/>
  <c r="D52" i="3"/>
  <c r="D53" i="3"/>
  <c r="D54" i="3"/>
  <c r="D55" i="3"/>
  <c r="D56" i="3"/>
  <c r="D57" i="3"/>
  <c r="D58" i="3"/>
  <c r="D42" i="3"/>
  <c r="D43" i="3"/>
  <c r="D44" i="3"/>
  <c r="D45" i="3"/>
  <c r="D46" i="3"/>
  <c r="D41" i="3"/>
  <c r="K6" i="7"/>
  <c r="F57" i="3"/>
  <c r="F49" i="3"/>
  <c r="E44" i="3"/>
  <c r="E41" i="3"/>
  <c r="F41" i="3"/>
  <c r="E50" i="3"/>
  <c r="F53" i="3"/>
  <c r="F55" i="3"/>
  <c r="E49" i="3"/>
  <c r="E52" i="3"/>
  <c r="F46" i="3"/>
  <c r="F56" i="3"/>
  <c r="F51" i="3"/>
  <c r="F47" i="3"/>
  <c r="F50" i="3"/>
  <c r="F45" i="3"/>
  <c r="E53" i="3"/>
  <c r="E48" i="3"/>
  <c r="E51" i="3"/>
  <c r="E55" i="3"/>
  <c r="E46" i="3"/>
  <c r="E47" i="3"/>
  <c r="E42" i="3"/>
  <c r="F58" i="3"/>
  <c r="F52" i="3"/>
  <c r="E57" i="3"/>
  <c r="E54" i="3"/>
  <c r="F42" i="3"/>
  <c r="F48" i="3"/>
  <c r="F54" i="3"/>
  <c r="E43" i="3"/>
  <c r="F43" i="3"/>
  <c r="E56" i="3"/>
  <c r="F44" i="3"/>
  <c r="E45" i="3"/>
  <c r="E58" i="3"/>
  <c r="G58" i="3" l="1"/>
  <c r="G56" i="3"/>
  <c r="G54" i="3"/>
  <c r="G52" i="3"/>
  <c r="G50" i="3"/>
  <c r="G48" i="3"/>
  <c r="G57" i="3"/>
  <c r="G55" i="3"/>
  <c r="G53" i="3"/>
  <c r="G51" i="3"/>
  <c r="G49" i="3"/>
  <c r="G47" i="3"/>
  <c r="G43" i="3"/>
  <c r="G45" i="3"/>
  <c r="G46" i="3"/>
  <c r="G44" i="3"/>
  <c r="G42" i="3"/>
  <c r="G41" i="3"/>
  <c r="L6" i="7"/>
  <c r="L41" i="3" l="1"/>
  <c r="O6" i="7" l="1"/>
  <c r="L44" i="3" l="1"/>
  <c r="L42" i="3" l="1"/>
  <c r="L43" i="3" l="1"/>
  <c r="I46" i="3" s="1"/>
  <c r="F31" i="3" s="1"/>
  <c r="D40" i="3" l="1"/>
  <c r="E40" i="3"/>
  <c r="F40" i="3"/>
  <c r="G40" i="3" l="1"/>
  <c r="H42" i="3" s="1"/>
  <c r="F1" i="7" l="1"/>
  <c r="Z50" i="5"/>
  <c r="Z15" i="5"/>
  <c r="Y156" i="5" l="1"/>
  <c r="Y157" i="5"/>
  <c r="Y158" i="5"/>
  <c r="Y159" i="5"/>
  <c r="Y160" i="5"/>
  <c r="Y161" i="5"/>
  <c r="Y162" i="5"/>
  <c r="Y163" i="5"/>
  <c r="Y164" i="5"/>
  <c r="Y165" i="5"/>
  <c r="Y166" i="5"/>
  <c r="Y167" i="5"/>
  <c r="Y168" i="5"/>
  <c r="Y169" i="5"/>
  <c r="Y170" i="5"/>
  <c r="Y171" i="5"/>
  <c r="Y172" i="5"/>
  <c r="Y173" i="5"/>
  <c r="Y174" i="5"/>
  <c r="Y175" i="5"/>
  <c r="Y176" i="5"/>
  <c r="Y177" i="5"/>
  <c r="Y178" i="5"/>
  <c r="Y179" i="5"/>
  <c r="Y180" i="5"/>
  <c r="Y181" i="5"/>
  <c r="Y182" i="5"/>
  <c r="Y183" i="5"/>
  <c r="Y184" i="5"/>
  <c r="Y185" i="5"/>
  <c r="Y186" i="5"/>
  <c r="Y187" i="5"/>
  <c r="Y188" i="5"/>
  <c r="Y189" i="5"/>
  <c r="Y190" i="5"/>
  <c r="Y191" i="5"/>
  <c r="Y192" i="5"/>
  <c r="Y193" i="5"/>
  <c r="Y194" i="5"/>
  <c r="Y195" i="5"/>
  <c r="Y196" i="5"/>
  <c r="Y197" i="5"/>
  <c r="AA195" i="5"/>
  <c r="AA181" i="5"/>
  <c r="AA189" i="5"/>
  <c r="AA183" i="5"/>
  <c r="AA179" i="5"/>
  <c r="AA194" i="5"/>
  <c r="AA197" i="5"/>
  <c r="AA188" i="5"/>
  <c r="AA178" i="5"/>
  <c r="AA187" i="5"/>
  <c r="AA185" i="5"/>
  <c r="AA191" i="5"/>
  <c r="AA190" i="5"/>
  <c r="AA182" i="5"/>
  <c r="AA193" i="5"/>
  <c r="AA186" i="5"/>
  <c r="AA177" i="5"/>
  <c r="AA196" i="5"/>
  <c r="AA192" i="5"/>
  <c r="AA184" i="5"/>
  <c r="AA180" i="5"/>
  <c r="AA174" i="5"/>
  <c r="AA175" i="5"/>
  <c r="AA176" i="5"/>
  <c r="AA171" i="5"/>
  <c r="AA172" i="5"/>
  <c r="AA173" i="5"/>
  <c r="AA170" i="5"/>
  <c r="AA168" i="5"/>
  <c r="AA167" i="5"/>
  <c r="AA165" i="5"/>
  <c r="AA169" i="5"/>
  <c r="AA166" i="5"/>
  <c r="AA164" i="5"/>
  <c r="AA157" i="5"/>
  <c r="AA163" i="5"/>
  <c r="AA160" i="5"/>
  <c r="AA161" i="5"/>
  <c r="AA156" i="5"/>
  <c r="AA162" i="5"/>
  <c r="AA158" i="5"/>
  <c r="AA159" i="5"/>
  <c r="Z156" i="5"/>
  <c r="Z185" i="5"/>
  <c r="Z197" i="5"/>
  <c r="Z170" i="5"/>
  <c r="Z160" i="5"/>
  <c r="Z179" i="5"/>
  <c r="Z186" i="5"/>
  <c r="Z191" i="5"/>
  <c r="Z196" i="5"/>
  <c r="Z192" i="5"/>
  <c r="Z168" i="5"/>
  <c r="Z180" i="5"/>
  <c r="Z163" i="5"/>
  <c r="Z165" i="5"/>
  <c r="Z171" i="5"/>
  <c r="Z158" i="5"/>
  <c r="Z178" i="5"/>
  <c r="Z172" i="5"/>
  <c r="Z195" i="5"/>
  <c r="Z175" i="5"/>
  <c r="Z194" i="5"/>
  <c r="Z169" i="5"/>
  <c r="Z193" i="5"/>
  <c r="Z173" i="5"/>
  <c r="Z187" i="5"/>
  <c r="Z164" i="5"/>
  <c r="Z162" i="5"/>
  <c r="Z190" i="5"/>
  <c r="Z182" i="5"/>
  <c r="Z183" i="5"/>
  <c r="Z167" i="5"/>
  <c r="Z188" i="5"/>
  <c r="Z157" i="5"/>
  <c r="Z184" i="5"/>
  <c r="Z177" i="5"/>
  <c r="Z161" i="5"/>
  <c r="Z176" i="5"/>
  <c r="Z159" i="5"/>
  <c r="Z174" i="5"/>
  <c r="Z189" i="5"/>
  <c r="Z166" i="5"/>
  <c r="Z181" i="5"/>
  <c r="AB197" i="5" l="1"/>
  <c r="AB195" i="5"/>
  <c r="AB193" i="5"/>
  <c r="AB191" i="5"/>
  <c r="AB189" i="5"/>
  <c r="AB187" i="5"/>
  <c r="AB185" i="5"/>
  <c r="AB183" i="5"/>
  <c r="AB181" i="5"/>
  <c r="AB179" i="5"/>
  <c r="AB177" i="5"/>
  <c r="AB175" i="5"/>
  <c r="AB173" i="5"/>
  <c r="AB171" i="5"/>
  <c r="AB169" i="5"/>
  <c r="AB167" i="5"/>
  <c r="AB165" i="5"/>
  <c r="AB163" i="5"/>
  <c r="AB161" i="5"/>
  <c r="AB159" i="5"/>
  <c r="AB157" i="5"/>
  <c r="AB196" i="5"/>
  <c r="AB194" i="5"/>
  <c r="AB192" i="5"/>
  <c r="AB190" i="5"/>
  <c r="AB188" i="5"/>
  <c r="AB186" i="5"/>
  <c r="AB184" i="5"/>
  <c r="AB182" i="5"/>
  <c r="AB180" i="5"/>
  <c r="AB178" i="5"/>
  <c r="AB176" i="5"/>
  <c r="AB174" i="5"/>
  <c r="AB172" i="5"/>
  <c r="AB170" i="5"/>
  <c r="AB168" i="5"/>
  <c r="AB166" i="5"/>
  <c r="AB164" i="5"/>
  <c r="AB162" i="5"/>
  <c r="AB160" i="5"/>
  <c r="AB158" i="5"/>
  <c r="AB156" i="5"/>
  <c r="Y85" i="5" l="1"/>
  <c r="Y78" i="5"/>
  <c r="Z84" i="5"/>
  <c r="Z79" i="5"/>
  <c r="AA86" i="5"/>
  <c r="Z86" i="5"/>
  <c r="Z83" i="5"/>
  <c r="Z81" i="5"/>
  <c r="AA85" i="5"/>
  <c r="Z82" i="5"/>
  <c r="Z80" i="5"/>
  <c r="AA79" i="5"/>
  <c r="Z85" i="5"/>
  <c r="AA82" i="5"/>
  <c r="AA81" i="5"/>
  <c r="AA78" i="5"/>
  <c r="Z78" i="5"/>
  <c r="AA80" i="5"/>
  <c r="AA83" i="5"/>
  <c r="AA84" i="5"/>
  <c r="AB86" i="5" l="1"/>
  <c r="AB78" i="5"/>
  <c r="AB83" i="5"/>
  <c r="AB80" i="5"/>
  <c r="AB82" i="5"/>
  <c r="AB79" i="5"/>
  <c r="AB85" i="5"/>
  <c r="AB84" i="5"/>
  <c r="AB81" i="5"/>
  <c r="J2" i="8" l="1"/>
  <c r="O7" i="7" l="1"/>
  <c r="O8" i="7"/>
  <c r="O9" i="7"/>
  <c r="O10" i="7"/>
  <c r="O11" i="7" l="1"/>
  <c r="Y155" i="5" l="1"/>
  <c r="Y154" i="5"/>
  <c r="Y153" i="5"/>
  <c r="Y152" i="5"/>
  <c r="Y151" i="5"/>
  <c r="Y150" i="5"/>
  <c r="Y149" i="5"/>
  <c r="Y148" i="5"/>
  <c r="Y147" i="5"/>
  <c r="Y146" i="5"/>
  <c r="Y145" i="5"/>
  <c r="Y144" i="5"/>
  <c r="Y143" i="5"/>
  <c r="Y142" i="5"/>
  <c r="Y141" i="5"/>
  <c r="Y140" i="5"/>
  <c r="Y139" i="5"/>
  <c r="Y138" i="5"/>
  <c r="Y137" i="5"/>
  <c r="Y136" i="5"/>
  <c r="Y135" i="5"/>
  <c r="D9" i="6" l="1"/>
  <c r="K48" i="10"/>
  <c r="H34" i="10"/>
  <c r="B14" i="10"/>
  <c r="B13" i="10"/>
  <c r="B12" i="10"/>
  <c r="B11" i="10"/>
  <c r="B10" i="10"/>
  <c r="A7" i="10"/>
  <c r="A6" i="10"/>
  <c r="I5" i="10"/>
  <c r="A5" i="10"/>
  <c r="A4" i="10"/>
  <c r="J3" i="10"/>
  <c r="I3" i="10"/>
  <c r="A3" i="10"/>
  <c r="J2" i="9"/>
  <c r="D15" i="6" s="1"/>
  <c r="D13" i="6"/>
  <c r="D5" i="6"/>
  <c r="D11" i="6"/>
  <c r="Y134" i="5"/>
  <c r="Y133" i="5"/>
  <c r="Y132" i="5"/>
  <c r="Y131" i="5"/>
  <c r="Y130" i="5"/>
  <c r="Y129" i="5"/>
  <c r="Y128" i="5"/>
  <c r="Y127" i="5"/>
  <c r="Y126" i="5"/>
  <c r="Y125" i="5"/>
  <c r="Y124" i="5"/>
  <c r="Y123" i="5"/>
  <c r="Y122" i="5"/>
  <c r="Y121" i="5"/>
  <c r="Y120" i="5"/>
  <c r="Y119" i="5"/>
  <c r="Y118" i="5"/>
  <c r="Y117" i="5"/>
  <c r="Y116" i="5"/>
  <c r="Y115" i="5"/>
  <c r="Y114" i="5"/>
  <c r="Y113" i="5"/>
  <c r="Y112" i="5"/>
  <c r="Y111" i="5"/>
  <c r="Y110" i="5"/>
  <c r="Y109" i="5"/>
  <c r="Y108" i="5"/>
  <c r="Y107" i="5"/>
  <c r="Y106" i="5"/>
  <c r="Y105" i="5"/>
  <c r="Y104" i="5"/>
  <c r="Y103" i="5"/>
  <c r="Y102" i="5"/>
  <c r="Y101" i="5"/>
  <c r="Y100" i="5"/>
  <c r="Y99" i="5"/>
  <c r="Y98" i="5"/>
  <c r="Y97" i="5"/>
  <c r="Y96" i="5"/>
  <c r="Y95" i="5"/>
  <c r="Y94" i="5"/>
  <c r="Y93" i="5"/>
  <c r="Y92" i="5"/>
  <c r="Y91" i="5"/>
  <c r="Y90" i="5"/>
  <c r="Y89" i="5"/>
  <c r="Y88" i="5"/>
  <c r="Y87" i="5"/>
  <c r="Y86" i="5"/>
  <c r="Y84" i="5"/>
  <c r="Y83" i="5"/>
  <c r="Y82" i="5"/>
  <c r="Y81" i="5"/>
  <c r="Y80" i="5"/>
  <c r="Y79" i="5"/>
  <c r="Y77" i="5"/>
  <c r="Y76" i="5"/>
  <c r="Y75" i="5"/>
  <c r="Y74" i="5"/>
  <c r="Y73" i="5"/>
  <c r="Y72" i="5"/>
  <c r="Y71" i="5"/>
  <c r="Y70" i="5"/>
  <c r="Y69" i="5"/>
  <c r="Y68" i="5"/>
  <c r="Y67" i="5"/>
  <c r="Y66" i="5"/>
  <c r="Y65" i="5"/>
  <c r="Y64" i="5"/>
  <c r="Y63" i="5"/>
  <c r="Y62" i="5"/>
  <c r="Y61" i="5"/>
  <c r="Y60" i="5"/>
  <c r="Y59" i="5"/>
  <c r="Y58" i="5"/>
  <c r="Y57" i="5"/>
  <c r="Y56" i="5"/>
  <c r="Y55" i="5"/>
  <c r="Y54" i="5"/>
  <c r="Y53" i="5"/>
  <c r="Y52" i="5"/>
  <c r="Y51" i="5"/>
  <c r="Y50" i="5"/>
  <c r="Y49" i="5"/>
  <c r="Y48" i="5"/>
  <c r="Y47" i="5"/>
  <c r="Y46" i="5"/>
  <c r="Y45" i="5"/>
  <c r="Y44" i="5"/>
  <c r="Y43" i="5"/>
  <c r="Y42" i="5"/>
  <c r="Y41" i="5"/>
  <c r="Y40" i="5"/>
  <c r="Y39" i="5"/>
  <c r="Y38" i="5"/>
  <c r="Y37" i="5"/>
  <c r="Y36" i="5"/>
  <c r="Y35" i="5"/>
  <c r="Y34" i="5"/>
  <c r="Y33" i="5"/>
  <c r="Y32" i="5"/>
  <c r="Y31" i="5"/>
  <c r="Y30" i="5"/>
  <c r="Y29" i="5"/>
  <c r="Y28" i="5"/>
  <c r="Y27" i="5"/>
  <c r="Y26" i="5"/>
  <c r="Y25" i="5"/>
  <c r="Y24" i="5"/>
  <c r="Y23" i="5"/>
  <c r="Y22" i="5"/>
  <c r="Y21" i="5"/>
  <c r="Y20" i="5"/>
  <c r="Y19" i="5"/>
  <c r="Y18" i="5"/>
  <c r="Y17" i="5"/>
  <c r="Y16" i="5"/>
  <c r="Y15" i="5"/>
  <c r="Y14" i="5"/>
  <c r="Y13" i="5"/>
  <c r="Y12" i="5"/>
  <c r="Y11" i="5"/>
  <c r="Y10" i="5"/>
  <c r="Y9" i="5"/>
  <c r="Y8" i="5"/>
  <c r="Y7" i="5"/>
  <c r="L89" i="3"/>
  <c r="D39" i="3"/>
  <c r="D10" i="3"/>
  <c r="D8" i="3"/>
  <c r="AA155" i="5"/>
  <c r="AA154" i="5"/>
  <c r="AA153" i="5"/>
  <c r="AA152" i="5"/>
  <c r="AA137" i="5"/>
  <c r="Z144" i="5"/>
  <c r="Z139" i="5"/>
  <c r="Z149" i="5"/>
  <c r="Z150" i="5"/>
  <c r="AA151" i="5"/>
  <c r="Z148" i="5"/>
  <c r="AA145" i="5"/>
  <c r="Z151" i="5"/>
  <c r="AA148" i="5"/>
  <c r="Z146" i="5"/>
  <c r="AA149" i="5"/>
  <c r="Z147" i="5"/>
  <c r="Z154" i="5"/>
  <c r="AA136" i="5"/>
  <c r="AA142" i="5"/>
  <c r="Z141" i="5"/>
  <c r="Z140" i="5"/>
  <c r="Z145" i="5"/>
  <c r="AA141" i="5"/>
  <c r="AA140" i="5"/>
  <c r="AA143" i="5"/>
  <c r="AA135" i="5"/>
  <c r="Z138" i="5"/>
  <c r="Z153" i="5"/>
  <c r="AA146" i="5"/>
  <c r="AA150" i="5"/>
  <c r="Z137" i="5"/>
  <c r="AA144" i="5"/>
  <c r="AA139" i="5"/>
  <c r="Z136" i="5"/>
  <c r="Z143" i="5"/>
  <c r="Z155" i="5"/>
  <c r="AA147" i="5"/>
  <c r="Z135" i="5"/>
  <c r="Z152" i="5"/>
  <c r="Z142" i="5"/>
  <c r="AA138" i="5"/>
  <c r="T173" i="5" l="1"/>
  <c r="T195" i="5"/>
  <c r="T197" i="5"/>
  <c r="T196" i="5"/>
  <c r="V173" i="5"/>
  <c r="V195" i="5"/>
  <c r="V196" i="5"/>
  <c r="V197" i="5"/>
  <c r="AB139" i="5"/>
  <c r="AB152" i="5"/>
  <c r="AB151" i="5"/>
  <c r="AB143" i="5"/>
  <c r="AB140" i="5"/>
  <c r="AB147" i="5"/>
  <c r="AB154" i="5"/>
  <c r="AB142" i="5"/>
  <c r="AB148" i="5"/>
  <c r="AB155" i="5"/>
  <c r="AB144" i="5"/>
  <c r="AB138" i="5"/>
  <c r="AB149" i="5"/>
  <c r="AB136" i="5"/>
  <c r="AB145" i="5"/>
  <c r="AB153" i="5"/>
  <c r="AB141" i="5"/>
  <c r="AB135" i="5"/>
  <c r="AB150" i="5"/>
  <c r="AB146" i="5"/>
  <c r="AB137" i="5"/>
  <c r="V19" i="5"/>
  <c r="V193" i="5"/>
  <c r="V189" i="5"/>
  <c r="V185" i="5"/>
  <c r="V181" i="5"/>
  <c r="V177" i="5"/>
  <c r="V169" i="5"/>
  <c r="V165" i="5"/>
  <c r="V161" i="5"/>
  <c r="V157" i="5"/>
  <c r="V153" i="5"/>
  <c r="V149" i="5"/>
  <c r="V145" i="5"/>
  <c r="V141" i="5"/>
  <c r="V137" i="5"/>
  <c r="V187" i="5"/>
  <c r="V183" i="5"/>
  <c r="V179" i="5"/>
  <c r="V171" i="5"/>
  <c r="V167" i="5"/>
  <c r="V163" i="5"/>
  <c r="V159" i="5"/>
  <c r="V151" i="5"/>
  <c r="V147" i="5"/>
  <c r="V143" i="5"/>
  <c r="V139" i="5"/>
  <c r="V135" i="5"/>
  <c r="V184" i="5"/>
  <c r="V176" i="5"/>
  <c r="V168" i="5"/>
  <c r="V156" i="5"/>
  <c r="V148" i="5"/>
  <c r="V140" i="5"/>
  <c r="V136" i="5"/>
  <c r="V194" i="5"/>
  <c r="V190" i="5"/>
  <c r="V186" i="5"/>
  <c r="V182" i="5"/>
  <c r="V178" i="5"/>
  <c r="V174" i="5"/>
  <c r="V170" i="5"/>
  <c r="V166" i="5"/>
  <c r="V162" i="5"/>
  <c r="V158" i="5"/>
  <c r="V154" i="5"/>
  <c r="V150" i="5"/>
  <c r="V146" i="5"/>
  <c r="V142" i="5"/>
  <c r="V138" i="5"/>
  <c r="V191" i="5"/>
  <c r="V175" i="5"/>
  <c r="V155" i="5"/>
  <c r="V192" i="5"/>
  <c r="V188" i="5"/>
  <c r="V180" i="5"/>
  <c r="V172" i="5"/>
  <c r="V164" i="5"/>
  <c r="V160" i="5"/>
  <c r="V152" i="5"/>
  <c r="V144" i="5"/>
  <c r="T192" i="5"/>
  <c r="T188" i="5"/>
  <c r="T184" i="5"/>
  <c r="T180" i="5"/>
  <c r="T176" i="5"/>
  <c r="T172" i="5"/>
  <c r="T168" i="5"/>
  <c r="T164" i="5"/>
  <c r="T160" i="5"/>
  <c r="T156" i="5"/>
  <c r="T152" i="5"/>
  <c r="T148" i="5"/>
  <c r="T144" i="5"/>
  <c r="T140" i="5"/>
  <c r="T136" i="5"/>
  <c r="T194" i="5"/>
  <c r="T190" i="5"/>
  <c r="T174" i="5"/>
  <c r="T154" i="5"/>
  <c r="T191" i="5"/>
  <c r="T187" i="5"/>
  <c r="T179" i="5"/>
  <c r="T171" i="5"/>
  <c r="T163" i="5"/>
  <c r="T159" i="5"/>
  <c r="T151" i="5"/>
  <c r="T143" i="5"/>
  <c r="T193" i="5"/>
  <c r="T189" i="5"/>
  <c r="T185" i="5"/>
  <c r="T181" i="5"/>
  <c r="T177" i="5"/>
  <c r="T169" i="5"/>
  <c r="T165" i="5"/>
  <c r="T161" i="5"/>
  <c r="T157" i="5"/>
  <c r="T153" i="5"/>
  <c r="T149" i="5"/>
  <c r="T145" i="5"/>
  <c r="T141" i="5"/>
  <c r="T137" i="5"/>
  <c r="T186" i="5"/>
  <c r="T182" i="5"/>
  <c r="T178" i="5"/>
  <c r="T170" i="5"/>
  <c r="T166" i="5"/>
  <c r="T162" i="5"/>
  <c r="T158" i="5"/>
  <c r="T150" i="5"/>
  <c r="T146" i="5"/>
  <c r="T142" i="5"/>
  <c r="T138" i="5"/>
  <c r="T183" i="5"/>
  <c r="T175" i="5"/>
  <c r="T167" i="5"/>
  <c r="T155" i="5"/>
  <c r="T147" i="5"/>
  <c r="T139" i="5"/>
  <c r="T135" i="5"/>
  <c r="E13" i="6"/>
  <c r="E15" i="6"/>
  <c r="E9" i="6"/>
  <c r="V15" i="5"/>
  <c r="V23" i="5"/>
  <c r="V7" i="5"/>
  <c r="V11" i="5"/>
  <c r="E11" i="6"/>
  <c r="T133" i="5"/>
  <c r="T131" i="5"/>
  <c r="T129" i="5"/>
  <c r="T127" i="5"/>
  <c r="T125" i="5"/>
  <c r="T123" i="5"/>
  <c r="T121" i="5"/>
  <c r="T119" i="5"/>
  <c r="T117" i="5"/>
  <c r="T115" i="5"/>
  <c r="T113" i="5"/>
  <c r="T111" i="5"/>
  <c r="T109" i="5"/>
  <c r="T107" i="5"/>
  <c r="T105" i="5"/>
  <c r="T103" i="5"/>
  <c r="T101" i="5"/>
  <c r="T99" i="5"/>
  <c r="T97" i="5"/>
  <c r="T95" i="5"/>
  <c r="T93" i="5"/>
  <c r="T91" i="5"/>
  <c r="T89" i="5"/>
  <c r="T87" i="5"/>
  <c r="T85" i="5"/>
  <c r="T83" i="5"/>
  <c r="T81" i="5"/>
  <c r="T79" i="5"/>
  <c r="T77" i="5"/>
  <c r="T75" i="5"/>
  <c r="T73" i="5"/>
  <c r="T71" i="5"/>
  <c r="T69" i="5"/>
  <c r="T67" i="5"/>
  <c r="T65" i="5"/>
  <c r="T63" i="5"/>
  <c r="T61" i="5"/>
  <c r="T59" i="5"/>
  <c r="T57" i="5"/>
  <c r="T55" i="5"/>
  <c r="T132" i="5"/>
  <c r="T128" i="5"/>
  <c r="T124" i="5"/>
  <c r="T120" i="5"/>
  <c r="T116" i="5"/>
  <c r="T112" i="5"/>
  <c r="T108" i="5"/>
  <c r="T104" i="5"/>
  <c r="T100" i="5"/>
  <c r="T96" i="5"/>
  <c r="T92" i="5"/>
  <c r="T88" i="5"/>
  <c r="T84" i="5"/>
  <c r="T80" i="5"/>
  <c r="T76" i="5"/>
  <c r="T72" i="5"/>
  <c r="T68" i="5"/>
  <c r="T64" i="5"/>
  <c r="T60" i="5"/>
  <c r="T56" i="5"/>
  <c r="T53" i="5"/>
  <c r="T134" i="5"/>
  <c r="T130" i="5"/>
  <c r="T126" i="5"/>
  <c r="T122" i="5"/>
  <c r="T118" i="5"/>
  <c r="T114" i="5"/>
  <c r="T110" i="5"/>
  <c r="T106" i="5"/>
  <c r="T102" i="5"/>
  <c r="T98" i="5"/>
  <c r="T94" i="5"/>
  <c r="T90" i="5"/>
  <c r="T86" i="5"/>
  <c r="T82" i="5"/>
  <c r="T78" i="5"/>
  <c r="T74" i="5"/>
  <c r="T70" i="5"/>
  <c r="T66" i="5"/>
  <c r="T62" i="5"/>
  <c r="T58" i="5"/>
  <c r="T50" i="5"/>
  <c r="T48" i="5"/>
  <c r="T46" i="5"/>
  <c r="T34" i="5"/>
  <c r="T52" i="5"/>
  <c r="T54" i="5"/>
  <c r="T44" i="5"/>
  <c r="T42" i="5"/>
  <c r="T40" i="5"/>
  <c r="T38" i="5"/>
  <c r="T36" i="5"/>
  <c r="T32" i="5"/>
  <c r="T30" i="5"/>
  <c r="T28" i="5"/>
  <c r="T26" i="5"/>
  <c r="T24" i="5"/>
  <c r="T22" i="5"/>
  <c r="T20" i="5"/>
  <c r="T18" i="5"/>
  <c r="T16" i="5"/>
  <c r="T14" i="5"/>
  <c r="T12" i="5"/>
  <c r="T10" i="5"/>
  <c r="T8" i="5"/>
  <c r="T9" i="5"/>
  <c r="T17" i="5"/>
  <c r="T25" i="5"/>
  <c r="V27" i="5"/>
  <c r="T7" i="5"/>
  <c r="V9" i="5"/>
  <c r="T15" i="5"/>
  <c r="V17" i="5"/>
  <c r="T23" i="5"/>
  <c r="V25" i="5"/>
  <c r="V54" i="5"/>
  <c r="V56" i="5"/>
  <c r="V61" i="5"/>
  <c r="V69" i="5"/>
  <c r="V77" i="5"/>
  <c r="V85" i="5"/>
  <c r="V93" i="5"/>
  <c r="V101" i="5"/>
  <c r="V109" i="5"/>
  <c r="V117" i="5"/>
  <c r="V125" i="5"/>
  <c r="V133" i="5"/>
  <c r="T13" i="5"/>
  <c r="T21" i="5"/>
  <c r="T29" i="5"/>
  <c r="V131" i="5"/>
  <c r="V127" i="5"/>
  <c r="V123" i="5"/>
  <c r="V119" i="5"/>
  <c r="V115" i="5"/>
  <c r="V111" i="5"/>
  <c r="V107" i="5"/>
  <c r="V103" i="5"/>
  <c r="V99" i="5"/>
  <c r="V95" i="5"/>
  <c r="V91" i="5"/>
  <c r="V87" i="5"/>
  <c r="V83" i="5"/>
  <c r="V79" i="5"/>
  <c r="V75" i="5"/>
  <c r="V71" i="5"/>
  <c r="V67" i="5"/>
  <c r="V63" i="5"/>
  <c r="V59" i="5"/>
  <c r="V55" i="5"/>
  <c r="V132" i="5"/>
  <c r="V128" i="5"/>
  <c r="V124" i="5"/>
  <c r="V120" i="5"/>
  <c r="V116" i="5"/>
  <c r="V112" i="5"/>
  <c r="V108" i="5"/>
  <c r="V104" i="5"/>
  <c r="V100" i="5"/>
  <c r="V96" i="5"/>
  <c r="V92" i="5"/>
  <c r="V88" i="5"/>
  <c r="V84" i="5"/>
  <c r="V80" i="5"/>
  <c r="V76" i="5"/>
  <c r="V72" i="5"/>
  <c r="V68" i="5"/>
  <c r="V64" i="5"/>
  <c r="V60" i="5"/>
  <c r="V52" i="5"/>
  <c r="V51" i="5"/>
  <c r="V49" i="5"/>
  <c r="V47" i="5"/>
  <c r="V45" i="5"/>
  <c r="V43" i="5"/>
  <c r="V41" i="5"/>
  <c r="V39" i="5"/>
  <c r="V37" i="5"/>
  <c r="V35" i="5"/>
  <c r="V33" i="5"/>
  <c r="V31" i="5"/>
  <c r="V29" i="5"/>
  <c r="V134" i="5"/>
  <c r="V130" i="5"/>
  <c r="V126" i="5"/>
  <c r="V122" i="5"/>
  <c r="V118" i="5"/>
  <c r="V114" i="5"/>
  <c r="V110" i="5"/>
  <c r="V106" i="5"/>
  <c r="V102" i="5"/>
  <c r="V98" i="5"/>
  <c r="V94" i="5"/>
  <c r="V90" i="5"/>
  <c r="V86" i="5"/>
  <c r="V82" i="5"/>
  <c r="V78" i="5"/>
  <c r="V74" i="5"/>
  <c r="V70" i="5"/>
  <c r="V66" i="5"/>
  <c r="V62" i="5"/>
  <c r="V58" i="5"/>
  <c r="V53" i="5"/>
  <c r="V50" i="5"/>
  <c r="V48" i="5"/>
  <c r="V46" i="5"/>
  <c r="V44" i="5"/>
  <c r="V42" i="5"/>
  <c r="V40" i="5"/>
  <c r="V38" i="5"/>
  <c r="V36" i="5"/>
  <c r="V34" i="5"/>
  <c r="V32" i="5"/>
  <c r="V30" i="5"/>
  <c r="V28" i="5"/>
  <c r="V26" i="5"/>
  <c r="V24" i="5"/>
  <c r="V22" i="5"/>
  <c r="V20" i="5"/>
  <c r="V18" i="5"/>
  <c r="V16" i="5"/>
  <c r="V14" i="5"/>
  <c r="V12" i="5"/>
  <c r="V10" i="5"/>
  <c r="V8" i="5"/>
  <c r="T11" i="5"/>
  <c r="V13" i="5"/>
  <c r="T19" i="5"/>
  <c r="V21" i="5"/>
  <c r="T27" i="5"/>
  <c r="T31" i="5"/>
  <c r="T33" i="5"/>
  <c r="T35" i="5"/>
  <c r="T37" i="5"/>
  <c r="T39" i="5"/>
  <c r="T41" i="5"/>
  <c r="T43" i="5"/>
  <c r="T45" i="5"/>
  <c r="T47" i="5"/>
  <c r="T49" i="5"/>
  <c r="T51" i="5"/>
  <c r="V57" i="5"/>
  <c r="V65" i="5"/>
  <c r="V73" i="5"/>
  <c r="V81" i="5"/>
  <c r="V89" i="5"/>
  <c r="V97" i="5"/>
  <c r="V105" i="5"/>
  <c r="V113" i="5"/>
  <c r="V121" i="5"/>
  <c r="V129" i="5"/>
  <c r="AA29" i="5"/>
  <c r="Z129" i="5"/>
  <c r="Z59" i="5"/>
  <c r="AA113" i="5"/>
  <c r="AA128" i="5"/>
  <c r="Z76" i="5"/>
  <c r="AA34" i="5"/>
  <c r="AA19" i="5"/>
  <c r="Z28" i="5"/>
  <c r="Z89" i="5"/>
  <c r="AA48" i="5"/>
  <c r="Z20" i="5"/>
  <c r="Z8" i="5"/>
  <c r="Z132" i="5"/>
  <c r="AA10" i="5"/>
  <c r="Z71" i="5"/>
  <c r="Z101" i="5"/>
  <c r="AA72" i="5"/>
  <c r="Z55" i="5"/>
  <c r="Z16" i="5"/>
  <c r="Z11" i="5"/>
  <c r="Z119" i="5"/>
  <c r="AA15" i="5"/>
  <c r="AA11" i="5"/>
  <c r="AA99" i="5"/>
  <c r="Z131" i="5"/>
  <c r="Z69" i="5"/>
  <c r="AA122" i="5"/>
  <c r="Z128" i="5"/>
  <c r="AA103" i="5"/>
  <c r="AA73" i="5"/>
  <c r="Z73" i="5"/>
  <c r="AA26" i="5"/>
  <c r="Z77" i="5"/>
  <c r="Z33" i="5"/>
  <c r="Z21" i="5"/>
  <c r="Z102" i="5"/>
  <c r="AA92" i="5"/>
  <c r="Z32" i="5"/>
  <c r="Z65" i="5"/>
  <c r="AA121" i="5"/>
  <c r="AA111" i="5"/>
  <c r="AA8" i="5"/>
  <c r="AA16" i="5"/>
  <c r="Z44" i="5"/>
  <c r="AA120" i="5"/>
  <c r="Z93" i="5"/>
  <c r="AA23" i="5"/>
  <c r="Z72" i="5"/>
  <c r="AA90" i="5"/>
  <c r="AA27" i="5"/>
  <c r="AA47" i="5"/>
  <c r="Z7" i="5"/>
  <c r="Z12" i="5"/>
  <c r="AA20" i="5"/>
  <c r="AA110" i="5"/>
  <c r="AA107" i="5"/>
  <c r="Z51" i="5"/>
  <c r="Z99" i="5"/>
  <c r="AA76" i="5"/>
  <c r="Z64" i="5"/>
  <c r="AA36" i="5"/>
  <c r="AA17" i="5"/>
  <c r="AA71" i="5"/>
  <c r="AA77" i="5"/>
  <c r="Z30" i="5"/>
  <c r="Z45" i="5"/>
  <c r="AA41" i="5"/>
  <c r="AA58" i="5"/>
  <c r="AA134" i="5"/>
  <c r="AA64" i="5"/>
  <c r="Z38" i="5"/>
  <c r="Z49" i="5"/>
  <c r="Z52" i="5"/>
  <c r="AA98" i="5"/>
  <c r="AA133" i="5"/>
  <c r="AA39" i="5"/>
  <c r="AA44" i="5"/>
  <c r="AA18" i="5"/>
  <c r="AA74" i="5"/>
  <c r="AA87" i="5"/>
  <c r="Z114" i="5"/>
  <c r="Z108" i="5"/>
  <c r="AA22" i="5"/>
  <c r="F39" i="3"/>
  <c r="AA45" i="5"/>
  <c r="AA67" i="5"/>
  <c r="AA100" i="5"/>
  <c r="AA53" i="5"/>
  <c r="AA57" i="5"/>
  <c r="Z22" i="5"/>
  <c r="Z42" i="5"/>
  <c r="AA54" i="5"/>
  <c r="AA75" i="5"/>
  <c r="AA35" i="5"/>
  <c r="Z112" i="5"/>
  <c r="Z117" i="5"/>
  <c r="Z130" i="5"/>
  <c r="AA65" i="5"/>
  <c r="Z116" i="5"/>
  <c r="AA51" i="5"/>
  <c r="Z47" i="5"/>
  <c r="Z120" i="5"/>
  <c r="Z68" i="5"/>
  <c r="Z13" i="5"/>
  <c r="AA106" i="5"/>
  <c r="Z35" i="5"/>
  <c r="Z18" i="5"/>
  <c r="AA126" i="5"/>
  <c r="Z124" i="5"/>
  <c r="Z46" i="5"/>
  <c r="AA56" i="5"/>
  <c r="AA59" i="5"/>
  <c r="Z92" i="5"/>
  <c r="AA68" i="5"/>
  <c r="AA13" i="5"/>
  <c r="Z122" i="5"/>
  <c r="AA93" i="5"/>
  <c r="AA131" i="5"/>
  <c r="AA101" i="5"/>
  <c r="AA50" i="5"/>
  <c r="Z37" i="5"/>
  <c r="AA52" i="5"/>
  <c r="Z103" i="5"/>
  <c r="Z115" i="5"/>
  <c r="Z39" i="5"/>
  <c r="AA89" i="5"/>
  <c r="AA60" i="5"/>
  <c r="Z91" i="5"/>
  <c r="AA108" i="5"/>
  <c r="Z90" i="5"/>
  <c r="Z53" i="5"/>
  <c r="Z104" i="5"/>
  <c r="Z25" i="5"/>
  <c r="Z43" i="5"/>
  <c r="AA9" i="5"/>
  <c r="AA94" i="5"/>
  <c r="AA42" i="5"/>
  <c r="Z63" i="5"/>
  <c r="Z107" i="5"/>
  <c r="Z98" i="5"/>
  <c r="AA61" i="5"/>
  <c r="Z105" i="5"/>
  <c r="AA97" i="5"/>
  <c r="Z34" i="5"/>
  <c r="Z100" i="5"/>
  <c r="Z127" i="5"/>
  <c r="AA66" i="5"/>
  <c r="AA21" i="5"/>
  <c r="Z41" i="5"/>
  <c r="AA123" i="5"/>
  <c r="AA104" i="5"/>
  <c r="AA37" i="5"/>
  <c r="Z109" i="5"/>
  <c r="Z58" i="5"/>
  <c r="Z106" i="5"/>
  <c r="Z14" i="5"/>
  <c r="AA69" i="5"/>
  <c r="Z87" i="5"/>
  <c r="AA95" i="5"/>
  <c r="AA129" i="5"/>
  <c r="AA12" i="5"/>
  <c r="Z62" i="5"/>
  <c r="AA7" i="5"/>
  <c r="Z31" i="5"/>
  <c r="Z123" i="5"/>
  <c r="AA38" i="5"/>
  <c r="Z96" i="5"/>
  <c r="Z10" i="5"/>
  <c r="Z40" i="5"/>
  <c r="Z70" i="5"/>
  <c r="AA70" i="5"/>
  <c r="Z66" i="5"/>
  <c r="Z23" i="5"/>
  <c r="Z94" i="5"/>
  <c r="AA116" i="5"/>
  <c r="E39" i="3"/>
  <c r="AA115" i="5"/>
  <c r="Z121" i="5"/>
  <c r="Z88" i="5"/>
  <c r="AA43" i="5"/>
  <c r="Z95" i="5"/>
  <c r="Z24" i="5"/>
  <c r="Z48" i="5"/>
  <c r="AA130" i="5"/>
  <c r="Z9" i="5"/>
  <c r="AA28" i="5"/>
  <c r="Z56" i="5"/>
  <c r="AA112" i="5"/>
  <c r="Z110" i="5"/>
  <c r="AA105" i="5"/>
  <c r="Z36" i="5"/>
  <c r="AA32" i="5"/>
  <c r="Z97" i="5"/>
  <c r="AA49" i="5"/>
  <c r="Z61" i="5"/>
  <c r="AA33" i="5"/>
  <c r="Z29" i="5"/>
  <c r="AA117" i="5"/>
  <c r="Z57" i="5"/>
  <c r="AA119" i="5"/>
  <c r="AA91" i="5"/>
  <c r="AA31" i="5"/>
  <c r="Z54" i="5"/>
  <c r="AA40" i="5"/>
  <c r="AA109" i="5"/>
  <c r="AA14" i="5"/>
  <c r="AA127" i="5"/>
  <c r="AA24" i="5"/>
  <c r="AA30" i="5"/>
  <c r="Z126" i="5"/>
  <c r="Z134" i="5"/>
  <c r="AA125" i="5"/>
  <c r="AA88" i="5"/>
  <c r="AA96" i="5"/>
  <c r="Z27" i="5"/>
  <c r="Z113" i="5"/>
  <c r="Z74" i="5"/>
  <c r="Z118" i="5"/>
  <c r="Z133" i="5"/>
  <c r="AA124" i="5"/>
  <c r="Z60" i="5"/>
  <c r="Z111" i="5"/>
  <c r="Z67" i="5"/>
  <c r="Z17" i="5"/>
  <c r="AA25" i="5"/>
  <c r="Z19" i="5"/>
  <c r="AA62" i="5"/>
  <c r="Z26" i="5"/>
  <c r="AA114" i="5"/>
  <c r="AA102" i="5"/>
  <c r="AA63" i="5"/>
  <c r="AA118" i="5"/>
  <c r="Z75" i="5"/>
  <c r="AA132" i="5"/>
  <c r="AA46" i="5"/>
  <c r="AA55" i="5"/>
  <c r="Z125" i="5"/>
  <c r="AB7" i="5" l="1"/>
  <c r="AB105" i="5"/>
  <c r="AB129" i="5"/>
  <c r="AB88" i="5"/>
  <c r="AB20" i="5"/>
  <c r="AB126" i="5"/>
  <c r="AB76" i="5"/>
  <c r="AB65" i="5"/>
  <c r="AB22" i="5"/>
  <c r="AB73" i="5"/>
  <c r="AB124" i="5"/>
  <c r="AB75" i="5"/>
  <c r="AB99" i="5"/>
  <c r="AB38" i="5"/>
  <c r="AB115" i="5"/>
  <c r="AB19" i="5"/>
  <c r="AB16" i="5"/>
  <c r="AB9" i="5"/>
  <c r="AB51" i="5"/>
  <c r="AB130" i="5"/>
  <c r="AB44" i="5"/>
  <c r="AB107" i="5"/>
  <c r="AB133" i="5"/>
  <c r="AB61" i="5"/>
  <c r="AB39" i="5"/>
  <c r="AB119" i="5"/>
  <c r="AB100" i="5"/>
  <c r="AB121" i="5"/>
  <c r="AB118" i="5"/>
  <c r="AB30" i="5"/>
  <c r="AB123" i="5"/>
  <c r="AB127" i="5"/>
  <c r="AB94" i="5"/>
  <c r="AB14" i="5"/>
  <c r="AB49" i="5"/>
  <c r="AB60" i="5"/>
  <c r="AB67" i="5"/>
  <c r="AB18" i="5"/>
  <c r="AB68" i="5"/>
  <c r="AB89" i="5"/>
  <c r="AB93" i="5"/>
  <c r="AB42" i="5"/>
  <c r="AB11" i="5"/>
  <c r="AB91" i="5"/>
  <c r="AB74" i="5"/>
  <c r="AB17" i="5"/>
  <c r="AB92" i="5"/>
  <c r="AB113" i="5"/>
  <c r="AB120" i="5"/>
  <c r="AB63" i="5"/>
  <c r="AB101" i="5"/>
  <c r="AB64" i="5"/>
  <c r="AB72" i="5"/>
  <c r="AB15" i="5"/>
  <c r="AB69" i="5"/>
  <c r="AB24" i="5"/>
  <c r="Z5" i="5"/>
  <c r="AB131" i="5"/>
  <c r="AB57" i="5"/>
  <c r="G39" i="3"/>
  <c r="AB47" i="5"/>
  <c r="AB98" i="5"/>
  <c r="AB77" i="5"/>
  <c r="AB48" i="5"/>
  <c r="AB62" i="5"/>
  <c r="AB71" i="5"/>
  <c r="AB104" i="5"/>
  <c r="AB21" i="5"/>
  <c r="AB66" i="5"/>
  <c r="AB45" i="5"/>
  <c r="AB108" i="5"/>
  <c r="AB134" i="5"/>
  <c r="AB29" i="5"/>
  <c r="AB13" i="5"/>
  <c r="AB125" i="5"/>
  <c r="AB12" i="5"/>
  <c r="AB109" i="5"/>
  <c r="AB33" i="5"/>
  <c r="AB36" i="5"/>
  <c r="AB41" i="5"/>
  <c r="AB117" i="5"/>
  <c r="AB37" i="5"/>
  <c r="AB56" i="5"/>
  <c r="AB102" i="5"/>
  <c r="AB40" i="5"/>
  <c r="AB34" i="5"/>
  <c r="AB25" i="5"/>
  <c r="AB8" i="5"/>
  <c r="AB23" i="5"/>
  <c r="AB28" i="5"/>
  <c r="AB53" i="5"/>
  <c r="AB97" i="5"/>
  <c r="AB43" i="5"/>
  <c r="AB32" i="5"/>
  <c r="AB58" i="5"/>
  <c r="AB106" i="5"/>
  <c r="AB103" i="5"/>
  <c r="AB31" i="5"/>
  <c r="AB122" i="5"/>
  <c r="AB52" i="5"/>
  <c r="AB90" i="5"/>
  <c r="AB111" i="5"/>
  <c r="AB70" i="5"/>
  <c r="AB96" i="5"/>
  <c r="AB27" i="5"/>
  <c r="AB55" i="5"/>
  <c r="AB35" i="5"/>
  <c r="AB26" i="5"/>
  <c r="AB132" i="5"/>
  <c r="AB110" i="5"/>
  <c r="AB87" i="5"/>
  <c r="AB95" i="5"/>
  <c r="AB59" i="5"/>
  <c r="AB50" i="5"/>
  <c r="AB114" i="5"/>
  <c r="AB10" i="5"/>
  <c r="AB116" i="5"/>
  <c r="AB54" i="5"/>
  <c r="AB46" i="5"/>
  <c r="AB112" i="5"/>
  <c r="AB128" i="5"/>
  <c r="AA5" i="5" l="1"/>
  <c r="AB5" i="5"/>
  <c r="D7" i="6"/>
  <c r="E7" i="6" s="1"/>
</calcChain>
</file>

<file path=xl/sharedStrings.xml><?xml version="1.0" encoding="utf-8"?>
<sst xmlns="http://schemas.openxmlformats.org/spreadsheetml/2006/main" count="66626" uniqueCount="12892">
  <si>
    <t>Instructions</t>
  </si>
  <si>
    <t>1.</t>
  </si>
  <si>
    <t>Select the General Pickup Tab for your disposal and create a Pick Up Form #</t>
  </si>
  <si>
    <t>a.</t>
  </si>
  <si>
    <t>To Generate Pick Up Form #:</t>
  </si>
  <si>
    <t>-</t>
  </si>
  <si>
    <t>In Cell A2 enter the two digit State, i.e. NC</t>
  </si>
  <si>
    <t>In Cell A5 enter the first three digits of your city, i.e. CHA</t>
  </si>
  <si>
    <t>In Cell A8 enter the year as  YYYY, A11 enter the month as MM, &amp; A14 enter the day as DD format, i.e. 2018  06  30</t>
  </si>
  <si>
    <t>In Cell A17 enter the request number for that day, i.e. If it is the first request enter 1, if it is the third request enter 3</t>
  </si>
  <si>
    <t>The PUF Number will be auto generated in Cell D8.</t>
  </si>
  <si>
    <t>2.</t>
  </si>
  <si>
    <t>Additional Data Tab</t>
  </si>
  <si>
    <t>Clear out all existing data from rows 6 and below</t>
  </si>
  <si>
    <t>b.</t>
  </si>
  <si>
    <t>Fill in all of the fields in columns A-J for equipment being disposed</t>
  </si>
  <si>
    <t>Model, Platform, Status, Qty, Wgt, &amp; Total Wgt</t>
  </si>
  <si>
    <t>c.</t>
  </si>
  <si>
    <t>Check total in cell J2 to verify quantities</t>
  </si>
  <si>
    <t>3.</t>
  </si>
  <si>
    <t>Data - Make-Model-SN Tab</t>
  </si>
  <si>
    <t>Fill in all of the fields in columns A-E for each model of equipment for disposal</t>
  </si>
  <si>
    <t>Pallet #, Serial #, Auction Reason, Billing Model, &amp; Total</t>
  </si>
  <si>
    <t>4.</t>
  </si>
  <si>
    <t>Data - Pallet Detail Tab</t>
  </si>
  <si>
    <t>Fill in all of the fields in columns A-Q for each model of equipment for disposal</t>
  </si>
  <si>
    <t>#, Ready Status, Pallet #, Location, Location Address, Mixed or Single Model, Total STB Quantity, Status, Model IDs, Quantity of Each Model, Hard Drive Size, Platform, DVR / Non DVR / Both, Boxed Or Shrink Wrapped, # Pallets, Weight Per Pallet (lbs.), Headend</t>
  </si>
  <si>
    <t>5.</t>
  </si>
  <si>
    <t>Approval Pivot Tab</t>
  </si>
  <si>
    <t>Refresh All Pivots</t>
  </si>
  <si>
    <t>Click on Pivot cell B5</t>
  </si>
  <si>
    <t>On the Pivot Tool Bar on the top header select Analyze</t>
  </si>
  <si>
    <t>On Refresh, select the down arrow and select Refresh All</t>
  </si>
  <si>
    <t>6.</t>
  </si>
  <si>
    <t>Complete all fields as accurately as possible</t>
  </si>
  <si>
    <t>Include a primary and secondary contact information</t>
  </si>
  <si>
    <t>Include all desired pickup times, pick up location, and site information, including all Y/N questions</t>
  </si>
  <si>
    <t>Include all Truck &amp; Equipment Information, including all Y/N questions</t>
  </si>
  <si>
    <t>Add the disposal model/status/qty into Core Equipment Information</t>
  </si>
  <si>
    <t>Copy the formula in Cells C40-G40 and paste formula down until you see REF# errors</t>
  </si>
  <si>
    <t>Clear rows with REF# errors</t>
  </si>
  <si>
    <t>If any issues, clear all formulas in C-G</t>
  </si>
  <si>
    <t>7.</t>
  </si>
  <si>
    <t>Review entire document for accuracy</t>
  </si>
  <si>
    <t>Variance Check Tab for issues with totals on each tab (all values in column D should be 0). If errors, refer back to the tab in question</t>
  </si>
  <si>
    <t>8.</t>
  </si>
  <si>
    <t>Save the file as the entire PUF Number auto generated in Cell D8 i.e. OTHER-NC-CHA-20180612_1.xlsx</t>
  </si>
  <si>
    <t>Email the completed PUF to:</t>
  </si>
  <si>
    <t>ADM-AssetDispMgmt@charter.com;Kim.Jenkins@charter.com;Mary.Uriarte@charter.com</t>
  </si>
  <si>
    <t>9.</t>
  </si>
  <si>
    <t>10.</t>
  </si>
  <si>
    <t>ADM will email your request to an approved disposal vendor with your site contacts copied</t>
  </si>
  <si>
    <t>11.</t>
  </si>
  <si>
    <t>Vendor will acknowledge receipt of request and coordinate pick up with designated site contact</t>
  </si>
  <si>
    <t>12.</t>
  </si>
  <si>
    <t>Equipment is removed from the site within the designated time requested</t>
  </si>
  <si>
    <t>13.</t>
  </si>
  <si>
    <t>Site contact notifies ADM when the equipment has been removed</t>
  </si>
  <si>
    <t>14.</t>
  </si>
  <si>
    <t>Vendor will provide notification of receipt of the equipment at their facility</t>
  </si>
  <si>
    <t>15.</t>
  </si>
  <si>
    <t>Vendor will process the load and determine disposition status based on ADM direction</t>
  </si>
  <si>
    <t>16.</t>
  </si>
  <si>
    <t>Vendor will provide ADM with consolidated reporting on a monthly basis</t>
  </si>
  <si>
    <t>17.</t>
  </si>
  <si>
    <t>ADM notifies the Accounting team of all assets being disposed of during month end close</t>
  </si>
  <si>
    <t>State - 2 Characters</t>
  </si>
  <si>
    <t>PICK UP REQUEST FORM</t>
  </si>
  <si>
    <t>NC</t>
  </si>
  <si>
    <t>CPE DISPOSALS</t>
  </si>
  <si>
    <t>City - First 3 Characters</t>
  </si>
  <si>
    <t>CHA</t>
  </si>
  <si>
    <r>
      <rPr>
        <b/>
        <i/>
        <sz val="14"/>
        <color rgb="FFFF0000"/>
        <rFont val="Calibri"/>
        <family val="2"/>
        <scheme val="minor"/>
      </rPr>
      <t xml:space="preserve">Complete this form </t>
    </r>
    <r>
      <rPr>
        <b/>
        <i/>
        <sz val="14"/>
        <color rgb="FF0070C0"/>
        <rFont val="Calibri"/>
        <family val="2"/>
        <scheme val="minor"/>
      </rPr>
      <t xml:space="preserve">"in its entirety" </t>
    </r>
    <r>
      <rPr>
        <b/>
        <i/>
        <sz val="14"/>
        <color rgb="FFFF0000"/>
        <rFont val="Calibri"/>
        <family val="2"/>
        <scheme val="minor"/>
      </rPr>
      <t>to ensure timely &amp; accurate service</t>
    </r>
  </si>
  <si>
    <t>Date - YYYY</t>
  </si>
  <si>
    <t>PUF Number:</t>
  </si>
  <si>
    <t>Date - MM</t>
  </si>
  <si>
    <t>E-Mail form to:</t>
  </si>
  <si>
    <t>ADM-AssetDispMgmt@charter.com</t>
  </si>
  <si>
    <t>Mary.Uriarte@charter.com</t>
  </si>
  <si>
    <t>Date - DD</t>
  </si>
  <si>
    <t>SITE INFORMATION</t>
  </si>
  <si>
    <t>Primary Contact</t>
  </si>
  <si>
    <t>REQUESTED PICK UP DATE</t>
  </si>
  <si>
    <t>Request #</t>
  </si>
  <si>
    <t>CONTACT NAME</t>
  </si>
  <si>
    <t>REQUESTED PICK UP TIME</t>
  </si>
  <si>
    <t>PHONE NUMBER</t>
  </si>
  <si>
    <t>HOURS OF OPERATION</t>
  </si>
  <si>
    <t>CELL NUMBER</t>
  </si>
  <si>
    <t>Dock Door (If Applicable)</t>
  </si>
  <si>
    <t>Save File as PUF #</t>
  </si>
  <si>
    <t>E-MAIL ADDRESS</t>
  </si>
  <si>
    <t>PICK UP SITE ADDRESS</t>
  </si>
  <si>
    <t>Secondary Contact</t>
  </si>
  <si>
    <t>CITY</t>
  </si>
  <si>
    <t>Charlotte</t>
  </si>
  <si>
    <t>STATE</t>
  </si>
  <si>
    <t>ZIP</t>
  </si>
  <si>
    <t>KMA</t>
  </si>
  <si>
    <t>TWC</t>
  </si>
  <si>
    <t>GLID/ Accounting ID</t>
  </si>
  <si>
    <t>TRUCK &amp; EQUIPMENT</t>
  </si>
  <si>
    <t>NUMBER OF PALLETS</t>
  </si>
  <si>
    <t>TRUCK LENGTH / ACCESS LIMITATIONS (if any)</t>
  </si>
  <si>
    <t>WEIGHT PER PALLET</t>
  </si>
  <si>
    <t>DIMENSIONS</t>
  </si>
  <si>
    <t>STACKABLE Y/N?</t>
  </si>
  <si>
    <t>ADDITIONAL EQUIPMENT</t>
  </si>
  <si>
    <t xml:space="preserve">LIFT GATE REQUIRED Y/N?   </t>
  </si>
  <si>
    <t>N</t>
  </si>
  <si>
    <t>Total # Gaylords               to be returned</t>
  </si>
  <si>
    <t>Plastic # ____</t>
  </si>
  <si>
    <t xml:space="preserve"> Cardboard # ____</t>
  </si>
  <si>
    <t>**** Please include Power Adapters and Batteries *****</t>
  </si>
  <si>
    <t>CORE EQUIPMENT INFORMATION</t>
  </si>
  <si>
    <t>OTHER EQUIPMENT INFORMATION</t>
  </si>
  <si>
    <t>Platform</t>
  </si>
  <si>
    <t>Scrap</t>
  </si>
  <si>
    <t>EOL</t>
  </si>
  <si>
    <t>Qty</t>
  </si>
  <si>
    <t>ITEM TYPE</t>
  </si>
  <si>
    <t>CONDITION</t>
  </si>
  <si>
    <t>Pallets</t>
  </si>
  <si>
    <t>Weight (lbs.)</t>
  </si>
  <si>
    <t>&lt; Total CPE</t>
  </si>
  <si>
    <t xml:space="preserve"> Units</t>
  </si>
  <si>
    <t>Remote Controls</t>
  </si>
  <si>
    <t>Total Weight</t>
  </si>
  <si>
    <t>Peripherals &gt;</t>
  </si>
  <si>
    <t>* Please include pallet dimensions and pallet weights</t>
  </si>
  <si>
    <t>Approval Pivot</t>
  </si>
  <si>
    <t>(blank)</t>
  </si>
  <si>
    <t>Grand Total</t>
  </si>
  <si>
    <t>General Pickup Summary</t>
  </si>
  <si>
    <t>ALM File</t>
  </si>
  <si>
    <t>ADM File Summary</t>
  </si>
  <si>
    <t>Values</t>
  </si>
  <si>
    <t>Totals</t>
  </si>
  <si>
    <t xml:space="preserve"> BER</t>
  </si>
  <si>
    <t xml:space="preserve"> COSMETICS</t>
  </si>
  <si>
    <t xml:space="preserve"> EOL</t>
  </si>
  <si>
    <t xml:space="preserve"> Out of Warranty</t>
  </si>
  <si>
    <t xml:space="preserve"> INFEST</t>
  </si>
  <si>
    <t xml:space="preserve"> Total Qty</t>
  </si>
  <si>
    <t>Model</t>
  </si>
  <si>
    <t xml:space="preserve">Date </t>
  </si>
  <si>
    <t>Site</t>
  </si>
  <si>
    <t>PUF</t>
  </si>
  <si>
    <t>Vendor</t>
  </si>
  <si>
    <t>BOL</t>
  </si>
  <si>
    <t>BER</t>
  </si>
  <si>
    <t>Total</t>
  </si>
  <si>
    <t>Charlotte, NC</t>
  </si>
  <si>
    <t>Variance Check</t>
  </si>
  <si>
    <t>Cell</t>
  </si>
  <si>
    <t>Tab</t>
  </si>
  <si>
    <t>Difference</t>
  </si>
  <si>
    <t xml:space="preserve"> Cell J2</t>
  </si>
  <si>
    <t>Addl. Data Pivot</t>
  </si>
  <si>
    <t xml:space="preserve"> Cell H42</t>
  </si>
  <si>
    <t>General Pickup Pivot</t>
  </si>
  <si>
    <t>ALM Pivot</t>
  </si>
  <si>
    <t>Data SN Pivot</t>
  </si>
  <si>
    <t>Data Pallet Pivot</t>
  </si>
  <si>
    <t>Note:</t>
  </si>
  <si>
    <t>Please Remember to Clear Out Data from Previous Request</t>
  </si>
  <si>
    <t>Do Not Include Grand Totals</t>
  </si>
  <si>
    <t>FAILED</t>
  </si>
  <si>
    <t>COSMETICS</t>
  </si>
  <si>
    <t>Out of Warranty</t>
  </si>
  <si>
    <t>INFEST</t>
  </si>
  <si>
    <t>Total Qty</t>
  </si>
  <si>
    <t>Wgt</t>
  </si>
  <si>
    <t>Total Wgt</t>
  </si>
  <si>
    <t>Status</t>
  </si>
  <si>
    <t>Cosmetics</t>
  </si>
  <si>
    <t>Infested</t>
  </si>
  <si>
    <t>PALLET_NBR</t>
  </si>
  <si>
    <t>SERIAL_NBR</t>
  </si>
  <si>
    <t>AUCTION_REASON</t>
  </si>
  <si>
    <t>BILLING_MODEL</t>
  </si>
  <si>
    <t>#</t>
  </si>
  <si>
    <t>Ready Status</t>
  </si>
  <si>
    <t>Pallet #</t>
  </si>
  <si>
    <t>Location</t>
  </si>
  <si>
    <t>Location Address</t>
  </si>
  <si>
    <t>Mixed or Single Model</t>
  </si>
  <si>
    <t>Total STB Quantity</t>
  </si>
  <si>
    <t>Model IDs</t>
  </si>
  <si>
    <t>Quantity of Each Model</t>
  </si>
  <si>
    <t>Hard Drive Size</t>
  </si>
  <si>
    <t>DVR / Non DVR / Both</t>
  </si>
  <si>
    <t>Boxed Or Shrink Wrapped</t>
  </si>
  <si>
    <t># Pallets</t>
  </si>
  <si>
    <t>Weight Per Pallet (lbs)</t>
  </si>
  <si>
    <t>Headend</t>
  </si>
  <si>
    <t>Charter Communications</t>
  </si>
  <si>
    <t>Bill of Lading</t>
  </si>
  <si>
    <t>REFERENCE NO.</t>
  </si>
  <si>
    <r>
      <t>GLID</t>
    </r>
    <r>
      <rPr>
        <b/>
        <sz val="8"/>
        <color theme="1"/>
        <rFont val="Wingdings 3"/>
        <family val="1"/>
        <charset val="2"/>
      </rPr>
      <t>#</t>
    </r>
  </si>
  <si>
    <t>DATE  YYYY-MO-DD</t>
  </si>
  <si>
    <t>PICKUP DATE:</t>
  </si>
  <si>
    <t>DELIVERY DATE:</t>
  </si>
  <si>
    <t>FREIGHT CHARGES:</t>
  </si>
  <si>
    <t>Prepaid</t>
  </si>
  <si>
    <t>SHIPPER</t>
  </si>
  <si>
    <t>CONSIGNEE</t>
  </si>
  <si>
    <t>ADDRESS:</t>
  </si>
  <si>
    <t>CHARTER DISTRIBUTION, LLC</t>
  </si>
  <si>
    <t>BOL #</t>
  </si>
  <si>
    <t>PHONE</t>
  </si>
  <si>
    <t>3RD PARTY BILLING</t>
  </si>
  <si>
    <t>TRANSPORTATION COMPANY</t>
  </si>
  <si>
    <t>NAME:</t>
  </si>
  <si>
    <t>Name</t>
  </si>
  <si>
    <t>Address 1</t>
  </si>
  <si>
    <t>Address 2</t>
  </si>
  <si>
    <t>City, State, Zip</t>
  </si>
  <si>
    <t>PHONE:</t>
  </si>
  <si>
    <t>Phone</t>
  </si>
  <si>
    <t>OTHER:</t>
  </si>
  <si>
    <t>Other</t>
  </si>
  <si>
    <t>TYPE OF</t>
  </si>
  <si>
    <t>CONTAINER</t>
  </si>
  <si>
    <t>NUMBER OF CONTAINERS</t>
  </si>
  <si>
    <t>DESCRIPTION OF GOODS</t>
  </si>
  <si>
    <t>ESTIMATED</t>
  </si>
  <si>
    <t>B = Bin</t>
  </si>
  <si>
    <t>WEIGHT</t>
  </si>
  <si>
    <t>LTL</t>
  </si>
  <si>
    <t>TYPE</t>
  </si>
  <si>
    <t>G= Gaylord</t>
  </si>
  <si>
    <t>*MARKS EXCEPTIONS</t>
  </si>
  <si>
    <t>START</t>
  </si>
  <si>
    <t>IN LBS</t>
  </si>
  <si>
    <t>CLASS</t>
  </si>
  <si>
    <t>NMFC</t>
  </si>
  <si>
    <t>(1)</t>
  </si>
  <si>
    <t>S= Skid</t>
  </si>
  <si>
    <t>FOR EQUIPMENT WITH SERIAL NUMBERS, YOU MUST FILL OUT TAB S-3 DETAIL</t>
  </si>
  <si>
    <t>DATE</t>
  </si>
  <si>
    <t>R = Rolloff</t>
  </si>
  <si>
    <t>TOTAL CONTAINERS</t>
  </si>
  <si>
    <t>ESTIMATED TOTAL WEIGHT</t>
  </si>
  <si>
    <t>NOTES:</t>
  </si>
  <si>
    <t>EMERGENCY RESPONSE NUMBER:</t>
  </si>
  <si>
    <t>C.O.D. AMOUNT:</t>
  </si>
  <si>
    <t>C.O.D. FEE:</t>
  </si>
  <si>
    <t>DECLARED VALUE:</t>
  </si>
  <si>
    <t>IF AT CONSIGNOR'S RISK, WRITE OR STAMP HERE</t>
  </si>
  <si>
    <t>Type (1):</t>
  </si>
  <si>
    <t>CARRIER</t>
  </si>
  <si>
    <t>TOTAL PALLET SHIPPED</t>
  </si>
  <si>
    <t>SHIPPER SIGNATURE</t>
  </si>
  <si>
    <t>CARRIER SIGNATURE</t>
  </si>
  <si>
    <t>TIME</t>
  </si>
  <si>
    <t>TOTAL PLASTIC CONTAINERS</t>
  </si>
  <si>
    <t>AVNET</t>
  </si>
  <si>
    <t>TOTAL PALLETS RECEIVED</t>
  </si>
  <si>
    <t>SIGNATURE:</t>
  </si>
  <si>
    <t>NUMBER OF PIECES RECEIVED OVER/UNDER</t>
  </si>
  <si>
    <t>FORM BOL-A 3-2014</t>
  </si>
  <si>
    <t>Include pictures of equipment and pallets in the email if possible</t>
  </si>
  <si>
    <t>Note: anything on C/S hold, Excess, approved, please add that qty under the EOL status</t>
  </si>
  <si>
    <t>Row Labels</t>
  </si>
  <si>
    <t>Sum of Total Qty</t>
  </si>
  <si>
    <t>48 x 40 x 45</t>
  </si>
  <si>
    <t>2405 Sam Wilson Rd</t>
  </si>
  <si>
    <t>EDW_STANDARD</t>
  </si>
  <si>
    <t>Y</t>
  </si>
  <si>
    <t>Diego Perez</t>
  </si>
  <si>
    <t>704-916-6779</t>
  </si>
  <si>
    <t>diego.perez@ctdi.com</t>
  </si>
  <si>
    <t>Sum of COSMETICS</t>
  </si>
  <si>
    <t>Sum of EOL</t>
  </si>
  <si>
    <t>Sum of Out of Warranty</t>
  </si>
  <si>
    <t>7:00am - 6:00pm</t>
  </si>
  <si>
    <t>Sum of INFEST</t>
  </si>
  <si>
    <t>TBD</t>
  </si>
  <si>
    <t>Morning/ Afternoon</t>
  </si>
  <si>
    <t>truda.nathan@charter.com</t>
  </si>
  <si>
    <t>Mike Malone</t>
  </si>
  <si>
    <t>704-776-0755</t>
  </si>
  <si>
    <t>mmalone@ctdi.com</t>
  </si>
  <si>
    <t>SCRAP</t>
  </si>
  <si>
    <t>Misc (GAYLORDS or LIDS)</t>
  </si>
  <si>
    <t>Misc (Batteries) - Lithium</t>
  </si>
  <si>
    <t>SUM of BER</t>
  </si>
  <si>
    <t>Power cords/APC Units</t>
  </si>
  <si>
    <t>HD DVR</t>
  </si>
  <si>
    <t>SPM201T</t>
  </si>
  <si>
    <t>DTNSPECTRUM201T</t>
  </si>
  <si>
    <t>ET2251</t>
  </si>
  <si>
    <t>TTNET2251</t>
  </si>
  <si>
    <t>ES2251</t>
  </si>
  <si>
    <t>E31U2V1</t>
  </si>
  <si>
    <t>EU2251</t>
  </si>
  <si>
    <t>CHTR_TUBEU2251</t>
  </si>
  <si>
    <t>MSRES2251</t>
  </si>
  <si>
    <t>SPM101T</t>
  </si>
  <si>
    <t>DTNSPECTRUM101T</t>
  </si>
  <si>
    <t>E31N2V1</t>
  </si>
  <si>
    <t>SP110A</t>
  </si>
  <si>
    <t>ALL_DARSPECTRUM110A</t>
  </si>
  <si>
    <t>SP210H</t>
  </si>
  <si>
    <t>ALL_DHXSPECTRUM210H</t>
  </si>
  <si>
    <t>TUBE31U2V1</t>
  </si>
  <si>
    <t>CHTR_THIE31N2V1</t>
  </si>
  <si>
    <t>HD MOCA</t>
  </si>
  <si>
    <t>HD</t>
  </si>
  <si>
    <t>D3 16X4 WIRED MODEM</t>
  </si>
  <si>
    <t>D3.1 WIRED EMTA</t>
  </si>
  <si>
    <t>D3.1 2.5G WIRED EMTA</t>
  </si>
  <si>
    <t>WAVE 2 ROUTER</t>
  </si>
  <si>
    <t>HD WORLDBOX 2.0</t>
  </si>
  <si>
    <t>HD DVR WORLDBOX 2.0</t>
  </si>
  <si>
    <t>HD WORLDBOX</t>
  </si>
  <si>
    <t>HD DVR WORLDBOX</t>
  </si>
  <si>
    <t>SP110H</t>
  </si>
  <si>
    <t>ALL_DHXSPECTRUM110H</t>
  </si>
  <si>
    <t>SPM101H</t>
  </si>
  <si>
    <t>DHXSPECTRUM101H</t>
  </si>
  <si>
    <t>RAC2V2S</t>
  </si>
  <si>
    <t>ALL_RSGRAC2V2S</t>
  </si>
  <si>
    <t>CI4742STW</t>
  </si>
  <si>
    <t>DCI4742S</t>
  </si>
  <si>
    <t>SAC2V2S</t>
  </si>
  <si>
    <t>ALL_RSGSAC2V2S</t>
  </si>
  <si>
    <t>EN2251</t>
  </si>
  <si>
    <t>THIEN2251</t>
  </si>
  <si>
    <t>E31T2V1</t>
  </si>
  <si>
    <t>TTNE31T2V1</t>
  </si>
  <si>
    <t>SAC2V1K</t>
  </si>
  <si>
    <t>ALL_RASSAC2V1K</t>
  </si>
  <si>
    <t>TM16AP2</t>
  </si>
  <si>
    <t>TARTM1602AP2</t>
  </si>
  <si>
    <t>TUBEU2251</t>
  </si>
  <si>
    <t>SAC2V1A</t>
  </si>
  <si>
    <t>ALL_RARSAC2V1A</t>
  </si>
  <si>
    <t>SAX1V1S</t>
  </si>
  <si>
    <t>RASKSAX1V1S</t>
  </si>
  <si>
    <t>SAX1V1R</t>
  </si>
  <si>
    <t>RASKSAX1V1R</t>
  </si>
  <si>
    <t>SAX1V1K</t>
  </si>
  <si>
    <t>THIE31N2V1</t>
  </si>
  <si>
    <t>RAC2V1K</t>
  </si>
  <si>
    <t>ALL_RASRAC2V1K</t>
  </si>
  <si>
    <t>TM1602A</t>
  </si>
  <si>
    <t>CHTR_TARTM1602A</t>
  </si>
  <si>
    <t>CHTR_THIEN2251</t>
  </si>
  <si>
    <t>CHTR_TTNET2251</t>
  </si>
  <si>
    <t>CHTR_MSRES2251</t>
  </si>
  <si>
    <t>WAVE 2 ROUTER SCP</t>
  </si>
  <si>
    <t>WIFI 6 ROUTER SCP</t>
  </si>
  <si>
    <t>WIFI 6 ROUTER RES</t>
  </si>
  <si>
    <t>D3 24X8 WIRED EMTA</t>
  </si>
  <si>
    <t>WIFI AP</t>
  </si>
  <si>
    <t>NEW_USED</t>
  </si>
  <si>
    <t>USED</t>
  </si>
  <si>
    <t>2405 Sam Wilson Drive Charlotte, NC 28214</t>
  </si>
  <si>
    <t>FUNCTIONAL</t>
  </si>
  <si>
    <t>CPE REPAIR PARTS</t>
  </si>
  <si>
    <t>Units</t>
  </si>
  <si>
    <t>CONDITON</t>
  </si>
  <si>
    <t>OEM PART #</t>
  </si>
  <si>
    <t>Repair Parts</t>
  </si>
  <si>
    <t>CPE Repair Parts Total</t>
  </si>
  <si>
    <t>DCX3220ED</t>
  </si>
  <si>
    <t>CHTR_DMTDCX3220ED</t>
  </si>
  <si>
    <t>TC4310</t>
  </si>
  <si>
    <t>MTNTC4310</t>
  </si>
  <si>
    <t>DCX3510M</t>
  </si>
  <si>
    <t>CHTR_DMT3510MTB</t>
  </si>
  <si>
    <t>SP110T</t>
  </si>
  <si>
    <t>ALL_DTNSPECTRUM110T</t>
  </si>
  <si>
    <t>RASKSAX1V1K</t>
  </si>
  <si>
    <t>CDTA271</t>
  </si>
  <si>
    <t>DCIDTA271HD</t>
  </si>
  <si>
    <t>CDTA170TW</t>
  </si>
  <si>
    <t>DCIDTA170HD</t>
  </si>
  <si>
    <t>CDTA170</t>
  </si>
  <si>
    <t>SPM201H</t>
  </si>
  <si>
    <t>DHXSPECTRUM201H</t>
  </si>
  <si>
    <t>DDW36C</t>
  </si>
  <si>
    <t>MUBDDW36C</t>
  </si>
  <si>
    <t>SB6141</t>
  </si>
  <si>
    <t>MMTSB6141</t>
  </si>
  <si>
    <t>TG1672G</t>
  </si>
  <si>
    <t>TARTG1672G</t>
  </si>
  <si>
    <t>CM820A</t>
  </si>
  <si>
    <t>MARCM820A</t>
  </si>
  <si>
    <t>DPC3216</t>
  </si>
  <si>
    <t>TTNDPC3216</t>
  </si>
  <si>
    <t>CHTR_TTNDPC3216</t>
  </si>
  <si>
    <t>DG1670A</t>
  </si>
  <si>
    <t>MARDG1670A</t>
  </si>
  <si>
    <t>SB6183</t>
  </si>
  <si>
    <t>MMTSB6183</t>
  </si>
  <si>
    <t>TM602A</t>
  </si>
  <si>
    <t>CHTR_TARTM602A</t>
  </si>
  <si>
    <t>TM822A</t>
  </si>
  <si>
    <t>CHTR_TARTM822A</t>
  </si>
  <si>
    <t>D3DPC3010</t>
  </si>
  <si>
    <t>CHTR_MCID3DPC3010</t>
  </si>
  <si>
    <t>MODEMOWN</t>
  </si>
  <si>
    <t>CHTR_MCUSTMOD</t>
  </si>
  <si>
    <t>D3DPC3008</t>
  </si>
  <si>
    <t>TM902A</t>
  </si>
  <si>
    <t>CHTR_TARTM902A</t>
  </si>
  <si>
    <t>TM604G</t>
  </si>
  <si>
    <t>TARTM604G</t>
  </si>
  <si>
    <t>TM502G</t>
  </si>
  <si>
    <t>TTM502G</t>
  </si>
  <si>
    <t>TC8717T</t>
  </si>
  <si>
    <t>TTNTC8717T</t>
  </si>
  <si>
    <t>FST5260</t>
  </si>
  <si>
    <t>ALL_RSGFAST5260</t>
  </si>
  <si>
    <t>XE040G</t>
  </si>
  <si>
    <t>EAAXE040G</t>
  </si>
  <si>
    <t>DDM354</t>
  </si>
  <si>
    <t>MUBDDM354</t>
  </si>
  <si>
    <t>TC8715D</t>
  </si>
  <si>
    <t>MTNTC8715D</t>
  </si>
  <si>
    <t>DVW32CB</t>
  </si>
  <si>
    <t>TUBDVW32CB</t>
  </si>
  <si>
    <t>DDM3521</t>
  </si>
  <si>
    <t>MUBDDM3521</t>
  </si>
  <si>
    <t>C1004</t>
  </si>
  <si>
    <t>ALL_ECMC1004</t>
  </si>
  <si>
    <t>HIT2250</t>
  </si>
  <si>
    <t>CHTR_MHICGNM2250</t>
  </si>
  <si>
    <t>TM822G</t>
  </si>
  <si>
    <t>CHTR_TARTM822G</t>
  </si>
  <si>
    <t>CHTR_TARTM604G</t>
  </si>
  <si>
    <t>SMC1604</t>
  </si>
  <si>
    <t>CHTR_MSNSMCD3G1604W</t>
  </si>
  <si>
    <t>CHTR_MCIDPC3008</t>
  </si>
  <si>
    <t>TM602G</t>
  </si>
  <si>
    <t>CHTR_TARTM602G</t>
  </si>
  <si>
    <t>WNDR6300C</t>
  </si>
  <si>
    <t>CHTR_RNEWNDR6300C</t>
  </si>
  <si>
    <t>TG862G</t>
  </si>
  <si>
    <t>TARTG862G</t>
  </si>
  <si>
    <t>CHTR_MMTSB6141</t>
  </si>
  <si>
    <t>D3SB6141</t>
  </si>
  <si>
    <t>SB6121</t>
  </si>
  <si>
    <t>CHTR_MMTSB6121</t>
  </si>
  <si>
    <t>SMCGN2B</t>
  </si>
  <si>
    <t>CHTR_BSNSMCD3GN2BIZ</t>
  </si>
  <si>
    <t>TARTM602G</t>
  </si>
  <si>
    <t>BHN_DTNSPECTRUM101T</t>
  </si>
  <si>
    <t>DPC3208</t>
  </si>
  <si>
    <t>CHTR_TCIDPC3208</t>
  </si>
  <si>
    <t>TARTM602A</t>
  </si>
  <si>
    <t>TM1602AP2</t>
  </si>
  <si>
    <t>CHTR_TARTM1602AP2</t>
  </si>
  <si>
    <t>DPC3216C</t>
  </si>
  <si>
    <t>CHTR_TTNDPC3216C</t>
  </si>
  <si>
    <t>SBV5122</t>
  </si>
  <si>
    <t>CHTR_TMTSBV5122</t>
  </si>
  <si>
    <t>TM608G</t>
  </si>
  <si>
    <t>TARTM608G</t>
  </si>
  <si>
    <t>TC4400</t>
  </si>
  <si>
    <t>MTNTC4400AMV1</t>
  </si>
  <si>
    <t>DP3216C</t>
  </si>
  <si>
    <t>TTNDPC3216C</t>
  </si>
  <si>
    <t>DC60XU</t>
  </si>
  <si>
    <t>CHTR_DPADC60XU</t>
  </si>
  <si>
    <t>D1 WIRED MODEM</t>
  </si>
  <si>
    <t>D2 WIRED EMTA</t>
  </si>
  <si>
    <t>EPON ONU</t>
  </si>
  <si>
    <t>DTA HD</t>
  </si>
  <si>
    <t>D3 WIRED MODEM</t>
  </si>
  <si>
    <t>D3 WIRELESS MODEM</t>
  </si>
  <si>
    <t>D3 AWG2 MODEM</t>
  </si>
  <si>
    <t>D3 16X4 WIRED EMTA BATT</t>
  </si>
  <si>
    <t>D3 8X4 WIRED EMTA</t>
  </si>
  <si>
    <t>D3 16X4 WIRED EMTA</t>
  </si>
  <si>
    <t>D3 AWG2 EMTA</t>
  </si>
  <si>
    <t>D3 WIRELESS EMTA</t>
  </si>
  <si>
    <t>STANDALONE ROUTERS</t>
  </si>
  <si>
    <t>4 LINE EMTA</t>
  </si>
  <si>
    <t>D3.1 WIRED MODEM</t>
  </si>
  <si>
    <t>8 LINE EMTA</t>
  </si>
  <si>
    <t>D3 WIRED EMTA W/BATT</t>
  </si>
  <si>
    <t>CI982GC</t>
  </si>
  <si>
    <t>DCI98652GC</t>
  </si>
  <si>
    <t>AD4798C</t>
  </si>
  <si>
    <t>DAV4731CDMC908</t>
  </si>
  <si>
    <t>SP210T</t>
  </si>
  <si>
    <t>ALL_DTNSPECTRUM210T</t>
  </si>
  <si>
    <t>MMTSB6121</t>
  </si>
  <si>
    <t>APR300</t>
  </si>
  <si>
    <t>CHTR_GRUR300</t>
  </si>
  <si>
    <t>SONUV1S</t>
  </si>
  <si>
    <t>TSGSONUV1S</t>
  </si>
  <si>
    <t>CHTR_TSGSONUV1S</t>
  </si>
  <si>
    <t>SONUV1H</t>
  </si>
  <si>
    <t>ALL_THXSONUV1H</t>
  </si>
  <si>
    <t>ES4251</t>
  </si>
  <si>
    <t>ESERES4251_ALL</t>
  </si>
  <si>
    <t>AER1650</t>
  </si>
  <si>
    <t>RCPAER1650</t>
  </si>
  <si>
    <t>CHTR_RCPAER1650</t>
  </si>
  <si>
    <t>SA4640H2</t>
  </si>
  <si>
    <t>CHTR_DCI4640HDC2C</t>
  </si>
  <si>
    <t>SP100HS</t>
  </si>
  <si>
    <t>ALL_DHXSP100HS</t>
  </si>
  <si>
    <t>BHN_DHXSPECTRUM101H</t>
  </si>
  <si>
    <t>SBB</t>
  </si>
  <si>
    <t>LTE ROUTER SMB</t>
  </si>
  <si>
    <t>HYDRA HD DVR</t>
  </si>
  <si>
    <t>D3.1 4-LINE EMTA</t>
  </si>
  <si>
    <t>SONU</t>
  </si>
  <si>
    <t>SBB - WB</t>
  </si>
  <si>
    <t>TM1602G</t>
  </si>
  <si>
    <t>TARTM1602G</t>
  </si>
  <si>
    <t>CHTR_TARTM1602G</t>
  </si>
  <si>
    <t>CDTA170HD</t>
  </si>
  <si>
    <t>CHTR_DCIDTA170HD</t>
  </si>
  <si>
    <t>DDW3652</t>
  </si>
  <si>
    <t>CHTR_MUBDDW3652</t>
  </si>
  <si>
    <t>TABC022</t>
  </si>
  <si>
    <t>D3U10C035</t>
  </si>
  <si>
    <t>CHTR_MUBC035</t>
  </si>
  <si>
    <t>CHTR_TTM502G</t>
  </si>
  <si>
    <t>TM502A</t>
  </si>
  <si>
    <t>CHTR_TTM502A</t>
  </si>
  <si>
    <t>WNDR3800</t>
  </si>
  <si>
    <t>CHTR_RNEWNDR3800</t>
  </si>
  <si>
    <t>D3SB6120</t>
  </si>
  <si>
    <t>CHTR_MSB6120</t>
  </si>
  <si>
    <t>CHTR_TUBE31U2V1</t>
  </si>
  <si>
    <t>DPC3825</t>
  </si>
  <si>
    <t>CHTR_MCIDPC3825</t>
  </si>
  <si>
    <t>TM632A</t>
  </si>
  <si>
    <t>CHTR_TARTM632A</t>
  </si>
  <si>
    <t>ZF7372</t>
  </si>
  <si>
    <t>HRU7372</t>
  </si>
  <si>
    <t>SBG6580</t>
  </si>
  <si>
    <t>GMTSBG6580</t>
  </si>
  <si>
    <t>DW3201B</t>
  </si>
  <si>
    <t>TUBDVW3201B</t>
  </si>
  <si>
    <t>TM402G</t>
  </si>
  <si>
    <t>CHTR_TTM402G</t>
  </si>
  <si>
    <t>WNDR3800C</t>
  </si>
  <si>
    <t>CHTR_RNEWNDR3800C</t>
  </si>
  <si>
    <t>SSH3362TW</t>
  </si>
  <si>
    <t>DSM3362S</t>
  </si>
  <si>
    <t>SM3398C</t>
  </si>
  <si>
    <t>DSM3362C908</t>
  </si>
  <si>
    <t>DCI8742S</t>
  </si>
  <si>
    <t>SA4640HTW</t>
  </si>
  <si>
    <t>DCI4640H</t>
  </si>
  <si>
    <t>SA4250HDC</t>
  </si>
  <si>
    <t>DSA4250CHD</t>
  </si>
  <si>
    <t>SSH3272TW</t>
  </si>
  <si>
    <t>DSM3272S</t>
  </si>
  <si>
    <t>SSH3262TW</t>
  </si>
  <si>
    <t>DSM3262S</t>
  </si>
  <si>
    <t>DC8640S</t>
  </si>
  <si>
    <t>CHTR_TTNE31T2V1</t>
  </si>
  <si>
    <t>DSMT3260HD</t>
  </si>
  <si>
    <t>SA8240CTW</t>
  </si>
  <si>
    <t>DSA8240CHD</t>
  </si>
  <si>
    <t>MT2224</t>
  </si>
  <si>
    <t>DMT2224</t>
  </si>
  <si>
    <t>DCX3425R</t>
  </si>
  <si>
    <t>CHTR_DMT3400250R</t>
  </si>
  <si>
    <t>JD6200O</t>
  </si>
  <si>
    <t>CHTR_DMT6200HC</t>
  </si>
  <si>
    <t>JD4032</t>
  </si>
  <si>
    <t>CHTR_DMT25002</t>
  </si>
  <si>
    <t>DAC224</t>
  </si>
  <si>
    <t>CHTR_DGI2200</t>
  </si>
  <si>
    <t>ACJD43</t>
  </si>
  <si>
    <t>CHTR_DGI1200R</t>
  </si>
  <si>
    <t>DDW365</t>
  </si>
  <si>
    <t>MUBDDW365</t>
  </si>
  <si>
    <t>DWG875</t>
  </si>
  <si>
    <t>TTNDWG875A</t>
  </si>
  <si>
    <t>CGD24G</t>
  </si>
  <si>
    <t>GNGCGD24G</t>
  </si>
  <si>
    <t>DDW3611</t>
  </si>
  <si>
    <t>MUBDDW3611</t>
  </si>
  <si>
    <t>DSMT3270</t>
  </si>
  <si>
    <t>AR362GC</t>
  </si>
  <si>
    <t>DAR36002GC</t>
  </si>
  <si>
    <t>SA8640HDC</t>
  </si>
  <si>
    <t>CHTR_DC8640S</t>
  </si>
  <si>
    <t>CHTR_DCI4650HDCC</t>
  </si>
  <si>
    <t>DC550DDSG</t>
  </si>
  <si>
    <t>CHTR_DPA550D</t>
  </si>
  <si>
    <t>SA4250HDM</t>
  </si>
  <si>
    <t>CHTR_DSA4250CHD</t>
  </si>
  <si>
    <t>SA8300SD</t>
  </si>
  <si>
    <t>CHTR_DSA8300D</t>
  </si>
  <si>
    <t>DCX3200P3</t>
  </si>
  <si>
    <t>CHTR_DMT3200P3M</t>
  </si>
  <si>
    <t>DCX3520ED</t>
  </si>
  <si>
    <t>CHTR_DMTDCX3520ED</t>
  </si>
  <si>
    <t>DCX3501M</t>
  </si>
  <si>
    <t>CHTR_DMTDCX3501M</t>
  </si>
  <si>
    <r>
      <rPr>
        <b/>
        <sz val="11"/>
        <rFont val="Calibri"/>
        <family val="2"/>
        <scheme val="minor"/>
      </rPr>
      <t xml:space="preserve">Note: </t>
    </r>
    <r>
      <rPr>
        <sz val="11"/>
        <rFont val="Calibri"/>
        <family val="2"/>
        <scheme val="minor"/>
      </rPr>
      <t xml:space="preserve"> Update Recon Template/ Power Supply Matrix</t>
    </r>
  </si>
  <si>
    <t>Invoice Veritfication</t>
  </si>
  <si>
    <t>Auction Verification</t>
  </si>
  <si>
    <t>Check</t>
  </si>
  <si>
    <t>Master</t>
  </si>
  <si>
    <t>Matrix</t>
  </si>
  <si>
    <t>Est/Actual</t>
  </si>
  <si>
    <t>Est/Actual #2</t>
  </si>
  <si>
    <t>DND Code</t>
  </si>
  <si>
    <t>Model/Stockroom Code</t>
  </si>
  <si>
    <t>Model/EDW Code</t>
  </si>
  <si>
    <t>Company Name</t>
  </si>
  <si>
    <t>Stockroom</t>
  </si>
  <si>
    <t>Billing Model</t>
  </si>
  <si>
    <t>Code</t>
  </si>
  <si>
    <t>AM Ck</t>
  </si>
  <si>
    <t>Platform- Prior to 10/16/21</t>
  </si>
  <si>
    <t>Manufacturer</t>
  </si>
  <si>
    <t>Manufacturer Model</t>
  </si>
  <si>
    <t>EDW Standard</t>
  </si>
  <si>
    <t>JDE Number</t>
  </si>
  <si>
    <t>Peoplesoft Number</t>
  </si>
  <si>
    <t>Planning Group</t>
  </si>
  <si>
    <t>Disposition</t>
  </si>
  <si>
    <t>OEM</t>
  </si>
  <si>
    <t>Updated: 10/19/20 thru 05/31/22</t>
  </si>
  <si>
    <t>2100CAR</t>
  </si>
  <si>
    <t>2100MSAX210</t>
  </si>
  <si>
    <t>CAR</t>
  </si>
  <si>
    <t>D2 WIRED MODEM</t>
  </si>
  <si>
    <t>CISCO</t>
  </si>
  <si>
    <t>X2100</t>
  </si>
  <si>
    <t>MSAX210</t>
  </si>
  <si>
    <t/>
  </si>
  <si>
    <t>NA</t>
  </si>
  <si>
    <t>D2_WIRED_MODEM</t>
  </si>
  <si>
    <t>DND - Hold for Auction</t>
  </si>
  <si>
    <t>L-TWC</t>
  </si>
  <si>
    <t>2203CAR</t>
  </si>
  <si>
    <t>2203T2203</t>
  </si>
  <si>
    <t>X2203 1.1</t>
  </si>
  <si>
    <t>T2203</t>
  </si>
  <si>
    <t>D2_WIRED_EMTA</t>
  </si>
  <si>
    <t>2203CCAR</t>
  </si>
  <si>
    <t>2203CT2203C</t>
  </si>
  <si>
    <t>2203C</t>
  </si>
  <si>
    <t>X2203C 1.1</t>
  </si>
  <si>
    <t>T2203C</t>
  </si>
  <si>
    <t>2203FCAR</t>
  </si>
  <si>
    <t>2203FT2203C</t>
  </si>
  <si>
    <t>2203F</t>
  </si>
  <si>
    <t>2203MCAR</t>
  </si>
  <si>
    <t>2203MT2203</t>
  </si>
  <si>
    <t>2203M</t>
  </si>
  <si>
    <t>2203RCAR</t>
  </si>
  <si>
    <t>2203RT2203</t>
  </si>
  <si>
    <t>2203R</t>
  </si>
  <si>
    <t>2203TCAR</t>
  </si>
  <si>
    <t>2203TT2203</t>
  </si>
  <si>
    <t>2203T</t>
  </si>
  <si>
    <t>3602ICAR</t>
  </si>
  <si>
    <t>3602IHCI3602I</t>
  </si>
  <si>
    <t>3602I</t>
  </si>
  <si>
    <t>X</t>
  </si>
  <si>
    <t>Z</t>
  </si>
  <si>
    <t>AIR-CAP3602I-A-K9</t>
  </si>
  <si>
    <t>HCI3602I</t>
  </si>
  <si>
    <t>WIFI_ACCESS_POINT_CISCO</t>
  </si>
  <si>
    <t>C+S Hold - Failed Units Hold for Repair Demand</t>
  </si>
  <si>
    <t>3C29223CAR</t>
  </si>
  <si>
    <t>3C29223M3C3CR29223</t>
  </si>
  <si>
    <t>3C29223</t>
  </si>
  <si>
    <t>3COM</t>
  </si>
  <si>
    <t>3CR29223</t>
  </si>
  <si>
    <t>M3C3CR29223</t>
  </si>
  <si>
    <t>D1_WIRED_MODEM</t>
  </si>
  <si>
    <t>3CMODMCAR</t>
  </si>
  <si>
    <t>3CMODMM3CMODM</t>
  </si>
  <si>
    <t>3CMODM</t>
  </si>
  <si>
    <t>OTHER CPE</t>
  </si>
  <si>
    <t>3CGENMDM</t>
  </si>
  <si>
    <t>M3CMODM</t>
  </si>
  <si>
    <t>8014TESCAR-CHTR</t>
  </si>
  <si>
    <t>8014TESCHTR_BSM8014TES</t>
  </si>
  <si>
    <t>CHTR</t>
  </si>
  <si>
    <t>CAR-CHTR</t>
  </si>
  <si>
    <t>8014TES</t>
  </si>
  <si>
    <t>D2 WIRELESS MODEM</t>
  </si>
  <si>
    <t>SMC</t>
  </si>
  <si>
    <t>SMC8014-TES_CHTR</t>
  </si>
  <si>
    <t>CHTR_BSM8014TES</t>
  </si>
  <si>
    <t>D2_WIRELESS_MODEM</t>
  </si>
  <si>
    <t>L-CHTR</t>
  </si>
  <si>
    <t>8014WGBIZCAR-CHTR</t>
  </si>
  <si>
    <t>8014WGBIZCHTR_MSNSMC8014WGBIZ</t>
  </si>
  <si>
    <t>8014WGBIZ</t>
  </si>
  <si>
    <t>SMC8014WG-BIZ_CHTR</t>
  </si>
  <si>
    <t>CHTR_MSNSMC8014WGBIZ</t>
  </si>
  <si>
    <t>153330-000</t>
  </si>
  <si>
    <t>A1842CAR</t>
  </si>
  <si>
    <t>A1842VAPPA1842</t>
  </si>
  <si>
    <t>A1842</t>
  </si>
  <si>
    <t>APPLE TV</t>
  </si>
  <si>
    <t>APPLE</t>
  </si>
  <si>
    <t>VAPPA1842</t>
  </si>
  <si>
    <t>APPLE_TV</t>
  </si>
  <si>
    <t>C+S - Repair if Required</t>
  </si>
  <si>
    <t>A4731ASCAR</t>
  </si>
  <si>
    <t>A4731ASDAV4731CDMDLA</t>
  </si>
  <si>
    <t>A4731AS</t>
  </si>
  <si>
    <t>ADB</t>
  </si>
  <si>
    <t>TWC-4731CDM-DL-MOT</t>
  </si>
  <si>
    <t>DAV4731CDMDLA</t>
  </si>
  <si>
    <t>MOTOROLA</t>
  </si>
  <si>
    <t>SBB_MOTO</t>
  </si>
  <si>
    <t>C+S - Failed units Hold Repair for Demand</t>
  </si>
  <si>
    <t>A4731ASCAR-CHTR</t>
  </si>
  <si>
    <t>A4731ASCHTR_DAV4731CDMDLA</t>
  </si>
  <si>
    <t>ADB-4731CDM-DL-MOT_CHTR</t>
  </si>
  <si>
    <t>CHTR_DAV4731CDMDLA</t>
  </si>
  <si>
    <t>A4731CSCAR</t>
  </si>
  <si>
    <t>A4731CSDAV4731CDMDLC</t>
  </si>
  <si>
    <t>A4731CS</t>
  </si>
  <si>
    <t>TWC-4731CDM-DL-CIS</t>
  </si>
  <si>
    <t>DAV4731CDMDLC</t>
  </si>
  <si>
    <t>SBB_SA</t>
  </si>
  <si>
    <t>A4731CSCAR-BHN</t>
  </si>
  <si>
    <t>A4731CSBHN_DAV4731CDMDLC</t>
  </si>
  <si>
    <t>BHN</t>
  </si>
  <si>
    <t>CAR-BHN</t>
  </si>
  <si>
    <t>4731CDM-DL-CIS_BHN</t>
  </si>
  <si>
    <t>BHN_DAV4731CDMDLC</t>
  </si>
  <si>
    <t>C+S Hold - Failed Units Hold for Auction</t>
  </si>
  <si>
    <t>A4731CSCAR-CHTR</t>
  </si>
  <si>
    <t>A4731CSCHTR_DAV4731CDMDLC</t>
  </si>
  <si>
    <t>ADB-4731CDM-DL-CIS_CHTR</t>
  </si>
  <si>
    <t>CHTR_DAV4731CDMDLC</t>
  </si>
  <si>
    <t>AB2000CAR</t>
  </si>
  <si>
    <t>AB2000DSA2000</t>
  </si>
  <si>
    <t>AB2000</t>
  </si>
  <si>
    <t>UBEE</t>
  </si>
  <si>
    <t>2000</t>
  </si>
  <si>
    <t>DSA2000</t>
  </si>
  <si>
    <t>AB60194CAR</t>
  </si>
  <si>
    <t>AB60194MAB60194</t>
  </si>
  <si>
    <t>AB60194</t>
  </si>
  <si>
    <t>60194E 1.18</t>
  </si>
  <si>
    <t>MAB60194</t>
  </si>
  <si>
    <t>AB60237CAR</t>
  </si>
  <si>
    <t>AB60237MAB60237</t>
  </si>
  <si>
    <t>AB60237</t>
  </si>
  <si>
    <t>D1 WIRELESS MODEM</t>
  </si>
  <si>
    <t>60237EUW</t>
  </si>
  <si>
    <t>MAB60237</t>
  </si>
  <si>
    <t>D1_WIRELESS_MODEM</t>
  </si>
  <si>
    <t>AB60678CAR</t>
  </si>
  <si>
    <t>AB60678MAB60678</t>
  </si>
  <si>
    <t>AB60678</t>
  </si>
  <si>
    <t>60678EU</t>
  </si>
  <si>
    <t>MAB60678</t>
  </si>
  <si>
    <t>D1.1_WIRED_MODEM</t>
  </si>
  <si>
    <t>AB6074CAR</t>
  </si>
  <si>
    <t>AB6074RAB6074W</t>
  </si>
  <si>
    <t>AB6074</t>
  </si>
  <si>
    <t>60740EU</t>
  </si>
  <si>
    <t>RAB6074W</t>
  </si>
  <si>
    <t>AB6074CAR-BHN</t>
  </si>
  <si>
    <t>AB6074BHN_RAB6074W</t>
  </si>
  <si>
    <t>BHN_RAB6074W</t>
  </si>
  <si>
    <t>LEGACY D2</t>
  </si>
  <si>
    <t>L-BHN</t>
  </si>
  <si>
    <t>AB6074WCAR</t>
  </si>
  <si>
    <t>AB6074WRAB6074</t>
  </si>
  <si>
    <t>AB6074W</t>
  </si>
  <si>
    <t>60740EUW</t>
  </si>
  <si>
    <t>RAB6074</t>
  </si>
  <si>
    <t>ABC017CAR</t>
  </si>
  <si>
    <t>ABC017TABC017</t>
  </si>
  <si>
    <t>ABC017</t>
  </si>
  <si>
    <t>U10C017</t>
  </si>
  <si>
    <t>TABC017</t>
  </si>
  <si>
    <t>ABC018CAR</t>
  </si>
  <si>
    <t>ABC018MABC018</t>
  </si>
  <si>
    <t>ABC018</t>
  </si>
  <si>
    <t>U10C018</t>
  </si>
  <si>
    <t>MABC018</t>
  </si>
  <si>
    <t>ABC018ACAR</t>
  </si>
  <si>
    <t>ABC018AMABC018A</t>
  </si>
  <si>
    <t>ABC018A</t>
  </si>
  <si>
    <t>U10C018.43</t>
  </si>
  <si>
    <t>MABC018A</t>
  </si>
  <si>
    <t>ABC019CAR</t>
  </si>
  <si>
    <t>ABC019MABC019</t>
  </si>
  <si>
    <t>ABC019</t>
  </si>
  <si>
    <t>U10C019</t>
  </si>
  <si>
    <t>MABC019</t>
  </si>
  <si>
    <t>MODC0375-TWC</t>
  </si>
  <si>
    <t>ABC019CAR-BHN</t>
  </si>
  <si>
    <t>ABC019BHN_MABC019</t>
  </si>
  <si>
    <t>U10C019_BHN</t>
  </si>
  <si>
    <t>BHN_MABC019</t>
  </si>
  <si>
    <t>N/A</t>
  </si>
  <si>
    <t>ABC020CAR</t>
  </si>
  <si>
    <t>ABC020MABC020</t>
  </si>
  <si>
    <t>ABC020</t>
  </si>
  <si>
    <t>U10C020</t>
  </si>
  <si>
    <t>MABC020</t>
  </si>
  <si>
    <t>D2_WIRED_MODEM_COMM</t>
  </si>
  <si>
    <t>ABC020CAR-BHN</t>
  </si>
  <si>
    <t>ABC020BHN_MABC020</t>
  </si>
  <si>
    <t>U10C020_BHN</t>
  </si>
  <si>
    <t>BHN_MABC020</t>
  </si>
  <si>
    <t>1T1040385-TWC</t>
  </si>
  <si>
    <t>0</t>
  </si>
  <si>
    <t>ABC022CAR</t>
  </si>
  <si>
    <t>ABC022TABC022</t>
  </si>
  <si>
    <t>ABC022</t>
  </si>
  <si>
    <t>D2 WIRELESS EMTA</t>
  </si>
  <si>
    <t>U10C022</t>
  </si>
  <si>
    <t>D2_WIRELESS_EMTA</t>
  </si>
  <si>
    <t>ABC022CAR-BHN</t>
  </si>
  <si>
    <t>ABC022BHN_TABC022</t>
  </si>
  <si>
    <t>BHN_TABC022</t>
  </si>
  <si>
    <t>TELE0560-BHN</t>
  </si>
  <si>
    <t>ABC034CAR</t>
  </si>
  <si>
    <t>ABC034TABC034</t>
  </si>
  <si>
    <t>ABC034</t>
  </si>
  <si>
    <t>U10C034</t>
  </si>
  <si>
    <t>TABC034</t>
  </si>
  <si>
    <t>ABD2700CAR</t>
  </si>
  <si>
    <t>ABD2700BABD2700</t>
  </si>
  <si>
    <t>ABD2700</t>
  </si>
  <si>
    <t>DDC2700</t>
  </si>
  <si>
    <t>BABD2700</t>
  </si>
  <si>
    <t>153705-UBE-BHN</t>
  </si>
  <si>
    <t>ABD2700CAR-BHN</t>
  </si>
  <si>
    <t>ABD2700BHN_BABD2700</t>
  </si>
  <si>
    <t>DDC2700_BHN</t>
  </si>
  <si>
    <t>BHN_BABD2700</t>
  </si>
  <si>
    <t>ABHMPRTCAR</t>
  </si>
  <si>
    <t>ABHMPRTDSA3100</t>
  </si>
  <si>
    <t>ABHMPRT</t>
  </si>
  <si>
    <t>SD</t>
  </si>
  <si>
    <t>3100</t>
  </si>
  <si>
    <t>DSA3100</t>
  </si>
  <si>
    <t>SA_SD</t>
  </si>
  <si>
    <t>ABRTR1PCAR</t>
  </si>
  <si>
    <t>ABRTR1PRABRTR1P</t>
  </si>
  <si>
    <t>ABRTR1P</t>
  </si>
  <si>
    <t>UBGENRT1PT</t>
  </si>
  <si>
    <t>RABRTR1P</t>
  </si>
  <si>
    <t>ABRTR4PCAR</t>
  </si>
  <si>
    <t>ABRTR4PRABRTR4P</t>
  </si>
  <si>
    <t>ABRTR4P</t>
  </si>
  <si>
    <t>UBGENRT4PT</t>
  </si>
  <si>
    <t>RABRTR4P</t>
  </si>
  <si>
    <t>ACJD03CAR-CHTR</t>
  </si>
  <si>
    <t>ACJD03CHTR_DMT64161W</t>
  </si>
  <si>
    <t>ACJD03</t>
  </si>
  <si>
    <t>ARRIS</t>
  </si>
  <si>
    <t>DCT6416H_CHTR</t>
  </si>
  <si>
    <t>CHTR_DMT64161W</t>
  </si>
  <si>
    <t>CONV0286</t>
  </si>
  <si>
    <t>MOTO_HD_DVR_NON-MOCA_DIGITAL-ANALOG</t>
  </si>
  <si>
    <t>ACJD04CAR-CHTR</t>
  </si>
  <si>
    <t>ACJD04CHTR_DMTDCT6416H</t>
  </si>
  <si>
    <t>ACJD04</t>
  </si>
  <si>
    <t>DCT6416_CHTR</t>
  </si>
  <si>
    <t>CHTR_DMTDCT6416H</t>
  </si>
  <si>
    <t>ACJD16CAR-CHTR</t>
  </si>
  <si>
    <t>ACJD16CHTR_DMTCBCD2M</t>
  </si>
  <si>
    <t>ACJD16</t>
  </si>
  <si>
    <t>M CABLE CARD</t>
  </si>
  <si>
    <t>MCARD9062_CHTR</t>
  </si>
  <si>
    <t>CHTR_DMTCBCD2M</t>
  </si>
  <si>
    <t>MOTO_CABLE_CARD</t>
  </si>
  <si>
    <t>C+S - Failed units Hold for Auction</t>
  </si>
  <si>
    <t>ACJD37CAR-CHTR</t>
  </si>
  <si>
    <t>ACJD37CHTR_DMT6200H</t>
  </si>
  <si>
    <t>ACJD37</t>
  </si>
  <si>
    <t>DCT6200_CHTR</t>
  </si>
  <si>
    <t>CHTR_DMT6200H</t>
  </si>
  <si>
    <t>CONV0181</t>
  </si>
  <si>
    <t>HD_NON-MOCA_DIGITAL-ANALOG</t>
  </si>
  <si>
    <t>ACJD38CAR-CHTR</t>
  </si>
  <si>
    <t>ACJD38CHTR_DMT6200H</t>
  </si>
  <si>
    <t>ACJD38</t>
  </si>
  <si>
    <t>ACJD40CAR-CHTR</t>
  </si>
  <si>
    <t>ACJD40CHTR_DGI1000R</t>
  </si>
  <si>
    <t>ACJD40</t>
  </si>
  <si>
    <t>DCT1000_CHTR</t>
  </si>
  <si>
    <t>CHTR_DGI1000R</t>
  </si>
  <si>
    <t>CONV0206</t>
  </si>
  <si>
    <t>MOTO_SD</t>
  </si>
  <si>
    <t>ACJD41CAR-CHTR</t>
  </si>
  <si>
    <t>ACJD41CHTR_DGI1000R</t>
  </si>
  <si>
    <t>ACJD41</t>
  </si>
  <si>
    <t>ACJD42CAR-CHTR</t>
  </si>
  <si>
    <t>ACJD42CHTR_DGI1000R</t>
  </si>
  <si>
    <t>ACJD42</t>
  </si>
  <si>
    <t>ACJD43CAR-CHTR</t>
  </si>
  <si>
    <t>ACJD43CHTR_DGI1200R</t>
  </si>
  <si>
    <t>DCT1200_CHTR</t>
  </si>
  <si>
    <t>DCT1200</t>
  </si>
  <si>
    <t>ACJD47CAR-CHTR</t>
  </si>
  <si>
    <t>ACJD47CHTR_DMT5000H</t>
  </si>
  <si>
    <t>ACJD47</t>
  </si>
  <si>
    <t>DCT5000_CHTR</t>
  </si>
  <si>
    <t>CHTR_DMT5000H</t>
  </si>
  <si>
    <t>DCT5000</t>
  </si>
  <si>
    <t>MOTO_HD_NON-MOCA_DIGITAL-ANALOG</t>
  </si>
  <si>
    <t>ACJD48CAR-CHTR</t>
  </si>
  <si>
    <t>ACJD48CHTR_DGI1700R</t>
  </si>
  <si>
    <t>ACJD48</t>
  </si>
  <si>
    <t>DCT1700_CHTR</t>
  </si>
  <si>
    <t>CHTR_DGI1700R</t>
  </si>
  <si>
    <t>DCT1700</t>
  </si>
  <si>
    <t>ACJD70CAR-CHTR</t>
  </si>
  <si>
    <t>ACJD70CHTR_DMTCBCD1HITSM</t>
  </si>
  <si>
    <t>ACJD70</t>
  </si>
  <si>
    <t>MCARD9050H_CHTR</t>
  </si>
  <si>
    <t>CHTR_DMTCBCD1HITSM</t>
  </si>
  <si>
    <t>CONV0631-MOT-TWC</t>
  </si>
  <si>
    <t>ACJD71CAR-CHTR</t>
  </si>
  <si>
    <t>ACJD71CHTR_DMT64121WH</t>
  </si>
  <si>
    <t>ACJD71</t>
  </si>
  <si>
    <t>DCT64121W_CHTR</t>
  </si>
  <si>
    <t>CHTR_DMT64121WH</t>
  </si>
  <si>
    <t>CONV0230</t>
  </si>
  <si>
    <t>ACJD72CAR-CHTR</t>
  </si>
  <si>
    <t>ACJD72CHTR_DMT64121WH</t>
  </si>
  <si>
    <t>ACJD72</t>
  </si>
  <si>
    <t>DCT6412_CHTR</t>
  </si>
  <si>
    <t>ACJD72ACAR-CHTR</t>
  </si>
  <si>
    <t>ACJD72ACHTR_DMT6412</t>
  </si>
  <si>
    <t>ACJD72A</t>
  </si>
  <si>
    <t>DCT6412P3_CHTR</t>
  </si>
  <si>
    <t>CHTR_DMT6412</t>
  </si>
  <si>
    <t>ACJD76CAR-CHTR</t>
  </si>
  <si>
    <t>ACJD76CHTR_DMT6208</t>
  </si>
  <si>
    <t>ACJD76</t>
  </si>
  <si>
    <t>DCT6208_CHTR</t>
  </si>
  <si>
    <t>CHTR_DMT6208</t>
  </si>
  <si>
    <t>DCT6208</t>
  </si>
  <si>
    <t>ACJD76LCAR-CHTR</t>
  </si>
  <si>
    <t>ACJD76LCHTR_DMT6208</t>
  </si>
  <si>
    <t>ACJD76L</t>
  </si>
  <si>
    <t>ACJD80CAR-CHTR</t>
  </si>
  <si>
    <t>ACJD80CHTR_DMTBMC9012</t>
  </si>
  <si>
    <t>ACJD80</t>
  </si>
  <si>
    <t>BMC9012_CHTR</t>
  </si>
  <si>
    <t>CHTR_DMTBMC9012</t>
  </si>
  <si>
    <t>CONV0226</t>
  </si>
  <si>
    <t>ACJD80P2CAR-CHTR</t>
  </si>
  <si>
    <t>ACJD80P2CHTR_DMTBMC9012</t>
  </si>
  <si>
    <t>ACJD80P2</t>
  </si>
  <si>
    <t>ACJD85CAR-CHTR</t>
  </si>
  <si>
    <t>ACJD85CHTR_DMT25002</t>
  </si>
  <si>
    <t>ACJD85</t>
  </si>
  <si>
    <t>DCT2500_CHTR</t>
  </si>
  <si>
    <t>CONV0823</t>
  </si>
  <si>
    <t>ACJD86CAR-CHTR</t>
  </si>
  <si>
    <t>ACJD86CHTR_DMT25002</t>
  </si>
  <si>
    <t>ACJD86</t>
  </si>
  <si>
    <t>ACJD86ACAR-CHTR</t>
  </si>
  <si>
    <t>ACJD86ACHTR_DCT700</t>
  </si>
  <si>
    <t>ACJD86A</t>
  </si>
  <si>
    <t>DCT700_CHTR</t>
  </si>
  <si>
    <t>CHTR_DCT700</t>
  </si>
  <si>
    <t>CONV0287</t>
  </si>
  <si>
    <t>ACJD90CAR-CHTR</t>
  </si>
  <si>
    <t>ACJD90CHTR_DMT1800</t>
  </si>
  <si>
    <t>ACJD90</t>
  </si>
  <si>
    <t>DCT1800_CHTR</t>
  </si>
  <si>
    <t>CHTR_DMT1800</t>
  </si>
  <si>
    <t>CONV0225</t>
  </si>
  <si>
    <t>ACT3000CAR-BHN</t>
  </si>
  <si>
    <t>ACT3000BHN_OAIWCB3000N</t>
  </si>
  <si>
    <t>ACT3000</t>
  </si>
  <si>
    <t>MOCA WIFI EXTENDER</t>
  </si>
  <si>
    <t>ACTIONTEC</t>
  </si>
  <si>
    <t>WCB3000N_BHN</t>
  </si>
  <si>
    <t>BHN_OAIWCB3000N</t>
  </si>
  <si>
    <t>1T1094387-TWC</t>
  </si>
  <si>
    <t>ACT424RCAR-BHN</t>
  </si>
  <si>
    <t>ACT424RBHN_RAIMI424WR</t>
  </si>
  <si>
    <t>ACT424R</t>
  </si>
  <si>
    <t>MI424WR_BHN</t>
  </si>
  <si>
    <t>BHN_RAIMI424WR</t>
  </si>
  <si>
    <t>MI424WR</t>
  </si>
  <si>
    <t>ACT6200CAR-BHN</t>
  </si>
  <si>
    <t>ACT6200BHN_OAIWCB6200Q</t>
  </si>
  <si>
    <t>ACT6200</t>
  </si>
  <si>
    <t>WCB6200Q_BHN</t>
  </si>
  <si>
    <t>BHN_OAIWCB6200Q</t>
  </si>
  <si>
    <t>153730-ACT-BHN</t>
  </si>
  <si>
    <t>AD4731MCAR</t>
  </si>
  <si>
    <t>AD4731MDAV4731CDM</t>
  </si>
  <si>
    <t>AD4731M</t>
  </si>
  <si>
    <t>ADB-4731CDM</t>
  </si>
  <si>
    <t>DAV4731CDM</t>
  </si>
  <si>
    <t>AD4731PCAR-BHN</t>
  </si>
  <si>
    <t>AD4731PBHN_DAV4731CDMP</t>
  </si>
  <si>
    <t>AD4731P</t>
  </si>
  <si>
    <t>BHN_DAV4731CDMP</t>
  </si>
  <si>
    <t>CONV0720</t>
  </si>
  <si>
    <t>AD4731SCAR</t>
  </si>
  <si>
    <t>AD4731SDAV4731CDMS</t>
  </si>
  <si>
    <t>AD4731S</t>
  </si>
  <si>
    <t>4731CDMS</t>
  </si>
  <si>
    <t>DAV4731CDMS</t>
  </si>
  <si>
    <t>AD4731SCAR-BHN</t>
  </si>
  <si>
    <t>AD4731SBHN_DAV4731CDMS</t>
  </si>
  <si>
    <t>BHN_DAV4731CDMS</t>
  </si>
  <si>
    <t>UNK</t>
  </si>
  <si>
    <t>AD4798CCAR</t>
  </si>
  <si>
    <t>AD4798CDAV4731CDMC908</t>
  </si>
  <si>
    <t>ADB-4731CDM_908</t>
  </si>
  <si>
    <t>AD4798CCAR-CHTR</t>
  </si>
  <si>
    <t>AD4798CCHTR_DAV4731CDMC908</t>
  </si>
  <si>
    <t>ADB-4731CDM_908_CHTR</t>
  </si>
  <si>
    <t>CHTR_DAV4731CDMC908</t>
  </si>
  <si>
    <t>CONV0718-TWC</t>
  </si>
  <si>
    <t>ADB4731PCCAR-CHTR</t>
  </si>
  <si>
    <t>ADB4731PCCHTR_DAV4731CDMS</t>
  </si>
  <si>
    <t>ADB4731PC</t>
  </si>
  <si>
    <t>ADB-4731CDMC_CHTR</t>
  </si>
  <si>
    <t>CHTR_DAV4731CDMS</t>
  </si>
  <si>
    <t>CONV0718</t>
  </si>
  <si>
    <t>ADB4731PMCAR-CHTR</t>
  </si>
  <si>
    <t>ADB4731PMCHTR_DAV4731CDM</t>
  </si>
  <si>
    <t>ADB4731PM</t>
  </si>
  <si>
    <t>ADB-4731CDMM_CHTR</t>
  </si>
  <si>
    <t>CHTR_DAV4731CDM</t>
  </si>
  <si>
    <t>ADB4820CCCAR-CHTR</t>
  </si>
  <si>
    <t>ADB4820CCCHTR_DAV4820CDMC</t>
  </si>
  <si>
    <t>ADB4820CC</t>
  </si>
  <si>
    <t>ADB-4820CDMC_CHTR</t>
  </si>
  <si>
    <t>CHTR_DAV4820CDMC</t>
  </si>
  <si>
    <t>CONV0714</t>
  </si>
  <si>
    <t>L-CHTR/HWM</t>
  </si>
  <si>
    <t>Wave 4</t>
  </si>
  <si>
    <t>ADB4820CMCAR-CHTR</t>
  </si>
  <si>
    <t>ADB4820CMCHTR_DAV4820CDMM</t>
  </si>
  <si>
    <t>ADB4820CM</t>
  </si>
  <si>
    <t>ADB-4820CDMM_CHTR</t>
  </si>
  <si>
    <t>CHTR_DAV4820CDMM</t>
  </si>
  <si>
    <t>CONV0712</t>
  </si>
  <si>
    <t>ADBEDGECAR-ALL</t>
  </si>
  <si>
    <t>ADBEDGEALL_ADB-EDGE1002-VCB</t>
  </si>
  <si>
    <t>ALL</t>
  </si>
  <si>
    <t>CAR-ALL</t>
  </si>
  <si>
    <t>ADBEDGE</t>
  </si>
  <si>
    <t>VUCASTER BRIDGE</t>
  </si>
  <si>
    <t>ABD</t>
  </si>
  <si>
    <t>ADB-EDGE1002-VCB</t>
  </si>
  <si>
    <t>ALL_ADB-EDGE1002-VCB</t>
  </si>
  <si>
    <t>7777777</t>
  </si>
  <si>
    <t>New Units Shipment Only</t>
  </si>
  <si>
    <t>Added 2/14/22</t>
  </si>
  <si>
    <t>ADELUNCAR</t>
  </si>
  <si>
    <t>ADELUNMADELUN</t>
  </si>
  <si>
    <t>ADELUN</t>
  </si>
  <si>
    <t>ADELUNM</t>
  </si>
  <si>
    <t>MADELUN</t>
  </si>
  <si>
    <t>ADG1670CAR-BHN</t>
  </si>
  <si>
    <t>ADG1670BHN_MARDG1670A</t>
  </si>
  <si>
    <t>ADG1670</t>
  </si>
  <si>
    <t>DG1670A_BHN</t>
  </si>
  <si>
    <t>BHN_MARDG1670A</t>
  </si>
  <si>
    <t>MODE1025-BHN</t>
  </si>
  <si>
    <t>D3_AWG2_MODEM</t>
  </si>
  <si>
    <t>AER1650CAR</t>
  </si>
  <si>
    <t>AER1650RCPAER1650</t>
  </si>
  <si>
    <t>CRADLEPOINT</t>
  </si>
  <si>
    <t>AER1650CAR-BHN</t>
  </si>
  <si>
    <t>AER1650BHN_RCPAER1650</t>
  </si>
  <si>
    <t>BHN_RCPAER1650</t>
  </si>
  <si>
    <t>AER1650CAR-CHTR</t>
  </si>
  <si>
    <t>AER1650CHTR_RCPAER1650</t>
  </si>
  <si>
    <t>AH200CCAR-BHN</t>
  </si>
  <si>
    <t>AH200CBHN_MERHM200C</t>
  </si>
  <si>
    <t>AH200C</t>
  </si>
  <si>
    <t>ERICSSON/AASTRA</t>
  </si>
  <si>
    <t>HM200C_BHN</t>
  </si>
  <si>
    <t>BHN_MERHM200C</t>
  </si>
  <si>
    <t>HM200C ZAT510/102</t>
  </si>
  <si>
    <t>AH20-10CAR-CHTR</t>
  </si>
  <si>
    <t>AH20-10CHTR_MUKAH2010</t>
  </si>
  <si>
    <t>AH20-10</t>
  </si>
  <si>
    <t>BEL-AIR</t>
  </si>
  <si>
    <t>AH20-10_CHTR</t>
  </si>
  <si>
    <t>CHTR_MUKAH2010</t>
  </si>
  <si>
    <t>AH60740ECAR-CHTR</t>
  </si>
  <si>
    <t>AH60740ECHTR_RAB6074</t>
  </si>
  <si>
    <t>AH60740E</t>
  </si>
  <si>
    <t>60740EUW_CHTR</t>
  </si>
  <si>
    <t>CHTR_RAB6074</t>
  </si>
  <si>
    <t>STANDALONE_ROUTERS</t>
  </si>
  <si>
    <t>AH7107CAR-CHTR</t>
  </si>
  <si>
    <t>AH7107CHTR_RMT710765</t>
  </si>
  <si>
    <t>AH7107</t>
  </si>
  <si>
    <t>7107-65_CHTR</t>
  </si>
  <si>
    <t>CHTR_RMT710765</t>
  </si>
  <si>
    <t>7107-65</t>
  </si>
  <si>
    <t>AHBK30CAR</t>
  </si>
  <si>
    <t>AHBK30MBKF5D5530W</t>
  </si>
  <si>
    <t>AHBK30</t>
  </si>
  <si>
    <t>BELKIN</t>
  </si>
  <si>
    <t>F5D5530-W</t>
  </si>
  <si>
    <t>MBKF5D5530W</t>
  </si>
  <si>
    <t>AHBR9CAR-BHN</t>
  </si>
  <si>
    <t>AHBR9BHN_RCUBR904</t>
  </si>
  <si>
    <t>AHBR9</t>
  </si>
  <si>
    <t>UBR905</t>
  </si>
  <si>
    <t>BHN_RCUBR904</t>
  </si>
  <si>
    <t>MODC0030</t>
  </si>
  <si>
    <t>AHC2325CAR-CHTR</t>
  </si>
  <si>
    <t>AHC2325CHTR_MCC2325</t>
  </si>
  <si>
    <t>AHC2325</t>
  </si>
  <si>
    <t>C2325_CHTR</t>
  </si>
  <si>
    <t>CHTR_MCC2325</t>
  </si>
  <si>
    <t>153460-000</t>
  </si>
  <si>
    <t>AHC3000CAR-CHTR</t>
  </si>
  <si>
    <t>AHC3000CHTR_MC3000</t>
  </si>
  <si>
    <t>AHC3000</t>
  </si>
  <si>
    <t>C3000_CHTR</t>
  </si>
  <si>
    <t>CHTR_MC3000</t>
  </si>
  <si>
    <t>C3000</t>
  </si>
  <si>
    <t>AHC3825CAR-CHTR</t>
  </si>
  <si>
    <t>AHC3825CHTR_MCIC3825</t>
  </si>
  <si>
    <t>AHC3825</t>
  </si>
  <si>
    <t>C3825_CHTR</t>
  </si>
  <si>
    <t>CHTR_MCIC3825</t>
  </si>
  <si>
    <t>C3825</t>
  </si>
  <si>
    <t>AHCG814WGCAR-CHTR</t>
  </si>
  <si>
    <t>AHCG814WGCHTR_AHCG814WG</t>
  </si>
  <si>
    <t>AHCG814WG</t>
  </si>
  <si>
    <t>NETGEAR</t>
  </si>
  <si>
    <t>CG814WGv1_CHTR</t>
  </si>
  <si>
    <t>CHTR_AHCG814WG</t>
  </si>
  <si>
    <t>D1.1_WIRELESS_MODEM</t>
  </si>
  <si>
    <t>AHCGD24GCAR-CHTR</t>
  </si>
  <si>
    <t>AHCGD24GCHTR_GNGCGD24G</t>
  </si>
  <si>
    <t>AHCGD24G</t>
  </si>
  <si>
    <t>CHTR_GNGCGD24G</t>
  </si>
  <si>
    <t>MODE1050-TWC</t>
  </si>
  <si>
    <t>AHDPC2325CAR-CHTR</t>
  </si>
  <si>
    <t>AHDPC2325CHTR_MCDPC2325</t>
  </si>
  <si>
    <t>AHDPC2325</t>
  </si>
  <si>
    <t>DPC2325_CHTR</t>
  </si>
  <si>
    <t>CHTR_MCDPC2325</t>
  </si>
  <si>
    <t>Added 3/29</t>
  </si>
  <si>
    <t>AHDPC3000CAR-CHTR</t>
  </si>
  <si>
    <t>AHDPC3000CHTR_MC3000</t>
  </si>
  <si>
    <t>AHDPC3000</t>
  </si>
  <si>
    <t>DPC3000_CHTR</t>
  </si>
  <si>
    <t>DPC3000</t>
  </si>
  <si>
    <t>AHDPC3825CAR-CHTR</t>
  </si>
  <si>
    <t>AHDPC3825CHTR_MCIDPC3825</t>
  </si>
  <si>
    <t>AHDPC3825</t>
  </si>
  <si>
    <t>DPC3825_CHTR</t>
  </si>
  <si>
    <t>AHDPQ3925CAR-CHTR</t>
  </si>
  <si>
    <t>AHDPQ3925CHTR_TCIDPQ3925</t>
  </si>
  <si>
    <t>AHDPQ3925</t>
  </si>
  <si>
    <t>PACE</t>
  </si>
  <si>
    <t>DPQ3925_CHTR</t>
  </si>
  <si>
    <t>CHTR_TCIDPQ3925</t>
  </si>
  <si>
    <t>180100-CIS</t>
  </si>
  <si>
    <t>AHP941CAR-CHTR</t>
  </si>
  <si>
    <t>AHP941CHTR_BZY941</t>
  </si>
  <si>
    <t>AHP941</t>
  </si>
  <si>
    <t>P941_CHTR</t>
  </si>
  <si>
    <t>CHTR_BZY941</t>
  </si>
  <si>
    <t>P941</t>
  </si>
  <si>
    <t>AHSB6120CAR-CHTR</t>
  </si>
  <si>
    <t>AHSB6120CHTR_MSB6120</t>
  </si>
  <si>
    <t>AHSB6120</t>
  </si>
  <si>
    <t>SB6120_CHTR</t>
  </si>
  <si>
    <t>MODE0500</t>
  </si>
  <si>
    <t>D3_WIRED_MODEM</t>
  </si>
  <si>
    <t>AHSBG6580CAR-CHTR</t>
  </si>
  <si>
    <t>AHSBG6580CHTR_GMTSBG6580</t>
  </si>
  <si>
    <t>AHSBG6580</t>
  </si>
  <si>
    <t>SBG6580_CHTR</t>
  </si>
  <si>
    <t>CHTR_GMTSBG6580</t>
  </si>
  <si>
    <t>1T1061898-TWC</t>
  </si>
  <si>
    <t>D3_WIRELESS_MODEM</t>
  </si>
  <si>
    <t>AHSBG941CAR-CHTR</t>
  </si>
  <si>
    <t>AHSBG941CHTR_GMTSBG941</t>
  </si>
  <si>
    <t>AHSBG941</t>
  </si>
  <si>
    <t>SBG941_CHTR</t>
  </si>
  <si>
    <t>CHTR_GMTSBG941</t>
  </si>
  <si>
    <t>153400-000</t>
  </si>
  <si>
    <t>AHSBV6220CAR-CHTR</t>
  </si>
  <si>
    <t>AHSBV6220CHTR_TMTSBV6220</t>
  </si>
  <si>
    <t>AHSBV6220</t>
  </si>
  <si>
    <t>SBV6220_CHTR</t>
  </si>
  <si>
    <t>CHTR_TMTSBV6220</t>
  </si>
  <si>
    <t>SBV6220</t>
  </si>
  <si>
    <t>AHU10C018CAR-CHTR</t>
  </si>
  <si>
    <t>AHU10C018CHTR_MABC018</t>
  </si>
  <si>
    <t>AHU10C018</t>
  </si>
  <si>
    <t>U10C018_CHTR</t>
  </si>
  <si>
    <t>CHTR_MABC018</t>
  </si>
  <si>
    <t>AHU10C019CAR-CHTR</t>
  </si>
  <si>
    <t>AHU10C019CHTR_MABC019</t>
  </si>
  <si>
    <t>AHU10C019</t>
  </si>
  <si>
    <t>U10C019_CHTR</t>
  </si>
  <si>
    <t>CHTR_MABC019</t>
  </si>
  <si>
    <t>AHU10C020CAR-CHTR</t>
  </si>
  <si>
    <t>AHU10C020CHTR_MABC020</t>
  </si>
  <si>
    <t>AHU10C020</t>
  </si>
  <si>
    <t>U10C020_CHTR</t>
  </si>
  <si>
    <t>CHTR_MABC020</t>
  </si>
  <si>
    <t>MODC0375</t>
  </si>
  <si>
    <t>AHU10C037CAR-CHTR</t>
  </si>
  <si>
    <t>AHU10C037CHTR_MABD2600</t>
  </si>
  <si>
    <t>AHU10C037</t>
  </si>
  <si>
    <t>DDW2600_CHTR</t>
  </si>
  <si>
    <t>CHTR_MABD2600</t>
  </si>
  <si>
    <t>153450-000</t>
  </si>
  <si>
    <t>AHU10C038CAR-CHTR</t>
  </si>
  <si>
    <t>AHU10C038CHTR_BABD2700</t>
  </si>
  <si>
    <t>AHU10C038</t>
  </si>
  <si>
    <t>DDC2700_CHTR</t>
  </si>
  <si>
    <t>CHTR_BABD2700</t>
  </si>
  <si>
    <t>MODC0377</t>
  </si>
  <si>
    <t>APR300CAR-CHTR</t>
  </si>
  <si>
    <t>APR300CHTR_GRUR300</t>
  </si>
  <si>
    <t>RUCKUS</t>
  </si>
  <si>
    <t>ZONEFLEX R300_CHTR</t>
  </si>
  <si>
    <t>160500-000</t>
  </si>
  <si>
    <t>WIFI_ACCESS_POINT_RUCKUS</t>
  </si>
  <si>
    <t>AR3298CCAR</t>
  </si>
  <si>
    <t>AR3298CDAR3200P3C908</t>
  </si>
  <si>
    <t>AR3298C</t>
  </si>
  <si>
    <t>DCX3200/A071/033/908</t>
  </si>
  <si>
    <t>DAR3200P3C908</t>
  </si>
  <si>
    <t>SA_HD_MOCA_ALL-DIGITAL</t>
  </si>
  <si>
    <t>DCX3200/A071/033_908</t>
  </si>
  <si>
    <t>HWM</t>
  </si>
  <si>
    <t>AR32P3MCAR-BHN</t>
  </si>
  <si>
    <t>AR32P3MBHN_DAR3200P3C908</t>
  </si>
  <si>
    <t>AR32P3M</t>
  </si>
  <si>
    <t>DCX3200/A071/033_908_BHN</t>
  </si>
  <si>
    <t>BHN_DAR3200P3C908</t>
  </si>
  <si>
    <t>AR3600MCAR-BHN</t>
  </si>
  <si>
    <t>AR3600MBHN_DAR36002GA</t>
  </si>
  <si>
    <t>AR3600M</t>
  </si>
  <si>
    <t>BHN_DAR36002GA</t>
  </si>
  <si>
    <t>1031381</t>
  </si>
  <si>
    <t>AR362GACAR</t>
  </si>
  <si>
    <t>AR362GADAR36002GA</t>
  </si>
  <si>
    <t>AR362GA</t>
  </si>
  <si>
    <t>DCX3600/G481/0300/1000</t>
  </si>
  <si>
    <t>DAR36002GA</t>
  </si>
  <si>
    <t>HYDRA_HD_DVR</t>
  </si>
  <si>
    <t>AR362GCCAR</t>
  </si>
  <si>
    <t>AR362GCDAR36002GC</t>
  </si>
  <si>
    <t>DCX3600/G471/0300/1000</t>
  </si>
  <si>
    <t>SA_HYDRA_HD_DVR</t>
  </si>
  <si>
    <t>C+S Hold - Repair if Required</t>
  </si>
  <si>
    <t>ARCM100CAR</t>
  </si>
  <si>
    <t>ARCM100MARCM100</t>
  </si>
  <si>
    <t>ARCM100</t>
  </si>
  <si>
    <t>CM100</t>
  </si>
  <si>
    <t>MARCM100</t>
  </si>
  <si>
    <t>ARCM450CAR</t>
  </si>
  <si>
    <t>ARCM450MARCM450A</t>
  </si>
  <si>
    <t>ARCM450</t>
  </si>
  <si>
    <t>CM450A</t>
  </si>
  <si>
    <t>MARCM450A</t>
  </si>
  <si>
    <t>ARISMDMCAR-BHN</t>
  </si>
  <si>
    <t>ARISMDMBHN_MARCM550A</t>
  </si>
  <si>
    <t>ARISMDM</t>
  </si>
  <si>
    <t>CM550A</t>
  </si>
  <si>
    <t>BHN_MARCM550A</t>
  </si>
  <si>
    <t>ASG1100CAR-BHN</t>
  </si>
  <si>
    <t>ASG1100BHN_GNGASG1100</t>
  </si>
  <si>
    <t>ASG1100</t>
  </si>
  <si>
    <t>IH GATEWAY</t>
  </si>
  <si>
    <t>ASG1100-100NAS_BHN</t>
  </si>
  <si>
    <t>BHN_GNGASG1100</t>
  </si>
  <si>
    <t>IH_ROUTER</t>
  </si>
  <si>
    <t>ASKUSERCAR</t>
  </si>
  <si>
    <t>ASKUSERASKUSER</t>
  </si>
  <si>
    <t>ASKUSER</t>
  </si>
  <si>
    <t>ASKUSERCAR-BHN</t>
  </si>
  <si>
    <t>ASKUSERBHN_ASKUSER</t>
  </si>
  <si>
    <t>BHN_ASKUSER</t>
  </si>
  <si>
    <t>ASKUSERCAR-CHTR</t>
  </si>
  <si>
    <t>ASKUSERCHTR_ASKUSER</t>
  </si>
  <si>
    <t>CHTR_ASKUSER</t>
  </si>
  <si>
    <t>ATG1672CAR-BHN</t>
  </si>
  <si>
    <t>ATG1672BHN_TARTG1672G</t>
  </si>
  <si>
    <t>ATG1672</t>
  </si>
  <si>
    <t>BHN_TARTG1672G</t>
  </si>
  <si>
    <t>TELE0555-BHN</t>
  </si>
  <si>
    <t>ATG1682CAR-BHN</t>
  </si>
  <si>
    <t>ATG1682BHN_TARTG1682G</t>
  </si>
  <si>
    <t>ATG1682</t>
  </si>
  <si>
    <t>BHN_TARTG1682G</t>
  </si>
  <si>
    <t>TELE0545-BHN</t>
  </si>
  <si>
    <t>ATG852GCAR-BHN</t>
  </si>
  <si>
    <t>ATG852GBHN_TARATG852G</t>
  </si>
  <si>
    <t>ATG852G</t>
  </si>
  <si>
    <t>TG852G</t>
  </si>
  <si>
    <t>BHN_TARATG852G</t>
  </si>
  <si>
    <t>TELE0550-BHN</t>
  </si>
  <si>
    <t>1069258</t>
  </si>
  <si>
    <t>BA100CAR-BHN</t>
  </si>
  <si>
    <t>BA100BHN_BBA100</t>
  </si>
  <si>
    <t>BA100</t>
  </si>
  <si>
    <t>ERICSSON/BELAIR</t>
  </si>
  <si>
    <t>100S_BHN</t>
  </si>
  <si>
    <t>BHN_BBA100</t>
  </si>
  <si>
    <t>BA100SNCAR-BHN</t>
  </si>
  <si>
    <t>BA100SNBHN_HBA100SN</t>
  </si>
  <si>
    <t>BA100SN</t>
  </si>
  <si>
    <t>100SN_BHN</t>
  </si>
  <si>
    <t>BHN_HBA100SN</t>
  </si>
  <si>
    <t>BA20ECAR-BHN</t>
  </si>
  <si>
    <t>BA20EBHN_HBA2011</t>
  </si>
  <si>
    <t>BA20E</t>
  </si>
  <si>
    <t>BHN_HBA2011</t>
  </si>
  <si>
    <t>BA20E11CAR-BHN</t>
  </si>
  <si>
    <t>BA20E11BHN_HBA20E11</t>
  </si>
  <si>
    <t>BA20E11</t>
  </si>
  <si>
    <t>BHN_HBA20E11</t>
  </si>
  <si>
    <t>BA3230UCAR-BHN</t>
  </si>
  <si>
    <t>BA3230UBHN_HBA3230U</t>
  </si>
  <si>
    <t>BA3230U</t>
  </si>
  <si>
    <t>BHN_HBA3230U</t>
  </si>
  <si>
    <t>BATTERYCAR-CHTR</t>
  </si>
  <si>
    <t>BATTERYCHTR_OUKPSBATT</t>
  </si>
  <si>
    <t>BATTERY</t>
  </si>
  <si>
    <t>UPSBATTERY_CHTR</t>
  </si>
  <si>
    <t>CHTR_OUKPSBATT</t>
  </si>
  <si>
    <t>BB24V1UCAR</t>
  </si>
  <si>
    <t>BB24V1UOUBBB24V1U</t>
  </si>
  <si>
    <t>BB24V1U</t>
  </si>
  <si>
    <t>EBBU</t>
  </si>
  <si>
    <t>OUBBB24V1U</t>
  </si>
  <si>
    <t>BB24V1UCAR-BHN</t>
  </si>
  <si>
    <t>BB24V1UBHN_OUBBB24V1U</t>
  </si>
  <si>
    <t>BB24V1U_BHN</t>
  </si>
  <si>
    <t>BHN_OUBBB24V1U</t>
  </si>
  <si>
    <t>BB24V1UCAR-CHTR</t>
  </si>
  <si>
    <t>BB24V1UCHTR_OUBBB24V1U</t>
  </si>
  <si>
    <t>BB24V1U_CHTR</t>
  </si>
  <si>
    <t>CHTR_OUBBB24V1U</t>
  </si>
  <si>
    <t>BELAIRCAR</t>
  </si>
  <si>
    <t>BELAIRMBELAIR</t>
  </si>
  <si>
    <t>BELAIR</t>
  </si>
  <si>
    <t>ERICSSON</t>
  </si>
  <si>
    <t>BAGENMDMW</t>
  </si>
  <si>
    <t>MBELAIR</t>
  </si>
  <si>
    <t>BMC9012CCAR-CHTR</t>
  </si>
  <si>
    <t>BMC9012CCHTR_DMTBMC9012C</t>
  </si>
  <si>
    <t>BMC9012C</t>
  </si>
  <si>
    <t>BMC9012C_CHTR</t>
  </si>
  <si>
    <t>CHTR_DMTBMC9012C</t>
  </si>
  <si>
    <t>BMC9012F2CAR-CHTR</t>
  </si>
  <si>
    <t>BMC9012F2CHTR_DMTBMC9012</t>
  </si>
  <si>
    <t>BMC9012F2</t>
  </si>
  <si>
    <t>BMC9012XCAR-CHTR</t>
  </si>
  <si>
    <t>BMC9012XCHTR_DMTBMC9012</t>
  </si>
  <si>
    <t>BMC9012X</t>
  </si>
  <si>
    <t>BMC9022DCAR-CHTR</t>
  </si>
  <si>
    <t>BMC9022DCHTR_DMTBMC9022D</t>
  </si>
  <si>
    <t>BMC9022D</t>
  </si>
  <si>
    <t>BMC9022D_CHTR</t>
  </si>
  <si>
    <t>CHTR_DMTBMC9022D</t>
  </si>
  <si>
    <t>CONV0259</t>
  </si>
  <si>
    <t>SA_HD_DVR_NON-MOCA_DIGITAL-ANALOG</t>
  </si>
  <si>
    <t>BMCMAT400CAR-CHTR</t>
  </si>
  <si>
    <t>BMCMAT400CHTR_DMTBMCMAT400</t>
  </si>
  <si>
    <t>BMCMAT400</t>
  </si>
  <si>
    <t>BMCMAT400_CHTR</t>
  </si>
  <si>
    <t>CHTR_DMTBMCMAT400</t>
  </si>
  <si>
    <t>BMCMAT600CAR-CHTR</t>
  </si>
  <si>
    <t>BMCMAT600CHTR_DMTBMCMAT600</t>
  </si>
  <si>
    <t>BMCMAT600</t>
  </si>
  <si>
    <t>BMCMAT600_CHTR</t>
  </si>
  <si>
    <t>CHTR_DMTBMCMAT600</t>
  </si>
  <si>
    <t>BMCMATECAR-CHTR</t>
  </si>
  <si>
    <t>BMCMATECHTR_DMTBMCMATE</t>
  </si>
  <si>
    <t>BMCMATE</t>
  </si>
  <si>
    <t>BMCMATE_CHTR</t>
  </si>
  <si>
    <t>CHTR_DMTBMCMATE</t>
  </si>
  <si>
    <t>CCAR</t>
  </si>
  <si>
    <t>CTTNC</t>
  </si>
  <si>
    <t>C</t>
  </si>
  <si>
    <t>TECHNICOLOR</t>
  </si>
  <si>
    <t>TTNC</t>
  </si>
  <si>
    <t>D3_16X4_WIRED_EMTA</t>
  </si>
  <si>
    <t>CTTNCC</t>
  </si>
  <si>
    <t>CC</t>
  </si>
  <si>
    <t>TTNCC</t>
  </si>
  <si>
    <t>D3_16X4_WIRED_EMTA_BATT</t>
  </si>
  <si>
    <t>CCAR-BHN</t>
  </si>
  <si>
    <t>CBHN_TTNC</t>
  </si>
  <si>
    <t>BHN_TTNC</t>
  </si>
  <si>
    <t>CBHN_TTNCC</t>
  </si>
  <si>
    <t>BHN_TTNCC</t>
  </si>
  <si>
    <t>DCPC</t>
  </si>
  <si>
    <t>CCAR-CHTR</t>
  </si>
  <si>
    <t>CCHTR_TTNC</t>
  </si>
  <si>
    <t>C_CHTR</t>
  </si>
  <si>
    <t>CHTR_TTNC</t>
  </si>
  <si>
    <t>C1004CAR</t>
  </si>
  <si>
    <t>C1004ECMC1004</t>
  </si>
  <si>
    <t>ADTRAN</t>
  </si>
  <si>
    <t>ECMC1004</t>
  </si>
  <si>
    <t>EPON_ONU</t>
  </si>
  <si>
    <t>C1004CAR-ALL</t>
  </si>
  <si>
    <t>C1004ALL_ECMC1004</t>
  </si>
  <si>
    <t>C1004CAR-BHN</t>
  </si>
  <si>
    <t>C1004BHN_ECMC1004</t>
  </si>
  <si>
    <t>C1004_BHN</t>
  </si>
  <si>
    <t>BHN_ECMC1004</t>
  </si>
  <si>
    <t>C1004CAR-CHTR</t>
  </si>
  <si>
    <t>C1004CHTR_ECMC1004</t>
  </si>
  <si>
    <t>C1004_CHTR</t>
  </si>
  <si>
    <t>CHTR_ECMC1004</t>
  </si>
  <si>
    <t>C2100CAR</t>
  </si>
  <si>
    <t>C2100MSAC2100</t>
  </si>
  <si>
    <t>C2100</t>
  </si>
  <si>
    <t>MSAC2100</t>
  </si>
  <si>
    <t>C2100CAR-BHN</t>
  </si>
  <si>
    <t>C2100BHN_MSAC2100</t>
  </si>
  <si>
    <t>C2100_BHN</t>
  </si>
  <si>
    <t>BHN_MSAC2100</t>
  </si>
  <si>
    <t>TWCPS1035056</t>
  </si>
  <si>
    <t>C2102CAR</t>
  </si>
  <si>
    <t>C2102MSAC2100R20</t>
  </si>
  <si>
    <t>C2102</t>
  </si>
  <si>
    <t>C2100/R2 HW 2.0 W/USB</t>
  </si>
  <si>
    <t>MSAC2100R20</t>
  </si>
  <si>
    <t>C210NCAR</t>
  </si>
  <si>
    <t>C210NMCIC2100R21N</t>
  </si>
  <si>
    <t>C210N</t>
  </si>
  <si>
    <t>C2100/r2 hw 2.1 w/o USB</t>
  </si>
  <si>
    <t>MCIC2100R21N</t>
  </si>
  <si>
    <t>C210RCAR</t>
  </si>
  <si>
    <t>C210RMSAC2100R</t>
  </si>
  <si>
    <t>C210R</t>
  </si>
  <si>
    <t>C2100/R2 HW 2.1 W/USB</t>
  </si>
  <si>
    <t>MSAC2100R</t>
  </si>
  <si>
    <t>C2203CAR</t>
  </si>
  <si>
    <t>C2203TC2203N</t>
  </si>
  <si>
    <t>C2203</t>
  </si>
  <si>
    <t>C2203C</t>
  </si>
  <si>
    <t>TC2203N</t>
  </si>
  <si>
    <t>C2203CAR-BHN</t>
  </si>
  <si>
    <t>C2203BHN_TC2203</t>
  </si>
  <si>
    <t>BHN_TC2203</t>
  </si>
  <si>
    <t>TWCPS1052680</t>
  </si>
  <si>
    <t>C2203CAR-CHTR</t>
  </si>
  <si>
    <t>C2203CHTR_TC2203N</t>
  </si>
  <si>
    <t>C2203_CHTR</t>
  </si>
  <si>
    <t>CHTR_TC2203N</t>
  </si>
  <si>
    <t>C2325CAR-BHN</t>
  </si>
  <si>
    <t>C2325BHN_MCC2325</t>
  </si>
  <si>
    <t>C2325</t>
  </si>
  <si>
    <t>BHN_MCC2325</t>
  </si>
  <si>
    <t>TWCPS1059267</t>
  </si>
  <si>
    <t>C3000CAR</t>
  </si>
  <si>
    <t>C3000MC3000</t>
  </si>
  <si>
    <t>MC3000</t>
  </si>
  <si>
    <t>OTHER_CPE</t>
  </si>
  <si>
    <t>C3000CAR-CHTR</t>
  </si>
  <si>
    <t>C3000CHTR_MC3000</t>
  </si>
  <si>
    <t>C3008CAR</t>
  </si>
  <si>
    <t>C3008MCIC3008</t>
  </si>
  <si>
    <t>C3008</t>
  </si>
  <si>
    <t>MCIC3008</t>
  </si>
  <si>
    <t>C3010CAR</t>
  </si>
  <si>
    <t>C3010MCIC3010</t>
  </si>
  <si>
    <t>C3010</t>
  </si>
  <si>
    <t>MCIC3010</t>
  </si>
  <si>
    <t>C3208CAR</t>
  </si>
  <si>
    <t>C3208TCIC3208</t>
  </si>
  <si>
    <t>C3208</t>
  </si>
  <si>
    <t>TCIC3208</t>
  </si>
  <si>
    <t>TELE0990</t>
  </si>
  <si>
    <t>D3 WIRED EMTA</t>
  </si>
  <si>
    <t>C3208CAR-CHTR</t>
  </si>
  <si>
    <t>C3208CHTR_TCIC3208</t>
  </si>
  <si>
    <t>C3208_CHTR</t>
  </si>
  <si>
    <t>CHTR_TCIC3208</t>
  </si>
  <si>
    <t>C3208CCAR-CHTR</t>
  </si>
  <si>
    <t>C3208CCHTR_TCIC3208C</t>
  </si>
  <si>
    <t>C3208C</t>
  </si>
  <si>
    <t>C3208C_CHTR</t>
  </si>
  <si>
    <t>CHTR_TCIC3208C</t>
  </si>
  <si>
    <t>TELE0995</t>
  </si>
  <si>
    <t>L-CHTR/HWM deleted</t>
  </si>
  <si>
    <t>Do not dispose per Mike Y; 8/24</t>
  </si>
  <si>
    <t>C3702ICAR</t>
  </si>
  <si>
    <t>C3702IHCI3702I</t>
  </si>
  <si>
    <t>C3702I</t>
  </si>
  <si>
    <t>AIR-CAP3702I-A-K9</t>
  </si>
  <si>
    <t>HCI3702I</t>
  </si>
  <si>
    <t>C3825CAR-CHTR</t>
  </si>
  <si>
    <t>C3825CHTR_MCIC3825</t>
  </si>
  <si>
    <t>C892FSPCAR-BHN</t>
  </si>
  <si>
    <t>C892FSPBHN_BCIC892FSP</t>
  </si>
  <si>
    <t>C892FSP</t>
  </si>
  <si>
    <t>C892FSP-K9</t>
  </si>
  <si>
    <t>BHN_BCIC892FSP</t>
  </si>
  <si>
    <t>CAP1000CAR</t>
  </si>
  <si>
    <t>CAP1000MC1000</t>
  </si>
  <si>
    <t>CAP1000</t>
  </si>
  <si>
    <t>1000</t>
  </si>
  <si>
    <t>MC1000</t>
  </si>
  <si>
    <t>CBA850CAR</t>
  </si>
  <si>
    <t>CBA850HCPCBA850</t>
  </si>
  <si>
    <t>CBA850</t>
  </si>
  <si>
    <t>LTE ROUTER ENTERPRISE</t>
  </si>
  <si>
    <t>HCPCBA850</t>
  </si>
  <si>
    <t>CBA850CAR-BHN</t>
  </si>
  <si>
    <t>CBA850BHN_HCPCBA850</t>
  </si>
  <si>
    <t>BHN_HCPCBA850</t>
  </si>
  <si>
    <t>CBA850CAR-CHTR</t>
  </si>
  <si>
    <t>CBA850CHTR_HCPCBA850</t>
  </si>
  <si>
    <t>CHTR_HCPCBA850</t>
  </si>
  <si>
    <t>CBLCD1MCAR-BHN</t>
  </si>
  <si>
    <t>CBLCD1MBHN_DCBLCD1M</t>
  </si>
  <si>
    <t>CBLCD1M</t>
  </si>
  <si>
    <t>PKM800_BHN</t>
  </si>
  <si>
    <t>BHN_DCBLCD1M</t>
  </si>
  <si>
    <t>TWCPS1051320</t>
  </si>
  <si>
    <t>SA_CABLE_CARD</t>
  </si>
  <si>
    <t>PKM800</t>
  </si>
  <si>
    <t>CBLCD2MCAR</t>
  </si>
  <si>
    <t>CBLCD2MDCBLCD2M</t>
  </si>
  <si>
    <t>CBLCD2M</t>
  </si>
  <si>
    <t>PKM802</t>
  </si>
  <si>
    <t>DCBLCD2M</t>
  </si>
  <si>
    <t>CBLCD2MCAR-BHN</t>
  </si>
  <si>
    <t>CBLCD2MBHN_DCBLCD2M</t>
  </si>
  <si>
    <t>PKM802_BHN</t>
  </si>
  <si>
    <t>BHN_DCBLCD2M</t>
  </si>
  <si>
    <t>TWCPS1051321</t>
  </si>
  <si>
    <t>CBLCRD1CAR</t>
  </si>
  <si>
    <t>CBLCRD1DCBLCD1M</t>
  </si>
  <si>
    <t>CBLCRD1</t>
  </si>
  <si>
    <t>S CABLE CARD</t>
  </si>
  <si>
    <t>DCBLCD1M</t>
  </si>
  <si>
    <t>CCCAR</t>
  </si>
  <si>
    <t>CCTTNCC</t>
  </si>
  <si>
    <t>CCCAR-CHTR</t>
  </si>
  <si>
    <t>CCCHTR_TTNCC</t>
  </si>
  <si>
    <t>CC_CHTR</t>
  </si>
  <si>
    <t>CHTR_TTNCC</t>
  </si>
  <si>
    <t>CDTA170CAR</t>
  </si>
  <si>
    <t>CDTA170DCIDTA170HD</t>
  </si>
  <si>
    <t>DTA170HD</t>
  </si>
  <si>
    <t>SA_DTA</t>
  </si>
  <si>
    <t>CDTA170CAR-BHN</t>
  </si>
  <si>
    <t>CDTA170BHN_DCIDTA170HD</t>
  </si>
  <si>
    <t>DTA170HD_BHN</t>
  </si>
  <si>
    <t>BHN_DCIDTA170HD</t>
  </si>
  <si>
    <t>CDTA170HDCAR-CHTR</t>
  </si>
  <si>
    <t>CDTA170HDCHTR_DCIDTA170HD</t>
  </si>
  <si>
    <t>DTA170HD_CHTR</t>
  </si>
  <si>
    <t>CDTA170TWCAR</t>
  </si>
  <si>
    <t>CDTA170TWDCIDTA170HD</t>
  </si>
  <si>
    <t>CDTA271CAR</t>
  </si>
  <si>
    <t>CDTA271DCIDTA271HD</t>
  </si>
  <si>
    <t>DTA271HD</t>
  </si>
  <si>
    <t>CG3000DCAR-CHTR</t>
  </si>
  <si>
    <t>CG3000DCHTR_TNECG3000D</t>
  </si>
  <si>
    <t>CG3000D</t>
  </si>
  <si>
    <t>CG3000D_CHTR</t>
  </si>
  <si>
    <t>CHTR_TNECG3000D</t>
  </si>
  <si>
    <t>CG814WCAR</t>
  </si>
  <si>
    <t>CG814WMNGCG814W</t>
  </si>
  <si>
    <t>CG814W</t>
  </si>
  <si>
    <t>MNGCG814W</t>
  </si>
  <si>
    <t>CG814WCAR-BHN</t>
  </si>
  <si>
    <t>CG814WBHN_MNGCG814W</t>
  </si>
  <si>
    <t>CG814W_BHN</t>
  </si>
  <si>
    <t>BHN_MNGCG814W</t>
  </si>
  <si>
    <t>TWCPS1079032</t>
  </si>
  <si>
    <t>CG814W2CAR</t>
  </si>
  <si>
    <t>CG814W2MNGCG814W2</t>
  </si>
  <si>
    <t>CG814W2</t>
  </si>
  <si>
    <t>CG814WGV2</t>
  </si>
  <si>
    <t>MNGCG814W2</t>
  </si>
  <si>
    <t>CG814WGCAR-BHN</t>
  </si>
  <si>
    <t>CG814WGBHN_MNGCG814W</t>
  </si>
  <si>
    <t>CG814WG</t>
  </si>
  <si>
    <t>CG814WGv1</t>
  </si>
  <si>
    <t>TWCPS1009904</t>
  </si>
  <si>
    <t>CGD24CCCAR-BHN</t>
  </si>
  <si>
    <t>CGD24CCBHN_RNECGD24CPR</t>
  </si>
  <si>
    <t>CGD24CC</t>
  </si>
  <si>
    <t>CGD24CPR_BHN</t>
  </si>
  <si>
    <t>BHN_RNECGD24CPR</t>
  </si>
  <si>
    <t>MODE1015-BHN</t>
  </si>
  <si>
    <t>CGD24GCAR</t>
  </si>
  <si>
    <t>CGD24GGNGCGD24G</t>
  </si>
  <si>
    <t>CGD24G-100NAS</t>
  </si>
  <si>
    <t>CGD24GCAR-BHN</t>
  </si>
  <si>
    <t>CGD24GBHN_GNGCGD24G</t>
  </si>
  <si>
    <t>CGD24G_BHN</t>
  </si>
  <si>
    <t>BHN_GNGCGD24G</t>
  </si>
  <si>
    <t>CGNM2250CAR-CHTR</t>
  </si>
  <si>
    <t>CGNM2250CHTR_MHICGNM2250</t>
  </si>
  <si>
    <t>CGNM2250</t>
  </si>
  <si>
    <t>HITRON</t>
  </si>
  <si>
    <t>CGNM-2250_CHTR</t>
  </si>
  <si>
    <t>CI4640SCAR</t>
  </si>
  <si>
    <t>CI4640SDCI4640H</t>
  </si>
  <si>
    <t>CI4640S</t>
  </si>
  <si>
    <t>4640HDC</t>
  </si>
  <si>
    <t>TWCPS1061223</t>
  </si>
  <si>
    <t>SA_HD_NON-MOCA_ALL-DIGITAL</t>
  </si>
  <si>
    <t>EXP4640HDC 4640HDC</t>
  </si>
  <si>
    <t>HMW</t>
  </si>
  <si>
    <t>CI4640SCAR-BHN</t>
  </si>
  <si>
    <t>CI4640SBHN_DCI4640H</t>
  </si>
  <si>
    <t>4640HDC_BHN</t>
  </si>
  <si>
    <t>BHN_DCI4640H</t>
  </si>
  <si>
    <t>CI4642SCAR</t>
  </si>
  <si>
    <t>CI4642SDCI4642S</t>
  </si>
  <si>
    <t>CI4642S</t>
  </si>
  <si>
    <t>4642HDC</t>
  </si>
  <si>
    <t>DCI4642S</t>
  </si>
  <si>
    <t>CONV0435-TWC</t>
  </si>
  <si>
    <t>EXP4642HDC 4642HDC</t>
  </si>
  <si>
    <t>CI4642SCAR-BHN</t>
  </si>
  <si>
    <t>CI4642SBHN_DCI4642S</t>
  </si>
  <si>
    <t>4642HDC_BHN</t>
  </si>
  <si>
    <t>BHN_DCI4642S</t>
  </si>
  <si>
    <t>CONV0435-BHN</t>
  </si>
  <si>
    <t>CI4742SCAR</t>
  </si>
  <si>
    <t>CI4742SDCI4742S</t>
  </si>
  <si>
    <t>CI4742S</t>
  </si>
  <si>
    <t>4742HDC</t>
  </si>
  <si>
    <t>4742HDC 4742HDC</t>
  </si>
  <si>
    <t>CI4742SCAR-BHN</t>
  </si>
  <si>
    <t>CI4742SBHN_DCI4742S</t>
  </si>
  <si>
    <t>4742HDC_BHN</t>
  </si>
  <si>
    <t>BHN_DCI4742S</t>
  </si>
  <si>
    <t>CI4742STWCAR</t>
  </si>
  <si>
    <t>CI4742STWDCI4742S</t>
  </si>
  <si>
    <t>CI474C2CAR</t>
  </si>
  <si>
    <t>CI474C2DCI4742HDC2</t>
  </si>
  <si>
    <t>CI474C2</t>
  </si>
  <si>
    <t>4742HDC2</t>
  </si>
  <si>
    <t>DCI4742HDC2</t>
  </si>
  <si>
    <t>CI474C2CAR-BHN</t>
  </si>
  <si>
    <t>CI474C2BHN_DCI4742HDC2</t>
  </si>
  <si>
    <t>4742HDC2_BHN</t>
  </si>
  <si>
    <t>BHN_DCI4742HDC2</t>
  </si>
  <si>
    <t>HD_MOCA_ALL-DIGITAL</t>
  </si>
  <si>
    <t>CI5844CCAR</t>
  </si>
  <si>
    <t>CI5844CDCI5844C</t>
  </si>
  <si>
    <t>CI5844C</t>
  </si>
  <si>
    <t>HD DERLIN</t>
  </si>
  <si>
    <t>5844</t>
  </si>
  <si>
    <t>DCI5844C</t>
  </si>
  <si>
    <t>SA_HD_DERLIN</t>
  </si>
  <si>
    <t>CI584XCCAR</t>
  </si>
  <si>
    <t>CI584XCDCI5844C</t>
  </si>
  <si>
    <t>CI584XC</t>
  </si>
  <si>
    <t>CI8640SCAR</t>
  </si>
  <si>
    <t>CI8640SDC8640S</t>
  </si>
  <si>
    <t>CI8640S</t>
  </si>
  <si>
    <t>8640HDC</t>
  </si>
  <si>
    <t>TWCPS1061224</t>
  </si>
  <si>
    <t>SA_HD_DVR_NON-MOCA_ALL-DIGITAL</t>
  </si>
  <si>
    <t>EXP8640HDC 8640HDC</t>
  </si>
  <si>
    <t>CI8640SCAR-BHN</t>
  </si>
  <si>
    <t>CI8640SBHN_DC8640S</t>
  </si>
  <si>
    <t>8640HDC_BHN</t>
  </si>
  <si>
    <t>BHN_DC8640S</t>
  </si>
  <si>
    <t>CONV0518-BHN</t>
  </si>
  <si>
    <t>CI8642SCAR</t>
  </si>
  <si>
    <t>CI8642SDCI8642S</t>
  </si>
  <si>
    <t>CI8642S</t>
  </si>
  <si>
    <t>HD DVR MOCA</t>
  </si>
  <si>
    <t>8642HDC</t>
  </si>
  <si>
    <t>DCI8642S</t>
  </si>
  <si>
    <t>CONV0525-TWC</t>
  </si>
  <si>
    <t>SA_HD_DVR_MOCA_ALL-DIGITAL</t>
  </si>
  <si>
    <t>EXP8642HDC 8642HDC</t>
  </si>
  <si>
    <t>CI8642SCAR-BHN</t>
  </si>
  <si>
    <t>CI8642SBHN_DCI8642S</t>
  </si>
  <si>
    <t>8642HDC_BHN</t>
  </si>
  <si>
    <t>BHN_DCI8642S</t>
  </si>
  <si>
    <t>CONV0525-BHN</t>
  </si>
  <si>
    <t>CI8742SCAR</t>
  </si>
  <si>
    <t>CI8742SDCI8742S</t>
  </si>
  <si>
    <t>CI8742S</t>
  </si>
  <si>
    <t>8742HDC</t>
  </si>
  <si>
    <t>8742HDC 8742HDC</t>
  </si>
  <si>
    <t>CI8742SCAR-BHN</t>
  </si>
  <si>
    <t>CI8742SBHN_DCI8742S</t>
  </si>
  <si>
    <t>8742HDC_BHN</t>
  </si>
  <si>
    <t>BHN_DCI8742S</t>
  </si>
  <si>
    <t>CI982GCCAR</t>
  </si>
  <si>
    <t>CI982GCDCI98652GC</t>
  </si>
  <si>
    <t>9865HDC_2</t>
  </si>
  <si>
    <t>CI982GCCAR-BHN</t>
  </si>
  <si>
    <t>CI982GCBHN_DCI98652GC</t>
  </si>
  <si>
    <t>9865HDC_2_BHN</t>
  </si>
  <si>
    <t>BHN_DCI98652GC</t>
  </si>
  <si>
    <t>CI9865CCAR</t>
  </si>
  <si>
    <t>CI9865CDCI9865C</t>
  </si>
  <si>
    <t>CI9865C</t>
  </si>
  <si>
    <t>9865HDC</t>
  </si>
  <si>
    <t>DCI9865C</t>
  </si>
  <si>
    <t>CIS1805CAR</t>
  </si>
  <si>
    <t>CIS1805BC1805</t>
  </si>
  <si>
    <t>CIS1805</t>
  </si>
  <si>
    <t>1805</t>
  </si>
  <si>
    <t>BC1805</t>
  </si>
  <si>
    <t>CIS905CAR</t>
  </si>
  <si>
    <t>CIS905RCUBR905</t>
  </si>
  <si>
    <t>CIS905</t>
  </si>
  <si>
    <t>905</t>
  </si>
  <si>
    <t>RCUBR905</t>
  </si>
  <si>
    <t>CIS924CAR</t>
  </si>
  <si>
    <t>CIS924RCUBR924</t>
  </si>
  <si>
    <t>CIS924</t>
  </si>
  <si>
    <t>924</t>
  </si>
  <si>
    <t>RCUBR924</t>
  </si>
  <si>
    <t>CM820ACAR</t>
  </si>
  <si>
    <t>CM820AMARCM820A</t>
  </si>
  <si>
    <t>TELE0820-TWC</t>
  </si>
  <si>
    <t>CMX100CAR</t>
  </si>
  <si>
    <t>CMX100MBDCMX100</t>
  </si>
  <si>
    <t>CMX100</t>
  </si>
  <si>
    <t>BEST DATA</t>
  </si>
  <si>
    <t>MBDCMX100</t>
  </si>
  <si>
    <t>COM111CAR</t>
  </si>
  <si>
    <t>COM111MCOM111</t>
  </si>
  <si>
    <t>COM111</t>
  </si>
  <si>
    <t>COM21</t>
  </si>
  <si>
    <t>MCOM111</t>
  </si>
  <si>
    <t>COM1110CAR</t>
  </si>
  <si>
    <t>COM1110MC1110</t>
  </si>
  <si>
    <t>COM1110</t>
  </si>
  <si>
    <t>MC1110</t>
  </si>
  <si>
    <t>COM1110MCDP1110</t>
  </si>
  <si>
    <t>DP1110</t>
  </si>
  <si>
    <t>MCDP1110</t>
  </si>
  <si>
    <t>1079102</t>
  </si>
  <si>
    <t>CS1552CCAR-BHN</t>
  </si>
  <si>
    <t>CS1552CBHN_HCI1552C</t>
  </si>
  <si>
    <t>CS1552C</t>
  </si>
  <si>
    <t>AIR-CAP1552C-A-K9-BHN</t>
  </si>
  <si>
    <t>BHN_HCI1552C</t>
  </si>
  <si>
    <t>TWCPS1079248</t>
  </si>
  <si>
    <t>CS1552ECAR-BHN</t>
  </si>
  <si>
    <t>CS1552EBHN_HCI1552E</t>
  </si>
  <si>
    <t>CS1552E</t>
  </si>
  <si>
    <t>AIR-CAP1552E-A-K9-BHN</t>
  </si>
  <si>
    <t>BHN_HCI1552E</t>
  </si>
  <si>
    <t>CS1552UCAR-BHN</t>
  </si>
  <si>
    <t>CS1552UBHN_HCI1552CU</t>
  </si>
  <si>
    <t>CS1552U</t>
  </si>
  <si>
    <t>AIR-CAP1552CU-A-K9-BHN</t>
  </si>
  <si>
    <t>BHN_HCI1552CU</t>
  </si>
  <si>
    <t>TWCPS1079268</t>
  </si>
  <si>
    <t>CS1815ICAR</t>
  </si>
  <si>
    <t>CS1815IBCIAIR1815I</t>
  </si>
  <si>
    <t>CS1815I</t>
  </si>
  <si>
    <t>AIRONET 1815I</t>
  </si>
  <si>
    <t>BCIAIR1815I</t>
  </si>
  <si>
    <t>CS1815ICAR-BHN</t>
  </si>
  <si>
    <t>CS1815IBHN_BCIAIR1815I</t>
  </si>
  <si>
    <t>BHN_BCIAIR1815I</t>
  </si>
  <si>
    <t>1041459</t>
  </si>
  <si>
    <t>CS1815ICAR-CHTR</t>
  </si>
  <si>
    <t>CS1815ICHTR_BCIAIR1815I</t>
  </si>
  <si>
    <t>CHTR_BCIAIR1815I</t>
  </si>
  <si>
    <t>CUBR904CAR</t>
  </si>
  <si>
    <t>CUBR904RCUBR904</t>
  </si>
  <si>
    <t>CUBR904</t>
  </si>
  <si>
    <t>UBR904</t>
  </si>
  <si>
    <t>RCUBR904</t>
  </si>
  <si>
    <t>CVA122CAR</t>
  </si>
  <si>
    <t>CVA122RCVA122</t>
  </si>
  <si>
    <t>CVA122</t>
  </si>
  <si>
    <t>RCVA122</t>
  </si>
  <si>
    <t>CX310CAR-CHTR</t>
  </si>
  <si>
    <t>CX310CHTR_OVXCX310</t>
  </si>
  <si>
    <t>CX310</t>
  </si>
  <si>
    <t>VEEX</t>
  </si>
  <si>
    <t>None</t>
  </si>
  <si>
    <t>CHTR_OVXCX310</t>
  </si>
  <si>
    <t>CX380SHCAR-CHTR</t>
  </si>
  <si>
    <t>CX380SHCHTR_OVXCX380SH</t>
  </si>
  <si>
    <t>CX380SH</t>
  </si>
  <si>
    <t>CHTR_OVXCX380SH</t>
  </si>
  <si>
    <t>CX380SVCAR-CHTR</t>
  </si>
  <si>
    <t>CX380SVCHTR_OVXCX380SV</t>
  </si>
  <si>
    <t>CX380SV</t>
  </si>
  <si>
    <t>CHTR_OVXCX380SV</t>
  </si>
  <si>
    <t>CYBMODMCAR</t>
  </si>
  <si>
    <t>CYBMODMMCYMODEM</t>
  </si>
  <si>
    <t>CYBMODM</t>
  </si>
  <si>
    <t>MTGENMDMWV</t>
  </si>
  <si>
    <t>MCYMODEM</t>
  </si>
  <si>
    <t>D1DSPPCAR</t>
  </si>
  <si>
    <t>D1DSPPMUND1DSPP</t>
  </si>
  <si>
    <t>D1DSPP</t>
  </si>
  <si>
    <t>MUND1DSPP</t>
  </si>
  <si>
    <t>D1DSPPWCAR</t>
  </si>
  <si>
    <t>D1DSPPWMUND1DSPPW</t>
  </si>
  <si>
    <t>D1DSPPW</t>
  </si>
  <si>
    <t>MUND1DSPPW</t>
  </si>
  <si>
    <t>D1PSPPCAR</t>
  </si>
  <si>
    <t>D1PSPPTUND1PSPP</t>
  </si>
  <si>
    <t>D1PSPP</t>
  </si>
  <si>
    <t>D1 WIRED EMTA</t>
  </si>
  <si>
    <t>TUND1PSPP</t>
  </si>
  <si>
    <t>D1_WIRED_EMTA</t>
  </si>
  <si>
    <t>D2DSPPCAR</t>
  </si>
  <si>
    <t>D2DSPPMUND2DSPP</t>
  </si>
  <si>
    <t>D2DSPP</t>
  </si>
  <si>
    <t>MUND2DSPP</t>
  </si>
  <si>
    <t>D2DSPPWCAR</t>
  </si>
  <si>
    <t>D2DSPPWMUND2DSPPW</t>
  </si>
  <si>
    <t>D2DSPPW</t>
  </si>
  <si>
    <t>MUND2DSPPW</t>
  </si>
  <si>
    <t>D2PSPPCAR</t>
  </si>
  <si>
    <t>D2PSPPTUND2PSPP</t>
  </si>
  <si>
    <t>D2PSPP</t>
  </si>
  <si>
    <t>TUND2PSPP</t>
  </si>
  <si>
    <t>D2PSPPWCAR</t>
  </si>
  <si>
    <t>D2PSPPWTUND2PSPPW</t>
  </si>
  <si>
    <t>D2PSPPW</t>
  </si>
  <si>
    <t>TUND2PSPPW</t>
  </si>
  <si>
    <t>D3C3008CAR</t>
  </si>
  <si>
    <t>D3C3008MCIC3008</t>
  </si>
  <si>
    <t>D3C3008</t>
  </si>
  <si>
    <t>D3C3008CAR-CHTR</t>
  </si>
  <si>
    <t>D3C3008CHTR_MCIC3008</t>
  </si>
  <si>
    <t>C3008_CHTR</t>
  </si>
  <si>
    <t>CHTR_MCIC3008</t>
  </si>
  <si>
    <t>D3C3010CAR</t>
  </si>
  <si>
    <t>D3C3010MCID3C3010</t>
  </si>
  <si>
    <t>D3C3010</t>
  </si>
  <si>
    <t>MCID3C3010</t>
  </si>
  <si>
    <t>D3C3010CAR-CHTR</t>
  </si>
  <si>
    <t>D3C3010CHTR_MCID3C3010</t>
  </si>
  <si>
    <t>C3010_CHTR</t>
  </si>
  <si>
    <t>CHTR_MCID3C3010</t>
  </si>
  <si>
    <t>D3CMD3000CAR-CHTR</t>
  </si>
  <si>
    <t>D3CMD3000CHTR_MUKCMD3000</t>
  </si>
  <si>
    <t>D3CMD3000</t>
  </si>
  <si>
    <t>CMD3000_CHTR</t>
  </si>
  <si>
    <t>CHTR_MUKCMD3000</t>
  </si>
  <si>
    <t>CMD3000</t>
  </si>
  <si>
    <t>D3D3G-CCRCAR-CHTR</t>
  </si>
  <si>
    <t>D3D3G-CCRCHTR_BSNSMCD3GCCR</t>
  </si>
  <si>
    <t>D3D3G-CCR</t>
  </si>
  <si>
    <t>SMCD3GCCR_CHTR</t>
  </si>
  <si>
    <t>CHTR_BSNSMCD3GCCR</t>
  </si>
  <si>
    <t>SMCD3GCCR</t>
  </si>
  <si>
    <t>D3DDM3522CAR-CHTR</t>
  </si>
  <si>
    <t>D3DDM3522CHTR_MUBDDM3522</t>
  </si>
  <si>
    <t>D3DDM3522</t>
  </si>
  <si>
    <t>DDM352.2_CHTR</t>
  </si>
  <si>
    <t>CHTR_MUBDDM3522</t>
  </si>
  <si>
    <t>MODE0505</t>
  </si>
  <si>
    <t>D3DPC3008CAR</t>
  </si>
  <si>
    <t>D3DPC3008MCIDPC3008</t>
  </si>
  <si>
    <t>DPC3008</t>
  </si>
  <si>
    <t>MCIDPC3008</t>
  </si>
  <si>
    <t>D3DPC3008CAR-CHTR</t>
  </si>
  <si>
    <t>D3DPC3008CHTR_MCIDPC3008</t>
  </si>
  <si>
    <t>DPC3008_CHTR</t>
  </si>
  <si>
    <t>D3DPC3010CAR</t>
  </si>
  <si>
    <t>D3DPC3010MCID3DPC3010</t>
  </si>
  <si>
    <t>DPC3010</t>
  </si>
  <si>
    <t>MCID3DPC3010</t>
  </si>
  <si>
    <t>D3DPC3010CAR-CHTR</t>
  </si>
  <si>
    <t>D3DPC3010CHTR_MCID3DPC3010</t>
  </si>
  <si>
    <t>DPC3010_CHTR</t>
  </si>
  <si>
    <t>D3DSPPCAR</t>
  </si>
  <si>
    <t>D3DSPPMUND3DSPP</t>
  </si>
  <si>
    <t>D3DSPP</t>
  </si>
  <si>
    <t>MUND3DSPP</t>
  </si>
  <si>
    <t>D3DSPPWCAR</t>
  </si>
  <si>
    <t>D3DSPPWMUND3DSPPW</t>
  </si>
  <si>
    <t>D3DSPPW</t>
  </si>
  <si>
    <t>MUND3DSPPW</t>
  </si>
  <si>
    <t>D3G1604WCAR-CHTR</t>
  </si>
  <si>
    <t>D3G1604WCHTR_MSNSMCD3G1604W</t>
  </si>
  <si>
    <t>D3G1604W</t>
  </si>
  <si>
    <t>SMCD3G1604W_CHTR</t>
  </si>
  <si>
    <t>153355-000</t>
  </si>
  <si>
    <t>D3GBIZCAR-CHTR</t>
  </si>
  <si>
    <t>D3GBIZCHTR_BSNSMCD3GBIZ</t>
  </si>
  <si>
    <t>D3GBIZ</t>
  </si>
  <si>
    <t>SMCD3G-BIZ_CHTR</t>
  </si>
  <si>
    <t>CHTR_BSNSMCD3GBIZ</t>
  </si>
  <si>
    <t>153345-000</t>
  </si>
  <si>
    <t>D3GN2BIZCAR-CHTR</t>
  </si>
  <si>
    <t>D3GN2BIZCHTR_BSNSMCD3GN2BIZ</t>
  </si>
  <si>
    <t>D3GN2BIZ</t>
  </si>
  <si>
    <t>SMCD3GN2-BIZ_CHTR</t>
  </si>
  <si>
    <t>D3GNRESCAR-CHTR</t>
  </si>
  <si>
    <t>D3GNRESCHTR_MSNSMCD3GNRES</t>
  </si>
  <si>
    <t>D3GNRES</t>
  </si>
  <si>
    <t>SMCD3GN-RES_CHTR</t>
  </si>
  <si>
    <t>CHTR_MSNSMCD3GNRES</t>
  </si>
  <si>
    <t>D3PSPPCAR</t>
  </si>
  <si>
    <t>D3PSPPTUND3PSPP</t>
  </si>
  <si>
    <t>D3PSPP</t>
  </si>
  <si>
    <t>TUND3PSPP</t>
  </si>
  <si>
    <t>D3PSPPWCAR</t>
  </si>
  <si>
    <t>D3PSPPWTUND3PSPPW</t>
  </si>
  <si>
    <t>D3PSPPW</t>
  </si>
  <si>
    <t>TUND3PSPPW</t>
  </si>
  <si>
    <t>D3SB6120CAR-CHTR</t>
  </si>
  <si>
    <t>D3SB6120CHTR_MSB6120</t>
  </si>
  <si>
    <t>D3SB6141CAR-CHTR</t>
  </si>
  <si>
    <t>D3SB6141CHTR_MMTSB6141</t>
  </si>
  <si>
    <t>SB6141_CHTR</t>
  </si>
  <si>
    <t>MODE0525</t>
  </si>
  <si>
    <t>D3U10C035CAR-CHTR</t>
  </si>
  <si>
    <t>D3U10C035CHTR_MUBC035</t>
  </si>
  <si>
    <t>U10C035_CHTR</t>
  </si>
  <si>
    <t>DAC224CAR-CHTR</t>
  </si>
  <si>
    <t>DAC224CHTR_DGI2200</t>
  </si>
  <si>
    <t>DCT2000_CHTR</t>
  </si>
  <si>
    <t>DC550DCAR-CHTR</t>
  </si>
  <si>
    <t>DC550DCHTR_A550D</t>
  </si>
  <si>
    <t>DC550D</t>
  </si>
  <si>
    <t>DC550D_CHTR</t>
  </si>
  <si>
    <t>CHTR_A550D</t>
  </si>
  <si>
    <t>CONV0920</t>
  </si>
  <si>
    <t xml:space="preserve">DND-Per Mike Goodman- </t>
  </si>
  <si>
    <t>DC550DCHTR_DPA550D</t>
  </si>
  <si>
    <t>DC550D1CAR-CHTR</t>
  </si>
  <si>
    <t>DC550D1CHTR_A550D1W</t>
  </si>
  <si>
    <t>DC550D1</t>
  </si>
  <si>
    <t>DC550D1_CHTR</t>
  </si>
  <si>
    <t>CHTR_A550D1W</t>
  </si>
  <si>
    <t>DC550D1CHTR_DPA550D1W</t>
  </si>
  <si>
    <t>CHTR_DPA550D1W</t>
  </si>
  <si>
    <t>DC550DDSGCAR-CHTR</t>
  </si>
  <si>
    <t>DC550DDSGCHTR_A550D</t>
  </si>
  <si>
    <t>DC550DDSGCHTR_DPA550D</t>
  </si>
  <si>
    <t>DC60XUCAR-CHTR</t>
  </si>
  <si>
    <t>DC60XUCHTR_ADC60XU</t>
  </si>
  <si>
    <t>DC60XU_CHTR</t>
  </si>
  <si>
    <t>CHTR_ADC60XU</t>
  </si>
  <si>
    <t>MOTO_DTA</t>
  </si>
  <si>
    <t>DC60XUCHTR_DPADC60XU</t>
  </si>
  <si>
    <t>DC60XUSDCAR-CHTR</t>
  </si>
  <si>
    <t>DC60XUSDCHTR_ADC60XUSD</t>
  </si>
  <si>
    <t>DC60XUSD</t>
  </si>
  <si>
    <t>DC60XUSD_CHTR</t>
  </si>
  <si>
    <t>CHTR_ADC60XUSD</t>
  </si>
  <si>
    <t>Do not dispose per Mike G; 7/23</t>
  </si>
  <si>
    <t>DC60XUSDCHTR_DPADC60XUSD</t>
  </si>
  <si>
    <t>CHTR_DPADC60XUSD</t>
  </si>
  <si>
    <t>DC700XBCAR-CHTR</t>
  </si>
  <si>
    <t>DC700XBCHTR_A700XM</t>
  </si>
  <si>
    <t>DC700XB</t>
  </si>
  <si>
    <t>DC700X_CHTR</t>
  </si>
  <si>
    <t>CHTR_A700XM</t>
  </si>
  <si>
    <t>DC700X</t>
  </si>
  <si>
    <t>DC700XBCHTR_DPA700XM</t>
  </si>
  <si>
    <t>CHTR_DPA700XM</t>
  </si>
  <si>
    <t>DC757XCAR-CHTR</t>
  </si>
  <si>
    <t>DC757XCHTR_ADC757XM</t>
  </si>
  <si>
    <t>DC757X</t>
  </si>
  <si>
    <t>DC757X_CHTR</t>
  </si>
  <si>
    <t>CHTR_ADC757XM</t>
  </si>
  <si>
    <t>DC757XCHTR_DPADC757XM</t>
  </si>
  <si>
    <t>CHTR_DPADC757XM</t>
  </si>
  <si>
    <t>DC900XCAR</t>
  </si>
  <si>
    <t>DC900XA900XM</t>
  </si>
  <si>
    <t>DC900X</t>
  </si>
  <si>
    <t>A900XM</t>
  </si>
  <si>
    <t>PACE_DVR</t>
  </si>
  <si>
    <t>DC900XDPA900XM</t>
  </si>
  <si>
    <t>DPA900XM</t>
  </si>
  <si>
    <t>1071502</t>
  </si>
  <si>
    <t>DC900XBCAR-CHTR</t>
  </si>
  <si>
    <t>DC900XBCHTR_A900XM</t>
  </si>
  <si>
    <t>DC900XB</t>
  </si>
  <si>
    <t>NONE</t>
  </si>
  <si>
    <t>CHTR_A900XM</t>
  </si>
  <si>
    <t>DC900XBCHTR_DPA900XM</t>
  </si>
  <si>
    <t>CHTR_DPA900XM</t>
  </si>
  <si>
    <t>DCH100CAR-CHTR</t>
  </si>
  <si>
    <t>DCH100CHTR_DMT0100C</t>
  </si>
  <si>
    <t>DCH100</t>
  </si>
  <si>
    <t>DCH100/0180_CHTR</t>
  </si>
  <si>
    <t>CHTR_DMT0100C</t>
  </si>
  <si>
    <t>CONV0845</t>
  </si>
  <si>
    <t>DCH100TWCAR</t>
  </si>
  <si>
    <t>DCH100TWDMT0100C</t>
  </si>
  <si>
    <t>DCH100TW</t>
  </si>
  <si>
    <t>DCH100/0180</t>
  </si>
  <si>
    <t>DMT0100C</t>
  </si>
  <si>
    <t>DCH200CAR</t>
  </si>
  <si>
    <t>DCH200DMT0200C</t>
  </si>
  <si>
    <t>DCH200</t>
  </si>
  <si>
    <t>DCH200/0080</t>
  </si>
  <si>
    <t>DMT0200C</t>
  </si>
  <si>
    <t>DCH200CAR-BHN</t>
  </si>
  <si>
    <t>DCH200BHN_DMT0200C</t>
  </si>
  <si>
    <t>DCH200/0080_BHN</t>
  </si>
  <si>
    <t>BHN_DMT0200C</t>
  </si>
  <si>
    <t>CONV0295</t>
  </si>
  <si>
    <t>DCH200CAR-CHTR</t>
  </si>
  <si>
    <t>DCH200CHTR_DMT0200C</t>
  </si>
  <si>
    <t>DCH200/0080_CHTR</t>
  </si>
  <si>
    <t>CHTR_DMT0200C</t>
  </si>
  <si>
    <t>DCH3200RCAR-CHTR</t>
  </si>
  <si>
    <t>DCH3200RCHTR_DMT3200C</t>
  </si>
  <si>
    <t>DCH3200R</t>
  </si>
  <si>
    <t>DCH3200/3380/000_CHTR</t>
  </si>
  <si>
    <t>CHTR_DMT3200C</t>
  </si>
  <si>
    <t>HD_NON-MOCA_ALL-DIGITAL</t>
  </si>
  <si>
    <t>DCH70CAR-CHTR</t>
  </si>
  <si>
    <t>DCH70CHTR_DMT70</t>
  </si>
  <si>
    <t>DCH70</t>
  </si>
  <si>
    <t>SD - EOL</t>
  </si>
  <si>
    <t>DCH70_CHTR</t>
  </si>
  <si>
    <t>CHTR_DMT70</t>
  </si>
  <si>
    <t>CONV0296</t>
  </si>
  <si>
    <t>DCM100CAR</t>
  </si>
  <si>
    <t>DCM100MRCDCM100</t>
  </si>
  <si>
    <t>DCM100</t>
  </si>
  <si>
    <t>MRCDCM100</t>
  </si>
  <si>
    <t>DCM105CAR-BHN</t>
  </si>
  <si>
    <t>DCM105BHN_MRCDCM105</t>
  </si>
  <si>
    <t>DCM105</t>
  </si>
  <si>
    <t>DCM105_BHN</t>
  </si>
  <si>
    <t>BHN_MRCDCM105</t>
  </si>
  <si>
    <t>MODE0347</t>
  </si>
  <si>
    <t>DCM200CAR</t>
  </si>
  <si>
    <t>DCM200MDLDCM200</t>
  </si>
  <si>
    <t>DCM200</t>
  </si>
  <si>
    <t>D-LINK</t>
  </si>
  <si>
    <t>DCM-200</t>
  </si>
  <si>
    <t>MDLDCM200</t>
  </si>
  <si>
    <t>DCM202CAR</t>
  </si>
  <si>
    <t>DCM202MDLDCM202</t>
  </si>
  <si>
    <t>DCM202</t>
  </si>
  <si>
    <t>DCM-202</t>
  </si>
  <si>
    <t>MDLDCM202</t>
  </si>
  <si>
    <t>DCM215CAR</t>
  </si>
  <si>
    <t>DCM215MRCDCM215</t>
  </si>
  <si>
    <t>DCM215</t>
  </si>
  <si>
    <t>MRCDCM215</t>
  </si>
  <si>
    <t>DCM235CAR</t>
  </si>
  <si>
    <t>DCM235MRCDCM235</t>
  </si>
  <si>
    <t>DCM235</t>
  </si>
  <si>
    <t>DCM235/R</t>
  </si>
  <si>
    <t>MRCDCM235</t>
  </si>
  <si>
    <t>DCM235CAR-BHN</t>
  </si>
  <si>
    <t>DCM235BHN_MRCDCM235</t>
  </si>
  <si>
    <t>BHN_MRCDCM235</t>
  </si>
  <si>
    <t>MODE0351</t>
  </si>
  <si>
    <t>DCM245CAR</t>
  </si>
  <si>
    <t>DCM245MRCDCM245</t>
  </si>
  <si>
    <t>DCM245</t>
  </si>
  <si>
    <t>MRCDCM245</t>
  </si>
  <si>
    <t>DCM305CAR</t>
  </si>
  <si>
    <t>DCM305MRCDCM305</t>
  </si>
  <si>
    <t>DCM305</t>
  </si>
  <si>
    <t>MRCDCM305</t>
  </si>
  <si>
    <t>DCM315CAR</t>
  </si>
  <si>
    <t>DCM315MRCDCM315</t>
  </si>
  <si>
    <t>DCM315</t>
  </si>
  <si>
    <t>MRCDCM315</t>
  </si>
  <si>
    <t>DCM3200T3CAR</t>
  </si>
  <si>
    <t>DCM3200T3DMT3201M</t>
  </si>
  <si>
    <t>DCM3200T3</t>
  </si>
  <si>
    <t>DCX3200/A281/033</t>
  </si>
  <si>
    <t>DMT3201M</t>
  </si>
  <si>
    <t>MOTO_HD_MOCA_ALL-DIGITAL</t>
  </si>
  <si>
    <t>DCX3200/A281/033 DCX3200/A281/</t>
  </si>
  <si>
    <t>DCM3200TWCAR</t>
  </si>
  <si>
    <t>DCM3200TWDMT3201S</t>
  </si>
  <si>
    <t>DCM3200TW</t>
  </si>
  <si>
    <t>DCX3200/A271/033</t>
  </si>
  <si>
    <t>DMT3201S</t>
  </si>
  <si>
    <t>DCM425CAR</t>
  </si>
  <si>
    <t>DCM425MRCDCM425</t>
  </si>
  <si>
    <t>DCM425</t>
  </si>
  <si>
    <t>MRCDCM425</t>
  </si>
  <si>
    <t>DCM425CAR-BHN</t>
  </si>
  <si>
    <t>DCM425BHN_MRCDCM425</t>
  </si>
  <si>
    <t>BHN_MRCDCM425</t>
  </si>
  <si>
    <t>TWCPS1037107</t>
  </si>
  <si>
    <t>DCM475CAR</t>
  </si>
  <si>
    <t>DCM475MTNDCM475</t>
  </si>
  <si>
    <t>DCM475</t>
  </si>
  <si>
    <t>MTNDCM475</t>
  </si>
  <si>
    <t>DCT100CAR-CHTR</t>
  </si>
  <si>
    <t>DCT100CHTR_DGI100R</t>
  </si>
  <si>
    <t>DCT100</t>
  </si>
  <si>
    <t>CHTR_DGI100R</t>
  </si>
  <si>
    <t>DCT200CAR-CHTR</t>
  </si>
  <si>
    <t>DCT200CHTR_DMT0200C</t>
  </si>
  <si>
    <t>DCT200</t>
  </si>
  <si>
    <t>DCT2000CAR-CHTR</t>
  </si>
  <si>
    <t>DCT2000CHTR_DJE20002</t>
  </si>
  <si>
    <t>DCT2000</t>
  </si>
  <si>
    <t>TDC775D_CHTR</t>
  </si>
  <si>
    <t>CHTR_DJE20002</t>
  </si>
  <si>
    <t>DCT2524CAR</t>
  </si>
  <si>
    <t>DCT2524DMT2524</t>
  </si>
  <si>
    <t>DCT2524</t>
  </si>
  <si>
    <t>DMT2524</t>
  </si>
  <si>
    <t>DCT300CAR-CHTR</t>
  </si>
  <si>
    <t>DCT300CHTR_DGI1000R</t>
  </si>
  <si>
    <t>DCT300</t>
  </si>
  <si>
    <t>DCT3412CAR-CHTR</t>
  </si>
  <si>
    <t>DCT3412CHTR_DMT3412</t>
  </si>
  <si>
    <t>DCT3412</t>
  </si>
  <si>
    <t>DCT3412/2305_CHTR</t>
  </si>
  <si>
    <t>CHTR_DMT3412</t>
  </si>
  <si>
    <t>CONV0325</t>
  </si>
  <si>
    <t>DCT3416CAR-CHTR</t>
  </si>
  <si>
    <t>DCT3416CHTR_DMT3416</t>
  </si>
  <si>
    <t>DCT3416</t>
  </si>
  <si>
    <t>DCT3416_CHTR</t>
  </si>
  <si>
    <t>CHTR_DMT3416</t>
  </si>
  <si>
    <t>DCT34161WCAR-CHTR</t>
  </si>
  <si>
    <t>DCT34161WCHTR_DMT34161W</t>
  </si>
  <si>
    <t>DCT34161W</t>
  </si>
  <si>
    <t>DCT34161W_CHTR</t>
  </si>
  <si>
    <t>CHTR_DMT34161W</t>
  </si>
  <si>
    <t>CONV0285</t>
  </si>
  <si>
    <t>DCT5100CAR</t>
  </si>
  <si>
    <t>DCT5100DMT5100H</t>
  </si>
  <si>
    <t>DCT5100</t>
  </si>
  <si>
    <t>DMT5100H</t>
  </si>
  <si>
    <t>DCT5100CAR-BHN</t>
  </si>
  <si>
    <t>DCT5100BHN_DMT5100H</t>
  </si>
  <si>
    <t>MT5100</t>
  </si>
  <si>
    <t>BHN_DMT5100H</t>
  </si>
  <si>
    <t>TWCPS1029485</t>
  </si>
  <si>
    <t>DCT6010CAR-CHTR</t>
  </si>
  <si>
    <t>DCT6010CHTR_DMT62081W</t>
  </si>
  <si>
    <t>DCT6010</t>
  </si>
  <si>
    <t>DCT62081W_CHTR</t>
  </si>
  <si>
    <t>CHTR_DMT62081W</t>
  </si>
  <si>
    <t>TWCPS1029487</t>
  </si>
  <si>
    <t>DCT6200CAR-BHN</t>
  </si>
  <si>
    <t>DCT6200BHN_DMT6200H</t>
  </si>
  <si>
    <t>DCT6200</t>
  </si>
  <si>
    <t>BHN_DMT6200H</t>
  </si>
  <si>
    <t>TWCPS1029486</t>
  </si>
  <si>
    <t>DCT6200PH0 DCT6200PH1 DCT</t>
  </si>
  <si>
    <t>DCT6200CHCAR-CHTR</t>
  </si>
  <si>
    <t>DCT6200CHCHTR_DMT6200H</t>
  </si>
  <si>
    <t>DCT6200CH</t>
  </si>
  <si>
    <t>DCT6412CAR-BHN</t>
  </si>
  <si>
    <t>DCT6412BHN_DMT6208</t>
  </si>
  <si>
    <t>DCT6412</t>
  </si>
  <si>
    <t>MT6208</t>
  </si>
  <si>
    <t>BHN_DMT6208</t>
  </si>
  <si>
    <t>HD_DVR_NON-MOCA_DIGITAL-ANALOG</t>
  </si>
  <si>
    <t>DCT700CAR-CHTR</t>
  </si>
  <si>
    <t>DCT700CHTR_DCT700</t>
  </si>
  <si>
    <t>DCT700</t>
  </si>
  <si>
    <t>DCW615CAR</t>
  </si>
  <si>
    <t>DCW615MRC615</t>
  </si>
  <si>
    <t>DCW615</t>
  </si>
  <si>
    <t>MRC615</t>
  </si>
  <si>
    <t>DCW725CAR</t>
  </si>
  <si>
    <t>DCW725MRC725</t>
  </si>
  <si>
    <t>DCW725</t>
  </si>
  <si>
    <t>MRC725</t>
  </si>
  <si>
    <t>DCX3200/A071/033_908_BHNCAR-BHN</t>
  </si>
  <si>
    <t>DCX3200/A071/033_908_BHNBHN_BHN_DAR3200P3C908</t>
  </si>
  <si>
    <t>BHN_BHN_DAR3200P3C908</t>
  </si>
  <si>
    <t>DCX3200MDCAR-CHTR</t>
  </si>
  <si>
    <t>DCX3200MDCHTR_DMT3201M</t>
  </si>
  <si>
    <t>DCX3200MD</t>
  </si>
  <si>
    <t>DCX3200/A281/033_CHTR</t>
  </si>
  <si>
    <t>CHTR_DMT3201M</t>
  </si>
  <si>
    <t>CONV0368</t>
  </si>
  <si>
    <t>DCX3200MP2CAR-BHN</t>
  </si>
  <si>
    <t>DCX3200MP2BHN_DMT3201M</t>
  </si>
  <si>
    <t>DCX3200MP2</t>
  </si>
  <si>
    <t>MT3201M</t>
  </si>
  <si>
    <t>BHN_DMT3201M</t>
  </si>
  <si>
    <t>DCX3200MP3CAR-BHN</t>
  </si>
  <si>
    <t>DCX3200MP3BHN_DMT3200P3M</t>
  </si>
  <si>
    <t>DCX3200MP3</t>
  </si>
  <si>
    <t>MT32P3M</t>
  </si>
  <si>
    <t>BHN_DMT3200P3M</t>
  </si>
  <si>
    <t>DCX3200P3CAR-CHTR</t>
  </si>
  <si>
    <t>DCX3200P3CHTR_DMT3200P3M</t>
  </si>
  <si>
    <t>DCX3200/A081/033_CHTR</t>
  </si>
  <si>
    <t>CONV0369</t>
  </si>
  <si>
    <t>DCX3200RCAR-CHTR</t>
  </si>
  <si>
    <t>DCX3200RCHTR_DMT3200O</t>
  </si>
  <si>
    <t>DCX3200R</t>
  </si>
  <si>
    <t>DCX3200/7380/003_CHTR</t>
  </si>
  <si>
    <t>CHTR_DMT3200O</t>
  </si>
  <si>
    <t>DCX3200RFCAR-CHTR</t>
  </si>
  <si>
    <t>DCX3200RFCHTR_DMT3200RF</t>
  </si>
  <si>
    <t>DCX3200RF</t>
  </si>
  <si>
    <t>DCX3200/C387/011_CHTR</t>
  </si>
  <si>
    <t>CHTR_DMT3200RF</t>
  </si>
  <si>
    <t>DCX320MCAR</t>
  </si>
  <si>
    <t>DCX320MDMT3200O</t>
  </si>
  <si>
    <t>DCX320M</t>
  </si>
  <si>
    <t>DCX3200/7380/003</t>
  </si>
  <si>
    <t>DMT3200O</t>
  </si>
  <si>
    <t>MOTO_HD_NON-MOCA_ALL-DIGITAL</t>
  </si>
  <si>
    <t>DCX3200/7380/003 DCX3200/7380/</t>
  </si>
  <si>
    <t>DCX320MCAR-BHN</t>
  </si>
  <si>
    <t>DCX320MBHN_DMT3200O</t>
  </si>
  <si>
    <t>DCX3200/7380/003_BHN</t>
  </si>
  <si>
    <t>BHN_DMT3200O</t>
  </si>
  <si>
    <t>HD_NON-MOCA_ALL_DIGITAL</t>
  </si>
  <si>
    <t>DCX320MP1CAR-BHN</t>
  </si>
  <si>
    <t>DCX320MP1BHN_DMT3200O</t>
  </si>
  <si>
    <t>DCX320MP1</t>
  </si>
  <si>
    <t>DCX3220CAR</t>
  </si>
  <si>
    <t>DCX3220DMTDCX3220E</t>
  </si>
  <si>
    <t>DCX3220</t>
  </si>
  <si>
    <t>DCX3220E</t>
  </si>
  <si>
    <t>DMTDCX3220E</t>
  </si>
  <si>
    <t>1015691</t>
  </si>
  <si>
    <t>DCX3220ECAR-CHTR</t>
  </si>
  <si>
    <t>DCX3220ECHTR_DMTDCX3220E</t>
  </si>
  <si>
    <t>DCX3220E_CHTR</t>
  </si>
  <si>
    <t>CHTR_DMTDCX3220E</t>
  </si>
  <si>
    <t>DCX3220E1CAR-CHTR</t>
  </si>
  <si>
    <t>DCX3220E1CHTR_DMTDCX3220E1W</t>
  </si>
  <si>
    <t>DCX3220E1</t>
  </si>
  <si>
    <t>DCX3220E1W_CHTR</t>
  </si>
  <si>
    <t>CHTR_DMTDCX3220E1W</t>
  </si>
  <si>
    <t>DCX3220EDCAR-CHTR</t>
  </si>
  <si>
    <t>DCX3220EDCHTR_DMTDCX3220ED</t>
  </si>
  <si>
    <t>DCX3400CAR</t>
  </si>
  <si>
    <t>DCX3400DMT3400160</t>
  </si>
  <si>
    <t>DCX3400</t>
  </si>
  <si>
    <t>DCX3400/7380/000/160</t>
  </si>
  <si>
    <t>DMT3400160</t>
  </si>
  <si>
    <t>HD_DVR_NON-MOCA_ALL-DIGITAL</t>
  </si>
  <si>
    <t>DCX340MCAR</t>
  </si>
  <si>
    <t>DCX340MDMT3400O</t>
  </si>
  <si>
    <t>DCX340M</t>
  </si>
  <si>
    <t>DCX3400/7380/000/320</t>
  </si>
  <si>
    <t>DMT3400O</t>
  </si>
  <si>
    <t>MOTO_HD_DVR_NON-MOCA_ALL-DIGITAL</t>
  </si>
  <si>
    <t>DCX3400/7380/000/320 DCX3400/7</t>
  </si>
  <si>
    <t>DCX340MCAR-BHN</t>
  </si>
  <si>
    <t>DCX340MBHN_DMT3400O</t>
  </si>
  <si>
    <t>DCX3400/7380/000/320_BHN</t>
  </si>
  <si>
    <t>BHN_DMT3400O</t>
  </si>
  <si>
    <t>HD_DVR_NON-MOCA_ALL_DIGITAL</t>
  </si>
  <si>
    <t>DCX3425RCAR-CHTR</t>
  </si>
  <si>
    <t>DCX3425RCHTR_DMT3400250R</t>
  </si>
  <si>
    <t>DCX3400/7380/000/250_CHTR</t>
  </si>
  <si>
    <t>DVR - ARRIS/PACE</t>
  </si>
  <si>
    <t>DCX3432CAR-CHTR</t>
  </si>
  <si>
    <t>DCX3432CHTR_DMT3400O</t>
  </si>
  <si>
    <t>DCX3432</t>
  </si>
  <si>
    <t>DCX3400/7380/000/320_CHTR</t>
  </si>
  <si>
    <t>CHTR_DMT3400O</t>
  </si>
  <si>
    <t>DVR</t>
  </si>
  <si>
    <t>DCX3432MCAR-CHTR</t>
  </si>
  <si>
    <t>DCX3432MCHTR_DMT3400O</t>
  </si>
  <si>
    <t>DCX3432M</t>
  </si>
  <si>
    <t>DCX3450MCAR-CHTR</t>
  </si>
  <si>
    <t>DCX3450MCHTR_DMT3401M</t>
  </si>
  <si>
    <t>DCX3450M</t>
  </si>
  <si>
    <t>DCX3400/A381/030/500_CHTR</t>
  </si>
  <si>
    <t>CHTR_DMT3401M</t>
  </si>
  <si>
    <t>CONV0333</t>
  </si>
  <si>
    <t>DCX3501MCAR-CHTR</t>
  </si>
  <si>
    <t>DCX3501MCHTR_DMTDCX3501M</t>
  </si>
  <si>
    <t>DCX3501-M_CHTR</t>
  </si>
  <si>
    <t>CONV0375</t>
  </si>
  <si>
    <t>DCX3510CAR-BHN</t>
  </si>
  <si>
    <t>DCX3510BHN_DMT3510M</t>
  </si>
  <si>
    <t>DCX3510</t>
  </si>
  <si>
    <t>MT3510M</t>
  </si>
  <si>
    <t>BHN_DMT3510M</t>
  </si>
  <si>
    <t>DCX3510MCAR-CHTR</t>
  </si>
  <si>
    <t>DCX3510MCHTR_DMT3510MTB</t>
  </si>
  <si>
    <t>DCX3510/F080/B12/500_CHTR</t>
  </si>
  <si>
    <t>DCX3520CAR</t>
  </si>
  <si>
    <t>DCX3520DMTDCX3520E</t>
  </si>
  <si>
    <t>DCX3520</t>
  </si>
  <si>
    <t>DCX3520E</t>
  </si>
  <si>
    <t>DMTDCX3520E</t>
  </si>
  <si>
    <t>1031385</t>
  </si>
  <si>
    <t>DCX3520ECAR-CHTR</t>
  </si>
  <si>
    <t>DCX3520ECHTR_DMTDCX3520E</t>
  </si>
  <si>
    <t>HD DVR-2-WAY</t>
  </si>
  <si>
    <t>DCX3520E_CHTR</t>
  </si>
  <si>
    <t>CHTR_DMTDCX3520E</t>
  </si>
  <si>
    <t>DCX3520E1CAR-CHTR</t>
  </si>
  <si>
    <t>DCX3520E1CHTR_DMTDCX3520E1W</t>
  </si>
  <si>
    <t>DCX3520E1</t>
  </si>
  <si>
    <t>HD DVR-1-WAY</t>
  </si>
  <si>
    <t>DCX3520E1W_CHTR</t>
  </si>
  <si>
    <t>CHTR_DMTDCX3520E1W</t>
  </si>
  <si>
    <t>DCX3520EDCAR-CHTR</t>
  </si>
  <si>
    <t>DCX3520EDCHTR_DMTDCX3520ED</t>
  </si>
  <si>
    <t>DCX3600CAR-BHN</t>
  </si>
  <si>
    <t>DCX3600BHN_DAR36002GA</t>
  </si>
  <si>
    <t>DCX3600</t>
  </si>
  <si>
    <t>DCX6200CAR-BHN</t>
  </si>
  <si>
    <t>DCX6200BHN_DMT6200HC</t>
  </si>
  <si>
    <t>DCX6200</t>
  </si>
  <si>
    <t>MT6200D</t>
  </si>
  <si>
    <t>BHN_DMT6200HC</t>
  </si>
  <si>
    <t>DCX6400CAR-BHN</t>
  </si>
  <si>
    <t>DCX6400BHN_DMT6416D</t>
  </si>
  <si>
    <t>DCX6400</t>
  </si>
  <si>
    <t>MT6416D</t>
  </si>
  <si>
    <t>BHN_DMT6416D</t>
  </si>
  <si>
    <t>DCX700CAR-CHTR</t>
  </si>
  <si>
    <t>DCX700CHTR_DMT700M</t>
  </si>
  <si>
    <t>DCX700</t>
  </si>
  <si>
    <t>DCX700_CHTR</t>
  </si>
  <si>
    <t>CHTR_DMT700M</t>
  </si>
  <si>
    <t>DDC2700CAR-BHN</t>
  </si>
  <si>
    <t>DDC2700BHN_BABD2700</t>
  </si>
  <si>
    <t>DDM3521CAR</t>
  </si>
  <si>
    <t>DDM3521MUBDDM3521</t>
  </si>
  <si>
    <t>DDM3521CAR-CHTR</t>
  </si>
  <si>
    <t>DDM3521CHTR_MUBDDM3521</t>
  </si>
  <si>
    <t>CHTR_MUBDDM3521</t>
  </si>
  <si>
    <t>DDM3522CAR-CHTR</t>
  </si>
  <si>
    <t>DDM3522CHTR_MUBDDM3522</t>
  </si>
  <si>
    <t>DDM3522</t>
  </si>
  <si>
    <t>DDM354CAR</t>
  </si>
  <si>
    <t>DDM354MUBDDM354</t>
  </si>
  <si>
    <t>DDM3541</t>
  </si>
  <si>
    <t>DDW2601CAR-CHTR</t>
  </si>
  <si>
    <t>DDW2601CHTR_MABD2600</t>
  </si>
  <si>
    <t>DDW2601</t>
  </si>
  <si>
    <t>DDW2602CAR-CHTR</t>
  </si>
  <si>
    <t>DDW2602CHTR_MABD2602</t>
  </si>
  <si>
    <t>DDW2602</t>
  </si>
  <si>
    <t>DDW2602_CHTR</t>
  </si>
  <si>
    <t>CHTR_MABD2602</t>
  </si>
  <si>
    <t>DDW3600CAR-CHTR</t>
  </si>
  <si>
    <t>DDW3600CHTR_MUBDDW3600</t>
  </si>
  <si>
    <t>DDW3600</t>
  </si>
  <si>
    <t>DDW3600_CHTR</t>
  </si>
  <si>
    <t>CHTR_MUBDDW3600</t>
  </si>
  <si>
    <t>DDW3611CAR</t>
  </si>
  <si>
    <t>DDW3611MUBDDW3611</t>
  </si>
  <si>
    <t>MODE1020-BHN</t>
  </si>
  <si>
    <t>DDW3611CAR-BHN</t>
  </si>
  <si>
    <t>DDW3611BHN_MUBDDW3611</t>
  </si>
  <si>
    <t>DDW3611_BHN</t>
  </si>
  <si>
    <t>BHN_MUBDDW3611</t>
  </si>
  <si>
    <t>DDW3611CAR-CHTR</t>
  </si>
  <si>
    <t>DDW3611CHTR_MUBDDW3611</t>
  </si>
  <si>
    <t>DDW3611_CHTR</t>
  </si>
  <si>
    <t>CHTR_MUBDDW3611</t>
  </si>
  <si>
    <t>DDW3612CAR-CHTR</t>
  </si>
  <si>
    <t>DDW3612CHTR_MUBDDW3612</t>
  </si>
  <si>
    <t>DDW3612</t>
  </si>
  <si>
    <t>D3 WIRELESS MODEM AWG 2.0</t>
  </si>
  <si>
    <t>DDW3612_CHTR</t>
  </si>
  <si>
    <t>CHTR_MUBDDW3612</t>
  </si>
  <si>
    <t>DDW3625CAR-CHTR</t>
  </si>
  <si>
    <t>DDW3625CHTR_MUBDDW3625</t>
  </si>
  <si>
    <t>DDW3625</t>
  </si>
  <si>
    <t>DDW3625_CHTR</t>
  </si>
  <si>
    <t>CHTR_MUBDDW3625</t>
  </si>
  <si>
    <t>DDW365CAR</t>
  </si>
  <si>
    <t>DDW365MUBDDW365</t>
  </si>
  <si>
    <t>DDW3651CAR</t>
  </si>
  <si>
    <t>DDW3651MUBDDW3651</t>
  </si>
  <si>
    <t>DDW3651</t>
  </si>
  <si>
    <t>DDW3651_CHTR</t>
  </si>
  <si>
    <t>MUBDDW3651</t>
  </si>
  <si>
    <t>DDW3651CAR-CHTR</t>
  </si>
  <si>
    <t>DDW3651CHTR_MUBDDW3651</t>
  </si>
  <si>
    <t>CHTR_MUBDDW3651</t>
  </si>
  <si>
    <t>DDW3652CAR</t>
  </si>
  <si>
    <t>DDW3652MUBDDW3652</t>
  </si>
  <si>
    <t>DDW3652_CHTR</t>
  </si>
  <si>
    <t>MUBDDW3652</t>
  </si>
  <si>
    <t>DDW3652CAR-CHTR</t>
  </si>
  <si>
    <t>DDW3652CHTR_MUBDDW3652</t>
  </si>
  <si>
    <t>DDW36CCAR</t>
  </si>
  <si>
    <t>DDW36CMUBDDW36C</t>
  </si>
  <si>
    <t>DDW36C1</t>
  </si>
  <si>
    <t>HWM deleted</t>
  </si>
  <si>
    <t>DG1670ACAR</t>
  </si>
  <si>
    <t>DG1670AMARDG1670A</t>
  </si>
  <si>
    <t>DG1680ACAR</t>
  </si>
  <si>
    <t>DG1680AMARDG1680A</t>
  </si>
  <si>
    <t>DG1680A</t>
  </si>
  <si>
    <t>MARDG1680A</t>
  </si>
  <si>
    <t>DG860ACAR</t>
  </si>
  <si>
    <t>DG860AMARDG860A</t>
  </si>
  <si>
    <t>DG860A</t>
  </si>
  <si>
    <t>MARDG860A</t>
  </si>
  <si>
    <t>Was C+S - Failed units Hold for Auction</t>
  </si>
  <si>
    <t>DG950ACAR</t>
  </si>
  <si>
    <t>DG950AMARDG950A</t>
  </si>
  <si>
    <t>DG950A</t>
  </si>
  <si>
    <t>DG950</t>
  </si>
  <si>
    <t>MARDG950A</t>
  </si>
  <si>
    <t>DHG534CAR</t>
  </si>
  <si>
    <t>DHG534TRCDGH534</t>
  </si>
  <si>
    <t>DHG534</t>
  </si>
  <si>
    <t>TRCDGH534</t>
  </si>
  <si>
    <t>DHG534CAR-BHN</t>
  </si>
  <si>
    <t>DHG534BHN_TRCDGH534</t>
  </si>
  <si>
    <t>BHN_TRCDGH534</t>
  </si>
  <si>
    <t>TWCPS1057917</t>
  </si>
  <si>
    <t>DHG536CAR</t>
  </si>
  <si>
    <t>DHG536TRCDGH536</t>
  </si>
  <si>
    <t>DHG536</t>
  </si>
  <si>
    <t>TRCDGH536</t>
  </si>
  <si>
    <t>DHG536CAR-BHN</t>
  </si>
  <si>
    <t>DHG536BHN_TRCDGH536</t>
  </si>
  <si>
    <t>BHN_TRCDGH536</t>
  </si>
  <si>
    <t>TWCPS1057914</t>
  </si>
  <si>
    <t>DOCS1OWNCAR-CHTR</t>
  </si>
  <si>
    <t>DOCS1OWNCHTR_MUKMODD1CO</t>
  </si>
  <si>
    <t>DOCS1OWN</t>
  </si>
  <si>
    <t>DOCSIS1CO_CHTR</t>
  </si>
  <si>
    <t>CHTR_MUKMODD1CO</t>
  </si>
  <si>
    <t>DOCS1RENTCAR-CHTR</t>
  </si>
  <si>
    <t>DOCS1RENTCHTR_0</t>
  </si>
  <si>
    <t>DOCS1RENT</t>
  </si>
  <si>
    <t>DOCSIS1_CHTR</t>
  </si>
  <si>
    <t>CHTR_0</t>
  </si>
  <si>
    <t>DOCS2OWNCAR-CHTR</t>
  </si>
  <si>
    <t>DOCS2OWNCHTR_MCOMODEMD2</t>
  </si>
  <si>
    <t>DOCS2OWN</t>
  </si>
  <si>
    <t>COMODEMD2_CHTR</t>
  </si>
  <si>
    <t>CHTR_MCOMODEMD2</t>
  </si>
  <si>
    <t>DOCS2RENTCAR-CHTR</t>
  </si>
  <si>
    <t>DOCS2RENTCHTR_0</t>
  </si>
  <si>
    <t>DOCS2RENT</t>
  </si>
  <si>
    <t>DOCSIS2_CHTR</t>
  </si>
  <si>
    <t>DOCSIS1CAR-CHTR</t>
  </si>
  <si>
    <t>DOCSIS1CHTR_MUKDOCSIS1</t>
  </si>
  <si>
    <t>DOCSIS1</t>
  </si>
  <si>
    <t>CHTR_MUKDOCSIS1</t>
  </si>
  <si>
    <t>DOCSIS2CAR-CHTR</t>
  </si>
  <si>
    <t>DOCSIS2CHTR_MUKDOCSIS2</t>
  </si>
  <si>
    <t>DOCSIS2</t>
  </si>
  <si>
    <t>CHTR_MUKDOCSIS2</t>
  </si>
  <si>
    <t>DOCSIS3CAR-CHTR</t>
  </si>
  <si>
    <t>DOCSIS3CHTR_MUKDOCSIS3</t>
  </si>
  <si>
    <t>DOCSIS3</t>
  </si>
  <si>
    <t>DOCSIS3_CHTR</t>
  </si>
  <si>
    <t>CHTR_MUKDOCSIS3</t>
  </si>
  <si>
    <t>DOX1110CAR</t>
  </si>
  <si>
    <t>DOX1110MDOX1110XB</t>
  </si>
  <si>
    <t>DOX1110</t>
  </si>
  <si>
    <t>1110XB</t>
  </si>
  <si>
    <t>MDOX1110XB</t>
  </si>
  <si>
    <t>DP2100CAR</t>
  </si>
  <si>
    <t>DP2100MSADPX210</t>
  </si>
  <si>
    <t>DP2100</t>
  </si>
  <si>
    <t>DPX2100</t>
  </si>
  <si>
    <t>MSADPX210</t>
  </si>
  <si>
    <t>1027421</t>
  </si>
  <si>
    <t>DP2203CAR</t>
  </si>
  <si>
    <t>DP2203TDP2203</t>
  </si>
  <si>
    <t>DP2203</t>
  </si>
  <si>
    <t>DPX2203 1.1</t>
  </si>
  <si>
    <t>TDP2203</t>
  </si>
  <si>
    <t>1036080</t>
  </si>
  <si>
    <t>DP2203CCAR</t>
  </si>
  <si>
    <t>DP2203CTDP2203C</t>
  </si>
  <si>
    <t>DP2203C</t>
  </si>
  <si>
    <t>DPX2203C 1.1</t>
  </si>
  <si>
    <t>TDP2203C</t>
  </si>
  <si>
    <t>1039069</t>
  </si>
  <si>
    <t>DP2203FCAR</t>
  </si>
  <si>
    <t>DP2203FTDP2203C</t>
  </si>
  <si>
    <t>DP2203F</t>
  </si>
  <si>
    <t>DP2203MCAR</t>
  </si>
  <si>
    <t>DP2203MTDP2203</t>
  </si>
  <si>
    <t>DP2203M</t>
  </si>
  <si>
    <t>DP2203RCAR</t>
  </si>
  <si>
    <t>DP2203RTDP2203</t>
  </si>
  <si>
    <t>DP2203R</t>
  </si>
  <si>
    <t>DP2203TCAR</t>
  </si>
  <si>
    <t>DP2203TTDP2203</t>
  </si>
  <si>
    <t>DP2203T</t>
  </si>
  <si>
    <t>DP3216CCAR</t>
  </si>
  <si>
    <t>DP3216CTTNDPC3216C</t>
  </si>
  <si>
    <t>1004089</t>
  </si>
  <si>
    <t>DP3216CCAR-BHN</t>
  </si>
  <si>
    <t>DP3216CBHN_TTNDPC3216C</t>
  </si>
  <si>
    <t>BHN_TTNDPC3216C</t>
  </si>
  <si>
    <t>1016360</t>
  </si>
  <si>
    <t>DPC2100CAR</t>
  </si>
  <si>
    <t>DPC2100MSADPC2100</t>
  </si>
  <si>
    <t>DPC2100</t>
  </si>
  <si>
    <t>MSADPC2100</t>
  </si>
  <si>
    <t>1035056</t>
  </si>
  <si>
    <t>DPC2100CAR-BHN</t>
  </si>
  <si>
    <t>DPC2100BHN_MSADPC2100</t>
  </si>
  <si>
    <t>DPC2100_BHN</t>
  </si>
  <si>
    <t>BHN_MSADPC2100</t>
  </si>
  <si>
    <t>DPC2102CAR</t>
  </si>
  <si>
    <t>DPC2102MSADPC2100R20</t>
  </si>
  <si>
    <t>DPC2102</t>
  </si>
  <si>
    <t>DPC2100/R2 HW 2.0 W/USB</t>
  </si>
  <si>
    <t>MSADPC2100R20</t>
  </si>
  <si>
    <t>1048569</t>
  </si>
  <si>
    <t>DPC210NCAR</t>
  </si>
  <si>
    <t>DPC210NMCIDPC2100R21N</t>
  </si>
  <si>
    <t>DPC210N</t>
  </si>
  <si>
    <t>DPC2100/r2 hw 2.1 w/o USB</t>
  </si>
  <si>
    <t>MCIDPC2100R21N</t>
  </si>
  <si>
    <t>1068909</t>
  </si>
  <si>
    <t>DPC210RCAR</t>
  </si>
  <si>
    <t>DPC210RMSADPC2100R</t>
  </si>
  <si>
    <t>DPC210R</t>
  </si>
  <si>
    <t>DPC2100/R2 HW 2.1 W/USB</t>
  </si>
  <si>
    <t>MSADPC2100R</t>
  </si>
  <si>
    <t>1061100</t>
  </si>
  <si>
    <t>DPC2203CAR</t>
  </si>
  <si>
    <t>DPC2203TDPC2203N</t>
  </si>
  <si>
    <t>DPC2203</t>
  </si>
  <si>
    <t>DPC2203C</t>
  </si>
  <si>
    <t>TDPC2203N</t>
  </si>
  <si>
    <t>1052681</t>
  </si>
  <si>
    <t>DPC2203CAR-BHN</t>
  </si>
  <si>
    <t>DPC2203BHN_TDPC2203</t>
  </si>
  <si>
    <t>BHN_TDPC2203</t>
  </si>
  <si>
    <t>DPC2203CAR-CHTR</t>
  </si>
  <si>
    <t>DPC2203CHTR_TDPC2203N</t>
  </si>
  <si>
    <t>DPC2203_CHTR</t>
  </si>
  <si>
    <t>CHTR_TDPC2203N</t>
  </si>
  <si>
    <t>2419</t>
  </si>
  <si>
    <t>DPC2325CAR-BHN</t>
  </si>
  <si>
    <t>DPC2325BHN_MCDPC2325</t>
  </si>
  <si>
    <t>DPC2325</t>
  </si>
  <si>
    <t>BHN_MCDPC2325</t>
  </si>
  <si>
    <t>1059267</t>
  </si>
  <si>
    <t>DPC3000CAR</t>
  </si>
  <si>
    <t>DPC3000MC3000</t>
  </si>
  <si>
    <t>1061847</t>
  </si>
  <si>
    <t>DPC3000CAR-CHTR</t>
  </si>
  <si>
    <t>DPC3000CHTR_MC3000</t>
  </si>
  <si>
    <t>DPC3008CAR</t>
  </si>
  <si>
    <t>DPC3008MCIDPC3008</t>
  </si>
  <si>
    <t>DPC3010CAR</t>
  </si>
  <si>
    <t>DPC3010MCIDPC3010</t>
  </si>
  <si>
    <t>MCIDPC3010</t>
  </si>
  <si>
    <t>1082215</t>
  </si>
  <si>
    <t>DPC3208CAR</t>
  </si>
  <si>
    <t>DPC3208TCIDPC3208</t>
  </si>
  <si>
    <t>TCIDPC3208</t>
  </si>
  <si>
    <t>DPC3208CAR-CHTR</t>
  </si>
  <si>
    <t>DPC3208CHTR_TCIDPC3208</t>
  </si>
  <si>
    <t>DPC3208_CHTR</t>
  </si>
  <si>
    <t>DPC3208CCAR-CHTR</t>
  </si>
  <si>
    <t>DPC3208CCHTR_TCIDPC3208C</t>
  </si>
  <si>
    <t>DPC3208C</t>
  </si>
  <si>
    <t>DPC3208C_CHTR</t>
  </si>
  <si>
    <t>CHTR_TCIDPC3208C</t>
  </si>
  <si>
    <t>DPC3216CAR</t>
  </si>
  <si>
    <t>DPC3216TTNDPC3216</t>
  </si>
  <si>
    <t>DPC3216CAR-BHN</t>
  </si>
  <si>
    <t>DPC3216BHN_TTNDPC3216</t>
  </si>
  <si>
    <t>BHN_TTNDPC3216</t>
  </si>
  <si>
    <t>DPC3216CAR-CHTR</t>
  </si>
  <si>
    <t>DPC3216CHTR_TTNDPC3216</t>
  </si>
  <si>
    <t>DPC3216_CHTR</t>
  </si>
  <si>
    <t>1032721</t>
  </si>
  <si>
    <t>51510</t>
  </si>
  <si>
    <t>DPC3216CCAR</t>
  </si>
  <si>
    <t>DPC3216CTTNDPC3216C</t>
  </si>
  <si>
    <t>1032722</t>
  </si>
  <si>
    <t>DPC3216CCAR-CHTR</t>
  </si>
  <si>
    <t>DPC3216CCHTR_TTNDPC3216C</t>
  </si>
  <si>
    <t>DPC3216C_CHTR</t>
  </si>
  <si>
    <t>DPC3825CAR-CHTR</t>
  </si>
  <si>
    <t>DPC3825CHTR_MCIDPC3825</t>
  </si>
  <si>
    <t>DPX100CAR</t>
  </si>
  <si>
    <t>DPX100MSADPX100</t>
  </si>
  <si>
    <t>DPX100</t>
  </si>
  <si>
    <t>MSADPX100</t>
  </si>
  <si>
    <t>1009314</t>
  </si>
  <si>
    <t>DPX110CAR</t>
  </si>
  <si>
    <t>DPX110MSADPX110</t>
  </si>
  <si>
    <t>DPX110</t>
  </si>
  <si>
    <t>MSADPX110</t>
  </si>
  <si>
    <t>1040681</t>
  </si>
  <si>
    <t>DPX110CAR-BHN</t>
  </si>
  <si>
    <t>DPX110BHN_MSADPX110</t>
  </si>
  <si>
    <t>BHN_MSADPX110</t>
  </si>
  <si>
    <t>TWCPS1040681</t>
  </si>
  <si>
    <t>DPX2100CAR-BHN</t>
  </si>
  <si>
    <t>DPX2100BHN_MSADPX210</t>
  </si>
  <si>
    <t>DPX2100_BHN</t>
  </si>
  <si>
    <t>BHN_MSADPX210</t>
  </si>
  <si>
    <t>TWCPS1027421</t>
  </si>
  <si>
    <t>DPX2203CAR-BHN</t>
  </si>
  <si>
    <t>DPX2203BHN_TCIDPX2203C</t>
  </si>
  <si>
    <t>DPX2203</t>
  </si>
  <si>
    <t>DPX2203C</t>
  </si>
  <si>
    <t>BHN_TCIDPX2203C</t>
  </si>
  <si>
    <t>TWCPS1036080</t>
  </si>
  <si>
    <t>DSAM3300CAR-CHTR</t>
  </si>
  <si>
    <t>DSAM3300CHTR_ODSAM33</t>
  </si>
  <si>
    <t>DSAM3300</t>
  </si>
  <si>
    <t>JDSU</t>
  </si>
  <si>
    <t>CHTR_ODSAM33</t>
  </si>
  <si>
    <t>DT2224CAR-CHTR</t>
  </si>
  <si>
    <t>DT2224CHTR_DMT2224</t>
  </si>
  <si>
    <t>DT2224</t>
  </si>
  <si>
    <t>DCT2224_CHTR</t>
  </si>
  <si>
    <t>CHTR_DMT2224</t>
  </si>
  <si>
    <t>DTA100CAR</t>
  </si>
  <si>
    <t>DTA100DMTDTA100</t>
  </si>
  <si>
    <t>DTA100</t>
  </si>
  <si>
    <t>DTA100/2300/000</t>
  </si>
  <si>
    <t>DMTDTA100</t>
  </si>
  <si>
    <t>DVISMBSCAR-CHTR</t>
  </si>
  <si>
    <t>DVISMBSCHTR_DAZDVISMBASE</t>
  </si>
  <si>
    <t>DVISMBS</t>
  </si>
  <si>
    <t>CHTR_DAZDVISMBASE</t>
  </si>
  <si>
    <t>MDU DIG</t>
  </si>
  <si>
    <t>DVREXPANDCAR-CHTR</t>
  </si>
  <si>
    <t>DVREXPANDCHTR_0</t>
  </si>
  <si>
    <t>DVREXPAND</t>
  </si>
  <si>
    <t>DVW32CBCAR</t>
  </si>
  <si>
    <t>DVW32CBTUBDVW32CB</t>
  </si>
  <si>
    <t>DW3201BCAR</t>
  </si>
  <si>
    <t>DW3201BTUBDVW3201B</t>
  </si>
  <si>
    <t>DVW3201B</t>
  </si>
  <si>
    <t>D3_WIRELESS_EMTA</t>
  </si>
  <si>
    <t>DW3201BCAR-BHN</t>
  </si>
  <si>
    <t>DW3201BBHN_TUBDVW3201B</t>
  </si>
  <si>
    <t>BHN_TUBDVW3201B</t>
  </si>
  <si>
    <t>TELE0520-BHN</t>
  </si>
  <si>
    <t>DWG855CAR</t>
  </si>
  <si>
    <t>DWG855TTHDWG855</t>
  </si>
  <si>
    <t>DWG855</t>
  </si>
  <si>
    <t>TTHDWG855</t>
  </si>
  <si>
    <t>DWG855CAR-BHN</t>
  </si>
  <si>
    <t>DWG855BHN_TTHDWG855</t>
  </si>
  <si>
    <t>DWG855T</t>
  </si>
  <si>
    <t>BHN_TTHDWG855</t>
  </si>
  <si>
    <t>TELE0510-TWC</t>
  </si>
  <si>
    <t>DWG875CAR</t>
  </si>
  <si>
    <t>DWG875TTNDWG875A</t>
  </si>
  <si>
    <t>DXMODEMCAR</t>
  </si>
  <si>
    <t>DXMODEMMGENMODM</t>
  </si>
  <si>
    <t>DXMODEM</t>
  </si>
  <si>
    <t>GENMDM</t>
  </si>
  <si>
    <t>MGENMODM</t>
  </si>
  <si>
    <t>E100C4DCAR</t>
  </si>
  <si>
    <t>E100C4DRCPE100C4D</t>
  </si>
  <si>
    <t>E100C4D</t>
  </si>
  <si>
    <t>SMB LTE ROUTER W/BATT</t>
  </si>
  <si>
    <t>RCPE100C4D</t>
  </si>
  <si>
    <t>1061360</t>
  </si>
  <si>
    <t>E100C4DCAR-ALL</t>
  </si>
  <si>
    <t>E100C4DALL_RCPE100C4D</t>
  </si>
  <si>
    <t>ALL_RCPE100C4D</t>
  </si>
  <si>
    <t>E100C4DCAR-CHTR</t>
  </si>
  <si>
    <t>E100C4DCHTR_RCPE100C4D</t>
  </si>
  <si>
    <t>CHTR_RCPE100C4D</t>
  </si>
  <si>
    <t>E31N2V1CAR</t>
  </si>
  <si>
    <t>E31N2V1THIE31N2V1</t>
  </si>
  <si>
    <t>D3.1 EMTA BATT CAPABLE</t>
  </si>
  <si>
    <t>D3.1 2X2 WIRED EMTA W/O BATT</t>
  </si>
  <si>
    <t>E31N2V1CAR-BHN</t>
  </si>
  <si>
    <t>E31N2V1BHN_THIE31N2V1</t>
  </si>
  <si>
    <t>BHN_THIE31N2V1</t>
  </si>
  <si>
    <t>D3.1 2X2 WIRED EMTA BATT CAPABLE</t>
  </si>
  <si>
    <t>E31N2V1CAR-CHTR</t>
  </si>
  <si>
    <t>E31N2V1CHTR_THIE31N2V1</t>
  </si>
  <si>
    <t>E31T2V1CAR</t>
  </si>
  <si>
    <t>E31T2V1TTNE31T2V1</t>
  </si>
  <si>
    <t>D3.1 WIRED EMTA W/O BATT</t>
  </si>
  <si>
    <t>E31T2V1CAR-BHN</t>
  </si>
  <si>
    <t>E31T2V1BHN_TTNE31T2V1</t>
  </si>
  <si>
    <t>BHN_TTNE31T2V1</t>
  </si>
  <si>
    <t>E31T2V1CAR-CHTR</t>
  </si>
  <si>
    <t>E31T2V1CHTR_TTNE31T2V1</t>
  </si>
  <si>
    <t>E31T2V1_CHTR</t>
  </si>
  <si>
    <t>E31U2V1CAR</t>
  </si>
  <si>
    <t>E31U2V1TUBE31U2V1</t>
  </si>
  <si>
    <t>E31U2V1CAR-BHN</t>
  </si>
  <si>
    <t>E31U2V1BHN_TUBE31U2V1</t>
  </si>
  <si>
    <t>BHN_TUBE31U2V1</t>
  </si>
  <si>
    <t>E31U2V1CAR-CHTR</t>
  </si>
  <si>
    <t>E31U2V1CHTR_TUBE31U2V1</t>
  </si>
  <si>
    <t>EA4500CHCAR-CHTR</t>
  </si>
  <si>
    <t>EA4500CHCHTR_GCIEA4500</t>
  </si>
  <si>
    <t>EA4500CH</t>
  </si>
  <si>
    <t>EA4500_CHTR</t>
  </si>
  <si>
    <t>CHTR_GCIEA4500</t>
  </si>
  <si>
    <t>EDGE1002</t>
  </si>
  <si>
    <t>ADBEDGE1002</t>
  </si>
  <si>
    <t>Added 5/10/22</t>
  </si>
  <si>
    <t>EM45501CAR-BHN</t>
  </si>
  <si>
    <t>EM45501BHN_BEDEM455015</t>
  </si>
  <si>
    <t>EM45501</t>
  </si>
  <si>
    <t>EDGEWATER_NETWORKS</t>
  </si>
  <si>
    <t>EM4550-15_BHN</t>
  </si>
  <si>
    <t>BHN_BEDEM455015</t>
  </si>
  <si>
    <t>EM45503CAR-BHN</t>
  </si>
  <si>
    <t>EM45503BHN_BEDEDM455030</t>
  </si>
  <si>
    <t>EM45503</t>
  </si>
  <si>
    <t>EM4550-30_BHN</t>
  </si>
  <si>
    <t>BHN_BEDEDM455030</t>
  </si>
  <si>
    <t>EM45505CAR-BHN</t>
  </si>
  <si>
    <t>EM45505BHN_BEDEM455005</t>
  </si>
  <si>
    <t>EM45505</t>
  </si>
  <si>
    <t>EM4550-5_BHN</t>
  </si>
  <si>
    <t>BHN_BEDEM455005</t>
  </si>
  <si>
    <t>EM45510CAR-BHN</t>
  </si>
  <si>
    <t>EM45510BHN_BEDEM455010</t>
  </si>
  <si>
    <t>EM45510</t>
  </si>
  <si>
    <t>EM4550-10_BHN</t>
  </si>
  <si>
    <t>BHN_BEDEM455010</t>
  </si>
  <si>
    <t>EN2251CAR</t>
  </si>
  <si>
    <t>EN2251THIEN2251</t>
  </si>
  <si>
    <t>D3.2 WIRED EMTA W/O BATT</t>
  </si>
  <si>
    <t>EN2251CAR-CHTR</t>
  </si>
  <si>
    <t>EN2251CHTR_THIEN2251</t>
  </si>
  <si>
    <t>ER200CCAR</t>
  </si>
  <si>
    <t>ER200CMERHM200C</t>
  </si>
  <si>
    <t>ER200C</t>
  </si>
  <si>
    <t>MERHM200C</t>
  </si>
  <si>
    <t>ER204CCAR</t>
  </si>
  <si>
    <t>ER204CMERHM204C</t>
  </si>
  <si>
    <t>ER204C</t>
  </si>
  <si>
    <t>HM204C ZAT510/102</t>
  </si>
  <si>
    <t>MERHM204C</t>
  </si>
  <si>
    <t>ES2251CAR</t>
  </si>
  <si>
    <t>ES2251MSRES2251</t>
  </si>
  <si>
    <t>SERCOMM</t>
  </si>
  <si>
    <t>ES2251CAR-BHN</t>
  </si>
  <si>
    <t>ES2251BHN_MSRES2251</t>
  </si>
  <si>
    <t>BHN_MSRES2251</t>
  </si>
  <si>
    <t>ES2251CAR-CHTR</t>
  </si>
  <si>
    <t>ES2251CHTR_MSRES2251</t>
  </si>
  <si>
    <t>ET2251CAR</t>
  </si>
  <si>
    <t>ET2251TTNET2251</t>
  </si>
  <si>
    <t>ET2251CAR-CHTR</t>
  </si>
  <si>
    <t>ET2251CHTR_TTNET2251</t>
  </si>
  <si>
    <t>EU2251CAR</t>
  </si>
  <si>
    <t>EU2251TUBEU2251</t>
  </si>
  <si>
    <t>EU2251CAR-CHTR</t>
  </si>
  <si>
    <t>EU2251CHTR_TUBEU2251</t>
  </si>
  <si>
    <t>F@ST5260CAR-CHTR</t>
  </si>
  <si>
    <t>F@ST5260CHTR_RSGFAST5260</t>
  </si>
  <si>
    <t>F@ST5260</t>
  </si>
  <si>
    <t>SAGEMCOM</t>
  </si>
  <si>
    <t>F@st 5260_CHTR</t>
  </si>
  <si>
    <t>CHTR_RSGFAST5260</t>
  </si>
  <si>
    <t>FAST3486CAR-CHTR</t>
  </si>
  <si>
    <t>FAST3486CHTR_MSGFAST3486</t>
  </si>
  <si>
    <t>FAST3486</t>
  </si>
  <si>
    <t>F@ST 3486_CHTR</t>
  </si>
  <si>
    <t>CHTR_MSGFAST3486</t>
  </si>
  <si>
    <t>FORGAT200CAR-CHTR</t>
  </si>
  <si>
    <t>FORGAT200CHTR_BFTFG200B</t>
  </si>
  <si>
    <t>FORGAT200</t>
  </si>
  <si>
    <t>FORTIGATE</t>
  </si>
  <si>
    <t>FortiGate-200B_CHTR</t>
  </si>
  <si>
    <t>CHTR_BFTFG200B</t>
  </si>
  <si>
    <t>MODC0770</t>
  </si>
  <si>
    <t>FORGAT80CAR-CHTR</t>
  </si>
  <si>
    <t>FORGAT80CHTR_BFTFG80C</t>
  </si>
  <si>
    <t>FORGAT80</t>
  </si>
  <si>
    <t>FortiGate-80C_CHTR</t>
  </si>
  <si>
    <t>CHTR_BFTFG80C</t>
  </si>
  <si>
    <t>FORTGATCAR-CHTR</t>
  </si>
  <si>
    <t>FORTGATCHTR_BFTFG50A</t>
  </si>
  <si>
    <t>FORTGAT</t>
  </si>
  <si>
    <t>FortiGate-50A_CHTR</t>
  </si>
  <si>
    <t>CHTR_BFTFG50A</t>
  </si>
  <si>
    <t>MODC0155</t>
  </si>
  <si>
    <t>FST5260CAR</t>
  </si>
  <si>
    <t>FST5260RSGFAST5260</t>
  </si>
  <si>
    <t>F@ST 5260</t>
  </si>
  <si>
    <t>RSGFAST5260</t>
  </si>
  <si>
    <t>FST5260CAR-ALL</t>
  </si>
  <si>
    <t>FST5260ALL_RSGFAST5260</t>
  </si>
  <si>
    <t>FST5260CAR-BHN</t>
  </si>
  <si>
    <t>FST5260BHN_RSGFAST5260</t>
  </si>
  <si>
    <t>F@st 5260</t>
  </si>
  <si>
    <t>BHN_RSGFAST5260</t>
  </si>
  <si>
    <t>FTE6083CAR-BHN</t>
  </si>
  <si>
    <t>FTE6083BHN_ESEFTE6083</t>
  </si>
  <si>
    <t>FTE6083</t>
  </si>
  <si>
    <t>FTE6083_BHN</t>
  </si>
  <si>
    <t>BHN_ESEFTE6083</t>
  </si>
  <si>
    <t>SUMITOMO</t>
  </si>
  <si>
    <t>GI1000RCAR</t>
  </si>
  <si>
    <t>GI1000RDGI1000R</t>
  </si>
  <si>
    <t>GI1000R</t>
  </si>
  <si>
    <t>DCT1000</t>
  </si>
  <si>
    <t>DGI1000R</t>
  </si>
  <si>
    <t>GI1200CAR</t>
  </si>
  <si>
    <t>GI1200DGI1200</t>
  </si>
  <si>
    <t>GI1200</t>
  </si>
  <si>
    <t>DCT1200F</t>
  </si>
  <si>
    <t>DGI1200</t>
  </si>
  <si>
    <t>GI2000CAR</t>
  </si>
  <si>
    <t>GI2000DGI2000</t>
  </si>
  <si>
    <t>GI2000</t>
  </si>
  <si>
    <t>DCT2000F</t>
  </si>
  <si>
    <t>DGI2000</t>
  </si>
  <si>
    <t>GI2500CAR</t>
  </si>
  <si>
    <t>GI2500DGI2500</t>
  </si>
  <si>
    <t>GI2500</t>
  </si>
  <si>
    <t>DCT2500F</t>
  </si>
  <si>
    <t>DGI2500</t>
  </si>
  <si>
    <t>GISB145CAR</t>
  </si>
  <si>
    <t>GISB145MSB4500</t>
  </si>
  <si>
    <t>GISB145</t>
  </si>
  <si>
    <t>SB4500M</t>
  </si>
  <si>
    <t>MSB4500</t>
  </si>
  <si>
    <t>GUAR100CAR-CHTR</t>
  </si>
  <si>
    <t>GUAR100CHTR_BFTFG100D</t>
  </si>
  <si>
    <t>GUAR100</t>
  </si>
  <si>
    <t>FortiGate-100D_CHTR</t>
  </si>
  <si>
    <t>CHTR_BFTFG100D</t>
  </si>
  <si>
    <t>GUAR100DCAR-CHTR</t>
  </si>
  <si>
    <t>GUAR100DCHTR_BFTFG100D</t>
  </si>
  <si>
    <t>GUAR100D</t>
  </si>
  <si>
    <t>GUAR110CCAR-CHTR</t>
  </si>
  <si>
    <t>GUAR110CCHTR_BFTFG100C</t>
  </si>
  <si>
    <t>GUAR110C</t>
  </si>
  <si>
    <t>FortiGate-100C_CHTR</t>
  </si>
  <si>
    <t>CHTR_BFTFG100C</t>
  </si>
  <si>
    <t>MODC0463</t>
  </si>
  <si>
    <t>GUAR300CCAR-CHTR</t>
  </si>
  <si>
    <t>GUAR300CCHTR_BFTFG300C</t>
  </si>
  <si>
    <t>GUAR300C</t>
  </si>
  <si>
    <t>FortiGate-300C_CHTR</t>
  </si>
  <si>
    <t>CHTR_BFTFG300C</t>
  </si>
  <si>
    <t>MODC0515</t>
  </si>
  <si>
    <t>GUARDNTCAR-CHTR</t>
  </si>
  <si>
    <t>GUARDNTCHTR_BFTFG60</t>
  </si>
  <si>
    <t>GUARDNT</t>
  </si>
  <si>
    <t>FortiGate-60_CHTR</t>
  </si>
  <si>
    <t>CHTR_BFTFG60</t>
  </si>
  <si>
    <t>MODC0156</t>
  </si>
  <si>
    <t>GWYWLSCAR</t>
  </si>
  <si>
    <t>GWYWLSGGNGWYWL</t>
  </si>
  <si>
    <t>GWYWLS</t>
  </si>
  <si>
    <t>GENGTWW</t>
  </si>
  <si>
    <t>GGNGWYWL</t>
  </si>
  <si>
    <t>HIT2250CAR-CHTR</t>
  </si>
  <si>
    <t>HIT2250CHTR_MHICGNM2250</t>
  </si>
  <si>
    <t>New</t>
  </si>
  <si>
    <t>HN180WCAR-BHN</t>
  </si>
  <si>
    <t>HN180WBHN_OHP180WRLS</t>
  </si>
  <si>
    <t>HN180W</t>
  </si>
  <si>
    <t>2WIRE</t>
  </si>
  <si>
    <t>180WRLS_BHN</t>
  </si>
  <si>
    <t>BHN_OHP180WRLS</t>
  </si>
  <si>
    <t>HN180WLCAR-BHN</t>
  </si>
  <si>
    <t>HN180WLBHN_OHP180WRLS</t>
  </si>
  <si>
    <t>HN180WL</t>
  </si>
  <si>
    <t>Ignore</t>
  </si>
  <si>
    <t>HP100WCAR</t>
  </si>
  <si>
    <t>HP100WOHP100</t>
  </si>
  <si>
    <t>HP100W</t>
  </si>
  <si>
    <t>100WIRED</t>
  </si>
  <si>
    <t>OHP100</t>
  </si>
  <si>
    <t>HP100WLCAR</t>
  </si>
  <si>
    <t>HP100WLOHP100WRLS</t>
  </si>
  <si>
    <t>HP100WL</t>
  </si>
  <si>
    <t>100WRLS</t>
  </si>
  <si>
    <t>OHP100WRLS</t>
  </si>
  <si>
    <t>HP255CAR</t>
  </si>
  <si>
    <t>HP255OHP255</t>
  </si>
  <si>
    <t>HP255</t>
  </si>
  <si>
    <t>TALKING GUIDE</t>
  </si>
  <si>
    <t>HP</t>
  </si>
  <si>
    <t>255</t>
  </si>
  <si>
    <t>OHP255</t>
  </si>
  <si>
    <t>171200-HP-TWC</t>
  </si>
  <si>
    <t>TALKING_GUIDE</t>
  </si>
  <si>
    <t>HP255CAR-BHN</t>
  </si>
  <si>
    <t>HP255BHN_OHP255</t>
  </si>
  <si>
    <t>255_BHN</t>
  </si>
  <si>
    <t>BHN_OHP255</t>
  </si>
  <si>
    <t>HP255CAR-CHTR</t>
  </si>
  <si>
    <t>HP255CHTR_OHP255</t>
  </si>
  <si>
    <t>CHTR_OHP255</t>
  </si>
  <si>
    <t>HT802CAR-CHTR</t>
  </si>
  <si>
    <t>HT802CHTR_TGRHT802</t>
  </si>
  <si>
    <t>HT802</t>
  </si>
  <si>
    <t>GRANDSTREAM</t>
  </si>
  <si>
    <t>HT802_CHTR</t>
  </si>
  <si>
    <t>CHTR_TGRHT802</t>
  </si>
  <si>
    <t>HTCI100CAR</t>
  </si>
  <si>
    <t>HTCI100DHXTCI100</t>
  </si>
  <si>
    <t>HTCI100</t>
  </si>
  <si>
    <t>IP HYDRA</t>
  </si>
  <si>
    <t>HUMAX</t>
  </si>
  <si>
    <t>TCI-100</t>
  </si>
  <si>
    <t>DHXTCI100</t>
  </si>
  <si>
    <t>HD_IP</t>
  </si>
  <si>
    <t>JD2501CAR-CHTR</t>
  </si>
  <si>
    <t>JD2501CHTR_DMTH2500A</t>
  </si>
  <si>
    <t>JD2501</t>
  </si>
  <si>
    <t>DCT25001W_CHTR</t>
  </si>
  <si>
    <t>CHTR_DMTH2500A</t>
  </si>
  <si>
    <t>JD3412DSGCAR-CHTR</t>
  </si>
  <si>
    <t>JD3412DSGCHTR_DMT3412</t>
  </si>
  <si>
    <t>JD3412DSG</t>
  </si>
  <si>
    <t>JD3416DSGCAR-CHTR</t>
  </si>
  <si>
    <t>JD3416DSGCHTR_DMT3416</t>
  </si>
  <si>
    <t>JD3416DSG</t>
  </si>
  <si>
    <t>JD3416OCAR-CHTR</t>
  </si>
  <si>
    <t>JD3416OCHTR_DMT3416D</t>
  </si>
  <si>
    <t>JD3416O</t>
  </si>
  <si>
    <t>CHTR_DMT3416D</t>
  </si>
  <si>
    <t>JD4000CAR-CHTR</t>
  </si>
  <si>
    <t>JD4000CHTR_DMT2000</t>
  </si>
  <si>
    <t>JD4000</t>
  </si>
  <si>
    <t>DCT20001W_CHTR</t>
  </si>
  <si>
    <t>CHTR_DMT2000</t>
  </si>
  <si>
    <t>JD4001CAR-CHTR</t>
  </si>
  <si>
    <t>JD4001CHTR_DGI2000</t>
  </si>
  <si>
    <t>JD4001</t>
  </si>
  <si>
    <t>DCT2000F_CHTR</t>
  </si>
  <si>
    <t>CHTR_DGI2000</t>
  </si>
  <si>
    <t>JD4010CAR-CHTR</t>
  </si>
  <si>
    <t>JD4010CHTR_DMTDCP501</t>
  </si>
  <si>
    <t>JD4010</t>
  </si>
  <si>
    <t>DCP501_CHTR</t>
  </si>
  <si>
    <t>CHTR_DMTDCP501</t>
  </si>
  <si>
    <t>CONV0207</t>
  </si>
  <si>
    <t>JD4012CAR-CHTR</t>
  </si>
  <si>
    <t>JD4012CHTR_DMTDCP501</t>
  </si>
  <si>
    <t>JD4012</t>
  </si>
  <si>
    <t>JD4030CAR-CHTR</t>
  </si>
  <si>
    <t>JD4030CHTR_DMTH2500A</t>
  </si>
  <si>
    <t>JD4030</t>
  </si>
  <si>
    <t>JD4030BCAR-CHTR</t>
  </si>
  <si>
    <t>JD4030BCHTR_DMT25241W</t>
  </si>
  <si>
    <t>JD4030B</t>
  </si>
  <si>
    <t>DCT25241W_CHTR</t>
  </si>
  <si>
    <t>CHTR_DMT25241W</t>
  </si>
  <si>
    <t>CONV0278</t>
  </si>
  <si>
    <t>JD4031CAR-CHTR</t>
  </si>
  <si>
    <t>JD4031CHTR_DGI2500</t>
  </si>
  <si>
    <t>JD4031</t>
  </si>
  <si>
    <t>DCT2500F_CHTR</t>
  </si>
  <si>
    <t>CHTR_DGI2500</t>
  </si>
  <si>
    <t>JD4032CAR-CHTR</t>
  </si>
  <si>
    <t>JD4032CHTR_DMT25002</t>
  </si>
  <si>
    <t>JD4032BCAR-CHTR</t>
  </si>
  <si>
    <t>JD4032BCHTR_DMT2524</t>
  </si>
  <si>
    <t>JD4032B</t>
  </si>
  <si>
    <t>DCT2524_CHTR</t>
  </si>
  <si>
    <t>CHTR_DMT2524</t>
  </si>
  <si>
    <t>JD4040CAR-CHTR</t>
  </si>
  <si>
    <t>JD4040CHTR_DGI1700R1W</t>
  </si>
  <si>
    <t>JD4040</t>
  </si>
  <si>
    <t>DCT17001W_CHTR</t>
  </si>
  <si>
    <t>CHTR_DGI1700R1W</t>
  </si>
  <si>
    <t>JD4042CAR-CHTR</t>
  </si>
  <si>
    <t>JD4042CHTR_DGI1700R1W</t>
  </si>
  <si>
    <t>JD4042</t>
  </si>
  <si>
    <t>JD4050CAR-CHTR</t>
  </si>
  <si>
    <t>JD4050CHTR_DMT18001W</t>
  </si>
  <si>
    <t>JD4050</t>
  </si>
  <si>
    <t>DCT18001W_CHTR</t>
  </si>
  <si>
    <t>CHTR_DMT18001W</t>
  </si>
  <si>
    <t>JD4052CAR-CHTR</t>
  </si>
  <si>
    <t>JD4052CHTR_DMT1800</t>
  </si>
  <si>
    <t>JD4052</t>
  </si>
  <si>
    <t>JD4080CAR-CHTR</t>
  </si>
  <si>
    <t>JD4080CHTR_DCT700</t>
  </si>
  <si>
    <t>JD4080</t>
  </si>
  <si>
    <t>JD4082CAR-CHTR</t>
  </si>
  <si>
    <t>JD4082CHTR_DCT700</t>
  </si>
  <si>
    <t>JD4082</t>
  </si>
  <si>
    <t>JD4082BCAR-CHTR</t>
  </si>
  <si>
    <t>JD4082BCHTR_DCT700</t>
  </si>
  <si>
    <t>JD4082B</t>
  </si>
  <si>
    <t>JD6002CAR-CHTR</t>
  </si>
  <si>
    <t>JD6002CHTR_DMT5100H</t>
  </si>
  <si>
    <t>JD6002</t>
  </si>
  <si>
    <t>DCT5100_CHTR</t>
  </si>
  <si>
    <t>CHTR_DMT5100H</t>
  </si>
  <si>
    <t>CONV0179</t>
  </si>
  <si>
    <t>JD6010CAR-CHTR</t>
  </si>
  <si>
    <t>JD6010CHTR_DMT5100H1W</t>
  </si>
  <si>
    <t>JD6010</t>
  </si>
  <si>
    <t>CHTR_DMT5100H1W</t>
  </si>
  <si>
    <t>JD6012CAR-CHTR</t>
  </si>
  <si>
    <t>JD6012CHTR_DMT5100H</t>
  </si>
  <si>
    <t>JD6012</t>
  </si>
  <si>
    <t>JD6032CAR-CHTR</t>
  </si>
  <si>
    <t>JD6032CHTR_DMT6200H</t>
  </si>
  <si>
    <t>JD6032</t>
  </si>
  <si>
    <t>JD6052MODCAR-CHTR</t>
  </si>
  <si>
    <t>JD6052MODCHTR_DMT6208</t>
  </si>
  <si>
    <t>JD6052MOD</t>
  </si>
  <si>
    <t>JD6070CAR-CHTR</t>
  </si>
  <si>
    <t>JD6070CHTR_DMT6412N</t>
  </si>
  <si>
    <t>JD6070</t>
  </si>
  <si>
    <t>CHTR_DMT6412N</t>
  </si>
  <si>
    <t>JD6072CAR-CHTR</t>
  </si>
  <si>
    <t>JD6072CHTR_DMT6412N</t>
  </si>
  <si>
    <t>JD6072</t>
  </si>
  <si>
    <t>JD6073DSGCAR-CHTR</t>
  </si>
  <si>
    <t>JD6073DSGCHTR_DMT6412N</t>
  </si>
  <si>
    <t>JD6073DSG</t>
  </si>
  <si>
    <t>JD6080CAR-CHTR</t>
  </si>
  <si>
    <t>JD6080CHTR_DMT64161W</t>
  </si>
  <si>
    <t>JD6080</t>
  </si>
  <si>
    <t>JD6081CAR-CHTR</t>
  </si>
  <si>
    <t>JD6081CHTR_DMT64161W</t>
  </si>
  <si>
    <t>JD6081</t>
  </si>
  <si>
    <t>JD6082CAR-CHTR</t>
  </si>
  <si>
    <t>JD6082CHTR_6082</t>
  </si>
  <si>
    <t>JD6082</t>
  </si>
  <si>
    <t>CHTR_6082</t>
  </si>
  <si>
    <t>JD6200CAR-CHTR</t>
  </si>
  <si>
    <t>JD6200CHTR_DMT6200H</t>
  </si>
  <si>
    <t>JD6200</t>
  </si>
  <si>
    <t>JD6200OCAR-CHTR</t>
  </si>
  <si>
    <t>JD6200OCHTR_DMT6200HC</t>
  </si>
  <si>
    <t>DCH6200/3300/000_CHTR</t>
  </si>
  <si>
    <t>JD6201CAR-CHTR</t>
  </si>
  <si>
    <t>JD6201CHTR_DMT6200H</t>
  </si>
  <si>
    <t>JD6201</t>
  </si>
  <si>
    <t>JD6208CAR-CHTR</t>
  </si>
  <si>
    <t>JD6208CHTR_JD6208</t>
  </si>
  <si>
    <t>JD6208</t>
  </si>
  <si>
    <t>CHTR_JD6208</t>
  </si>
  <si>
    <t>JD6416DSGCAR-CHTR</t>
  </si>
  <si>
    <t>JD6416DSGCHTR_DMT6416</t>
  </si>
  <si>
    <t>JD6416DSG</t>
  </si>
  <si>
    <t>CHTR_DMT6416</t>
  </si>
  <si>
    <t>JD6416OCAR-CHTR</t>
  </si>
  <si>
    <t>JD6416OCHTR_DMT6416D</t>
  </si>
  <si>
    <t>JD6416O</t>
  </si>
  <si>
    <t>DCH6416/5380/000/160_CHTR</t>
  </si>
  <si>
    <t>CHTR_DMT6416D</t>
  </si>
  <si>
    <t>LSGWYWLCAR</t>
  </si>
  <si>
    <t>LSGWYWLGLSGWYWL</t>
  </si>
  <si>
    <t>LSGWYWL</t>
  </si>
  <si>
    <t>CILSGENMDMGTWW</t>
  </si>
  <si>
    <t>GLSGWYWL</t>
  </si>
  <si>
    <t>LSMODEMCAR</t>
  </si>
  <si>
    <t>LSMODEMMLSMODM</t>
  </si>
  <si>
    <t>LSMODEM</t>
  </si>
  <si>
    <t>CILSGENMDM</t>
  </si>
  <si>
    <t>MLSMODM</t>
  </si>
  <si>
    <t>LSMU10CAR</t>
  </si>
  <si>
    <t>LSMU10MLSMU10</t>
  </si>
  <si>
    <t>LSMU10</t>
  </si>
  <si>
    <t>BEFCMU10</t>
  </si>
  <si>
    <t>MLSMU10</t>
  </si>
  <si>
    <t>LSMU102CAR</t>
  </si>
  <si>
    <t>LSMU102MLSMU102</t>
  </si>
  <si>
    <t>LSMU102</t>
  </si>
  <si>
    <t>BEFCMU10V2</t>
  </si>
  <si>
    <t>MLSMU102</t>
  </si>
  <si>
    <t>LSMU103CAR</t>
  </si>
  <si>
    <t>LSMU103MLSMU103</t>
  </si>
  <si>
    <t>LSMU103</t>
  </si>
  <si>
    <t>BEFCMU10V3</t>
  </si>
  <si>
    <t>MLSMU103</t>
  </si>
  <si>
    <t>LSMU104CAR</t>
  </si>
  <si>
    <t>LSMU104MLSMU104</t>
  </si>
  <si>
    <t>LSMU104</t>
  </si>
  <si>
    <t>BEFCMU10V4</t>
  </si>
  <si>
    <t>MLSMU104</t>
  </si>
  <si>
    <t>M6240LCAR-BHN</t>
  </si>
  <si>
    <t>M6240LBHN_RAIM6240V</t>
  </si>
  <si>
    <t>M6240L</t>
  </si>
  <si>
    <t>IP ROUTER</t>
  </si>
  <si>
    <t>M6240L_BHN</t>
  </si>
  <si>
    <t>BHN_RAIM6240V</t>
  </si>
  <si>
    <t>MAPV1RCAR</t>
  </si>
  <si>
    <t>MAPV1ROSRMAPV1R</t>
  </si>
  <si>
    <t>MAPV1R</t>
  </si>
  <si>
    <t>MULTI AP POD</t>
  </si>
  <si>
    <t>OSRMAPV1R</t>
  </si>
  <si>
    <t>MAPV1RCAR-BHN</t>
  </si>
  <si>
    <t>MAPV1RBHN_OSRMAPV1R</t>
  </si>
  <si>
    <t>BHN_OSRMAPV1R</t>
  </si>
  <si>
    <t>MAPV1RCAR-CHTR</t>
  </si>
  <si>
    <t>MAPV1RCHTR_OSRMAPV1R</t>
  </si>
  <si>
    <t>CHTR_OSRMAPV1R</t>
  </si>
  <si>
    <t>MAPV1SCAR</t>
  </si>
  <si>
    <t>MAPV1SOSRMAPV1S</t>
  </si>
  <si>
    <t>MAPV1S</t>
  </si>
  <si>
    <t>OSRMAPV1S</t>
  </si>
  <si>
    <t>MAPV1SCAR-ALL</t>
  </si>
  <si>
    <t>MAPV1SALL_OSRMAPV1S</t>
  </si>
  <si>
    <t>ALL_OSRMAPV1S</t>
  </si>
  <si>
    <t>MAPV1SCAR-BHN</t>
  </si>
  <si>
    <t>MAPV1SBHN_OSRMAPV1S</t>
  </si>
  <si>
    <t>BHN_OSRMAPV1S</t>
  </si>
  <si>
    <t>MAPV1SCAR-CHTR</t>
  </si>
  <si>
    <t>MAPV1SCHTR_OSRMAPV1S</t>
  </si>
  <si>
    <t>CHTR_OSRMAPV1S</t>
  </si>
  <si>
    <t>MCARD9050CAR-CHTR</t>
  </si>
  <si>
    <t>MCARD9050CHTR_DMTCBCD1W</t>
  </si>
  <si>
    <t>MCARD9050</t>
  </si>
  <si>
    <t>MCARD9050_CHTR</t>
  </si>
  <si>
    <t>CHTR_DMTCBCD1W</t>
  </si>
  <si>
    <t>MCARD9060CAR-CHTR</t>
  </si>
  <si>
    <t>MCARD9060CHTR_DMTMCARD9061</t>
  </si>
  <si>
    <t>MCARD9060</t>
  </si>
  <si>
    <t>MCARD9060_CHTR</t>
  </si>
  <si>
    <t>CHTR_DMTMCARD9061</t>
  </si>
  <si>
    <t>MI424WRCAR-BHN</t>
  </si>
  <si>
    <t>MI424WRBHN_RAIMI424WR</t>
  </si>
  <si>
    <t>MO3600MCAR-BHN</t>
  </si>
  <si>
    <t>MO3600MBHN_DAR36002GC</t>
  </si>
  <si>
    <t>MO3600M</t>
  </si>
  <si>
    <t>DCX3600/G471/0300/1000_BHN</t>
  </si>
  <si>
    <t>BHN_DAR36002GC</t>
  </si>
  <si>
    <t>CONV0372-BHN</t>
  </si>
  <si>
    <t>MODEMCAR</t>
  </si>
  <si>
    <t>MODEMMUNKNWVMOD</t>
  </si>
  <si>
    <t>MODEM</t>
  </si>
  <si>
    <t>NWMDM</t>
  </si>
  <si>
    <t>MUNKNWVMOD</t>
  </si>
  <si>
    <t>MODEMBLKCAR-CHTR</t>
  </si>
  <si>
    <t>MODEMBLKCHTR_MUKMODEMBULK</t>
  </si>
  <si>
    <t>MODEMBLK</t>
  </si>
  <si>
    <t>MODEMBULK_CHTR</t>
  </si>
  <si>
    <t>CHTR_MUKMODEMBULK</t>
  </si>
  <si>
    <t>MODEMOWNCAR-CHTR</t>
  </si>
  <si>
    <t>MODEMOWNCHTR_MCUSTMOD</t>
  </si>
  <si>
    <t>GENCUSTMDM_CHTR</t>
  </si>
  <si>
    <t>MODEMRENTCAR-CHTR</t>
  </si>
  <si>
    <t>MODEMRENTCHTR_MGENMODM</t>
  </si>
  <si>
    <t>MODEMRENT</t>
  </si>
  <si>
    <t>GENMDM_CHTR</t>
  </si>
  <si>
    <t>CHTR_MGENMODM</t>
  </si>
  <si>
    <t>MOT6416CAR</t>
  </si>
  <si>
    <t>MOT6416DMT6416</t>
  </si>
  <si>
    <t>MOT6416</t>
  </si>
  <si>
    <t>DCT6416</t>
  </si>
  <si>
    <t>DMT6416</t>
  </si>
  <si>
    <t>DCT6416PH3 DCT6416/2000 DCT641</t>
  </si>
  <si>
    <t>MOTCC1MCAR</t>
  </si>
  <si>
    <t>MOTCC1MDMTCBCD1W</t>
  </si>
  <si>
    <t>MOTCC1M</t>
  </si>
  <si>
    <t>DMTCBCD1W</t>
  </si>
  <si>
    <t>MOTCC1MCAR-BHN</t>
  </si>
  <si>
    <t>MOTCC1MBHN_DMTCBCD1W</t>
  </si>
  <si>
    <t>BHN_DMTCBCD1W</t>
  </si>
  <si>
    <t>MOTCC2MCAR</t>
  </si>
  <si>
    <t>MOTCC2MDMTCBCD2M</t>
  </si>
  <si>
    <t>MOTCC2M</t>
  </si>
  <si>
    <t>MCARD9062</t>
  </si>
  <si>
    <t>DMTCBCD2M</t>
  </si>
  <si>
    <t>MCARD90062</t>
  </si>
  <si>
    <t>MOTCC2MCAR-BHN</t>
  </si>
  <si>
    <t>MOTCC2MBHN_DMTMCPOD3</t>
  </si>
  <si>
    <t>BHN_DMTMCPOD3</t>
  </si>
  <si>
    <t>MOTORHOSTCAR-CHTR</t>
  </si>
  <si>
    <t>MOTORHOSTCHTR_OHOSTCC</t>
  </si>
  <si>
    <t>MOTORHOST</t>
  </si>
  <si>
    <t>CCHOST1_CHTR</t>
  </si>
  <si>
    <t>CHTR_OHOSTCC</t>
  </si>
  <si>
    <t>MOXI3012RCAR-CHTR</t>
  </si>
  <si>
    <t>MOXI3012RCHTR_DARMOXI3012R</t>
  </si>
  <si>
    <t>MOXI3012R</t>
  </si>
  <si>
    <t>MOXI3012R_CHTR</t>
  </si>
  <si>
    <t>CHTR_DARMOXI3012R</t>
  </si>
  <si>
    <t>CONV0370</t>
  </si>
  <si>
    <t>MP124CAR-BHN</t>
  </si>
  <si>
    <t>MP124BHN_TA4MP124</t>
  </si>
  <si>
    <t>MP124</t>
  </si>
  <si>
    <t>AUDIOCODES</t>
  </si>
  <si>
    <t>MP124_BHN</t>
  </si>
  <si>
    <t>BHN_TA4MP124</t>
  </si>
  <si>
    <t>MT1124CAR</t>
  </si>
  <si>
    <t>MT1124DMT1124</t>
  </si>
  <si>
    <t>MT1124</t>
  </si>
  <si>
    <t>DCT1124</t>
  </si>
  <si>
    <t>DMT1124</t>
  </si>
  <si>
    <t>MT1134CAR</t>
  </si>
  <si>
    <t>MT1134DMT1134</t>
  </si>
  <si>
    <t>MT1134</t>
  </si>
  <si>
    <t>DCT1134</t>
  </si>
  <si>
    <t>DMT1134</t>
  </si>
  <si>
    <t>MT1234CAR</t>
  </si>
  <si>
    <t>MT1234DMT1234</t>
  </si>
  <si>
    <t>MT1234</t>
  </si>
  <si>
    <t>DCT1234</t>
  </si>
  <si>
    <t>DMT1234</t>
  </si>
  <si>
    <t>MT2000CAR</t>
  </si>
  <si>
    <t>MT2000DJE20002</t>
  </si>
  <si>
    <t>MT2000</t>
  </si>
  <si>
    <t>DJE20002</t>
  </si>
  <si>
    <t>MT2224CAR</t>
  </si>
  <si>
    <t>MT2224DMT2224</t>
  </si>
  <si>
    <t>DCT2224</t>
  </si>
  <si>
    <t>MT2224HCAR</t>
  </si>
  <si>
    <t>MT2224HDMT2224H</t>
  </si>
  <si>
    <t>MT2224H</t>
  </si>
  <si>
    <t>DCT2224H</t>
  </si>
  <si>
    <t>DMT2224H</t>
  </si>
  <si>
    <t>MT2244CAR</t>
  </si>
  <si>
    <t>MT2244DMT2244</t>
  </si>
  <si>
    <t>MT2244</t>
  </si>
  <si>
    <t>DCT2244</t>
  </si>
  <si>
    <t>DMT2244</t>
  </si>
  <si>
    <t>MT2244HCAR</t>
  </si>
  <si>
    <t>MT2244HDMT2244H</t>
  </si>
  <si>
    <t>MT2244H</t>
  </si>
  <si>
    <t>DCT2244H</t>
  </si>
  <si>
    <t>DMT2244H</t>
  </si>
  <si>
    <t>MT2500HCAR</t>
  </si>
  <si>
    <t>MT2500HDMTH2500</t>
  </si>
  <si>
    <t>MT2500H</t>
  </si>
  <si>
    <t>DCT25001WH</t>
  </si>
  <si>
    <t>DMTH2500</t>
  </si>
  <si>
    <t>MT3100CAR</t>
  </si>
  <si>
    <t>MT3100MMT3100</t>
  </si>
  <si>
    <t>MT3100</t>
  </si>
  <si>
    <t>SB3100</t>
  </si>
  <si>
    <t>MMT3100</t>
  </si>
  <si>
    <t>MT3200CAR</t>
  </si>
  <si>
    <t>MT3200DMT3200C</t>
  </si>
  <si>
    <t>MT3200</t>
  </si>
  <si>
    <t>DCH3200/3380/000</t>
  </si>
  <si>
    <t>DMT3200C</t>
  </si>
  <si>
    <t>MT3201MCAR</t>
  </si>
  <si>
    <t>MT3201MDMT3201M</t>
  </si>
  <si>
    <t>MT3201SCAR</t>
  </si>
  <si>
    <t>MT3201SDMT3201S</t>
  </si>
  <si>
    <t>MT3201S</t>
  </si>
  <si>
    <t>DCX3200/A271/033 DCX3200/A271/</t>
  </si>
  <si>
    <t>MT32P2NCAR</t>
  </si>
  <si>
    <t>MT32P2NDMT32P2N</t>
  </si>
  <si>
    <t>MT32P2N</t>
  </si>
  <si>
    <t>DCX3200/7280/003</t>
  </si>
  <si>
    <t>DMT32P2N</t>
  </si>
  <si>
    <t>MT32P3CCAR</t>
  </si>
  <si>
    <t>MT32P3CDMT3200P3C</t>
  </si>
  <si>
    <t>MT32P3C</t>
  </si>
  <si>
    <t>DCX3200/A071/033</t>
  </si>
  <si>
    <t>DMT3200P3C</t>
  </si>
  <si>
    <t>DCX3200/A071/033 DCX3200/A071/</t>
  </si>
  <si>
    <t>MT32P3MCAR</t>
  </si>
  <si>
    <t>MT32P3MDMT3200P3M</t>
  </si>
  <si>
    <t>DCX3200/A081/033</t>
  </si>
  <si>
    <t>DMT3200P3M</t>
  </si>
  <si>
    <t>MT32P3MCAR-BHN</t>
  </si>
  <si>
    <t>MT32P3MBHN_DMT3200P3M</t>
  </si>
  <si>
    <t>DCX3200/A081/033_BHN</t>
  </si>
  <si>
    <t>MT32P3TCAR</t>
  </si>
  <si>
    <t>MT32P3TDMT3200P3MT</t>
  </si>
  <si>
    <t>MT32P3T</t>
  </si>
  <si>
    <t>DCX3200/A080/013</t>
  </si>
  <si>
    <t>DMT3200P3MT</t>
  </si>
  <si>
    <t>CONV0368-MOT-TWC</t>
  </si>
  <si>
    <t>MT3401SCAR</t>
  </si>
  <si>
    <t>MT3401SDMT3401S</t>
  </si>
  <si>
    <t>MT3401S</t>
  </si>
  <si>
    <t>DCX3400/A371/030/500</t>
  </si>
  <si>
    <t>DMT3401S</t>
  </si>
  <si>
    <t>CONV0364-CIS-TWC</t>
  </si>
  <si>
    <t>DCX3400/A371/030/500 DCX3400/A</t>
  </si>
  <si>
    <t>MT3416CAR</t>
  </si>
  <si>
    <t>MT3416DMT3416</t>
  </si>
  <si>
    <t>MT3416</t>
  </si>
  <si>
    <t>DMT3416</t>
  </si>
  <si>
    <t>MT3416CCAR</t>
  </si>
  <si>
    <t>MT3416CDMT3416C</t>
  </si>
  <si>
    <t>MT3416C</t>
  </si>
  <si>
    <t>DCH3416</t>
  </si>
  <si>
    <t>DMT3416C</t>
  </si>
  <si>
    <t>MT3510MCAR</t>
  </si>
  <si>
    <t>MT3510MDMT3510M</t>
  </si>
  <si>
    <t>DCX3510/F080/032/500</t>
  </si>
  <si>
    <t>DMT3510M</t>
  </si>
  <si>
    <t>MOTO_HD_DVR_MOCA_ALL-DIGITAL</t>
  </si>
  <si>
    <t>DCX3510/F080/032/500 DCX3510/F</t>
  </si>
  <si>
    <t>MT3510MCAR-BHN</t>
  </si>
  <si>
    <t>MT3510MBHN_DMT3510M</t>
  </si>
  <si>
    <t>DCX3510/F080/032/500_BHN</t>
  </si>
  <si>
    <t>HD_DVR_MOCA_ALL-DIGITAL</t>
  </si>
  <si>
    <t>MT3510MT3CAR-CHTR</t>
  </si>
  <si>
    <t>MT3510MT3CHTR_DMT3510M</t>
  </si>
  <si>
    <t>MT3510MT3</t>
  </si>
  <si>
    <t>DCX3510/F080/032/500-CHTR</t>
  </si>
  <si>
    <t>CHTR_DMT3510M</t>
  </si>
  <si>
    <t>MT3510NCAR-BHN</t>
  </si>
  <si>
    <t>MT3510NBHN_DMT3510N</t>
  </si>
  <si>
    <t>MT3510N</t>
  </si>
  <si>
    <t>DCX3510/F080/032/500N_BHN</t>
  </si>
  <si>
    <t>BHN_DMT3510N</t>
  </si>
  <si>
    <t>MT3510SCAR</t>
  </si>
  <si>
    <t>MT3510SDMT3510S</t>
  </si>
  <si>
    <t>MT3510S</t>
  </si>
  <si>
    <t>DCX3510/F070/032/500</t>
  </si>
  <si>
    <t>DMT3510S</t>
  </si>
  <si>
    <t>DCX3510/F070/032/500 DCX3510/F</t>
  </si>
  <si>
    <t>MT3510TCAR</t>
  </si>
  <si>
    <t>MT3510TDMT3510MT</t>
  </si>
  <si>
    <t>MT3510T</t>
  </si>
  <si>
    <t>DCX3510/F080/012/500</t>
  </si>
  <si>
    <t>DMT3510MT</t>
  </si>
  <si>
    <t>CONV0381-TWC</t>
  </si>
  <si>
    <t>MT3600CCAR</t>
  </si>
  <si>
    <t>MT3600CDMT3600C</t>
  </si>
  <si>
    <t>MT3600C</t>
  </si>
  <si>
    <t>DCX3600/D471/0300/1000</t>
  </si>
  <si>
    <t>DMT3600C</t>
  </si>
  <si>
    <t>1T1080013-TWC</t>
  </si>
  <si>
    <t>MT6200CAR</t>
  </si>
  <si>
    <t>MT6200DMT6200H</t>
  </si>
  <si>
    <t>MT6200</t>
  </si>
  <si>
    <t>DMT6200H</t>
  </si>
  <si>
    <t>DCT6200PH0 DCT6200PH1 DCT6200P</t>
  </si>
  <si>
    <t>MT6200DCAR</t>
  </si>
  <si>
    <t>MT6200DDMT6200HC</t>
  </si>
  <si>
    <t>DCH6200/3300/000</t>
  </si>
  <si>
    <t>DMT6200HC</t>
  </si>
  <si>
    <t>CONV0340</t>
  </si>
  <si>
    <t>DCH6200 DCH6200/3380/000 DCH62</t>
  </si>
  <si>
    <t>MT6200DCAR-BHN</t>
  </si>
  <si>
    <t>MT6200DBHN_DMT6200HC</t>
  </si>
  <si>
    <t>DCH6200/3300/000_BHN</t>
  </si>
  <si>
    <t>MT6200HCAR</t>
  </si>
  <si>
    <t>MT6200HDMT6200HO</t>
  </si>
  <si>
    <t>MT6200H</t>
  </si>
  <si>
    <t>DCH62001W</t>
  </si>
  <si>
    <t>DMT6200HO</t>
  </si>
  <si>
    <t>DCH6200/3300/000 DCH6200/3380/</t>
  </si>
  <si>
    <t>MT6208CAR</t>
  </si>
  <si>
    <t>MT6208DMT6208</t>
  </si>
  <si>
    <t>DMT6208</t>
  </si>
  <si>
    <t>MT6208CAR-BHN</t>
  </si>
  <si>
    <t>MT6208BHN_DMT6208</t>
  </si>
  <si>
    <t>DCT6208_BHN</t>
  </si>
  <si>
    <t>MT6412CAR</t>
  </si>
  <si>
    <t>MT6412DMT6412</t>
  </si>
  <si>
    <t>MT6412</t>
  </si>
  <si>
    <t>DCT6412P3</t>
  </si>
  <si>
    <t>DMT6412</t>
  </si>
  <si>
    <t>MT64121CAR</t>
  </si>
  <si>
    <t>MT64121DMT64121WH</t>
  </si>
  <si>
    <t>MT64121</t>
  </si>
  <si>
    <t>DCT64121W</t>
  </si>
  <si>
    <t>DMT64121WH</t>
  </si>
  <si>
    <t>DCT6412/2000 DCT6412/2005 DCT6</t>
  </si>
  <si>
    <t>MT64121CAR-BHN</t>
  </si>
  <si>
    <t>MT64121BHN_DMT64121WH</t>
  </si>
  <si>
    <t>DCT64121W_BHN</t>
  </si>
  <si>
    <t>BHN_DMT64121WH</t>
  </si>
  <si>
    <t>MT6412NCAR</t>
  </si>
  <si>
    <t>MT6412NDMT6412N</t>
  </si>
  <si>
    <t>MT6412N</t>
  </si>
  <si>
    <t>DMT6412N</t>
  </si>
  <si>
    <t>DCT6412PH1 DCT6412PH2 DCT6412/</t>
  </si>
  <si>
    <t>MT6416CAR</t>
  </si>
  <si>
    <t>MT6416DMT6416</t>
  </si>
  <si>
    <t>MT6416</t>
  </si>
  <si>
    <t>MT64162CAR</t>
  </si>
  <si>
    <t>MT64162DMT64162380</t>
  </si>
  <si>
    <t>MT64162</t>
  </si>
  <si>
    <t>DCH6416/2380/000/160</t>
  </si>
  <si>
    <t>DMT64162380</t>
  </si>
  <si>
    <t>1T1072833-TWC</t>
  </si>
  <si>
    <t>MT6416DCAR</t>
  </si>
  <si>
    <t>MT6416DDMT6416D</t>
  </si>
  <si>
    <t>DCH6416/5380/000/160</t>
  </si>
  <si>
    <t>DMT6416D</t>
  </si>
  <si>
    <t>MT6416DCAR-BHN</t>
  </si>
  <si>
    <t>MT6416DBHN_DMT6416D</t>
  </si>
  <si>
    <t>MT6416HCAR</t>
  </si>
  <si>
    <t>MT6416HDMT6416HITS</t>
  </si>
  <si>
    <t>MT6416H</t>
  </si>
  <si>
    <t>DCH64161W</t>
  </si>
  <si>
    <t>DMT6416HITS</t>
  </si>
  <si>
    <t>MT6416SCAR</t>
  </si>
  <si>
    <t>MT6416SDMT6416D</t>
  </si>
  <si>
    <t>MT6416S</t>
  </si>
  <si>
    <t>MTH1000CAR</t>
  </si>
  <si>
    <t>MTH1000DMT1000</t>
  </si>
  <si>
    <t>MTH1000</t>
  </si>
  <si>
    <t>DCT10001W</t>
  </si>
  <si>
    <t>DMT1000</t>
  </si>
  <si>
    <t>MTIP805CAR</t>
  </si>
  <si>
    <t>MTIP805DMTIP805</t>
  </si>
  <si>
    <t>MTIP805</t>
  </si>
  <si>
    <t>IP805/1501/6764</t>
  </si>
  <si>
    <t>DMTIP805</t>
  </si>
  <si>
    <t>1T1083319-TWC</t>
  </si>
  <si>
    <t>MOTO_HD_IP_ALL-DIGITAL</t>
  </si>
  <si>
    <t>MTMODMCAR</t>
  </si>
  <si>
    <t>MTMODMMMTMODM</t>
  </si>
  <si>
    <t>MTMODM</t>
  </si>
  <si>
    <t>MTGENMDM</t>
  </si>
  <si>
    <t>MMTMODM</t>
  </si>
  <si>
    <t>MTR700CAR</t>
  </si>
  <si>
    <t>MTR700MTR700</t>
  </si>
  <si>
    <t>MTR700</t>
  </si>
  <si>
    <t>TUNING ADAPTER</t>
  </si>
  <si>
    <t>TUNING_ADAPTER</t>
  </si>
  <si>
    <t>MTR700ACAR</t>
  </si>
  <si>
    <t>MTR700AOMTR700</t>
  </si>
  <si>
    <t>MTR700A</t>
  </si>
  <si>
    <t>OMTR700</t>
  </si>
  <si>
    <t>MTR700ACAR-BHN</t>
  </si>
  <si>
    <t>MTR700ABHN_OMTR700</t>
  </si>
  <si>
    <t>BHN_OMTR700</t>
  </si>
  <si>
    <t>MTR700MTACAR-CHTR</t>
  </si>
  <si>
    <t>MTR700MTACHTR_OMTR700</t>
  </si>
  <si>
    <t>MTR700MTA</t>
  </si>
  <si>
    <t>MTR700_CHTR</t>
  </si>
  <si>
    <t>CHTR_OMTR700</t>
  </si>
  <si>
    <t>NAS3416DRCAR-CHTR</t>
  </si>
  <si>
    <t>NAS3416DRCHTR_DMTDCT3416H</t>
  </si>
  <si>
    <t>NAS3416DR</t>
  </si>
  <si>
    <t>DCT3416H_CHTR</t>
  </si>
  <si>
    <t>CHTR_DMTDCT3416H</t>
  </si>
  <si>
    <t>NAS6200DRCAR-CHTR</t>
  </si>
  <si>
    <t>NAS6200DRCHTR_DMTDCT6200DRNAS</t>
  </si>
  <si>
    <t>NAS6200DR</t>
  </si>
  <si>
    <t>DCT6200DR_NAS_CHTR</t>
  </si>
  <si>
    <t>CHTR_DMTDCT6200DRNAS</t>
  </si>
  <si>
    <t>NETGEARCAR-CHTR</t>
  </si>
  <si>
    <t>NETGEARCHTR_MNEMODRTWLD2</t>
  </si>
  <si>
    <t>NETMODRTWLD2_CHTR</t>
  </si>
  <si>
    <t>CHTR_MNEMODRTWLD2</t>
  </si>
  <si>
    <t>NETMODRTWLD2</t>
  </si>
  <si>
    <t>NGGWYWLCAR</t>
  </si>
  <si>
    <t>NGGWYWLGNGGWYWL</t>
  </si>
  <si>
    <t>NGGWYWL</t>
  </si>
  <si>
    <t>NEGENMDMGTWW</t>
  </si>
  <si>
    <t>GNGGWYWL</t>
  </si>
  <si>
    <t>NGM38X4CAR-CHTR</t>
  </si>
  <si>
    <t>NGM38X4CHTR_AHCG814WG</t>
  </si>
  <si>
    <t>NGM38X4</t>
  </si>
  <si>
    <t>NIUCHARCAR-CHTR</t>
  </si>
  <si>
    <t>NIUCHARCHTR_TARNIUCHAR</t>
  </si>
  <si>
    <t>NIUCHAR</t>
  </si>
  <si>
    <t>NIUCHAR_CHTR</t>
  </si>
  <si>
    <t>CHTR_TARNIUCHAR</t>
  </si>
  <si>
    <t>NTG5201CAR-BHN</t>
  </si>
  <si>
    <t>NTG5201BHN_ONEXWNB5201</t>
  </si>
  <si>
    <t>NTG5201</t>
  </si>
  <si>
    <t>XWNB5201_BHN</t>
  </si>
  <si>
    <t>BHN_ONEXWNB5201</t>
  </si>
  <si>
    <t>OBSOLETECAR-CHTR</t>
  </si>
  <si>
    <t>OBSOLETECHTR_0</t>
  </si>
  <si>
    <t>OBSOLETE</t>
  </si>
  <si>
    <t>LEGACY D1</t>
  </si>
  <si>
    <t>ONX610CAR-CHTR</t>
  </si>
  <si>
    <t>ONX610CHTR_OVIONX610</t>
  </si>
  <si>
    <t>ONX610</t>
  </si>
  <si>
    <t>VIAVI</t>
  </si>
  <si>
    <t>ONX-610</t>
  </si>
  <si>
    <t>CHTR_OVIONX610</t>
  </si>
  <si>
    <t>ONX620CAR-CHTR</t>
  </si>
  <si>
    <t>ONX620CHTR_OVIONX620</t>
  </si>
  <si>
    <t>ONX620</t>
  </si>
  <si>
    <t>ONX-620</t>
  </si>
  <si>
    <t>CHTR_OVIONX620</t>
  </si>
  <si>
    <t>ONX630CAR-CHTR</t>
  </si>
  <si>
    <t>ONX630CHTR_OVIONX630</t>
  </si>
  <si>
    <t>ONX630</t>
  </si>
  <si>
    <t>ONX-630</t>
  </si>
  <si>
    <t>CHTR_OVIONX630</t>
  </si>
  <si>
    <t>PA150NMCAR</t>
  </si>
  <si>
    <t>PA150NMA150NM</t>
  </si>
  <si>
    <t>PA150NM</t>
  </si>
  <si>
    <t>RNG150N</t>
  </si>
  <si>
    <t>A150NM</t>
  </si>
  <si>
    <t>PACE_HD</t>
  </si>
  <si>
    <t>PA150NMDPA150NM</t>
  </si>
  <si>
    <t>DPA150NM</t>
  </si>
  <si>
    <t>1071503</t>
  </si>
  <si>
    <t>PA510CAR</t>
  </si>
  <si>
    <t>PA510A510</t>
  </si>
  <si>
    <t>PA510</t>
  </si>
  <si>
    <t>DC510</t>
  </si>
  <si>
    <t>A510</t>
  </si>
  <si>
    <t>PA510DPA510</t>
  </si>
  <si>
    <t>DPA510</t>
  </si>
  <si>
    <t>1009581</t>
  </si>
  <si>
    <t>PA510CAR-BHN</t>
  </si>
  <si>
    <t>PA510BHN_A510</t>
  </si>
  <si>
    <t>DC510_BHN</t>
  </si>
  <si>
    <t>BHN_A510</t>
  </si>
  <si>
    <t>TWCPS1009581</t>
  </si>
  <si>
    <t>DC510 DC510</t>
  </si>
  <si>
    <t>PA510BHN_DPA510</t>
  </si>
  <si>
    <t>BHN_DPA510</t>
  </si>
  <si>
    <t>PA510HCAR</t>
  </si>
  <si>
    <t>PA510HA510H</t>
  </si>
  <si>
    <t>PA510H</t>
  </si>
  <si>
    <t>DC510HD</t>
  </si>
  <si>
    <t>A510H</t>
  </si>
  <si>
    <t>SA_HD_NON-MOCA_DIGITAL-ANALOG</t>
  </si>
  <si>
    <t>PA510HDPA510H</t>
  </si>
  <si>
    <t>DPA510H</t>
  </si>
  <si>
    <t>1075105</t>
  </si>
  <si>
    <t>PA550HCAR</t>
  </si>
  <si>
    <t>PA550HA550H</t>
  </si>
  <si>
    <t>PA550H</t>
  </si>
  <si>
    <t>DC550</t>
  </si>
  <si>
    <t>A550H</t>
  </si>
  <si>
    <t>DC550P DC550</t>
  </si>
  <si>
    <t>PA550HDPA550H</t>
  </si>
  <si>
    <t>DPA550H</t>
  </si>
  <si>
    <t>1017040</t>
  </si>
  <si>
    <t>PA550HCAR-BHN</t>
  </si>
  <si>
    <t>PA550HBHN_A550H</t>
  </si>
  <si>
    <t>DC550_BHN</t>
  </si>
  <si>
    <t>BHN_A550H</t>
  </si>
  <si>
    <t>TWCPS1017040</t>
  </si>
  <si>
    <t>PA550HBHN_DPA550H</t>
  </si>
  <si>
    <t>BHN_DPA550H</t>
  </si>
  <si>
    <t>PA551HCAR-BHN</t>
  </si>
  <si>
    <t>PA551HBHN_A551H</t>
  </si>
  <si>
    <t>PA551H</t>
  </si>
  <si>
    <t>DC551HD_BHN</t>
  </si>
  <si>
    <t>BHN_A551H</t>
  </si>
  <si>
    <t>TWCPS1037748</t>
  </si>
  <si>
    <t>DC551HD</t>
  </si>
  <si>
    <t>PA551HBHN_DPA551H</t>
  </si>
  <si>
    <t>BHN_DPA551H</t>
  </si>
  <si>
    <t>1037748</t>
  </si>
  <si>
    <t>PA779MCAR</t>
  </si>
  <si>
    <t>PA779MA779XM</t>
  </si>
  <si>
    <t>PA779M</t>
  </si>
  <si>
    <t>TDC779X</t>
  </si>
  <si>
    <t>A779XM</t>
  </si>
  <si>
    <t>PA779MDPA779XM</t>
  </si>
  <si>
    <t>DPA779XM</t>
  </si>
  <si>
    <t>1071505</t>
  </si>
  <si>
    <t>PA780MCAR</t>
  </si>
  <si>
    <t>PA780MA780XM</t>
  </si>
  <si>
    <t>PA780M</t>
  </si>
  <si>
    <t>TDC780X</t>
  </si>
  <si>
    <t>A780XM</t>
  </si>
  <si>
    <t>PA780MDPA780XM</t>
  </si>
  <si>
    <t>DPA780XM</t>
  </si>
  <si>
    <t>1071506</t>
  </si>
  <si>
    <t>PACEDC511CAR</t>
  </si>
  <si>
    <t>PACEDC511A511</t>
  </si>
  <si>
    <t>PACEDC511</t>
  </si>
  <si>
    <t>DC511</t>
  </si>
  <si>
    <t>A511</t>
  </si>
  <si>
    <t>PACEDC511DPA511</t>
  </si>
  <si>
    <t>DPA511</t>
  </si>
  <si>
    <t>1037749</t>
  </si>
  <si>
    <t>PACEDTACAR-CHTR</t>
  </si>
  <si>
    <t>PACEDTACHTR_ADC60XUSD</t>
  </si>
  <si>
    <t>PACEDTA</t>
  </si>
  <si>
    <t>PACEDTACHTR_DPADC60XUSD</t>
  </si>
  <si>
    <t>PC1100UCAR</t>
  </si>
  <si>
    <t>PC1100UMPCX1100U</t>
  </si>
  <si>
    <t>PC1100U</t>
  </si>
  <si>
    <t>TOSHIBA</t>
  </si>
  <si>
    <t>PCX1100U</t>
  </si>
  <si>
    <t>MPCX1100U</t>
  </si>
  <si>
    <t>PCRNG110RCAR-CHTR</t>
  </si>
  <si>
    <t>PCRNG110RCHTR_PCRNG110R</t>
  </si>
  <si>
    <t>PCRNG110R</t>
  </si>
  <si>
    <t>RNG110_CHTR</t>
  </si>
  <si>
    <t>CHTR_PCRNG110R</t>
  </si>
  <si>
    <t>PCRNG200NCAR-CHTR</t>
  </si>
  <si>
    <t>PCRNG200NCHTR_A200NM</t>
  </si>
  <si>
    <t>PCRNG200N</t>
  </si>
  <si>
    <t>RNG200N_CHTR</t>
  </si>
  <si>
    <t>CHTR_A200NM</t>
  </si>
  <si>
    <t>PCRNG200NCHTR_DPA200NM</t>
  </si>
  <si>
    <t>CHTR_DPA200NM</t>
  </si>
  <si>
    <t>PCX1000CAR</t>
  </si>
  <si>
    <t>PCX1000MPCX1000</t>
  </si>
  <si>
    <t>PCX1000</t>
  </si>
  <si>
    <t>MPCX1000</t>
  </si>
  <si>
    <t>PCX1000CAR-BHN</t>
  </si>
  <si>
    <t>PCX1000BHN_MPCX1000</t>
  </si>
  <si>
    <t>BHN_MPCX1000</t>
  </si>
  <si>
    <t>PCX1100CAR</t>
  </si>
  <si>
    <t>PCX1100MPCX1100</t>
  </si>
  <si>
    <t>PCX1100</t>
  </si>
  <si>
    <t>MPCX1100</t>
  </si>
  <si>
    <t>PCX1100CAR-BHN</t>
  </si>
  <si>
    <t>PCX1100BHN_MPCX1000</t>
  </si>
  <si>
    <t>PCX2000CAR</t>
  </si>
  <si>
    <t>PCX2000MPCX2000</t>
  </si>
  <si>
    <t>PCX2000</t>
  </si>
  <si>
    <t>MPCX2000</t>
  </si>
  <si>
    <t>PCX2200CAR</t>
  </si>
  <si>
    <t>PCX2200MPCX2200</t>
  </si>
  <si>
    <t>PCX2200</t>
  </si>
  <si>
    <t>MPCX2200</t>
  </si>
  <si>
    <t>PCX2500CAR</t>
  </si>
  <si>
    <t>PCX2500MPCX2500</t>
  </si>
  <si>
    <t>PCX2500</t>
  </si>
  <si>
    <t>MPCX2500</t>
  </si>
  <si>
    <t>PCX2500CAR-BHN</t>
  </si>
  <si>
    <t>PCX2500BHN_MPCX2500</t>
  </si>
  <si>
    <t>PCX2500_BHN</t>
  </si>
  <si>
    <t>BHN_MPCX2500</t>
  </si>
  <si>
    <t>PCX2600CAR</t>
  </si>
  <si>
    <t>PCX2600MPCX2600</t>
  </si>
  <si>
    <t>PCX2600</t>
  </si>
  <si>
    <t>MPCX2600</t>
  </si>
  <si>
    <t>PCX2600CAR-BHN</t>
  </si>
  <si>
    <t>PCX2600BHN_MPCX2600</t>
  </si>
  <si>
    <t>PCX2600_BHN</t>
  </si>
  <si>
    <t>BHN_MPCX2600</t>
  </si>
  <si>
    <t>PCX5000CAR</t>
  </si>
  <si>
    <t>PCX5000MPCX5000</t>
  </si>
  <si>
    <t>PCX5000</t>
  </si>
  <si>
    <t>MPCX5000</t>
  </si>
  <si>
    <t>PI1000CAR</t>
  </si>
  <si>
    <t>PI1000IV1000</t>
  </si>
  <si>
    <t>PI1000</t>
  </si>
  <si>
    <t>PIONEER</t>
  </si>
  <si>
    <t>BD-V1000</t>
  </si>
  <si>
    <t>IV1000</t>
  </si>
  <si>
    <t>PI1000DPIV1000</t>
  </si>
  <si>
    <t>DPIV1000</t>
  </si>
  <si>
    <t>1005275</t>
  </si>
  <si>
    <t>PI1000CAR-BHN</t>
  </si>
  <si>
    <t>PI1000BHN_IV1000</t>
  </si>
  <si>
    <t>BD-V1000_BHN</t>
  </si>
  <si>
    <t>BHN_IV1000</t>
  </si>
  <si>
    <t>PI1000BHN_DPIV1000</t>
  </si>
  <si>
    <t>BHN_DPIV1000</t>
  </si>
  <si>
    <t>PI1100CAR</t>
  </si>
  <si>
    <t>PI1100IV1100</t>
  </si>
  <si>
    <t>PI1100</t>
  </si>
  <si>
    <t>BD-V1100</t>
  </si>
  <si>
    <t>IV1100</t>
  </si>
  <si>
    <t>PI1100DPIV1100</t>
  </si>
  <si>
    <t>DPIV1100</t>
  </si>
  <si>
    <t>1070824</t>
  </si>
  <si>
    <t>PI1300CAR</t>
  </si>
  <si>
    <t>PI1300IV1300</t>
  </si>
  <si>
    <t>PI1300</t>
  </si>
  <si>
    <t>BD-V1300</t>
  </si>
  <si>
    <t>IV1300</t>
  </si>
  <si>
    <t>PI1300DPIV1300</t>
  </si>
  <si>
    <t>DPIV1300</t>
  </si>
  <si>
    <t>1070861</t>
  </si>
  <si>
    <t>PI1310CAR</t>
  </si>
  <si>
    <t>PI1310IV1310</t>
  </si>
  <si>
    <t>PI1310</t>
  </si>
  <si>
    <t>BD-V1310</t>
  </si>
  <si>
    <t>IV1310</t>
  </si>
  <si>
    <t>PI1310DPIV1310</t>
  </si>
  <si>
    <t>DPIV1310</t>
  </si>
  <si>
    <t>1070862</t>
  </si>
  <si>
    <t>PI3500HCAR</t>
  </si>
  <si>
    <t>PI3500HI3500H</t>
  </si>
  <si>
    <t>PI3500H</t>
  </si>
  <si>
    <t>BD-V3500HD</t>
  </si>
  <si>
    <t>I3500H</t>
  </si>
  <si>
    <t>PI3500HDPI3500H</t>
  </si>
  <si>
    <t>DPI3500H</t>
  </si>
  <si>
    <t>1070860</t>
  </si>
  <si>
    <t>PI3510HCAR</t>
  </si>
  <si>
    <t>PI3510HI3510H</t>
  </si>
  <si>
    <t>PI3510H</t>
  </si>
  <si>
    <t>BD-V3510HD</t>
  </si>
  <si>
    <t>I3510H</t>
  </si>
  <si>
    <t>PI3510HDPI3510H</t>
  </si>
  <si>
    <t>DPI3510H</t>
  </si>
  <si>
    <t>1009845</t>
  </si>
  <si>
    <t>PISTDBCAR</t>
  </si>
  <si>
    <t>PISTDBISTDB</t>
  </si>
  <si>
    <t>PISTDB</t>
  </si>
  <si>
    <t>ISTDB</t>
  </si>
  <si>
    <t>PISTDBDPISTDB</t>
  </si>
  <si>
    <t>DPISTDB</t>
  </si>
  <si>
    <t>1075106</t>
  </si>
  <si>
    <t>PIV3000CAR</t>
  </si>
  <si>
    <t>PIV3000IV3000</t>
  </si>
  <si>
    <t>PIV3000</t>
  </si>
  <si>
    <t>BD-V3000</t>
  </si>
  <si>
    <t>IV3000</t>
  </si>
  <si>
    <t>PIV3000DPIV3000</t>
  </si>
  <si>
    <t>DPIV3000</t>
  </si>
  <si>
    <t>1005276</t>
  </si>
  <si>
    <t>PIV3000CAR-BHN</t>
  </si>
  <si>
    <t>PIV3000BHN_IV3000</t>
  </si>
  <si>
    <t>BD-V3000_BHN</t>
  </si>
  <si>
    <t>BHN_IV3000</t>
  </si>
  <si>
    <t>PIV3000BHN_DPIV3000</t>
  </si>
  <si>
    <t>BHN_DPIV3000</t>
  </si>
  <si>
    <t>PKM600CAR-CHTR</t>
  </si>
  <si>
    <t>PKM600CHTR_DSACBCD1</t>
  </si>
  <si>
    <t>PKM600</t>
  </si>
  <si>
    <t>PKM600-1_CHTR</t>
  </si>
  <si>
    <t>CHTR_DSACBCD1</t>
  </si>
  <si>
    <t>PKM803CAR</t>
  </si>
  <si>
    <t>PKM803DCIPKM803</t>
  </si>
  <si>
    <t>PKM803</t>
  </si>
  <si>
    <t>DCIPKM803</t>
  </si>
  <si>
    <t>PKM803CAR-BHN</t>
  </si>
  <si>
    <t>PKM803BHN_DCIPKM803</t>
  </si>
  <si>
    <t>PKM803_BHN</t>
  </si>
  <si>
    <t>BHN_DCIPKM803</t>
  </si>
  <si>
    <t>PKM803CAR-CHTR</t>
  </si>
  <si>
    <t>PKM803CHTR_DCIPKM803</t>
  </si>
  <si>
    <t>PKM803_CHTR</t>
  </si>
  <si>
    <t>CHTR_DCIPKM803</t>
  </si>
  <si>
    <t>PKM908CAR</t>
  </si>
  <si>
    <t>PKM908DCIPKM908</t>
  </si>
  <si>
    <t>PKM908</t>
  </si>
  <si>
    <t>HYDRA CABLE CARD</t>
  </si>
  <si>
    <t>DCIPKM908</t>
  </si>
  <si>
    <t>SA_Hydra_Cable_Card</t>
  </si>
  <si>
    <t>PKM908CAR-BHN</t>
  </si>
  <si>
    <t>PKM908BHN_DCIPKM908</t>
  </si>
  <si>
    <t>PKM908_BHN</t>
  </si>
  <si>
    <t>BHN_DCIPKM908</t>
  </si>
  <si>
    <t>SA_HYDRA_CABLE_CARD</t>
  </si>
  <si>
    <t>PKM908CAR-CHTR</t>
  </si>
  <si>
    <t>PKM908CHTR_DCIPKM908</t>
  </si>
  <si>
    <t>CHTR_DCIPKM908</t>
  </si>
  <si>
    <t>PKMP12CAR-CHTR</t>
  </si>
  <si>
    <t>PKMP12CHTR_DCIMP12</t>
  </si>
  <si>
    <t>PKMP12</t>
  </si>
  <si>
    <t>MP-12_CHTR</t>
  </si>
  <si>
    <t>CHTR_DCIMP12</t>
  </si>
  <si>
    <t>CONV0279</t>
  </si>
  <si>
    <t>PKMS800CAR-CHTR</t>
  </si>
  <si>
    <t>PKMS800CHTR_DCBLCD1M</t>
  </si>
  <si>
    <t>PKMS800</t>
  </si>
  <si>
    <t>PKM800_CHTR</t>
  </si>
  <si>
    <t>CHTR_DCBLCD1M</t>
  </si>
  <si>
    <t>PKMS802DCAR-CHTR</t>
  </si>
  <si>
    <t>PKMS802DCHTR_DCBLCD2M1</t>
  </si>
  <si>
    <t>PKMS802D</t>
  </si>
  <si>
    <t>PKM802_CHTR</t>
  </si>
  <si>
    <t>CHTR_DCBLCD2M1</t>
  </si>
  <si>
    <t>PREMPLSCAR</t>
  </si>
  <si>
    <t>PREMPLSDROPREMPLUS</t>
  </si>
  <si>
    <t>PREMPLS</t>
  </si>
  <si>
    <t>ROKU</t>
  </si>
  <si>
    <t>PREMIERE+</t>
  </si>
  <si>
    <t>DROPREMPLUS</t>
  </si>
  <si>
    <t>TALKING_GUIDE_ROKU</t>
  </si>
  <si>
    <t>PREMPLSCAR-BHN</t>
  </si>
  <si>
    <t>PREMPLSBHN_DROPREMPLUS</t>
  </si>
  <si>
    <t>BHN_DROPREMPLUS</t>
  </si>
  <si>
    <t>PREMPLSCAR-CHTR</t>
  </si>
  <si>
    <t>PREMPLSCHTR_DROPREMPLUS</t>
  </si>
  <si>
    <t>PREMIERE+_CHTR</t>
  </si>
  <si>
    <t>CHTR_DROPREMPLUS</t>
  </si>
  <si>
    <t>PREMPLS1CAR</t>
  </si>
  <si>
    <t>PREMPLS1DROPREMPLUS1</t>
  </si>
  <si>
    <t>PREMPLS1</t>
  </si>
  <si>
    <t>TALKING GUIDE1</t>
  </si>
  <si>
    <t>PREMIERE1+</t>
  </si>
  <si>
    <t>DROPREMPLUS1</t>
  </si>
  <si>
    <t>RAC2V1ACAR</t>
  </si>
  <si>
    <t>RAC2V1ARARRAC2V1A</t>
  </si>
  <si>
    <t>RAC2V1A</t>
  </si>
  <si>
    <t>RARRAC2V1A</t>
  </si>
  <si>
    <t>WAVE_2_ROUTER</t>
  </si>
  <si>
    <t>RAC2V1ACAR-ALL</t>
  </si>
  <si>
    <t>RAC2V1AALL_RARRAC2V1A</t>
  </si>
  <si>
    <t>ALL_RARRAC2V1A</t>
  </si>
  <si>
    <t>RAC2V1ACAR-BHN</t>
  </si>
  <si>
    <t>RAC2V1ABHN_RARRAC2V1A</t>
  </si>
  <si>
    <t>RAC2V1A_BHN</t>
  </si>
  <si>
    <t>BHN_RARRAC2V1A</t>
  </si>
  <si>
    <t>RAC2V1ACAR-CHTR</t>
  </si>
  <si>
    <t>RAC2V1ACHTR_RARRAC2V1A</t>
  </si>
  <si>
    <t>RAC2V1A_CHTR</t>
  </si>
  <si>
    <t>CHTR_RARRAC2V1A</t>
  </si>
  <si>
    <t>RAC2V1KCAR</t>
  </si>
  <si>
    <t>RAC2V1KRASRAC2V1K</t>
  </si>
  <si>
    <t>ASKEY</t>
  </si>
  <si>
    <t>RASRAC2V1K</t>
  </si>
  <si>
    <t>RAC2V1KCAR-ALL</t>
  </si>
  <si>
    <t>RAC2V1KALL_RASRAC2V1K</t>
  </si>
  <si>
    <t>RAC2V1KCAR-BHN</t>
  </si>
  <si>
    <t>RAC2V1KBHN_RASRAC2V1K</t>
  </si>
  <si>
    <t>RAC2V1K_BHN</t>
  </si>
  <si>
    <t>BHN_RASRAC2V1K</t>
  </si>
  <si>
    <t>RAC2V1KCAR-CHTR</t>
  </si>
  <si>
    <t>RAC2V1KCHTR_RASRAC2V1K</t>
  </si>
  <si>
    <t>RAC2V1K_CHTR</t>
  </si>
  <si>
    <t>CHTR_RASRAC2V1K</t>
  </si>
  <si>
    <t>RAC2V1SCAR</t>
  </si>
  <si>
    <t>RAC2V1SRSGRAC2V1S</t>
  </si>
  <si>
    <t>RAC2V1S</t>
  </si>
  <si>
    <t>RSGRAC2V1S</t>
  </si>
  <si>
    <t>RAC2V1SCAR-ALL</t>
  </si>
  <si>
    <t>RAC2V1SALL_RSGRAC2V1S</t>
  </si>
  <si>
    <t>ALL_RSGRAC2V1S</t>
  </si>
  <si>
    <t>RAC2V1SCAR-BHN</t>
  </si>
  <si>
    <t>RAC2V1SBHN_RSGRAC2V1S</t>
  </si>
  <si>
    <t>RAC2V1S_BHN</t>
  </si>
  <si>
    <t>BHN_RSGRAC2V1S</t>
  </si>
  <si>
    <t>RAC2V1SCAR-CHTR</t>
  </si>
  <si>
    <t>RAC2V1SCHTR_RSGRAC2V1S</t>
  </si>
  <si>
    <t>RAC2V1S_CHTR</t>
  </si>
  <si>
    <t>CHTR_RSGRAC2V1S</t>
  </si>
  <si>
    <t>RAC2V1UCAR-BHN</t>
  </si>
  <si>
    <t>RAC2V1UBHN_RUBRAC2V1U</t>
  </si>
  <si>
    <t>RAC2V1U</t>
  </si>
  <si>
    <t>RAC2V1U_BHN</t>
  </si>
  <si>
    <t>BHN_RUBRAC2V1U</t>
  </si>
  <si>
    <t>153817-UBE</t>
  </si>
  <si>
    <t>RAC2V1UCAR-CHTR</t>
  </si>
  <si>
    <t>RAC2V1UCHTR_RUBRAC2V1U</t>
  </si>
  <si>
    <t>RAC2V1U_CHTR</t>
  </si>
  <si>
    <t>CHTR_RUBRAC2V1U</t>
  </si>
  <si>
    <t>RAC2V2SCAR</t>
  </si>
  <si>
    <t>RAC2V2SRSGRAC2V2S</t>
  </si>
  <si>
    <t>RSGRAC2V2S</t>
  </si>
  <si>
    <t>RAC2V2SCAR-ALL</t>
  </si>
  <si>
    <t>RAC2V2SALL_RSGRAC2V2S</t>
  </si>
  <si>
    <t>RAC2V2SCAR-BHN</t>
  </si>
  <si>
    <t>RAC2V2SRSGRAC2V2S_BHN</t>
  </si>
  <si>
    <t>RSGRAC2V2S_BHN</t>
  </si>
  <si>
    <t>RAC2V2SCAR-CHTR</t>
  </si>
  <si>
    <t>RAC2V2SRSGRAC2V2S_CHTR</t>
  </si>
  <si>
    <t>RSGRAC2V2S_CHTR</t>
  </si>
  <si>
    <t>RAX1V1KCAR</t>
  </si>
  <si>
    <t>RAX1V1KRASRAX1V1K</t>
  </si>
  <si>
    <t>RAX1V1K</t>
  </si>
  <si>
    <t>AX ROUTER</t>
  </si>
  <si>
    <t>RASRAX1V1K</t>
  </si>
  <si>
    <t>RB5701ZCAR</t>
  </si>
  <si>
    <t>RB5701ZSSMRB5701Z</t>
  </si>
  <si>
    <t>RB5701Z</t>
  </si>
  <si>
    <t>IH TOUCHSCREEN</t>
  </si>
  <si>
    <t>RB5701-Z TWC</t>
  </si>
  <si>
    <t>SSMRB5701Z</t>
  </si>
  <si>
    <t>IH_TOUCHSCREEN</t>
  </si>
  <si>
    <t>RCMODMUCAR</t>
  </si>
  <si>
    <t>RCMODMUMRCMODMU</t>
  </si>
  <si>
    <t>RCMODMU</t>
  </si>
  <si>
    <t>THGENMDMU</t>
  </si>
  <si>
    <t>MRCMODMU</t>
  </si>
  <si>
    <t>RE1000CAR</t>
  </si>
  <si>
    <t>RE1000OCIRE1000</t>
  </si>
  <si>
    <t>RE1000</t>
  </si>
  <si>
    <t>OCIRE1000</t>
  </si>
  <si>
    <t>REMOTE, MIXEDCAR-CHTR</t>
  </si>
  <si>
    <t>REMOTE, MIXEDCHTR_XJEDRXR</t>
  </si>
  <si>
    <t>REMOTE, MIXED</t>
  </si>
  <si>
    <t>CHTR_XJEDRXR</t>
  </si>
  <si>
    <t>DRXRMT</t>
  </si>
  <si>
    <t>RK3900RCAR</t>
  </si>
  <si>
    <t>RK3900RDRO3900R</t>
  </si>
  <si>
    <t>RK3900R</t>
  </si>
  <si>
    <t>3900R</t>
  </si>
  <si>
    <t>DRO3900R</t>
  </si>
  <si>
    <t>RNG150NCAR</t>
  </si>
  <si>
    <t>RNG150NA150NM</t>
  </si>
  <si>
    <t>RNG150NDPA150NM</t>
  </si>
  <si>
    <t>RNG150NCAR-CHTR</t>
  </si>
  <si>
    <t>RNG150NCHTR_A150NM</t>
  </si>
  <si>
    <t>RNG150N_CHTR</t>
  </si>
  <si>
    <t>CHTR_A150NM</t>
  </si>
  <si>
    <t>RNG150NCHTR_DPA150NM</t>
  </si>
  <si>
    <t>CHTR_DPA150NM</t>
  </si>
  <si>
    <t>2733</t>
  </si>
  <si>
    <t>RNG200NCAR</t>
  </si>
  <si>
    <t>RNG200NA200NM</t>
  </si>
  <si>
    <t>RNG200N</t>
  </si>
  <si>
    <t>A200NM</t>
  </si>
  <si>
    <t>RNG200NDPA200NM</t>
  </si>
  <si>
    <t>DPA200NM</t>
  </si>
  <si>
    <t>1071504</t>
  </si>
  <si>
    <t>RNGPH218DCAR-CHTR</t>
  </si>
  <si>
    <t>RNGPH218DCHTR_NTZPCH2810</t>
  </si>
  <si>
    <t>RNGPH218D</t>
  </si>
  <si>
    <t>TZ-PCH2180_CHTR</t>
  </si>
  <si>
    <t>CHTR_NTZPCH2810</t>
  </si>
  <si>
    <t>RNGPH218DCHTR_DPNTZPCH2810</t>
  </si>
  <si>
    <t>CHTR_DPNTZPCH2810</t>
  </si>
  <si>
    <t>ROK4660CAR</t>
  </si>
  <si>
    <t>ROK4660DRO4660</t>
  </si>
  <si>
    <t>ROK4660</t>
  </si>
  <si>
    <t>4660</t>
  </si>
  <si>
    <t>DRO4660</t>
  </si>
  <si>
    <t>ROK4660CAR-BHN</t>
  </si>
  <si>
    <t>ROK4660BHN_DRO4660</t>
  </si>
  <si>
    <t>4660_BHN</t>
  </si>
  <si>
    <t>BHN_DRO4660</t>
  </si>
  <si>
    <t>ROUTERCAR-CHTR</t>
  </si>
  <si>
    <t>ROUTERCHTR_0</t>
  </si>
  <si>
    <t>ROUTER</t>
  </si>
  <si>
    <t>CBNROUTER_CHTR</t>
  </si>
  <si>
    <t>RTRFWLLCAR</t>
  </si>
  <si>
    <t>RTRFWLLRRTRFWLL</t>
  </si>
  <si>
    <t>RTRFWLL</t>
  </si>
  <si>
    <t>GENBCFWRT</t>
  </si>
  <si>
    <t>RRTRFWLL</t>
  </si>
  <si>
    <t>SA1840CAR-CHTR</t>
  </si>
  <si>
    <t>SA1840CHTR_DCI1840</t>
  </si>
  <si>
    <t>SA1840</t>
  </si>
  <si>
    <t>1840_CHTR</t>
  </si>
  <si>
    <t>CHTR_DCI1840</t>
  </si>
  <si>
    <t>CONV0281</t>
  </si>
  <si>
    <t>SA2000CAR</t>
  </si>
  <si>
    <t>SA2000DSA2000</t>
  </si>
  <si>
    <t>SA2000</t>
  </si>
  <si>
    <t>SA2000CAR-BHN</t>
  </si>
  <si>
    <t>SA2000BHN_DSA2000</t>
  </si>
  <si>
    <t>2000_BHN</t>
  </si>
  <si>
    <t>BHN_DSA2000</t>
  </si>
  <si>
    <t>TWCPS1009561</t>
  </si>
  <si>
    <t>EXP2000 2000</t>
  </si>
  <si>
    <t>SA2000CAR-CHTR</t>
  </si>
  <si>
    <t>SA2000CHTR_DSA2000</t>
  </si>
  <si>
    <t>2000_CHTR</t>
  </si>
  <si>
    <t>CHTR_DSA2000</t>
  </si>
  <si>
    <t>SA2010CAR</t>
  </si>
  <si>
    <t>SA2010DSA2010</t>
  </si>
  <si>
    <t>SA2010</t>
  </si>
  <si>
    <t>2010</t>
  </si>
  <si>
    <t>DSA2010</t>
  </si>
  <si>
    <t>SA2010CAR-CHTR</t>
  </si>
  <si>
    <t>SA2010CHTR_DSA2010</t>
  </si>
  <si>
    <t>2010_CHTR</t>
  </si>
  <si>
    <t>CHTR_DSA2010</t>
  </si>
  <si>
    <t>SA2010MCAR</t>
  </si>
  <si>
    <t>SA2010MDSA2010M</t>
  </si>
  <si>
    <t>SA2010M</t>
  </si>
  <si>
    <t>2010M</t>
  </si>
  <si>
    <t>DSA2010M</t>
  </si>
  <si>
    <t>SA2100CAR</t>
  </si>
  <si>
    <t>SA2100DSA2100</t>
  </si>
  <si>
    <t>SA2100</t>
  </si>
  <si>
    <t>2100</t>
  </si>
  <si>
    <t>DSA2100</t>
  </si>
  <si>
    <t>SA2100CAR-BHN</t>
  </si>
  <si>
    <t>SA2100BHN_DSA2100</t>
  </si>
  <si>
    <t>2100_BHN</t>
  </si>
  <si>
    <t>BHN_DSA2100</t>
  </si>
  <si>
    <t>TWCPS1005382</t>
  </si>
  <si>
    <t>EXP2100 2100</t>
  </si>
  <si>
    <t>SA2100CAR-CHTR</t>
  </si>
  <si>
    <t>SA2100CHTR_DSA2100</t>
  </si>
  <si>
    <t>2100_CHTR</t>
  </si>
  <si>
    <t>CHTR_DSA2100</t>
  </si>
  <si>
    <t>SA2200CAR</t>
  </si>
  <si>
    <t>SA2200DSA2200</t>
  </si>
  <si>
    <t>SA2200</t>
  </si>
  <si>
    <t>2200</t>
  </si>
  <si>
    <t>DSA2200</t>
  </si>
  <si>
    <t>SA2200CAR-BHN</t>
  </si>
  <si>
    <t>SA2200BHN_DSA2200</t>
  </si>
  <si>
    <t>2200_BHN</t>
  </si>
  <si>
    <t>BHN_DSA2200</t>
  </si>
  <si>
    <t>TWCPS1005392</t>
  </si>
  <si>
    <t>EXP2200 2200</t>
  </si>
  <si>
    <t>SA2200CAR-CHTR</t>
  </si>
  <si>
    <t>SA2200CHTR_DSA2200</t>
  </si>
  <si>
    <t>2200_CHTR</t>
  </si>
  <si>
    <t>CHTR_DSA2200</t>
  </si>
  <si>
    <t>SA3000CAR</t>
  </si>
  <si>
    <t>SA3000DSA3000</t>
  </si>
  <si>
    <t>SA3000</t>
  </si>
  <si>
    <t>3000</t>
  </si>
  <si>
    <t>DSA3000</t>
  </si>
  <si>
    <t>SA3000CAR-CHTR</t>
  </si>
  <si>
    <t>SA3000CHTR_DSA3000</t>
  </si>
  <si>
    <t>3000_CHTR</t>
  </si>
  <si>
    <t>CHTR_DSA3000</t>
  </si>
  <si>
    <t>SA30001WCAR-CHTR</t>
  </si>
  <si>
    <t>SA30001WCHTR_DSA3000</t>
  </si>
  <si>
    <t>SA30001W</t>
  </si>
  <si>
    <t>CONV0012</t>
  </si>
  <si>
    <t>SA3030HCAR</t>
  </si>
  <si>
    <t>SA3030HDSA3030H</t>
  </si>
  <si>
    <t>SA3030H</t>
  </si>
  <si>
    <t>3030</t>
  </si>
  <si>
    <t>DSA3030H</t>
  </si>
  <si>
    <t>SA3100CAR</t>
  </si>
  <si>
    <t>SA3100DSA3100</t>
  </si>
  <si>
    <t>SA3100</t>
  </si>
  <si>
    <t>SA3100CAR-BHN</t>
  </si>
  <si>
    <t>SA3100BHN_DSA3100</t>
  </si>
  <si>
    <t>3100_BHN</t>
  </si>
  <si>
    <t>BHN_DSA3100</t>
  </si>
  <si>
    <t>TWCPS1007668</t>
  </si>
  <si>
    <t>EXP3100 3100</t>
  </si>
  <si>
    <t>SA3100CAR-CHTR</t>
  </si>
  <si>
    <t>SA3100CHTR_DSA3100</t>
  </si>
  <si>
    <t>3100_CHTR</t>
  </si>
  <si>
    <t>CHTR_DSA3100</t>
  </si>
  <si>
    <t>SA31001WCAR-CHTR</t>
  </si>
  <si>
    <t>SA31001WCHTR_DSA31001W</t>
  </si>
  <si>
    <t>SA31001W</t>
  </si>
  <si>
    <t>31001W_CHTR</t>
  </si>
  <si>
    <t>CHTR_DSA31001W</t>
  </si>
  <si>
    <t>CONV0014</t>
  </si>
  <si>
    <t>SA3100HCAR</t>
  </si>
  <si>
    <t>SA3100HDSA3100H</t>
  </si>
  <si>
    <t>SA3100H</t>
  </si>
  <si>
    <t>3100HDF</t>
  </si>
  <si>
    <t>DSA3100H</t>
  </si>
  <si>
    <t>SA3100ICAR</t>
  </si>
  <si>
    <t>SA3100IDSA3100I</t>
  </si>
  <si>
    <t>SA3100I</t>
  </si>
  <si>
    <t>3100HD</t>
  </si>
  <si>
    <t>DSA3100I</t>
  </si>
  <si>
    <t>SA3100ICAR-BHN</t>
  </si>
  <si>
    <t>SA3100IBHN_DSA3100I</t>
  </si>
  <si>
    <t>3100HD_BHN</t>
  </si>
  <si>
    <t>BHN_DSA3100I</t>
  </si>
  <si>
    <t>SA31HDCAR-CHTR</t>
  </si>
  <si>
    <t>SA31HDCHTR_DSA3100H</t>
  </si>
  <si>
    <t>SA31HD</t>
  </si>
  <si>
    <t>3100HD_CHTR</t>
  </si>
  <si>
    <t>CHTR_DSA3100H</t>
  </si>
  <si>
    <t>SA3200CAR</t>
  </si>
  <si>
    <t>SA3200DSA3200</t>
  </si>
  <si>
    <t>SA3200</t>
  </si>
  <si>
    <t>3200</t>
  </si>
  <si>
    <t>DSA3200</t>
  </si>
  <si>
    <t>SA3200CAR-CHTR</t>
  </si>
  <si>
    <t>SA3200CHTR_DSA3200</t>
  </si>
  <si>
    <t>3200_CHTR</t>
  </si>
  <si>
    <t>CHTR_DSA3200</t>
  </si>
  <si>
    <t>SA32001WCAR-CHTR</t>
  </si>
  <si>
    <t>SA32001WCHTR_DSA32001W</t>
  </si>
  <si>
    <t>SA32001W</t>
  </si>
  <si>
    <t>32001W_CHTR</t>
  </si>
  <si>
    <t>CHTR_DSA32001W</t>
  </si>
  <si>
    <t>CONV0191</t>
  </si>
  <si>
    <t>SA3250CAR</t>
  </si>
  <si>
    <t>SA3250DSA3250</t>
  </si>
  <si>
    <t>SA3250</t>
  </si>
  <si>
    <t>3250</t>
  </si>
  <si>
    <t>DSA3250</t>
  </si>
  <si>
    <t>EXP3250 3250</t>
  </si>
  <si>
    <t>SA3250CAR-BHN</t>
  </si>
  <si>
    <t>SA3250BHN_DSA3250</t>
  </si>
  <si>
    <t>3250_BHN</t>
  </si>
  <si>
    <t>BHN_DSA3250</t>
  </si>
  <si>
    <t>TWCPS1007938</t>
  </si>
  <si>
    <t>SA3250CAR-CHTR</t>
  </si>
  <si>
    <t>SA3250CHTR_DSA3250</t>
  </si>
  <si>
    <t>3250_CHTR</t>
  </si>
  <si>
    <t>CHTR_DSA3250</t>
  </si>
  <si>
    <t>CONV0282</t>
  </si>
  <si>
    <t>SA32501WCAR-CHTR</t>
  </si>
  <si>
    <t>SA32501WCHTR_DSA32501W</t>
  </si>
  <si>
    <t>SA32501W</t>
  </si>
  <si>
    <t>32501W_CHTR</t>
  </si>
  <si>
    <t>CHTR_DSA32501W</t>
  </si>
  <si>
    <t>SA3250HDCAR</t>
  </si>
  <si>
    <t>SA3250HDDSA3250J</t>
  </si>
  <si>
    <t>SA3250HD</t>
  </si>
  <si>
    <t>3250HDF</t>
  </si>
  <si>
    <t>DSA3250J</t>
  </si>
  <si>
    <t>SA3250HDCAR-CHTR</t>
  </si>
  <si>
    <t>SA3250HDCHTR_DSA3250J</t>
  </si>
  <si>
    <t>3250HD_CHTR</t>
  </si>
  <si>
    <t>CHTR_DSA3250J</t>
  </si>
  <si>
    <t>SA3250HD1CAR-CHTR</t>
  </si>
  <si>
    <t>SA3250HD1CHTR_DSA3250HD1W</t>
  </si>
  <si>
    <t>SA3250HD1</t>
  </si>
  <si>
    <t>3250HD1W_CHTR</t>
  </si>
  <si>
    <t>CHTR_DSA3250HD1W</t>
  </si>
  <si>
    <t>CONV0254</t>
  </si>
  <si>
    <t>SA3250ICAR</t>
  </si>
  <si>
    <t>SA3250IDSA3250I</t>
  </si>
  <si>
    <t>SA3250I</t>
  </si>
  <si>
    <t>3250HD</t>
  </si>
  <si>
    <t>DSA3250I</t>
  </si>
  <si>
    <t>SA3250ICAR-BHN</t>
  </si>
  <si>
    <t>SA3250IBHN_DSA3250I</t>
  </si>
  <si>
    <t>3250HD_BHN</t>
  </si>
  <si>
    <t>BHN_DSA3250I</t>
  </si>
  <si>
    <t>TWCPS1037492</t>
  </si>
  <si>
    <t>EXP3250HD 3250HD</t>
  </si>
  <si>
    <t>SA3250JCAR</t>
  </si>
  <si>
    <t>SA3250JDSA3250J</t>
  </si>
  <si>
    <t>SA3250J</t>
  </si>
  <si>
    <t>SA3250MCAR</t>
  </si>
  <si>
    <t>SA3250MDSA3250M</t>
  </si>
  <si>
    <t>SA3250M</t>
  </si>
  <si>
    <t>3250HDFM</t>
  </si>
  <si>
    <t>DSA3250M</t>
  </si>
  <si>
    <t>SA3250OCAR</t>
  </si>
  <si>
    <t>SA3250ODSA3250O</t>
  </si>
  <si>
    <t>SA3250O</t>
  </si>
  <si>
    <t>3250HDO</t>
  </si>
  <si>
    <t>DSA3250O</t>
  </si>
  <si>
    <t>SA4240HDCCAR-CHTR</t>
  </si>
  <si>
    <t>SA4240HDCCHTR_DSA4240CHD</t>
  </si>
  <si>
    <t>SA4240HDC</t>
  </si>
  <si>
    <t>4240HDC_CHTR</t>
  </si>
  <si>
    <t>CHTR_DSA4240CHD</t>
  </si>
  <si>
    <t>SA424ADCAR</t>
  </si>
  <si>
    <t>SA424ADDSA4240CHD</t>
  </si>
  <si>
    <t>SA424AD</t>
  </si>
  <si>
    <t>4240HDC</t>
  </si>
  <si>
    <t>DSA4240CHD</t>
  </si>
  <si>
    <t>EXP4240HDC 4240HDC</t>
  </si>
  <si>
    <t>SA4250CCAR</t>
  </si>
  <si>
    <t>SA4250CDSA4250C</t>
  </si>
  <si>
    <t>SA4250C</t>
  </si>
  <si>
    <t>4250SDC</t>
  </si>
  <si>
    <t>DSA4250C</t>
  </si>
  <si>
    <t>SA4250CCAR-BHN</t>
  </si>
  <si>
    <t>SA4250CBHN_DSA4250CHD</t>
  </si>
  <si>
    <t>4250HDC_BHN</t>
  </si>
  <si>
    <t>BHN_DSA4250CHD</t>
  </si>
  <si>
    <t>TWCPS1051990</t>
  </si>
  <si>
    <t>EXP4250SDC 4250SDC</t>
  </si>
  <si>
    <t>SA4250HDCCAR-CHTR</t>
  </si>
  <si>
    <t>SA4250HDCCHTR_DSA4250CHD</t>
  </si>
  <si>
    <t>4250HDC_CHTR</t>
  </si>
  <si>
    <t>CONV0440</t>
  </si>
  <si>
    <t>SA4250HDMCAR-CHTR</t>
  </si>
  <si>
    <t>SA4250HDMCHTR_DSA4250CHD</t>
  </si>
  <si>
    <t>SA4250MCAR-CHTR</t>
  </si>
  <si>
    <t>SA4250MCHTR_DSA4250M</t>
  </si>
  <si>
    <t>SA4250M</t>
  </si>
  <si>
    <t>4250SDC_CHTR</t>
  </si>
  <si>
    <t>CHTR_DSA4250M</t>
  </si>
  <si>
    <t>SA425HCCAR</t>
  </si>
  <si>
    <t>SA425HCDSA4250CHD</t>
  </si>
  <si>
    <t>SA425HC</t>
  </si>
  <si>
    <t>4250HDC</t>
  </si>
  <si>
    <t>EXP4250HDC 4250HDC</t>
  </si>
  <si>
    <t>SA4640H2CAR</t>
  </si>
  <si>
    <t>SA4640H2DCI4640HDC2C</t>
  </si>
  <si>
    <t>4640HDC2_CHTR</t>
  </si>
  <si>
    <t>DCI4640HDC2C</t>
  </si>
  <si>
    <t>SA4640H2CAR-CHTR</t>
  </si>
  <si>
    <t>SA4640H2CHTR_DCI4640HDC2C</t>
  </si>
  <si>
    <t>SA4640HDCCAR-CHTR</t>
  </si>
  <si>
    <t>SA4640HDCCHTR_DCI4640HDC</t>
  </si>
  <si>
    <t>SA4640HDC</t>
  </si>
  <si>
    <t>4640HDC_CHTR</t>
  </si>
  <si>
    <t>CHTR_DCI4640HDC</t>
  </si>
  <si>
    <t>SA4640HTWCAR</t>
  </si>
  <si>
    <t>SA4640HTWDCI4640H</t>
  </si>
  <si>
    <t>SA4642HDCCAR-CHTR</t>
  </si>
  <si>
    <t>SA4642HDCCHTR_DCI4642HDC</t>
  </si>
  <si>
    <t>SA4642HDC</t>
  </si>
  <si>
    <t>4642HDC_CHTR</t>
  </si>
  <si>
    <t>CHTR_DCI4642HDC</t>
  </si>
  <si>
    <t>CONV0435-CHTR</t>
  </si>
  <si>
    <t>SA4642HTWCAR</t>
  </si>
  <si>
    <t>SA4642HTWDCI4642S</t>
  </si>
  <si>
    <t>SA4642HTW</t>
  </si>
  <si>
    <t>SA4650HDCCAR</t>
  </si>
  <si>
    <t>SA4650HDCDCI4650HDCC</t>
  </si>
  <si>
    <t>SA4650HDC </t>
  </si>
  <si>
    <t>4650HDC</t>
  </si>
  <si>
    <t>DCI4650HDCC</t>
  </si>
  <si>
    <t>CONV0466</t>
  </si>
  <si>
    <t>SA4650HDCCAR-CHTR</t>
  </si>
  <si>
    <t>SA4650HDCCHTR_DCI4650HDCC</t>
  </si>
  <si>
    <t>4650HDC_CHTR</t>
  </si>
  <si>
    <t>SA8000CAR</t>
  </si>
  <si>
    <t>SA8000DSA8000</t>
  </si>
  <si>
    <t>SA8000</t>
  </si>
  <si>
    <t>SD DVR</t>
  </si>
  <si>
    <t>8000</t>
  </si>
  <si>
    <t>DSA8000</t>
  </si>
  <si>
    <t>SA_SD_DVR</t>
  </si>
  <si>
    <t>SA8000CAR-CHTR</t>
  </si>
  <si>
    <t>SA8000CHTR_DSA8000</t>
  </si>
  <si>
    <t>8000_CHTR</t>
  </si>
  <si>
    <t>CHTR_DSA8000</t>
  </si>
  <si>
    <t>CONV0228</t>
  </si>
  <si>
    <t>SA8000BCAR</t>
  </si>
  <si>
    <t>SA8000BDSA8000B</t>
  </si>
  <si>
    <t>SA8000B</t>
  </si>
  <si>
    <t>8000HD</t>
  </si>
  <si>
    <t>DSA8000B</t>
  </si>
  <si>
    <t>SA8000BCAR-BHN</t>
  </si>
  <si>
    <t>SA8000BBHN_DSA8000B</t>
  </si>
  <si>
    <t>8000HD_BHN</t>
  </si>
  <si>
    <t>BHN_DSA8000B</t>
  </si>
  <si>
    <t>TWCPS1034646</t>
  </si>
  <si>
    <t>EXP8000HD 8000HD</t>
  </si>
  <si>
    <t>SA8000DCAR</t>
  </si>
  <si>
    <t>SA8000DDSA8000D</t>
  </si>
  <si>
    <t>SA8000D</t>
  </si>
  <si>
    <t>8000SD</t>
  </si>
  <si>
    <t>DSA8000D</t>
  </si>
  <si>
    <t>SA8000DCAR-BHN</t>
  </si>
  <si>
    <t>SA8000DBHN_DSA8000D</t>
  </si>
  <si>
    <t>8000SD_BHN</t>
  </si>
  <si>
    <t>BHN_DSA8000D</t>
  </si>
  <si>
    <t>TWCPS1020592</t>
  </si>
  <si>
    <t>EXP8000 8000SD</t>
  </si>
  <si>
    <t>SA8000DCAR-CHTR</t>
  </si>
  <si>
    <t>SA8000DCHTR_DSA8000D</t>
  </si>
  <si>
    <t>8000SD_CHTR</t>
  </si>
  <si>
    <t>CHTR_DSA8000D</t>
  </si>
  <si>
    <t>SA8000HDCAR-CHTR</t>
  </si>
  <si>
    <t>SA8000HDCHTR_DSA8000B</t>
  </si>
  <si>
    <t>SA8000HD</t>
  </si>
  <si>
    <t>8000HD_CHTR</t>
  </si>
  <si>
    <t>CHTR_DSA8000B</t>
  </si>
  <si>
    <t>SA8010BCAR</t>
  </si>
  <si>
    <t>SA8010BDSA8010B</t>
  </si>
  <si>
    <t>SA8010B</t>
  </si>
  <si>
    <t>8010HD</t>
  </si>
  <si>
    <t>DSA8010B</t>
  </si>
  <si>
    <t>SA8010DCAR</t>
  </si>
  <si>
    <t>SA8010DDSA8010D</t>
  </si>
  <si>
    <t>SA8010D</t>
  </si>
  <si>
    <t>8010SD</t>
  </si>
  <si>
    <t>DSA8010D</t>
  </si>
  <si>
    <t>SA8010DCAR-CHTR</t>
  </si>
  <si>
    <t>SA8010DCHTR_DSA8010D</t>
  </si>
  <si>
    <t>8010SD_CHTR</t>
  </si>
  <si>
    <t>CHTR_DSA8010D</t>
  </si>
  <si>
    <t>CONV0251</t>
  </si>
  <si>
    <t>SA8240CTWCAR</t>
  </si>
  <si>
    <t>SA8240CTWDSA8240CHD</t>
  </si>
  <si>
    <t>8240HDC</t>
  </si>
  <si>
    <t>SA8240HDCCAR-CHTR</t>
  </si>
  <si>
    <t>SA8240HDCCHTR_DCI8240HDC</t>
  </si>
  <si>
    <t>SA8240HDC</t>
  </si>
  <si>
    <t>8240HDC_CHTR</t>
  </si>
  <si>
    <t>CHTR_DCI8240HDC</t>
  </si>
  <si>
    <t>SA824ADCAR</t>
  </si>
  <si>
    <t>SA824ADDSA8240CHD</t>
  </si>
  <si>
    <t>SA824AD</t>
  </si>
  <si>
    <t>EXP8240HDC 8240HDC</t>
  </si>
  <si>
    <t>SA8300CAR-CHTR</t>
  </si>
  <si>
    <t>SA8300CHTR_DSA8300D</t>
  </si>
  <si>
    <t>SA8300</t>
  </si>
  <si>
    <t>8300_CHTR</t>
  </si>
  <si>
    <t>SA83009CAR</t>
  </si>
  <si>
    <t>SA83009DSD83029</t>
  </si>
  <si>
    <t>SA83009</t>
  </si>
  <si>
    <t>8300HDCV2_9</t>
  </si>
  <si>
    <t>DSD83029</t>
  </si>
  <si>
    <t>SA8300BCAR</t>
  </si>
  <si>
    <t>SA8300BDSA8300B</t>
  </si>
  <si>
    <t>SA8300B</t>
  </si>
  <si>
    <t>8300HD</t>
  </si>
  <si>
    <t>DSA8300B</t>
  </si>
  <si>
    <t>EXP8300HD 8300HD</t>
  </si>
  <si>
    <t>SA8300BCAR-BHN</t>
  </si>
  <si>
    <t>SA8300BBHN_DSA8300B</t>
  </si>
  <si>
    <t>8300HD_BHN</t>
  </si>
  <si>
    <t>BHN_DSA8300B</t>
  </si>
  <si>
    <t>TWCPS1035628</t>
  </si>
  <si>
    <t>SA8300CCAR</t>
  </si>
  <si>
    <t>SA8300CDSA8300C</t>
  </si>
  <si>
    <t>SA8300C</t>
  </si>
  <si>
    <t>8300HDF</t>
  </si>
  <si>
    <t>DSA8300C</t>
  </si>
  <si>
    <t>SA8300DCAR</t>
  </si>
  <si>
    <t>SA8300DDSA8300D</t>
  </si>
  <si>
    <t>SA8300D</t>
  </si>
  <si>
    <t>8300SD</t>
  </si>
  <si>
    <t>DSA8300D</t>
  </si>
  <si>
    <t>SA8300DCAR-BHN</t>
  </si>
  <si>
    <t>SA8300DBHN_DSA8300D</t>
  </si>
  <si>
    <t>8300_BHN</t>
  </si>
  <si>
    <t>BHN_DSA8300D</t>
  </si>
  <si>
    <t>TWCPS1038955</t>
  </si>
  <si>
    <t>EXP8300SD 8300SD</t>
  </si>
  <si>
    <t>SA8300HDCAR-CHTR</t>
  </si>
  <si>
    <t>SA8300HDCHTR_DSA8300B</t>
  </si>
  <si>
    <t>SA8300HD</t>
  </si>
  <si>
    <t>8300HD_CHTR</t>
  </si>
  <si>
    <t>CHTR_DSA8300B</t>
  </si>
  <si>
    <t>SA8300HD1CAR-CHTR</t>
  </si>
  <si>
    <t>SA8300HD1CHTR_DSA8300HD1W</t>
  </si>
  <si>
    <t>SA8300HD1</t>
  </si>
  <si>
    <t>8300HD1W_CHTR</t>
  </si>
  <si>
    <t>CHTR_DSA8300HD1W</t>
  </si>
  <si>
    <t>CONV0260</t>
  </si>
  <si>
    <t>SA8300HDCCAR</t>
  </si>
  <si>
    <t>SA8300HDCDSA8300CHD</t>
  </si>
  <si>
    <t>SA8300HDC</t>
  </si>
  <si>
    <t>8300HDC</t>
  </si>
  <si>
    <t>DSA8300CHD</t>
  </si>
  <si>
    <t>EXP8300HDC 8300HDC</t>
  </si>
  <si>
    <t>SA8300HDMCAR-CHTR</t>
  </si>
  <si>
    <t>SA8300HDMCHTR_SA8300HDM</t>
  </si>
  <si>
    <t>SA8300HDM</t>
  </si>
  <si>
    <t>8300HDM_CHTR</t>
  </si>
  <si>
    <t>CHTR_SA8300HDM</t>
  </si>
  <si>
    <t>SA8300MCAR</t>
  </si>
  <si>
    <t>SA8300MDSA8300M</t>
  </si>
  <si>
    <t>SA8300M</t>
  </si>
  <si>
    <t>8300SDM</t>
  </si>
  <si>
    <t>DSA8300M</t>
  </si>
  <si>
    <t>SA8300MCAR-CHTR</t>
  </si>
  <si>
    <t>SA8300MCHTR_DSA8300M</t>
  </si>
  <si>
    <t>8300M_CHTR</t>
  </si>
  <si>
    <t>CHTR_DSA8300M</t>
  </si>
  <si>
    <t>CONV0264</t>
  </si>
  <si>
    <t>SA8300NCAR</t>
  </si>
  <si>
    <t>SA8300NDSA8300N</t>
  </si>
  <si>
    <t>SA8300N</t>
  </si>
  <si>
    <t>8300HDM</t>
  </si>
  <si>
    <t>DSA8300N</t>
  </si>
  <si>
    <t>SA8300NCAR-CHTR</t>
  </si>
  <si>
    <t>SA8300NCHTR_DSA8300N</t>
  </si>
  <si>
    <t>CHTR_DSA8300N</t>
  </si>
  <si>
    <t>EXP8300HDM 8300HDM</t>
  </si>
  <si>
    <t>SA8300SDCAR-CHTR</t>
  </si>
  <si>
    <t>SA8300SDCHTR_DSA8300D</t>
  </si>
  <si>
    <t>SA83DCCCAR</t>
  </si>
  <si>
    <t>SA83DCCDSA8300CS</t>
  </si>
  <si>
    <t>SA83DCC</t>
  </si>
  <si>
    <t>8300SDC</t>
  </si>
  <si>
    <t>DSA8300CS</t>
  </si>
  <si>
    <t>SA83HDCCAR</t>
  </si>
  <si>
    <t>SA83HDCDSA8300CHD</t>
  </si>
  <si>
    <t>SA83HDC</t>
  </si>
  <si>
    <t>SA83HDCCAR-BHN</t>
  </si>
  <si>
    <t>SA83HDCBHN_DSA8300CHD</t>
  </si>
  <si>
    <t>8300HDC_BHN</t>
  </si>
  <si>
    <t>BHN_DSA8300CHD</t>
  </si>
  <si>
    <t>TWCPS1051993</t>
  </si>
  <si>
    <t>SA8640H2CAR</t>
  </si>
  <si>
    <t>SA8640H2DCI8640HDC2C</t>
  </si>
  <si>
    <t>SA8640H2</t>
  </si>
  <si>
    <t>8640HDC2_CHTR</t>
  </si>
  <si>
    <t>DCI8640HDC2C</t>
  </si>
  <si>
    <t>SA8640H2CAR-CHTR</t>
  </si>
  <si>
    <t>SA8640H2CHTR_DCI8640HDC2C</t>
  </si>
  <si>
    <t>CHTR_DCI8640HDC2C</t>
  </si>
  <si>
    <t>SA8640HDCCAR-CHTR</t>
  </si>
  <si>
    <t>SA8640HDCCHTR_DC8640S</t>
  </si>
  <si>
    <t>8640HDC_CHTR</t>
  </si>
  <si>
    <t>SA8650HDCCAR</t>
  </si>
  <si>
    <t>SA8650HDCDCI8650HDCC</t>
  </si>
  <si>
    <t>SA8650HDC </t>
  </si>
  <si>
    <t>8650HDC</t>
  </si>
  <si>
    <t>DCI8650HDCC</t>
  </si>
  <si>
    <t>CONV0508</t>
  </si>
  <si>
    <t>SA8650HDCCAR-CHTR</t>
  </si>
  <si>
    <t>SA8650HDCCHTR_DCI8650HDCC</t>
  </si>
  <si>
    <t>8650HDC_CHTR</t>
  </si>
  <si>
    <t>CHTR_DCI8650HDCC</t>
  </si>
  <si>
    <t>SAC2V1ACAR</t>
  </si>
  <si>
    <t>SAC2V1ARARSAC2V1A</t>
  </si>
  <si>
    <t>RARSAC2V1A</t>
  </si>
  <si>
    <t>SAC2V1ACAR-ALL</t>
  </si>
  <si>
    <t>SAC2V1AALL_RARSAC2V1A</t>
  </si>
  <si>
    <t>SAC2V1ACAR-BHN</t>
  </si>
  <si>
    <t>SAC2V1ABHN_RARSAC2V1A</t>
  </si>
  <si>
    <t>BHN_RARSAC2V1A</t>
  </si>
  <si>
    <t>SAC2V1ACAR-CHTR</t>
  </si>
  <si>
    <t>SAC2V1ACHTR_RARSAC2V1A</t>
  </si>
  <si>
    <t>CHTR_RARSAC2V1A</t>
  </si>
  <si>
    <t>SAC2V1KCAR</t>
  </si>
  <si>
    <t>SAC2V1KRASSAC2V1K</t>
  </si>
  <si>
    <t>RASSAC2V1K</t>
  </si>
  <si>
    <t>WAVE_2_ROUTER_SCP</t>
  </si>
  <si>
    <t>SAC2V1KCAR-ALL</t>
  </si>
  <si>
    <t>SAC2V1KALL_RASSAC2V1K</t>
  </si>
  <si>
    <t>SAC2V1KCAR-CHTR</t>
  </si>
  <si>
    <t>SAC2V1KRASSAC2V1K_CHTR</t>
  </si>
  <si>
    <t>RASSAC2V1K_CHTR</t>
  </si>
  <si>
    <t>SAC2V1SCAR</t>
  </si>
  <si>
    <t>SAC2V1SRSGSAC2V1S</t>
  </si>
  <si>
    <t>SAC2V1S</t>
  </si>
  <si>
    <t>RSGSAC2V1S</t>
  </si>
  <si>
    <t>SAC2V1SCAR-ALL</t>
  </si>
  <si>
    <t>SAC2V1SALL_RSGSAC2V1S</t>
  </si>
  <si>
    <t>ALL_RSGSAC2V1S</t>
  </si>
  <si>
    <t>SAC2V1SCAR-BHN</t>
  </si>
  <si>
    <t>SAC2V1SRSGSAC2V1S_BHN</t>
  </si>
  <si>
    <t>RSGSAC2V1S_BHN</t>
  </si>
  <si>
    <t>SAC2V1SCAR-CHTR</t>
  </si>
  <si>
    <t>SAC2V1SRSGSAC2V1S_CHTR</t>
  </si>
  <si>
    <t>RSGSAC2V1S_CHTR</t>
  </si>
  <si>
    <t>SAC2V2SCAR</t>
  </si>
  <si>
    <t>SAC2V2SRSGSAC2V2S</t>
  </si>
  <si>
    <t>RSGSAC2V2S</t>
  </si>
  <si>
    <t>SAC2V2SCAR-ALL</t>
  </si>
  <si>
    <t>SAC2V2SALL_RSGSAC2V2S</t>
  </si>
  <si>
    <t>SAC2V2SCAR-CHTR</t>
  </si>
  <si>
    <t>SAC2V2SCHTR_RSGSAC2V2S</t>
  </si>
  <si>
    <t>CHTR_RSGSAC2V2S</t>
  </si>
  <si>
    <t>SACBCD2CAR-BHN</t>
  </si>
  <si>
    <t>SACBCD2BHN_DSACBCD1</t>
  </si>
  <si>
    <t>SACBCD2</t>
  </si>
  <si>
    <t>BHN_DSACBCD1</t>
  </si>
  <si>
    <t>SADIGCAR</t>
  </si>
  <si>
    <t>SADIGDCIDIGSD</t>
  </si>
  <si>
    <t>SADIG</t>
  </si>
  <si>
    <t>CIDIGSDGEN</t>
  </si>
  <si>
    <t>DCIDIGSD</t>
  </si>
  <si>
    <t>SAPAC5501CAR</t>
  </si>
  <si>
    <t>SAPAC5501A551HF</t>
  </si>
  <si>
    <t>SAPAC5501</t>
  </si>
  <si>
    <t>DC</t>
  </si>
  <si>
    <t>A551HF</t>
  </si>
  <si>
    <t>SAPAC5501DPA551HF</t>
  </si>
  <si>
    <t>DPA551HF</t>
  </si>
  <si>
    <t>1037874</t>
  </si>
  <si>
    <t>SATA1520CAR-CHTR</t>
  </si>
  <si>
    <t>SATA1520CHTR_OTIASDV</t>
  </si>
  <si>
    <t>SATA1520</t>
  </si>
  <si>
    <t>STA1520_CHTR</t>
  </si>
  <si>
    <t>CHTR_OTIASDV</t>
  </si>
  <si>
    <t>CONV0650</t>
  </si>
  <si>
    <t>SATA1520CHTR_OTIADPSDV</t>
  </si>
  <si>
    <t>CHTR_OTIADPSDV</t>
  </si>
  <si>
    <t>1057327</t>
  </si>
  <si>
    <t>SAX1V1KCAR</t>
  </si>
  <si>
    <t>SAX1V1KRASKSAX1V1K</t>
  </si>
  <si>
    <t>WIFI_6_ROUTER_SCP</t>
  </si>
  <si>
    <t>SAX1V1KCAR-ALL</t>
  </si>
  <si>
    <t>SAX1V1KCAR-BHN</t>
  </si>
  <si>
    <t>SAX1V1KCAR-CHTR</t>
  </si>
  <si>
    <t>SAX1V1KCHTR_RASKSAX1V1K</t>
  </si>
  <si>
    <t>CHTR_RASKSAX1V1K</t>
  </si>
  <si>
    <t>1039125</t>
  </si>
  <si>
    <t>SAX1V1RCAR</t>
  </si>
  <si>
    <t>SAX1V1RRASKSAX1V1R</t>
  </si>
  <si>
    <t>SAX1V1RCAR-ALL</t>
  </si>
  <si>
    <t>SAX1V1RCAR-BHN</t>
  </si>
  <si>
    <t>SAX1V1RCAR-CHTR</t>
  </si>
  <si>
    <t>SAX1V1RCHTR_RASKSAX1V1R</t>
  </si>
  <si>
    <t>CHTR_RASKSAX1V1R</t>
  </si>
  <si>
    <t>1039126</t>
  </si>
  <si>
    <t>SAX1V1SCAR</t>
  </si>
  <si>
    <t>SAX1V1SRASKSAX1V1S</t>
  </si>
  <si>
    <t>1041017</t>
  </si>
  <si>
    <t>1</t>
  </si>
  <si>
    <t>SAX1V1SCAR-ALL</t>
  </si>
  <si>
    <t>SAX1V1SCAR-BHN</t>
  </si>
  <si>
    <t>SAX1V1SCAR-CHTR</t>
  </si>
  <si>
    <t>SB1100CAR</t>
  </si>
  <si>
    <t>SB1100MSB1100</t>
  </si>
  <si>
    <t>SB1100</t>
  </si>
  <si>
    <t>MSB1100</t>
  </si>
  <si>
    <t>SB2100CAR-BHN</t>
  </si>
  <si>
    <t>SB2100BHN_MMT2100</t>
  </si>
  <si>
    <t>SB2100</t>
  </si>
  <si>
    <t>SB2100_BHN</t>
  </si>
  <si>
    <t>BHN_MMT2100</t>
  </si>
  <si>
    <t>SB4100CAR</t>
  </si>
  <si>
    <t>SB4100MSB4100</t>
  </si>
  <si>
    <t>SB4100</t>
  </si>
  <si>
    <t>MSB4100</t>
  </si>
  <si>
    <t>SB4100CAR-BHN</t>
  </si>
  <si>
    <t>SB4100BHN_MSB4100</t>
  </si>
  <si>
    <t>SB4100_BHN</t>
  </si>
  <si>
    <t>BHN_MSB4100</t>
  </si>
  <si>
    <t>TWCPS1049308</t>
  </si>
  <si>
    <t>SB4101CAR</t>
  </si>
  <si>
    <t>SB4101MSB4101</t>
  </si>
  <si>
    <t>SB4101</t>
  </si>
  <si>
    <t>MSB4101</t>
  </si>
  <si>
    <t>SB4102CAR-BHN</t>
  </si>
  <si>
    <t>SB4102BHN_MSB4101</t>
  </si>
  <si>
    <t>SB4102</t>
  </si>
  <si>
    <t>ARRIS/MOTOROLA</t>
  </si>
  <si>
    <t>BHN_MSB4101</t>
  </si>
  <si>
    <t>MODE0332</t>
  </si>
  <si>
    <t>SB4200CAR</t>
  </si>
  <si>
    <t>SB4200MSB4200</t>
  </si>
  <si>
    <t>SB4200</t>
  </si>
  <si>
    <t>MSB4200</t>
  </si>
  <si>
    <t>SB4200CAR-BHN</t>
  </si>
  <si>
    <t>SB4200BHN_MSB4200</t>
  </si>
  <si>
    <t>SBV4200_BHN</t>
  </si>
  <si>
    <t>BHN_MSB4200</t>
  </si>
  <si>
    <t>TWCPS1045469</t>
  </si>
  <si>
    <t>SB4220CAR</t>
  </si>
  <si>
    <t>SB4220MSB4220</t>
  </si>
  <si>
    <t>SB4220</t>
  </si>
  <si>
    <t>MSB4220</t>
  </si>
  <si>
    <t>SB5100CAR</t>
  </si>
  <si>
    <t>SB5100MSB5100</t>
  </si>
  <si>
    <t>SB5100</t>
  </si>
  <si>
    <t>MSB5100</t>
  </si>
  <si>
    <t>SB5100CAR-BHN</t>
  </si>
  <si>
    <t>SB5100BHN_MSB5100</t>
  </si>
  <si>
    <t>SB5100_BHN</t>
  </si>
  <si>
    <t>BHN_MSB5100</t>
  </si>
  <si>
    <t>MODE0339</t>
  </si>
  <si>
    <t>SB5101CAR</t>
  </si>
  <si>
    <t>SB5101MSB5101</t>
  </si>
  <si>
    <t>SB5101</t>
  </si>
  <si>
    <t>MSB5101</t>
  </si>
  <si>
    <t>MODE0341-TWC</t>
  </si>
  <si>
    <t>SB5101CAR-BHN</t>
  </si>
  <si>
    <t>SB5101BHN_MSB5101</t>
  </si>
  <si>
    <t>SB5101_BHN</t>
  </si>
  <si>
    <t>BHN_MSB5101</t>
  </si>
  <si>
    <t>SB5101NCAR</t>
  </si>
  <si>
    <t>SB5101NMSB5101N</t>
  </si>
  <si>
    <t>SB5101N</t>
  </si>
  <si>
    <t>MSB5101N</t>
  </si>
  <si>
    <t>SB5101UCAR</t>
  </si>
  <si>
    <t>SB5101UMSB5101U</t>
  </si>
  <si>
    <t>SB5101U</t>
  </si>
  <si>
    <t>MSB5101U</t>
  </si>
  <si>
    <t>SB5120CAR</t>
  </si>
  <si>
    <t>SB5120MSB5120</t>
  </si>
  <si>
    <t>SB5120</t>
  </si>
  <si>
    <t>MSB5120</t>
  </si>
  <si>
    <t>SB5120CAR-BHN</t>
  </si>
  <si>
    <t>SB5120BHN_MSB5120</t>
  </si>
  <si>
    <t>SB5120_BHN</t>
  </si>
  <si>
    <t>BHN_MSB5120</t>
  </si>
  <si>
    <t>MODE0337</t>
  </si>
  <si>
    <t>SB5121CAR</t>
  </si>
  <si>
    <t>SB5121TSB5121</t>
  </si>
  <si>
    <t>SB5121</t>
  </si>
  <si>
    <t>SBV5121</t>
  </si>
  <si>
    <t>TSB5121</t>
  </si>
  <si>
    <t>SB5220CAR</t>
  </si>
  <si>
    <t>SB5220TSB5220</t>
  </si>
  <si>
    <t>SB5220</t>
  </si>
  <si>
    <t>SBV5220</t>
  </si>
  <si>
    <t>TSB5220</t>
  </si>
  <si>
    <t>SB6120CAR</t>
  </si>
  <si>
    <t>SB6120MSB6120</t>
  </si>
  <si>
    <t>SB6120</t>
  </si>
  <si>
    <t>MSB6120</t>
  </si>
  <si>
    <t>SB6121CAR</t>
  </si>
  <si>
    <t>SB6121MMTSB6121</t>
  </si>
  <si>
    <t>SB6121CAR-CHTR</t>
  </si>
  <si>
    <t>SB6121CHTR_MMTSB6121</t>
  </si>
  <si>
    <t>SB6122CAR-CHTR</t>
  </si>
  <si>
    <t>SB6122CHTR_MMTSB6121</t>
  </si>
  <si>
    <t>SB6122</t>
  </si>
  <si>
    <t>SB6121_CHTR</t>
  </si>
  <si>
    <t>MODE0502</t>
  </si>
  <si>
    <t>SB6141CAR</t>
  </si>
  <si>
    <t>SB6141MMTSB6141</t>
  </si>
  <si>
    <t>SB6141CAR-BHN</t>
  </si>
  <si>
    <t>SB6141BHN_MMTSB6141</t>
  </si>
  <si>
    <t>SB6141_BHN</t>
  </si>
  <si>
    <t>BHN_MMTSB6141</t>
  </si>
  <si>
    <t>SB6141CAR-CHTR</t>
  </si>
  <si>
    <t>SB6141CHTR_MMTSB6141</t>
  </si>
  <si>
    <t>SB6183CAR</t>
  </si>
  <si>
    <t>SB6183MMTSB6183</t>
  </si>
  <si>
    <t>SB6183HCAR</t>
  </si>
  <si>
    <t>SB6183HBMTSB6183H</t>
  </si>
  <si>
    <t>SB6183H</t>
  </si>
  <si>
    <t>BMTSB6183H</t>
  </si>
  <si>
    <t>SB6183HCAR-BHN</t>
  </si>
  <si>
    <t>SB6183HBHN_BMTSB6183H</t>
  </si>
  <si>
    <t>BHN_BMTSB6183H</t>
  </si>
  <si>
    <t>TWCPS1100056</t>
  </si>
  <si>
    <t>SBG1000CAR</t>
  </si>
  <si>
    <t>SBG1000GMTSBG1000</t>
  </si>
  <si>
    <t>SBG1000</t>
  </si>
  <si>
    <t>GMTSBG1000</t>
  </si>
  <si>
    <t>SBG6580CAR</t>
  </si>
  <si>
    <t>SBG6580GMTSBG6580</t>
  </si>
  <si>
    <t>SBG6580CAR-BHN</t>
  </si>
  <si>
    <t>SBG6580BHN_GMTSBG6580</t>
  </si>
  <si>
    <t>SBG6580_BHN</t>
  </si>
  <si>
    <t>BHN_GMTSBG6580</t>
  </si>
  <si>
    <t>SBG6580CAR-CHTR</t>
  </si>
  <si>
    <t>SBG6580CHTR_GMTSBG6580</t>
  </si>
  <si>
    <t>SBG900CAR</t>
  </si>
  <si>
    <t>SBG900GMTSBG900</t>
  </si>
  <si>
    <t>SBG900</t>
  </si>
  <si>
    <t>GMTSBG900</t>
  </si>
  <si>
    <t>SBG900CAR-BHN</t>
  </si>
  <si>
    <t>SBG900BHN_GMTSBG900</t>
  </si>
  <si>
    <t>SBG900_BHN</t>
  </si>
  <si>
    <t>BHN_GMTSBG900</t>
  </si>
  <si>
    <t>TWCPS1035189</t>
  </si>
  <si>
    <t>SBG901CAR</t>
  </si>
  <si>
    <t>SBG901GMTSBG901</t>
  </si>
  <si>
    <t>SBG901</t>
  </si>
  <si>
    <t>GMTSBG901</t>
  </si>
  <si>
    <t>SBG940CAR</t>
  </si>
  <si>
    <t>SBG940GMTSBG940</t>
  </si>
  <si>
    <t>SBG940</t>
  </si>
  <si>
    <t>GMTSBG940</t>
  </si>
  <si>
    <t>SBG941CAR</t>
  </si>
  <si>
    <t>SBG941GMTSBG941</t>
  </si>
  <si>
    <t>SBG941</t>
  </si>
  <si>
    <t>GMTSBG941</t>
  </si>
  <si>
    <t>SBV4200CAR</t>
  </si>
  <si>
    <t>SBV4200TSB4200</t>
  </si>
  <si>
    <t>SBV4200</t>
  </si>
  <si>
    <t>TSB4200</t>
  </si>
  <si>
    <t>D1.1_WIRED_EMTA</t>
  </si>
  <si>
    <t>SBV4200CAR-BHN</t>
  </si>
  <si>
    <t>SBV4200BHN_TSB4200</t>
  </si>
  <si>
    <t>BHN_TSB4200</t>
  </si>
  <si>
    <t>TWCPS1033754</t>
  </si>
  <si>
    <t>SBV5121CAR</t>
  </si>
  <si>
    <t>SBV5121TSB5121</t>
  </si>
  <si>
    <t>SBV5121CAR-CHTR</t>
  </si>
  <si>
    <t>SBV5121CHTR_TSB5121</t>
  </si>
  <si>
    <t>SBV5121_CHTR</t>
  </si>
  <si>
    <t>CHTR_TSB5121</t>
  </si>
  <si>
    <t>TWCPS1052137</t>
  </si>
  <si>
    <t>SBV5122CAR-CHTR</t>
  </si>
  <si>
    <t>SBV5122CHTR_TMTSBV5122</t>
  </si>
  <si>
    <t>SBV5122_CHTR</t>
  </si>
  <si>
    <t>TELE0975</t>
  </si>
  <si>
    <t>SBV5220CAR</t>
  </si>
  <si>
    <t>SBV5220TSB5220</t>
  </si>
  <si>
    <t>SBV5220CAR-BHN</t>
  </si>
  <si>
    <t>SBV5220BHN_TSB5220</t>
  </si>
  <si>
    <t>BHN_TSB5220</t>
  </si>
  <si>
    <t>TWCPS1039551</t>
  </si>
  <si>
    <t>SBV5222CAR</t>
  </si>
  <si>
    <t>SBV5222TSB5222</t>
  </si>
  <si>
    <t>SBV5222</t>
  </si>
  <si>
    <t>TSB5222</t>
  </si>
  <si>
    <t>SBV5222CAR-BHN</t>
  </si>
  <si>
    <t>SBV5222BHN_TSB5222</t>
  </si>
  <si>
    <t>BHN_TSB5222</t>
  </si>
  <si>
    <t>TWCPS1056427</t>
  </si>
  <si>
    <t>SBV5222CAR-CHTR</t>
  </si>
  <si>
    <t>SBV5222CHTR_TSB5222</t>
  </si>
  <si>
    <t>SBV5222_CHTR</t>
  </si>
  <si>
    <t>CHTR_TSB5222</t>
  </si>
  <si>
    <t>SBV5322CAR</t>
  </si>
  <si>
    <t>SBV5322TSB5322</t>
  </si>
  <si>
    <t>SBV5322</t>
  </si>
  <si>
    <t>TSB5322</t>
  </si>
  <si>
    <t>4_LINE_EMTA_COMM</t>
  </si>
  <si>
    <t>SBV5322CAR-BHN</t>
  </si>
  <si>
    <t>SBV5322BHN_TSB5322</t>
  </si>
  <si>
    <t>BHN_TSB5322</t>
  </si>
  <si>
    <t>SBV6220CAR-CHTR</t>
  </si>
  <si>
    <t>SBV6220CHTR_TMTSBV6220</t>
  </si>
  <si>
    <t>SF3008PCAR-BHN</t>
  </si>
  <si>
    <t>SF3008PBHN_BCISF3008P</t>
  </si>
  <si>
    <t>SF3008P</t>
  </si>
  <si>
    <t>SF300-8P_BHN</t>
  </si>
  <si>
    <t>BHN_BCISF3008P</t>
  </si>
  <si>
    <t>SG30020CAR-BHN</t>
  </si>
  <si>
    <t>SG30020BHN_BCISG30020</t>
  </si>
  <si>
    <t>SG30020</t>
  </si>
  <si>
    <t>SG300-20_BHN</t>
  </si>
  <si>
    <t>BHN_BCISG30020</t>
  </si>
  <si>
    <t>SM100CAR-BHN</t>
  </si>
  <si>
    <t>SM100BHN_MHSSM100</t>
  </si>
  <si>
    <t>SM100</t>
  </si>
  <si>
    <t>HSS</t>
  </si>
  <si>
    <t>SM100_BHN</t>
  </si>
  <si>
    <t>BHN_MHSSM100</t>
  </si>
  <si>
    <t>SM3262SCAR</t>
  </si>
  <si>
    <t>SM3262SDSM3262S</t>
  </si>
  <si>
    <t>SM3262S</t>
  </si>
  <si>
    <t>SAMSUNG</t>
  </si>
  <si>
    <t>SMT-H3262A/TWC</t>
  </si>
  <si>
    <t>1T1066644-TWC</t>
  </si>
  <si>
    <t>SMT-H3262A/TWC SMT-H3262A/TWC</t>
  </si>
  <si>
    <t>SM3262SCAR-BHN</t>
  </si>
  <si>
    <t>SM3262SBHN_DSM3262S</t>
  </si>
  <si>
    <t>SMT-H3262A_BHN</t>
  </si>
  <si>
    <t>BHN_DSM3262S</t>
  </si>
  <si>
    <t>CONV0945-BHN</t>
  </si>
  <si>
    <t>L-BHN/HMW</t>
  </si>
  <si>
    <t>SM3272MCAR</t>
  </si>
  <si>
    <t>SM3272MDSM3272M</t>
  </si>
  <si>
    <t>SM3272M</t>
  </si>
  <si>
    <t>SMT-H3272B/TWC</t>
  </si>
  <si>
    <t>DSM3272M</t>
  </si>
  <si>
    <t>SM3272SCAR</t>
  </si>
  <si>
    <t>SM3272SDSM3272S</t>
  </si>
  <si>
    <t>SM3272S</t>
  </si>
  <si>
    <t>SMT-H3272A/TWC</t>
  </si>
  <si>
    <t>SMT-H3272A/TWC SMT-H3272A/TWC</t>
  </si>
  <si>
    <t>SM3272SCAR-BHN</t>
  </si>
  <si>
    <t>SM3272SBHN_DSM3272S</t>
  </si>
  <si>
    <t>SMT-H3272A_BHN</t>
  </si>
  <si>
    <t>BHN_DSM3272S</t>
  </si>
  <si>
    <t>CONV0935-BHN</t>
  </si>
  <si>
    <t>SM3362MCAR</t>
  </si>
  <si>
    <t>SM3362MDSM3362M</t>
  </si>
  <si>
    <t>SM3362M</t>
  </si>
  <si>
    <t>SMT-H3362M/TWC</t>
  </si>
  <si>
    <t>DSM3362M</t>
  </si>
  <si>
    <t>SM3362SCAR</t>
  </si>
  <si>
    <t>SM3362SDSM3362S</t>
  </si>
  <si>
    <t>SM3362S</t>
  </si>
  <si>
    <t>SMT-H3362S/TWC</t>
  </si>
  <si>
    <t>SM3362SCAR-BHN</t>
  </si>
  <si>
    <t>SM3362SBHN_DSM3362S</t>
  </si>
  <si>
    <t>SMT-H3362S_BHN</t>
  </si>
  <si>
    <t>BHN_DSM3362S</t>
  </si>
  <si>
    <t>CONV0930-BHN</t>
  </si>
  <si>
    <t>SMT-H3362 SMT-H3362S/TWC</t>
  </si>
  <si>
    <t>SM3398CCAR</t>
  </si>
  <si>
    <t>SM3398CDSM3362C908</t>
  </si>
  <si>
    <t>SMT-H3362S/TWC_908</t>
  </si>
  <si>
    <t>SM3462ACAR</t>
  </si>
  <si>
    <t>SM3462ADSM3462A</t>
  </si>
  <si>
    <t>SM3462A</t>
  </si>
  <si>
    <t>SMT-H3462M</t>
  </si>
  <si>
    <t>DSM3462A</t>
  </si>
  <si>
    <t>1T1097801-TWC</t>
  </si>
  <si>
    <t>MOTO_HD_DERLIN</t>
  </si>
  <si>
    <t>SM3462CCAR</t>
  </si>
  <si>
    <t>SM3462CDSM3462C</t>
  </si>
  <si>
    <t>SM3462C</t>
  </si>
  <si>
    <t>SMT-H3462S</t>
  </si>
  <si>
    <t>DSM3462C</t>
  </si>
  <si>
    <t>1T1097800-TWC</t>
  </si>
  <si>
    <t>SM346XCCAR</t>
  </si>
  <si>
    <t>SM346XCDSM3462C</t>
  </si>
  <si>
    <t>SM346XC</t>
  </si>
  <si>
    <t>SM4372CCAR</t>
  </si>
  <si>
    <t>SM4372CDSM4372C</t>
  </si>
  <si>
    <t>SM4372C</t>
  </si>
  <si>
    <t>SMT-H4372S/TWC2</t>
  </si>
  <si>
    <t>DSM4372C</t>
  </si>
  <si>
    <t>SMT-H4372S/TWC2 SMT-H4372S/TWC</t>
  </si>
  <si>
    <t>SM4372MCAR</t>
  </si>
  <si>
    <t>SM4372MDSM4372M</t>
  </si>
  <si>
    <t>SM4372M</t>
  </si>
  <si>
    <t>SMT-H4372M/TWC</t>
  </si>
  <si>
    <t>DSM4372M</t>
  </si>
  <si>
    <t>MOTO_HD_DVR_IP_ALL-DIGITAL</t>
  </si>
  <si>
    <t>SMT-H4372M/TWC2 SMT-H4372M/TWC</t>
  </si>
  <si>
    <t>SM4372SCAR-BHN</t>
  </si>
  <si>
    <t>SM4372SBHN_DSM4372C3</t>
  </si>
  <si>
    <t>SM4372S</t>
  </si>
  <si>
    <t>SMT-H4372S_BHN</t>
  </si>
  <si>
    <t>BHN_DSM4372C3</t>
  </si>
  <si>
    <t>CONV0940-BHN</t>
  </si>
  <si>
    <t>SM437C3CAR</t>
  </si>
  <si>
    <t>SM437C3DSM4372C3</t>
  </si>
  <si>
    <t>SM437C3</t>
  </si>
  <si>
    <t>SMT-H4372S/TWC3</t>
  </si>
  <si>
    <t>DSM4372C3</t>
  </si>
  <si>
    <t>SM8014RCAR</t>
  </si>
  <si>
    <t>SM8014RBSM8014WR</t>
  </si>
  <si>
    <t>SM8014R</t>
  </si>
  <si>
    <t>8014CPR</t>
  </si>
  <si>
    <t>BSM8014WR</t>
  </si>
  <si>
    <t>1T1051322-TWC</t>
  </si>
  <si>
    <t>SM8014SCAR</t>
  </si>
  <si>
    <t>SM8014SGSM8014SI</t>
  </si>
  <si>
    <t>SM8014S</t>
  </si>
  <si>
    <t>8014WG-SI</t>
  </si>
  <si>
    <t>GSM8014SI</t>
  </si>
  <si>
    <t>1T1052683-TWC</t>
  </si>
  <si>
    <t>SM8014SCAR-BHN</t>
  </si>
  <si>
    <t>SM8014SBHN_BSM8014WR</t>
  </si>
  <si>
    <t>8014CPR_BHN</t>
  </si>
  <si>
    <t>BHN_BSM8014WR</t>
  </si>
  <si>
    <t>SM8014TCAR</t>
  </si>
  <si>
    <t>SM8014TBSM8014TES</t>
  </si>
  <si>
    <t>SM8014T</t>
  </si>
  <si>
    <t>8014-TES</t>
  </si>
  <si>
    <t>BSM8014TES</t>
  </si>
  <si>
    <t>SM8014WCAR</t>
  </si>
  <si>
    <t>SM8014WGSM8014</t>
  </si>
  <si>
    <t>SM8014W</t>
  </si>
  <si>
    <t>8014WG</t>
  </si>
  <si>
    <t>GSM8014</t>
  </si>
  <si>
    <t>SMBR14TCAR</t>
  </si>
  <si>
    <t>SMBR14TRSMWBR14T</t>
  </si>
  <si>
    <t>SMBR14T</t>
  </si>
  <si>
    <t>IH ROUTER</t>
  </si>
  <si>
    <t>SMCWBR14T-G</t>
  </si>
  <si>
    <t>RSMWBR14T</t>
  </si>
  <si>
    <t>SMC1604CAR-CHTR</t>
  </si>
  <si>
    <t>SMC1604CHTR_MSNSMCD3G1604W</t>
  </si>
  <si>
    <t>SMC8013CAR</t>
  </si>
  <si>
    <t>SMC8013GSM8013</t>
  </si>
  <si>
    <t>SMC8013</t>
  </si>
  <si>
    <t>8013WG</t>
  </si>
  <si>
    <t>GSM8013</t>
  </si>
  <si>
    <t>SMC8014CAR</t>
  </si>
  <si>
    <t>SMC8014GSM8014</t>
  </si>
  <si>
    <t>SMC8014</t>
  </si>
  <si>
    <t>SMC8014CAR-BHN</t>
  </si>
  <si>
    <t>SMC8014BHN_GSM8014</t>
  </si>
  <si>
    <t>8014WG_BHN</t>
  </si>
  <si>
    <t>BHN_GSM8014</t>
  </si>
  <si>
    <t>MODC0390</t>
  </si>
  <si>
    <t>SMC8014CAR-CHTR</t>
  </si>
  <si>
    <t>SMC8014CHTR_MSMC8014BIZ</t>
  </si>
  <si>
    <t>SMC8014-BIZ_CHTR</t>
  </si>
  <si>
    <t>CHTR_MSMC8014BIZ</t>
  </si>
  <si>
    <t>SMCD3G1604WCAR</t>
  </si>
  <si>
    <t>SMCD3G1604WMSNSMCD3G1604W</t>
  </si>
  <si>
    <t>SMCD3G1604W</t>
  </si>
  <si>
    <t>MSNSMCD3G1604W</t>
  </si>
  <si>
    <t>SMCD3GNCAR-BHN</t>
  </si>
  <si>
    <t>SMCD3GNBHN_BSMD3GN</t>
  </si>
  <si>
    <t>SMCD3GN</t>
  </si>
  <si>
    <t>SMCD3GN_BHN</t>
  </si>
  <si>
    <t>BHN_BSMD3GN</t>
  </si>
  <si>
    <t>TWCPS1079060</t>
  </si>
  <si>
    <t>SMCGN2BCAR-CHTR</t>
  </si>
  <si>
    <t>SMCGN2BCHTR_BSNSMCD3GN2BIZ</t>
  </si>
  <si>
    <t>SMCGNBCAR-CHTR</t>
  </si>
  <si>
    <t>SMCGNBCHTR_BSNSMCD3GBIZ</t>
  </si>
  <si>
    <t>SMCGNB</t>
  </si>
  <si>
    <t>SMCGNRCAR-CHTR</t>
  </si>
  <si>
    <t>SMCGNRCHTR_MSNSMCD3GNRES</t>
  </si>
  <si>
    <t>SMCGNR</t>
  </si>
  <si>
    <t>SMCTS3CAR</t>
  </si>
  <si>
    <t>SMCTS3SSMRB6741Z</t>
  </si>
  <si>
    <t>SMCTS3</t>
  </si>
  <si>
    <t>RB6741-Z TWC-2</t>
  </si>
  <si>
    <t>SSMRB6741Z</t>
  </si>
  <si>
    <t>SMCWBRGCAR-BHN</t>
  </si>
  <si>
    <t>SMCWBRGBHN_RSMWBRG</t>
  </si>
  <si>
    <t>SMCWBRG</t>
  </si>
  <si>
    <t>SMCWBRG_BHN</t>
  </si>
  <si>
    <t>BHN_RSMWBRG</t>
  </si>
  <si>
    <t>SMD3G2CAR</t>
  </si>
  <si>
    <t>SMD3G2BSMD3G2TES</t>
  </si>
  <si>
    <t>SMD3G2</t>
  </si>
  <si>
    <t>SMCD3G2TES-L2TPV3</t>
  </si>
  <si>
    <t>BSMD3G2TES</t>
  </si>
  <si>
    <t>SMT3050CAR</t>
  </si>
  <si>
    <t>SMT3050DSMT3050</t>
  </si>
  <si>
    <t>SMT3050</t>
  </si>
  <si>
    <t>SMT-H3050</t>
  </si>
  <si>
    <t>DSMT3050</t>
  </si>
  <si>
    <t>SMT3050CAR-BHN</t>
  </si>
  <si>
    <t>SMT3050BHN_DSMT3050</t>
  </si>
  <si>
    <t>SMT-H3050_BHN</t>
  </si>
  <si>
    <t>BHN_DSMT3050</t>
  </si>
  <si>
    <t>TWCPS1051440</t>
  </si>
  <si>
    <t>SMT3090CAR</t>
  </si>
  <si>
    <t>SMT3090DSMT3090</t>
  </si>
  <si>
    <t>SMT3090</t>
  </si>
  <si>
    <t>SMT-H3090</t>
  </si>
  <si>
    <t>DSMT3090</t>
  </si>
  <si>
    <t>SMT-H3090 SMT-H3090</t>
  </si>
  <si>
    <t>SMT3090CAR-BHN</t>
  </si>
  <si>
    <t>SMT3090BHN_DSMT3090</t>
  </si>
  <si>
    <t>SMT-H3090_BHN</t>
  </si>
  <si>
    <t>BHN_DSMT3090</t>
  </si>
  <si>
    <t>TWCPS1056905</t>
  </si>
  <si>
    <t>SMT3260CAR</t>
  </si>
  <si>
    <t>SMT3260DSMT3260HD</t>
  </si>
  <si>
    <t>SMT3260</t>
  </si>
  <si>
    <t>SMT-H3260</t>
  </si>
  <si>
    <t>SMT-H3260/TWC SMT-H3260</t>
  </si>
  <si>
    <t>SMT3260CAR-BHN</t>
  </si>
  <si>
    <t>SMT3260BHN_DSMT3260HD</t>
  </si>
  <si>
    <t>SMT-H3260_BHN</t>
  </si>
  <si>
    <t>BHN_DSMT3260HD</t>
  </si>
  <si>
    <t>TWCPS1058495</t>
  </si>
  <si>
    <t>SMT3270CAR</t>
  </si>
  <si>
    <t>SMT3270DSMT3270</t>
  </si>
  <si>
    <t>SMT3270</t>
  </si>
  <si>
    <t>SMT-H3270</t>
  </si>
  <si>
    <t>SMT-H3270/TWC SMT-H3270</t>
  </si>
  <si>
    <t>SMT3270CAR-BHN</t>
  </si>
  <si>
    <t>SMT3270BHN_DSMT3270</t>
  </si>
  <si>
    <t>SMT-H3270_BHN</t>
  </si>
  <si>
    <t>BHN_DSMT3270</t>
  </si>
  <si>
    <t>TWCPS1057346</t>
  </si>
  <si>
    <t>SMT560CAR-CHTR</t>
  </si>
  <si>
    <t>SMT560CHTR_DSMSMT560</t>
  </si>
  <si>
    <t>SMT560</t>
  </si>
  <si>
    <t>SM-T560_CHTR</t>
  </si>
  <si>
    <t>CHTR_DSMSMT560</t>
  </si>
  <si>
    <t>SONUV1HCAR</t>
  </si>
  <si>
    <t>SONUV1HTHXSONUV1H</t>
  </si>
  <si>
    <t>THXSONUV1H</t>
  </si>
  <si>
    <t>New- 10/1</t>
  </si>
  <si>
    <t>SONUV1HCAR-BHN</t>
  </si>
  <si>
    <t>SONUV1HBHN_THXSONUV1H</t>
  </si>
  <si>
    <t>BHN_THXSONUV1H</t>
  </si>
  <si>
    <t>SONUV1HCAR-CHTR</t>
  </si>
  <si>
    <t>SONUV1HCHTR_THXSONUV1H</t>
  </si>
  <si>
    <t>CHTR_THXSONUV1H</t>
  </si>
  <si>
    <t>New-10/1</t>
  </si>
  <si>
    <t>SONUV1SCAR</t>
  </si>
  <si>
    <t>SONUV1STSGSONUV1S</t>
  </si>
  <si>
    <t>Added 10/20/21</t>
  </si>
  <si>
    <t>SONUV1SCAR-BHN</t>
  </si>
  <si>
    <t>SONUV1SBHN_TSGSONUV1S</t>
  </si>
  <si>
    <t>BHN_TSGSONUV1S</t>
  </si>
  <si>
    <t>SONUV1SCAR-CHTR</t>
  </si>
  <si>
    <t>SONUV1SCHTR_TSGSONUV1S</t>
  </si>
  <si>
    <t>SP100HSCAR-ALL</t>
  </si>
  <si>
    <t>SP100HSALL_DHXSP100HS</t>
  </si>
  <si>
    <t>SPECTRUM100-H</t>
  </si>
  <si>
    <t>New-9/1</t>
  </si>
  <si>
    <t>SP100HSCAR-BHN</t>
  </si>
  <si>
    <t>SP100HSBHN_DHXSP100HS</t>
  </si>
  <si>
    <t>BHN_DHXSP100HS</t>
  </si>
  <si>
    <t>Added 8/26</t>
  </si>
  <si>
    <t>SP100HSCAR-CHTR</t>
  </si>
  <si>
    <t>SP100HSCHTR_DHXSP100HS</t>
  </si>
  <si>
    <t>CHTR_DHXSP100HS</t>
  </si>
  <si>
    <t>SP101HECAR-CHTR</t>
  </si>
  <si>
    <t>SP101HECHTR_DHXSPECTRUM101H</t>
  </si>
  <si>
    <t>SP101HE</t>
  </si>
  <si>
    <t>SPECTRUM101-H_CHTR</t>
  </si>
  <si>
    <t>CHTR_DHXSPECTRUM101H</t>
  </si>
  <si>
    <t>SA_HD_WORLDBOX</t>
  </si>
  <si>
    <t>SP101TECAR-CHTR</t>
  </si>
  <si>
    <t>SP101TECHTR_DTNSPECTRUM101T</t>
  </si>
  <si>
    <t>SP101TE</t>
  </si>
  <si>
    <t>SPECTRUM101-T_CHTR</t>
  </si>
  <si>
    <t>CHTR_DTNSPECTRUM101T</t>
  </si>
  <si>
    <t>SP110ACAR-ALL</t>
  </si>
  <si>
    <t>SP110AALL_DARSPECTRUM110A</t>
  </si>
  <si>
    <t>SPECTRUM110-AD</t>
  </si>
  <si>
    <t>SP110ADCAR</t>
  </si>
  <si>
    <t>SP110ADDARSPECTRUM110AD</t>
  </si>
  <si>
    <t>SP110AD</t>
  </si>
  <si>
    <t>DARSPECTRUM110AD</t>
  </si>
  <si>
    <t>MOTO_HD_WORLDBOX_2.0</t>
  </si>
  <si>
    <t>SP110ADCAR-ALL</t>
  </si>
  <si>
    <t>SP110ADALL_DARSPECTRUM110AD</t>
  </si>
  <si>
    <t>ALL_DARSPECTRUM110AD</t>
  </si>
  <si>
    <t>SP110ADCAR-BHN</t>
  </si>
  <si>
    <t>SP110ADBHN_DARSPECTRUM110AD</t>
  </si>
  <si>
    <t>BHN_DARSPECTRUM110AD</t>
  </si>
  <si>
    <t>SP110ADCAR-CHTR</t>
  </si>
  <si>
    <t>SP110ADCHTR_DARSPECTRUM110AD</t>
  </si>
  <si>
    <t>SPECTRUM110-AD_CHTR</t>
  </si>
  <si>
    <t>CHTR_DARSPECTRUM110AD</t>
  </si>
  <si>
    <t>SP110AECAR</t>
  </si>
  <si>
    <t>SP110AEDARSPECTRUM110AE</t>
  </si>
  <si>
    <t>SP110AE</t>
  </si>
  <si>
    <t>SPECTRUM110-AE</t>
  </si>
  <si>
    <t>DARSPECTRUM110AE</t>
  </si>
  <si>
    <t>SA_HD_WORLDBOX_2.0</t>
  </si>
  <si>
    <t>SP110AECAR-ALL</t>
  </si>
  <si>
    <t>SP110AEALL_DARSPECTRUM110AE</t>
  </si>
  <si>
    <t>ALL_DARSPECTRUM110AE</t>
  </si>
  <si>
    <t>SP110AECAR-BHN</t>
  </si>
  <si>
    <t>SP110AEBHN_DARSPECTRUM110AE</t>
  </si>
  <si>
    <t>SPECTRUM110-AE_BHN</t>
  </si>
  <si>
    <t>BHN_DARSPECTRUM110AE</t>
  </si>
  <si>
    <t>SP110AECAR-CHTR</t>
  </si>
  <si>
    <t>SP110AECHTR_DARSPECTRUM110AE</t>
  </si>
  <si>
    <t>SPECTRUM110-AE_CHTR</t>
  </si>
  <si>
    <t>CHTR_DARSPECTRUM110AE</t>
  </si>
  <si>
    <t>SP110HCAR-ALL</t>
  </si>
  <si>
    <t>SP110HALL_DHXSPECTRUM110H</t>
  </si>
  <si>
    <t>SPECTRUM110-H</t>
  </si>
  <si>
    <t>SP110HDCAR</t>
  </si>
  <si>
    <t>SP110HDDHXSPECTRUM110HD</t>
  </si>
  <si>
    <t>SP110HD</t>
  </si>
  <si>
    <t>SPECTRUM110-HD</t>
  </si>
  <si>
    <t>DHXSPECTRUM110HD</t>
  </si>
  <si>
    <t>SP110HDCAR-ALL</t>
  </si>
  <si>
    <t>SP110HDALL_DHXSPECTRUM110HD</t>
  </si>
  <si>
    <t>ALL_DHXSPECTRUM110HD</t>
  </si>
  <si>
    <t>SP110HDCAR-CHTR</t>
  </si>
  <si>
    <t>SP110HDCHTR_DHXSPECTRUM110HD</t>
  </si>
  <si>
    <t>CHTR_DHXSPECTRUM110HD</t>
  </si>
  <si>
    <t>SP110HECAR</t>
  </si>
  <si>
    <t>SP110HEDHXSPECTRUM110HE</t>
  </si>
  <si>
    <t>SP110HE </t>
  </si>
  <si>
    <t>SPECTRUM110-HE</t>
  </si>
  <si>
    <t>DHXSPECTRUM110HE</t>
  </si>
  <si>
    <t>SP110HECAR-ALL</t>
  </si>
  <si>
    <t>SP110HEALL_DHXSPECTRUM110HE</t>
  </si>
  <si>
    <t>ALL_DHXSPECTRUM110HE</t>
  </si>
  <si>
    <t>SP110HECAR-BHN</t>
  </si>
  <si>
    <t>SP110HEBHN_DHXSPECTRUM110HE</t>
  </si>
  <si>
    <t>SPECTRUM110-HE_BHN</t>
  </si>
  <si>
    <t>BHN_DHXSPECTRUM110HE</t>
  </si>
  <si>
    <t>SP110HECAR-CHTR</t>
  </si>
  <si>
    <t>SP110HECHTR_DHXSPECTRUM110HE</t>
  </si>
  <si>
    <t>SPECTRUM110-HE_CHTR</t>
  </si>
  <si>
    <t>CHTR_DHXSPECTRUM110HE</t>
  </si>
  <si>
    <t>SP110SDCAR-CHTR</t>
  </si>
  <si>
    <t>SP110SD</t>
  </si>
  <si>
    <t>SP110SECAR-CHTR</t>
  </si>
  <si>
    <t>SP110SECHTR_0</t>
  </si>
  <si>
    <t>SP110SE</t>
  </si>
  <si>
    <t>SP110TCAR-ALL</t>
  </si>
  <si>
    <t>SP110TALL_DTNSPECTRUM110T</t>
  </si>
  <si>
    <t>SPECTRUM110T</t>
  </si>
  <si>
    <t>SP110TDCAR</t>
  </si>
  <si>
    <t>SP110TDDTNSPECTRUM110TD</t>
  </si>
  <si>
    <t>SP110TD</t>
  </si>
  <si>
    <t>SPECTRUM110-TD</t>
  </si>
  <si>
    <t>DTNSPECTRUM110TD</t>
  </si>
  <si>
    <t>SP110TDCAR-ALL</t>
  </si>
  <si>
    <t>SP110TDALL_DTNSPECTRUM110TD</t>
  </si>
  <si>
    <t>SPECTRUM110-TE</t>
  </si>
  <si>
    <t>ALL_DTNSPECTRUM110TD</t>
  </si>
  <si>
    <t>SP110TDCAR-CHTR</t>
  </si>
  <si>
    <t>SP110TDCHTR_DTNSPECTRUM110TD</t>
  </si>
  <si>
    <t>CHTR_DTNSPECTRUM110TD</t>
  </si>
  <si>
    <t>SP110TECAR</t>
  </si>
  <si>
    <t>SP110TEDTNSPECTRUM110TE</t>
  </si>
  <si>
    <t>SP110TE</t>
  </si>
  <si>
    <t>DTNSPECTRUM110TE</t>
  </si>
  <si>
    <t>SP110TECAR-ALL</t>
  </si>
  <si>
    <t>SP110TEALL_DTNSPECTRUM110TE</t>
  </si>
  <si>
    <t>ALL_DTNSPECTRUM110TE</t>
  </si>
  <si>
    <t>SP110TECAR-BHN</t>
  </si>
  <si>
    <t>SP110TEBHN_DTNSPECTRUM110TE</t>
  </si>
  <si>
    <t>SPECTRUM110-TE_BHN</t>
  </si>
  <si>
    <t>BHN_DTNSPECTRUM110TE</t>
  </si>
  <si>
    <t>SP110TECAR-CHTR</t>
  </si>
  <si>
    <t>SP110TECHTR_DTNSPECTRUM110TE</t>
  </si>
  <si>
    <t>CHTR_DTNSPECTRUM110TE</t>
  </si>
  <si>
    <t>SP201HECAR-CHTR</t>
  </si>
  <si>
    <t>SP201HECHTR_DHXSPECTRUM201H</t>
  </si>
  <si>
    <t>SP201HE</t>
  </si>
  <si>
    <t>SPECTRUM201-H_CHTR</t>
  </si>
  <si>
    <t>CHTR_DHXSPECTRUM201H</t>
  </si>
  <si>
    <t>SA_HD_DVR_WORLDBOX</t>
  </si>
  <si>
    <t>SP201TECAR-CHTR</t>
  </si>
  <si>
    <t>SP201TECHTR_DTNSPECTRUM201T</t>
  </si>
  <si>
    <t>SP201TE</t>
  </si>
  <si>
    <t>SPECTRUM201-T_CHTR</t>
  </si>
  <si>
    <t>CHTR_DTNSPECTRUM201T</t>
  </si>
  <si>
    <t>SP210ACAR-ALL</t>
  </si>
  <si>
    <t>SP210AALL_DARSPECTRUM210A</t>
  </si>
  <si>
    <t>SP210A</t>
  </si>
  <si>
    <t>SPECTRUM210-AD</t>
  </si>
  <si>
    <t>ALL_DARSPECTRUM210A</t>
  </si>
  <si>
    <t>MOTO_HD DVR_WORLDBOX_2.0</t>
  </si>
  <si>
    <t>SPECTRUM</t>
  </si>
  <si>
    <t>SP210ADCAR</t>
  </si>
  <si>
    <t>SP210ADDARSPECTRUM210AD</t>
  </si>
  <si>
    <t>SP210AD</t>
  </si>
  <si>
    <t>DARSPECTRUM210AD</t>
  </si>
  <si>
    <t>SP210ADCAR-ALL</t>
  </si>
  <si>
    <t>SP210ADALL_DARSPECTRUM210AD</t>
  </si>
  <si>
    <t>ALL_DARSPECTRUM210AD</t>
  </si>
  <si>
    <t>SP210ADCAR-BHN</t>
  </si>
  <si>
    <t>SP210ADBHN_DARSPECTRUM210AD</t>
  </si>
  <si>
    <t>BHN_DARSPECTRUM210AD</t>
  </si>
  <si>
    <t>SP210ADCAR-CHTR</t>
  </si>
  <si>
    <t>SP210ADCHTR_DARSPECTRUM210AD</t>
  </si>
  <si>
    <t>SPECTRUM210-AD_CHTR</t>
  </si>
  <si>
    <t>CHTR_DARSPECTRUM210AD</t>
  </si>
  <si>
    <t>SP210AECAR</t>
  </si>
  <si>
    <t>SP210AEDARSPECTRUM210AE</t>
  </si>
  <si>
    <t>SP210AE</t>
  </si>
  <si>
    <t>SPECTRUM210-AE</t>
  </si>
  <si>
    <t>DARSPECTRUM210AE</t>
  </si>
  <si>
    <t>SA_HD DVR_WORLDBOX_2.0</t>
  </si>
  <si>
    <t>SP210AECAR-ALL</t>
  </si>
  <si>
    <t>SP210AEALL_DARSPECTRUM210AE</t>
  </si>
  <si>
    <t>ALL_DARSPECTRUM210AE</t>
  </si>
  <si>
    <t>SP210AECAR-BHN</t>
  </si>
  <si>
    <t>SP210AEBHN_DARSPECTRUM210AE</t>
  </si>
  <si>
    <t>SPECTRUM210-AE_BHN</t>
  </si>
  <si>
    <t>BHN_DARSPECTRUM210AE</t>
  </si>
  <si>
    <t>SA_HD_DVR_WORLDBOX_2.0</t>
  </si>
  <si>
    <t>SP210AECAR-CHTR</t>
  </si>
  <si>
    <t>SP210AECHTR_DARSPECTRUM210AE</t>
  </si>
  <si>
    <t>SPECTRUM210-AE_CHTR</t>
  </si>
  <si>
    <t>CHTR_DARSPECTRUM210AE</t>
  </si>
  <si>
    <t>SP210HCAR-ALL</t>
  </si>
  <si>
    <t>SP210HALL_DHXSPECTRUM210H</t>
  </si>
  <si>
    <t>SPECTRUM210-H</t>
  </si>
  <si>
    <t>SP210HDCAR</t>
  </si>
  <si>
    <t>SP210HDDHXSPECTRUM210HD</t>
  </si>
  <si>
    <t>SP210HD</t>
  </si>
  <si>
    <t>SPECTRUM210-HD</t>
  </si>
  <si>
    <t>DHXSPECTRUM210HD</t>
  </si>
  <si>
    <t>MOTO_HD_DVR_WORLDBOX_2.0</t>
  </si>
  <si>
    <t>SP210HDCAR-ALL</t>
  </si>
  <si>
    <t>SP210HDALL_DHXSPECTRUM210HD</t>
  </si>
  <si>
    <t>SPECTRUM210-HE</t>
  </si>
  <si>
    <t>ALL_DHXSPECTRUM210HD</t>
  </si>
  <si>
    <t>SP210HDCAR-CHTR</t>
  </si>
  <si>
    <t>SP210HDCHTR_DHXSPECTRUM210HD</t>
  </si>
  <si>
    <t>CHTR_DHXSPECTRUM210HD</t>
  </si>
  <si>
    <t>SP210HECAR</t>
  </si>
  <si>
    <t>SP210HEDHXSPECTRUM210HE</t>
  </si>
  <si>
    <t>SP210HE</t>
  </si>
  <si>
    <t>DHXSPECTRUM210HE</t>
  </si>
  <si>
    <t>SP210HECAR-ALL</t>
  </si>
  <si>
    <t>SP210HEALL_DHXSPECTRUM210HE</t>
  </si>
  <si>
    <t>ALL_DHXSPECTRUM210HE</t>
  </si>
  <si>
    <t>SP210HECAR-BHN</t>
  </si>
  <si>
    <t>SP210HEBHN_DHXSPECTRUM210HE</t>
  </si>
  <si>
    <t>SPECTRUM210-HE_BHN</t>
  </si>
  <si>
    <t>BHN_DHXSPECTRUM210HE</t>
  </si>
  <si>
    <t>SP210HECAR-CHTR</t>
  </si>
  <si>
    <t>SP210HECHTR_DHXSPECTRUM210HE</t>
  </si>
  <si>
    <t>SPECTRUM210-HE_CHTR</t>
  </si>
  <si>
    <t>CHTR_DHXSPECTRUM210HE</t>
  </si>
  <si>
    <t>SP210SDCAR-CHTR</t>
  </si>
  <si>
    <t>SP210SD</t>
  </si>
  <si>
    <t>SP210SECAR-CHTR</t>
  </si>
  <si>
    <t>SP210SE</t>
  </si>
  <si>
    <t>SP210TCAR-ALL</t>
  </si>
  <si>
    <t>SP210TALL_DTNSPECTRUM210T</t>
  </si>
  <si>
    <t>SPECTRUM210T</t>
  </si>
  <si>
    <t>SP210TDCAR</t>
  </si>
  <si>
    <t>SP210TDDTNSPECTRUM210TD</t>
  </si>
  <si>
    <t>SP210TD</t>
  </si>
  <si>
    <t>SPECTRUM210-TD</t>
  </si>
  <si>
    <t>DTNSPECTRUM210TD</t>
  </si>
  <si>
    <t>SP210TDCAR-ALL</t>
  </si>
  <si>
    <t>SP210TDALL_DTNSPECTRUM210TD</t>
  </si>
  <si>
    <t>SPECTRUM210-TE</t>
  </si>
  <si>
    <t>ALL_DTNSPECTRUM210TD</t>
  </si>
  <si>
    <t>SP210TDCAR-CHTR</t>
  </si>
  <si>
    <t>SP210TDCHTR_DTNSPECTRUM210TD</t>
  </si>
  <si>
    <t>CHTR_DTNSPECTRUM210TD</t>
  </si>
  <si>
    <t>SP210TECAR</t>
  </si>
  <si>
    <t>SP210TEDTNSPECTRUM210TE</t>
  </si>
  <si>
    <t>SP210TE</t>
  </si>
  <si>
    <t>DTNSPECTRUM210TE</t>
  </si>
  <si>
    <t>SP210TECAR-ALL</t>
  </si>
  <si>
    <t>SP210TEALL_DTNSPECTRUM210TE</t>
  </si>
  <si>
    <t>ALL_DTNSPECTRUM210TE</t>
  </si>
  <si>
    <t>SP210TECAR-BHN</t>
  </si>
  <si>
    <t>SP210TEBHN_DTNSPECTRUM210TE</t>
  </si>
  <si>
    <t>SPECTRUM210-TE_BHN</t>
  </si>
  <si>
    <t>BHN_DTNSPECTRUM210TE</t>
  </si>
  <si>
    <t>SP210TECAR-CHTR</t>
  </si>
  <si>
    <t>SP210TECHTR_DTNSPECTRUM210TE</t>
  </si>
  <si>
    <t>CHTR_DTNSPECTRUM210TE</t>
  </si>
  <si>
    <t>SPA508GCAR-BHN</t>
  </si>
  <si>
    <t>SPA508GBHN_OCISPA508G</t>
  </si>
  <si>
    <t>SPA508G</t>
  </si>
  <si>
    <t>SPA508G_BHN</t>
  </si>
  <si>
    <t>BHN_OCISPA508G</t>
  </si>
  <si>
    <t>SPA525GCAR-BHN</t>
  </si>
  <si>
    <t>SPA525GBHN_OCISPA525G2</t>
  </si>
  <si>
    <t>SPA525G</t>
  </si>
  <si>
    <t>SPA525G2_BHN</t>
  </si>
  <si>
    <t>BHN_OCISPA525G2</t>
  </si>
  <si>
    <t>SPEC100CCAR-CHTR</t>
  </si>
  <si>
    <t>SPEC100CCHTR_DCISPECTRUM100C</t>
  </si>
  <si>
    <t>SPEC100C</t>
  </si>
  <si>
    <t>SPECTRUM100-C_CHTR</t>
  </si>
  <si>
    <t>CHTR_DCISPECTRUM100C</t>
  </si>
  <si>
    <t>CONV1030</t>
  </si>
  <si>
    <t>SA_HD_WORLDBOX_1.1</t>
  </si>
  <si>
    <t>SPEC100HCAR-CHTR</t>
  </si>
  <si>
    <t>SPEC100HCHTR_DHXSPECTRUM100H</t>
  </si>
  <si>
    <t>SPEC100H</t>
  </si>
  <si>
    <t>CHTR_DHXSPECTRUM100H</t>
  </si>
  <si>
    <t>SPEC200CCAR-CHTR</t>
  </si>
  <si>
    <t>SPEC200CCHTR_DCISPECTRUM200C</t>
  </si>
  <si>
    <t>SPEC200C</t>
  </si>
  <si>
    <t>SPECTRUM200-C_CHTR</t>
  </si>
  <si>
    <t>CHTR_DCISPECTRUM200C</t>
  </si>
  <si>
    <t>SA_HD_DVR_WORLDBOX_1.1</t>
  </si>
  <si>
    <t>SPEC200HCAR-CHTR</t>
  </si>
  <si>
    <t>SPEC200HCHTR_DHXSPECTRUM200H</t>
  </si>
  <si>
    <t>SPEC200H</t>
  </si>
  <si>
    <t>SPECTRUM200-H</t>
  </si>
  <si>
    <t>CHTR_DHXSPECTRUM200H</t>
  </si>
  <si>
    <t>CONV1025</t>
  </si>
  <si>
    <t>SPM101HCAR</t>
  </si>
  <si>
    <t>SPM101HDHXSPECTRUM101H</t>
  </si>
  <si>
    <t>SPECTRUM101-H</t>
  </si>
  <si>
    <t>SPM101HCAR-BHN</t>
  </si>
  <si>
    <t>SPM101HBHN_DHXSPECTRUM101H</t>
  </si>
  <si>
    <t>SPECTRUM101-H_BHN</t>
  </si>
  <si>
    <t>SPM101TCAR</t>
  </si>
  <si>
    <t>SPM101TDTNSPECTRUM101T</t>
  </si>
  <si>
    <t>SPECTRUM101-T</t>
  </si>
  <si>
    <t>SPM101TCAR-BHN</t>
  </si>
  <si>
    <t>SPM101TBHN_DTNSPECTRUM101T</t>
  </si>
  <si>
    <t>SPECTRUM101T</t>
  </si>
  <si>
    <t>SPM101TCAR-CHTR</t>
  </si>
  <si>
    <t>SPM101TCHTR_DTNSPECTRUM101T</t>
  </si>
  <si>
    <t>SPM201HCAR</t>
  </si>
  <si>
    <t>SPM201HDHXSPECTRUM201H</t>
  </si>
  <si>
    <t>SPECTRUM201-H</t>
  </si>
  <si>
    <t>SPM201HCAR-BHN</t>
  </si>
  <si>
    <t>SPM201HBHN_DHXSPECTRUM201H</t>
  </si>
  <si>
    <t>SPECTRUM201-H_BHN</t>
  </si>
  <si>
    <t>BHN_DHXSPECTRUM201H</t>
  </si>
  <si>
    <t>SPM201HCAR-CHTR</t>
  </si>
  <si>
    <t>SPM201HCHTR_DHXSPECTRUM201H</t>
  </si>
  <si>
    <t>SPM201TCAR</t>
  </si>
  <si>
    <t>SPM201TDTNSPECTRUM201T</t>
  </si>
  <si>
    <t>SPECTRUM201-T</t>
  </si>
  <si>
    <t>SPM201TCAR-BHN</t>
  </si>
  <si>
    <t>SPM201TBHN_DTNSPECTRUM201T</t>
  </si>
  <si>
    <t>SPECTRUM201T</t>
  </si>
  <si>
    <t>BHN_DTNSPECTRUM201T</t>
  </si>
  <si>
    <t>SPM201TCAR-CHTR</t>
  </si>
  <si>
    <t>SPM201TCHTR_DTNSPECTRUM201T</t>
  </si>
  <si>
    <t>SSH3262TWCAR</t>
  </si>
  <si>
    <t>SSH3262TWDSM3262S</t>
  </si>
  <si>
    <t>SSH3272TWCAR</t>
  </si>
  <si>
    <t>SSH3272TWDSM3272S</t>
  </si>
  <si>
    <t>SSH3362T3CAR</t>
  </si>
  <si>
    <t>SSH3362T3DSM3362M</t>
  </si>
  <si>
    <t>SSH3362T3</t>
  </si>
  <si>
    <t>SSH3362TWCAR</t>
  </si>
  <si>
    <t>SSH3362TWDSM3362S</t>
  </si>
  <si>
    <t>STA1520CAR</t>
  </si>
  <si>
    <t>STA1520OTIASDV</t>
  </si>
  <si>
    <t>STA1520</t>
  </si>
  <si>
    <t>OTIASDV</t>
  </si>
  <si>
    <t>STA1520OTIADPSDV</t>
  </si>
  <si>
    <t>OTIADPSDV</t>
  </si>
  <si>
    <t>STA1520CAR-BHN</t>
  </si>
  <si>
    <t>STA1520BHN_OTIASDV</t>
  </si>
  <si>
    <t>STA1520_BHN</t>
  </si>
  <si>
    <t>BHN_OTIASDV</t>
  </si>
  <si>
    <t>STA1520BHN_OTIADPSDV</t>
  </si>
  <si>
    <t>BHN_OTIADPSDV</t>
  </si>
  <si>
    <t>STIMDMCAR-BHN</t>
  </si>
  <si>
    <t>STIMDMBHN_MUKSTIMODEM</t>
  </si>
  <si>
    <t>STIMDM</t>
  </si>
  <si>
    <t>STIMOD_BHN</t>
  </si>
  <si>
    <t>BHN_MUKSTIMODEM</t>
  </si>
  <si>
    <t>SVS9MTCAR</t>
  </si>
  <si>
    <t>SVS9MTSSVS9MT</t>
  </si>
  <si>
    <t>SVS9MT</t>
  </si>
  <si>
    <t>IH PBA VIDEO RECORDER</t>
  </si>
  <si>
    <t>SMARTVUE</t>
  </si>
  <si>
    <t>S9MT</t>
  </si>
  <si>
    <t>SSVS9MT</t>
  </si>
  <si>
    <t>IH_PBA_VIDEO_RECORDER</t>
  </si>
  <si>
    <t>T811CMCAR</t>
  </si>
  <si>
    <t>T811CMHRUT811CM</t>
  </si>
  <si>
    <t>T811CM</t>
  </si>
  <si>
    <t>WIFI AP OUTDOOR</t>
  </si>
  <si>
    <t>HRUT811CM</t>
  </si>
  <si>
    <t>WIFI_ACCESS_POINT_OUTDOOR</t>
  </si>
  <si>
    <t>Was 1022483</t>
  </si>
  <si>
    <t>T811CMCAR-BHN</t>
  </si>
  <si>
    <t>T811CMBHN_HRUT811CM</t>
  </si>
  <si>
    <t>BHN_HRUT811CM</t>
  </si>
  <si>
    <t>T811CMCAR-CHTR</t>
  </si>
  <si>
    <t>T811CMCHTR_HRUT811CM</t>
  </si>
  <si>
    <t>CHTR_HRUT811CM</t>
  </si>
  <si>
    <t>TACKLECAR-CHTR</t>
  </si>
  <si>
    <t>TACKLECHTR_OUKMETER</t>
  </si>
  <si>
    <t>TACKLE</t>
  </si>
  <si>
    <t>METER_CHTR</t>
  </si>
  <si>
    <t>CHTR_OUKMETER</t>
  </si>
  <si>
    <t>METER</t>
  </si>
  <si>
    <t>TC4310CAR</t>
  </si>
  <si>
    <t>TC4310MTNTC4310</t>
  </si>
  <si>
    <t>Was DND</t>
  </si>
  <si>
    <t>(L-TWC)</t>
  </si>
  <si>
    <t>TC4400CAR</t>
  </si>
  <si>
    <t>TC4400MTNTC4400AMV1</t>
  </si>
  <si>
    <t>TC4400-AMV2</t>
  </si>
  <si>
    <t>D3.1 2X2 WIRED MODEM</t>
  </si>
  <si>
    <t>TC4400-AMV1</t>
  </si>
  <si>
    <t>TC4400CAR-BHN</t>
  </si>
  <si>
    <t>TC4400BHN_MTNTC4400AMV1</t>
  </si>
  <si>
    <t>BHN_MTNTC4400AMV1</t>
  </si>
  <si>
    <t>TC4400CAR-CHTR</t>
  </si>
  <si>
    <t>TC4400CHTR_MTNTC4400AMV1</t>
  </si>
  <si>
    <t>CHTR_MTNTC4400AMV1</t>
  </si>
  <si>
    <t>TC600CAR</t>
  </si>
  <si>
    <t>TC600DVETC600</t>
  </si>
  <si>
    <t>TC600</t>
  </si>
  <si>
    <t>VECIMA</t>
  </si>
  <si>
    <t>DVETC600</t>
  </si>
  <si>
    <t>TC600CAR-CHTR</t>
  </si>
  <si>
    <t>TC600CHTR_DVETC600</t>
  </si>
  <si>
    <t>CHTR_DVETC600</t>
  </si>
  <si>
    <t>715424-VEC-TWC</t>
  </si>
  <si>
    <t>QAM TUNER</t>
  </si>
  <si>
    <t>TC600ECAR</t>
  </si>
  <si>
    <t>TC600EDVETC600E</t>
  </si>
  <si>
    <t>TC600E</t>
  </si>
  <si>
    <t>DVETC600E</t>
  </si>
  <si>
    <t>TC600ECAR-CHTR</t>
  </si>
  <si>
    <t>TC600ECHTR_DVETC600E</t>
  </si>
  <si>
    <t>CHTR_DVETC600E</t>
  </si>
  <si>
    <t>TC600HFCAR</t>
  </si>
  <si>
    <t>TC600HFDVETC600HF</t>
  </si>
  <si>
    <t>TC600HF</t>
  </si>
  <si>
    <t>DVETC600HF</t>
  </si>
  <si>
    <t>TC600HFCAR-CHTR</t>
  </si>
  <si>
    <t>TC600HFCHTR_DVETC600HF</t>
  </si>
  <si>
    <t>CHTR_DVETC600HF</t>
  </si>
  <si>
    <t>TC8715DCAR</t>
  </si>
  <si>
    <t>TC8715DMTNTC8715D</t>
  </si>
  <si>
    <t>DNR - Failed Units Hold for Auction</t>
  </si>
  <si>
    <t>TC8715DCAR-BHN</t>
  </si>
  <si>
    <t>TC8715DBHN_MTNTC8715D</t>
  </si>
  <si>
    <t>TC8715D_BHN</t>
  </si>
  <si>
    <t>BHN_MTNTC8715D</t>
  </si>
  <si>
    <t>TC8717TCAR</t>
  </si>
  <si>
    <t>TC8717TTTNTC8717T</t>
  </si>
  <si>
    <t>TC8717TCAR-BHN</t>
  </si>
  <si>
    <t>TC8717TBHN_TTNTC8717T</t>
  </si>
  <si>
    <t>BHN_TTNTC8717T</t>
  </si>
  <si>
    <t>TCA200CAR</t>
  </si>
  <si>
    <t>TCA200STNTCA200</t>
  </si>
  <si>
    <t>TCA200</t>
  </si>
  <si>
    <t>STNTCA200</t>
  </si>
  <si>
    <t>TCA200CAR-BHN</t>
  </si>
  <si>
    <t>TCA200BHN_STNTCA200</t>
  </si>
  <si>
    <t>TCA200_BHN</t>
  </si>
  <si>
    <t>BHN_STNTCA200</t>
  </si>
  <si>
    <t>1T1069805-TWC</t>
  </si>
  <si>
    <t>TCA200GCAR-BHN</t>
  </si>
  <si>
    <t>TCA200GBHN_STNTCA200</t>
  </si>
  <si>
    <t>TCA200G</t>
  </si>
  <si>
    <t>TCA203CAR-BHN</t>
  </si>
  <si>
    <t>TCA203BHN_STNTCA203TWC</t>
  </si>
  <si>
    <t>TCA203</t>
  </si>
  <si>
    <t>TCA203TWC</t>
  </si>
  <si>
    <t>BHN_STNTCA203TWC</t>
  </si>
  <si>
    <t>TECHNICOLOR/THOMSON/RCA</t>
  </si>
  <si>
    <t>TCATS3CAR</t>
  </si>
  <si>
    <t>TCATS3STNTCA203TWC</t>
  </si>
  <si>
    <t>TCATS3</t>
  </si>
  <si>
    <t>STNTCA203TWC</t>
  </si>
  <si>
    <t>TCATS3BCAR</t>
  </si>
  <si>
    <t>TCATS3BSTNTCA203TWCG</t>
  </si>
  <si>
    <t>TCATS3B</t>
  </si>
  <si>
    <t>TCA203TWCG</t>
  </si>
  <si>
    <t>STNTCA203TWCG</t>
  </si>
  <si>
    <t>TCD746320CAR-CHTR</t>
  </si>
  <si>
    <t>TCD746320CHTR_DTVTCD746320</t>
  </si>
  <si>
    <t>TCD746320</t>
  </si>
  <si>
    <t>TIVO</t>
  </si>
  <si>
    <t>TCD746320_CHTR</t>
  </si>
  <si>
    <t>CHTR_DTVTCD746320</t>
  </si>
  <si>
    <t>TCD74636CAR-CHTR</t>
  </si>
  <si>
    <t>TCD74636CHTR_DTVTCD74636</t>
  </si>
  <si>
    <t>TCD74636</t>
  </si>
  <si>
    <t>TCD74636_CHTR</t>
  </si>
  <si>
    <t>CHTR_DTVTCD74636</t>
  </si>
  <si>
    <t>TCD75059CAR-CHTR</t>
  </si>
  <si>
    <t>TCD75059CHTR_DTVTCD75059</t>
  </si>
  <si>
    <t>TCD75059</t>
  </si>
  <si>
    <t>TCD75059_CHTR</t>
  </si>
  <si>
    <t>CHTR_DTVTCD75059</t>
  </si>
  <si>
    <t>TCDA90000CAR-CHTR</t>
  </si>
  <si>
    <t>TCDA90000CHTR_DTVTCDA90000</t>
  </si>
  <si>
    <t>TCDA90000</t>
  </si>
  <si>
    <t>TCDA90000_CHTR</t>
  </si>
  <si>
    <t>CHTR_DTVTCDA90000</t>
  </si>
  <si>
    <t>TDC577XRCAR-CHTR</t>
  </si>
  <si>
    <t>TDC577XRCHTR_ATDC577XR</t>
  </si>
  <si>
    <t>TDC577XR</t>
  </si>
  <si>
    <t>TDC577XR_CHTR</t>
  </si>
  <si>
    <t>CHTR_ATDC577XR</t>
  </si>
  <si>
    <t>TDC577XRCHTR_DPATDC577XR</t>
  </si>
  <si>
    <t>CHTR_DPATDC577XR</t>
  </si>
  <si>
    <t>TDC778XCAR-CHTR</t>
  </si>
  <si>
    <t>TDC778XCHTR_ATDC778X</t>
  </si>
  <si>
    <t>TDC778X</t>
  </si>
  <si>
    <t>TDC778X_CHTR</t>
  </si>
  <si>
    <t>CHTR_ATDC778X</t>
  </si>
  <si>
    <t>TDC778XCHTR_DPATDC778X</t>
  </si>
  <si>
    <t>CHTR_DPATDC778X</t>
  </si>
  <si>
    <t>TDC779XCAR-CHTR</t>
  </si>
  <si>
    <t>TDC779XCHTR_A779XM</t>
  </si>
  <si>
    <t>TDC779X_CHTR</t>
  </si>
  <si>
    <t>CHTR_A779XM</t>
  </si>
  <si>
    <t>TDC779XCHTR_DPA779XM</t>
  </si>
  <si>
    <t>CHTR_DPA779XM</t>
  </si>
  <si>
    <t>TDC780XCAR-CHTR</t>
  </si>
  <si>
    <t>TDC780XCHTR_A780XM</t>
  </si>
  <si>
    <t>TDC780X_CHTR</t>
  </si>
  <si>
    <t>CHTR_A780XM</t>
  </si>
  <si>
    <t>TDC780XCHTR_DPA780XM</t>
  </si>
  <si>
    <t>CHTR_DPA780XM</t>
  </si>
  <si>
    <t>TDC787XCAR</t>
  </si>
  <si>
    <t>TDC787XA787XM</t>
  </si>
  <si>
    <t>TDC787X</t>
  </si>
  <si>
    <t>A787XM</t>
  </si>
  <si>
    <t>TDC787XDPA787XM</t>
  </si>
  <si>
    <t>DPA787XM</t>
  </si>
  <si>
    <t>1075386</t>
  </si>
  <si>
    <t>TDC787XBCAR-CHTR</t>
  </si>
  <si>
    <t>TDC787XBCHTR_A787XM</t>
  </si>
  <si>
    <t>TDC787XB</t>
  </si>
  <si>
    <t>TDC787X_CHTR</t>
  </si>
  <si>
    <t>CHTR_A787XM</t>
  </si>
  <si>
    <t>TDC787XBCHTR_DPA787XM</t>
  </si>
  <si>
    <t>CHTR_DPA787XM</t>
  </si>
  <si>
    <t>TDC788DCAR</t>
  </si>
  <si>
    <t>TDC788DATDC788D</t>
  </si>
  <si>
    <t>TDC788D</t>
  </si>
  <si>
    <t>ATDC788D</t>
  </si>
  <si>
    <t>CONV0900</t>
  </si>
  <si>
    <t>TDC788DDPATDC788D</t>
  </si>
  <si>
    <t>DPATDC788D</t>
  </si>
  <si>
    <t>TDC788DCAR-CHTR</t>
  </si>
  <si>
    <t>TDC788DCHTR_ATDC788D</t>
  </si>
  <si>
    <t>TDC788D_CHTR</t>
  </si>
  <si>
    <t>CHTR_ATDC788D</t>
  </si>
  <si>
    <t>TDC788DCHTR_DPATDC788D</t>
  </si>
  <si>
    <t>CHTR_DPATDC788D</t>
  </si>
  <si>
    <t>TDC788D1CAR-CHTR</t>
  </si>
  <si>
    <t>TDC788D1CHTR_ATDC788D1W</t>
  </si>
  <si>
    <t>TDC788D1</t>
  </si>
  <si>
    <t>TDC788D1W_CHTR</t>
  </si>
  <si>
    <t>CHTR_ATDC788D1W</t>
  </si>
  <si>
    <t>CONV0910</t>
  </si>
  <si>
    <t>TDC788D1CHTR_DPATDC788D1W</t>
  </si>
  <si>
    <t>CHTR_DPATDC788D1W</t>
  </si>
  <si>
    <t>TDC788DSGCAR-CHTR</t>
  </si>
  <si>
    <t>TDC788DSGCHTR_ATDC788DSG</t>
  </si>
  <si>
    <t>TDC788DSG</t>
  </si>
  <si>
    <t>CHTR_ATDC788DSG</t>
  </si>
  <si>
    <t>TDC788DSGCHTR_DPATDC788DSG</t>
  </si>
  <si>
    <t>CHTR_DPATDC788DSG</t>
  </si>
  <si>
    <t>TDCI105CAR</t>
  </si>
  <si>
    <t>TDCI105DTNDCI105</t>
  </si>
  <si>
    <t>TDCI105</t>
  </si>
  <si>
    <t>DCI105TWC1</t>
  </si>
  <si>
    <t>DTNDCI105</t>
  </si>
  <si>
    <t>TDCI401CAR</t>
  </si>
  <si>
    <t>TDCI401DTNDCI401</t>
  </si>
  <si>
    <t>TDCI401</t>
  </si>
  <si>
    <t>DCI401TWC2</t>
  </si>
  <si>
    <t>DTNDCI401</t>
  </si>
  <si>
    <t>TDCI401T1CAR</t>
  </si>
  <si>
    <t>TDCI401T1DTNDCI401</t>
  </si>
  <si>
    <t>TDCI401T1</t>
  </si>
  <si>
    <t>TDCI401T1CAR-BHN</t>
  </si>
  <si>
    <t>TDCI401T1BHN_DTNDCI401</t>
  </si>
  <si>
    <t>BHN_DTNDCI401</t>
  </si>
  <si>
    <t>DTA_HD</t>
  </si>
  <si>
    <t>TDTA401CAR-BHN</t>
  </si>
  <si>
    <t>TDTA401BHN_DTNDCI401</t>
  </si>
  <si>
    <t>TDTA401</t>
  </si>
  <si>
    <t>TER110CAR</t>
  </si>
  <si>
    <t>TER110MTE110</t>
  </si>
  <si>
    <t>TER110</t>
  </si>
  <si>
    <t>TERAYON</t>
  </si>
  <si>
    <t>EMC110</t>
  </si>
  <si>
    <t>MTE110</t>
  </si>
  <si>
    <t>TER210CAR</t>
  </si>
  <si>
    <t>TER210MTE210</t>
  </si>
  <si>
    <t>TER210</t>
  </si>
  <si>
    <t>ECM210</t>
  </si>
  <si>
    <t>MTE210</t>
  </si>
  <si>
    <t>TER615CAR</t>
  </si>
  <si>
    <t>TER615MTE615</t>
  </si>
  <si>
    <t>TER615</t>
  </si>
  <si>
    <t>TJ615</t>
  </si>
  <si>
    <t>MTE615</t>
  </si>
  <si>
    <t>TER715XCAR</t>
  </si>
  <si>
    <t>TER715XMTE715X</t>
  </si>
  <si>
    <t>TER715X</t>
  </si>
  <si>
    <t>TJ715</t>
  </si>
  <si>
    <t>MTE715X</t>
  </si>
  <si>
    <t>TER715XCAR-BHN</t>
  </si>
  <si>
    <t>TER715XBHN_MTE715X</t>
  </si>
  <si>
    <t>TJ715X_BHN</t>
  </si>
  <si>
    <t>BHN_MTE715X</t>
  </si>
  <si>
    <t>TERPROCAR</t>
  </si>
  <si>
    <t>TERPROMTEMODM</t>
  </si>
  <si>
    <t>TERPRO</t>
  </si>
  <si>
    <t>TERGENMDM</t>
  </si>
  <si>
    <t>MTEMODM</t>
  </si>
  <si>
    <t>TG1672GCAR</t>
  </si>
  <si>
    <t>TG1672GTARTG1672G</t>
  </si>
  <si>
    <t>TG1672G_BHNCAR-BHN</t>
  </si>
  <si>
    <t>TG1672G_BHNBHN_BHN_TARTG1672G</t>
  </si>
  <si>
    <t>TG1672G_BHN</t>
  </si>
  <si>
    <t>BHN_BHN_TARTG1672G</t>
  </si>
  <si>
    <t>TG1682GCAR</t>
  </si>
  <si>
    <t>TG1682GTARTG1682G</t>
  </si>
  <si>
    <t>TG1682G</t>
  </si>
  <si>
    <t>TARTG1682G</t>
  </si>
  <si>
    <t>TG852GCAR</t>
  </si>
  <si>
    <t>TG852GTARTG852G</t>
  </si>
  <si>
    <t>TARTG852G</t>
  </si>
  <si>
    <t>TELE0550-TWC</t>
  </si>
  <si>
    <t>TG852GCAR-BHN</t>
  </si>
  <si>
    <t>TG852GBHN_TARTG852G</t>
  </si>
  <si>
    <t>BHN_TARTG852G</t>
  </si>
  <si>
    <t>TG862GCAR</t>
  </si>
  <si>
    <t>TG862GTARTG862G</t>
  </si>
  <si>
    <t>TG862GCAR-BHN</t>
  </si>
  <si>
    <t>TG862GBHN_TARTG862G</t>
  </si>
  <si>
    <t>BHN_TARTG862G</t>
  </si>
  <si>
    <t>TLP941CAR-BHN</t>
  </si>
  <si>
    <t>TLP941BHN_BZY941</t>
  </si>
  <si>
    <t>TLP941</t>
  </si>
  <si>
    <t>ZYXEL</t>
  </si>
  <si>
    <t>BHN_BZY941</t>
  </si>
  <si>
    <t>TLP944CAR-BHN</t>
  </si>
  <si>
    <t>TLP944BHN_BZY944S</t>
  </si>
  <si>
    <t>TLP944</t>
  </si>
  <si>
    <t>P944S</t>
  </si>
  <si>
    <t>BHN_BZY944S</t>
  </si>
  <si>
    <t>TLP964CAR-BHN</t>
  </si>
  <si>
    <t>TLP964BHN_BZY964</t>
  </si>
  <si>
    <t>TLP964</t>
  </si>
  <si>
    <t>P964 CR_BHN</t>
  </si>
  <si>
    <t>BHN_BZY964</t>
  </si>
  <si>
    <t>TM102ACAR-CHTR</t>
  </si>
  <si>
    <t>TM102ACHTR_TARTM102A</t>
  </si>
  <si>
    <t>TM102A</t>
  </si>
  <si>
    <t>TM102A_CHTR</t>
  </si>
  <si>
    <t>CHTR_TARTM102A</t>
  </si>
  <si>
    <t>TM1602ACAR-CHTR</t>
  </si>
  <si>
    <t>TM1602ACHTR_TARTM1602A</t>
  </si>
  <si>
    <t>TM1602A_CHTR</t>
  </si>
  <si>
    <t>D3_24X8_WIRED_EMTA</t>
  </si>
  <si>
    <t>TM1602AP2CAR-CHTR</t>
  </si>
  <si>
    <t>TM1602AP2CHTR_TARTM1602AP2</t>
  </si>
  <si>
    <t>TM1602AP2_CHTR</t>
  </si>
  <si>
    <t>TM1602GCAR</t>
  </si>
  <si>
    <t>TM1602GTARTM1602G</t>
  </si>
  <si>
    <t>D3 24X8 WIRED EMTA BATT</t>
  </si>
  <si>
    <t>D3_24X8_WIRED_EMTA_BATT</t>
  </si>
  <si>
    <t>TM1602GCAR-BHN</t>
  </si>
  <si>
    <t>TM1602GBHN_TARTM1602G</t>
  </si>
  <si>
    <t>BHN_TARTM1602G</t>
  </si>
  <si>
    <t>TM1602GCAR-CHTR</t>
  </si>
  <si>
    <t>TM1602GCHTR_TARTM1602G</t>
  </si>
  <si>
    <t>TM1602G_CHTR</t>
  </si>
  <si>
    <t>TM16AP2CAR</t>
  </si>
  <si>
    <t>TM16AP2TARTM1602AP2</t>
  </si>
  <si>
    <t>D3_24x8_WIRED_EMTA</t>
  </si>
  <si>
    <t>TM16AP2CAR-BHN</t>
  </si>
  <si>
    <t>TM16AP2BHN_TARTM1602AP2</t>
  </si>
  <si>
    <t>BHN_TARTM1602AP2</t>
  </si>
  <si>
    <t>TM402GCAR</t>
  </si>
  <si>
    <t>TM402GTTM402G</t>
  </si>
  <si>
    <t>TTM402G</t>
  </si>
  <si>
    <t>TWCPS1037902</t>
  </si>
  <si>
    <t>TM402GCAR-BHN</t>
  </si>
  <si>
    <t>TM402GBHN_TTM402G</t>
  </si>
  <si>
    <t>BHN_TTM402G</t>
  </si>
  <si>
    <t>TM402GCAR-CHTR</t>
  </si>
  <si>
    <t>TM402GCHTR_TTM402G</t>
  </si>
  <si>
    <t>TM402G_CHTR</t>
  </si>
  <si>
    <t>TM402PCAR</t>
  </si>
  <si>
    <t>TM402PTTM402P</t>
  </si>
  <si>
    <t>TM402P</t>
  </si>
  <si>
    <t>TTM402P</t>
  </si>
  <si>
    <t>TWCPS1037986</t>
  </si>
  <si>
    <t>TM402PCAR-CHTR</t>
  </si>
  <si>
    <t>TM402PCHTR_TTM402P</t>
  </si>
  <si>
    <t>TM402P_CHTR</t>
  </si>
  <si>
    <t>CHTR_TTM402P</t>
  </si>
  <si>
    <t>TELE0898</t>
  </si>
  <si>
    <t>TM502ACAR</t>
  </si>
  <si>
    <t>TM502ATTM502A</t>
  </si>
  <si>
    <t>TTM502A</t>
  </si>
  <si>
    <t>TM502ACAR-CHTR</t>
  </si>
  <si>
    <t>TM502ACHTR_TTM502A</t>
  </si>
  <si>
    <t>TM502A_CHTR</t>
  </si>
  <si>
    <t>TM502GCAR</t>
  </si>
  <si>
    <t>TM502GTTM502G</t>
  </si>
  <si>
    <t>TWCPS1050855</t>
  </si>
  <si>
    <t>TM502GCAR-BHN</t>
  </si>
  <si>
    <t>TM502GBHN_TTM502G</t>
  </si>
  <si>
    <t>BHN_TTM502G</t>
  </si>
  <si>
    <t>TM502GCAR-CHTR</t>
  </si>
  <si>
    <t>TM502GCHTR_TTM502G</t>
  </si>
  <si>
    <t>TM502G_CHTR</t>
  </si>
  <si>
    <t>TM504GCAR</t>
  </si>
  <si>
    <t>TM504GTTM504G</t>
  </si>
  <si>
    <t>TM504G</t>
  </si>
  <si>
    <t>TTM504G</t>
  </si>
  <si>
    <t>TM504GCAR-CHTR</t>
  </si>
  <si>
    <t>TM504GCHTR_TTM504G</t>
  </si>
  <si>
    <t>TM504G_CHTR</t>
  </si>
  <si>
    <t>CHTR_TTM504G</t>
  </si>
  <si>
    <t>TM508ACAR</t>
  </si>
  <si>
    <t>TM508ATTM508A</t>
  </si>
  <si>
    <t>TM508A</t>
  </si>
  <si>
    <t>TTM508A</t>
  </si>
  <si>
    <t>8_LINE_EMTA_COMM</t>
  </si>
  <si>
    <t>TM508ACAR-BHN</t>
  </si>
  <si>
    <t>TM508ABHN_TTM508A</t>
  </si>
  <si>
    <t>BHN_TTM508A</t>
  </si>
  <si>
    <t>TWCPS1052408</t>
  </si>
  <si>
    <t>TM508ACAR-CHTR</t>
  </si>
  <si>
    <t>TM508ACHTR_TTM508A</t>
  </si>
  <si>
    <t>TM508A_CHTR</t>
  </si>
  <si>
    <t>CHTR_TTM508A</t>
  </si>
  <si>
    <t>TM508GCAR-CHTR</t>
  </si>
  <si>
    <t>TM508GCHTR_TARTM508G</t>
  </si>
  <si>
    <t>TM508G</t>
  </si>
  <si>
    <t>TM508G_CHTR</t>
  </si>
  <si>
    <t>CHTR_TARTM508G</t>
  </si>
  <si>
    <t>TM512ACAR</t>
  </si>
  <si>
    <t>TM512ATTM512A</t>
  </si>
  <si>
    <t>TM512A</t>
  </si>
  <si>
    <t>12 LINE EMTA</t>
  </si>
  <si>
    <t>TTM512A</t>
  </si>
  <si>
    <t>TM512ACAR-BHN</t>
  </si>
  <si>
    <t>TM512ABHN_TTM512A</t>
  </si>
  <si>
    <t>BHN_TTM512A</t>
  </si>
  <si>
    <t>TELE0960-TWC</t>
  </si>
  <si>
    <t>TM512ACAR-CHTR</t>
  </si>
  <si>
    <t>TM512ACHTR_TTM512A</t>
  </si>
  <si>
    <t>TM512A_CHTR</t>
  </si>
  <si>
    <t>CHTR_TTM512A</t>
  </si>
  <si>
    <t>12_LINE_EMTA_COMM</t>
  </si>
  <si>
    <t>TM512GCAR-CHTR</t>
  </si>
  <si>
    <t>TM512GCHTR_TTM512A</t>
  </si>
  <si>
    <t>TM512G</t>
  </si>
  <si>
    <t>TELE0960</t>
  </si>
  <si>
    <t>TM602ACAR</t>
  </si>
  <si>
    <t>TM602ATARTM602A</t>
  </si>
  <si>
    <t>TM602ACAR-CHTR</t>
  </si>
  <si>
    <t>TM602ACHTR_TARTM602A</t>
  </si>
  <si>
    <t>TM602A_CHTR</t>
  </si>
  <si>
    <t>TM602GCAR</t>
  </si>
  <si>
    <t>TM602GTARTM602G</t>
  </si>
  <si>
    <t>TELE0918-BHN</t>
  </si>
  <si>
    <t>TM602GCAR-BHN</t>
  </si>
  <si>
    <t>TM602GBHN_TARTM602G</t>
  </si>
  <si>
    <t>BHN_TARTM602G</t>
  </si>
  <si>
    <t>TM602GCAR-CHTR</t>
  </si>
  <si>
    <t>TM602GCHTR_TARTM602G</t>
  </si>
  <si>
    <t>TM602G_CHTR</t>
  </si>
  <si>
    <t>TM604GCAR</t>
  </si>
  <si>
    <t>TM604GTARTM604G</t>
  </si>
  <si>
    <t>TELE0984-BHN</t>
  </si>
  <si>
    <t>TM604GCAR-BHN</t>
  </si>
  <si>
    <t>TM604GBHN_TARTM604G</t>
  </si>
  <si>
    <t>BHN_TARTM604G</t>
  </si>
  <si>
    <t>TM604GCAR-CHTR</t>
  </si>
  <si>
    <t>TM604GCHTR_TARTM604G</t>
  </si>
  <si>
    <t>TM604G_CHTR</t>
  </si>
  <si>
    <t>TELE0984</t>
  </si>
  <si>
    <t>TM608GCAR</t>
  </si>
  <si>
    <t>TM608GTARTM608G</t>
  </si>
  <si>
    <t>TM608GCAR-BHN</t>
  </si>
  <si>
    <t>TM608GBHN_TARTM608G</t>
  </si>
  <si>
    <t>BHN_TARTM608G</t>
  </si>
  <si>
    <t>TM608GCAR-CHTR</t>
  </si>
  <si>
    <t>TM608GCHTR_TARTM608G</t>
  </si>
  <si>
    <t>TM608G_CHTR</t>
  </si>
  <si>
    <t>CHTR_TARTM608G</t>
  </si>
  <si>
    <t>TELE0988</t>
  </si>
  <si>
    <t>TM632ACAR-CHTR</t>
  </si>
  <si>
    <t>TM632ACHTR_TARTM632A</t>
  </si>
  <si>
    <t>TM632A_CHTR</t>
  </si>
  <si>
    <t>TM652GCAR-CHTR</t>
  </si>
  <si>
    <t>TM652GCHTR_TARWTM652G</t>
  </si>
  <si>
    <t>TM652G</t>
  </si>
  <si>
    <t>WTM652G_CHTR</t>
  </si>
  <si>
    <t>CHTR_TARWTM652G</t>
  </si>
  <si>
    <t>TM702GCAR-CHTR</t>
  </si>
  <si>
    <t>TM702GCHTR_TARTM702G</t>
  </si>
  <si>
    <t>TM702G</t>
  </si>
  <si>
    <t>TM702G_CHTR</t>
  </si>
  <si>
    <t>CHTR_TARTM702G</t>
  </si>
  <si>
    <t>TM722ACAR-CHTR</t>
  </si>
  <si>
    <t>TM722ACHTR_TARTM722A</t>
  </si>
  <si>
    <t>TM722A</t>
  </si>
  <si>
    <t>TM722A_CHTR</t>
  </si>
  <si>
    <t>CHTR_TARTM722A</t>
  </si>
  <si>
    <t>TM722GCAR-CHTR</t>
  </si>
  <si>
    <t>TM722GCHTR_TARTM722G</t>
  </si>
  <si>
    <t>TM722G</t>
  </si>
  <si>
    <t>TM722G_CHTR</t>
  </si>
  <si>
    <t>CHTR_TARTM722G</t>
  </si>
  <si>
    <t>TM802GCAR-CHTR</t>
  </si>
  <si>
    <t>TM802GCHTR_TARTM802G</t>
  </si>
  <si>
    <t>TM802G</t>
  </si>
  <si>
    <t>TM802G_CHTR</t>
  </si>
  <si>
    <t>CHTR_TARTM802G</t>
  </si>
  <si>
    <t>TM804GCAR</t>
  </si>
  <si>
    <t>TM804GTARTM804G</t>
  </si>
  <si>
    <t>TM804G</t>
  </si>
  <si>
    <t>TARTM804G</t>
  </si>
  <si>
    <t>TM804GCAR-BHN</t>
  </si>
  <si>
    <t>TM804GBHN_TARTM804G</t>
  </si>
  <si>
    <t>BHN_TARTM804G</t>
  </si>
  <si>
    <t>TM804GCAR-CHTR</t>
  </si>
  <si>
    <t>TM804GCHTR_TARTM804G</t>
  </si>
  <si>
    <t>TM804G_CHTR</t>
  </si>
  <si>
    <t>CHTR_TARTM804G</t>
  </si>
  <si>
    <t>TM822ACAR</t>
  </si>
  <si>
    <t>TM822ATARTM822A</t>
  </si>
  <si>
    <t>TARTM822A</t>
  </si>
  <si>
    <t>TELE0980</t>
  </si>
  <si>
    <t>TM822ACAR-CHTR</t>
  </si>
  <si>
    <t>TM822ACHTR_TARTM822A</t>
  </si>
  <si>
    <t>TM822A_CHTR</t>
  </si>
  <si>
    <t>TM822GCAR</t>
  </si>
  <si>
    <t>TM822GTARTM822G</t>
  </si>
  <si>
    <t>TARTM822G</t>
  </si>
  <si>
    <t>D3_AWG2_EMTA</t>
  </si>
  <si>
    <t>TM822GCAR-CHTR</t>
  </si>
  <si>
    <t>TM822GCHTR_TARTM822G</t>
  </si>
  <si>
    <t>TM822G_CHTR</t>
  </si>
  <si>
    <t>TM902ACAR</t>
  </si>
  <si>
    <t>TM902ATARTM902A</t>
  </si>
  <si>
    <t>TARTM902A</t>
  </si>
  <si>
    <t>TELE0961</t>
  </si>
  <si>
    <t>TM902ACAR-CHTR</t>
  </si>
  <si>
    <t>TM902ACHTR_TARTM902A</t>
  </si>
  <si>
    <t>TM902A_CHTR</t>
  </si>
  <si>
    <t>TOMODMCAR</t>
  </si>
  <si>
    <t>TOMODMMTOMODM</t>
  </si>
  <si>
    <t>TOMODM</t>
  </si>
  <si>
    <t>TOGENMDM</t>
  </si>
  <si>
    <t>MTOMODM</t>
  </si>
  <si>
    <t>TRTJ716CAR</t>
  </si>
  <si>
    <t>TRTJ716MTE716</t>
  </si>
  <si>
    <t>TRTJ716</t>
  </si>
  <si>
    <t>ECM716X</t>
  </si>
  <si>
    <t>MTE716</t>
  </si>
  <si>
    <t>TSTMTACAR</t>
  </si>
  <si>
    <t>TSTMTATTOMTA</t>
  </si>
  <si>
    <t>TSTMTA</t>
  </si>
  <si>
    <t>TOGENMTA</t>
  </si>
  <si>
    <t>TTOMTA</t>
  </si>
  <si>
    <t>TVM924CAR</t>
  </si>
  <si>
    <t>TVM924TUBTVM9241</t>
  </si>
  <si>
    <t>TVM924</t>
  </si>
  <si>
    <t>ATA 2-LINE</t>
  </si>
  <si>
    <t>TUBTVM9241</t>
  </si>
  <si>
    <t>ATA</t>
  </si>
  <si>
    <t>TVM924CAR-BHN</t>
  </si>
  <si>
    <t>TVM924BHN_TUBTVM9241</t>
  </si>
  <si>
    <t>TVM924_BHN</t>
  </si>
  <si>
    <t>BHN_TUBTVM9241</t>
  </si>
  <si>
    <t>TVM9241CAR-CHTR</t>
  </si>
  <si>
    <t>TVM9241CHTR_TUBTVM9241</t>
  </si>
  <si>
    <t>TVM9241</t>
  </si>
  <si>
    <t>TVM924_CHTR</t>
  </si>
  <si>
    <t>CHTR_TUBTVM9241</t>
  </si>
  <si>
    <t>U10C018CAR-BHN</t>
  </si>
  <si>
    <t>U10C018BHN_MABC018</t>
  </si>
  <si>
    <t>BHN_MABC018</t>
  </si>
  <si>
    <t>TWCPS1037725</t>
  </si>
  <si>
    <t>U10C022CAR-BHN</t>
  </si>
  <si>
    <t>U10C022BHN_TABC022</t>
  </si>
  <si>
    <t>TWCPS1056445</t>
  </si>
  <si>
    <t>U10C035CAR</t>
  </si>
  <si>
    <t>U10C035MUBC035</t>
  </si>
  <si>
    <t>U10C035</t>
  </si>
  <si>
    <t>MUBC035</t>
  </si>
  <si>
    <t>U10C045CAR-CHTR</t>
  </si>
  <si>
    <t>U10C045CHTR_MUBDDW3611</t>
  </si>
  <si>
    <t>U10C045</t>
  </si>
  <si>
    <t>U2600WCAR</t>
  </si>
  <si>
    <t>U2600WMABD2600</t>
  </si>
  <si>
    <t>U2600W</t>
  </si>
  <si>
    <t>DDW2600</t>
  </si>
  <si>
    <t>MABD2600</t>
  </si>
  <si>
    <t>U2600WCAR-BHN</t>
  </si>
  <si>
    <t>U2600WBHN_MABD2600</t>
  </si>
  <si>
    <t>DDW2600_BHN</t>
  </si>
  <si>
    <t>BHN_MABD2600</t>
  </si>
  <si>
    <t>TWCPS1059104</t>
  </si>
  <si>
    <t>UBC1302CAR-CHTR</t>
  </si>
  <si>
    <t>UBC1302CHTR_TUBUBC1302AA00</t>
  </si>
  <si>
    <t>UBC1302</t>
  </si>
  <si>
    <t>CHTR_TUBUBC1302AA00</t>
  </si>
  <si>
    <t>UBR905CAR-BHN</t>
  </si>
  <si>
    <t>UBR905BHN_RCUBR905</t>
  </si>
  <si>
    <t>UBR905_BHN</t>
  </si>
  <si>
    <t>BHN_RCUBR905</t>
  </si>
  <si>
    <t>UBR924CAR-BHN</t>
  </si>
  <si>
    <t>UBR924BHN_RCUBR924</t>
  </si>
  <si>
    <t>UBR924</t>
  </si>
  <si>
    <t>UBR924_BHN</t>
  </si>
  <si>
    <t>BHN_RCUBR924</t>
  </si>
  <si>
    <t>UBRAMBCAR-BHN</t>
  </si>
  <si>
    <t>UBRAMBBHN_MABC020</t>
  </si>
  <si>
    <t>UBRAMB</t>
  </si>
  <si>
    <t>UBRZXLCAR-BHN</t>
  </si>
  <si>
    <t>UBRZXLBHN_DUKUBZYMDRT</t>
  </si>
  <si>
    <t>UBRZXL</t>
  </si>
  <si>
    <t>UBEZYXMODRT_BHN</t>
  </si>
  <si>
    <t>BHN_DUKUBZYMDRT</t>
  </si>
  <si>
    <t>UC035D3CAR</t>
  </si>
  <si>
    <t>UC035D3MUBC035</t>
  </si>
  <si>
    <t>UC035D3</t>
  </si>
  <si>
    <t>U10C035.10</t>
  </si>
  <si>
    <t>UCQ2A20CAR</t>
  </si>
  <si>
    <t>UCQ2A20DAZUCQ2A20</t>
  </si>
  <si>
    <t>UCQ2A20</t>
  </si>
  <si>
    <t>ATX</t>
  </si>
  <si>
    <t>DAZUCQ2A20</t>
  </si>
  <si>
    <t>UCQ2A20CAR-CHTR</t>
  </si>
  <si>
    <t>UCQ2A20CHTR_DUKQ2AHD</t>
  </si>
  <si>
    <t>UCQ2A20_CHTR</t>
  </si>
  <si>
    <t>CHTR_DUKQ2AHD</t>
  </si>
  <si>
    <t>UCQ2A30CAR</t>
  </si>
  <si>
    <t>UCQ2A30DAZUCQ2A30</t>
  </si>
  <si>
    <t>UCQ2A30</t>
  </si>
  <si>
    <t>DAZUCQ2A30</t>
  </si>
  <si>
    <t>UCQ2A30CAR-CHTR</t>
  </si>
  <si>
    <t>UCQ2A30CHTR_DUKQ2AHD</t>
  </si>
  <si>
    <t>UCQ2A30_CHTR</t>
  </si>
  <si>
    <t>UCQ2A60CAR</t>
  </si>
  <si>
    <t>UCQ2A60DAZUCQ2A60</t>
  </si>
  <si>
    <t>UCQ2A60</t>
  </si>
  <si>
    <t>DAZUCQ2A60</t>
  </si>
  <si>
    <t>UCQ2A60CAR-CHTR</t>
  </si>
  <si>
    <t>UCQ2A60CHTR_DUKQ2AHD</t>
  </si>
  <si>
    <t>UCQ2A60_CHTR</t>
  </si>
  <si>
    <t>UCT6024CAR</t>
  </si>
  <si>
    <t>UCT6024DAZUCT6024</t>
  </si>
  <si>
    <t>UCT6024</t>
  </si>
  <si>
    <t>UCT60/24</t>
  </si>
  <si>
    <t>DAZUCT6024</t>
  </si>
  <si>
    <t>UTC60/24</t>
  </si>
  <si>
    <t>UCT6024CAR-CHTR</t>
  </si>
  <si>
    <t>UCT6024CHTR_DAZUCT6024</t>
  </si>
  <si>
    <t>CHTR_DAZUCT6024</t>
  </si>
  <si>
    <t>UTOUCHCAR</t>
  </si>
  <si>
    <t>UTOUCHSSMRB5701Z</t>
  </si>
  <si>
    <t>UTOUCH</t>
  </si>
  <si>
    <t>WCB3000N_BHNCAR-BHN</t>
  </si>
  <si>
    <t>WCB3000N_BHNBHN_BHN_OAIWCB3000N</t>
  </si>
  <si>
    <t>BHN_BHN_OAIWCB3000N</t>
  </si>
  <si>
    <t>MOCA TO ETHERNET WI-FI NETWORK EXTENDER</t>
  </si>
  <si>
    <t>WCB300NCAR</t>
  </si>
  <si>
    <t>WCB300NOAIWCB3000N</t>
  </si>
  <si>
    <t>WCB300N</t>
  </si>
  <si>
    <t>WCB3000N</t>
  </si>
  <si>
    <t>OAIWCB3000N</t>
  </si>
  <si>
    <t>WCB300NCAR-BHN</t>
  </si>
  <si>
    <t>WCB300NBHN_OAIWCB3000N</t>
  </si>
  <si>
    <t>WCB6200Q_BHNCAR-BHN</t>
  </si>
  <si>
    <t>WCB6200Q_BHNBHN_BHN_OAIWCB6200Q</t>
  </si>
  <si>
    <t>BHN_BHN_OAIWCB6200Q</t>
  </si>
  <si>
    <t>WGC200CAR</t>
  </si>
  <si>
    <t>WGC200GLSWCG200</t>
  </si>
  <si>
    <t>WGC200</t>
  </si>
  <si>
    <t>WCG200</t>
  </si>
  <si>
    <t>GLSWCG200</t>
  </si>
  <si>
    <t>WGR614CAR-BHN</t>
  </si>
  <si>
    <t>WGR614BHN_RNEWGR614NA</t>
  </si>
  <si>
    <t>WGR614</t>
  </si>
  <si>
    <t>WGR614NA</t>
  </si>
  <si>
    <t>BHN_RNEWGR614NA</t>
  </si>
  <si>
    <t>WGR614NCAR</t>
  </si>
  <si>
    <t>WGR614NRNEWGR614NA</t>
  </si>
  <si>
    <t>WGR614N</t>
  </si>
  <si>
    <t>RNEWGR614NA</t>
  </si>
  <si>
    <t>WGR814NCAR</t>
  </si>
  <si>
    <t>WGR814NRNEWR814NA</t>
  </si>
  <si>
    <t>WGR814N</t>
  </si>
  <si>
    <t>WGR814NA</t>
  </si>
  <si>
    <t>RNEWR814NA</t>
  </si>
  <si>
    <t>WNDR3400CAR-CHTR</t>
  </si>
  <si>
    <t>WNDR3400CHTR_RNEWNDR3400</t>
  </si>
  <si>
    <t>WNDR3400</t>
  </si>
  <si>
    <t>WNDR3400_CHTR</t>
  </si>
  <si>
    <t>CHTR_RNEWNDR3400</t>
  </si>
  <si>
    <t>WNDR3800CAR-CHTR</t>
  </si>
  <si>
    <t>WNDR3800CHTR_RNEWNDR3800</t>
  </si>
  <si>
    <t>WNDR3800_CHTR</t>
  </si>
  <si>
    <t>153801-NET</t>
  </si>
  <si>
    <t>WNDR3800CCAR-CHTR</t>
  </si>
  <si>
    <t>WNDR3800CCHTR_RNEWNDR3800C</t>
  </si>
  <si>
    <t>WNDR3800C_CHTR</t>
  </si>
  <si>
    <t>WNDR4300CAR-CHTR</t>
  </si>
  <si>
    <t>WNDR4300CHTR_RNEWNDR4300</t>
  </si>
  <si>
    <t>WNDR4300</t>
  </si>
  <si>
    <t>WNDR4300_CHTR</t>
  </si>
  <si>
    <t>CHTR_RNEWNDR4300</t>
  </si>
  <si>
    <t>WNDR6300CCAR-CHTR</t>
  </si>
  <si>
    <t>WNDR6300CCHTR_RNEWNDR6300C</t>
  </si>
  <si>
    <t>153810-NET</t>
  </si>
  <si>
    <t>WNR1000CAR</t>
  </si>
  <si>
    <t>WNR1000RNEWNR1000</t>
  </si>
  <si>
    <t>WNR1000</t>
  </si>
  <si>
    <t>WNR1000VC-100NAS</t>
  </si>
  <si>
    <t>RNEWNR1000</t>
  </si>
  <si>
    <t>150210-NET-TWC</t>
  </si>
  <si>
    <t>WNR1000CAR-BHN</t>
  </si>
  <si>
    <t>WNR1000BHN_WNR1000</t>
  </si>
  <si>
    <t>WNR1000VC-100NAS_BHN</t>
  </si>
  <si>
    <t>BHN_WNR1000</t>
  </si>
  <si>
    <t>WNR1002CAR</t>
  </si>
  <si>
    <t>WNR1002RNEWNR1000V2</t>
  </si>
  <si>
    <t>WNR1002</t>
  </si>
  <si>
    <t>WNR1000-2VCNAS</t>
  </si>
  <si>
    <t>RNEWNR1000V2</t>
  </si>
  <si>
    <t>WNR2000CAR</t>
  </si>
  <si>
    <t>WNR2000RNEWNR2000</t>
  </si>
  <si>
    <t>WNR2000</t>
  </si>
  <si>
    <t>WNR2000H-511NAS</t>
  </si>
  <si>
    <t>RNEWNR2000</t>
  </si>
  <si>
    <t>WNR2000CAR-BHN</t>
  </si>
  <si>
    <t>WNR2000BHN_WNR2000</t>
  </si>
  <si>
    <t>WNR2000H-511NAS_BHN</t>
  </si>
  <si>
    <t>BHN_WNR2000</t>
  </si>
  <si>
    <t>WNR20V5CAR-BHN</t>
  </si>
  <si>
    <t>WNR20V5BHN_WNR20V6</t>
  </si>
  <si>
    <t>WNR20V5</t>
  </si>
  <si>
    <t>BHN_WNR20V6</t>
  </si>
  <si>
    <t>WR850GCAR</t>
  </si>
  <si>
    <t>WR850GRWR850G</t>
  </si>
  <si>
    <t>WR850G</t>
  </si>
  <si>
    <t>RWR850G</t>
  </si>
  <si>
    <t>WVMODMCAR</t>
  </si>
  <si>
    <t>WVMODMMWVNONDOC</t>
  </si>
  <si>
    <t>WVMODM</t>
  </si>
  <si>
    <t>MTGENMDMWVND</t>
  </si>
  <si>
    <t>MWVNONDOC</t>
  </si>
  <si>
    <t>X100CAR</t>
  </si>
  <si>
    <t>X100MSAX100</t>
  </si>
  <si>
    <t>X100</t>
  </si>
  <si>
    <t>MSAX100</t>
  </si>
  <si>
    <t>X110CAR</t>
  </si>
  <si>
    <t>X110MSAX110</t>
  </si>
  <si>
    <t>X110</t>
  </si>
  <si>
    <t>MSAX110</t>
  </si>
  <si>
    <t>X110CAR-BHN</t>
  </si>
  <si>
    <t>X110BHN_MSAX110</t>
  </si>
  <si>
    <t>BHN_MSAX110</t>
  </si>
  <si>
    <t>X2100CAR-BHN</t>
  </si>
  <si>
    <t>X2100BHN_MSAX210</t>
  </si>
  <si>
    <t>X2100_BHN</t>
  </si>
  <si>
    <t>BHN_MSAX210</t>
  </si>
  <si>
    <t>CISCO/SA</t>
  </si>
  <si>
    <t>X2203CAR-BHN</t>
  </si>
  <si>
    <t>X2203BHN_TCIX2203C</t>
  </si>
  <si>
    <t>X2203</t>
  </si>
  <si>
    <t>X2203C</t>
  </si>
  <si>
    <t>BHN_TCIX2203C</t>
  </si>
  <si>
    <t>XE040GCAR</t>
  </si>
  <si>
    <t>XE040GEAAXE040G</t>
  </si>
  <si>
    <t>NOKIA</t>
  </si>
  <si>
    <t>XE-040G</t>
  </si>
  <si>
    <t>XE040GCAR-BHN</t>
  </si>
  <si>
    <t>XE040GBHN_EAAXE040G</t>
  </si>
  <si>
    <t>XE-040G_BHN</t>
  </si>
  <si>
    <t>BHN_EAAXE040G</t>
  </si>
  <si>
    <t>XE040GACAR-CHTR</t>
  </si>
  <si>
    <t>XE040GACHTR_EAAXE040G</t>
  </si>
  <si>
    <t>XE040GA</t>
  </si>
  <si>
    <t>XE-040G_CHTR</t>
  </si>
  <si>
    <t>CHTR_EAAXE040G</t>
  </si>
  <si>
    <t>XWNB5201CAR-BHN</t>
  </si>
  <si>
    <t>XWNB5201BHN_ONEXWNB5201</t>
  </si>
  <si>
    <t>XWNB5201</t>
  </si>
  <si>
    <t>MoCA to Ethernet Wi-Fi Network Extender</t>
  </si>
  <si>
    <t>ZF2942CAR-BHN</t>
  </si>
  <si>
    <t>ZF2942BHN_BRU2942</t>
  </si>
  <si>
    <t>ZF2942</t>
  </si>
  <si>
    <t>BHN_BRU2942</t>
  </si>
  <si>
    <t>TWCPS1075805</t>
  </si>
  <si>
    <t>ZF7343CAR-BHN</t>
  </si>
  <si>
    <t>ZF7343BHN_BRU7343</t>
  </si>
  <si>
    <t>ZF7343</t>
  </si>
  <si>
    <t>ZoneFlex 7343</t>
  </si>
  <si>
    <t>BHN_BRU7343</t>
  </si>
  <si>
    <t>TWCPS1075807</t>
  </si>
  <si>
    <t>ZF7363CAR</t>
  </si>
  <si>
    <t>ZF7363HRU7363</t>
  </si>
  <si>
    <t>ZF7363</t>
  </si>
  <si>
    <t>ZONEFLEX 7363</t>
  </si>
  <si>
    <t>HRU7363</t>
  </si>
  <si>
    <t>ZF7363CAR-BHN</t>
  </si>
  <si>
    <t>ZF7363BHN_HRU7363</t>
  </si>
  <si>
    <t>BHN_HRU7363</t>
  </si>
  <si>
    <t>1T1073936-TWC</t>
  </si>
  <si>
    <t>ZF7372CAR</t>
  </si>
  <si>
    <t>ZF7372HRU7372</t>
  </si>
  <si>
    <t>ZONEFLEX 7372</t>
  </si>
  <si>
    <t>ZF7372CAR-BHN</t>
  </si>
  <si>
    <t>ZF7372BHN_HRU7372</t>
  </si>
  <si>
    <t>BHN_HRU7372</t>
  </si>
  <si>
    <t>ZF7761HRU7761CMM67</t>
  </si>
  <si>
    <t>ZF7761</t>
  </si>
  <si>
    <t>ZONEFLEX_7761-CMM67</t>
  </si>
  <si>
    <t>HRU7761CMM67</t>
  </si>
  <si>
    <t>ZF7762HRU7762</t>
  </si>
  <si>
    <t>ZF7762</t>
  </si>
  <si>
    <t>ZONEFLEX 7762</t>
  </si>
  <si>
    <t>HRU7762</t>
  </si>
  <si>
    <t>ZF7762CAR-BHN</t>
  </si>
  <si>
    <t>ZF7762BHN_BRU7762</t>
  </si>
  <si>
    <t>BHN_BRU7762</t>
  </si>
  <si>
    <t>ZF7762GCAR</t>
  </si>
  <si>
    <t>ZF7762GHRU7762OEG</t>
  </si>
  <si>
    <t>ZF7762G</t>
  </si>
  <si>
    <t>ZONEFLEX 7762-OE GRAY</t>
  </si>
  <si>
    <t>HRU7762OEG</t>
  </si>
  <si>
    <t>ZF7762NCAR</t>
  </si>
  <si>
    <t>ZF7762NHRU7762N</t>
  </si>
  <si>
    <t>ZF7762N</t>
  </si>
  <si>
    <t>ZONEFLEX 7762-N</t>
  </si>
  <si>
    <t>HRU7762N</t>
  </si>
  <si>
    <t>ZF7781CAR</t>
  </si>
  <si>
    <t>ZF7781HRU7781CM</t>
  </si>
  <si>
    <t>ZF7781</t>
  </si>
  <si>
    <t>ZONEFLEX 7781CM</t>
  </si>
  <si>
    <t>HRU7781CM</t>
  </si>
  <si>
    <t>ZF7782CAR</t>
  </si>
  <si>
    <t>ZF7782HRU7782</t>
  </si>
  <si>
    <t>ZF7782</t>
  </si>
  <si>
    <t>ZONEFLEX 7782</t>
  </si>
  <si>
    <t>HRU7782</t>
  </si>
  <si>
    <t>ZF7782CAR-BHN</t>
  </si>
  <si>
    <t>ZF7782BHN_HRU7782</t>
  </si>
  <si>
    <t>BHN_HRU7782</t>
  </si>
  <si>
    <t>ZF7782NCAR</t>
  </si>
  <si>
    <t>ZF7782NHRU7782N</t>
  </si>
  <si>
    <t>ZF7782N</t>
  </si>
  <si>
    <t>ZONEFLEX 7782N</t>
  </si>
  <si>
    <t>HRU7782N</t>
  </si>
  <si>
    <t>ZF7962CAR</t>
  </si>
  <si>
    <t>ZF7962HRU7962</t>
  </si>
  <si>
    <t>ZF7962</t>
  </si>
  <si>
    <t>ZONEFLEX 7962</t>
  </si>
  <si>
    <t>HRU7962</t>
  </si>
  <si>
    <t>ZFR500CAR</t>
  </si>
  <si>
    <t>ZFR500HRUR500</t>
  </si>
  <si>
    <t>ZFR500</t>
  </si>
  <si>
    <t>ZONEFLEX R500</t>
  </si>
  <si>
    <t>HRUR500</t>
  </si>
  <si>
    <t>ZFR500CAR-BHN</t>
  </si>
  <si>
    <t>ZFR500BHN_HRUR500</t>
  </si>
  <si>
    <t>BHN_HRUR500</t>
  </si>
  <si>
    <t>ZFR500CAR-CHTR</t>
  </si>
  <si>
    <t>ZFR500CHTR_HRUR500</t>
  </si>
  <si>
    <t>CHTR_HRUR500</t>
  </si>
  <si>
    <t>ZFR510CAR</t>
  </si>
  <si>
    <t>ZFR510HRUR510</t>
  </si>
  <si>
    <t>ZFR510</t>
  </si>
  <si>
    <t>ZONEFLEX R510_CHTR</t>
  </si>
  <si>
    <t>HRUR510</t>
  </si>
  <si>
    <t>ZFR510CAR-BHN</t>
  </si>
  <si>
    <t>ZFR510BHN_HRUR510</t>
  </si>
  <si>
    <t>BHN_HRUR510</t>
  </si>
  <si>
    <t>ZFR510CAR-CHTR</t>
  </si>
  <si>
    <t>ZFR510CHTR_HRUR510</t>
  </si>
  <si>
    <t>CHTR_HRUR510</t>
  </si>
  <si>
    <t>ZFR610CAR-CHTR</t>
  </si>
  <si>
    <t>ZFR610CHTR_HRUR610</t>
  </si>
  <si>
    <t>ZFR610</t>
  </si>
  <si>
    <t>CHTR_HRUR610</t>
  </si>
  <si>
    <t>ZFR710CAR</t>
  </si>
  <si>
    <t>ZFR710HRUR710</t>
  </si>
  <si>
    <t>ZFR710</t>
  </si>
  <si>
    <t>ZoneFlex R710</t>
  </si>
  <si>
    <t>HRUR710</t>
  </si>
  <si>
    <t>ZY841CAR</t>
  </si>
  <si>
    <t>ZY841MZY841</t>
  </si>
  <si>
    <t>ZY841</t>
  </si>
  <si>
    <t>P841</t>
  </si>
  <si>
    <t>MZY841</t>
  </si>
  <si>
    <t>ZY941CAR</t>
  </si>
  <si>
    <t>ZY941BZY941</t>
  </si>
  <si>
    <t>ZY941</t>
  </si>
  <si>
    <t>BZY941</t>
  </si>
  <si>
    <t>ZY944CAR</t>
  </si>
  <si>
    <t>ZY944BZY944S</t>
  </si>
  <si>
    <t>ZY944</t>
  </si>
  <si>
    <t>BZY944S</t>
  </si>
  <si>
    <t>ZY946CAR</t>
  </si>
  <si>
    <t>ZY946BZY946</t>
  </si>
  <si>
    <t>ZY946</t>
  </si>
  <si>
    <t>P946</t>
  </si>
  <si>
    <t>BZY946</t>
  </si>
  <si>
    <t>ZY954CAR</t>
  </si>
  <si>
    <t>ZY954BZY954</t>
  </si>
  <si>
    <t>ZY954</t>
  </si>
  <si>
    <t>P954</t>
  </si>
  <si>
    <t>BZY954</t>
  </si>
  <si>
    <t>ZY964CAR</t>
  </si>
  <si>
    <t>ZY964BZY964</t>
  </si>
  <si>
    <t>ZY964</t>
  </si>
  <si>
    <t>P964 CR</t>
  </si>
  <si>
    <t>BZY964</t>
  </si>
  <si>
    <t>ZY974HCAR</t>
  </si>
  <si>
    <t>ZY974HMZY974H</t>
  </si>
  <si>
    <t>ZY974H</t>
  </si>
  <si>
    <t>P974H</t>
  </si>
  <si>
    <t>MZY974H</t>
  </si>
  <si>
    <t>1T1056273-TWC</t>
  </si>
  <si>
    <t>ZYXELCAR-BHN</t>
  </si>
  <si>
    <t>ZYXELBHN_MZY974H</t>
  </si>
  <si>
    <t>BHN_MZY974H</t>
  </si>
  <si>
    <t>DSACBCD1</t>
  </si>
  <si>
    <t>WIFI 6E ROUTER SCP</t>
  </si>
  <si>
    <t>SAX2V1S</t>
  </si>
  <si>
    <t>WSEGVSAX2V1S_ALL</t>
  </si>
  <si>
    <t>IP STB</t>
  </si>
  <si>
    <t>SCXI11BEI</t>
  </si>
  <si>
    <t>ALL_IPSSCXI11BEI</t>
  </si>
  <si>
    <t>EU4251</t>
  </si>
  <si>
    <t>EUBEEU4251_ALL</t>
  </si>
  <si>
    <t>SAX2V1R</t>
  </si>
  <si>
    <t>WSEGVSAX2V1R_ALL</t>
  </si>
  <si>
    <t>TDPC2203</t>
  </si>
  <si>
    <t>WSEGVSAX2V1S_T</t>
  </si>
  <si>
    <t>DGI2200</t>
  </si>
  <si>
    <t>WSEGVSAX2V1R_C</t>
  </si>
  <si>
    <t>ALL_RASKSAX1V1K</t>
  </si>
  <si>
    <t>CI8742STW</t>
  </si>
  <si>
    <t>ALL_TSGSONUV1S</t>
  </si>
  <si>
    <t>09</t>
  </si>
  <si>
    <t>MOTOROLA, NA</t>
  </si>
  <si>
    <t>CDTA170TW, CDTA271</t>
  </si>
  <si>
    <t>CISCO, MOTOROLA</t>
  </si>
  <si>
    <t>CISCO, MOTOROLA, NA</t>
  </si>
  <si>
    <t>D3.1 WIRED EMTA, D3.1 2.5G WIRED EMTA, WAVE 2 ROUTER SCP, WIFI 6 ROUTER SCP, WIFI 6 ROUTER RES, WIFI 6E ROUTER SCP</t>
  </si>
  <si>
    <t>D3.1 WIRED EMTA, D3.1 2.5G WIRED EMTA, D1 WIRED MODEM, WAVE 2 ROUTER, WAVE 2 ROUTER SCP, WIFI 6 ROUTER SCP, WIFI 6 ROUTER RES</t>
  </si>
  <si>
    <t>SA4240CTW</t>
  </si>
  <si>
    <t>SA8640HTW</t>
  </si>
  <si>
    <t>SSH3260TW</t>
  </si>
  <si>
    <t>SSH3270TW</t>
  </si>
  <si>
    <t>CISCO, MOTOROLA, NA, ALL</t>
  </si>
  <si>
    <t>HD DVR MOCA, M CABLE CARD, HD MOCA</t>
  </si>
  <si>
    <t>MOTOROLA, NA, CISCO</t>
  </si>
  <si>
    <t>D3.1 WIRED EMTA, D3.1 2.5G WIRED EMTA, WAVE 2 ROUTER, WAVE 2 ROUTER SCP</t>
  </si>
  <si>
    <t>SONUV1N</t>
  </si>
  <si>
    <t>EHITSONUV1N_ALL</t>
  </si>
  <si>
    <t>AHU10C022</t>
  </si>
  <si>
    <t>17</t>
  </si>
  <si>
    <t>E31N2V1, E31T2V1, E31U2V1, EN2251, ES2251, ET2251, EU2251, MODEMOWN, RAC2V1K, SAC2V1A, SAX1V1K, SAX1V1S, SAX2V1S</t>
  </si>
  <si>
    <t>E31N2V1 (12) , E31T2V1 (4) , E31U2V1 (2) , EN2251 (15) , ES2251 (8) , ET2251 (4) , EU2251 (13) , MODEMOWN (1) , RAC2V1K (2) , SAC2V1A (1) , SAX1V1K (7) , SAX1V1S (14) , SAX2V1S (2)</t>
  </si>
  <si>
    <t>E31N2V1 - Unknown (12) , E31T2V1 - Unknown (4) , E31U2V1 - Unknown (2) , EN2251 - Unknown (15) , ES2251 - Unknown (8) , ET2251 - Unknown (4) , EU2251 - Unknown (13) , MODEMOWN - #N/A (1) , RAC2V1K - Unknown (2) , SAC2V1A - Unknown (1) , SAX1V1K - Unknown (7) , SAX1V1S - Unknown (14) , SAX2V1S - Unknown (2)</t>
  </si>
  <si>
    <t>D3.1 WIRED EMTA, D3.1 2.5G WIRED EMTA, D1 WIRED MODEM, WAVE 2 ROUTER, WAVE 2 ROUTER SCP, WIFI 6 ROUTER SCP, WIFI 6 ROUTER RES, WIFI 6E ROUTER SCP</t>
  </si>
  <si>
    <t>E31N2V1, E31T2V1, E31U2V1, EN2251, ES2251, ET2251, EU2251, RAC2V1S, RAC2V2S, SAC2V1A, SAC2V2S, SAX1V1K, SAX2V1S</t>
  </si>
  <si>
    <t>E31N2V1 (15) , E31T2V1 (8) , E31U2V1 (8) , EN2251 (9) , ES2251 (26) , ET2251 (3) , EU2251 (4) , RAC2V1S (3) , RAC2V2S (1) , SAC2V1A (1) , SAC2V2S (4) , SAX1V1K (4) , SAX2V1S (1)</t>
  </si>
  <si>
    <t>E31N2V1 - Unknown (15) , E31T2V1 - Unknown (8) , E31U2V1 - Unknown (8) , EN2251 - Unknown (9) , ES2251 - Unknown (26) , ET2251 - Unknown (3) , EU2251 - Unknown (4) , RAC2V1S - Unknown (3) , RAC2V2S - Unknown (1) , SAC2V1A - Unknown (1) , SAC2V2S - Unknown (4) , SAX1V1K - Unknown (4) , SAX2V1S - Unknown (1)</t>
  </si>
  <si>
    <t>D3.1 WIRED EMTA, D3.1 2.5G WIRED EMTA, WAVE 2 ROUTER, WAVE 2 ROUTER SCP, WIFI 6 ROUTER SCP, WIFI 6E ROUTER SCP</t>
  </si>
  <si>
    <t>E31N2V1, E31U2V1, EN2251, ES2251, ET2251, EU2251, RAC2V1K, SAC2V1A, SAC2V2S, SAX1V1K, SAX1V1R, SAX1V1S, SAX2V1S</t>
  </si>
  <si>
    <t>E31N2V1 (10) , E31U2V1 (3) , EN2251 (13) , ES2251 (4) , ET2251 (4) , EU2251 (10) , RAC2V1K (3) , SAC2V1A (3) , SAC2V2S (2) , SAX1V1K (6) , SAX1V1R (1) , SAX1V1S (17) , SAX2V1S (14)</t>
  </si>
  <si>
    <t>E31N2V1 - Unknown (10) , E31U2V1 - Unknown (3) , EN2251 - Unknown (13) , ES2251 - Unknown (4) , ET2251 - Unknown (4) , EU2251 - Unknown (10) , RAC2V1K - Unknown (3) , SAC2V1A - Unknown (3) , SAC2V2S - Unknown (2) , SAX1V1K - Unknown (6) , SAX1V1R - Unknown (1) , SAX1V1S - Unknown (17) , SAX2V1S - Unknown (14)</t>
  </si>
  <si>
    <t>D3.1 WIRED EMTA, D3.1 2.5G WIRED EMTA, WAVE 2 ROUTER, WAVE 2 ROUTER SCP, WIFI 6 ROUTER SCP, WIFI 6 ROUTER RES, WIFI 6E ROUTER SCP</t>
  </si>
  <si>
    <t>E31N2V1, EN2251, ES2251, ET2251, EU2251, RAC2V1K, SAC2V1A, SAC2V2S, SAX1V1K, SAX1V1S, SAX2V1S</t>
  </si>
  <si>
    <t>E31N2V1 (1) , EN2251 (24) , ES2251 (9) , ET2251 (12) , EU2251 (17) , RAC2V1K (2) , SAC2V1A (7) , SAC2V2S (1) , SAX1V1K (4) , SAX1V1S (4) , SAX2V1S (5)</t>
  </si>
  <si>
    <t>E31N2V1 - Unknown (1) , EN2251 - Unknown (24) , ES2251 - Unknown (9) , ET2251 - Unknown (12) , EU2251 - Unknown (17) , RAC2V1K - Unknown (2) , SAC2V1A - Unknown (7) , SAC2V2S - Unknown (1) , SAX1V1K - Unknown (4) , SAX1V1S - Unknown (4) , SAX2V1S - Unknown (5)</t>
  </si>
  <si>
    <t>E31N2V1, E31U2V1, EN2251, ES2251, ET2251, EU2251, SAX1V1S</t>
  </si>
  <si>
    <t>E31N2V1 (2) , E31U2V1 (1) , EN2251 (43) , ES2251 (21) , ET2251 (1) , EU2251 (18) , SAX1V1S (2)</t>
  </si>
  <si>
    <t>E31N2V1 - Unknown (2) , E31U2V1 - Unknown (1) , EN2251 - Unknown (43) , ES2251 - Unknown (21) , ET2251 - Unknown (1) , EU2251 - Unknown (18) , SAX1V1S - Unknown (2)</t>
  </si>
  <si>
    <t>D3.1 WIRED EMTA, D3.1 2.5G WIRED EMTA, WIFI 6 ROUTER RES</t>
  </si>
  <si>
    <t>E31N2V1, SAC2V1K, SAX1V1R, SAX1V1S</t>
  </si>
  <si>
    <t>E31N2V1 (1) , SAC2V1K (1) , SAX1V1R (89) , SAX1V1S (1)</t>
  </si>
  <si>
    <t>E31N2V1 - Unknown (1) , SAC2V1K - Unknown (1) , SAX1V1R - Unknown (89) , SAX1V1S - Unknown (1)</t>
  </si>
  <si>
    <t>D3.1 WIRED EMTA, WAVE 2 ROUTER SCP, WIFI 6 ROUTER SCP, WIFI 6 ROUTER RES</t>
  </si>
  <si>
    <t>E31N2V1, E31T2V1, EN2251, ES2251, ET2251, EU2251, SAC2V2S, SAX1V1K, SAX1V1S, SAX2V1S</t>
  </si>
  <si>
    <t>E31N2V1 (6) , E31T2V1 (1) , EN2251 (21) , ES2251 (28) , ET2251 (12) , EU2251 (1) , SAC2V2S (6) , SAX1V1K (2) , SAX1V1S (2) , SAX2V1S (7)</t>
  </si>
  <si>
    <t>E31N2V1 - Unknown (6) , E31T2V1 - Unknown (1) , EN2251 - Unknown (21) , ES2251 - Unknown (28) , ET2251 - Unknown (12) , EU2251 - Unknown (1) , SAC2V2S - Unknown (6) , SAX1V1K - Unknown (2) , SAX1V1S - Unknown (2) , SAX2V1S - Unknown (7)</t>
  </si>
  <si>
    <t>E31N2V1, E31T2V1, E31U2V1, EN2251, ES2251, EU2251, RAC2V1K, RAC2V1S, RAC2V2S, SAC2V1A, SAC2V1K, SAC2V2S, SAX1V1K, SAX1V1R, SAX1V1S, SAX2V1S</t>
  </si>
  <si>
    <t>E31N2V1 (10) , E31T2V1 (1) , E31U2V1 (7) , EN2251 (10) , ES2251 (12) , EU2251 (8) , RAC2V1K (9) , RAC2V1S (2) , RAC2V2S (1) , SAC2V1A (2) , SAC2V1K (2) , SAC2V2S (3) , SAX1V1K (2) , SAX1V1R (7) , SAX1V1S (1) , SAX2V1S (13)</t>
  </si>
  <si>
    <t>E31N2V1 - Unknown (10) , E31T2V1 - Unknown (1) , E31U2V1 - Unknown (7) , EN2251 - Unknown (10) , ES2251 - Unknown (12) , EU2251 - Unknown (8) , RAC2V1K - Unknown (9) , RAC2V1S - Unknown (2) , RAC2V2S - Unknown (1) , SAC2V1A - Unknown (2) , SAC2V1K - Unknown (2) , SAC2V2S - Unknown (3) , SAX1V1K - Unknown (2) , SAX1V1R - Unknown (7) , SAX1V1S - Unknown (1) , SAX2V1S - Unknown (13)</t>
  </si>
  <si>
    <t>E31N2V1, E31T2V1, E31U2V1, EN2251, ES2251, ET2251, EU2251, SAC2V1A, SAC2V2S, SAX1V1K, SAX1V1S, SAX2V1S</t>
  </si>
  <si>
    <t>E31N2V1 (6) , E31T2V1 (3) , E31U2V1 (2) , EN2251 (22) , ES2251 (15) , ET2251 (3) , EU2251 (14) , SAC2V1A (4) , SAC2V2S (1) , SAX1V1K (8) , SAX1V1S (1) , SAX2V1S (3)</t>
  </si>
  <si>
    <t>E31N2V1 - Unknown (6) , E31T2V1 - Unknown (3) , E31U2V1 - Unknown (2) , EN2251 - Unknown (22) , ES2251 - Unknown (15) , ET2251 - Unknown (3) , EU2251 - Unknown (14) , SAC2V1A - Unknown (4) , SAC2V2S - Unknown (1) , SAX1V1K - Unknown (8) , SAX1V1S - Unknown (1) , SAX2V1S - Unknown (3)</t>
  </si>
  <si>
    <t>AR3298C, CI4742STW, CI982GC, DVW32CB, E31N2V1, E31T2V1, E31U2V1, EN2251, ES2251, ESST11AEI-USED, ET2251, EU2251, FST5260, MT32P3C, SAC2V1K, SAC2V2S, SAX1V1K, SAX1V1R, SAX1V1S, SAX2V1R, SONUV1H, SONUV1S, SP110H, SP110T, SP210H, SPM101H, SPM101T, TG1672G, TM16AP2, TM604G, TVM924, ZFR500</t>
  </si>
  <si>
    <t>AR3298C (1) , CI4742STW (1) , CI982GC (1) , DVW32CB (1) , E31N2V1 (2) , E31T2V1 (1) , E31U2V1 (4) , EN2251 (4) , ES2251 (2) , ESST11AEI-USED (3) , ET2251 (3) , EU2251 (2) , FST5260 (2) , MT32P3C (1) , SAC2V1K (3) , SAC2V2S (1) , SAX1V1K (1) , SAX1V1R (2) , SAX1V1S (2) , SAX2V1R (2) , SONUV1H (2) , SONUV1S (1) , SP110H (1) , SP110T (1) , SP210H (1) , SPM101H (2) , SPM101T (3) , TG1672G (2) , TM16AP2 (6) , TM604G (1) , TVM924 (1) , ZFR500 (1)</t>
  </si>
  <si>
    <t>AR3298C - Unknown (1) , CI4742STW - Unknown (1) , CI982GC - 1TB (1) , DVW32CB - Unknown (1) , E31N2V1 - Unknown (2) , E31T2V1 - Unknown (1) , E31U2V1 - Unknown (4) , EN2251 - Unknown (4) , ES2251 - Unknown (2) , ESST11AEI-USED - Unknown (3) , ET2251 - Unknown (3) , EU2251 - Unknown (2) , FST5260 - Unknown (2) , MT32P3C - Unknown (1) , SAC2V1K - Unknown (3) , SAC2V2S - Unknown (1) , SAX1V1K - Unknown (1) , SAX1V1R - Unknown (2) , SAX1V1S - Unknown (2) , SAX2V1R - Unknown (2) , SONUV1H - Unknown (2) , SONUV1S - Unknown (1) , SP110H - NO HDD CAP (1) , SP110T - Unknown (1) , SP210H - 001TB (1) , SPM101H - Unknown (2) , SPM101T - Unknown (3) , TG1672G - Unknown (2) , TM16AP2 - N/A (6) , TM604G - Unknown (1) , TVM924 - Unknown (1) , ZFR500 - Unknown (1)</t>
  </si>
  <si>
    <t>HD MOCA, HYDRA HD DVR, D3 AWG2 EMTA, D3.1 WIRED EMTA, D3.1 2.5G WIRED EMTA, IP STB - USED, STANDALONE ROUTERS, WAVE 2 ROUTER SCP, WIFI 6 ROUTER SCP, WIFI 6 ROUTER RES, WIFI 6E ROUTER SCP, SONU, HD WORLDBOX 2.0, HD DVR WORLDBOX 2.0, D3 24X8 WIRED EMTA, 4 LINE EMTA, ATA 2-LINE, WIFI AP</t>
  </si>
  <si>
    <t>CISCO, NA, ALL</t>
  </si>
  <si>
    <t>AR362GC, CI4742STW, CI474C2, CI8742STW, CI982GC, DVW32CB, E31U2V1, EN2251, ES2251, ET2251, FST5260, MT32P3C, SA4642HTW, SA8642HTW, SAC2V2S, SAX1V1K, SAX1V1S, SAX2V1R, SCXI11BEI-USED, SONUV1S, SP110H, SP110T, SP210H, SPM101H, SPM101T, SPM201H, SPM201T, SSH3362TW, TM16AP2</t>
  </si>
  <si>
    <t>AR362GC (1) , CI4742STW (2) , CI474C2 (1) , CI8742STW (2) , CI982GC (2) , DVW32CB (2) , E31U2V1 (1) , EN2251 (2) , ES2251 (1) , ET2251 (4) , FST5260 (1) , MT32P3C (1) , SA4642HTW (1) , SA8642HTW (1) , SAC2V2S (2) , SAX1V1K (1) , SAX1V1S (1) , SAX2V1R (2) , SCXI11BEI-USED (5) , SONUV1S (1) , SP110H (2) , SP110T (1) , SP210H (5) , SPM101H (3) , SPM101T (9) , SPM201H (2) , SPM201T (4) , SSH3362TW (1) , TM16AP2 (1)</t>
  </si>
  <si>
    <t>AR362GC - 1TB (1) , CI4742STW - Unknown (2) , CI474C2 - Unknown (1) , CI8742STW - 500GB (2) , CI982GC - 1TB (2) , DVW32CB - Unknown (2) , E31U2V1 - Unknown (1) , EN2251 - Unknown (2) , ES2251 - Unknown (1) , ET2251 - Unknown (4) , FST5260 - Unknown (1) , MT32P3C - Unknown (1) , SA4642HTW - Unknown (1) , SA8642HTW - 500GB (1) , SAC2V2S - Unknown (2) , SAX1V1K - Unknown (1) , SAX1V1S - Unknown (1) , SAX2V1R - Unknown (2) , SCXI11BEI-USED - Unknown (5) , SONUV1S - Unknown (1) , SP110H - NO HDD CAP (2) , SP110T - Unknown (1) , SP210H - 001TB (5) , SPM101H - Unknown (3) , SPM101T - Unknown (9) , SPM201H - 001TB (2) , SPM201T - 001TB (4) , SSH3362TW - Unknown (1) , TM16AP2 - N/A (1)</t>
  </si>
  <si>
    <t>HYDRA HD DVR, HD MOCA, HD DVR MOCA, D3 AWG2 EMTA, D3.1 WIRED EMTA, D3.1 2.5G WIRED EMTA, STANDALONE ROUTERS, WAVE 2 ROUTER SCP, WIFI 6 ROUTER SCP, WIFI 6 ROUTER RES, WIFI 6E ROUTER SCP, IP STB - USED, SONU, HD WORLDBOX 2.0, HD DVR WORLDBOX 2.0, D3 24X8 WIRED EMTA</t>
  </si>
  <si>
    <t>CI4742STW, CI474C2, CI8742STW, CI982GC, E31U2V1, MT32P3C, MT3510STW, PKM803, RAC2V1K, RAC2V1S, RAC2V2S, SA4640HTW, SA4642HTW, SA8640HTW, SA8642HTW, SAC2V1K, SCXI11BEI-USED, SM3398C, SP110A, SP110H, SP110T, SP210A, SP210H, SPM101H, SPM101T, SPM201H, SPM201T, TG1672G, TM16AP2, TM608G</t>
  </si>
  <si>
    <t>CI4742STW (2) , CI474C2 (1) , CI8742STW (2) , CI982GC (2) , E31U2V1 (1) , MT32P3C (7) , MT3510STW (1) , PKM803 (1) , RAC2V1K (1) , RAC2V1S (1) , RAC2V2S (1) , SA4640HTW (1) , SA4642HTW (1) , SA8640HTW (1) , SA8642HTW (1) , SAC2V1K (2) , SCXI11BEI-USED (14) , SM3398C (1) , SP110A (1) , SP110H (4) , SP110T (1) , SP210A (1) , SP210H (2) , SPM101H (2) , SPM101T (8) , SPM201H (1) , SPM201T (6) , TG1672G (1) , TM16AP2 (1) , TM608G (1)</t>
  </si>
  <si>
    <t>CI4742STW - Unknown (2) , CI474C2 - Unknown (1) , CI8742STW - 500GB (2) , CI982GC - 1TB (2) , E31U2V1 - Unknown (1) , MT32P3C - Unknown (7) , MT3510STW - 500GB (1) , PKM803 - Unknown (1) , RAC2V1K - Unknown (1) , RAC2V1S - Unknown (1) , RAC2V2S - Unknown (1) , SA4640HTW - Unknown (1) , SA4642HTW - Unknown (1) , SA8640HTW - 320GB (1) , SA8642HTW - 500GB (1) , SAC2V1K - Unknown (2) , SCXI11BEI-USED - Unknown (14) , SM3398C - NO HDD CAP (1) , SP110A - Unknown (1) , SP110H - NO HDD CAP (4) , SP110T - Unknown (1) , SP210A - 001TB (1) , SP210H - 001TB (2) , SPM101H - Unknown (2) , SPM101T - Unknown (8) , SPM201H - 001TB (1) , SPM201T - 001TB (6) , TG1672G - Unknown (1) , TM16AP2 - N/A (1) , TM608G - Unknown (1)</t>
  </si>
  <si>
    <t>HD MOCA, HD DVR MOCA, HYDRA HD DVR, D3.1 WIRED EMTA, M CABLE CARD, WAVE 2 ROUTER, WAVE 2 ROUTER SCP, IP STB - USED, HD WORLDBOX 2.0, HD DVR WORLDBOX 2.0, D3 AWG2 EMTA, D3 24X8 WIRED EMTA, 8 LINE EMTA</t>
  </si>
  <si>
    <t>E100C4D, E31N2V1, E31U2V1, EN2251, ES2251, ET2251, EU2251, RAC2V1K, SAC2V1A, SAC2V1K, SAC2V2S, SAX1V1K, SAX1V1R, SAX1V1S, SAX2V1S</t>
  </si>
  <si>
    <t>E100C4D (1) , E31N2V1 (2) , E31U2V1 (2) , EN2251 (16) , ES2251 (16) , ET2251 (3) , EU2251 (10) , RAC2V1K (6) , SAC2V1A (6) , SAC2V1K (3) , SAC2V2S (2) , SAX1V1K (11) , SAX1V1R (3) , SAX1V1S (18) , SAX2V1S (3)</t>
  </si>
  <si>
    <t>E100C4D - Unknown (1) , E31N2V1 - Unknown (2) , E31U2V1 - Unknown (2) , EN2251 - Unknown (16) , ES2251 - Unknown (16) , ET2251 - Unknown (3) , EU2251 - Unknown (10) , RAC2V1K - Unknown (6) , SAC2V1A - Unknown (6) , SAC2V1K - Unknown (3) , SAC2V2S - Unknown (2) , SAX1V1K - Unknown (11) , SAX1V1R - Unknown (3) , SAX1V1S - Unknown (18) , SAX2V1S - Unknown (3)</t>
  </si>
  <si>
    <t>SMB LTE ROUTER W/BATT, D3.1 WIRED EMTA, D3.1 2.5G WIRED EMTA, WAVE 2 ROUTER, WAVE 2 ROUTER SCP, WIFI 6 ROUTER SCP, WIFI 6 ROUTER RES, WIFI 6E ROUTER SCP</t>
  </si>
  <si>
    <t>E31N2V1, E31U2V1, EN2251, ES2251, ET2251, EU2251, SAX1V1K, SAX1V1S</t>
  </si>
  <si>
    <t>E31N2V1 (1) , E31U2V1 (7) , EN2251 (45) , ES2251 (21) , ET2251 (18) , EU2251 (21) , SAX1V1K (1) , SAX1V1S (6)</t>
  </si>
  <si>
    <t>E31N2V1 - Unknown (1) , E31U2V1 - Unknown (7) , EN2251 - Unknown (45) , ES2251 - Unknown (21) , ET2251 - Unknown (18) , EU2251 - Unknown (21) , SAX1V1K - Unknown (1) , SAX1V1S - Unknown (6)</t>
  </si>
  <si>
    <t>D3.1 WIRED EMTA, D3.1 2.5G WIRED EMTA, WIFI 6 ROUTER SCP, WIFI 6 ROUTER RES</t>
  </si>
  <si>
    <t>E31N2V1, E31T2V1, ET2251, EU2251, SAX1V1K, SAX1V1R, SAX1V1S, SAX2V1S</t>
  </si>
  <si>
    <t>E31N2V1 (3) , E31T2V1 (1) , ET2251 (4) , EU2251 (8) , SAX1V1K (27) , SAX1V1R (15) , SAX1V1S (42) , SAX2V1S (6)</t>
  </si>
  <si>
    <t>E31N2V1 - Unknown (3) , E31T2V1 - Unknown (1) , ET2251 - Unknown (4) , EU2251 - Unknown (8) , SAX1V1K - Unknown (27) , SAX1V1R - Unknown (15) , SAX1V1S - Unknown (42) , SAX2V1S - Unknown (6)</t>
  </si>
  <si>
    <t>D3.1 WIRED EMTA, D3.1 2.5G WIRED EMTA, WIFI 6 ROUTER SCP, WIFI 6 ROUTER RES, WIFI 6E ROUTER SCP</t>
  </si>
  <si>
    <t>CI982GC, DCX3220ED, DCX3510M, DVW32CB, E31N2V1, E31T2V1, E31U2V1, EN2251, ES2251, EU2251, SAC2V1K, SAC2V2S, SAX1V1K, SAX1V1S, SAX2V1S, TM1602AP2, TM16AP2</t>
  </si>
  <si>
    <t>CI982GC (1) , DCX3220ED (5) , DCX3510M (1) , DVW32CB (1) , E31N2V1 (1) , E31T2V1 (1) , E31U2V1 (5) , EN2251 (5) , ES2251 (5) , EU2251 (3) , SAC2V1K (3) , SAC2V2S (3) , SAX1V1K (15) , SAX1V1S (16) , SAX2V1S (2) , TM1602AP2 (1) , TM16AP2 (1)</t>
  </si>
  <si>
    <t>CI982GC - 1TB (1) , DCX3220ED - Unknown (5) , DCX3510M - 500GB (1) , DVW32CB - Unknown (1) , E31N2V1 - Unknown (1) , E31T2V1 - Unknown (1) , E31U2V1 - Unknown (5) , EN2251 - Unknown (5) , ES2251 - Unknown (5) , EU2251 - Unknown (3) , SAC2V1K - Unknown (3) , SAC2V2S - Unknown (3) , SAX1V1K - Unknown (15) , SAX1V1S - Unknown (16) , SAX2V1S - Unknown (2) , TM1602AP2 - Unknown (1) , TM16AP2 - N/A (1)</t>
  </si>
  <si>
    <t>HYDRA HD DVR, D3 AWG2 EMTA, D3.1 WIRED EMTA, D3.1 2.5G WIRED EMTA, WAVE 2 ROUTER SCP, WIFI 6 ROUTER SCP, WIFI 6 ROUTER RES, WIFI 6E ROUTER SCP, D3 24X8 WIRED EMTA</t>
  </si>
  <si>
    <t>DCX3220ED, E31N2V1, E31T2V1, E31U2V1, EN2251, ES2251, ET2251, EU2251, SAC2V1A, SAC2V1K, SAX1V1K, SAX1V1S, SAX2V1S</t>
  </si>
  <si>
    <t>DCX3220ED (2) , E31N2V1 (14) , E31T2V1 (1) , E31U2V1 (2) , EN2251 (21) , ES2251 (7) , ET2251 (4) , EU2251 (3) , SAC2V1A (1) , SAC2V1K (1) , SAX1V1K (9) , SAX1V1S (13) , SAX2V1S (1)</t>
  </si>
  <si>
    <t>DCX3220ED - Unknown (2) , E31N2V1 - Unknown (14) , E31T2V1 - Unknown (1) , E31U2V1 - Unknown (2) , EN2251 - Unknown (21) , ES2251 - Unknown (7) , ET2251 - Unknown (4) , EU2251 - Unknown (3) , SAC2V1A - Unknown (1) , SAC2V1K - Unknown (1) , SAX1V1K - Unknown (9) , SAX1V1S - Unknown (13) , SAX2V1S - Unknown (1)</t>
  </si>
  <si>
    <t>HD, D3.1 WIRED EMTA, D3.1 2.5G WIRED EMTA, WAVE 2 ROUTER SCP, WIFI 6 ROUTER SCP, WIFI 6 ROUTER RES, WIFI 6E ROUTER SCP</t>
  </si>
  <si>
    <t>DCX3220ED, E31N2V1, E31T2V1, E31U2V1, EN2251, ES2251, ET2251, EU2251, SAC2V1A, SAC2V1K, SAC2V2S, SAX1V1S, SAX2V1S</t>
  </si>
  <si>
    <t>DCX3220ED (1) , E31N2V1 (7) , E31T2V1 (1) , E31U2V1 (1) , EN2251 (26) , ES2251 (10) , ET2251 (7) , EU2251 (8) , SAC2V1A (1) , SAC2V1K (1) , SAC2V2S (2) , SAX1V1S (2) , SAX2V1S (1)</t>
  </si>
  <si>
    <t>DCX3220ED - Unknown (1) , E31N2V1 - Unknown (7) , E31T2V1 - Unknown (1) , E31U2V1 - Unknown (1) , EN2251 - Unknown (26) , ES2251 - Unknown (10) , ET2251 - Unknown (7) , EU2251 - Unknown (8) , SAC2V1A - Unknown (1) , SAC2V1K - Unknown (1) , SAC2V2S - Unknown (2) , SAX1V1S - Unknown (2) , SAX2V1S - Unknown (1)</t>
  </si>
  <si>
    <t>HD, D3.1 WIRED EMTA, D3.1 2.5G WIRED EMTA, WAVE 2 ROUTER SCP, WIFI 6 ROUTER RES, WIFI 6E ROUTER SCP</t>
  </si>
  <si>
    <t>C1004, DDM3521, DDW365, DDW36C, DG1670A, DPC3216, DPC3216, DVW32CB, E31U2V1, EU2251, FST5260, RAC2V1S, SB6183, TC8715D, TC8717T, TG1672G, TM602G, XE040G, ZF7372</t>
  </si>
  <si>
    <t>C1004 (1) , DDM3521 (1) , DDW365 (1) , DDW36C (1) , DG1670A (9) , DPC3216 (4) , DPC3216 (1) , DVW32CB (6) , E31U2V1 (1) , EU2251 (3) , FST5260 (11) , RAC2V1S (16) , SB6183 (2) , TC8715D (3) , TC8717T (5) , TG1672G (10) , TM602G (3) , XE040G (1) , ZF7372 (1)</t>
  </si>
  <si>
    <t>C1004 - Unknown (1) , DDM3521 - Unknown (1) , DDW365 - Unknown (1) , DDW36C - Unknown (1) , DG1670A - Unknown (9) , DPC3216 - N/A (4) , DPC3216 - Unknown (1) , DVW32CB - Unknown (6) , E31U2V1 - Unknown (1) , EU2251 - Unknown (3) , FST5260 - Unknown (11) , RAC2V1S - Unknown (16) , SB6183 - Unknown (2) , TC8715D - Unknown (3) , TC8717T - Unknown (5) , TG1672G - Unknown (10) , TM602G - N/A (3) , XE040G - Unknown (1) , ZF7372 - Unknown (1)</t>
  </si>
  <si>
    <t>EPON ONU, D3 WIRED MODEM, D3 WIRELESS MODEM, D3 AWG2 MODEM, D3 16X4 WIRED EMTA, D3 AWG2 EMTA, D3.1 WIRED EMTA, D3.1 2.5G WIRED EMTA, STANDALONE ROUTERS, WAVE 2 ROUTER, D3 16X4 WIRED MODEM, D2 WIRED EMTA, WIFI AP</t>
  </si>
  <si>
    <t>DDM3521, DDW36C, DG1670A, DPC3216, DVW32CB, EN2251, EU2251, FST5260, RAC2V1S, SB6141, SB6183, SBV5121, TC4310, TC8715D, TC8717T, TG1672G, TG862G, TM502G, TM822A, XE040G, ZF7372</t>
  </si>
  <si>
    <t>DDM3521 (1) , DDW36C (3) , DG1670A (4) , DPC3216 (3) , DVW32CB (7) , EN2251 (1) , EU2251 (4) , FST5260 (13) , RAC2V1S (14) , SB6141 (3) , SB6183 (1) , SBV5121 (1) , TC4310 (2) , TC8715D (1) , TC8717T (6) , TG1672G (13) , TG862G (1) , TM502G (1) , TM822A (1) , XE040G (2) , ZF7372 (2)</t>
  </si>
  <si>
    <t>DDM3521 - Unknown (1) , DDW36C - Unknown (3) , DG1670A - Unknown (4) , DPC3216 - N/A (3) , DVW32CB - Unknown (7) , EN2251 - Unknown (1) , EU2251 - Unknown (4) , FST5260 - Unknown (13) , RAC2V1S - Unknown (14) , SB6141 - Unknown (3) , SB6183 - Unknown (1) , SBV5121 - Unknown (1) , TC4310 - Unknown (2) , TC8715D - Unknown (1) , TC8717T - Unknown (6) , TG1672G - Unknown (13) , TG862G - Unknown (1) , TM502G - Unknown (1) , TM822A - Unknown (1) , XE040G - Unknown (2) , ZF7372 - Unknown (2)</t>
  </si>
  <si>
    <t>D3 WIRED MODEM, D3 AWG2 MODEM, D3 16X4 WIRED EMTA, D3 AWG2 EMTA, D3.1 2.5G WIRED EMTA, STANDALONE ROUTERS, WAVE 2 ROUTER, D3 16X4 WIRED MODEM, D2 WIRED EMTA, D3 WIRELESS EMTA, D3 8X4 WIRED EMTA, EPON ONU, WIFI AP</t>
  </si>
  <si>
    <t>DDW36C, DG1670A, DPC3216, DVW32CB, ES2251, EU2251, FST5260, MODEMOWN, RAC2V1S, SB6141, TC8715D, TC8717T, TG1672G, TM16AP2, TM502G, TM602G, TM608G, XE040G</t>
  </si>
  <si>
    <t>DDW36C (5) , DG1670A (4) , DPC3216 (3) , DVW32CB (7) , ES2251 (1) , EU2251 (1) , FST5260 (10) , MODEMOWN (1) , RAC2V1S (7) , SB6141 (2) , TC8715D (4) , TC8717T (6) , TG1672G (5) , TM16AP2 (1) , TM502G (1) , TM602G (1) , TM608G (2) , XE040G (1)</t>
  </si>
  <si>
    <t>DDW36C - Unknown (5) , DG1670A - Unknown (4) , DPC3216 - N/A (3) , DVW32CB - Unknown (7) , ES2251 - Unknown (1) , EU2251 - Unknown (1) , FST5260 - Unknown (10) , MODEMOWN - #N/A (1) , RAC2V1S - Unknown (7) , SB6141 - Unknown (2) , TC8715D - Unknown (4) , TC8717T - Unknown (6) , TG1672G - Unknown (5) , TM16AP2 - N/A (1) , TM502G - Unknown (1) , TM602G - N/A (1) , TM608G - Unknown (2) , XE040G - Unknown (1)</t>
  </si>
  <si>
    <t>D3 AWG2 MODEM, D3 16X4 WIRED EMTA, D3 AWG2 EMTA, D3.1 2.5G WIRED EMTA, STANDALONE ROUTERS, D1 WIRED MODEM, WAVE 2 ROUTER, D3 WIRED MODEM, D3 24X8 WIRED EMTA, D2 WIRED EMTA, 8 LINE EMTA, EPON ONU</t>
  </si>
  <si>
    <t>CI8742STW, SA4240CTW, SA4640HTW, SA8640HTW, SM3398C, SSH3260TW, SSH3262TW, SSH3270TW, SSH3272TW, SSH3362TW</t>
  </si>
  <si>
    <t>CI8742STW (19) , SA4240CTW (1) , SA4640HTW (2) , SA8640HTW (3) , SM3398C (3) , SSH3260TW (1) , SSH3262TW (2) , SSH3270TW (1) , SSH3272TW (8) , SSH3362TW (10)</t>
  </si>
  <si>
    <t>CI8742STW - 500GB (19) , SA4240CTW - Unknown (1) , SA4640HTW - Unknown (2) , SA8640HTW - 320GB (3) , SM3398C - NO HDD CAP (3) , SSH3260TW - Unknown (1) , SSH3262TW - Unknown (2) , SSH3270TW - 320GB (1) , SSH3272TW - 500GB (8) , SSH3362TW - Unknown (10)</t>
  </si>
  <si>
    <t>HD DVR MOCA, HD MOCA</t>
  </si>
  <si>
    <t>CI8742STW, SA4640HTW, SA8640HTW, SM3398C, SSH3262TW, SSH3270TW, SSH3272TW, SSH3362TW</t>
  </si>
  <si>
    <t>CI8742STW (27) , SA4640HTW (3) , SA8640HTW (1) , SM3398C (1) , SSH3262TW (3) , SSH3270TW (1) , SSH3272TW (3) , SSH3362TW (15)</t>
  </si>
  <si>
    <t>CI8742STW - 500GB (27) , SA4640HTW - Unknown (3) , SA8640HTW - 320GB (1) , SM3398C - NO HDD CAP (1) , SSH3262TW - Unknown (3) , SSH3270TW - 320GB (1) , SSH3272TW - 500GB (3) , SSH3362TW - Unknown (15)</t>
  </si>
  <si>
    <t>CI8742STW, PKM802, PKM803, PKM908, SA4250HDC, SA4640HTW, SA8640HTW, SA8650HDC, SM3398C, SSH3262TW, SSH3272TW, SSH3362TW</t>
  </si>
  <si>
    <t>CI8742STW (13) , PKM802 (16) , PKM803 (20) , PKM908 (4) , SA4250HDC (1) , SA4640HTW (5) , SA8640HTW (1) , SA8650HDC (1) , SM3398C (2) , SSH3262TW (4) , SSH3272TW (5) , SSH3362TW (14)</t>
  </si>
  <si>
    <t>CI8742STW - 500GB (13) , PKM802 - Unknown (16) , PKM803 - Unknown (20) , PKM908 - Unknown (4) , SA4250HDC - NONE (1) , SA4640HTW - Unknown (5) , SA8640HTW - 320GB (1) , SA8650HDC - 160GB (1) , SM3398C - NO HDD CAP (2) , SSH3262TW - Unknown (4) , SSH3272TW - 500GB (5) , SSH3362TW - Unknown (14)</t>
  </si>
  <si>
    <t>DDW36C, DG1670A, DPC3216, DPC3216, DVW32CB, ES2251, EU2251, FST5260, RAC2V1S, SB6141, SCXI11BEI-USED, TC8715D, TC8717T, TG1672G, TM502G, TM602G</t>
  </si>
  <si>
    <t>DDW36C (4) , DG1670A (3) , DPC3216 (5) , DPC3216 (1) , DVW32CB (8) , ES2251 (1) , EU2251 (1) , FST5260 (17) , RAC2V1S (7) , SB6141 (1) , SCXI11BEI-USED (1) , TC8715D (3) , TC8717T (5) , TG1672G (13) , TM502G (1) , TM602G (1)</t>
  </si>
  <si>
    <t>DDW36C - Unknown (4) , DG1670A - Unknown (3) , DPC3216 - N/A (5) , DPC3216 - Unknown (1) , DVW32CB - Unknown (8) , ES2251 - Unknown (1) , EU2251 - Unknown (1) , FST5260 - Unknown (17) , RAC2V1S - Unknown (7) , SB6141 - Unknown (1) , SCXI11BEI-USED - Unknown (1) , TC8715D - Unknown (3) , TC8717T - Unknown (5) , TG1672G - Unknown (13) , TM502G - Unknown (1) , TM602G - N/A (1)</t>
  </si>
  <si>
    <t>D3 AWG2 MODEM, D3 16X4 WIRED EMTA, D3 AWG2 EMTA, D3.1 2.5G WIRED EMTA, STANDALONE ROUTERS, WAVE 2 ROUTER, D3 WIRED MODEM, IP STB - USED, D2 WIRED EMTA</t>
  </si>
  <si>
    <t>DDW36C, DG1670A, DPC3216, DVW32CB, EU2251, FST5260, RAC2V1A, RAC2V1S, SB6183, TC8715D, TC8717T, TG1672G, TG862G, TM502G, TM602G, WNDR6300C</t>
  </si>
  <si>
    <t>DDW36C (3) , DG1670A (3) , DPC3216 (5) , DVW32CB (8) , EU2251 (2) , FST5260 (17) , RAC2V1A (1) , RAC2V1S (5) , SB6183 (2) , TC8715D (9) , TC8717T (11) , TG1672G (5) , TG862G (1) , TM502G (1) , TM602G (1) , WNDR6300C (1)</t>
  </si>
  <si>
    <t>DDW36C - Unknown (3) , DG1670A - Unknown (3) , DPC3216 - N/A (5) , DVW32CB - Unknown (8) , EU2251 - Unknown (2) , FST5260 - Unknown (17) , RAC2V1A - Unknown (1) , RAC2V1S - Unknown (5) , SB6183 - Unknown (2) , TC8715D - Unknown (9) , TC8717T - Unknown (11) , TG1672G - Unknown (5) , TG862G - Unknown (1) , TM502G - Unknown (1) , TM602G - N/A (1) , WNDR6300C - #N/A (1)</t>
  </si>
  <si>
    <t>D3 AWG2 MODEM, D3 16X4 WIRED EMTA, D3 AWG2 EMTA, D3.1 2.5G WIRED EMTA, STANDALONE ROUTERS, WAVE 2 ROUTER, D3 16X4 WIRED MODEM, D3 WIRELESS EMTA, D2 WIRED EMTA</t>
  </si>
  <si>
    <t>CM820A, DDW36C, DG1670A, DPC3216, DVW32CB, E31U2V1, EU2251, FST5260, MODEMOWN, RAC2V1S, SB6141, TC8715D, TC8717T, TG1672G, TM16AP2, TM502G, XE040G</t>
  </si>
  <si>
    <t>CM820A (1) , DDW36C (8) , DG1670A (1) , DPC3216 (3) , DVW32CB (14) , E31U2V1 (2) , EU2251 (1) , FST5260 (15) , MODEMOWN (1) , RAC2V1S (5) , SB6141 (1) , TC8715D (1) , TC8717T (6) , TG1672G (6) , TM16AP2 (2) , TM502G (1) , XE040G (2)</t>
  </si>
  <si>
    <t>CM820A - Unknown (1) , DDW36C - Unknown (8) , DG1670A - Unknown (1) , DPC3216 - N/A (3) , DVW32CB - Unknown (14) , E31U2V1 - Unknown (2) , EU2251 - Unknown (1) , FST5260 - Unknown (15) , MODEMOWN - #N/A (1) , RAC2V1S - Unknown (5) , SB6141 - Unknown (1) , TC8715D - Unknown (1) , TC8717T - Unknown (6) , TG1672G - Unknown (6) , TM16AP2 - N/A (2) , TM502G - Unknown (1) , XE040G - Unknown (2)</t>
  </si>
  <si>
    <t>D3 WIRED MODEM, D3 AWG2 MODEM, D3 16X4 WIRED EMTA, D3 AWG2 EMTA, D3.1 WIRED EMTA, D3.1 2.5G WIRED EMTA, STANDALONE ROUTERS, D1 WIRED MODEM, WAVE 2 ROUTER, D3 24X8 WIRED EMTA, D2 WIRED EMTA, EPON ONU</t>
  </si>
  <si>
    <t>CI4742STW, CI474C2, CI982GC, DCX3200P3, DPC3216, E31N2V1, E31U2V1, EN2251, ES2251, ET2251, EU2251, RAC2V1S, RAC2V2S, SAC2V1A, SAC2V1K, SAC2V2S, SAX1V1K, SAX1V1R, SAX1V1S, SAX2V1R, SAX2V1S, SB6141, SCXI11BEI-USED, SONUV1H, SONUV1S, TM16AP2, TM804G</t>
  </si>
  <si>
    <t>CI4742STW (1) , CI474C2 (1) , CI982GC (1) , DCX3200P3 (1) , DPC3216 (1) , E31N2V1 (1) , E31U2V1 (2) , EN2251 (4) , ES2251 (5) , ET2251 (3) , EU2251 (4) , RAC2V1S (2) , RAC2V2S (1) , SAC2V1A (1) , SAC2V1K (2) , SAC2V2S (4) , SAX1V1K (3) , SAX1V1R (2) , SAX1V1S (2) , SAX2V1R (1) , SAX2V1S (1) , SB6141 (1) , SCXI11BEI-USED (1) , SONUV1H (2) , SONUV1S (2) , TM16AP2 (2) , TM804G (1)</t>
  </si>
  <si>
    <t>CI4742STW - Unknown (1) , CI474C2 - Unknown (1) , CI982GC - 1TB (1) , DCX3200P3 - Unknown (1) , DPC3216 - N/A (1) , E31N2V1 - Unknown (1) , E31U2V1 - Unknown (2) , EN2251 - Unknown (4) , ES2251 - Unknown (5) , ET2251 - Unknown (3) , EU2251 - Unknown (4) , RAC2V1S - Unknown (2) , RAC2V2S - Unknown (1) , SAC2V1A - Unknown (1) , SAC2V1K - Unknown (2) , SAC2V2S - Unknown (4) , SAX1V1K - Unknown (3) , SAX1V1R - Unknown (2) , SAX1V1S - Unknown (2) , SAX2V1R - Unknown (1) , SAX2V1S - Unknown (1) , SB6141 - Unknown (1) , SCXI11BEI-USED - Unknown (1) , SONUV1H - Unknown (2) , SONUV1S - Unknown (2) , TM16AP2 - N/A (2) , TM804G - Unknown (1)</t>
  </si>
  <si>
    <t>HD MOCA, HYDRA HD DVR, D3 16X4 WIRED EMTA, D3.1 WIRED EMTA, D3.1 2.5G WIRED EMTA, WAVE 2 ROUTER, WAVE 2 ROUTER SCP, WIFI 6 ROUTER SCP, WIFI 6 ROUTER RES, WIFI 6E ROUTER SCP, D3 WIRED MODEM, IP STB - USED, SONU, D3 24X8 WIRED EMTA, 4 LINE EMTA</t>
  </si>
  <si>
    <t>CI474C2, CI982GC, CM820A, DCX3220ED, DPC3216, E31U2V1, EN2251, ES2251, ET2251, EU2251, FST5260, MT32P3C, RAC2V1K, RAC2V1S, SAC2V1A, SAC2V1K, SAC2V2S, SAX1V1K, SAX1V1R, SAX1V1S, SAX2V1R, SAX2V1S, SCXI11BEI-USED, SP110A, SPM101T, TG1672G, TM16AP2</t>
  </si>
  <si>
    <t>CI474C2 (1) , CI982GC (1) , CM820A (1) , DCX3220ED (2) , DPC3216 (1) , E31U2V1 (1) , EN2251 (3) , ES2251 (4) , ET2251 (1) , EU2251 (1) , FST5260 (1) , MT32P3C (1) , RAC2V1K (1) , RAC2V1S (1) , SAC2V1A (1) , SAC2V1K (4) , SAC2V2S (10) , SAX1V1K (14) , SAX1V1R (2) , SAX1V1S (9) , SAX2V1R (1) , SAX2V1S (1) , SCXI11BEI-USED (1) , SP110A (1) , SPM101T (2) , TG1672G (1) , TM16AP2 (3)</t>
  </si>
  <si>
    <t>CI474C2 - Unknown (1) , CI982GC - 1TB (1) , CM820A - Unknown (1) , DCX3220ED - Unknown (2) , DPC3216 - N/A (1) , E31U2V1 - Unknown (1) , EN2251 - Unknown (3) , ES2251 - Unknown (4) , ET2251 - Unknown (1) , EU2251 - Unknown (1) , FST5260 - Unknown (1) , MT32P3C - Unknown (1) , RAC2V1K - Unknown (1) , RAC2V1S - Unknown (1) , SAC2V1A - Unknown (1) , SAC2V1K - Unknown (4) , SAC2V2S - Unknown (10) , SAX1V1K - Unknown (14) , SAX1V1R - Unknown (2) , SAX1V1S - Unknown (9) , SAX2V1R - Unknown (1) , SAX2V1S - Unknown (1) , SCXI11BEI-USED - Unknown (1) , SP110A - Unknown (1) , SPM101T - Unknown (2) , TG1672G - Unknown (1) , TM16AP2 - N/A (3)</t>
  </si>
  <si>
    <t>HD MOCA, HYDRA HD DVR, D3 WIRED MODEM, D3 16X4 WIRED EMTA, D3.1 WIRED EMTA, D3.1 2.5G WIRED EMTA, STANDALONE ROUTERS, WAVE 2 ROUTER, WAVE 2 ROUTER SCP, WIFI 6 ROUTER SCP, WIFI 6 ROUTER RES, WIFI 6E ROUTER SCP, IP STB - USED, HD WORLDBOX 2.0, D3 AWG2 EMTA, D3 24X8 WIRED EMTA</t>
  </si>
  <si>
    <t>CISCO, NA, MOTOROLA, ALL</t>
  </si>
  <si>
    <t>AR3298C, C1004, CI8742STW, E31N2V1, E31U2V1, EN2251, ES2251, ET2251, EU2251, SAC2V1A, SAC2V1K, SAC2V2S, SAX1V1K, SAX1V1R, SAX1V1S, SP110H, TC8717T, TM16AP2</t>
  </si>
  <si>
    <t>AR3298C (3) , C1004 (1) , CI8742STW (1) , E31N2V1 (1) , E31U2V1 (4) , EN2251 (4) , ES2251 (15) , ET2251 (2) , EU2251 (4) , SAC2V1A (2) , SAC2V1K (3) , SAC2V2S (5) , SAX1V1K (14) , SAX1V1R (2) , SAX1V1S (3) , SP110H (2) , TC8717T (1) , TM16AP2 (1)</t>
  </si>
  <si>
    <t>AR3298C - Unknown (3) , C1004 - Unknown (1) , CI8742STW - 500GB (1) , E31N2V1 - Unknown (1) , E31U2V1 - Unknown (4) , EN2251 - Unknown (4) , ES2251 - Unknown (15) , ET2251 - Unknown (2) , EU2251 - Unknown (4) , SAC2V1A - Unknown (2) , SAC2V1K - Unknown (3) , SAC2V2S - Unknown (5) , SAX1V1K - Unknown (14) , SAX1V1R - Unknown (2) , SAX1V1S - Unknown (3) , SP110H - NO HDD CAP (2) , TC8717T - Unknown (1) , TM16AP2 - N/A (1)</t>
  </si>
  <si>
    <t>HD MOCA, EPON ONU, HD DVR MOCA, D3.1 WIRED EMTA, D3.1 2.5G WIRED EMTA, WAVE 2 ROUTER SCP, WIFI 6 ROUTER SCP, WIFI 6 ROUTER RES, HD WORLDBOX 2.0, D3 AWG2 EMTA, D3 24X8 WIRED EMTA</t>
  </si>
  <si>
    <t>CM820A, DDM3521, DDW36C, DPC3216, DVW32CB, FST5260, RAC2V1S, SB6141, TC8715D, TC8717T, TG1672G, TM16AP2, TM602G, TM822A</t>
  </si>
  <si>
    <t>CM820A (1) , DDM3521 (1) , DDW36C (3) , DPC3216 (3) , DVW32CB (9) , FST5260 (13) , RAC2V1S (9) , SB6141 (1) , TC8715D (7) , TC8717T (4) , TG1672G (13) , TM16AP2 (1) , TM602G (1) , TM822A (4)</t>
  </si>
  <si>
    <t>CM820A - Unknown (1) , DDM3521 - Unknown (1) , DDW36C - Unknown (3) , DPC3216 - N/A (3) , DVW32CB - Unknown (9) , FST5260 - Unknown (13) , RAC2V1S - Unknown (9) , SB6141 - Unknown (1) , TC8715D - Unknown (7) , TC8717T - Unknown (4) , TG1672G - Unknown (13) , TM16AP2 - N/A (1) , TM602G - N/A (1) , TM822A - Unknown (4)</t>
  </si>
  <si>
    <t>D3 WIRED MODEM, D3 AWG2 MODEM, D3 16X4 WIRED EMTA, D3 AWG2 EMTA, STANDALONE ROUTERS, WAVE 2 ROUTER, D3 24X8 WIRED EMTA, D2 WIRED EMTA, D3 8X4 WIRED EMTA</t>
  </si>
  <si>
    <t>CM820A, DDW3611, DDW36C, DG1670A, DPC3216, DVW32CB, ET2251, EU2251, FST5260, MODEMOWN, RAC2V1S, SB6141, SB6183, TC8715D, TC8717T, TG1672G, XE040G</t>
  </si>
  <si>
    <t>CM820A (1) , DDW3611 (1) , DDW36C (3) , DG1670A (5) , DPC3216 (2) , DVW32CB (9) , ET2251 (1) , EU2251 (2) , FST5260 (13) , MODEMOWN (1) , RAC2V1S (12) , SB6141 (2) , SB6183 (2) , TC8715D (4) , TC8717T (8) , TG1672G (10) , XE040G (1)</t>
  </si>
  <si>
    <t>CM820A - Unknown (1) , DDW3611 - Unknown (1) , DDW36C - Unknown (3) , DG1670A - Unknown (5) , DPC3216 - N/A (2) , DVW32CB - Unknown (9) , ET2251 - Unknown (1) , EU2251 - Unknown (2) , FST5260 - Unknown (13) , MODEMOWN - #N/A (1) , RAC2V1S - Unknown (12) , SB6141 - Unknown (2) , SB6183 - Unknown (2) , TC8715D - Unknown (4) , TC8717T - Unknown (8) , TG1672G - Unknown (10) , XE040G - Unknown (1)</t>
  </si>
  <si>
    <t>D3 WIRED MODEM, D3 WIRELESS MODEM, D3 AWG2 MODEM, D3 16X4 WIRED EMTA, D3 AWG2 EMTA, D3.1 2.5G WIRED EMTA, STANDALONE ROUTERS, D1 WIRED MODEM, WAVE 2 ROUTER, D3 16X4 WIRED MODEM, EPON ONU</t>
  </si>
  <si>
    <t>DDM3521, DDW36C, DG1670A, DPC3216, DPC3216, DVW32CB, EU2251, FST5260, M6240L, RAC2V1S, SAX1V1K, SB6141, SB6183, TC4310, TC8715D, TC8717T, TG1672G, TM602G, WNDR6300C, ZF7372</t>
  </si>
  <si>
    <t>DDM3521 (1) , DDW36C (1) , DG1670A (4) , DPC3216 (4) , DPC3216 (1) , DVW32CB (6) , EU2251 (2) , FST5260 (8) , M6240L (1) , RAC2V1S (15) , SAX1V1K (1) , SB6141 (1) , SB6183 (3) , TC4310 (1) , TC8715D (5) , TC8717T (5) , TG1672G (7) , TM602G (1) , WNDR6300C (1) , ZF7372 (4)</t>
  </si>
  <si>
    <t>DDM3521 - Unknown (1) , DDW36C - Unknown (1) , DG1670A - Unknown (4) , DPC3216 - N/A (4) , DPC3216 - Unknown (1) , DVW32CB - Unknown (6) , EU2251 - Unknown (2) , FST5260 - Unknown (8) , M6240L - Unknown (1) , RAC2V1S - Unknown (15) , SAX1V1K - Unknown (1) , SB6141 - Unknown (1) , SB6183 - Unknown (3) , TC4310 - Unknown (1) , TC8715D - Unknown (5) , TC8717T - Unknown (5) , TG1672G - Unknown (7) , TM602G - N/A (1) , WNDR6300C - #N/A (1) , ZF7372 - Unknown (4)</t>
  </si>
  <si>
    <t>D3 WIRED MODEM, D3 AWG2 MODEM, D3 16X4 WIRED EMTA, D3 AWG2 EMTA, D3.1 2.5G WIRED EMTA, STANDALONE ROUTERS, IP ROUTER, WAVE 2 ROUTER, WIFI 6 ROUTER SCP, D3 16X4 WIRED MODEM, D2 WIRED EMTA, WIFI AP</t>
  </si>
  <si>
    <t>DVW32CB, E31N2V1, E31T2V1, E31U2V1, EN2251, ES2251, ET2251, EU2251, FST5260, RAC2V1K, RAC2V1S, SAC2V1K, SAC2V2S, SAX1V1K, SAX1V1R, SAX1V1S, SAX2V1R, SAX2V1S, SB6183, SCXI11BEI-USED, TC8715D, TC8717T, TG1672G, TM16AP2</t>
  </si>
  <si>
    <t>DVW32CB (1) , E31N2V1 (3) , E31T2V1 (3) , E31U2V1 (2) , EN2251 (7) , ES2251 (2) , ET2251 (5) , EU2251 (6) , FST5260 (1) , RAC2V1K (1) , RAC2V1S (4) , SAC2V1K (6) , SAC2V2S (8) , SAX1V1K (6) , SAX1V1R (1) , SAX1V1S (1) , SAX2V1R (1) , SAX2V1S (5) , SB6183 (1) , SCXI11BEI-USED (2) , TC8715D (1) , TC8717T (2) , TG1672G (2) , TM16AP2 (5)</t>
  </si>
  <si>
    <t>DVW32CB - Unknown (1) , E31N2V1 - Unknown (3) , E31T2V1 - Unknown (3) , E31U2V1 - Unknown (2) , EN2251 - Unknown (7) , ES2251 - Unknown (2) , ET2251 - Unknown (5) , EU2251 - Unknown (6) , FST5260 - Unknown (1) , RAC2V1K - Unknown (1) , RAC2V1S - Unknown (4) , SAC2V1K - Unknown (6) , SAC2V2S - Unknown (8) , SAX1V1K - Unknown (6) , SAX1V1R - Unknown (1) , SAX1V1S - Unknown (1) , SAX2V1R - Unknown (1) , SAX2V1S - Unknown (5) , SB6183 - Unknown (1) , SCXI11BEI-USED - Unknown (2) , TC8715D - Unknown (1) , TC8717T - Unknown (2) , TG1672G - Unknown (2) , TM16AP2 - N/A (5)</t>
  </si>
  <si>
    <t>D3 AWG2 EMTA, D3.1 WIRED EMTA, D3.1 2.5G WIRED EMTA, STANDALONE ROUTERS, WAVE 2 ROUTER, WAVE 2 ROUTER SCP, WIFI 6 ROUTER SCP, WIFI 6 ROUTER RES, WIFI 6E ROUTER SCP, D3 16X4 WIRED MODEM, IP STB - USED, D3 AWG2 MODEM, D3 24X8 WIRED EMTA</t>
  </si>
  <si>
    <t>DVW32CB, E31N2V1, E31T2V1, EN2251, ES2251, ET2251, EU2251, EU4251, FST5260, RAC2V1K, RAC2V1S, SAC2V1A, SAC2V1K, SAC2V2S, SAX1V1K, SAX1V1R, SAX1V1S, SAX2V1R, SAX2V1S, TC8715D, TM16AP2</t>
  </si>
  <si>
    <t>DVW32CB (1) , E31N2V1 (2) , E31T2V1 (4) , EN2251 (7) , ES2251 (3) , ET2251 (6) , EU2251 (10) , EU4251 (1) , FST5260 (2) , RAC2V1K (1) , RAC2V1S (3) , SAC2V1A (2) , SAC2V1K (4) , SAC2V2S (5) , SAX1V1K (8) , SAX1V1R (2) , SAX1V1S (7) , SAX2V1R (1) , SAX2V1S (5) , TC8715D (1) , TM16AP2 (5)</t>
  </si>
  <si>
    <t>DVW32CB - Unknown (1) , E31N2V1 - Unknown (2) , E31T2V1 - Unknown (4) , EN2251 - Unknown (7) , ES2251 - Unknown (3) , ET2251 - Unknown (6) , EU2251 - Unknown (10) , EU4251 - Unknown (1) , FST5260 - Unknown (2) , RAC2V1K - Unknown (1) , RAC2V1S - Unknown (3) , SAC2V1A - Unknown (2) , SAC2V1K - Unknown (4) , SAC2V2S - Unknown (5) , SAX1V1K - Unknown (8) , SAX1V1R - Unknown (2) , SAX1V1S - Unknown (7) , SAX2V1R - Unknown (1) , SAX2V1S - Unknown (5) , TC8715D - Unknown (1) , TM16AP2 - N/A (5)</t>
  </si>
  <si>
    <t>D3 AWG2 EMTA, D3.1 WIRED EMTA, D3.1 2.5G WIRED EMTA, D3.1 4-LINE EMTA, STANDALONE ROUTERS, WAVE 2 ROUTER, WAVE 2 ROUTER SCP, WIFI 6 ROUTER SCP, WIFI 6 ROUTER RES, WIFI 6E ROUTER SCP, D3 AWG2 MODEM, D3 24X8 WIRED EMTA</t>
  </si>
  <si>
    <t>DPC3216, E31N2V1, E31T2V1, E31U2V1, EN2251, ES2251, ET2251, EU2251, RAC2V1S, SAC2V1K, SAC2V2S, SAX1V1K, SCXI11BEI-USED, SP110A</t>
  </si>
  <si>
    <t>DPC3216 (1) , E31N2V1 (3) , E31T2V1 (13) , E31U2V1 (16) , EN2251 (3) , ES2251 (2) , ET2251 (3) , EU2251 (10) , RAC2V1S (1) , SAC2V1K (5) , SAC2V2S (3) , SAX1V1K (1) , SCXI11BEI-USED (2) , SP110A (1)</t>
  </si>
  <si>
    <t>DPC3216 - N/A (1) , E31N2V1 - Unknown (3) , E31T2V1 - Unknown (13) , E31U2V1 - Unknown (16) , EN2251 - Unknown (3) , ES2251 - Unknown (2) , ET2251 - Unknown (3) , EU2251 - Unknown (10) , RAC2V1S - Unknown (1) , SAC2V1K - Unknown (5) , SAC2V2S - Unknown (3) , SAX1V1K - Unknown (1) , SCXI11BEI-USED - Unknown (2) , SP110A - Unknown (1)</t>
  </si>
  <si>
    <t>D3 16X4 WIRED EMTA, D3.1 WIRED EMTA, D3.1 2.5G WIRED EMTA, WAVE 2 ROUTER, WAVE 2 ROUTER SCP, WIFI 6 ROUTER SCP, IP STB - USED, HD WORLDBOX 2.0</t>
  </si>
  <si>
    <t>NA, ALL</t>
  </si>
  <si>
    <t>DPC3216, E31N2V1, E31T2V1, E31U2V1, EN2251, ES2251, ET2251, EU2251, RAC2V1K, SAC2V1A, SAC2V1K, SAX1V1K, SAX1V1S, TM1602A, TM1602AP2, TM602G</t>
  </si>
  <si>
    <t>DPC3216 (1) , E31N2V1 (6) , E31T2V1 (7) , E31U2V1 (4) , EN2251 (7) , ES2251 (17) , ET2251 (7) , EU2251 (10) , RAC2V1K (1) , SAC2V1A (9) , SAC2V1K (1) , SAX1V1K (3) , SAX1V1S (3) , TM1602A (1) , TM1602AP2 (2) , TM602G (1)</t>
  </si>
  <si>
    <t>DPC3216 - Unknown (1) , E31N2V1 - Unknown (6) , E31T2V1 - Unknown (7) , E31U2V1 - Unknown (4) , EN2251 - Unknown (7) , ES2251 - Unknown (17) , ET2251 - Unknown (7) , EU2251 - Unknown (10) , RAC2V1K - Unknown (1) , SAC2V1A - Unknown (9) , SAC2V1K - Unknown (1) , SAX1V1K - Unknown (3) , SAX1V1S - Unknown (3) , TM1602A - Unknown (1) , TM1602AP2 - Unknown (2) , TM602G - N/A (1)</t>
  </si>
  <si>
    <t>D3 16X4 WIRED EMTA, D3.1 WIRED EMTA, D3.1 2.5G WIRED EMTA, WAVE 2 ROUTER, WAVE 2 ROUTER SCP, WIFI 6 ROUTER SCP, WIFI 6 ROUTER RES, D3 24X8 WIRED EMTA, D2 WIRED EMTA</t>
  </si>
  <si>
    <t>AR3298C, CI8742STW, E31N2V1, E31U2V1, EN2251, ES2251, ET2251, EU2251, MT32P3C, MT32P3M, RAC2V1K, RAC2V2S, SAC2V2S, SAX1V1K, SAX1V1R, SAX1V1S, SCXI11BEI-USED, SPM201T, TC8717T, TG1672G</t>
  </si>
  <si>
    <t>AR3298C (1) , CI8742STW (1) , E31N2V1 (13) , E31U2V1 (1) , EN2251 (11) , ES2251 (11) , ET2251 (1) , EU2251 (3) , MT32P3C (1) , MT32P3M (2) , RAC2V1K (1) , RAC2V2S (1) , SAC2V2S (2) , SAX1V1K (7) , SAX1V1R (1) , SAX1V1S (4) , SCXI11BEI-USED (1) , SPM201T (1) , TC8717T (1) , TG1672G (1)</t>
  </si>
  <si>
    <t>AR3298C - Unknown (1) , CI8742STW - 500GB (1) , E31N2V1 - Unknown (13) , E31U2V1 - Unknown (1) , EN2251 - Unknown (11) , ES2251 - Unknown (11) , ET2251 - Unknown (1) , EU2251 - Unknown (3) , MT32P3C - Unknown (1) , MT32P3M - Unknown (2) , RAC2V1K - Unknown (1) , RAC2V2S - Unknown (1) , SAC2V2S - Unknown (2) , SAX1V1K - Unknown (7) , SAX1V1R - Unknown (1) , SAX1V1S - Unknown (4) , SCXI11BEI-USED - Unknown (1) , SPM201T - 001TB (1) , TC8717T - Unknown (1) , TG1672G - Unknown (1)</t>
  </si>
  <si>
    <t>HD MOCA, HD DVR MOCA, D3.1 WIRED EMTA, D3.1 2.5G WIRED EMTA, WAVE 2 ROUTER, WAVE 2 ROUTER SCP, WIFI 6 ROUTER SCP, WIFI 6 ROUTER RES, IP STB - USED, HD DVR WORLDBOX, D3 AWG2 EMTA</t>
  </si>
  <si>
    <t>CISCO, NA, MOTOROLA</t>
  </si>
  <si>
    <t>DCX3220ED, E31N2V1, E31T2V1, E31U2V1, EN2251, ES2251, ET2251, EU2251, RAC2V1K, SAC2V1A, SAC2V1K, SAC2V2S, SAX1V1K, SAX1V1R, SAX1V1S, SONUV1H, SPM101H, SPM101T, TM16AP2</t>
  </si>
  <si>
    <t>DCX3220ED (3) , E31N2V1 (4) , E31T2V1 (4) , E31U2V1 (12) , EN2251 (9) , ES2251 (3) , ET2251 (14) , EU2251 (6) , RAC2V1K (1) , SAC2V1A (1) , SAC2V1K (1) , SAC2V2S (1) , SAX1V1K (3) , SAX1V1R (2) , SAX1V1S (1) , SONUV1H (3) , SPM101H (1) , SPM101T (1) , TM16AP2 (2)</t>
  </si>
  <si>
    <t>DCX3220ED - Unknown (3) , E31N2V1 - Unknown (4) , E31T2V1 - Unknown (4) , E31U2V1 - Unknown (12) , EN2251 - Unknown (9) , ES2251 - Unknown (3) , ET2251 - Unknown (14) , EU2251 - Unknown (6) , RAC2V1K - Unknown (1) , SAC2V1A - Unknown (1) , SAC2V1K - Unknown (1) , SAC2V2S - Unknown (1) , SAX1V1K - Unknown (3) , SAX1V1R - Unknown (2) , SAX1V1S - Unknown (1) , SONUV1H - Unknown (3) , SPM101H - Unknown (1) , SPM101T - Unknown (1) , TM16AP2 - N/A (2)</t>
  </si>
  <si>
    <t>HD, D3.1 WIRED EMTA, D3.1 2.5G WIRED EMTA, WAVE 2 ROUTER, WAVE 2 ROUTER SCP, WIFI 6 ROUTER SCP, WIFI 6 ROUTER RES, SONU, HD WORLDBOX, D3 24X8 WIRED EMTA</t>
  </si>
  <si>
    <t>E31N2V1, E31U2V1, EN2251, ES2251, EU2251, SAC2V1K, SAX2V1S</t>
  </si>
  <si>
    <t>E31N2V1 (9) , E31U2V1 (5) , EN2251 (9) , ES2251 (37) , EU2251 (19) , SAC2V1K (4) , SAX2V1S (4)</t>
  </si>
  <si>
    <t>E31N2V1 - Unknown (9) , E31U2V1 - Unknown (5) , EN2251 - Unknown (9) , ES2251 - Unknown (37) , EU2251 - Unknown (19) , SAC2V1K - Unknown (4) , SAX2V1S - Unknown (4)</t>
  </si>
  <si>
    <t>D3.1 WIRED EMTA, D3.1 2.5G WIRED EMTA, WAVE 2 ROUTER SCP, WIFI 6E ROUTER SCP</t>
  </si>
  <si>
    <t>E31N2V1, EN2251, ES2251, ET2251, EU2251, RAC2V1K, SAX1V1S, SAX2V1S</t>
  </si>
  <si>
    <t>E31N2V1 (2) , EN2251 (23) , ES2251 (40) , ET2251 (13) , EU2251 (5) , RAC2V1K (1) , SAX1V1S (2) , SAX2V1S (2)</t>
  </si>
  <si>
    <t>E31N2V1 - Unknown (2) , EN2251 - Unknown (23) , ES2251 - Unknown (40) , ET2251 - Unknown (13) , EU2251 - Unknown (5) , RAC2V1K - Unknown (1) , SAX1V1S - Unknown (2) , SAX2V1S - Unknown (2)</t>
  </si>
  <si>
    <t>D3.1 WIRED EMTA, D3.1 2.5G WIRED EMTA, WAVE 2 ROUTER, WIFI 6 ROUTER RES, WIFI 6E ROUTER SCP</t>
  </si>
  <si>
    <t>E31N2V1, E31U2V1, EN2251, ES2251, ET2251, EU2251, SAX1V1R, SAX2V1S</t>
  </si>
  <si>
    <t>E31N2V1 (15) , E31U2V1 (1) , EN2251 (22) , ES2251 (30) , ET2251 (1) , EU2251 (4) , SAX1V1R (1) , SAX2V1S (11)</t>
  </si>
  <si>
    <t>E31N2V1 - Unknown (15) , E31U2V1 - Unknown (1) , EN2251 - Unknown (22) , ES2251 - Unknown (30) , ET2251 - Unknown (1) , EU2251 - Unknown (4) , SAX1V1R - Unknown (1) , SAX2V1S - Unknown (11)</t>
  </si>
  <si>
    <t>D3.1 WIRED EMTA, D3.1 2.5G WIRED EMTA, WIFI 6 ROUTER SCP, WIFI 6E ROUTER SCP</t>
  </si>
  <si>
    <t>CI8742STW, CI982GC, SA4640HTW, SA8640HTW, SM3398C, SSH3262TW, SSH3272TW, SSH3362TW</t>
  </si>
  <si>
    <t>CI8742STW (19) , CI982GC (1) , SA4640HTW (1) , SA8640HTW (2) , SM3398C (5) , SSH3262TW (6) , SSH3272TW (2) , SSH3362TW (16)</t>
  </si>
  <si>
    <t>CI8742STW - 500GB (19) , CI982GC - 1TB (1) , SA4640HTW - Unknown (1) , SA8640HTW - 320GB (2) , SM3398C - NO HDD CAP (5) , SSH3262TW - Unknown (6) , SSH3272TW - 500GB (2) , SSH3362TW - Unknown (16)</t>
  </si>
  <si>
    <t>HD DVR MOCA, HYDRA HD DVR, HD MOCA</t>
  </si>
  <si>
    <t>CI8742STW, DCX3220ED, SA4240CTW, SA4640HTW, SM3398C, SSH3262TW, SSH3270TW, SSH3272TW, SSH3362TW</t>
  </si>
  <si>
    <t>CI8742STW (31) , DCX3220ED (1) , SA4240CTW (1) , SA4640HTW (4) , SM3398C (6) , SSH3262TW (4) , SSH3270TW (1) , SSH3272TW (2) , SSH3362TW (10)</t>
  </si>
  <si>
    <t>CI8742STW - 500GB (31) , DCX3220ED - Unknown (1) , SA4240CTW - Unknown (1) , SA4640HTW - Unknown (4) , SM3398C - NO HDD CAP (6) , SSH3262TW - Unknown (4) , SSH3270TW - 320GB (1) , SSH3272TW - 500GB (2) , SSH3362TW - Unknown (10)</t>
  </si>
  <si>
    <t>CI8742STW, JD6200O, SA4640HTW, SA8640HTW, SM3398C, SSH3262TW, SSH3272TW, SSH3362TW</t>
  </si>
  <si>
    <t>CI8742STW (24) , JD6200O (1) , SA4640HTW (2) , SA8640HTW (1) , SM3398C (1) , SSH3262TW (3) , SSH3272TW (4) , SSH3362TW (17)</t>
  </si>
  <si>
    <t>CI8742STW - 500GB (24) , JD6200O - Unknown (1) , SA4640HTW - Unknown (2) , SA8640HTW - 320GB (1) , SM3398C - NO HDD CAP (1) , SSH3262TW - Unknown (3) , SSH3272TW - 500GB (4) , SSH3362TW - Unknown (17)</t>
  </si>
  <si>
    <t>E31N2V1, E31T2V1, E31U2V1, EN2251, ES2251, ET2251, EU2251, SAX1V1R</t>
  </si>
  <si>
    <t>E31N2V1 (4) , E31T2V1 (3) , E31U2V1 (3) , EN2251 (19) , ES2251 (8) , ET2251 (1) , EU2251 (1) , SAX1V1R (57)</t>
  </si>
  <si>
    <t>E31N2V1 - Unknown (4) , E31T2V1 - Unknown (3) , E31U2V1 - Unknown (3) , EN2251 - Unknown (19) , ES2251 - Unknown (8) , ET2251 - Unknown (1) , EU2251 - Unknown (1) , SAX1V1R - Unknown (57)</t>
  </si>
  <si>
    <t>D3.1 WIRED EMTA, D3.1 2.5G WIRED EMTA, WIFI 6 ROUTER SCP</t>
  </si>
  <si>
    <t>E31N2V1, E31T2V1, E31U2V1, EN2251, ES2251, ET2251, EU2251, EU4251, RAC2V1S, RAC2V2S, SAC2V2S, SAX1V1K, SAX1V1R, SAX1V1S, SAX2V1S, TM1602AP2</t>
  </si>
  <si>
    <t>E31N2V1 (10) , E31T2V1 (12) , E31U2V1 (2) , EN2251 (6) , ES2251 (9) , ET2251 (7) , EU2251 (6) , EU4251 (1) , RAC2V1S (2) , RAC2V2S (5) , SAC2V2S (8) , SAX1V1K (7) , SAX1V1R (9) , SAX1V1S (2) , SAX2V1S (1) , TM1602AP2 (1)</t>
  </si>
  <si>
    <t>E31N2V1 - Unknown (10) , E31T2V1 - Unknown (12) , E31U2V1 - Unknown (2) , EN2251 - Unknown (6) , ES2251 - Unknown (9) , ET2251 - Unknown (7) , EU2251 - Unknown (6) , EU4251 - Unknown (1) , RAC2V1S - Unknown (2) , RAC2V2S - Unknown (5) , SAC2V2S - Unknown (8) , SAX1V1K - Unknown (7) , SAX1V1R - Unknown (9) , SAX1V1S - Unknown (2) , SAX2V1S - Unknown (1) , TM1602AP2 - Unknown (1)</t>
  </si>
  <si>
    <t>D3.1 WIRED EMTA, D3.1 2.5G WIRED EMTA, D3.1 4-LINE EMTA, WAVE 2 ROUTER, WAVE 2 ROUTER SCP, WIFI 6 ROUTER SCP, WIFI 6 ROUTER RES, WIFI 6E ROUTER SCP, D3 24X8 WIRED EMTA</t>
  </si>
  <si>
    <t>E31N2V1, E31T2V1, E31U2V1, EN2251, ES2251, ET2251, EU2251, SAX1V1K, SAX1V1R, SAX1V1S, SONUV1H, SONUV1S</t>
  </si>
  <si>
    <t>E31N2V1 (17) , E31T2V1 (4) , E31U2V1 (5) , EN2251 (20) , ES2251 (23) , ET2251 (2) , EU2251 (7) , SAX1V1K (3) , SAX1V1R (2) , SAX1V1S (6) , SONUV1H (3) , SONUV1S (1)</t>
  </si>
  <si>
    <t>E31N2V1 - Unknown (17) , E31T2V1 - Unknown (4) , E31U2V1 - Unknown (5) , EN2251 - Unknown (20) , ES2251 - Unknown (23) , ET2251 - Unknown (2) , EU2251 - Unknown (7) , SAX1V1K - Unknown (3) , SAX1V1R - Unknown (2) , SAX1V1S - Unknown (6) , SONUV1H - Unknown (3) , SONUV1S - Unknown (1)</t>
  </si>
  <si>
    <t>D3.1 WIRED EMTA, D3.1 2.5G WIRED EMTA, WIFI 6 ROUTER SCP, WIFI 6 ROUTER RES, SONU</t>
  </si>
  <si>
    <t>DCM425, DDM3521, DDW36C, DG1670A, DPC3216, DPC3216, DVW32CB, EU2251, FST5260, RAC2V1S, SAX1V1K, SB6141, TC8715D, TC8717T, TG1672G, TM602G</t>
  </si>
  <si>
    <t>DCM425 (1) , DDM3521 (2) , DDW36C (1) , DG1670A (1) , DPC3216 (4) , DPC3216 (1) , DVW32CB (11) , EU2251 (2) , FST5260 (13) , RAC2V1S (6) , SAX1V1K (2) , SB6141 (1) , TC8715D (6) , TC8717T (14) , TG1672G (8) , TM602G (2)</t>
  </si>
  <si>
    <t>DCM425 - Unknown (1) , DDM3521 - Unknown (2) , DDW36C - Unknown (1) , DG1670A - Unknown (1) , DPC3216 - N/A (4) , DPC3216 - Unknown (1) , DVW32CB - Unknown (11) , EU2251 - Unknown (2) , FST5260 - Unknown (13) , RAC2V1S - Unknown (6) , SAX1V1K - Unknown (2) , SB6141 - Unknown (1) , TC8715D - Unknown (6) , TC8717T - Unknown (14) , TG1672G - Unknown (8) , TM602G - N/A (2)</t>
  </si>
  <si>
    <t>D2 WIRED MODEM, D3 WIRED MODEM, D3 AWG2 MODEM, D3 16X4 WIRED EMTA, D3 AWG2 EMTA, D3.1 2.5G WIRED EMTA, STANDALONE ROUTERS, WAVE 2 ROUTER, WIFI 6 ROUTER SCP, D2 WIRED EMTA</t>
  </si>
  <si>
    <t>ABC018, DDW36C, DG1670A, DPC3216, DPC3216, DVW32CB, EU2251, FST5260, RAC2V1S, SB6141, SB6183, TC4400, TC8715D, TC8717T, TG1672G, TG862G, TM16AP2</t>
  </si>
  <si>
    <t>ABC018 (1) , DDW36C (1) , DG1670A (4) , DPC3216 (7) , DPC3216 (4) , DVW32CB (5) , EU2251 (1) , FST5260 (24) , RAC2V1S (5) , SB6141 (1) , SB6183 (3) , TC4400 (1) , TC8715D (6) , TC8717T (6) , TG1672G (14) , TG862G (1) , TM16AP2 (1)</t>
  </si>
  <si>
    <t>ABC018 - Unknown (1) , DDW36C - Unknown (1) , DG1670A - Unknown (4) , DPC3216 - N/A (7) , DPC3216 - Unknown (4) , DVW32CB - Unknown (5) , EU2251 - Unknown (1) , FST5260 - Unknown (24) , RAC2V1S - Unknown (5) , SB6141 - Unknown (1) , SB6183 - Unknown (3) , TC4400 - Unknown (1) , TC8715D - Unknown (6) , TC8717T - Unknown (6) , TG1672G - Unknown (14) , TG862G - Unknown (1) , TM16AP2 - N/A (1)</t>
  </si>
  <si>
    <t>D2 WIRED MODEM, D3 AWG2 MODEM, D3 16X4 WIRED EMTA, D3 AWG2 EMTA, D3.1 2.5G WIRED EMTA, STANDALONE ROUTERS, WAVE 2 ROUTER, D3 WIRED MODEM, D3 16X4 WIRED MODEM, D3.1 WIRED MODEM, D3 WIRELESS EMTA, D3 24X8 WIRED EMTA</t>
  </si>
  <si>
    <t>CM820A, DDW36C, DG1670A, DPC3216, DPC3216, DVW32CB, E31N2V1, EU2251, FST5260, RAC2V1S, SB6183, SBV5220, TC8715D, TC8717T, TG1672G, TM1602A, TM602G, WNDR6300C</t>
  </si>
  <si>
    <t>CM820A (2) , DDW36C (4) , DG1670A (5) , DPC3216 (6) , DPC3216 (4) , DVW32CB (10) , E31N2V1 (1) , EU2251 (1) , FST5260 (9) , RAC2V1S (9) , SB6183 (1) , SBV5220 (1) , TC8715D (2) , TC8717T (5) , TG1672G (11) , TM1602A (1) , TM602G (3) , WNDR6300C (1)</t>
  </si>
  <si>
    <t>CM820A - Unknown (2) , DDW36C - Unknown (4) , DG1670A - Unknown (5) , DPC3216 - N/A (6) , DPC3216 - Unknown (4) , DVW32CB - Unknown (10) , E31N2V1 - Unknown (1) , EU2251 - Unknown (1) , FST5260 - Unknown (9) , RAC2V1S - Unknown (9) , SB6183 - Unknown (1) , SBV5220 - Unknown (1) , TC8715D - Unknown (2) , TC8717T - Unknown (5) , TG1672G - Unknown (11) , TM1602A - Unknown (1) , TM602G - N/A (3) , WNDR6300C - #N/A (1)</t>
  </si>
  <si>
    <t>D3 WIRED MODEM, D3 AWG2 MODEM, D3 16X4 WIRED EMTA, D3 AWG2 EMTA, D3.1 WIRED EMTA, D3.1 2.5G WIRED EMTA, STANDALONE ROUTERS, WAVE 2 ROUTER, D3 16X4 WIRED MODEM, D2 WIRED EMTA, D3 24X8 WIRED EMTA</t>
  </si>
  <si>
    <t>DDW36C, DG1670A, DPC3216, DPC3216, DPC3216C, DVW32CB, E31U2V1, EU2251, FST5260, RAC2V1S, SB6183, TC8715D, TC8717T, TG1672G, TM602A, TM602G, WNDR3800C, WNDR6300C</t>
  </si>
  <si>
    <t>DDW36C (5) , DG1670A (5) , DPC3216 (6) , DPC3216 (2) , DPC3216C (1) , DVW32CB (2) , E31U2V1 (1) , EU2251 (2) , FST5260 (12) , RAC2V1S (8) , SB6183 (1) , TC8715D (4) , TC8717T (11) , TG1672G (8) , TM602A (1) , TM602G (1) , WNDR3800C (1) , WNDR6300C (1)</t>
  </si>
  <si>
    <t>DDW36C - Unknown (5) , DG1670A - Unknown (5) , DPC3216 - N/A (6) , DPC3216 - Unknown (2) , DPC3216C - Unknown (1) , DVW32CB - Unknown (2) , E31U2V1 - Unknown (1) , EU2251 - Unknown (2) , FST5260 - Unknown (12) , RAC2V1S - Unknown (8) , SB6183 - Unknown (1) , TC8715D - Unknown (4) , TC8717T - Unknown (11) , TG1672G - Unknown (8) , TM602A - Unknown (1) , TM602G - Unknown (1) , WNDR3800C - Unknown (1) , WNDR6300C - #N/A (1)</t>
  </si>
  <si>
    <t>D3 AWG2 MODEM, D3 16X4 WIRED EMTA, D3 16X4 WIRED EMTA BATT, D3 AWG2 EMTA, D3.1 WIRED EMTA, D3.1 2.5G WIRED EMTA, STANDALONE ROUTERS, WAVE 2 ROUTER, D3 16X4 WIRED MODEM, D2 WIRED EMTA</t>
  </si>
  <si>
    <t>CM820A, D3DPC3008, D3DPC3010, DDW36C, DG1670A, DPC3208, DPC3216, DPC3216, DVW32CB, E31N2V1, E31T2V1, EN2251, FST5260, RAC2V1S, SB6121, TC4310, TC8717T, TG1672G, TM1602AP2, TM502G, TM602G, TM822A, WNDR3800C, WNDR6300C</t>
  </si>
  <si>
    <t>CM820A (2) , D3DPC3008 (3) , D3DPC3010 (1) , DDW36C (3) , DG1670A (7) , DPC3208 (2) , DPC3216 (4) , DPC3216 (7) , DVW32CB (4) , E31N2V1 (1) , E31T2V1 (1) , EN2251 (1) , FST5260 (20) , RAC2V1S (14) , SB6121 (1) , TC4310 (1) , TC8717T (5) , TG1672G (6) , TM1602AP2 (1) , TM502G (1) , TM602G (1) , TM822A (4) , WNDR3800C (1) , WNDR6300C (4)</t>
  </si>
  <si>
    <t>CM820A - Unknown (2) , D3DPC3008 - Unknown (3) , D3DPC3010 - Unknown (1) , DDW36C - Unknown (3) , DG1670A - Unknown (7) , DPC3208 - Unknown (2) , DPC3216 - N/A (4) , DPC3216 - Unknown (7) , DVW32CB - Unknown (4) , E31N2V1 - Unknown (1) , E31T2V1 - Unknown (1) , EN2251 - Unknown (1) , FST5260 - Unknown (20) , RAC2V1S - Unknown (14) , SB6121 - #N/A (1) , TC4310 - Unknown (1) , TC8717T - Unknown (5) , TG1672G - Unknown (6) , TM1602AP2 - Unknown (1) , TM502G - Unknown (1) , TM602G - Unknown (1) , TM822A - Unknown (4) , WNDR3800C - Unknown (1) , WNDR6300C - #N/A (4)</t>
  </si>
  <si>
    <t>D3 WIRED MODEM, D3 AWG2 MODEM, D3 8X4 WIRED EMTA, D3 16X4 WIRED EMTA, D3 AWG2 EMTA, D3.1 WIRED EMTA, D3.1 2.5G WIRED EMTA, STANDALONE ROUTERS, WAVE 2 ROUTER, D3 16X4 WIRED MODEM, D3 24X8 WIRED EMTA, D2 WIRED EMTA</t>
  </si>
  <si>
    <t>DG1670A, DPC3216, DPC3216, DVW32CB, FST5260, HIT2250, MODEMOWN, RAC2V1S, SB6183, TC8715D, TG1672G, TM602A, TM602G, TM822A, WNDR6300C</t>
  </si>
  <si>
    <t>DG1670A (2) , DPC3216 (1) , DPC3216 (9) , DVW32CB (6) , FST5260 (22) , HIT2250 (1) , MODEMOWN (2) , RAC2V1S (29) , SB6183 (1) , TC8715D (1) , TG1672G (3) , TM602A (1) , TM602G (1) , TM822A (2) , WNDR6300C (4)</t>
  </si>
  <si>
    <t>DG1670A - Unknown (2) , DPC3216 - N/A (1) , DPC3216 - Unknown (9) , DVW32CB - Unknown (6) , FST5260 - Unknown (22) , HIT2250 - Unknown (1) , MODEMOWN - #N/A (2) , RAC2V1S - Unknown (29) , SB6183 - Unknown (1) , TC8715D - Unknown (1) , TG1672G - Unknown (3) , TM602A - Unknown (1) , TM602G - Unknown (1) , TM822A - Unknown (2) , WNDR6300C - #N/A (4)</t>
  </si>
  <si>
    <t>D3 AWG2 MODEM, D3 16X4 WIRED EMTA, D3 AWG2 EMTA, STANDALONE ROUTERS, D3 WIRELESS MODEM, D1 WIRED MODEM, WAVE 2 ROUTER, D3 16X4 WIRED MODEM, D2 WIRED EMTA, D3 8X4 WIRED EMTA</t>
  </si>
  <si>
    <t>AHU10C022, CM820A, D3DPC3008, DDM354, DDW365, DDW36C, DG1670A, DG860A, DPC3216, DVW32CB, E31U2V1, ES2251, EU2251, FST5260, RAC2V1S, SB6141, SB6183, TC4310, TC8715D, TC8717T, TG1672G, TG862G, TM602G, XE040G</t>
  </si>
  <si>
    <t>AHU10C022 (1) , CM820A (2) , D3DPC3008 (3) , DDM354 (1) , DDW365 (1) , DDW36C (2) , DG1670A (5) , DG860A (1) , DPC3216 (3) , DVW32CB (6) , E31U2V1 (1) , ES2251 (1) , EU2251 (1) , FST5260 (16) , RAC2V1S (11) , SB6141 (2) , SB6183 (4) , TC4310 (1) , TC8715D (3) , TC8717T (7) , TG1672G (7) , TG862G (1) , TM602G (1) , XE040G (1)</t>
  </si>
  <si>
    <t>AHU10C022 - Unknown (1) , CM820A - Unknown (2) , D3DPC3008 - Unknown (3) , DDM354 - Unknown (1) , DDW365 - Unknown (1) , DDW36C - Unknown (2) , DG1670A - Unknown (5) , DG860A - Unknown (1) , DPC3216 - N/A (3) , DVW32CB - Unknown (6) , E31U2V1 - Unknown (1) , ES2251 - Unknown (1) , EU2251 - Unknown (1) , FST5260 - Unknown (16) , RAC2V1S - Unknown (11) , SB6141 - Unknown (2) , SB6183 - Unknown (4) , TC4310 - Unknown (1) , TC8715D - Unknown (3) , TC8717T - Unknown (7) , TG1672G - Unknown (7) , TG862G - Unknown (1) , TM602G - N/A (1) , XE040G - Unknown (1)</t>
  </si>
  <si>
    <t>D2 WIRELESS EMTA, D3 WIRED MODEM, D3 16X4 WIRED MODEM, D3 WIRELESS MODEM, D3 AWG2 MODEM, D3 16X4 WIRED EMTA, D3 AWG2 EMTA, D3.1 WIRED EMTA, D3.1 2.5G WIRED EMTA, STANDALONE ROUTERS, WAVE 2 ROUTER, D3 WIRELESS EMTA, D2 WIRED EMTA, EPON ONU</t>
  </si>
  <si>
    <t>ABC018, ABC020, CS1815I, D3DPC3010, DDW36C, DG1670A, DPC3216, DPC3216, DVW32CB, E31N2V1, E31T2V1, EN2251, EU2251, FST5260, HIT2250, MODEMOWN, RAC2V1A, RAC2V1S, SAX1V1S, SB6183, TC8715D, TC8717T, TG1672G, TG862G, TM602G, TM608G, TM822A, WNDR3800, WNDR6300C, XE040G</t>
  </si>
  <si>
    <t>ABC018 (1) , ABC020 (1) , CS1815I (1) , D3DPC3010 (1) , DDW36C (5) , DG1670A (3) , DPC3216 (3) , DPC3216 (9) , DVW32CB (2) , E31N2V1 (2) , E31T2V1 (1) , EN2251 (1) , EU2251 (2) , FST5260 (22) , HIT2250 (1) , MODEMOWN (2) , RAC2V1A (1) , RAC2V1S (9) , SAX1V1S (1) , SB6183 (1) , TC8715D (1) , TC8717T (3) , TG1672G (5) , TG862G (1) , TM602G (1) , TM608G (2) , TM822A (1) , WNDR3800 (3) , WNDR6300C (5) , XE040G (1)</t>
  </si>
  <si>
    <t>ABC018 - Unknown (1) , ABC020 - Unknown (1) , CS1815I - Unknown (1) , D3DPC3010 - Unknown (1) , DDW36C - Unknown (5) , DG1670A - Unknown (3) , DPC3216 - N/A (3) , DPC3216 - Unknown (9) , DVW32CB - Unknown (2) , E31N2V1 - Unknown (2) , E31T2V1 - Unknown (1) , EN2251 - Unknown (1) , EU2251 - Unknown (2) , FST5260 - Unknown (22) , HIT2250 - Unknown (1) , MODEMOWN - #N/A (2) , RAC2V1A - Unknown (1) , RAC2V1S - Unknown (9) , SAX1V1S - Unknown (1) , SB6183 - Unknown (1) , TC8715D - Unknown (1) , TC8717T - Unknown (3) , TG1672G - Unknown (5) , TG862G - Unknown (1) , TM602G - N/A (1) , TM608G - Unknown (2) , TM822A - Unknown (1) , WNDR3800 - Unknown (3) , WNDR6300C - #N/A (5) , XE040G - Unknown (1)</t>
  </si>
  <si>
    <t>D2 WIRED MODEM, WIFI AP, D3 WIRED MODEM, D3 AWG2 MODEM, D3 16X4 WIRED EMTA, D3 AWG2 EMTA, D3.1 WIRED EMTA, D3.1 2.5G WIRED EMTA, STANDALONE ROUTERS, D3 WIRELESS MODEM, D1 WIRED MODEM, WAVE 2 ROUTER, WIFI 6 ROUTER RES, D3 16X4 WIRED MODEM, D3 WIRELESS EMTA, D2 WIRED EMTA, 8 LINE EMTA, D3 8X4 WIRED EMTA, EPON ONU</t>
  </si>
  <si>
    <t>D3DPC3008, DDW36C, DG1670A, DPC3216, DPC3216, DVW32CB, E31N2V1, EU2251, FST5260, HIT2250, RAC2V1S, SB6141, SBG6580, TC8715D, TC8717T, TG1672G, TM602A, TM602G, TM608G, TM822A, TM902A, WNDR6300C, WNR2000</t>
  </si>
  <si>
    <t>D3DPC3008 (1) , DDW36C (1) , DG1670A (1) , DPC3216 (1) , DPC3216 (13) , DVW32CB (5) , E31N2V1 (1) , EU2251 (2) , FST5260 (24) , HIT2250 (2) , RAC2V1S (17) , SB6141 (2) , SBG6580 (1) , TC8715D (1) , TC8717T (1) , TG1672G (7) , TM602A (1) , TM602G (1) , TM608G (1) , TM822A (6) , TM902A (1) , WNDR6300C (8) , WNR2000 (2)</t>
  </si>
  <si>
    <t>D3DPC3008 - Unknown (1) , DDW36C - Unknown (1) , DG1670A - Unknown (1) , DPC3216 - N/A (1) , DPC3216 - Unknown (13) , DVW32CB - Unknown (5) , E31N2V1 - Unknown (1) , EU2251 - Unknown (2) , FST5260 - Unknown (24) , HIT2250 - Unknown (2) , RAC2V1S - Unknown (17) , SB6141 - Unknown (2) , SBG6580 - Unknown (1) , TC8715D - Unknown (1) , TC8717T - Unknown (1) , TG1672G - Unknown (7) , TM602A - Unknown (1) , TM602G - N/A (1) , TM608G - Unknown (1) , TM822A - Unknown (6) , TM902A - Unknown (1) , WNDR6300C - #N/A (8) , WNR2000 - Unknown (2)</t>
  </si>
  <si>
    <t>D3 WIRED MODEM, D3 AWG2 MODEM, D3 16X4 WIRED EMTA, D3 AWG2 EMTA, D3.1 WIRED EMTA, D3.1 2.5G WIRED EMTA, STANDALONE ROUTERS, D3 WIRELESS MODEM, WAVE 2 ROUTER, D2 WIRED EMTA, 8 LINE EMTA, D3 8X4 WIRED EMTA, IH ROUTER</t>
  </si>
  <si>
    <t>AR3298C, CI8742STW, DCX3200P3, DCX3220ED, DCX3501M, DCX3520ED, DPC3216, E31N2V1, E31T2V1, EN2251, ES2251, ET2251, EU2251, RAC2V1S, SAC2V1K, SAX1V1K, SAX1V1S, SAX2V1R, SB6121, SONUV1H, TM1602A, TM1602AP2</t>
  </si>
  <si>
    <t>AR3298C (1) , CI8742STW (1) , DCX3200P3 (4) , DCX3220ED (8) , DCX3501M (3) , DCX3520ED (2) , DPC3216 (1) , E31N2V1 (1) , E31T2V1 (2) , EN2251 (2) , ES2251 (5) , ET2251 (3) , EU2251 (3) , RAC2V1S (1) , SAC2V1K (2) , SAX1V1K (1) , SAX1V1S (8) , SAX2V1R (1) , SB6121 (1) , SONUV1H (1) , TM1602A (1) , TM1602AP2 (1)</t>
  </si>
  <si>
    <t>AR3298C - Unknown (1) , CI8742STW - 500GB (1) , DCX3200P3 - Unknown (4) , DCX3220ED - Unknown (8) , DCX3501M - 500GB (3) , DCX3520ED - 500GB (2) , DPC3216 - Unknown (1) , E31N2V1 - Unknown (1) , E31T2V1 - Unknown (2) , EN2251 - Unknown (2) , ES2251 - Unknown (5) , ET2251 - Unknown (3) , EU2251 - Unknown (3) , RAC2V1S - Unknown (1) , SAC2V1K - Unknown (2) , SAX1V1K - Unknown (1) , SAX1V1S - Unknown (8) , SAX2V1R - Unknown (1) , SB6121 - #N/A (1) , SONUV1H - Unknown (1) , TM1602A - Unknown (1) , TM1602AP2 - Unknown (1)</t>
  </si>
  <si>
    <t>HD MOCA, HD DVR MOCA, D3 16X4 WIRED EMTA, D3.1 WIRED EMTA, D3.1 2.5G WIRED EMTA, WAVE 2 ROUTER, WAVE 2 ROUTER SCP, WIFI 6 ROUTER SCP, WIFI 6 ROUTER RES, WIFI 6E ROUTER SCP, D3 WIRED MODEM, SONU, D3 24X8 WIRED EMTA</t>
  </si>
  <si>
    <t>CI8742STW, CI982GC, DCX3220ED, DG1670A, E31T2V1, E31U2V1, EN2251, ES2251, ET2251, EU2251, FST5260, MAPV1S, RAC2V1S, SAC2V1A, SAC2V1K, SAC2V2S, SAX1V1K, SAX1V1R, SAX1V1S, SAX2V1R, SCXI11BEI-USED, SONUV1H, SONUV1N, SP110H, SPM101H, SPM101T, SPM201H, TC8717T, TG1672G, TM1602AP2, TM16AP2, TM804G</t>
  </si>
  <si>
    <t>CI8742STW (1) , CI982GC (1) , DCX3220ED (4) , DG1670A (1) , E31T2V1 (3) , E31U2V1 (4) , EN2251 (2) , ES2251 (1) , ET2251 (5) , EU2251 (5) , FST5260 (1) , MAPV1S (1) , RAC2V1S (2) , SAC2V1A (1) , SAC2V1K (2) , SAC2V2S (2) , SAX1V1K (2) , SAX1V1R (1) , SAX1V1S (4) , SAX2V1R (1) , SCXI11BEI-USED (1) , SONUV1H (1) , SONUV1N (1) , SP110H (1) , SPM101H (5) , SPM101T (3) , SPM201H (1) , TC8717T (1) , TG1672G (1) , TM1602AP2 (1) , TM16AP2 (1) , TM804G (1)</t>
  </si>
  <si>
    <t>CI8742STW - 500GB (1) , CI982GC - 1TB (1) , DCX3220ED - Unknown (4) , DG1670A - Unknown (1) , E31T2V1 - Unknown (3) , E31U2V1 - Unknown (4) , EN2251 - Unknown (2) , ES2251 - Unknown (1) , ET2251 - Unknown (5) , EU2251 - Unknown (5) , FST5260 - Unknown (1) , MAPV1S - Unknown (1) , RAC2V1S - Unknown (2) , SAC2V1A - Unknown (1) , SAC2V1K - Unknown (2) , SAC2V2S - Unknown (2) , SAX1V1K - Unknown (2) , SAX1V1R - Unknown (1) , SAX1V1S - Unknown (4) , SAX2V1R - Unknown (1) , SCXI11BEI-USED - Unknown (1) , SONUV1H - Unknown (1) , SONUV1N - Unknown (1) , SP110H - NO HDD CAP (1) , SPM101H - Unknown (5) , SPM101T - Unknown (3) , SPM201H - 001TB (1) , TC8717T - Unknown (1) , TG1672G - Unknown (1) , TM1602AP2 - Unknown (1) , TM16AP2 - N/A (1) , TM804G - Unknown (1)</t>
  </si>
  <si>
    <t>HD DVR MOCA, HYDRA HD DVR, D3 AWG2 MODEM, D3.1 WIRED EMTA, D3.1 2.5G WIRED EMTA, STANDALONE ROUTERS, MULTI AP POD, WAVE 2 ROUTER, WAVE 2 ROUTER SCP, WIFI 6 ROUTER SCP, WIFI 6 ROUTER RES, WIFI 6E ROUTER SCP, IP STB - USED, SONU, HD WORLDBOX 2.0, HD DVR WORLDBOX, D3 AWG2 EMTA, D3 24X8 WIRED EMTA, 4 LINE EMTA</t>
  </si>
  <si>
    <t>CI4742STW, CI474C2, CI8742STW, CI982GC, DCX3220ED, DP3216C, E31N2V1, E31T2V1, E31U2V1, EN2251, ES2251, ET2251, EU2251, FST5260, MT32P3C, RAC2V1K, RAC2V2S, SAC2V1A, SAC2V1K, SAC2V2S, SAX1V1K, SAX1V1R, SAX1V1S, SAX2V1R, SM3398C, SP110A, SP110H, SPM101H, SPM101T, SPM201H, TM16AP2, TM502G</t>
  </si>
  <si>
    <t>CI4742STW (1) , CI474C2 (1) , CI8742STW (1) , CI982GC (2) , DCX3220ED (1) , DP3216C (1) , E31N2V1 (3) , E31T2V1 (1) , E31U2V1 (1) , EN2251 (4) , ES2251 (3) , ET2251 (5) , EU2251 (1) , FST5260 (2) , MT32P3C (4) , RAC2V1K (2) , RAC2V2S (1) , SAC2V1A (1) , SAC2V1K (6) , SAC2V2S (1) , SAX1V1K (1) , SAX1V1R (1) , SAX1V1S (3) , SAX2V1R (1) , SM3398C (1) , SP110A (1) , SP110H (2) , SPM101H (2) , SPM101T (1) , SPM201H (1) , TM16AP2 (1) , TM502G (1)</t>
  </si>
  <si>
    <t>CI4742STW - Unknown (1) , CI474C2 - Unknown (1) , CI8742STW - 500GB (1) , CI982GC - 1TB (2) , DCX3220ED - Unknown (1) , DP3216C - N/A (1) , E31N2V1 - Unknown (3) , E31T2V1 - Unknown (1) , E31U2V1 - Unknown (1) , EN2251 - Unknown (4) , ES2251 - Unknown (3) , ET2251 - Unknown (5) , EU2251 - Unknown (1) , FST5260 - Unknown (2) , MT32P3C - Unknown (4) , RAC2V1K - Unknown (2) , RAC2V2S - Unknown (1) , SAC2V1A - Unknown (1) , SAC2V1K - Unknown (6) , SAC2V2S - Unknown (1) , SAX1V1K - Unknown (1) , SAX1V1R - Unknown (1) , SAX1V1S - Unknown (3) , SAX2V1R - Unknown (1) , SM3398C - NO HDD CAP (1) , SP110A - Unknown (1) , SP110H - NO HDD CAP (2) , SPM101H - Unknown (2) , SPM101T - Unknown (1) , SPM201H - 001TB (1) , TM16AP2 - N/A (1) , TM502G - Unknown (1)</t>
  </si>
  <si>
    <t>HD MOCA, HD DVR MOCA, HYDRA HD DVR, D3 16X4 WIRED EMTA BATT, D3.1 WIRED EMTA, D3.1 2.5G WIRED EMTA, STANDALONE ROUTERS, WAVE 2 ROUTER, WAVE 2 ROUTER SCP, WIFI 6 ROUTER SCP, WIFI 6 ROUTER RES, WIFI 6E ROUTER SCP, HD WORLDBOX 2.0, HD DVR WORLDBOX, D3 24X8 WIRED EMTA, D2 WIRED EMTA</t>
  </si>
  <si>
    <t>DPC3216, E31N2V1, E31U2V1, EN2251, ES2251, ET2251, EU2251, RAC2V2S, SA4640HDC, SA8640H2, SAC2V1A, SAC2V1K, SAC2V2S, SAX1V1K, SAX1V1R, SAX1V1S, SONUV1H, SP110H, SP210H, TM1602AP2, TM804G, TM822A, WNDR6300C</t>
  </si>
  <si>
    <t>DPC3216 (1) , E31N2V1 (2) , E31U2V1 (6) , EN2251 (7) , ES2251 (1) , ET2251 (13) , EU2251 (5) , RAC2V2S (1) , SA4640HDC (1) , SA8640H2 (1) , SAC2V1A (4) , SAC2V1K (4) , SAC2V2S (1) , SAX1V1K (7) , SAX1V1R (1) , SAX1V1S (2) , SONUV1H (1) , SP110H (2) , SP210H (1) , TM1602AP2 (2) , TM804G (1) , TM822A (1) , WNDR6300C (1)</t>
  </si>
  <si>
    <t>DPC3216 - Unknown (1) , E31N2V1 - Unknown (2) , E31U2V1 - Unknown (6) , EN2251 - Unknown (7) , ES2251 - Unknown (1) , ET2251 - Unknown (13) , EU2251 - Unknown (5) , RAC2V2S - Unknown (1) , SA4640HDC - Unknown (1) , SA8640H2 - Unknown (1) , SAC2V1A - Unknown (4) , SAC2V1K - Unknown (4) , SAC2V2S - Unknown (1) , SAX1V1K - Unknown (7) , SAX1V1R - Unknown (1) , SAX1V1S - Unknown (2) , SONUV1H - Unknown (1) , SP110H - NO HDD CAP (2) , SP210H - 001TB (1) , TM1602AP2 - Unknown (2) , TM804G - Unknown (1) , TM822A - Unknown (1) , WNDR6300C - #N/A (1)</t>
  </si>
  <si>
    <t>D3 16X4 WIRED EMTA, D3.1 WIRED EMTA, D3.1 2.5G WIRED EMTA, WAVE 2 ROUTER, HD, HD DVR, WAVE 2 ROUTER SCP, WIFI 6 ROUTER SCP, WIFI 6 ROUTER RES, SONU, HD WORLDBOX 2.0, HD DVR WORLDBOX 2.0, D3 24X8 WIRED EMTA, 4 LINE EMTA, D3 8X4 WIRED EMTA, STANDALONE ROUTERS</t>
  </si>
  <si>
    <t>NA, CISCO, ALL</t>
  </si>
  <si>
    <t>CI8742STW, DVW32CB, E31N2V1, E31T2V1, E31U2V1, EN2251, ES2251, ESST11AEI-USED, ET2251, EU2251, RAC2V1A, RAC2V1K, SAC2V1K, SAC2V2S, SAX1V1K, SAX1V1S, SONUV1S, SP110H, SP210H, TC8717T, TM16AP2</t>
  </si>
  <si>
    <t>CI8742STW (1) , DVW32CB (1) , E31N2V1 (1) , E31T2V1 (5) , E31U2V1 (4) , EN2251 (3) , ES2251 (2) , ESST11AEI-USED (1) , ET2251 (7) , EU2251 (6) , RAC2V1A (3) , RAC2V1K (1) , SAC2V1K (8) , SAC2V2S (13) , SAX1V1K (7) , SAX1V1S (1) , SONUV1S (2) , SP110H (1) , SP210H (1) , TC8717T (1) , TM16AP2 (2)</t>
  </si>
  <si>
    <t>CI8742STW - 500GB (1) , DVW32CB - Unknown (1) , E31N2V1 - Unknown (1) , E31T2V1 - Unknown (5) , E31U2V1 - Unknown (4) , EN2251 - Unknown (3) , ES2251 - Unknown (2) , ESST11AEI-USED - Unknown (1) , ET2251 - Unknown (7) , EU2251 - Unknown (6) , RAC2V1A - Unknown (3) , RAC2V1K - Unknown (1) , SAC2V1K - Unknown (8) , SAC2V2S - Unknown (13) , SAX1V1K - Unknown (7) , SAX1V1S - Unknown (1) , SONUV1S - Unknown (2) , SP110H - NO HDD CAP (1) , SP210H - 001TB (1) , TC8717T - Unknown (1) , TM16AP2 - N/A (2)</t>
  </si>
  <si>
    <t>HD DVR MOCA, D3 AWG2 EMTA, D3.1 WIRED EMTA, D3.1 2.5G WIRED EMTA, IP STB - USED, WAVE 2 ROUTER, WAVE 2 ROUTER SCP, WIFI 6 ROUTER SCP, WIFI 6 ROUTER RES, SONU, HD WORLDBOX 2.0, HD DVR WORLDBOX 2.0, D3 24X8 WIRED EMTA</t>
  </si>
  <si>
    <t>E31N2V1, E31T2V1, E31U2V1, EN2251, ES2251, ET2251, EU2251, RAC2V1A, SAC2V1A, SAC2V1K, SAC2V2S, SAX1V1K, SAX1V1R, SAX1V1S, SP210A, SP210H, SP210T, SPM201T, TM1602AP2</t>
  </si>
  <si>
    <t>E31N2V1 (2) , E31T2V1 (3) , E31U2V1 (3) , EN2251 (5) , ES2251 (5) , ET2251 (11) , EU2251 (2) , RAC2V1A (1) , SAC2V1A (1) , SAC2V1K (1) , SAC2V2S (4) , SAX1V1K (4) , SAX1V1R (1) , SAX1V1S (6) , SP210A (1) , SP210H (1) , SP210T (1) , SPM201T (7) , TM1602AP2 (1)</t>
  </si>
  <si>
    <t>E31N2V1 - Unknown (2) , E31T2V1 - Unknown (3) , E31U2V1 - Unknown (3) , EN2251 - Unknown (5) , ES2251 - Unknown (5) , ET2251 - Unknown (11) , EU2251 - Unknown (2) , RAC2V1A - Unknown (1) , SAC2V1A - Unknown (1) , SAC2V1K - Unknown (1) , SAC2V2S - Unknown (4) , SAX1V1K - Unknown (4) , SAX1V1R - Unknown (1) , SAX1V1S - Unknown (6) , SP210A - 001TB (1) , SP210H - 001TB (1) , SP210T - 001TB (1) , SPM201T - 001TB (7) , TM1602AP2 - Unknown (1)</t>
  </si>
  <si>
    <t>D3.1 WIRED EMTA, D3.1 2.5G WIRED EMTA, WAVE 2 ROUTER, WAVE 2 ROUTER SCP, WIFI 6 ROUTER SCP, WIFI 6 ROUTER RES, HD DVR WORLDBOX 2.0, D3 24X8 WIRED EMTA</t>
  </si>
  <si>
    <t>NA, ALL, CISCO</t>
  </si>
  <si>
    <t>D3DPC3008, D3DPC3010, DG1670A, DG860A, DPC3208, DPC3216, DPC3216, DVW32CB, E31N2V1, E31T2V1, EU2251, FST5260, HIT2250, RAC2V1S, SB5101, SB6183, SMC1604, TC8715D, TC8717T, TG1672G, TM502G, TM822A, TM902A, WNDR3800</t>
  </si>
  <si>
    <t>D3DPC3008 (1) , D3DPC3010 (1) , DG1670A (4) , DG860A (1) , DPC3208 (2) , DPC3216 (3) , DPC3216 (12) , DVW32CB (12) , E31N2V1 (1) , E31T2V1 (1) , EU2251 (2) , FST5260 (13) , HIT2250 (6) , RAC2V1S (10) , SB5101 (1) , SB6183 (1) , SMC1604 (3) , TC8715D (1) , TC8717T (5) , TG1672G (3) , TM502G (2) , TM822A (13) , TM902A (5) , WNDR3800 (1)</t>
  </si>
  <si>
    <t>D3DPC3008 - Unknown (1) , D3DPC3010 - Unknown (1) , DG1670A - Unknown (4) , DG860A - Unknown (1) , DPC3208 - Unknown (2) , DPC3216 - N/A (3) , DPC3216 - Unknown (12) , DVW32CB - Unknown (12) , E31N2V1 - Unknown (1) , E31T2V1 - Unknown (1) , EU2251 - Unknown (2) , FST5260 - Unknown (13) , HIT2250 - Unknown (6) , RAC2V1S - Unknown (10) , SB5101 - Unknown (1) , SB6183 - Unknown (1) , SMC1604 - Unknown (3) , TC8715D - Unknown (1) , TC8717T - Unknown (5) , TG1672G - Unknown (3) , TM502G - Unknown (2) , TM822A - Unknown (13) , TM902A - Unknown (5) , WNDR3800 - Unknown (1)</t>
  </si>
  <si>
    <t>D3 WIRED MODEM, D3 AWG2 MODEM, D3 WIRELESS MODEM, D3 8X4 WIRED EMTA, D3 16X4 WIRED EMTA, D3 AWG2 EMTA, D3.1 WIRED EMTA, D3.1 2.5G WIRED EMTA, STANDALONE ROUTERS, WAVE 2 ROUTER, D2 WIRED MODEM, D3 16X4 WIRED MODEM, D2 WIRED EMTA</t>
  </si>
  <si>
    <t>DDW3652, DDW36C, DG1670A, DPC3216, DPC3216, DVW32CB, E31U2V1, ES2251, EU2251, FST5260, RAC2V1S, SB6183, TC4400, TC8715D, TC8717T, TG1672G, TG862G, TM1602AP2, TM502G, TM602G, TM822A, TM822G, TM902A, XE040G</t>
  </si>
  <si>
    <t>DDW3652 (1) , DDW36C (3) , DG1670A (3) , DPC3216 (5) , DPC3216 (12) , DVW32CB (9) , E31U2V1 (1) , ES2251 (1) , EU2251 (1) , FST5260 (11) , RAC2V1S (5) , SB6183 (3) , TC4400 (1) , TC8715D (6) , TC8717T (4) , TG1672G (13) , TG862G (1) , TM1602AP2 (1) , TM502G (2) , TM602G (2) , TM822A (6) , TM822G (1) , TM902A (1) , XE040G (1)</t>
  </si>
  <si>
    <t>DDW3652 - Unknown (1) , DDW36C - Unknown (3) , DG1670A - Unknown (3) , DPC3216 - N/A (5) , DPC3216 - Unknown (12) , DVW32CB - Unknown (9) , E31U2V1 - Unknown (1) , ES2251 - Unknown (1) , EU2251 - Unknown (1) , FST5260 - Unknown (11) , RAC2V1S - Unknown (5) , SB6183 - Unknown (3) , TC4400 - Unknown (1) , TC8715D - Unknown (6) , TC8717T - Unknown (4) , TG1672G - Unknown (13) , TG862G - Unknown (1) , TM1602AP2 - Unknown (1) , TM502G - Unknown (2) , TM602G - Unknown (2) , TM822A - Unknown (6) , TM822G - Unknown (1) , TM902A - Unknown (1) , XE040G - Unknown (1)</t>
  </si>
  <si>
    <t>D3 WIRELESS MODEM, D3 AWG2 MODEM, D3 16X4 WIRED EMTA, D3 AWG2 EMTA, D3.1 WIRED EMTA, D3.1 2.5G WIRED EMTA, STANDALONE ROUTERS, WAVE 2 ROUTER, D3 16X4 WIRED MODEM, D3.1 WIRED MODEM, D3 WIRELESS EMTA, D3 24X8 WIRED EMTA, D2 WIRED EMTA, D3 8X4 WIRED EMTA, D3 WIRED EMTA W/BATT, EPON ONU</t>
  </si>
  <si>
    <t>ABC034, AHMOTO, CGD24G, CM820A, D3DPC3008, D3DPC3010, DDW365, DDW36C, DG1670A, DPC3208, DPC3216, DPC3216, DPC3216C, DVW32CB, ES2251, EU2251, FST5260, HIT2250, MODEMOWN, RAC2V1S, SAC2V2S, SAX1V1S, SB6121, SB6141, SB6183, SBG6580, SM8014S, TC4310, TC8715D, TG1672G, TM1602A, TM402P, TM502A, TM602A, TM602G, TM602G, TM822A, TM902A, WNDR3400, WNDR3800, WNDR6300C, ZF7372</t>
  </si>
  <si>
    <t>ABC034 (1) , AHMOTO (3) , CGD24G (1) , CM820A (2) , D3DPC3008 (3) , D3DPC3010 (1) , DDW365 (1) , DDW36C (1) , DG1670A (2) , DPC3208 (1) , DPC3216 (4) , DPC3216 (8) , DPC3216C (1) , DVW32CB (3) , ES2251 (1) , EU2251 (3) , FST5260 (10) , HIT2250 (5) , MODEMOWN (4) , RAC2V1S (10) , SAC2V2S (2) , SAX1V1S (1) , SB6121 (1) , SB6141 (1) , SB6183 (2) , SBG6580 (2) , SM8014S (1) , TC4310 (2) , TC8715D (3) , TG1672G (1) , TM1602A (1) , TM402P (1) , TM502A (1) , TM602A (2) , TM602G (2) , TM602G (3) , TM822A (5) , TM902A (1) , WNDR3400 (1) , WNDR3800 (2) , WNDR6300C (3) , ZF7372 (1)</t>
  </si>
  <si>
    <t>ABC034 - N/A (1) , AHMOTO - Unknown (3) , CGD24G - Unknown (1) , CM820A - Unknown (2) , D3DPC3008 - Unknown (3) , D3DPC3010 - Unknown (1) , DDW365 - Unknown (1) , DDW36C - Unknown (1) , DG1670A - Unknown (2) , DPC3208 - Unknown (1) , DPC3216 - N/A (4) , DPC3216 - Unknown (8) , DPC3216C - Unknown (1) , DVW32CB - Unknown (3) , ES2251 - Unknown (1) , EU2251 - Unknown (3) , FST5260 - Unknown (10) , HIT2250 - Unknown (5) , MODEMOWN - #N/A (4) , RAC2V1S - Unknown (10) , SAC2V2S - Unknown (2) , SAX1V1S - Unknown (1) , SB6121 - #N/A (1) , SB6141 - Unknown (1) , SB6183 - Unknown (2) , SBG6580 - Unknown (2) , SM8014S - Unknown (1) , TC4310 - Unknown (2) , TC8715D - Unknown (3) , TG1672G - Unknown (1) , TM1602A - Unknown (1) , TM402P - Unknown (1) , TM502A - Unknown (1) , TM602A - Unknown (2) , TM602G - N/A (2) , TM602G - Unknown (3) , TM822A - Unknown (5) , TM902A - Unknown (1) , WNDR3400 - Unknown (1) , WNDR3800 - Unknown (2) , WNDR6300C - #N/A (3) , ZF7372 - Unknown (1)</t>
  </si>
  <si>
    <t>D2 WIRED EMTA, OTHER CPE, D2 WIRELESS MODEM, D3 WIRED MODEM, D3 WIRELESS MODEM, D3 AWG2 MODEM, D3 8X4 WIRED EMTA, D3 16X4 WIRED EMTA, D3 16X4 WIRED EMTA BATT, D3 AWG2 EMTA, D3.1 2.5G WIRED EMTA, STANDALONE ROUTERS, D1 WIRED MODEM, WAVE 2 ROUTER, WAVE 2 ROUTER SCP, WIFI 6 ROUTER RES, D3 16X4 WIRED MODEM, D3 24X8 WIRED EMTA, WIFI AP</t>
  </si>
  <si>
    <t>ABC018, CM820A, D3DPC3008, D3DPC3010, DPC3208, DPC3216, E31N2V1, E31T2V1, E31U2V1, EN2251, ES2251, ET2251, EU2251, RAC2V1A, RAC2V1K, RAC2V2S, SAC2V1A, SAC2V1K, SAC2V2S, SB6183, SONUV1H, SONUV1S, TG862G, TM602A, TM602G, TM822A, WNDR3400, WNR1000, XE040G</t>
  </si>
  <si>
    <t>ABC018 (1) , CM820A (1) , D3DPC3008 (1) , D3DPC3010 (1) , DPC3208 (1) , DPC3216 (1) , E31N2V1 (22) , E31T2V1 (2) , E31U2V1 (3) , EN2251 (28) , ES2251 (14) , ET2251 (7) , EU2251 (12) , RAC2V1A (1) , RAC2V1K (1) , RAC2V2S (2) , SAC2V1A (5) , SAC2V1K (16) , SAC2V2S (6) , SB6183 (1) , SONUV1H (1) , SONUV1S (1) , TG862G (1) , TM602A (1) , TM602G (4) , TM822A (3) , WNDR3400 (1) , WNR1000 (1) , XE040G (1)</t>
  </si>
  <si>
    <t>ABC018 - Unknown (1) , CM820A - Unknown (1) , D3DPC3008 - Unknown (1) , D3DPC3010 - Unknown (1) , DPC3208 - Unknown (1) , DPC3216 - N/A (1) , E31N2V1 - Unknown (22) , E31T2V1 - Unknown (2) , E31U2V1 - Unknown (3) , EN2251 - Unknown (28) , ES2251 - Unknown (14) , ET2251 - Unknown (7) , EU2251 - Unknown (12) , RAC2V1A - Unknown (1) , RAC2V1K - Unknown (1) , RAC2V2S - Unknown (2) , SAC2V1A - Unknown (5) , SAC2V1K - Unknown (16) , SAC2V2S - Unknown (6) , SB6183 - Unknown (1) , SONUV1H - Unknown (1) , SONUV1S - Unknown (1) , TG862G - Unknown (1) , TM602A - Unknown (1) , TM602G - N/A (4) , TM822A - Unknown (3) , WNDR3400 - Unknown (1) , WNR1000 - Unknown (1) , XE040G - Unknown (1)</t>
  </si>
  <si>
    <t>D2 WIRED MODEM, D3 WIRED MODEM, D3 8X4 WIRED EMTA, D3 16X4 WIRED EMTA, D3.1 WIRED EMTA, D3.1 2.5G WIRED EMTA, WAVE 2 ROUTER, WAVE 2 ROUTER SCP, D3 16X4 WIRED MODEM, SONU, D3 WIRELESS EMTA, D2 WIRED EMTA, STANDALONE ROUTERS, IH ROUTER, EPON ONU</t>
  </si>
  <si>
    <t>E31N2V1, E31T2V1, E31U2V1, EN2251, ES2251, ET2251, EU2251, RAC2V2S, SAX1V1K, SAX1V1R, SAX1V1S, SAX2V1R, SAX2V1S</t>
  </si>
  <si>
    <t>E31N2V1 (5) , E31T2V1 (17) , E31U2V1 (12) , EN2251 (24) , ES2251 (12) , ET2251 (6) , EU2251 (13) , RAC2V2S (2) , SAX1V1K (10) , SAX1V1R (5) , SAX1V1S (16) , SAX2V1R (1) , SAX2V1S (1)</t>
  </si>
  <si>
    <t>E31N2V1 - Unknown (5) , E31T2V1 - Unknown (17) , E31U2V1 - Unknown (12) , EN2251 - Unknown (24) , ES2251 - Unknown (12) , ET2251 - Unknown (6) , EU2251 - Unknown (13) , RAC2V2S - Unknown (2) , SAX1V1K - Unknown (10) , SAX1V1R - Unknown (5) , SAX1V1S - Unknown (16) , SAX2V1R - Unknown (1) , SAX2V1S - Unknown (1)</t>
  </si>
  <si>
    <t>D3.1 WIRED EMTA, D3.1 2.5G WIRED EMTA, WAVE 2 ROUTER, WIFI 6 ROUTER SCP, WIFI 6 ROUTER RES, WIFI 6E ROUTER SCP</t>
  </si>
  <si>
    <t>E31N2V1, E31T2V1, E31U2V1, EN2251, ES2251, EU2251, RAC2V2S, SAC2V2S</t>
  </si>
  <si>
    <t>E31N2V1 (44) , E31T2V1 (6) , E31U2V1 (22) , EN2251 (25) , ES2251 (10) , EU2251 (3) , RAC2V2S (19) , SAC2V2S (1)</t>
  </si>
  <si>
    <t>E31N2V1 - Unknown (44) , E31T2V1 - Unknown (6) , E31U2V1 - Unknown (22) , EN2251 - Unknown (25) , ES2251 - Unknown (10) , EU2251 - Unknown (3) , RAC2V2S - Unknown (19) , SAC2V2S - Unknown (1)</t>
  </si>
  <si>
    <t>CDTA170TW (4) , CDTA271 (16)</t>
  </si>
  <si>
    <t>CDTA170TW - Unknown (4) , CDTA271 - Unknown (16)</t>
  </si>
  <si>
    <t>E31N2V1, E31T2V1, E31U2V1, EN2251, ES2251, EU2251, RAC2V1K, RAC2V2S, SAC2V1K, SAC2V2S</t>
  </si>
  <si>
    <t>E31N2V1 (18) , E31T2V1 (6) , E31U2V1 (12) , EN2251 (9) , ES2251 (7) , EU2251 (10) , RAC2V1K (10) , RAC2V2S (1) , SAC2V1K (29) , SAC2V2S (2)</t>
  </si>
  <si>
    <t>E31N2V1 - Unknown (18) , E31T2V1 - Unknown (6) , E31U2V1 - Unknown (12) , EN2251 - Unknown (9) , ES2251 - Unknown (7) , EU2251 - Unknown (10) , RAC2V1K - Unknown (10) , RAC2V2S - Unknown (1) , SAC2V1K - Unknown (29) , SAC2V2S - Unknown (2)</t>
  </si>
  <si>
    <t>E31N2V1, E31T2V1, E31U2V1, EN2251, ES2251, ET2251, EU2251, MODEMOWN, RAC2V2S, SAC2V1A, SAC2V2S, SAX1V1K, SAX1V1R, SAX1V1S</t>
  </si>
  <si>
    <t>E31N2V1 (16) , E31T2V1 (7) , E31U2V1 (21) , EN2251 (7) , ES2251 (6) , ET2251 (6) , EU2251 (21) , MODEMOWN (1) , RAC2V2S (6) , SAC2V1A (3) , SAC2V2S (15) , SAX1V1K (1) , SAX1V1R (6) , SAX1V1S (3)</t>
  </si>
  <si>
    <t>E31N2V1 - Unknown (16) , E31T2V1 - Unknown (7) , E31U2V1 - Unknown (21) , EN2251 - Unknown (7) , ES2251 - Unknown (6) , ET2251 - Unknown (6) , EU2251 - Unknown (21) , MODEMOWN - #N/A (1) , RAC2V2S - Unknown (6) , SAC2V1A - Unknown (3) , SAC2V2S - Unknown (15) , SAX1V1K - Unknown (1) , SAX1V1R - Unknown (6) , SAX1V1S - Unknown (3)</t>
  </si>
  <si>
    <t>E31N2V1, E31T2V1, E31U2V1, EN2251, ES2251, ET2251, EU2251, RAC2V1A, RAC2V2S, SAC2V1A, SAC2V2S, SAX2V1S</t>
  </si>
  <si>
    <t>E31N2V1 (22) , E31T2V1 (13) , E31U2V1 (16) , EN2251 (19) , ES2251 (8) , ET2251 (8) , EU2251 (19) , RAC2V1A (1) , RAC2V2S (1) , SAC2V1A (4) , SAC2V2S (5) , SAX2V1S (9)</t>
  </si>
  <si>
    <t>E31N2V1 - Unknown (22) , E31T2V1 - Unknown (13) , E31U2V1 - Unknown (16) , EN2251 - Unknown (19) , ES2251 - Unknown (8) , ET2251 - Unknown (8) , EU2251 - Unknown (19) , RAC2V1A - Unknown (1) , RAC2V2S - Unknown (1) , SAC2V1A - Unknown (4) , SAC2V2S - Unknown (5) , SAX2V1S - Unknown (9)</t>
  </si>
  <si>
    <t>D3.1 WIRED EMTA, D3.1 2.5G WIRED EMTA, WAVE 2 ROUTER, WAVE 2 ROUTER SCP, WIFI 6E ROUTER SCP</t>
  </si>
  <si>
    <t>PA87143507</t>
  </si>
  <si>
    <t>71K2WL537100158</t>
  </si>
  <si>
    <t>QS2019109009659</t>
  </si>
  <si>
    <t>QS2119409002316</t>
  </si>
  <si>
    <t>KAX7Z55002769</t>
  </si>
  <si>
    <t>E39BRR34T180042</t>
  </si>
  <si>
    <t>CA53R24001470</t>
  </si>
  <si>
    <t>D9ABRR23E189670</t>
  </si>
  <si>
    <t>81E2T853C100527</t>
  </si>
  <si>
    <t>KBM8A33004712</t>
  </si>
  <si>
    <t>E2PBRR34T131510</t>
  </si>
  <si>
    <t>DM1829109003905</t>
  </si>
  <si>
    <t>DM1829009009082</t>
  </si>
  <si>
    <t>4401647UA6B69</t>
  </si>
  <si>
    <t>4401577MA4F8E</t>
  </si>
  <si>
    <t>QS1907109012817</t>
  </si>
  <si>
    <t>4401497PAF8CB</t>
  </si>
  <si>
    <t>2M73375D0569E</t>
  </si>
  <si>
    <t>398079507831081301012019</t>
  </si>
  <si>
    <t>NQ1731813020969</t>
  </si>
  <si>
    <t>60SA2222000B5BD</t>
  </si>
  <si>
    <t>DM1819509002612</t>
  </si>
  <si>
    <t>NQ1610913006146</t>
  </si>
  <si>
    <t>NQ1613213004097</t>
  </si>
  <si>
    <t>ABVBNS68D439221</t>
  </si>
  <si>
    <t>171402006116</t>
  </si>
  <si>
    <t>DM1824909004629</t>
  </si>
  <si>
    <t>DM1808009004312</t>
  </si>
  <si>
    <t>QS1906309007132</t>
  </si>
  <si>
    <t>DM1808709000007</t>
  </si>
  <si>
    <t>6B7BMP33S211323</t>
  </si>
  <si>
    <t>285627367</t>
  </si>
  <si>
    <t>270480199</t>
  </si>
  <si>
    <t>246302908</t>
  </si>
  <si>
    <t>285599575</t>
  </si>
  <si>
    <t>C9KBPS68P546603</t>
  </si>
  <si>
    <t>CAHBRR23D153153</t>
  </si>
  <si>
    <t>F7GBS5577302181</t>
  </si>
  <si>
    <t>E33BRR34T100350</t>
  </si>
  <si>
    <t>266905873</t>
  </si>
  <si>
    <t>831BN86B6440205</t>
  </si>
  <si>
    <t>E5FBNS8DH459981</t>
  </si>
  <si>
    <t>281199980</t>
  </si>
  <si>
    <t>330561258</t>
  </si>
  <si>
    <t>81RBN86B6419268</t>
  </si>
  <si>
    <t>B7TBNS7CB473508</t>
  </si>
  <si>
    <t>251189078957</t>
  </si>
  <si>
    <t>285599936</t>
  </si>
  <si>
    <t>271906095</t>
  </si>
  <si>
    <t>251172099474</t>
  </si>
  <si>
    <t>A5VBNS65A407156</t>
  </si>
  <si>
    <t>F45BPM7DV607259</t>
  </si>
  <si>
    <t>G39BPP8FE505168</t>
  </si>
  <si>
    <t>7BE2T853C100012</t>
  </si>
  <si>
    <t>251189070829</t>
  </si>
  <si>
    <t>CP1648CB4S5</t>
  </si>
  <si>
    <t>331182108</t>
  </si>
  <si>
    <t>F1U4K25004420</t>
  </si>
  <si>
    <t>NQ1808613032079</t>
  </si>
  <si>
    <t>NQ1807213023870</t>
  </si>
  <si>
    <t>DM1814609003706</t>
  </si>
  <si>
    <t>DM1804509001373</t>
  </si>
  <si>
    <t>F3H4K25005659</t>
  </si>
  <si>
    <t>NQ1713613027486</t>
  </si>
  <si>
    <t>330020361</t>
  </si>
  <si>
    <t>L4T7S65001055</t>
  </si>
  <si>
    <t>F2G4T35001653</t>
  </si>
  <si>
    <t>288654152</t>
  </si>
  <si>
    <t>251165067935</t>
  </si>
  <si>
    <t>G6X6Y16012915</t>
  </si>
  <si>
    <t>NQ1811413034523</t>
  </si>
  <si>
    <t>NQ1730513090819</t>
  </si>
  <si>
    <t>331187455</t>
  </si>
  <si>
    <t>285527825</t>
  </si>
  <si>
    <t>287494155</t>
  </si>
  <si>
    <t>NQ1715413014793</t>
  </si>
  <si>
    <t>CP1521CB3K8</t>
  </si>
  <si>
    <t>71R2XA53C103431</t>
  </si>
  <si>
    <t>AB4BNS68D455544</t>
  </si>
  <si>
    <t>251176001444</t>
  </si>
  <si>
    <t>394983534300309504051234</t>
  </si>
  <si>
    <t>00015451204449</t>
  </si>
  <si>
    <t>2202DASP00694</t>
  </si>
  <si>
    <t>00015608301955</t>
  </si>
  <si>
    <t>F64BUA7EV538614</t>
  </si>
  <si>
    <t>CP1535CB8NP</t>
  </si>
  <si>
    <t>NQ1726213064847</t>
  </si>
  <si>
    <t>262251043</t>
  </si>
  <si>
    <t>393383600700713704061233</t>
  </si>
  <si>
    <t>249547537</t>
  </si>
  <si>
    <t>D41BRL48C125404</t>
  </si>
  <si>
    <t>379781408400342607020006</t>
  </si>
  <si>
    <t>359079232520927301012019</t>
  </si>
  <si>
    <t>398079418443887901012019</t>
  </si>
  <si>
    <t>260219960</t>
  </si>
  <si>
    <t>348781226323238008010001</t>
  </si>
  <si>
    <t>CC6BRL48B144145</t>
  </si>
  <si>
    <t>1WL1027P00835</t>
  </si>
  <si>
    <t>2M73355505A6E</t>
  </si>
  <si>
    <t>91K1F11003559</t>
  </si>
  <si>
    <t>398079428034893501012019</t>
  </si>
  <si>
    <t>475BG9E1980039D</t>
  </si>
  <si>
    <t>H2A111FD2D</t>
  </si>
  <si>
    <t>379781411301753007020006</t>
  </si>
  <si>
    <t>41L9927YA031E</t>
  </si>
  <si>
    <t>PA87143542</t>
  </si>
  <si>
    <t>CCP171005105397</t>
  </si>
  <si>
    <t>CCP170424104160</t>
  </si>
  <si>
    <t>CCP170510110512</t>
  </si>
  <si>
    <t>CCP170403107693</t>
  </si>
  <si>
    <t>CCP170210801135</t>
  </si>
  <si>
    <t>CCP170620102045</t>
  </si>
  <si>
    <t>CCP170511113221</t>
  </si>
  <si>
    <t>B52232047320</t>
  </si>
  <si>
    <t>CA1DBW34B6M2</t>
  </si>
  <si>
    <t>2126CVXP38431</t>
  </si>
  <si>
    <t>2305DASP12779</t>
  </si>
  <si>
    <t>2114CVXP11338</t>
  </si>
  <si>
    <t>2112CVXT12143</t>
  </si>
  <si>
    <t>2229DASP30896</t>
  </si>
  <si>
    <t>CT11BRLP4G98</t>
  </si>
  <si>
    <t>CH16BLHPBGMR</t>
  </si>
  <si>
    <t>570534130</t>
  </si>
  <si>
    <t>B5223C0A9964</t>
  </si>
  <si>
    <t>570306575</t>
  </si>
  <si>
    <t>V52206197928</t>
  </si>
  <si>
    <t>A1G4H956C10274</t>
  </si>
  <si>
    <t>573452967</t>
  </si>
  <si>
    <t>570798906</t>
  </si>
  <si>
    <t>B522210C3858</t>
  </si>
  <si>
    <t>571384238</t>
  </si>
  <si>
    <t>573086043</t>
  </si>
  <si>
    <t>572746201</t>
  </si>
  <si>
    <t>573088633</t>
  </si>
  <si>
    <t>573441926</t>
  </si>
  <si>
    <t>570861588</t>
  </si>
  <si>
    <t>573082709</t>
  </si>
  <si>
    <t>60SA21450011316</t>
  </si>
  <si>
    <t>QS2009309007898</t>
  </si>
  <si>
    <t>60SA22280016717</t>
  </si>
  <si>
    <t>60KG23113490DAD</t>
  </si>
  <si>
    <t>1254HH57D11808</t>
  </si>
  <si>
    <t>L268A33004183</t>
  </si>
  <si>
    <t>60SA2118001AA6A</t>
  </si>
  <si>
    <t>60SA2243000356C</t>
  </si>
  <si>
    <t>341466390</t>
  </si>
  <si>
    <t>252189336964</t>
  </si>
  <si>
    <t>60SA2151000BD7D</t>
  </si>
  <si>
    <t>60SA2252000E38B</t>
  </si>
  <si>
    <t>QS2022609000243</t>
  </si>
  <si>
    <t>AE32809H0HZ5</t>
  </si>
  <si>
    <t>340922853</t>
  </si>
  <si>
    <t>60KG21393292602</t>
  </si>
  <si>
    <t>60R220420001479</t>
  </si>
  <si>
    <t>333091449</t>
  </si>
  <si>
    <t>JC67M22002439</t>
  </si>
  <si>
    <t>B5222A219884</t>
  </si>
  <si>
    <t>KBM7Z55013614</t>
  </si>
  <si>
    <t>60K422116690EFB</t>
  </si>
  <si>
    <t>QS2123809005321</t>
  </si>
  <si>
    <t>QS2102209010762</t>
  </si>
  <si>
    <t>H8G7M21006594</t>
  </si>
  <si>
    <t>J767H24009767</t>
  </si>
  <si>
    <t>7B62D353C101652</t>
  </si>
  <si>
    <t>60KG2223350066C</t>
  </si>
  <si>
    <t>252189561699</t>
  </si>
  <si>
    <t>PA87172957</t>
  </si>
  <si>
    <t>8742UU56714503</t>
  </si>
  <si>
    <t>B52237021602</t>
  </si>
  <si>
    <t>2206CVXP19369</t>
  </si>
  <si>
    <t>A922182901AZ</t>
  </si>
  <si>
    <t>M8H8A44004928</t>
  </si>
  <si>
    <t>A5B4H956C14561</t>
  </si>
  <si>
    <t>572321513</t>
  </si>
  <si>
    <t>B5221A1B9375</t>
  </si>
  <si>
    <t>573535623</t>
  </si>
  <si>
    <t>571699990</t>
  </si>
  <si>
    <t>572551415</t>
  </si>
  <si>
    <t>571692611</t>
  </si>
  <si>
    <t>571700186</t>
  </si>
  <si>
    <t>QS2101609004895</t>
  </si>
  <si>
    <t>QS2124909008212</t>
  </si>
  <si>
    <t>QS2020309006815</t>
  </si>
  <si>
    <t>60SA22290011CA1</t>
  </si>
  <si>
    <t>AE32808E016R</t>
  </si>
  <si>
    <t>AE32813902R3</t>
  </si>
  <si>
    <t>QS2021209019121</t>
  </si>
  <si>
    <t>H8T7M21002885</t>
  </si>
  <si>
    <t>QS2018509007315</t>
  </si>
  <si>
    <t>331368089</t>
  </si>
  <si>
    <t>M8P8A44007709</t>
  </si>
  <si>
    <t>AE32811S097S</t>
  </si>
  <si>
    <t>H5G7M11002985</t>
  </si>
  <si>
    <t>M428A44009528</t>
  </si>
  <si>
    <t>AE3280BX029Z</t>
  </si>
  <si>
    <t>AD7049AH0A8M</t>
  </si>
  <si>
    <t>AE3280BN0WRT</t>
  </si>
  <si>
    <t>331588702</t>
  </si>
  <si>
    <t>HB97M22015275</t>
  </si>
  <si>
    <t>60KW24156441239</t>
  </si>
  <si>
    <t>HA67M21013665</t>
  </si>
  <si>
    <t>60KG220244909A1</t>
  </si>
  <si>
    <t>60KG211533212B8</t>
  </si>
  <si>
    <t>60K422106692070</t>
  </si>
  <si>
    <t>60KG22454492383</t>
  </si>
  <si>
    <t>60KG22372492D65</t>
  </si>
  <si>
    <t>B5220C2C6300</t>
  </si>
  <si>
    <t>QS2010609001350</t>
  </si>
  <si>
    <t>QS2126609004545</t>
  </si>
  <si>
    <t>QS2127709011231</t>
  </si>
  <si>
    <t>QS2020009000451</t>
  </si>
  <si>
    <t>QS2119409006044</t>
  </si>
  <si>
    <t>60KG212013223B8</t>
  </si>
  <si>
    <t>87C2UU56713083</t>
  </si>
  <si>
    <t>QS2020209003505</t>
  </si>
  <si>
    <t>332981453</t>
  </si>
  <si>
    <t>NBM8M63007655</t>
  </si>
  <si>
    <t>QS2020009009379</t>
  </si>
  <si>
    <t>QS2013509000229</t>
  </si>
  <si>
    <t>E744K24005079</t>
  </si>
  <si>
    <t>CH06BPL3W5TV</t>
  </si>
  <si>
    <t>CH16BLD24C4R</t>
  </si>
  <si>
    <t>QS2325825000030</t>
  </si>
  <si>
    <t>2301DASP24974</t>
  </si>
  <si>
    <t>85U2D3539113053</t>
  </si>
  <si>
    <t>252202042709</t>
  </si>
  <si>
    <t>QS2402525001413</t>
  </si>
  <si>
    <t>AE32807N079B</t>
  </si>
  <si>
    <t>CP1632DBTDC</t>
  </si>
  <si>
    <t>AE3280BN0076</t>
  </si>
  <si>
    <t>572881593</t>
  </si>
  <si>
    <t>P1W8M63008166</t>
  </si>
  <si>
    <t>332652790</t>
  </si>
  <si>
    <t>ES13SCU241801310</t>
  </si>
  <si>
    <t>SACCFHXLH</t>
  </si>
  <si>
    <t>332918220</t>
  </si>
  <si>
    <t>MBV8M63011605</t>
  </si>
  <si>
    <t>82C2T8539100291</t>
  </si>
  <si>
    <t>PA87174102</t>
  </si>
  <si>
    <t>E3DBSMECB546718</t>
  </si>
  <si>
    <t>2108CVXP30843</t>
  </si>
  <si>
    <t>J5P7H24005479</t>
  </si>
  <si>
    <t>ALCLDA50045C</t>
  </si>
  <si>
    <t>FCK4T36018872</t>
  </si>
  <si>
    <t>NQ1731813013381</t>
  </si>
  <si>
    <t>394983523000708304051234</t>
  </si>
  <si>
    <t>CP1510CB6BN</t>
  </si>
  <si>
    <t>NQ1803713067923</t>
  </si>
  <si>
    <t>E2A4K23004860</t>
  </si>
  <si>
    <t>EB9BPM7BV654196</t>
  </si>
  <si>
    <t>QS1903309004392</t>
  </si>
  <si>
    <t>E774K24002982</t>
  </si>
  <si>
    <t>F87BPM7EV603877</t>
  </si>
  <si>
    <t>G2TBPM7G2601795</t>
  </si>
  <si>
    <t>E864T34001697</t>
  </si>
  <si>
    <t>E2T4K23000666</t>
  </si>
  <si>
    <t>CP1714CB8US</t>
  </si>
  <si>
    <t>CP1708CB9CM</t>
  </si>
  <si>
    <t>F43BPM7DV605403</t>
  </si>
  <si>
    <t>331177788</t>
  </si>
  <si>
    <t>F8MBPM7EV600836</t>
  </si>
  <si>
    <t>F4VBPM7DV601251</t>
  </si>
  <si>
    <t>QS1900509000933</t>
  </si>
  <si>
    <t>CP1739HD0FC</t>
  </si>
  <si>
    <t>G2DBPM7G2600134</t>
  </si>
  <si>
    <t>NQ1809813010921</t>
  </si>
  <si>
    <t>CP1443DB3VU</t>
  </si>
  <si>
    <t>NQ1736013001245</t>
  </si>
  <si>
    <t>EBK4T35003908</t>
  </si>
  <si>
    <t>394983516903683304051234</t>
  </si>
  <si>
    <t>DM1817409007894</t>
  </si>
  <si>
    <t>NQ1806413001908</t>
  </si>
  <si>
    <t>NQ1809713017442</t>
  </si>
  <si>
    <t>F4VBPM7DV607921</t>
  </si>
  <si>
    <t>NQ1805113015772</t>
  </si>
  <si>
    <t>CP1703DBA7W</t>
  </si>
  <si>
    <t>E73BUA69T540155</t>
  </si>
  <si>
    <t>76U2PP8FE502881</t>
  </si>
  <si>
    <t>NQ1812413009815</t>
  </si>
  <si>
    <t>330611128</t>
  </si>
  <si>
    <t>NQ1807313006106</t>
  </si>
  <si>
    <t>330149668</t>
  </si>
  <si>
    <t>EBC4K25004835</t>
  </si>
  <si>
    <t>G7KBPM7G2601646</t>
  </si>
  <si>
    <t>DM1832809004654</t>
  </si>
  <si>
    <t>CP1719CBAFF</t>
  </si>
  <si>
    <t>289611696</t>
  </si>
  <si>
    <t>E8H4K25002638</t>
  </si>
  <si>
    <t>394983517504477804051234</t>
  </si>
  <si>
    <t>CP1523CB8KQ</t>
  </si>
  <si>
    <t>F61BUA7EV531325</t>
  </si>
  <si>
    <t>QS1912409010224</t>
  </si>
  <si>
    <t>NQ1712213030232</t>
  </si>
  <si>
    <t>F2NBPM7CV604015</t>
  </si>
  <si>
    <t>CP1551DB1BA</t>
  </si>
  <si>
    <t>F63BPM7EV601290</t>
  </si>
  <si>
    <t>G2KBPM7G2600674</t>
  </si>
  <si>
    <t>CP1512CBDK1</t>
  </si>
  <si>
    <t>F1E4K25002893</t>
  </si>
  <si>
    <t>CP1517DB0NC</t>
  </si>
  <si>
    <t>F974K25003559</t>
  </si>
  <si>
    <t>KBL8A33007725</t>
  </si>
  <si>
    <t>63XBMU45A286709</t>
  </si>
  <si>
    <t>CCTBPS68P526952</t>
  </si>
  <si>
    <t>E46BRR34T101157</t>
  </si>
  <si>
    <t>88BBNE8AC482597</t>
  </si>
  <si>
    <t>EBA4K25000851</t>
  </si>
  <si>
    <t>E7J4K24000609</t>
  </si>
  <si>
    <t>NQ1807213007288</t>
  </si>
  <si>
    <t>ECEBPM7CV600743</t>
  </si>
  <si>
    <t>878BNE89C413728</t>
  </si>
  <si>
    <t>285498493</t>
  </si>
  <si>
    <t>330070160</t>
  </si>
  <si>
    <t>281138029</t>
  </si>
  <si>
    <t>274077242</t>
  </si>
  <si>
    <t>273151451</t>
  </si>
  <si>
    <t>D7XBRR23E171530</t>
  </si>
  <si>
    <t>D7B4N22004186</t>
  </si>
  <si>
    <t>273357378</t>
  </si>
  <si>
    <t>E1DBRR23T155728</t>
  </si>
  <si>
    <t>72N2WL537105537</t>
  </si>
  <si>
    <t>E3BBRR34T102271</t>
  </si>
  <si>
    <t>D92BRR23E145796</t>
  </si>
  <si>
    <t>287394178</t>
  </si>
  <si>
    <t>E27BRR34T188060</t>
  </si>
  <si>
    <t>273095961</t>
  </si>
  <si>
    <t>272032469</t>
  </si>
  <si>
    <t>287502215</t>
  </si>
  <si>
    <t>ECPBRE9DR202533</t>
  </si>
  <si>
    <t>641BMU45A236660</t>
  </si>
  <si>
    <t>287501114</t>
  </si>
  <si>
    <t>271978816</t>
  </si>
  <si>
    <t>274371888</t>
  </si>
  <si>
    <t>PA87174277</t>
  </si>
  <si>
    <t>B52231195307</t>
  </si>
  <si>
    <t>MBP7Z66011712</t>
  </si>
  <si>
    <t>573670346</t>
  </si>
  <si>
    <t>570908372</t>
  </si>
  <si>
    <t>T8570162201394</t>
  </si>
  <si>
    <t>B52232398342</t>
  </si>
  <si>
    <t>580183703</t>
  </si>
  <si>
    <t>60KG22032490990</t>
  </si>
  <si>
    <t>60KG22145492FFD</t>
  </si>
  <si>
    <t>60KG22331490345</t>
  </si>
  <si>
    <t>60K42209369458E</t>
  </si>
  <si>
    <t>60KG22126502664</t>
  </si>
  <si>
    <t>60KG224614907F8</t>
  </si>
  <si>
    <t>1224HH57D15828</t>
  </si>
  <si>
    <t>ACK4HH57D17840</t>
  </si>
  <si>
    <t>A2M4H956C18167</t>
  </si>
  <si>
    <t>571851810</t>
  </si>
  <si>
    <t>1294HH57D17489</t>
  </si>
  <si>
    <t>60SA22470008F13</t>
  </si>
  <si>
    <t>580987136</t>
  </si>
  <si>
    <t>571388081</t>
  </si>
  <si>
    <t>571380998</t>
  </si>
  <si>
    <t>570810384</t>
  </si>
  <si>
    <t>B52235059770</t>
  </si>
  <si>
    <t>573292291</t>
  </si>
  <si>
    <t>572309133</t>
  </si>
  <si>
    <t>571428958</t>
  </si>
  <si>
    <t>K4F7L22005410</t>
  </si>
  <si>
    <t>252185260709</t>
  </si>
  <si>
    <t>252207124841</t>
  </si>
  <si>
    <t>B522341C2624</t>
  </si>
  <si>
    <t>V522081A0794</t>
  </si>
  <si>
    <t>KC27Z55009470</t>
  </si>
  <si>
    <t>K7E7H34003598</t>
  </si>
  <si>
    <t>M4E7Z66003338</t>
  </si>
  <si>
    <t>H6U7H13015109</t>
  </si>
  <si>
    <t>H6P7L11004101</t>
  </si>
  <si>
    <t>2228DASP03558</t>
  </si>
  <si>
    <t>QS2030709007814</t>
  </si>
  <si>
    <t>H8B7M21004819</t>
  </si>
  <si>
    <t>E3CBRR34T122538</t>
  </si>
  <si>
    <t>852191017699</t>
  </si>
  <si>
    <t>CH06BNB9HD5P</t>
  </si>
  <si>
    <t>CH06BPMR3R9G</t>
  </si>
  <si>
    <t>SACGTJSNF</t>
  </si>
  <si>
    <t>CH16BLJ47M7N</t>
  </si>
  <si>
    <t>SACHZSWRN</t>
  </si>
  <si>
    <t>60SA2214000EED6</t>
  </si>
  <si>
    <t>572743481</t>
  </si>
  <si>
    <t>AD31092G0684</t>
  </si>
  <si>
    <t>60RP23060032238</t>
  </si>
  <si>
    <t>573311294</t>
  </si>
  <si>
    <t>7C82D353C108778</t>
  </si>
  <si>
    <t>M738A44007755</t>
  </si>
  <si>
    <t>60KG22245500FDC</t>
  </si>
  <si>
    <t>QS1932409008825</t>
  </si>
  <si>
    <t>281619836</t>
  </si>
  <si>
    <t>A4L4J98HR100850</t>
  </si>
  <si>
    <t>3VB1477EA7426</t>
  </si>
  <si>
    <t>B5223C0A6082</t>
  </si>
  <si>
    <t>A922185S03D0</t>
  </si>
  <si>
    <t>H8M7M21012788</t>
  </si>
  <si>
    <t>AD3108BC078B</t>
  </si>
  <si>
    <t>AD7049A802BS</t>
  </si>
  <si>
    <t>L898A43006624</t>
  </si>
  <si>
    <t>72K2XA53C101339</t>
  </si>
  <si>
    <t>PA87178461</t>
  </si>
  <si>
    <t>E37BRR34T153204</t>
  </si>
  <si>
    <t>DA4BRR23E130488</t>
  </si>
  <si>
    <t>D9MBRR23E160864</t>
  </si>
  <si>
    <t>E27BRR34T186225</t>
  </si>
  <si>
    <t>D9RBRR23E177375</t>
  </si>
  <si>
    <t>C6RBPS68M514694</t>
  </si>
  <si>
    <t>D1SBPS68P595235</t>
  </si>
  <si>
    <t>CBVBRR23D103467</t>
  </si>
  <si>
    <t>E71BRR34T100806</t>
  </si>
  <si>
    <t>DAGBRR23E184006</t>
  </si>
  <si>
    <t>E37BRR34T158192</t>
  </si>
  <si>
    <t>E4VBRR34T108448</t>
  </si>
  <si>
    <t>E1HBRR34T184732</t>
  </si>
  <si>
    <t>C9ABRR23D180632</t>
  </si>
  <si>
    <t>DM1823009005273</t>
  </si>
  <si>
    <t>DM1832709003173</t>
  </si>
  <si>
    <t>288670699</t>
  </si>
  <si>
    <t>274507244</t>
  </si>
  <si>
    <t>272025943</t>
  </si>
  <si>
    <t>743BMV48S269168</t>
  </si>
  <si>
    <t>287539509</t>
  </si>
  <si>
    <t>CP1551DBAN3</t>
  </si>
  <si>
    <t>G33BPP8FE502436</t>
  </si>
  <si>
    <t>272816822</t>
  </si>
  <si>
    <t>273753130</t>
  </si>
  <si>
    <t>274700344</t>
  </si>
  <si>
    <t>D1UBPS68P597730</t>
  </si>
  <si>
    <t>C6RBPS68M514031</t>
  </si>
  <si>
    <t>74TBMV484283595</t>
  </si>
  <si>
    <t>289397372</t>
  </si>
  <si>
    <t>284150604</t>
  </si>
  <si>
    <t>287502023</t>
  </si>
  <si>
    <t>D9WBRR23E116138</t>
  </si>
  <si>
    <t>289924235</t>
  </si>
  <si>
    <t>274406039</t>
  </si>
  <si>
    <t>U214380054D6</t>
  </si>
  <si>
    <t>D2KBPS68P529509</t>
  </si>
  <si>
    <t>U21534005AB9</t>
  </si>
  <si>
    <t>U2144300509A</t>
  </si>
  <si>
    <t>251189078539</t>
  </si>
  <si>
    <t>251163080140</t>
  </si>
  <si>
    <t>25116B112896</t>
  </si>
  <si>
    <t>25116B107797</t>
  </si>
  <si>
    <t>25118B092958</t>
  </si>
  <si>
    <t>25116B116471</t>
  </si>
  <si>
    <t>NQ1612813005988</t>
  </si>
  <si>
    <t>E7G4K24003822</t>
  </si>
  <si>
    <t>G1C4K25008437</t>
  </si>
  <si>
    <t>G3V5W25001853</t>
  </si>
  <si>
    <t>DM1821609002557</t>
  </si>
  <si>
    <t>289923699</t>
  </si>
  <si>
    <t>289963230</t>
  </si>
  <si>
    <t>NQ1806613018794</t>
  </si>
  <si>
    <t>NQ1716313021535</t>
  </si>
  <si>
    <t>NQ1718413005751</t>
  </si>
  <si>
    <t>NQ1711513015623</t>
  </si>
  <si>
    <t>NQ1714113033142</t>
  </si>
  <si>
    <t>NQ1808613018498</t>
  </si>
  <si>
    <t>CP1716DBWPP</t>
  </si>
  <si>
    <t>EBH4K25003522</t>
  </si>
  <si>
    <t>CP1548DB8U7</t>
  </si>
  <si>
    <t>EBA4K25003906</t>
  </si>
  <si>
    <t>F1L5W25007989</t>
  </si>
  <si>
    <t>DM1813309000114</t>
  </si>
  <si>
    <t>QS1917909006270</t>
  </si>
  <si>
    <t>NQ1704313006308</t>
  </si>
  <si>
    <t>NQ1717813014294</t>
  </si>
  <si>
    <t>L438A43008690</t>
  </si>
  <si>
    <t>331939565</t>
  </si>
  <si>
    <t>266280601</t>
  </si>
  <si>
    <t>25218BB36425</t>
  </si>
  <si>
    <t>E3ABPP69K510618</t>
  </si>
  <si>
    <t>2M73395U13AB1</t>
  </si>
  <si>
    <t>140058626812950701013002</t>
  </si>
  <si>
    <t>394983535803601904051234</t>
  </si>
  <si>
    <t>QS1914309008967</t>
  </si>
  <si>
    <t>246833086</t>
  </si>
  <si>
    <t>CP1552DB34G</t>
  </si>
  <si>
    <t>F6F4K25000242</t>
  </si>
  <si>
    <t>F2J4K25001353</t>
  </si>
  <si>
    <t>EB24K25000040</t>
  </si>
  <si>
    <t>249448347</t>
  </si>
  <si>
    <t>261928265</t>
  </si>
  <si>
    <t>CP1708CB82G</t>
  </si>
  <si>
    <t>ECA4K25001313</t>
  </si>
  <si>
    <t>CP1605DBRUD</t>
  </si>
  <si>
    <t>F8PBPM7EV603689</t>
  </si>
  <si>
    <t>E5CBU868G158162</t>
  </si>
  <si>
    <t>330673622</t>
  </si>
  <si>
    <t>QS1835209002530</t>
  </si>
  <si>
    <t>QS1911209008103</t>
  </si>
  <si>
    <t>L2R7S55013565</t>
  </si>
  <si>
    <t>QS1908809006076</t>
  </si>
  <si>
    <t>E5EBPP69M517602</t>
  </si>
  <si>
    <t>F8U5W25007840</t>
  </si>
  <si>
    <t>F6NBPM7EV601271</t>
  </si>
  <si>
    <t>G1EBPP8EB500154</t>
  </si>
  <si>
    <t>EA8BPM7BV676766</t>
  </si>
  <si>
    <t>E774K24003714</t>
  </si>
  <si>
    <t>QS1907709010175</t>
  </si>
  <si>
    <t>NQ1714113053759</t>
  </si>
  <si>
    <t>NQ1812713010390</t>
  </si>
  <si>
    <t>NQ1716313019265</t>
  </si>
  <si>
    <t>NQ1726913038554</t>
  </si>
  <si>
    <t>PA87192581</t>
  </si>
  <si>
    <t>B5221B056142</t>
  </si>
  <si>
    <t>B52233238437</t>
  </si>
  <si>
    <t>2522070A0134</t>
  </si>
  <si>
    <t>25220A182121</t>
  </si>
  <si>
    <t>B52227320839</t>
  </si>
  <si>
    <t>2116CVXP33530</t>
  </si>
  <si>
    <t>N8C8M63002261</t>
  </si>
  <si>
    <t>82L2D3539107462</t>
  </si>
  <si>
    <t>7AB2D3539101285</t>
  </si>
  <si>
    <t>2107CVXP38555</t>
  </si>
  <si>
    <t>T8570087701486</t>
  </si>
  <si>
    <t>T8570142705278</t>
  </si>
  <si>
    <t>573169535</t>
  </si>
  <si>
    <t>T8570155402652</t>
  </si>
  <si>
    <t>M91428EMS794</t>
  </si>
  <si>
    <t>M11528TE5275</t>
  </si>
  <si>
    <t>25220B054266</t>
  </si>
  <si>
    <t>572372620</t>
  </si>
  <si>
    <t>571110912</t>
  </si>
  <si>
    <t>252187055872</t>
  </si>
  <si>
    <t>60KG22502490EBC</t>
  </si>
  <si>
    <t>60KG2307349339D</t>
  </si>
  <si>
    <t>60KG22363490F50</t>
  </si>
  <si>
    <t>340098534</t>
  </si>
  <si>
    <t>A734HH57D15523</t>
  </si>
  <si>
    <t>B52232399891</t>
  </si>
  <si>
    <t>571489694</t>
  </si>
  <si>
    <t>572570629</t>
  </si>
  <si>
    <t>K4W7M22001606</t>
  </si>
  <si>
    <t>J9T7M22005019</t>
  </si>
  <si>
    <t>M91620EN3678</t>
  </si>
  <si>
    <t>570865603</t>
  </si>
  <si>
    <t>571886704</t>
  </si>
  <si>
    <t>252206034977</t>
  </si>
  <si>
    <t>LA98A43009442</t>
  </si>
  <si>
    <t>570786046</t>
  </si>
  <si>
    <t>60SA22380015639</t>
  </si>
  <si>
    <t>AD70499T0B8B</t>
  </si>
  <si>
    <t>H46171120010840</t>
  </si>
  <si>
    <t>340794091</t>
  </si>
  <si>
    <t>JBJ7H24001195</t>
  </si>
  <si>
    <t>2521941C2934</t>
  </si>
  <si>
    <t>571374681</t>
  </si>
  <si>
    <t>H7U7M21013678</t>
  </si>
  <si>
    <t>571518201</t>
  </si>
  <si>
    <t>MC98A44011619</t>
  </si>
  <si>
    <t>M5V8A44010110</t>
  </si>
  <si>
    <t>H9C7L21008368</t>
  </si>
  <si>
    <t>H6L7L11005749</t>
  </si>
  <si>
    <t>60RP22510059442</t>
  </si>
  <si>
    <t>571705352</t>
  </si>
  <si>
    <t>CCP180401100179</t>
  </si>
  <si>
    <t>341425672</t>
  </si>
  <si>
    <t>K7F7H34006086</t>
  </si>
  <si>
    <t>K7F7H34005706</t>
  </si>
  <si>
    <t>K7F7H34012819</t>
  </si>
  <si>
    <t>573308084</t>
  </si>
  <si>
    <t>571445200</t>
  </si>
  <si>
    <t>QS2014709004849</t>
  </si>
  <si>
    <t>H6L7L11004371</t>
  </si>
  <si>
    <t>J5P7H24002895</t>
  </si>
  <si>
    <t>252191230331</t>
  </si>
  <si>
    <t>JBT7L22005671</t>
  </si>
  <si>
    <t>252197163788</t>
  </si>
  <si>
    <t>571884814</t>
  </si>
  <si>
    <t>K7V8A32007322</t>
  </si>
  <si>
    <t>B52234109526</t>
  </si>
  <si>
    <t>341294390</t>
  </si>
  <si>
    <t>AE3289CL0BJD</t>
  </si>
  <si>
    <t>2210DASP03868</t>
  </si>
  <si>
    <t>60RP22130095392</t>
  </si>
  <si>
    <t>M417S66001909</t>
  </si>
  <si>
    <t>PA87231749</t>
  </si>
  <si>
    <t>285999571</t>
  </si>
  <si>
    <t>128103505409288602010000</t>
  </si>
  <si>
    <t>D97BRR23E175258</t>
  </si>
  <si>
    <t>DM1815209001336</t>
  </si>
  <si>
    <t>DM1815709007096</t>
  </si>
  <si>
    <t>DM1821109000600</t>
  </si>
  <si>
    <t>QS1904609011847</t>
  </si>
  <si>
    <t>NQ1810413027877</t>
  </si>
  <si>
    <t>DM1815609006902</t>
  </si>
  <si>
    <t>DM1815909006096</t>
  </si>
  <si>
    <t>NQ1807213012491</t>
  </si>
  <si>
    <t>DM1829709008237</t>
  </si>
  <si>
    <t>QS1911909002765</t>
  </si>
  <si>
    <t>394983602701017004051234</t>
  </si>
  <si>
    <t>DM1830609014402</t>
  </si>
  <si>
    <t>288566876</t>
  </si>
  <si>
    <t>DM1830609018097</t>
  </si>
  <si>
    <t>E2JBRR34T162220</t>
  </si>
  <si>
    <t>9CABNS657473208</t>
  </si>
  <si>
    <t>284090602</t>
  </si>
  <si>
    <t>DM1816009000088</t>
  </si>
  <si>
    <t>279511760</t>
  </si>
  <si>
    <t>2330DASS09317</t>
  </si>
  <si>
    <t>273446709</t>
  </si>
  <si>
    <t>288570936</t>
  </si>
  <si>
    <t>DM1819409000761</t>
  </si>
  <si>
    <t>278064163</t>
  </si>
  <si>
    <t>QS1911409006429</t>
  </si>
  <si>
    <t>QS1915009005172</t>
  </si>
  <si>
    <t>81GBN86B6456465</t>
  </si>
  <si>
    <t>NQ1731013013497</t>
  </si>
  <si>
    <t>3VB1457TAADB7</t>
  </si>
  <si>
    <t>288574183</t>
  </si>
  <si>
    <t>QS1914509002562</t>
  </si>
  <si>
    <t>QS1917209001505</t>
  </si>
  <si>
    <t>4401497PB61A3</t>
  </si>
  <si>
    <t>DM1815709003061</t>
  </si>
  <si>
    <t>DM1827909003260</t>
  </si>
  <si>
    <t>44015978A62D8</t>
  </si>
  <si>
    <t>NQ1705613011850</t>
  </si>
  <si>
    <t>NQ1807313001453</t>
  </si>
  <si>
    <t>DM1830709007469</t>
  </si>
  <si>
    <t>251163000150</t>
  </si>
  <si>
    <t>NQ1608813004792</t>
  </si>
  <si>
    <t>DM1833009008690</t>
  </si>
  <si>
    <t>QS1907109008793</t>
  </si>
  <si>
    <t>DM1819309014453</t>
  </si>
  <si>
    <t>NQ1808713005029</t>
  </si>
  <si>
    <t>NQ1809313007833</t>
  </si>
  <si>
    <t>DM1821609010700</t>
  </si>
  <si>
    <t>E8R4K25006455</t>
  </si>
  <si>
    <t>F6WBPM7EV601444</t>
  </si>
  <si>
    <t>NQ1734713005221</t>
  </si>
  <si>
    <t>287892566</t>
  </si>
  <si>
    <t>DM1830709018180</t>
  </si>
  <si>
    <t>NQ1811013010167</t>
  </si>
  <si>
    <t>NQ1708613008539</t>
  </si>
  <si>
    <t>NQ1609113000461</t>
  </si>
  <si>
    <t>NQ1731013012018</t>
  </si>
  <si>
    <t>4401597KA24B1</t>
  </si>
  <si>
    <t>G394K25000187</t>
  </si>
  <si>
    <t>DM1812209000160</t>
  </si>
  <si>
    <t>NQ1732013003845</t>
  </si>
  <si>
    <t>NQ1725813026088</t>
  </si>
  <si>
    <t>NQ1812313013171</t>
  </si>
  <si>
    <t>NQ1712213016788</t>
  </si>
  <si>
    <t>NQ1713313007305</t>
  </si>
  <si>
    <t>DM1820009012795</t>
  </si>
  <si>
    <t>DM1829709002803</t>
  </si>
  <si>
    <t>QS1908009009665</t>
  </si>
  <si>
    <t>E594K24001897</t>
  </si>
  <si>
    <t>DM1823309005364</t>
  </si>
  <si>
    <t>E9K4K25001277</t>
  </si>
  <si>
    <t>F7SBPP8EV501126</t>
  </si>
  <si>
    <t>CP1446CBLZZ</t>
  </si>
  <si>
    <t>EBC4K25002786</t>
  </si>
  <si>
    <t>F5E4K25000470</t>
  </si>
  <si>
    <t>76S2PP8FE500191</t>
  </si>
  <si>
    <t>F2ABPM7CV601276</t>
  </si>
  <si>
    <t>NQ1812313013854</t>
  </si>
  <si>
    <t>NQ1716313021403</t>
  </si>
  <si>
    <t>NQ1803713029380</t>
  </si>
  <si>
    <t>NQ1807113063921</t>
  </si>
  <si>
    <t>EBHBPM7BV691496</t>
  </si>
  <si>
    <t>287551705</t>
  </si>
  <si>
    <t>PA87233241</t>
  </si>
  <si>
    <t>NQ1708013011620</t>
  </si>
  <si>
    <t>NQ1713313018224</t>
  </si>
  <si>
    <t>NQ1606913003230</t>
  </si>
  <si>
    <t>NQ1719413031979</t>
  </si>
  <si>
    <t>NQ1624613006012</t>
  </si>
  <si>
    <t>NQ1622313010199</t>
  </si>
  <si>
    <t>4401517E0630F</t>
  </si>
  <si>
    <t>DM1813009001956</t>
  </si>
  <si>
    <t>QS1911409001337</t>
  </si>
  <si>
    <t>QS1912009002207</t>
  </si>
  <si>
    <t>332579235626149101012008</t>
  </si>
  <si>
    <t>260524232</t>
  </si>
  <si>
    <t>E5DBPM7AP683701</t>
  </si>
  <si>
    <t>280186793</t>
  </si>
  <si>
    <t>NQ1736013023754</t>
  </si>
  <si>
    <t>CP1441DB694</t>
  </si>
  <si>
    <t>NQ1726213038473</t>
  </si>
  <si>
    <t>G26BPP8FB501765</t>
  </si>
  <si>
    <t>FCP4T36010855</t>
  </si>
  <si>
    <t>F8RBPM7EV600270</t>
  </si>
  <si>
    <t>D1NBRL48C139101</t>
  </si>
  <si>
    <t>287890843</t>
  </si>
  <si>
    <t>CP1513DBY4W</t>
  </si>
  <si>
    <t>E6LBUA69T521327</t>
  </si>
  <si>
    <t>CP1724DB6WV</t>
  </si>
  <si>
    <t>E7M4K24003698</t>
  </si>
  <si>
    <t>QS1911909007036</t>
  </si>
  <si>
    <t>2M73355K05EC4</t>
  </si>
  <si>
    <t>DM1831009011511</t>
  </si>
  <si>
    <t>NQ1721013031830</t>
  </si>
  <si>
    <t>NQ1734713007949</t>
  </si>
  <si>
    <t>NQ1803113002658</t>
  </si>
  <si>
    <t>NQ1805113007232</t>
  </si>
  <si>
    <t>330677658</t>
  </si>
  <si>
    <t>NQ1812313012534</t>
  </si>
  <si>
    <t>G8SBPM7G2601418</t>
  </si>
  <si>
    <t>E44BPP69M524334</t>
  </si>
  <si>
    <t>3D113C7HA0843</t>
  </si>
  <si>
    <t>NQ1807213002351</t>
  </si>
  <si>
    <t>NQ1711913013713</t>
  </si>
  <si>
    <t>NQ1726913025374</t>
  </si>
  <si>
    <t>44016174A5436</t>
  </si>
  <si>
    <t>NQ1812413009794</t>
  </si>
  <si>
    <t>QS1906409010361</t>
  </si>
  <si>
    <t>D1ABNS8CE405412</t>
  </si>
  <si>
    <t>G1P4T36014163</t>
  </si>
  <si>
    <t>B5222C148035</t>
  </si>
  <si>
    <t>340905062</t>
  </si>
  <si>
    <t>287946741</t>
  </si>
  <si>
    <t>CP1531DB19Y</t>
  </si>
  <si>
    <t>E1LBPP68H548370</t>
  </si>
  <si>
    <t>7C22T853C105766</t>
  </si>
  <si>
    <t>274374956</t>
  </si>
  <si>
    <t>2521871A6737</t>
  </si>
  <si>
    <t>245218826</t>
  </si>
  <si>
    <t>QS1917209002983</t>
  </si>
  <si>
    <t>261894655</t>
  </si>
  <si>
    <t>E7L4K24003977</t>
  </si>
  <si>
    <t>F7EBPM7EV605196</t>
  </si>
  <si>
    <t>G634K26011406</t>
  </si>
  <si>
    <t>NQ1806613024019</t>
  </si>
  <si>
    <t>F9CBPM7EV600285</t>
  </si>
  <si>
    <t>248629702</t>
  </si>
  <si>
    <t>277211635</t>
  </si>
  <si>
    <t>NQ1803713062417</t>
  </si>
  <si>
    <t>NQ1715213009899</t>
  </si>
  <si>
    <t>DM1818909007708</t>
  </si>
  <si>
    <t>DM1817209001194</t>
  </si>
  <si>
    <t>F5LBPM7EV608541</t>
  </si>
  <si>
    <t>F2H4T35000366</t>
  </si>
  <si>
    <t>QS1913209003352</t>
  </si>
  <si>
    <t>62FBMU456250013</t>
  </si>
  <si>
    <t>DM1813609001232</t>
  </si>
  <si>
    <t>QS1835509002328</t>
  </si>
  <si>
    <t>DM1822709019081</t>
  </si>
  <si>
    <t>260568573</t>
  </si>
  <si>
    <t>287068867</t>
  </si>
  <si>
    <t>CP1502DB8TW</t>
  </si>
  <si>
    <t>F65BPP8DV502692</t>
  </si>
  <si>
    <t>330477619</t>
  </si>
  <si>
    <t>D8GBRR23E137214</t>
  </si>
  <si>
    <t>E1ABRR23T145252</t>
  </si>
  <si>
    <t>FALBPP8EV500133</t>
  </si>
  <si>
    <t>278142982</t>
  </si>
  <si>
    <t>286984543</t>
  </si>
  <si>
    <t>274078802</t>
  </si>
  <si>
    <t>261998714</t>
  </si>
  <si>
    <t>FAC4K25010755</t>
  </si>
  <si>
    <t>E55BPP69M573213</t>
  </si>
  <si>
    <t>D5PBRL48H188428</t>
  </si>
  <si>
    <t>QS1912309008533</t>
  </si>
  <si>
    <t>C9FBRR23D140059</t>
  </si>
  <si>
    <t>44015A78AA5BC</t>
  </si>
  <si>
    <t>00015601202346</t>
  </si>
  <si>
    <t>E45BRR34T100989</t>
  </si>
  <si>
    <t>PA87237971</t>
  </si>
  <si>
    <t>289725123</t>
  </si>
  <si>
    <t>330507679</t>
  </si>
  <si>
    <t>270458926</t>
  </si>
  <si>
    <t>L327S65007399</t>
  </si>
  <si>
    <t>FBABPM7EV600176</t>
  </si>
  <si>
    <t>F62BPP8DV501379</t>
  </si>
  <si>
    <t>75J2PM7H4603187</t>
  </si>
  <si>
    <t>QS1904409000880</t>
  </si>
  <si>
    <t>CP1538CB1FF</t>
  </si>
  <si>
    <t>281768236</t>
  </si>
  <si>
    <t>93CBN87DK430061</t>
  </si>
  <si>
    <t>C7YBNS8CE473175</t>
  </si>
  <si>
    <t>NQ1808213008840</t>
  </si>
  <si>
    <t>DM1831409013040</t>
  </si>
  <si>
    <t>NQ1715713001673</t>
  </si>
  <si>
    <t>F52BPM7DV600009</t>
  </si>
  <si>
    <t>CP1714DBR81</t>
  </si>
  <si>
    <t>CP1618DB1PK</t>
  </si>
  <si>
    <t>F5LBPM7EV602508</t>
  </si>
  <si>
    <t>CP1443DB994</t>
  </si>
  <si>
    <t>QS1835809000786</t>
  </si>
  <si>
    <t>F8T4T35002867</t>
  </si>
  <si>
    <t>H466Q37002665</t>
  </si>
  <si>
    <t>330519835</t>
  </si>
  <si>
    <t>CP1716DB65L</t>
  </si>
  <si>
    <t>CP1719CBRY1</t>
  </si>
  <si>
    <t>CP1646DB52H</t>
  </si>
  <si>
    <t>CP1512DBS2V</t>
  </si>
  <si>
    <t>CP1511CB5SR</t>
  </si>
  <si>
    <t>QS1902009008867</t>
  </si>
  <si>
    <t>E1B4T33001319</t>
  </si>
  <si>
    <t>2M73355S01D3F</t>
  </si>
  <si>
    <t>289831466</t>
  </si>
  <si>
    <t>284136700</t>
  </si>
  <si>
    <t>330063015</t>
  </si>
  <si>
    <t>F7JBPM7EV608335</t>
  </si>
  <si>
    <t>F27BPM7CV602426</t>
  </si>
  <si>
    <t>NQ1804213009593</t>
  </si>
  <si>
    <t>QS1913709004520</t>
  </si>
  <si>
    <t>3VB1457SA37FC</t>
  </si>
  <si>
    <t>FAVBPM7EV602224</t>
  </si>
  <si>
    <t>CP1618DBBBM</t>
  </si>
  <si>
    <t>CP1702DB7NZ</t>
  </si>
  <si>
    <t>G4P4T36013169</t>
  </si>
  <si>
    <t>CP1601DB3F8</t>
  </si>
  <si>
    <t>NQ1715213009151</t>
  </si>
  <si>
    <t>NQ1714813043313</t>
  </si>
  <si>
    <t>E39BPP69K506032</t>
  </si>
  <si>
    <t>G7FBPM7G2603165</t>
  </si>
  <si>
    <t>CP1601DBDF0</t>
  </si>
  <si>
    <t>G2DBPP8FB500515</t>
  </si>
  <si>
    <t>F9D4T35003003</t>
  </si>
  <si>
    <t>E134T33003405</t>
  </si>
  <si>
    <t>CP1447CB6DL</t>
  </si>
  <si>
    <t>NQ1810113000678</t>
  </si>
  <si>
    <t>CP1441DB13A</t>
  </si>
  <si>
    <t>F8U5W25001431</t>
  </si>
  <si>
    <t>E744K24005536</t>
  </si>
  <si>
    <t>F5XBPP8DV506265</t>
  </si>
  <si>
    <t>DM1804309001778</t>
  </si>
  <si>
    <t>M2V7S66008621</t>
  </si>
  <si>
    <t>E6LBUA69T522270</t>
  </si>
  <si>
    <t>NQ1715213013510</t>
  </si>
  <si>
    <t>NQ1803913042289</t>
  </si>
  <si>
    <t>394983517503975004051234</t>
  </si>
  <si>
    <t>330127604</t>
  </si>
  <si>
    <t>QS1835909006345</t>
  </si>
  <si>
    <t>DM1820009013580</t>
  </si>
  <si>
    <t>NQ1713313066579</t>
  </si>
  <si>
    <t>NQ1718413027608</t>
  </si>
  <si>
    <t>NQ1714813066545</t>
  </si>
  <si>
    <t>NQ1810013009946</t>
  </si>
  <si>
    <t>PA87240330</t>
  </si>
  <si>
    <t>289077995</t>
  </si>
  <si>
    <t>273969809</t>
  </si>
  <si>
    <t>F3ABS5577306163</t>
  </si>
  <si>
    <t>330389076</t>
  </si>
  <si>
    <t>287890421</t>
  </si>
  <si>
    <t>289763387</t>
  </si>
  <si>
    <t>330323155</t>
  </si>
  <si>
    <t>289912331</t>
  </si>
  <si>
    <t>G39BPP8FE503891</t>
  </si>
  <si>
    <t>270994228</t>
  </si>
  <si>
    <t>F7EBPM7EV602289</t>
  </si>
  <si>
    <t>D19BRL48C144410</t>
  </si>
  <si>
    <t>CP1646DB4VQ</t>
  </si>
  <si>
    <t>330463956</t>
  </si>
  <si>
    <t>E4EBPP69M572787</t>
  </si>
  <si>
    <t>288534146</t>
  </si>
  <si>
    <t>F4BBPM7DV610100</t>
  </si>
  <si>
    <t>DM1807609000608</t>
  </si>
  <si>
    <t>6BA2PM7H4603164</t>
  </si>
  <si>
    <t>GABBPM7H4602203</t>
  </si>
  <si>
    <t>QS1907209002666</t>
  </si>
  <si>
    <t>QS1911609002587</t>
  </si>
  <si>
    <t>44014B7KA162B</t>
  </si>
  <si>
    <t>B2EBNS67D485095</t>
  </si>
  <si>
    <t>CP1446CBLU3</t>
  </si>
  <si>
    <t>CP1708CB5A7</t>
  </si>
  <si>
    <t>D1NBRL48C136582</t>
  </si>
  <si>
    <t>E7S4K24007703</t>
  </si>
  <si>
    <t>F1G4K25001885</t>
  </si>
  <si>
    <t>NQ1714813056484</t>
  </si>
  <si>
    <t>F84BPP8EV504478</t>
  </si>
  <si>
    <t>F7EBPM7EV602059</t>
  </si>
  <si>
    <t>CP1548DB6Y3</t>
  </si>
  <si>
    <t>F1L5W25008747</t>
  </si>
  <si>
    <t>E8E4K25004292</t>
  </si>
  <si>
    <t>CP1715DBE4D</t>
  </si>
  <si>
    <t>A1KBNS659405720</t>
  </si>
  <si>
    <t>QS1910809005748</t>
  </si>
  <si>
    <t>B5FBNS6CD426745</t>
  </si>
  <si>
    <t>F8UBPM7EV603546</t>
  </si>
  <si>
    <t>EBUBPM7BV650727</t>
  </si>
  <si>
    <t>NQ1812413010745</t>
  </si>
  <si>
    <t>FBG4K25004851</t>
  </si>
  <si>
    <t>CP1618DBC73</t>
  </si>
  <si>
    <t>FCV4T36000157</t>
  </si>
  <si>
    <t>CP1706DB4EH</t>
  </si>
  <si>
    <t>F4PBPM7DV602734</t>
  </si>
  <si>
    <t>25218B535063</t>
  </si>
  <si>
    <t>F774K25002527</t>
  </si>
  <si>
    <t>G3F4T36017990</t>
  </si>
  <si>
    <t>E874T34002290</t>
  </si>
  <si>
    <t>F244K25005223</t>
  </si>
  <si>
    <t>E73BPP69M565112</t>
  </si>
  <si>
    <t>EBS5W25004959</t>
  </si>
  <si>
    <t>NQ1807513043471</t>
  </si>
  <si>
    <t>NQ1714113055211</t>
  </si>
  <si>
    <t>NQ1711513014869</t>
  </si>
  <si>
    <t>E79BPP6AT595603</t>
  </si>
  <si>
    <t>F5CBPM7EV605067</t>
  </si>
  <si>
    <t>NQ1711613007920</t>
  </si>
  <si>
    <t>394983516701931904051234</t>
  </si>
  <si>
    <t>F4NBPM7DV611783</t>
  </si>
  <si>
    <t>E6D4T34005621</t>
  </si>
  <si>
    <t>160658616632181401014011</t>
  </si>
  <si>
    <t>NQ1704913016173</t>
  </si>
  <si>
    <t>E9W5W25004902</t>
  </si>
  <si>
    <t>F1L5W25000682</t>
  </si>
  <si>
    <t>FAWBPM7EV604457</t>
  </si>
  <si>
    <t>L1V7S55001287</t>
  </si>
  <si>
    <t>NQ1711913006906</t>
  </si>
  <si>
    <t>NQ1809913012089</t>
  </si>
  <si>
    <t>QS1909109000433</t>
  </si>
  <si>
    <t>QS1835309007687</t>
  </si>
  <si>
    <t>DM1823609004560</t>
  </si>
  <si>
    <t>DM1821509007049</t>
  </si>
  <si>
    <t>QS1908009009010</t>
  </si>
  <si>
    <t>PA87240904</t>
  </si>
  <si>
    <t>QS2003909013306</t>
  </si>
  <si>
    <t>252187059381</t>
  </si>
  <si>
    <t>H23ENK839</t>
  </si>
  <si>
    <t>M11710TC8770</t>
  </si>
  <si>
    <t>SACKLSDJW</t>
  </si>
  <si>
    <t>H46171217017131</t>
  </si>
  <si>
    <t>79LBMV4E9219118</t>
  </si>
  <si>
    <t>AD70497T019X</t>
  </si>
  <si>
    <t>A154H956C10716</t>
  </si>
  <si>
    <t>AD70498R00WT</t>
  </si>
  <si>
    <t>581447027</t>
  </si>
  <si>
    <t>2111CVXP22545</t>
  </si>
  <si>
    <t>B5222C133826</t>
  </si>
  <si>
    <t>61RS23370070052</t>
  </si>
  <si>
    <t>580226743</t>
  </si>
  <si>
    <t>330894850</t>
  </si>
  <si>
    <t>CA0DCGL7VHGG</t>
  </si>
  <si>
    <t>H46170824003931</t>
  </si>
  <si>
    <t>CH06BNH6VP73</t>
  </si>
  <si>
    <t>S6J368448</t>
  </si>
  <si>
    <t>SACKDWWXQ</t>
  </si>
  <si>
    <t>H23EM8168</t>
  </si>
  <si>
    <t>H46171117003120</t>
  </si>
  <si>
    <t>D16TG8470</t>
  </si>
  <si>
    <t>SACBJTHRQ</t>
  </si>
  <si>
    <t>SACHFDCGH</t>
  </si>
  <si>
    <t>CH06BM4VMTNR</t>
  </si>
  <si>
    <t>572288344</t>
  </si>
  <si>
    <t>570526967</t>
  </si>
  <si>
    <t>A922182R0121</t>
  </si>
  <si>
    <t>CCP180208100751</t>
  </si>
  <si>
    <t>AE328073004C</t>
  </si>
  <si>
    <t>B522261F7345</t>
  </si>
  <si>
    <t>60KG22133491072</t>
  </si>
  <si>
    <t>252198136025</t>
  </si>
  <si>
    <t>60SA223200146C5</t>
  </si>
  <si>
    <t>60RP22310025340</t>
  </si>
  <si>
    <t>2207CVXP11721</t>
  </si>
  <si>
    <t>60SA21180010086</t>
  </si>
  <si>
    <t>NQ1723513003001</t>
  </si>
  <si>
    <t>K1A7H24003883</t>
  </si>
  <si>
    <t>SACJNLLLT</t>
  </si>
  <si>
    <t>25218B542453</t>
  </si>
  <si>
    <t>AD70499Q076F</t>
  </si>
  <si>
    <t>2336DASS09447</t>
  </si>
  <si>
    <t>QS2101809020211</t>
  </si>
  <si>
    <t>573199007</t>
  </si>
  <si>
    <t>60SA22310000705</t>
  </si>
  <si>
    <t>B5223C053949</t>
  </si>
  <si>
    <t>NQ1811413033650</t>
  </si>
  <si>
    <t>341581626</t>
  </si>
  <si>
    <t>AD3108CN3B4G</t>
  </si>
  <si>
    <t>79E2T8539101218</t>
  </si>
  <si>
    <t>B52232213436</t>
  </si>
  <si>
    <t>AE3280AN0LNZ</t>
  </si>
  <si>
    <t>K9E7Z55011479</t>
  </si>
  <si>
    <t>H16EN7156</t>
  </si>
  <si>
    <t>A922182605DX</t>
  </si>
  <si>
    <t>PA87241497</t>
  </si>
  <si>
    <t>289916238</t>
  </si>
  <si>
    <t>285333243</t>
  </si>
  <si>
    <t>284103745</t>
  </si>
  <si>
    <t>285075234</t>
  </si>
  <si>
    <t>287373538</t>
  </si>
  <si>
    <t>CP1550DB0W6</t>
  </si>
  <si>
    <t>NQ1811913034009</t>
  </si>
  <si>
    <t>DM1803709000668</t>
  </si>
  <si>
    <t>78T2D3539101137</t>
  </si>
  <si>
    <t>F7SBPP8EV504061</t>
  </si>
  <si>
    <t>76U2PP8FE503820</t>
  </si>
  <si>
    <t>F7RBPM7EV604809</t>
  </si>
  <si>
    <t>G2DBPM7GZ603524</t>
  </si>
  <si>
    <t>330402173</t>
  </si>
  <si>
    <t>NQ1723413003480</t>
  </si>
  <si>
    <t>E54BPM7AP610442</t>
  </si>
  <si>
    <t>CP1724DBE3Q</t>
  </si>
  <si>
    <t>CP1545CBNWS</t>
  </si>
  <si>
    <t>CP1509DB65J</t>
  </si>
  <si>
    <t>F3PBPM7DV604313</t>
  </si>
  <si>
    <t>394983516702242504051234</t>
  </si>
  <si>
    <t>NQ1731813008296</t>
  </si>
  <si>
    <t>E7N5W24003105</t>
  </si>
  <si>
    <t>NQ1808213030163</t>
  </si>
  <si>
    <t>CP1712DBDK3</t>
  </si>
  <si>
    <t>G5L4K26008125</t>
  </si>
  <si>
    <t>ECR4K25000405</t>
  </si>
  <si>
    <t>E7P5W24008255</t>
  </si>
  <si>
    <t>F7MBPM7EV606201</t>
  </si>
  <si>
    <t>CP1721DB0NM</t>
  </si>
  <si>
    <t>CP1529CBGMZ</t>
  </si>
  <si>
    <t>NQ1707213010473</t>
  </si>
  <si>
    <t>EBS5W25004476</t>
  </si>
  <si>
    <t>76R2PP8FE502630</t>
  </si>
  <si>
    <t>F4HBPM7DV605544</t>
  </si>
  <si>
    <t>289902187</t>
  </si>
  <si>
    <t>NQ1803713030326</t>
  </si>
  <si>
    <t>1018801092373</t>
  </si>
  <si>
    <t>CP1530CBA4B</t>
  </si>
  <si>
    <t>NQ1713313033302</t>
  </si>
  <si>
    <t>NQ1711113016872</t>
  </si>
  <si>
    <t>F5X4T35002821</t>
  </si>
  <si>
    <t>NQ1810113011805</t>
  </si>
  <si>
    <t>CP1539CB0G6</t>
  </si>
  <si>
    <t>NQ1734713004206</t>
  </si>
  <si>
    <t>NQ1810113007069</t>
  </si>
  <si>
    <t>NQ1806913014271</t>
  </si>
  <si>
    <t>NQ1808313020642</t>
  </si>
  <si>
    <t>G34BPM7G2602954</t>
  </si>
  <si>
    <t>NQ1715413020018</t>
  </si>
  <si>
    <t>NQ1704213014995</t>
  </si>
  <si>
    <t>394983431400422201040124</t>
  </si>
  <si>
    <t>289749176</t>
  </si>
  <si>
    <t>NQ1713313062489</t>
  </si>
  <si>
    <t>330472753</t>
  </si>
  <si>
    <t>289901814</t>
  </si>
  <si>
    <t>348781324420759509020017</t>
  </si>
  <si>
    <t>CP1814HD3AV</t>
  </si>
  <si>
    <t>F5NBPM7EV602612</t>
  </si>
  <si>
    <t>F4PBPM7DV610107</t>
  </si>
  <si>
    <t>CP1521CB3JW</t>
  </si>
  <si>
    <t>NQ1808313036713</t>
  </si>
  <si>
    <t>F21BPM7CV602950</t>
  </si>
  <si>
    <t>MBV8M63004780</t>
  </si>
  <si>
    <t>F6VBPM7EV601722</t>
  </si>
  <si>
    <t>NQ1808613004464</t>
  </si>
  <si>
    <t>CP1720CBJVL</t>
  </si>
  <si>
    <t>EANBPM7BV665682</t>
  </si>
  <si>
    <t>D84BSMEC8559175</t>
  </si>
  <si>
    <t>QS1900309004418</t>
  </si>
  <si>
    <t>NQ1803913042686</t>
  </si>
  <si>
    <t>NQ1711913002908</t>
  </si>
  <si>
    <t>E73BPP69M568050</t>
  </si>
  <si>
    <t>QS1904909009862</t>
  </si>
  <si>
    <t>394983522704223304051234</t>
  </si>
  <si>
    <t>NQ1703613023684</t>
  </si>
  <si>
    <t>QS1908709001426</t>
  </si>
  <si>
    <t>288671570</t>
  </si>
  <si>
    <t>F7TBPM7EV608118</t>
  </si>
  <si>
    <t>NQ1733113016279</t>
  </si>
  <si>
    <t>NQ1805113025137</t>
  </si>
  <si>
    <t>NQ1719113001685</t>
  </si>
  <si>
    <t>F4SBPM7DV611128</t>
  </si>
  <si>
    <t>DM1822609019155</t>
  </si>
  <si>
    <t>CP1618DBFGM</t>
  </si>
  <si>
    <t>PA87243276</t>
  </si>
  <si>
    <t>276749897</t>
  </si>
  <si>
    <t>NQ1731813029109</t>
  </si>
  <si>
    <t>NQ1735213000494</t>
  </si>
  <si>
    <t>287932412</t>
  </si>
  <si>
    <t>F4K4K25005890</t>
  </si>
  <si>
    <t>F6L4K25000206</t>
  </si>
  <si>
    <t>CP1710DBJ1C</t>
  </si>
  <si>
    <t>60KG213742930C0</t>
  </si>
  <si>
    <t>330005455</t>
  </si>
  <si>
    <t>CP1512CB3LB</t>
  </si>
  <si>
    <t>C6G3Q24003129</t>
  </si>
  <si>
    <t>B58BNS6CD478870</t>
  </si>
  <si>
    <t>CP1711CBMF6</t>
  </si>
  <si>
    <t>E774K24000062</t>
  </si>
  <si>
    <t>NQ1730013046577</t>
  </si>
  <si>
    <t>F6R4K25002869</t>
  </si>
  <si>
    <t>E8H4K25000806</t>
  </si>
  <si>
    <t>330518781</t>
  </si>
  <si>
    <t>CP1639DB24M</t>
  </si>
  <si>
    <t>KBD7S55003241</t>
  </si>
  <si>
    <t>DM1821709001741</t>
  </si>
  <si>
    <t>CP1618DBBJS</t>
  </si>
  <si>
    <t>CP1632DB4GJ</t>
  </si>
  <si>
    <t>E9LBPM7BV693937</t>
  </si>
  <si>
    <t>CP1526DBUTY</t>
  </si>
  <si>
    <t>F7EBPM7EV606763</t>
  </si>
  <si>
    <t>CP1535CB75W</t>
  </si>
  <si>
    <t>F46BPM7DV604432</t>
  </si>
  <si>
    <t>E5LBUA69K581700</t>
  </si>
  <si>
    <t>CP1605DBAB1</t>
  </si>
  <si>
    <t>G414K25002551</t>
  </si>
  <si>
    <t>G4T4K26001650</t>
  </si>
  <si>
    <t>F7WBPM7EV604436</t>
  </si>
  <si>
    <t>G2CBPM7GZ602630</t>
  </si>
  <si>
    <t>D8U4T32002833</t>
  </si>
  <si>
    <t>NQ1806913023046</t>
  </si>
  <si>
    <t>NQ1809313047148</t>
  </si>
  <si>
    <t>NQ1734713006555</t>
  </si>
  <si>
    <t>CP1502DBBF2</t>
  </si>
  <si>
    <t>NQ1812313011597</t>
  </si>
  <si>
    <t>NQ1735213001420</t>
  </si>
  <si>
    <t>E17BPM79J632340</t>
  </si>
  <si>
    <t>CP1502DB8UR</t>
  </si>
  <si>
    <t>CP1602DB1YG</t>
  </si>
  <si>
    <t>L2R7S55017939</t>
  </si>
  <si>
    <t>F52BPM7DV604697</t>
  </si>
  <si>
    <t>CP1551DBK91</t>
  </si>
  <si>
    <t>348781324322651109020017</t>
  </si>
  <si>
    <t>NQ1812413004299</t>
  </si>
  <si>
    <t>QS1912609005956</t>
  </si>
  <si>
    <t>CP1724DBB6N</t>
  </si>
  <si>
    <t>F25BPM7CV607975</t>
  </si>
  <si>
    <t>CP1721CB9E7</t>
  </si>
  <si>
    <t>F4K4K25002026</t>
  </si>
  <si>
    <t>287897051</t>
  </si>
  <si>
    <t>E344K23002954</t>
  </si>
  <si>
    <t>CP1722CB9VA</t>
  </si>
  <si>
    <t>E8R4K25004794</t>
  </si>
  <si>
    <t>CP1522DBMYS</t>
  </si>
  <si>
    <t>CP1716DBB26</t>
  </si>
  <si>
    <t>CP1721DB34F</t>
  </si>
  <si>
    <t>CP1542CB2H3</t>
  </si>
  <si>
    <t>QS1903109003759</t>
  </si>
  <si>
    <t>DM1830309003786</t>
  </si>
  <si>
    <t>D443Q2B000639</t>
  </si>
  <si>
    <t>NQ1729413013055</t>
  </si>
  <si>
    <t>8BWBNE8AG482009</t>
  </si>
  <si>
    <t>00730609206582</t>
  </si>
  <si>
    <t>NQ1731013007617</t>
  </si>
  <si>
    <t>NQ1803313014705</t>
  </si>
  <si>
    <t>QS1911309006803</t>
  </si>
  <si>
    <t>DM1821909000919</t>
  </si>
  <si>
    <t>60KG2209449180F</t>
  </si>
  <si>
    <t>FA84K25001909</t>
  </si>
  <si>
    <t>NQ1716513010941</t>
  </si>
  <si>
    <t>PA87245129</t>
  </si>
  <si>
    <t>SA8AF00BBCCHTRP</t>
  </si>
  <si>
    <t>B10242004960</t>
  </si>
  <si>
    <t>XI11SCU2351065A2</t>
  </si>
  <si>
    <t>DM1829709008409</t>
  </si>
  <si>
    <t>340117717</t>
  </si>
  <si>
    <t>581445401</t>
  </si>
  <si>
    <t>CH08B4T6CPNM</t>
  </si>
  <si>
    <t>H46180512003651</t>
  </si>
  <si>
    <t>340844533</t>
  </si>
  <si>
    <t>60SA22300015494</t>
  </si>
  <si>
    <t>SACJTBMRW</t>
  </si>
  <si>
    <t>CCP170109802596</t>
  </si>
  <si>
    <t>61RS23500081227</t>
  </si>
  <si>
    <t>B522420C5576</t>
  </si>
  <si>
    <t>K5F7L22005856</t>
  </si>
  <si>
    <t>H46171211013949</t>
  </si>
  <si>
    <t>60SA22290012D3E</t>
  </si>
  <si>
    <t>L9M7S65007626</t>
  </si>
  <si>
    <t>8812UU56712771</t>
  </si>
  <si>
    <t>60SA2308000C90E</t>
  </si>
  <si>
    <t>580248124</t>
  </si>
  <si>
    <t>HCV7H24005463</t>
  </si>
  <si>
    <t>L7W7Z65005706</t>
  </si>
  <si>
    <t>H46171104003838</t>
  </si>
  <si>
    <t>60RP20510021863</t>
  </si>
  <si>
    <t>B52241018620</t>
  </si>
  <si>
    <t>79D2T8539102639</t>
  </si>
  <si>
    <t>CP1646DB2UB</t>
  </si>
  <si>
    <t>60KG2201549367E</t>
  </si>
  <si>
    <t>2302DASP18388</t>
  </si>
  <si>
    <t>QS1902809005712</t>
  </si>
  <si>
    <t>571750161</t>
  </si>
  <si>
    <t>60SA211800208D0</t>
  </si>
  <si>
    <t>H8D7H23002275</t>
  </si>
  <si>
    <t>AE3280CC0D6N</t>
  </si>
  <si>
    <t>580248899</t>
  </si>
  <si>
    <t>SACGPKPKC</t>
  </si>
  <si>
    <t>H46180201002927</t>
  </si>
  <si>
    <t>CCP180227101803</t>
  </si>
  <si>
    <t>CCP171107105958</t>
  </si>
  <si>
    <t>H46170915000315</t>
  </si>
  <si>
    <t>KBP7Z55001796</t>
  </si>
  <si>
    <t>K7G7H34002274</t>
  </si>
  <si>
    <t>AD7049AH0FDX</t>
  </si>
  <si>
    <t>H46171125006967</t>
  </si>
  <si>
    <t>M837S66001632</t>
  </si>
  <si>
    <t>QS2009909001301</t>
  </si>
  <si>
    <t>K727S54001917</t>
  </si>
  <si>
    <t>573170770</t>
  </si>
  <si>
    <t>60KG21062492444</t>
  </si>
  <si>
    <t>T8570098400048</t>
  </si>
  <si>
    <t>F7JBPM7EV602921</t>
  </si>
  <si>
    <t>91J2RJ8DS103033</t>
  </si>
  <si>
    <t>G2CBPP8FB503275</t>
  </si>
  <si>
    <t>M91420EML774</t>
  </si>
  <si>
    <t>M91728EM9904</t>
  </si>
  <si>
    <t>331468961</t>
  </si>
  <si>
    <t>M11551TCF973</t>
  </si>
  <si>
    <t>M91725EMW725</t>
  </si>
  <si>
    <t>QS2101809005143</t>
  </si>
  <si>
    <t>74F2D353C101595</t>
  </si>
  <si>
    <t>NQ1704913001858</t>
  </si>
  <si>
    <t>PA87250596</t>
  </si>
  <si>
    <t>S6B609175</t>
  </si>
  <si>
    <t>SACBGBMQC</t>
  </si>
  <si>
    <t>S7BB00179</t>
  </si>
  <si>
    <t>S6B443474</t>
  </si>
  <si>
    <t>S6GC07858</t>
  </si>
  <si>
    <t>SACGWZGPW</t>
  </si>
  <si>
    <t>SACCTNWWN</t>
  </si>
  <si>
    <t>S7F609028</t>
  </si>
  <si>
    <t>SACCCKDVR</t>
  </si>
  <si>
    <t>S6CA11433</t>
  </si>
  <si>
    <t>SACFZSVNM</t>
  </si>
  <si>
    <t>S6DA05788</t>
  </si>
  <si>
    <t>S6D458696</t>
  </si>
  <si>
    <t>S6B950218</t>
  </si>
  <si>
    <t>S6D412344</t>
  </si>
  <si>
    <t>S6D254941</t>
  </si>
  <si>
    <t>SACBTZQGR</t>
  </si>
  <si>
    <t>S6F653712</t>
  </si>
  <si>
    <t>SACCWCQCN</t>
  </si>
  <si>
    <t>S7H701476</t>
  </si>
  <si>
    <t>SACFZZZDB</t>
  </si>
  <si>
    <t>S6H136065</t>
  </si>
  <si>
    <t>S6Z433280</t>
  </si>
  <si>
    <t>SACHGTSWK</t>
  </si>
  <si>
    <t>S6H126934</t>
  </si>
  <si>
    <t>SACHGBJTP</t>
  </si>
  <si>
    <t>SACHQZBRS</t>
  </si>
  <si>
    <t>S8D159573</t>
  </si>
  <si>
    <t>SACCRNZNQ</t>
  </si>
  <si>
    <t>SACGPKDTT</t>
  </si>
  <si>
    <t>SAZBDWPDR</t>
  </si>
  <si>
    <t>S6B772844</t>
  </si>
  <si>
    <t>S6F666341</t>
  </si>
  <si>
    <t>M11006TC9363</t>
  </si>
  <si>
    <t>SACGNKJFF</t>
  </si>
  <si>
    <t>S6F679258</t>
  </si>
  <si>
    <t>SACHGTLZP</t>
  </si>
  <si>
    <t>SWC401434</t>
  </si>
  <si>
    <t>S7C426295</t>
  </si>
  <si>
    <t>SACHDNTTF</t>
  </si>
  <si>
    <t>SACGPGJDP</t>
  </si>
  <si>
    <t>S7BC29371</t>
  </si>
  <si>
    <t>SACCNDZTB</t>
  </si>
  <si>
    <t>SACCSPKWG</t>
  </si>
  <si>
    <t>S6CB66924</t>
  </si>
  <si>
    <t>SACCKTWZT</t>
  </si>
  <si>
    <t>SACGKLCBN</t>
  </si>
  <si>
    <t>SACBPGTXF</t>
  </si>
  <si>
    <t>SACDBXXCZ</t>
  </si>
  <si>
    <t>SAZBFGWDB</t>
  </si>
  <si>
    <t>SACFXWQTR</t>
  </si>
  <si>
    <t>SABVQCJHM</t>
  </si>
  <si>
    <t>S6C907009</t>
  </si>
  <si>
    <t>PA87254251</t>
  </si>
  <si>
    <t>N5Y8P22000375</t>
  </si>
  <si>
    <t>2207CVXP06384</t>
  </si>
  <si>
    <t>2137CVXP46529</t>
  </si>
  <si>
    <t>61S224040010087</t>
  </si>
  <si>
    <t>341270080</t>
  </si>
  <si>
    <t>331556466</t>
  </si>
  <si>
    <t>252188308444</t>
  </si>
  <si>
    <t>2521873B4947</t>
  </si>
  <si>
    <t>2521873B1174</t>
  </si>
  <si>
    <t>25218A416773</t>
  </si>
  <si>
    <t>252189100731</t>
  </si>
  <si>
    <t>332531981</t>
  </si>
  <si>
    <t>252188270197</t>
  </si>
  <si>
    <t>252203124877</t>
  </si>
  <si>
    <t>25218A3E6435</t>
  </si>
  <si>
    <t>2124CVXP29431</t>
  </si>
  <si>
    <t>2204DASP16885</t>
  </si>
  <si>
    <t>571812391</t>
  </si>
  <si>
    <t>2112CVXP03174</t>
  </si>
  <si>
    <t>580180686</t>
  </si>
  <si>
    <t>MBV8M63012371</t>
  </si>
  <si>
    <t>2221DASP10671</t>
  </si>
  <si>
    <t>571807247</t>
  </si>
  <si>
    <t>571923313</t>
  </si>
  <si>
    <t>B5221B066036</t>
  </si>
  <si>
    <t>B52233224195</t>
  </si>
  <si>
    <t>KBS8A33005128</t>
  </si>
  <si>
    <t>M358A43006812</t>
  </si>
  <si>
    <t>QS2121509020137</t>
  </si>
  <si>
    <t>340115626</t>
  </si>
  <si>
    <t>331851205</t>
  </si>
  <si>
    <t>572513364</t>
  </si>
  <si>
    <t>2110CVXT01285</t>
  </si>
  <si>
    <t>571809087</t>
  </si>
  <si>
    <t>B522140D0934</t>
  </si>
  <si>
    <t>341881912</t>
  </si>
  <si>
    <t>B522261E0686</t>
  </si>
  <si>
    <t>330689065</t>
  </si>
  <si>
    <t>2225DASP24132</t>
  </si>
  <si>
    <t>2301DASP23087</t>
  </si>
  <si>
    <t>25218B548933</t>
  </si>
  <si>
    <t>B522261D2269</t>
  </si>
  <si>
    <t>60SA223800039C4</t>
  </si>
  <si>
    <t>571109331</t>
  </si>
  <si>
    <t>B52217091007</t>
  </si>
  <si>
    <t>L6V8A43001003</t>
  </si>
  <si>
    <t>340065040</t>
  </si>
  <si>
    <t>340092802</t>
  </si>
  <si>
    <t>60KG224034902DD</t>
  </si>
  <si>
    <t>25218BB32989</t>
  </si>
  <si>
    <t>L398A33000172</t>
  </si>
  <si>
    <t>M3A8A43005974</t>
  </si>
  <si>
    <t>60RP22440089453</t>
  </si>
  <si>
    <t>60RP22340051038</t>
  </si>
  <si>
    <t>331949022</t>
  </si>
  <si>
    <t>QS2032509005024</t>
  </si>
  <si>
    <t>QS2001509004176</t>
  </si>
  <si>
    <t>QS2011309001055</t>
  </si>
  <si>
    <t>H557H13000414</t>
  </si>
  <si>
    <t>QS1911409003038</t>
  </si>
  <si>
    <t>60RP23130009461</t>
  </si>
  <si>
    <t>60RP23060053659</t>
  </si>
  <si>
    <t>60RP22530032140</t>
  </si>
  <si>
    <t>QS2000909003832</t>
  </si>
  <si>
    <t>60KG231234938B5</t>
  </si>
  <si>
    <t>60SA2144000454D</t>
  </si>
  <si>
    <t>QS1933709008386</t>
  </si>
  <si>
    <t>60RP21450054794</t>
  </si>
  <si>
    <t>QS2001109000574</t>
  </si>
  <si>
    <t>60RP21060025513</t>
  </si>
  <si>
    <t>60KG2313349051D</t>
  </si>
  <si>
    <t>60RP23130028206</t>
  </si>
  <si>
    <t>60RP22310000901</t>
  </si>
  <si>
    <t>60K422113694781</t>
  </si>
  <si>
    <t>60KG22214493066</t>
  </si>
  <si>
    <t>NQ1704213015562</t>
  </si>
  <si>
    <t>331296378</t>
  </si>
  <si>
    <t>60KG23081493731</t>
  </si>
  <si>
    <t>332732610</t>
  </si>
  <si>
    <t>JBG7H24006642</t>
  </si>
  <si>
    <t>QS2101309019605</t>
  </si>
  <si>
    <t>60KG21393291680</t>
  </si>
  <si>
    <t>QS2019909003129</t>
  </si>
  <si>
    <t>QS2008609000690</t>
  </si>
  <si>
    <t>QS2101809021148</t>
  </si>
  <si>
    <t>QS2120309005331</t>
  </si>
  <si>
    <t>DM1819309010443</t>
  </si>
  <si>
    <t>QS2002109001045</t>
  </si>
  <si>
    <t>PA87277655</t>
  </si>
  <si>
    <t>M3C8A43009347</t>
  </si>
  <si>
    <t>60SA22220001592</t>
  </si>
  <si>
    <t>570048541</t>
  </si>
  <si>
    <t>340775729</t>
  </si>
  <si>
    <t>M91724EMC091</t>
  </si>
  <si>
    <t>M11551TC8502</t>
  </si>
  <si>
    <t>M11116TG3977</t>
  </si>
  <si>
    <t>M91727EMY443</t>
  </si>
  <si>
    <t>M91408EN8599</t>
  </si>
  <si>
    <t>2139CVXP48321</t>
  </si>
  <si>
    <t>M11340TDI171</t>
  </si>
  <si>
    <t>M11141TEM692</t>
  </si>
  <si>
    <t>M11629TCC101</t>
  </si>
  <si>
    <t>571873043</t>
  </si>
  <si>
    <t>M11046TF3099</t>
  </si>
  <si>
    <t>F8EBS5577300163</t>
  </si>
  <si>
    <t>M91417ENF495</t>
  </si>
  <si>
    <t>AE32803E02YN</t>
  </si>
  <si>
    <t>60SA2230000442E</t>
  </si>
  <si>
    <t>2305DASP04646</t>
  </si>
  <si>
    <t>AE32803H08Y8</t>
  </si>
  <si>
    <t>B5223B110679</t>
  </si>
  <si>
    <t>61RS23340101622</t>
  </si>
  <si>
    <t>60SA21480004DA6</t>
  </si>
  <si>
    <t>B52222036928</t>
  </si>
  <si>
    <t>G02TB0840</t>
  </si>
  <si>
    <t>60SA22240007B25</t>
  </si>
  <si>
    <t>2139CVXP33636</t>
  </si>
  <si>
    <t>331613240</t>
  </si>
  <si>
    <t>580648062</t>
  </si>
  <si>
    <t>2139CVXP26230</t>
  </si>
  <si>
    <t>QS1902609000479</t>
  </si>
  <si>
    <t>332579302229310501012008</t>
  </si>
  <si>
    <t>2139CVXP21084</t>
  </si>
  <si>
    <t>60SA2247000826B</t>
  </si>
  <si>
    <t>7A62D353C101922</t>
  </si>
  <si>
    <t>60KG2225250143A</t>
  </si>
  <si>
    <t>T8570155403641</t>
  </si>
  <si>
    <t>60SA23050008E4F</t>
  </si>
  <si>
    <t>252188164206</t>
  </si>
  <si>
    <t>M91727EMA953</t>
  </si>
  <si>
    <t>M11215TFL157</t>
  </si>
  <si>
    <t>M11408TCI716</t>
  </si>
  <si>
    <t>SACGWFTVC</t>
  </si>
  <si>
    <t>60SA22470007B99</t>
  </si>
  <si>
    <t>L398A33005403</t>
  </si>
  <si>
    <t>288588762</t>
  </si>
  <si>
    <t>M91435EN6354</t>
  </si>
  <si>
    <t>M91720EMC693</t>
  </si>
  <si>
    <t>M11406TCK124</t>
  </si>
  <si>
    <t>M11333TDG588</t>
  </si>
  <si>
    <t>60SA22240009FE4</t>
  </si>
  <si>
    <t>M7M7S66005370</t>
  </si>
  <si>
    <t>PA87278831</t>
  </si>
  <si>
    <t>CBRBNPACF411351</t>
  </si>
  <si>
    <t>F6A4K25003694</t>
  </si>
  <si>
    <t>FBNBPM7EZ600163</t>
  </si>
  <si>
    <t>8BXBNE8AG400032</t>
  </si>
  <si>
    <t>F25BPM7CV607950</t>
  </si>
  <si>
    <t>G7Y6W16003815</t>
  </si>
  <si>
    <t>F1LBPM7CV600765</t>
  </si>
  <si>
    <t>76R2PP8FE503635</t>
  </si>
  <si>
    <t>EBSBPM7BV641696</t>
  </si>
  <si>
    <t>F37BPM7CV601676</t>
  </si>
  <si>
    <t>F9ABPM7EV602907</t>
  </si>
  <si>
    <t>M9U8A44004866</t>
  </si>
  <si>
    <t>C9ABRR23D178605</t>
  </si>
  <si>
    <t>F7T5W25001360</t>
  </si>
  <si>
    <t>270847518</t>
  </si>
  <si>
    <t>E27BRR34T192711</t>
  </si>
  <si>
    <t>E4VBRR34T107051</t>
  </si>
  <si>
    <t>L268A33004250</t>
  </si>
  <si>
    <t>284154746</t>
  </si>
  <si>
    <t>282127073</t>
  </si>
  <si>
    <t>251163078672</t>
  </si>
  <si>
    <t>251189084493</t>
  </si>
  <si>
    <t>277542735</t>
  </si>
  <si>
    <t>F87BPM7EV603374</t>
  </si>
  <si>
    <t>284136767</t>
  </si>
  <si>
    <t>286949290</t>
  </si>
  <si>
    <t>285322828</t>
  </si>
  <si>
    <t>285613664</t>
  </si>
  <si>
    <t>274406721</t>
  </si>
  <si>
    <t>289770160</t>
  </si>
  <si>
    <t>EBC4K25000322</t>
  </si>
  <si>
    <t>DM1825809003253</t>
  </si>
  <si>
    <t>QS1912309001340</t>
  </si>
  <si>
    <t>QS1900509004727</t>
  </si>
  <si>
    <t>QS1834909002463</t>
  </si>
  <si>
    <t>F6H4K25002926</t>
  </si>
  <si>
    <t>DM1821609011094</t>
  </si>
  <si>
    <t>DM1829209000441</t>
  </si>
  <si>
    <t>QS1835909009597</t>
  </si>
  <si>
    <t>NQ1630213005800</t>
  </si>
  <si>
    <t>4401627UA913F</t>
  </si>
  <si>
    <t>QS1911309008594</t>
  </si>
  <si>
    <t>NQ1634813004192</t>
  </si>
  <si>
    <t>44015A7MA9F85</t>
  </si>
  <si>
    <t>4401497HA4728</t>
  </si>
  <si>
    <t>4401497WAC3DA</t>
  </si>
  <si>
    <t>NQ1701413011710</t>
  </si>
  <si>
    <t>4401687GA39BA</t>
  </si>
  <si>
    <t>NQ1716113027942</t>
  </si>
  <si>
    <t>NQ1723013024889</t>
  </si>
  <si>
    <t>NQ1623013008140</t>
  </si>
  <si>
    <t>NQ1708613014969</t>
  </si>
  <si>
    <t>44015978A42EE</t>
  </si>
  <si>
    <t>NQ1701913012093</t>
  </si>
  <si>
    <t>NQ1627813007691</t>
  </si>
  <si>
    <t>NQ1701113004814</t>
  </si>
  <si>
    <t>NQ1735213022124</t>
  </si>
  <si>
    <t>QS1906509000485</t>
  </si>
  <si>
    <t>DM1822809012108</t>
  </si>
  <si>
    <t>QS1907309004773</t>
  </si>
  <si>
    <t>DM1807309001345</t>
  </si>
  <si>
    <t>QS1908709010286</t>
  </si>
  <si>
    <t>NQ1730213016960</t>
  </si>
  <si>
    <t>NQ1808913054574</t>
  </si>
  <si>
    <t>NQ1716313018967</t>
  </si>
  <si>
    <t>4401547MA74EC</t>
  </si>
  <si>
    <t>348781322026734609020017</t>
  </si>
  <si>
    <t>NQ1807213005599</t>
  </si>
  <si>
    <t>NQ1704613014531</t>
  </si>
  <si>
    <t>NQ1529513003776</t>
  </si>
  <si>
    <t>NQ1534213001928</t>
  </si>
  <si>
    <t>DM1822109003485</t>
  </si>
  <si>
    <t>DM1821509000997</t>
  </si>
  <si>
    <t>NQ1718413021940</t>
  </si>
  <si>
    <t>NQ1716113026828</t>
  </si>
  <si>
    <t>NQ1701913011877</t>
  </si>
  <si>
    <t>4401587UA105C</t>
  </si>
  <si>
    <t>NQ1807613031162</t>
  </si>
  <si>
    <t>QS1906109004904</t>
  </si>
  <si>
    <t>25218BB28946</t>
  </si>
  <si>
    <t>272401873</t>
  </si>
  <si>
    <t>272560789</t>
  </si>
  <si>
    <t>C9MBPS68P559621</t>
  </si>
  <si>
    <t>395879436331740801013006</t>
  </si>
  <si>
    <t>836BN86B6424819</t>
  </si>
  <si>
    <t>NQ1704313020546</t>
  </si>
  <si>
    <t>NQ1622813003852</t>
  </si>
  <si>
    <t>348781406301725910020017</t>
  </si>
  <si>
    <t>2SG2255R19590</t>
  </si>
  <si>
    <t>3CC1385N1016B</t>
  </si>
  <si>
    <t>287526214</t>
  </si>
  <si>
    <t>270988787</t>
  </si>
  <si>
    <t>E4EBRR34T101696</t>
  </si>
  <si>
    <t>FCP4T36015169</t>
  </si>
  <si>
    <t>DM1822109004211</t>
  </si>
  <si>
    <t>CP1545CBH3G</t>
  </si>
  <si>
    <t>E5FBRR34T104172</t>
  </si>
  <si>
    <t>CP1645DBET3</t>
  </si>
  <si>
    <t>D8VBRR23E111359</t>
  </si>
  <si>
    <t>249073698</t>
  </si>
  <si>
    <t>PA87279164</t>
  </si>
  <si>
    <t>2114CVXP02482</t>
  </si>
  <si>
    <t>2211CVXP06452</t>
  </si>
  <si>
    <t>B52237003253</t>
  </si>
  <si>
    <t>B52218055507</t>
  </si>
  <si>
    <t>B52218277941</t>
  </si>
  <si>
    <t>V5220A3D9132</t>
  </si>
  <si>
    <t>B52215137743</t>
  </si>
  <si>
    <t>B522291A6613</t>
  </si>
  <si>
    <t>B52211207310</t>
  </si>
  <si>
    <t>B52239004654</t>
  </si>
  <si>
    <t>B5220C046700</t>
  </si>
  <si>
    <t>V52207002790</t>
  </si>
  <si>
    <t>60RP21290024319</t>
  </si>
  <si>
    <t>B52233009129</t>
  </si>
  <si>
    <t>2522051D2728</t>
  </si>
  <si>
    <t>B522320D6586</t>
  </si>
  <si>
    <t>B522341C5565</t>
  </si>
  <si>
    <t>B52222063630</t>
  </si>
  <si>
    <t>2236DASP06068</t>
  </si>
  <si>
    <t>60RP21290010327</t>
  </si>
  <si>
    <t>60RP20500006835</t>
  </si>
  <si>
    <t>60RP21450046119</t>
  </si>
  <si>
    <t>60RP20470049559</t>
  </si>
  <si>
    <t>60RP21450050566</t>
  </si>
  <si>
    <t>60RP20510007905</t>
  </si>
  <si>
    <t>60RP21480051536</t>
  </si>
  <si>
    <t>60RP20470013555</t>
  </si>
  <si>
    <t>60RP22020093741</t>
  </si>
  <si>
    <t>60RP22020027908</t>
  </si>
  <si>
    <t>60RP20460007750</t>
  </si>
  <si>
    <t>60RP22020025278</t>
  </si>
  <si>
    <t>60RP22020092257</t>
  </si>
  <si>
    <t>60RP21370048150</t>
  </si>
  <si>
    <t>60RP21370047107</t>
  </si>
  <si>
    <t>60RP21230005266</t>
  </si>
  <si>
    <t>60RP21230013625</t>
  </si>
  <si>
    <t>60RP22020050261</t>
  </si>
  <si>
    <t>60RP22020022482</t>
  </si>
  <si>
    <t>60RP22020051893</t>
  </si>
  <si>
    <t>60RP20510005661</t>
  </si>
  <si>
    <t>60RP21180054729</t>
  </si>
  <si>
    <t>60RP22020060146</t>
  </si>
  <si>
    <t>60RP21180026848</t>
  </si>
  <si>
    <t>60RP22070063806</t>
  </si>
  <si>
    <t>60RP22020031699</t>
  </si>
  <si>
    <t>60RP22020039733</t>
  </si>
  <si>
    <t>60RP21450039606</t>
  </si>
  <si>
    <t>60RP20510083175</t>
  </si>
  <si>
    <t>H7U7M21006638</t>
  </si>
  <si>
    <t>60RP20510041448</t>
  </si>
  <si>
    <t>60RP20510022334</t>
  </si>
  <si>
    <t>60RP21480040753</t>
  </si>
  <si>
    <t>60RP20510022270</t>
  </si>
  <si>
    <t>60RP22020024459</t>
  </si>
  <si>
    <t>331367869</t>
  </si>
  <si>
    <t>60RP22390013971</t>
  </si>
  <si>
    <t>331458646</t>
  </si>
  <si>
    <t>60RP21370030021</t>
  </si>
  <si>
    <t>60RP22020136681</t>
  </si>
  <si>
    <t>60RP21230029145</t>
  </si>
  <si>
    <t>B522321B1142</t>
  </si>
  <si>
    <t>2119CVXP55958</t>
  </si>
  <si>
    <t>60RP22020055396</t>
  </si>
  <si>
    <t>B5222B1A7101</t>
  </si>
  <si>
    <t>252203133268</t>
  </si>
  <si>
    <t>60RP21090009714</t>
  </si>
  <si>
    <t>60RP21090095616</t>
  </si>
  <si>
    <t>B52215120219</t>
  </si>
  <si>
    <t>V52209239636</t>
  </si>
  <si>
    <t>60RP21180088322</t>
  </si>
  <si>
    <t>60RP21180090460</t>
  </si>
  <si>
    <t>60RP21230119815</t>
  </si>
  <si>
    <t>60RP21180032997</t>
  </si>
  <si>
    <t>60RP22130045542</t>
  </si>
  <si>
    <t>60RP22020005798</t>
  </si>
  <si>
    <t>60RP20470037631</t>
  </si>
  <si>
    <t>2211CVXP05004</t>
  </si>
  <si>
    <t>60RP22020003371</t>
  </si>
  <si>
    <t>2318DASP09822</t>
  </si>
  <si>
    <t>2236DASP15878</t>
  </si>
  <si>
    <t>60RP21090035227</t>
  </si>
  <si>
    <t>60RP22070106347</t>
  </si>
  <si>
    <t>60RP21060056767</t>
  </si>
  <si>
    <t>60RP22020028042</t>
  </si>
  <si>
    <t>60RP21180091423</t>
  </si>
  <si>
    <t>60RP22070060198</t>
  </si>
  <si>
    <t>60RP21480014259</t>
  </si>
  <si>
    <t>2223DASP15169</t>
  </si>
  <si>
    <t>252189322938</t>
  </si>
  <si>
    <t>25218A034568</t>
  </si>
  <si>
    <t>JCS7M22003110</t>
  </si>
  <si>
    <t>HBN7M22007249</t>
  </si>
  <si>
    <t>332535358</t>
  </si>
  <si>
    <t>25218B041203</t>
  </si>
  <si>
    <t>571749480</t>
  </si>
  <si>
    <t>L288A33009848</t>
  </si>
  <si>
    <t>PA87282932</t>
  </si>
  <si>
    <t>QS2311925001116</t>
  </si>
  <si>
    <t>2140CVXP04121</t>
  </si>
  <si>
    <t>2126CVXP08880</t>
  </si>
  <si>
    <t>2137CVXP44981</t>
  </si>
  <si>
    <t>2309DASP01644</t>
  </si>
  <si>
    <t>2112CVXP12391</t>
  </si>
  <si>
    <t>2322DASP02143</t>
  </si>
  <si>
    <t>2322DASP08832</t>
  </si>
  <si>
    <t>2111CVXT02607</t>
  </si>
  <si>
    <t>2124CVXP31067</t>
  </si>
  <si>
    <t>2131CVXP40306</t>
  </si>
  <si>
    <t>2301DASP00287</t>
  </si>
  <si>
    <t>T8570170802506</t>
  </si>
  <si>
    <t>2136CVXP33500</t>
  </si>
  <si>
    <t>T8570144005153</t>
  </si>
  <si>
    <t>2012CVX074586</t>
  </si>
  <si>
    <t>2012CVX069971</t>
  </si>
  <si>
    <t>T8570155302371</t>
  </si>
  <si>
    <t>L5Y7S65002484</t>
  </si>
  <si>
    <t>2521990E7054</t>
  </si>
  <si>
    <t>252189396595</t>
  </si>
  <si>
    <t>2521884B2246</t>
  </si>
  <si>
    <t>60SA224300176B4</t>
  </si>
  <si>
    <t>H657H13000772</t>
  </si>
  <si>
    <t>N7B7S66006883</t>
  </si>
  <si>
    <t>B52232055043</t>
  </si>
  <si>
    <t>B522330B7631</t>
  </si>
  <si>
    <t>B522192F1087</t>
  </si>
  <si>
    <t>V52207020190</t>
  </si>
  <si>
    <t>V522081B4334</t>
  </si>
  <si>
    <t>KC27Z55005064</t>
  </si>
  <si>
    <t>2111CVXP02392</t>
  </si>
  <si>
    <t>B52227335031</t>
  </si>
  <si>
    <t>2126CVXP55370</t>
  </si>
  <si>
    <t>B52216100925</t>
  </si>
  <si>
    <t>252208007816</t>
  </si>
  <si>
    <t>L867S65010348</t>
  </si>
  <si>
    <t>2136CVXP11663</t>
  </si>
  <si>
    <t>B522273A1544</t>
  </si>
  <si>
    <t>B52227327033</t>
  </si>
  <si>
    <t>B5223C076369</t>
  </si>
  <si>
    <t>252204090826</t>
  </si>
  <si>
    <t>B5222A0A1894</t>
  </si>
  <si>
    <t>B52228191717</t>
  </si>
  <si>
    <t>60KG21374290B14</t>
  </si>
  <si>
    <t>340794082</t>
  </si>
  <si>
    <t>2522010B3560</t>
  </si>
  <si>
    <t>2012CVX075467</t>
  </si>
  <si>
    <t>B522182D0292</t>
  </si>
  <si>
    <t>25218B023404</t>
  </si>
  <si>
    <t>B522311A7742</t>
  </si>
  <si>
    <t>M2T7S66010855</t>
  </si>
  <si>
    <t>252189370271</t>
  </si>
  <si>
    <t>H8U7M21011568</t>
  </si>
  <si>
    <t>H9S7M21007947</t>
  </si>
  <si>
    <t>2521890B3098</t>
  </si>
  <si>
    <t>K1M7M22003607</t>
  </si>
  <si>
    <t>331528149</t>
  </si>
  <si>
    <t>H4V7I33004388</t>
  </si>
  <si>
    <t>V5220A491044</t>
  </si>
  <si>
    <t>60KG231514919B7</t>
  </si>
  <si>
    <t>LA98A43001701</t>
  </si>
  <si>
    <t>25219A0C6180</t>
  </si>
  <si>
    <t>2204DASP32121</t>
  </si>
  <si>
    <t>2220DASP08325</t>
  </si>
  <si>
    <t>2236DASP14917</t>
  </si>
  <si>
    <t>571098746</t>
  </si>
  <si>
    <t>252196156772</t>
  </si>
  <si>
    <t>252198185836</t>
  </si>
  <si>
    <t>252202038297</t>
  </si>
  <si>
    <t>252203085321</t>
  </si>
  <si>
    <t>60RP21480044337</t>
  </si>
  <si>
    <t>331207639</t>
  </si>
  <si>
    <t>252203083298</t>
  </si>
  <si>
    <t>2126CVXP17270</t>
  </si>
  <si>
    <t>252197156104</t>
  </si>
  <si>
    <t>B52232287086</t>
  </si>
  <si>
    <t>60SA22470014794</t>
  </si>
  <si>
    <t>B52227341032</t>
  </si>
  <si>
    <t>341515625</t>
  </si>
  <si>
    <t>252191394129</t>
  </si>
  <si>
    <t>B52219042976</t>
  </si>
  <si>
    <t>K9E7Z55009397</t>
  </si>
  <si>
    <t>2140CVXP04850</t>
  </si>
  <si>
    <t>60SA22290014193</t>
  </si>
  <si>
    <t>252186214534</t>
  </si>
  <si>
    <t>25218B169447</t>
  </si>
  <si>
    <t>570002783</t>
  </si>
  <si>
    <t>60SA22390007FD9</t>
  </si>
  <si>
    <t>60SA2222000F633</t>
  </si>
  <si>
    <t>60SA21180018388</t>
  </si>
  <si>
    <t>60RP22260096120</t>
  </si>
  <si>
    <t>60KG211533245BB</t>
  </si>
  <si>
    <t>PA87284311</t>
  </si>
  <si>
    <t>S7C118947</t>
  </si>
  <si>
    <t>SACDBRFSW</t>
  </si>
  <si>
    <t>SACBVJCHW</t>
  </si>
  <si>
    <t>S6F640855</t>
  </si>
  <si>
    <t>S6SA41384</t>
  </si>
  <si>
    <t>SACBCFCSS</t>
  </si>
  <si>
    <t>SABSSVCJJ</t>
  </si>
  <si>
    <t>SACHCSGCD</t>
  </si>
  <si>
    <t>S6D489783</t>
  </si>
  <si>
    <t>SABTNPBLR</t>
  </si>
  <si>
    <t>SACHHTPST</t>
  </si>
  <si>
    <t>SACCJPWMQ</t>
  </si>
  <si>
    <t>SACCFTBNF</t>
  </si>
  <si>
    <t>SACGQDGVV</t>
  </si>
  <si>
    <t>S6B287061</t>
  </si>
  <si>
    <t>SACBRNLLZ</t>
  </si>
  <si>
    <t>S7ZC67817</t>
  </si>
  <si>
    <t>S6D298021</t>
  </si>
  <si>
    <t>S6H603744</t>
  </si>
  <si>
    <t>SACBVNNFB</t>
  </si>
  <si>
    <t>S7B907603</t>
  </si>
  <si>
    <t>SAZBDSLTZ</t>
  </si>
  <si>
    <t>SACCCZGVC</t>
  </si>
  <si>
    <t>SACCDGZLV</t>
  </si>
  <si>
    <t>M91432ENQ341</t>
  </si>
  <si>
    <t>SACGQFMVS</t>
  </si>
  <si>
    <t>SACBPQSBK</t>
  </si>
  <si>
    <t>SACDBQCDG</t>
  </si>
  <si>
    <t>SACBLWMMS</t>
  </si>
  <si>
    <t>SACBVWRTH</t>
  </si>
  <si>
    <t>S6C156727</t>
  </si>
  <si>
    <t>SACGWBJLQ</t>
  </si>
  <si>
    <t>SACCZPJXQ</t>
  </si>
  <si>
    <t>SACCSHMPF</t>
  </si>
  <si>
    <t>SACHHSWCT</t>
  </si>
  <si>
    <t>SACGNJVRD</t>
  </si>
  <si>
    <t>SACCJFPDG</t>
  </si>
  <si>
    <t>SACHHWVLZ</t>
  </si>
  <si>
    <t>S6GC02538</t>
  </si>
  <si>
    <t>S6F414919</t>
  </si>
  <si>
    <t>SACBPTRKJ</t>
  </si>
  <si>
    <t>SACGNHRTR</t>
  </si>
  <si>
    <t>SAZBFBFKV</t>
  </si>
  <si>
    <t>SACHHXKNM</t>
  </si>
  <si>
    <t>S6B410167</t>
  </si>
  <si>
    <t>S6B420294</t>
  </si>
  <si>
    <t>S6B600397</t>
  </si>
  <si>
    <t>SAZBFMFDL</t>
  </si>
  <si>
    <t>S6F632809</t>
  </si>
  <si>
    <t>S6J303188</t>
  </si>
  <si>
    <t>SACBLZNLK</t>
  </si>
  <si>
    <t>S6CC73602</t>
  </si>
  <si>
    <t>SACGKJKKF</t>
  </si>
  <si>
    <t>S6J364540</t>
  </si>
  <si>
    <t>S6J252458</t>
  </si>
  <si>
    <t>S6J364023</t>
  </si>
  <si>
    <t>S6J242041</t>
  </si>
  <si>
    <t>SACBTQPQL</t>
  </si>
  <si>
    <t>S6J236810</t>
  </si>
  <si>
    <t>SACGWCZPX</t>
  </si>
  <si>
    <t>PA87284953</t>
  </si>
  <si>
    <t>V52207063191</t>
  </si>
  <si>
    <t>60SA21450012686</t>
  </si>
  <si>
    <t>341196434</t>
  </si>
  <si>
    <t>252193019602</t>
  </si>
  <si>
    <t>K818A32013188</t>
  </si>
  <si>
    <t>25218BB36613</t>
  </si>
  <si>
    <t>330129753</t>
  </si>
  <si>
    <t>NQ1701113010432</t>
  </si>
  <si>
    <t>NQ1732613010357</t>
  </si>
  <si>
    <t>44016A7CA4489</t>
  </si>
  <si>
    <t>3VB1467FA1D0F</t>
  </si>
  <si>
    <t>3HL1415704907</t>
  </si>
  <si>
    <t>25116B106357</t>
  </si>
  <si>
    <t>287507685</t>
  </si>
  <si>
    <t>287064178</t>
  </si>
  <si>
    <t>B52219101782</t>
  </si>
  <si>
    <t>274612611</t>
  </si>
  <si>
    <t>284642677</t>
  </si>
  <si>
    <t>286001398</t>
  </si>
  <si>
    <t>282043880</t>
  </si>
  <si>
    <t>282144363</t>
  </si>
  <si>
    <t>E4LBRR34T106312</t>
  </si>
  <si>
    <t>332558131900752401012001</t>
  </si>
  <si>
    <t>245786980</t>
  </si>
  <si>
    <t>NQ1808613029369</t>
  </si>
  <si>
    <t>G1PBNPCDH438488</t>
  </si>
  <si>
    <t>F3H4K25005597</t>
  </si>
  <si>
    <t>M1K7S65000912</t>
  </si>
  <si>
    <t>NQ1810713009696</t>
  </si>
  <si>
    <t>7682PP8FE501940</t>
  </si>
  <si>
    <t>NQ1627813011222</t>
  </si>
  <si>
    <t>NQ1721213006990</t>
  </si>
  <si>
    <t>DM1823109000565</t>
  </si>
  <si>
    <t>278334521</t>
  </si>
  <si>
    <t>288600591</t>
  </si>
  <si>
    <t>DM1829209003085</t>
  </si>
  <si>
    <t>NQ1812413009998</t>
  </si>
  <si>
    <t>NQ1635913007295</t>
  </si>
  <si>
    <t>NQ1705213025458</t>
  </si>
  <si>
    <t>NQ1803913000313</t>
  </si>
  <si>
    <t>DM1808709003977</t>
  </si>
  <si>
    <t>330355066</t>
  </si>
  <si>
    <t>NQ1803913008830</t>
  </si>
  <si>
    <t>NQ1711513018870</t>
  </si>
  <si>
    <t>394983535903421204051234</t>
  </si>
  <si>
    <t>D1CBU3EB3548546</t>
  </si>
  <si>
    <t>F6ABPM7EV601410</t>
  </si>
  <si>
    <t>330389602</t>
  </si>
  <si>
    <t>NQ1807113003145</t>
  </si>
  <si>
    <t>NQ1809313049890</t>
  </si>
  <si>
    <t>2M73355K01D39</t>
  </si>
  <si>
    <t>ALCLF9CB158D</t>
  </si>
  <si>
    <t>NQ1703013011115</t>
  </si>
  <si>
    <t>NQ1716813014933</t>
  </si>
  <si>
    <t>CP1721CBT1B</t>
  </si>
  <si>
    <t>QS1911409005426</t>
  </si>
  <si>
    <t>DM1824309002653</t>
  </si>
  <si>
    <t>3HL13C571414D</t>
  </si>
  <si>
    <t>NQ1808313030121</t>
  </si>
  <si>
    <t>4401617JAFF3B</t>
  </si>
  <si>
    <t>4401517JA080A</t>
  </si>
  <si>
    <t>4401497EAD527</t>
  </si>
  <si>
    <t>NQ1608913000313</t>
  </si>
  <si>
    <t>A5U4H956C13840</t>
  </si>
  <si>
    <t>QS1918009002405</t>
  </si>
  <si>
    <t>QS1913309010270</t>
  </si>
  <si>
    <t>FCW2511P793</t>
  </si>
  <si>
    <t>F64BUA7EV538242</t>
  </si>
  <si>
    <t>G114T36002343</t>
  </si>
  <si>
    <t>CP1715DBRV5</t>
  </si>
  <si>
    <t>NQ1733113036917</t>
  </si>
  <si>
    <t>F94BPM7EV600807</t>
  </si>
  <si>
    <t>E9H4T35003468</t>
  </si>
  <si>
    <t>1018802451604</t>
  </si>
  <si>
    <t>FB3BPM7EV600728</t>
  </si>
  <si>
    <t>F5BBPM7EV600551</t>
  </si>
  <si>
    <t>G3V4K25000005</t>
  </si>
  <si>
    <t>NQ1713613028148</t>
  </si>
  <si>
    <t>NQ1518713001951</t>
  </si>
  <si>
    <t>B58BNS6CD477262</t>
  </si>
  <si>
    <t>F5JBPM7EV601998</t>
  </si>
  <si>
    <t>G324T36012359</t>
  </si>
  <si>
    <t>CCJBNPACF415311</t>
  </si>
  <si>
    <t>E764T34002616</t>
  </si>
  <si>
    <t>E6LBUA69T512480</t>
  </si>
  <si>
    <t>CP1622DB329</t>
  </si>
  <si>
    <t>NQ1808213045328</t>
  </si>
  <si>
    <t>102043C4623E</t>
  </si>
  <si>
    <t>G1P4T36014819</t>
  </si>
  <si>
    <t>QS1836209007231</t>
  </si>
  <si>
    <t>QS1915209006888</t>
  </si>
  <si>
    <t>CP1522DBCET</t>
  </si>
  <si>
    <t>PA87285868</t>
  </si>
  <si>
    <t>260960060</t>
  </si>
  <si>
    <t>CP1719CBJNR</t>
  </si>
  <si>
    <t>F2K4L42000367</t>
  </si>
  <si>
    <t>348781211900770406010001</t>
  </si>
  <si>
    <t>2112CVXT04215</t>
  </si>
  <si>
    <t>CP1708CB9HU</t>
  </si>
  <si>
    <t>NQ1715413018117</t>
  </si>
  <si>
    <t>QS1902709002137</t>
  </si>
  <si>
    <t>DBNBU3EC8517530</t>
  </si>
  <si>
    <t>NQ1722913003638</t>
  </si>
  <si>
    <t>CP1602DBBCH</t>
  </si>
  <si>
    <t>00015601205562</t>
  </si>
  <si>
    <t>NQ1807113005424</t>
  </si>
  <si>
    <t>FBHBPM7EZ602705</t>
  </si>
  <si>
    <t>E8R4K25004574</t>
  </si>
  <si>
    <t>CP1705DBJYQ</t>
  </si>
  <si>
    <t>CP1602DB7S7</t>
  </si>
  <si>
    <t>F7BBPM7EV605277</t>
  </si>
  <si>
    <t>ECA4K25003791</t>
  </si>
  <si>
    <t>394983516803163104051234</t>
  </si>
  <si>
    <t>F23BPM7CV608958</t>
  </si>
  <si>
    <t>F694T35004717</t>
  </si>
  <si>
    <t>ALCLF9CB66FE</t>
  </si>
  <si>
    <t>985BNE8BU437808</t>
  </si>
  <si>
    <t>NQ1730213021684</t>
  </si>
  <si>
    <t>289540243</t>
  </si>
  <si>
    <t>L2R7S55003958</t>
  </si>
  <si>
    <t>G2BBPP8FB501940</t>
  </si>
  <si>
    <t>QS1902009013016</t>
  </si>
  <si>
    <t>QS1915009007653</t>
  </si>
  <si>
    <t>CP1641DBRC5</t>
  </si>
  <si>
    <t>F63BPP8DV500340</t>
  </si>
  <si>
    <t>D41BRL48C127147</t>
  </si>
  <si>
    <t>NQ1726213064811</t>
  </si>
  <si>
    <t>DM1822909019970</t>
  </si>
  <si>
    <t>NQ1712913010101</t>
  </si>
  <si>
    <t>394983515500169204051234</t>
  </si>
  <si>
    <t>DM1810309002267</t>
  </si>
  <si>
    <t>DM1830409001251</t>
  </si>
  <si>
    <t>394983535901676804051234</t>
  </si>
  <si>
    <t>NQ1732013007028</t>
  </si>
  <si>
    <t>289108893</t>
  </si>
  <si>
    <t>348781225729634308010001</t>
  </si>
  <si>
    <t>E874T34000433</t>
  </si>
  <si>
    <t>CP1649DB8SM</t>
  </si>
  <si>
    <t>F66BPP8DV501380</t>
  </si>
  <si>
    <t>NQ1716413007333</t>
  </si>
  <si>
    <t>G31BPP8FB501656</t>
  </si>
  <si>
    <t>NQ1807113065789</t>
  </si>
  <si>
    <t>NQ1802513027715</t>
  </si>
  <si>
    <t>261605513</t>
  </si>
  <si>
    <t>DM1818909007606</t>
  </si>
  <si>
    <t>249918503</t>
  </si>
  <si>
    <t>E784K24002851</t>
  </si>
  <si>
    <t>DM1824909006883</t>
  </si>
  <si>
    <t>CP1510CB8TS</t>
  </si>
  <si>
    <t>DM1831009009262</t>
  </si>
  <si>
    <t>NQ1803913070127</t>
  </si>
  <si>
    <t>G5D5W26008328</t>
  </si>
  <si>
    <t>02K0713002662</t>
  </si>
  <si>
    <t>C4ABU8126113657</t>
  </si>
  <si>
    <t>CP1510DB4WU</t>
  </si>
  <si>
    <t>CP1548DBB3S</t>
  </si>
  <si>
    <t>QS1914509001274</t>
  </si>
  <si>
    <t>331172603</t>
  </si>
  <si>
    <t>F57BPM7EV603092</t>
  </si>
  <si>
    <t>F344K25000740</t>
  </si>
  <si>
    <t>394983535901067404051234</t>
  </si>
  <si>
    <t>H4B6Q37004132</t>
  </si>
  <si>
    <t>NQ1727313024536</t>
  </si>
  <si>
    <t>CCVBRL48C102293</t>
  </si>
  <si>
    <t>F7JBPM7EV600839</t>
  </si>
  <si>
    <t>F61BPP8DV505021</t>
  </si>
  <si>
    <t>NQ1707213007153</t>
  </si>
  <si>
    <t>NQ1733113016315</t>
  </si>
  <si>
    <t>NQ1725713256811</t>
  </si>
  <si>
    <t>EAEBPM7BV624666</t>
  </si>
  <si>
    <t>NQ1709113006969</t>
  </si>
  <si>
    <t>G2JBPM7G2605965</t>
  </si>
  <si>
    <t>CC63R34002709</t>
  </si>
  <si>
    <t>E2E4K23003371</t>
  </si>
  <si>
    <t>QS1911709009062</t>
  </si>
  <si>
    <t>PA87286475</t>
  </si>
  <si>
    <t>2114CVXP12354</t>
  </si>
  <si>
    <t>2318DASP10928</t>
  </si>
  <si>
    <t>2322DASP03612</t>
  </si>
  <si>
    <t>2318DASP12996</t>
  </si>
  <si>
    <t>2112CVXP40549</t>
  </si>
  <si>
    <t>2322DASP01735</t>
  </si>
  <si>
    <t>B5220B041545</t>
  </si>
  <si>
    <t>25218BB17153</t>
  </si>
  <si>
    <t>QS2105309005925</t>
  </si>
  <si>
    <t>F59BPM7EV605198</t>
  </si>
  <si>
    <t>252189379564</t>
  </si>
  <si>
    <t>252198003498</t>
  </si>
  <si>
    <t>QS2001109008307</t>
  </si>
  <si>
    <t>2522061D1007</t>
  </si>
  <si>
    <t>D16TF9840</t>
  </si>
  <si>
    <t>CP1705DB7PH</t>
  </si>
  <si>
    <t>CCP170508110607</t>
  </si>
  <si>
    <t>SACCBPVPF</t>
  </si>
  <si>
    <t>G04TCN926</t>
  </si>
  <si>
    <t>571815260</t>
  </si>
  <si>
    <t>XI11SCU2343279AC</t>
  </si>
  <si>
    <t>2521861D3513</t>
  </si>
  <si>
    <t>2145CVXP22025</t>
  </si>
  <si>
    <t>B522191D7736</t>
  </si>
  <si>
    <t>B5221A1C0673</t>
  </si>
  <si>
    <t>B52232056229</t>
  </si>
  <si>
    <t>2521884A4090</t>
  </si>
  <si>
    <t>L1U7Z55008357</t>
  </si>
  <si>
    <t>B52228188738</t>
  </si>
  <si>
    <t>2521990F9880</t>
  </si>
  <si>
    <t>252204090202</t>
  </si>
  <si>
    <t>2522010A5118</t>
  </si>
  <si>
    <t>V5220A581761</t>
  </si>
  <si>
    <t>252188276653</t>
  </si>
  <si>
    <t>25218A3E2587</t>
  </si>
  <si>
    <t>2521861B9689</t>
  </si>
  <si>
    <t>252203162285</t>
  </si>
  <si>
    <t>25218B014582</t>
  </si>
  <si>
    <t>B5223A001893</t>
  </si>
  <si>
    <t>QS2024509007287</t>
  </si>
  <si>
    <t>252201084158</t>
  </si>
  <si>
    <t>M11712TG8761</t>
  </si>
  <si>
    <t>M11532TC0683</t>
  </si>
  <si>
    <t>2335DASS04367</t>
  </si>
  <si>
    <t>2220DASP07692</t>
  </si>
  <si>
    <t>A922184H025E</t>
  </si>
  <si>
    <t>2316DASP07983</t>
  </si>
  <si>
    <t>60KG23034493BC5</t>
  </si>
  <si>
    <t>60KW2412644145B</t>
  </si>
  <si>
    <t>60KG21081490AC7</t>
  </si>
  <si>
    <t>60SA2222001BBDA</t>
  </si>
  <si>
    <t>60SA2214002A5D4</t>
  </si>
  <si>
    <t>60RP23060047055</t>
  </si>
  <si>
    <t>60KG23034493624</t>
  </si>
  <si>
    <t>60K422101693536</t>
  </si>
  <si>
    <t>J7S7M22007749</t>
  </si>
  <si>
    <t>60K422116691C78</t>
  </si>
  <si>
    <t>60SA221400162CE</t>
  </si>
  <si>
    <t>60K422093691D51</t>
  </si>
  <si>
    <t>M4G7Z66007086</t>
  </si>
  <si>
    <t>252206152683</t>
  </si>
  <si>
    <t>2124CVXP25390</t>
  </si>
  <si>
    <t>KBX7Z55009768</t>
  </si>
  <si>
    <t>60SA2241000FB36</t>
  </si>
  <si>
    <t>25220A063058</t>
  </si>
  <si>
    <t>PA87287635</t>
  </si>
  <si>
    <t>S6D489225</t>
  </si>
  <si>
    <t>S6H869330</t>
  </si>
  <si>
    <t>SACCKWQFM</t>
  </si>
  <si>
    <t>SACGRCQTP</t>
  </si>
  <si>
    <t>SACGRCLJB</t>
  </si>
  <si>
    <t>SACBBSWHL</t>
  </si>
  <si>
    <t>S6C335688</t>
  </si>
  <si>
    <t>S6B277450</t>
  </si>
  <si>
    <t>SACHHHBBH</t>
  </si>
  <si>
    <t>SACHHHSBL</t>
  </si>
  <si>
    <t>S6B690489</t>
  </si>
  <si>
    <t>SABVZNCHD</t>
  </si>
  <si>
    <t>S6J236108</t>
  </si>
  <si>
    <t>SACHHDTPN</t>
  </si>
  <si>
    <t>SACHQZFHV</t>
  </si>
  <si>
    <t>S6J356588</t>
  </si>
  <si>
    <t>S6J303356</t>
  </si>
  <si>
    <t>S6F196734</t>
  </si>
  <si>
    <t>S6GC17770</t>
  </si>
  <si>
    <t>S6D368619</t>
  </si>
  <si>
    <t>S7H703720</t>
  </si>
  <si>
    <t>S6FC30341</t>
  </si>
  <si>
    <t>S6F669549</t>
  </si>
  <si>
    <t>SACHGGGTZ</t>
  </si>
  <si>
    <t>SACGWFJSW</t>
  </si>
  <si>
    <t>S6H619447</t>
  </si>
  <si>
    <t>SACBVTGPD</t>
  </si>
  <si>
    <t>S6B609679</t>
  </si>
  <si>
    <t>S7D210672</t>
  </si>
  <si>
    <t>SABVZWKTC</t>
  </si>
  <si>
    <t>SWC522863</t>
  </si>
  <si>
    <t>S6F631251</t>
  </si>
  <si>
    <t>S7D173012</t>
  </si>
  <si>
    <t>S6B461985</t>
  </si>
  <si>
    <t>SACCRMDMS</t>
  </si>
  <si>
    <t>SACDCGBCD</t>
  </si>
  <si>
    <t>S6B630748</t>
  </si>
  <si>
    <t>SACHMHTDZ</t>
  </si>
  <si>
    <t>SABVJTQKG</t>
  </si>
  <si>
    <t>S6C192695</t>
  </si>
  <si>
    <t>S6D170616</t>
  </si>
  <si>
    <t>S6C338183</t>
  </si>
  <si>
    <t>SACCTTZWH</t>
  </si>
  <si>
    <t>SACGLSPFG</t>
  </si>
  <si>
    <t>SACGPMBKH</t>
  </si>
  <si>
    <t>SACCFKSNK</t>
  </si>
  <si>
    <t>S6B109280</t>
  </si>
  <si>
    <t>SACHRFVZR</t>
  </si>
  <si>
    <t>S6BB17502</t>
  </si>
  <si>
    <t>S6G310295</t>
  </si>
  <si>
    <t>S7D286750</t>
  </si>
  <si>
    <t>SACDFBNRG</t>
  </si>
  <si>
    <t>PA87287961</t>
  </si>
  <si>
    <t>CP1649DB51B</t>
  </si>
  <si>
    <t>CP1601DB4TB</t>
  </si>
  <si>
    <t>F9ABPM7EV602971</t>
  </si>
  <si>
    <t>75U2PM7H4600045</t>
  </si>
  <si>
    <t>F7JBPM7EV600102</t>
  </si>
  <si>
    <t>E3WBUA68H598199</t>
  </si>
  <si>
    <t>F7CBPM7EV606942</t>
  </si>
  <si>
    <t>CP1523DB48R</t>
  </si>
  <si>
    <t>F4UBPM7DV606983</t>
  </si>
  <si>
    <t>F86BPM7EV601450</t>
  </si>
  <si>
    <t>G6F6Y16003573</t>
  </si>
  <si>
    <t>F7J4K25003804</t>
  </si>
  <si>
    <t>E7R4T34008289</t>
  </si>
  <si>
    <t>DM1823609004050</t>
  </si>
  <si>
    <t>F7JBPM7EV602609</t>
  </si>
  <si>
    <t>NQ1735213002044</t>
  </si>
  <si>
    <t>NQ1727313031619</t>
  </si>
  <si>
    <t>QS1914509002295</t>
  </si>
  <si>
    <t>F1L5W25000948</t>
  </si>
  <si>
    <t>EBV5W25004519</t>
  </si>
  <si>
    <t>NQ1716313022285</t>
  </si>
  <si>
    <t>287945805</t>
  </si>
  <si>
    <t>G384K25012588</t>
  </si>
  <si>
    <t>CP1545CBMET</t>
  </si>
  <si>
    <t>CP1524CBM9Q</t>
  </si>
  <si>
    <t>CP1629CBDUE</t>
  </si>
  <si>
    <t>G1LBPP8EB503497</t>
  </si>
  <si>
    <t>QS1910009002503</t>
  </si>
  <si>
    <t>M2M7Z65000891</t>
  </si>
  <si>
    <t>G124T36003561</t>
  </si>
  <si>
    <t>81EBMV6NM227458</t>
  </si>
  <si>
    <t>CP1649DBCYA</t>
  </si>
  <si>
    <t>NQ1812713013183</t>
  </si>
  <si>
    <t>270746168</t>
  </si>
  <si>
    <t>FA7BPP8EV504155</t>
  </si>
  <si>
    <t>289568767</t>
  </si>
  <si>
    <t>F2T4K25004535</t>
  </si>
  <si>
    <t>NQ1803913063832</t>
  </si>
  <si>
    <t>G2RBPM7G2602708</t>
  </si>
  <si>
    <t>G2N6U25012919</t>
  </si>
  <si>
    <t>CP1636DBG2Z</t>
  </si>
  <si>
    <t>B59BNS6CD480627</t>
  </si>
  <si>
    <t>NQ1811913002042</t>
  </si>
  <si>
    <t>F8W4T35002714</t>
  </si>
  <si>
    <t>QS1902809004816</t>
  </si>
  <si>
    <t>NQ1811013011940</t>
  </si>
  <si>
    <t>NQ1802513055616</t>
  </si>
  <si>
    <t>NQ1802513067926</t>
  </si>
  <si>
    <t>NQ1627813008500</t>
  </si>
  <si>
    <t>348781218504447407010001</t>
  </si>
  <si>
    <t>G1S4T36016228</t>
  </si>
  <si>
    <t>XI11SCU234709811</t>
  </si>
  <si>
    <t>QS1907109002426</t>
  </si>
  <si>
    <t>330394374</t>
  </si>
  <si>
    <t>289575463</t>
  </si>
  <si>
    <t>QS1913809009203</t>
  </si>
  <si>
    <t>DM1820009007878</t>
  </si>
  <si>
    <t>NQ1802513080118</t>
  </si>
  <si>
    <t>NQ1802013029410</t>
  </si>
  <si>
    <t>F3LBPM7DV601256</t>
  </si>
  <si>
    <t>E31BPM79J659230</t>
  </si>
  <si>
    <t>E3TBPM79J661485</t>
  </si>
  <si>
    <t>NQ1808313009722</t>
  </si>
  <si>
    <t>NQ1812313002581</t>
  </si>
  <si>
    <t>NQ1805113024663</t>
  </si>
  <si>
    <t>NQ1731813009404</t>
  </si>
  <si>
    <t>FAP4K25001544</t>
  </si>
  <si>
    <t>F4TBPM7DV612412</t>
  </si>
  <si>
    <t>F87BPM7EV603106</t>
  </si>
  <si>
    <t>NQ1713813017985</t>
  </si>
  <si>
    <t>2133CVXP03357</t>
  </si>
  <si>
    <t>331167420</t>
  </si>
  <si>
    <t>PA87291094</t>
  </si>
  <si>
    <t>571711253</t>
  </si>
  <si>
    <t>F4J4T35003415</t>
  </si>
  <si>
    <t>FAC4K25009573</t>
  </si>
  <si>
    <t>CP1510CB4WP</t>
  </si>
  <si>
    <t>G846Y16010480</t>
  </si>
  <si>
    <t>F5P5W25003255</t>
  </si>
  <si>
    <t>E794T34000394</t>
  </si>
  <si>
    <t>FA7BPP8EV501007</t>
  </si>
  <si>
    <t>NQ1735213013294</t>
  </si>
  <si>
    <t>NQ1612013002723</t>
  </si>
  <si>
    <t>ECP4K25003440</t>
  </si>
  <si>
    <t>DM1830309015113</t>
  </si>
  <si>
    <t>F9P4K25007001</t>
  </si>
  <si>
    <t>E5B4K24001558</t>
  </si>
  <si>
    <t>QS1915009008181</t>
  </si>
  <si>
    <t>F3T5W25000157</t>
  </si>
  <si>
    <t>G244T36001257</t>
  </si>
  <si>
    <t>G3H4T36017697</t>
  </si>
  <si>
    <t>L6E7S65012097</t>
  </si>
  <si>
    <t>E7U4K24002087</t>
  </si>
  <si>
    <t>DM1830609016772</t>
  </si>
  <si>
    <t>CP1631DBTHG</t>
  </si>
  <si>
    <t>CP1710DBNEH</t>
  </si>
  <si>
    <t>75U2PM7H4603672</t>
  </si>
  <si>
    <t>F7UBPM7EV601611</t>
  </si>
  <si>
    <t>F5TBPM7EV601013</t>
  </si>
  <si>
    <t>289972117</t>
  </si>
  <si>
    <t>QS1919409007649</t>
  </si>
  <si>
    <t>F8N4K25000296</t>
  </si>
  <si>
    <t>F1E5W25000855</t>
  </si>
  <si>
    <t>DM1830409001000</t>
  </si>
  <si>
    <t>ALCLF9CBDD9B</t>
  </si>
  <si>
    <t>DBT4T33000304</t>
  </si>
  <si>
    <t>G7KBPM7G2600636</t>
  </si>
  <si>
    <t>NQ1810713020975</t>
  </si>
  <si>
    <t>NQ1713313007856</t>
  </si>
  <si>
    <t>NQ1729013020722</t>
  </si>
  <si>
    <t>NQ1808613031093</t>
  </si>
  <si>
    <t>8252T8539101661</t>
  </si>
  <si>
    <t>289964706</t>
  </si>
  <si>
    <t>NQ1802513042525</t>
  </si>
  <si>
    <t>NQ1719113012319</t>
  </si>
  <si>
    <t>E7G4K24002142</t>
  </si>
  <si>
    <t>CP1716DB2LN</t>
  </si>
  <si>
    <t>E4G4K24000540</t>
  </si>
  <si>
    <t>348781324322753209020017</t>
  </si>
  <si>
    <t>ALCLF9CBECAF</t>
  </si>
  <si>
    <t>NQ1715713002724</t>
  </si>
  <si>
    <t>8432T8539102040</t>
  </si>
  <si>
    <t>NQ1731813009203</t>
  </si>
  <si>
    <t>E764T34002591</t>
  </si>
  <si>
    <t>CP1706DBQZM</t>
  </si>
  <si>
    <t>EAYBPM7BV607186</t>
  </si>
  <si>
    <t>H6P7L11006968</t>
  </si>
  <si>
    <t>CP1649DB7H5</t>
  </si>
  <si>
    <t>E7J4K24001365</t>
  </si>
  <si>
    <t>G4T4K26011308</t>
  </si>
  <si>
    <t>NQ1704613012516</t>
  </si>
  <si>
    <t>NQ1802513040190</t>
  </si>
  <si>
    <t>86HBMV6NM276260</t>
  </si>
  <si>
    <t>331215406</t>
  </si>
  <si>
    <t>FCK4T36018555</t>
  </si>
  <si>
    <t>F7D4T35004121</t>
  </si>
  <si>
    <t>NQ1713613029812</t>
  </si>
  <si>
    <t>NQ1811213015358</t>
  </si>
  <si>
    <t>D3XBRL48C119391</t>
  </si>
  <si>
    <t>NQ1731013011767</t>
  </si>
  <si>
    <t>ECLBPM7CV603425</t>
  </si>
  <si>
    <t>CP1631DBD3S</t>
  </si>
  <si>
    <t>J8F7H24004044</t>
  </si>
  <si>
    <t>PA87291884</t>
  </si>
  <si>
    <t>G3N4K25003416</t>
  </si>
  <si>
    <t>G584T36000314</t>
  </si>
  <si>
    <t>G124T36001569</t>
  </si>
  <si>
    <t>QS1902709008005</t>
  </si>
  <si>
    <t>QS1906709003017</t>
  </si>
  <si>
    <t>CP1509DBAGA</t>
  </si>
  <si>
    <t>6B72PM7H4600080</t>
  </si>
  <si>
    <t>NQ1807513045222</t>
  </si>
  <si>
    <t>NQ1812713036975</t>
  </si>
  <si>
    <t>E8R4K25002915</t>
  </si>
  <si>
    <t>E7J4K24001763</t>
  </si>
  <si>
    <t>7682PP8FE502143</t>
  </si>
  <si>
    <t>CP1551DBK7N</t>
  </si>
  <si>
    <t>CP1549DB7DK</t>
  </si>
  <si>
    <t>CP1535CB8GB</t>
  </si>
  <si>
    <t>CP1605DBMHP</t>
  </si>
  <si>
    <t>7682PP8FE500294</t>
  </si>
  <si>
    <t>L647S65005968</t>
  </si>
  <si>
    <t>KC27Z55007184</t>
  </si>
  <si>
    <t>A6TBNS65D403024</t>
  </si>
  <si>
    <t>F87BPM7EV600554</t>
  </si>
  <si>
    <t>75HBMV489243431</t>
  </si>
  <si>
    <t>DM1808009002045</t>
  </si>
  <si>
    <t>CP1535CB8S7</t>
  </si>
  <si>
    <t>FAP4K25008001</t>
  </si>
  <si>
    <t>QS1912609007294</t>
  </si>
  <si>
    <t>NQ1808613029825</t>
  </si>
  <si>
    <t>NQ1806613022986</t>
  </si>
  <si>
    <t>F4BBPM7DV605661</t>
  </si>
  <si>
    <t>QS1902009011017</t>
  </si>
  <si>
    <t>G4T4K26009242</t>
  </si>
  <si>
    <t>331176192</t>
  </si>
  <si>
    <t>FBHBPM7EZ600248</t>
  </si>
  <si>
    <t>CP1636DB3ZJ</t>
  </si>
  <si>
    <t>83P2UU56710095</t>
  </si>
  <si>
    <t>NQ1716113023374</t>
  </si>
  <si>
    <t>NQ1715413000035</t>
  </si>
  <si>
    <t>FA1BPP8EV500428</t>
  </si>
  <si>
    <t>NQ1719413007369</t>
  </si>
  <si>
    <t>NQ1812313013512</t>
  </si>
  <si>
    <t>NQ1809913024438</t>
  </si>
  <si>
    <t>CP1502DB4SZ</t>
  </si>
  <si>
    <t>CP1712CBLPW</t>
  </si>
  <si>
    <t>CP1712CB42E</t>
  </si>
  <si>
    <t>CP1705DBT9Q</t>
  </si>
  <si>
    <t>E6D4T34002773</t>
  </si>
  <si>
    <t>394983536206386504051234</t>
  </si>
  <si>
    <t>3D113877A07D6</t>
  </si>
  <si>
    <t>394983517501231904051234</t>
  </si>
  <si>
    <t>289202722</t>
  </si>
  <si>
    <t>330059855</t>
  </si>
  <si>
    <t>289761485</t>
  </si>
  <si>
    <t>NQ1714813067060</t>
  </si>
  <si>
    <t>NQ1808313037235</t>
  </si>
  <si>
    <t>NQ1727313025516</t>
  </si>
  <si>
    <t>CP1527DB1JD</t>
  </si>
  <si>
    <t>F7D5W25000610</t>
  </si>
  <si>
    <t>NQ1812713012888</t>
  </si>
  <si>
    <t>NQ1731013039361</t>
  </si>
  <si>
    <t>E8R4K25002631</t>
  </si>
  <si>
    <t>CP1618DBM3L</t>
  </si>
  <si>
    <t>CP1708CB70E</t>
  </si>
  <si>
    <t>CP1520DBLDC</t>
  </si>
  <si>
    <t>E544K24003295</t>
  </si>
  <si>
    <t>289926774</t>
  </si>
  <si>
    <t>F4NBPM7DV612365</t>
  </si>
  <si>
    <t>CP1538CBDW7</t>
  </si>
  <si>
    <t>CP1708CBC4E</t>
  </si>
  <si>
    <t>CP1530CB2FK</t>
  </si>
  <si>
    <t>CP1639DB5KS</t>
  </si>
  <si>
    <t>CP1710CB0VZ</t>
  </si>
  <si>
    <t>NQ1718413003010</t>
  </si>
  <si>
    <t>NQ1806613094328</t>
  </si>
  <si>
    <t>E2VBU3ECB508962</t>
  </si>
  <si>
    <t>NQ1607413006768</t>
  </si>
  <si>
    <t>PA87295251</t>
  </si>
  <si>
    <t>SACBWHZVQ</t>
  </si>
  <si>
    <t>PKKVMNZSQ</t>
  </si>
  <si>
    <t>PKGXRMNRH</t>
  </si>
  <si>
    <t>PKNZJPDKL</t>
  </si>
  <si>
    <t>PKQNZXKHH</t>
  </si>
  <si>
    <t>PKKWBQSLG</t>
  </si>
  <si>
    <t>PKNZJRFCT</t>
  </si>
  <si>
    <t>PKGTLKJZG</t>
  </si>
  <si>
    <t>PKQPGDZCZ</t>
  </si>
  <si>
    <t>PKGRXTGXM</t>
  </si>
  <si>
    <t>PKCQVWLMB</t>
  </si>
  <si>
    <t>PKCPQKRSV</t>
  </si>
  <si>
    <t>PKCSJNZQB</t>
  </si>
  <si>
    <t>PKCQTVHMV</t>
  </si>
  <si>
    <t>PKGXRPVHL</t>
  </si>
  <si>
    <t>PKKVHQJJK</t>
  </si>
  <si>
    <t>PKCPNMFLV</t>
  </si>
  <si>
    <t>PKGWXWTDX</t>
  </si>
  <si>
    <t>PKCPJLZNK</t>
  </si>
  <si>
    <t>PKBBCPBBC</t>
  </si>
  <si>
    <t>PKNZQBQPC</t>
  </si>
  <si>
    <t>PKCPLHQKK</t>
  </si>
  <si>
    <t>PKCQNJLLJ</t>
  </si>
  <si>
    <t>PKNZJSHRB</t>
  </si>
  <si>
    <t>PKBBCCXTN</t>
  </si>
  <si>
    <t>PKQNLQXXB</t>
  </si>
  <si>
    <t>PKGXRJXQM</t>
  </si>
  <si>
    <t>PKGSBRQCQ</t>
  </si>
  <si>
    <t>PKGXRNFCM</t>
  </si>
  <si>
    <t>PKKZCLSWK</t>
  </si>
  <si>
    <t>PKGXRPVLT</t>
  </si>
  <si>
    <t>PKGXRLHXP</t>
  </si>
  <si>
    <t>PKGXRPWNL</t>
  </si>
  <si>
    <t>PKCSJPWGG</t>
  </si>
  <si>
    <t>PKGXRLGQX</t>
  </si>
  <si>
    <t>PKGXRJXJP</t>
  </si>
  <si>
    <t>PKGVWTNGN</t>
  </si>
  <si>
    <t>PKGXKKMJD</t>
  </si>
  <si>
    <t>PKCRFXVML</t>
  </si>
  <si>
    <t>PKCPSCWHB</t>
  </si>
  <si>
    <t>SABWLVPGB</t>
  </si>
  <si>
    <t>SACHHWMZW</t>
  </si>
  <si>
    <t>SACHBZGMM</t>
  </si>
  <si>
    <t>SACHRBLRP</t>
  </si>
  <si>
    <t>S6B676559</t>
  </si>
  <si>
    <t>SAZBFXWWQ</t>
  </si>
  <si>
    <t>S6B408709</t>
  </si>
  <si>
    <t>S6B634866</t>
  </si>
  <si>
    <t>S6H455155</t>
  </si>
  <si>
    <t>S6B870949</t>
  </si>
  <si>
    <t>S6F631761</t>
  </si>
  <si>
    <t>S7D711722</t>
  </si>
  <si>
    <t>S6F711721</t>
  </si>
  <si>
    <t>S6C248135</t>
  </si>
  <si>
    <t>S6B268431</t>
  </si>
  <si>
    <t>SABWBJQBB</t>
  </si>
  <si>
    <t>SABWJWMKP</t>
  </si>
  <si>
    <t>S6H811244</t>
  </si>
  <si>
    <t>SACGXLMRX</t>
  </si>
  <si>
    <t>S6F645072</t>
  </si>
  <si>
    <t>S6DB65928</t>
  </si>
  <si>
    <t>S7DA25527</t>
  </si>
  <si>
    <t>S6D115714</t>
  </si>
  <si>
    <t>S6C855317</t>
  </si>
  <si>
    <t>S6F711684</t>
  </si>
  <si>
    <t>PKCQHSRXW</t>
  </si>
  <si>
    <t>SACHKHRMP</t>
  </si>
  <si>
    <t>S6H429193</t>
  </si>
  <si>
    <t>S6H872119</t>
  </si>
  <si>
    <t>SACHGMVKP</t>
  </si>
  <si>
    <t>S6Z855307</t>
  </si>
  <si>
    <t>SACGKQBDQ</t>
  </si>
  <si>
    <t>SABVHGHNF</t>
  </si>
  <si>
    <t>SABSSQKDJ</t>
  </si>
  <si>
    <t>SACBVFPKW</t>
  </si>
  <si>
    <t>S6CA24822</t>
  </si>
  <si>
    <t>S6BA41106</t>
  </si>
  <si>
    <t>SACHKHGFH</t>
  </si>
  <si>
    <t>S6G108345</t>
  </si>
  <si>
    <t>SAZBFMFGT</t>
  </si>
  <si>
    <t>SACHFWPKQ</t>
  </si>
  <si>
    <t>S6H125243</t>
  </si>
  <si>
    <t>S8D111177</t>
  </si>
  <si>
    <t>SACBWBBJF</t>
  </si>
  <si>
    <t>SABVGTXQN</t>
  </si>
  <si>
    <t>SACCFKMVP</t>
  </si>
  <si>
    <t>PA87298143</t>
  </si>
  <si>
    <t>2012CVX072592</t>
  </si>
  <si>
    <t>2116CVXP39738</t>
  </si>
  <si>
    <t>2311DASP14398</t>
  </si>
  <si>
    <t>2305DASP11186</t>
  </si>
  <si>
    <t>2126CVXP34294</t>
  </si>
  <si>
    <t>2137CVXP45981</t>
  </si>
  <si>
    <t>2521890C8472</t>
  </si>
  <si>
    <t>252189369635</t>
  </si>
  <si>
    <t>2521861C1922</t>
  </si>
  <si>
    <t>252188265727</t>
  </si>
  <si>
    <t>60KG2137429076E</t>
  </si>
  <si>
    <t>EC4BS5345307232</t>
  </si>
  <si>
    <t>7A82D353C101446</t>
  </si>
  <si>
    <t>73J2D353C103343</t>
  </si>
  <si>
    <t>2223DASP13928</t>
  </si>
  <si>
    <t>60KG2315149074A</t>
  </si>
  <si>
    <t>2210DASP07041</t>
  </si>
  <si>
    <t>580185625</t>
  </si>
  <si>
    <t>V52207067203</t>
  </si>
  <si>
    <t>570118068</t>
  </si>
  <si>
    <t>2316DASP14894</t>
  </si>
  <si>
    <t>252206138624</t>
  </si>
  <si>
    <t>2344DASS17009</t>
  </si>
  <si>
    <t>B5223C085077</t>
  </si>
  <si>
    <t>2245DASP26807</t>
  </si>
  <si>
    <t>B52215094754</t>
  </si>
  <si>
    <t>B522251F0579</t>
  </si>
  <si>
    <t>2011CVX010540</t>
  </si>
  <si>
    <t>2139CVXP32181</t>
  </si>
  <si>
    <t>A8T4HH57D12923</t>
  </si>
  <si>
    <t>A9M4HH57D13491</t>
  </si>
  <si>
    <t>1294HH57D16816</t>
  </si>
  <si>
    <t>H747M21018193</t>
  </si>
  <si>
    <t>2251DASP02604</t>
  </si>
  <si>
    <t>A4W4H956C11937</t>
  </si>
  <si>
    <t>M9F7S66001206</t>
  </si>
  <si>
    <t>9C92H956C13900</t>
  </si>
  <si>
    <t>9CD2H956C11089</t>
  </si>
  <si>
    <t>L9H8A43003313</t>
  </si>
  <si>
    <t>1294HH57D16666</t>
  </si>
  <si>
    <t>N1U8N62007930</t>
  </si>
  <si>
    <t>1124HH57D12529</t>
  </si>
  <si>
    <t>A8S4HH57D11214</t>
  </si>
  <si>
    <t>2139CVXP42568</t>
  </si>
  <si>
    <t>M4S7S66001358</t>
  </si>
  <si>
    <t>332215555</t>
  </si>
  <si>
    <t>573174304</t>
  </si>
  <si>
    <t>332565991</t>
  </si>
  <si>
    <t>331570150</t>
  </si>
  <si>
    <t>JCL7M22004232</t>
  </si>
  <si>
    <t>2223DASP10427</t>
  </si>
  <si>
    <t>332233800</t>
  </si>
  <si>
    <t>331533203</t>
  </si>
  <si>
    <t>341682524</t>
  </si>
  <si>
    <t>60KG220134931D0</t>
  </si>
  <si>
    <t>L9M7S65006386</t>
  </si>
  <si>
    <t>L2L7S55003044</t>
  </si>
  <si>
    <t>331375377</t>
  </si>
  <si>
    <t>J967M22000384</t>
  </si>
  <si>
    <t>25218A2C7075</t>
  </si>
  <si>
    <t>60SA2203001CF7B</t>
  </si>
  <si>
    <t>60SA22170015112</t>
  </si>
  <si>
    <t>B52223043597</t>
  </si>
  <si>
    <t>571753684</t>
  </si>
  <si>
    <t>572634791</t>
  </si>
  <si>
    <t>571760090</t>
  </si>
  <si>
    <t>AE32811M0XXA</t>
  </si>
  <si>
    <t>571388442</t>
  </si>
  <si>
    <t>L3L7S65014804</t>
  </si>
  <si>
    <t>2112CVXP43081</t>
  </si>
  <si>
    <t>25218A4C4346</t>
  </si>
  <si>
    <t>V52209245300</t>
  </si>
  <si>
    <t>H6L7L11008649</t>
  </si>
  <si>
    <t>M7M7S66001603</t>
  </si>
  <si>
    <t>M4P7Z66007262</t>
  </si>
  <si>
    <t>60SA22060002467</t>
  </si>
  <si>
    <t>274622070</t>
  </si>
  <si>
    <t>AD70494A0B64</t>
  </si>
  <si>
    <t>M987Z66009096</t>
  </si>
  <si>
    <t>B6HBNS6CD418084</t>
  </si>
  <si>
    <t>PA87300536</t>
  </si>
  <si>
    <t>DM1820009014535</t>
  </si>
  <si>
    <t>KC77Z55011732</t>
  </si>
  <si>
    <t>M11343TCM735</t>
  </si>
  <si>
    <t>2233DASP18724</t>
  </si>
  <si>
    <t>61RS24030088681</t>
  </si>
  <si>
    <t>QS2304225000617</t>
  </si>
  <si>
    <t>2239DASP01508</t>
  </si>
  <si>
    <t>QS1907209007833</t>
  </si>
  <si>
    <t>SACKCCGFX</t>
  </si>
  <si>
    <t>QS2302025000639</t>
  </si>
  <si>
    <t>60SA21120001904</t>
  </si>
  <si>
    <t>2113CVXP07051</t>
  </si>
  <si>
    <t>289955326</t>
  </si>
  <si>
    <t>79X2D3539100418</t>
  </si>
  <si>
    <t>XI11SCU23490DD30</t>
  </si>
  <si>
    <t>MBV8M63001801</t>
  </si>
  <si>
    <t>60KG224434917A0</t>
  </si>
  <si>
    <t>25220A164989</t>
  </si>
  <si>
    <t>571515851</t>
  </si>
  <si>
    <t>60RP20510006884</t>
  </si>
  <si>
    <t>60RP21450031824</t>
  </si>
  <si>
    <t>B52219106373</t>
  </si>
  <si>
    <t>SACKGLXBT</t>
  </si>
  <si>
    <t>T8570162206569</t>
  </si>
  <si>
    <t>SACDXVCJC</t>
  </si>
  <si>
    <t>QS2016209007822</t>
  </si>
  <si>
    <t>T8570128402689</t>
  </si>
  <si>
    <t>H6U7H13003615</t>
  </si>
  <si>
    <t>QS2127309004203</t>
  </si>
  <si>
    <t>81T2D3539108305</t>
  </si>
  <si>
    <t>60KG232214908F6</t>
  </si>
  <si>
    <t>M4E7Z66007870</t>
  </si>
  <si>
    <t>M277S65006502</t>
  </si>
  <si>
    <t>61S22315000F5A6</t>
  </si>
  <si>
    <t>B52234194252</t>
  </si>
  <si>
    <t>60KW241454414C1</t>
  </si>
  <si>
    <t>QS1935509004556</t>
  </si>
  <si>
    <t>2316DASP18088</t>
  </si>
  <si>
    <t>K257L22008203</t>
  </si>
  <si>
    <t>2220DASP09288</t>
  </si>
  <si>
    <t>571764086</t>
  </si>
  <si>
    <t>QS2007609006673</t>
  </si>
  <si>
    <t>571995722</t>
  </si>
  <si>
    <t>60SA22170018341</t>
  </si>
  <si>
    <t>2521982A3955</t>
  </si>
  <si>
    <t>AD4209360HLN</t>
  </si>
  <si>
    <t>A5U4H956C10917</t>
  </si>
  <si>
    <t>348781309224504609020001</t>
  </si>
  <si>
    <t>8872RJ8DS100424</t>
  </si>
  <si>
    <t>V52209166039</t>
  </si>
  <si>
    <t>QS2009909001140</t>
  </si>
  <si>
    <t>AE3280A60JT5</t>
  </si>
  <si>
    <t>PA87302209</t>
  </si>
  <si>
    <t>101604403913</t>
  </si>
  <si>
    <t>60KG22283501D55</t>
  </si>
  <si>
    <t>321444100019</t>
  </si>
  <si>
    <t>421504903885</t>
  </si>
  <si>
    <t>BBEBNS7CD422273</t>
  </si>
  <si>
    <t>GBEA5490500101</t>
  </si>
  <si>
    <t>CP1522DBDGW</t>
  </si>
  <si>
    <t>E9LBPM7BV692843</t>
  </si>
  <si>
    <t>CP1552DB6WK</t>
  </si>
  <si>
    <t>289550853</t>
  </si>
  <si>
    <t>KBM7Z55009764</t>
  </si>
  <si>
    <t>DM1824909007059</t>
  </si>
  <si>
    <t>QS1911709005377</t>
  </si>
  <si>
    <t>CP1712CBQBK</t>
  </si>
  <si>
    <t>EBP5W25005653</t>
  </si>
  <si>
    <t>F65BPP8DV502023</t>
  </si>
  <si>
    <t>F7FBPM7EV600716</t>
  </si>
  <si>
    <t>NQ1721013041868</t>
  </si>
  <si>
    <t>QS1911909007416</t>
  </si>
  <si>
    <t>DM1819409009886</t>
  </si>
  <si>
    <t>CP1510DB8KF</t>
  </si>
  <si>
    <t>G9CBPM7G2602418</t>
  </si>
  <si>
    <t>DM1822609007783</t>
  </si>
  <si>
    <t>CP1529CB048</t>
  </si>
  <si>
    <t>QS1907109003476</t>
  </si>
  <si>
    <t>F3M4T35005662</t>
  </si>
  <si>
    <t>KBE7Z55009461</t>
  </si>
  <si>
    <t>DM1817509005398</t>
  </si>
  <si>
    <t>QS1910609006807</t>
  </si>
  <si>
    <t>NQ1803913036188</t>
  </si>
  <si>
    <t>NQ1809313029397</t>
  </si>
  <si>
    <t>CP1523CB1WL</t>
  </si>
  <si>
    <t>DM1813109002210</t>
  </si>
  <si>
    <t>CP1601CB526</t>
  </si>
  <si>
    <t>288237089</t>
  </si>
  <si>
    <t>CP1719CBS4E</t>
  </si>
  <si>
    <t>G9BBPM7G2602114</t>
  </si>
  <si>
    <t>NQ1807913000907</t>
  </si>
  <si>
    <t>284246501</t>
  </si>
  <si>
    <t>F344K25002302</t>
  </si>
  <si>
    <t>288662863</t>
  </si>
  <si>
    <t>F414K25001323</t>
  </si>
  <si>
    <t>CP1618DBGER</t>
  </si>
  <si>
    <t>E3ABPP69K596638</t>
  </si>
  <si>
    <t>44015379AA0D9</t>
  </si>
  <si>
    <t>F1E4K25003500</t>
  </si>
  <si>
    <t>ECG4K25001134</t>
  </si>
  <si>
    <t>CP1551DBHB7</t>
  </si>
  <si>
    <t>NQ1809913027555</t>
  </si>
  <si>
    <t>G7MBPM7G2600053</t>
  </si>
  <si>
    <t>NQ1807613031909</t>
  </si>
  <si>
    <t>NQ1714513007772</t>
  </si>
  <si>
    <t>QS1911309001058</t>
  </si>
  <si>
    <t>FBG4K25002540</t>
  </si>
  <si>
    <t>DM1810709001907</t>
  </si>
  <si>
    <t>NQ1719913020782</t>
  </si>
  <si>
    <t>394983515504968704051234</t>
  </si>
  <si>
    <t>F5EBPM7EV604806</t>
  </si>
  <si>
    <t>00015449203703</t>
  </si>
  <si>
    <t>F69BPM7EV602405</t>
  </si>
  <si>
    <t>461434405933</t>
  </si>
  <si>
    <t>330013244</t>
  </si>
  <si>
    <t>DM1825109013710</t>
  </si>
  <si>
    <t>F27BPP7CV501757</t>
  </si>
  <si>
    <t>348781218002013806010001</t>
  </si>
  <si>
    <t>DM1831409003982</t>
  </si>
  <si>
    <t>QS1908909006705</t>
  </si>
  <si>
    <t>E55BPP69M573084</t>
  </si>
  <si>
    <t>394983431400314001040124</t>
  </si>
  <si>
    <t>DM1819309012381</t>
  </si>
  <si>
    <t>D7C3Q2B000047</t>
  </si>
  <si>
    <t>394983431700504201040124</t>
  </si>
  <si>
    <t>PA87303197</t>
  </si>
  <si>
    <t>60KG2316249047F</t>
  </si>
  <si>
    <t>60KG22162505B78</t>
  </si>
  <si>
    <t>60KG22331493113</t>
  </si>
  <si>
    <t>60KG22243500711</t>
  </si>
  <si>
    <t>60KG224024913E6</t>
  </si>
  <si>
    <t>60SA22170023A72</t>
  </si>
  <si>
    <t>M91421EMBS94</t>
  </si>
  <si>
    <t>60SA22430003B1B</t>
  </si>
  <si>
    <t>60KG21142491748</t>
  </si>
  <si>
    <t>60KG22374491284</t>
  </si>
  <si>
    <t>60KG21153324C45</t>
  </si>
  <si>
    <t>M11335TEE172</t>
  </si>
  <si>
    <t>AE32807M09SM</t>
  </si>
  <si>
    <t>60SA21510014F8C</t>
  </si>
  <si>
    <t>60SA2145000FDBD</t>
  </si>
  <si>
    <t>CCP180306103852</t>
  </si>
  <si>
    <t>2225DASP23030</t>
  </si>
  <si>
    <t>60SA230500084F2</t>
  </si>
  <si>
    <t>60RP22510050072</t>
  </si>
  <si>
    <t>61RS23410035174</t>
  </si>
  <si>
    <t>61S223400005CFB</t>
  </si>
  <si>
    <t>60KG21204321252</t>
  </si>
  <si>
    <t>60SA2217002FD5C</t>
  </si>
  <si>
    <t>60SA2112000476B</t>
  </si>
  <si>
    <t>60KG22191502A27</t>
  </si>
  <si>
    <t>AE3280BD06XC</t>
  </si>
  <si>
    <t>60R220420003395</t>
  </si>
  <si>
    <t>V522091F0839</t>
  </si>
  <si>
    <t>QS2126609007206</t>
  </si>
  <si>
    <t>F6VBPM7EV603317</t>
  </si>
  <si>
    <t>AD70498T0DH9</t>
  </si>
  <si>
    <t>330513731</t>
  </si>
  <si>
    <t>AE32815U08GN</t>
  </si>
  <si>
    <t>DM1803509000657</t>
  </si>
  <si>
    <t>AB34HH57D13881</t>
  </si>
  <si>
    <t>60KW24162442370</t>
  </si>
  <si>
    <t>QS2012009001716</t>
  </si>
  <si>
    <t>QS2102209003947</t>
  </si>
  <si>
    <t>60SA2151000E4B3</t>
  </si>
  <si>
    <t>CCP180427100373</t>
  </si>
  <si>
    <t>D19BRL48C156134</t>
  </si>
  <si>
    <t>B52216093300</t>
  </si>
  <si>
    <t>60SA2234001551D</t>
  </si>
  <si>
    <t>NBA8M63003744</t>
  </si>
  <si>
    <t>QS2101809010654</t>
  </si>
  <si>
    <t>2220DASP09284</t>
  </si>
  <si>
    <t>QS2104909009808</t>
  </si>
  <si>
    <t>2309DASP04372</t>
  </si>
  <si>
    <t>60KG2307249162D</t>
  </si>
  <si>
    <t>NQ1610313003269</t>
  </si>
  <si>
    <t>60KG23184490A82</t>
  </si>
  <si>
    <t>7922T8539103035</t>
  </si>
  <si>
    <t>8262T8539104819</t>
  </si>
  <si>
    <t>CA0SBL3C5LT7</t>
  </si>
  <si>
    <t>F47TG9791</t>
  </si>
  <si>
    <t>XI11SCU234318E91</t>
  </si>
  <si>
    <t>7A52D353C108782</t>
  </si>
  <si>
    <t>SACKLPKCW</t>
  </si>
  <si>
    <t>B52244039507</t>
  </si>
  <si>
    <t>60KG21401291875</t>
  </si>
  <si>
    <t>2320DASP14129</t>
  </si>
  <si>
    <t>QS2023209006464</t>
  </si>
  <si>
    <t>QS2126609009499</t>
  </si>
  <si>
    <t>572999679</t>
  </si>
  <si>
    <t>QS2013609007839</t>
  </si>
  <si>
    <t>SACKBRJXM</t>
  </si>
  <si>
    <t>QS2102209009828</t>
  </si>
  <si>
    <t>K5F7L22000035</t>
  </si>
  <si>
    <t>QS2121509001108</t>
  </si>
  <si>
    <t>AE32804X0DY9</t>
  </si>
  <si>
    <t>PA87328391</t>
  </si>
  <si>
    <t>2323DASP09678</t>
  </si>
  <si>
    <t>61S22330000FA72</t>
  </si>
  <si>
    <t>61S2233100052C6</t>
  </si>
  <si>
    <t>61S2232600005C1</t>
  </si>
  <si>
    <t>61S224110003A4C</t>
  </si>
  <si>
    <t>2012CVX009716</t>
  </si>
  <si>
    <t>2146CVXP02079</t>
  </si>
  <si>
    <t>2011CVX018136</t>
  </si>
  <si>
    <t>2139CVXP27096</t>
  </si>
  <si>
    <t>2119CVXP07110</t>
  </si>
  <si>
    <t>2139CVXP45063</t>
  </si>
  <si>
    <t>2012CVX006036</t>
  </si>
  <si>
    <t>2223DASP28927</t>
  </si>
  <si>
    <t>2208DASP10582</t>
  </si>
  <si>
    <t>2139CVXP26770</t>
  </si>
  <si>
    <t>2139CVXP32879</t>
  </si>
  <si>
    <t>2119CVXP60147</t>
  </si>
  <si>
    <t>2139CVXP48609</t>
  </si>
  <si>
    <t>2207CVXP34878</t>
  </si>
  <si>
    <t>2139CVXP46780</t>
  </si>
  <si>
    <t>2117CVXP39648</t>
  </si>
  <si>
    <t>2117CVXP10082</t>
  </si>
  <si>
    <t>2208DASP03912</t>
  </si>
  <si>
    <t>2127CVXP30644</t>
  </si>
  <si>
    <t>2119CVXP28753</t>
  </si>
  <si>
    <t>2223DASP34420</t>
  </si>
  <si>
    <t>2145CVXP21319</t>
  </si>
  <si>
    <t>2242DASP09961</t>
  </si>
  <si>
    <t>B52232398208</t>
  </si>
  <si>
    <t>2316DASP08255</t>
  </si>
  <si>
    <t>N768M63010795</t>
  </si>
  <si>
    <t>B522150E3902</t>
  </si>
  <si>
    <t>252203071048</t>
  </si>
  <si>
    <t>252201087616</t>
  </si>
  <si>
    <t>2521873C4632</t>
  </si>
  <si>
    <t>B52232057632</t>
  </si>
  <si>
    <t>25219A0C7914</t>
  </si>
  <si>
    <t>2011CVX028338</t>
  </si>
  <si>
    <t>B52232398057</t>
  </si>
  <si>
    <t>252188334913</t>
  </si>
  <si>
    <t>252187197916</t>
  </si>
  <si>
    <t>252189377310</t>
  </si>
  <si>
    <t>25219B1D1632</t>
  </si>
  <si>
    <t>2208DASP11375</t>
  </si>
  <si>
    <t>2522040C6418</t>
  </si>
  <si>
    <t>A922187R0HW7</t>
  </si>
  <si>
    <t>N127S66009160</t>
  </si>
  <si>
    <t>L1P7Z55007261</t>
  </si>
  <si>
    <t>KBP7Z55006327</t>
  </si>
  <si>
    <t>2311DASP15017</t>
  </si>
  <si>
    <t>V522091D5338</t>
  </si>
  <si>
    <t>252188357937</t>
  </si>
  <si>
    <t>2316DASP18943</t>
  </si>
  <si>
    <t>A922183S0EB3</t>
  </si>
  <si>
    <t>AD70496N0JLX</t>
  </si>
  <si>
    <t>252206272308</t>
  </si>
  <si>
    <t>2111CVXT05182</t>
  </si>
  <si>
    <t>H6U7H13014130</t>
  </si>
  <si>
    <t>2322DASP00177</t>
  </si>
  <si>
    <t>L2R7S55003597</t>
  </si>
  <si>
    <t>2239DASP04979</t>
  </si>
  <si>
    <t>L6E7S65007916</t>
  </si>
  <si>
    <t>L927S65003307</t>
  </si>
  <si>
    <t>252206295150</t>
  </si>
  <si>
    <t>H6B7H13004463</t>
  </si>
  <si>
    <t>K7J7S54000729</t>
  </si>
  <si>
    <t>B5221A092149</t>
  </si>
  <si>
    <t>KC27Z55007565</t>
  </si>
  <si>
    <t>L2R7S55000976</t>
  </si>
  <si>
    <t>M897S66006289</t>
  </si>
  <si>
    <t>H5N7H13000422</t>
  </si>
  <si>
    <t>L2P7S65001131</t>
  </si>
  <si>
    <t>L2R7S55015882</t>
  </si>
  <si>
    <t>AE3280BN02W7</t>
  </si>
  <si>
    <t>M2S7S66007134</t>
  </si>
  <si>
    <t>L3L7S65009549</t>
  </si>
  <si>
    <t>JAT7L22009182</t>
  </si>
  <si>
    <t>KAX7Z55003886</t>
  </si>
  <si>
    <t>L9U7Z65000964</t>
  </si>
  <si>
    <t>2144CVXP06256</t>
  </si>
  <si>
    <t>2110CVXP09612</t>
  </si>
  <si>
    <t>M9E7S66015781</t>
  </si>
  <si>
    <t>KBX7Z55005208</t>
  </si>
  <si>
    <t>H5B7L11003835</t>
  </si>
  <si>
    <t>2220DASP09643</t>
  </si>
  <si>
    <t>2126CVXP55688</t>
  </si>
  <si>
    <t>2316DASP06155</t>
  </si>
  <si>
    <t>PA87331053</t>
  </si>
  <si>
    <t>2204DASP34607</t>
  </si>
  <si>
    <t>2112CVXP17695</t>
  </si>
  <si>
    <t>2309DASP03499</t>
  </si>
  <si>
    <t>2225DASP24664</t>
  </si>
  <si>
    <t>2310DASP09440</t>
  </si>
  <si>
    <t>2221DASP11949</t>
  </si>
  <si>
    <t>2114CVXP15774</t>
  </si>
  <si>
    <t>2221DASP08627</t>
  </si>
  <si>
    <t>2205DASP12203</t>
  </si>
  <si>
    <t>2318DASP08665</t>
  </si>
  <si>
    <t>2115CVXP24371</t>
  </si>
  <si>
    <t>61S223240003563</t>
  </si>
  <si>
    <t>61S223270015A1F</t>
  </si>
  <si>
    <t>2137CVXP39856</t>
  </si>
  <si>
    <t>A922182MOFRC</t>
  </si>
  <si>
    <t>2208DASP09712</t>
  </si>
  <si>
    <t>2012CVX022798</t>
  </si>
  <si>
    <t>2118CVXP25919</t>
  </si>
  <si>
    <t>2245DASP27099</t>
  </si>
  <si>
    <t>2202DASP07894</t>
  </si>
  <si>
    <t>2313DASP02931</t>
  </si>
  <si>
    <t>2012CVX061964</t>
  </si>
  <si>
    <t>2117CVXP41653</t>
  </si>
  <si>
    <t>2119CVXP08287</t>
  </si>
  <si>
    <t>2202DASP13086</t>
  </si>
  <si>
    <t>2139CVXP40763</t>
  </si>
  <si>
    <t>2128CVXP51027</t>
  </si>
  <si>
    <t>2128CVXP46735</t>
  </si>
  <si>
    <t>2146CVXP01193</t>
  </si>
  <si>
    <t>2207CVXP41636</t>
  </si>
  <si>
    <t>2146CVXP02934</t>
  </si>
  <si>
    <t>2242DASP20664</t>
  </si>
  <si>
    <t>2118CVXP19382</t>
  </si>
  <si>
    <t>2245DASP19506</t>
  </si>
  <si>
    <t>2127CVXP32847</t>
  </si>
  <si>
    <t>2117CVXP40198</t>
  </si>
  <si>
    <t>2208DASP10936</t>
  </si>
  <si>
    <t>2243DASP12168</t>
  </si>
  <si>
    <t>2011CVX004777</t>
  </si>
  <si>
    <t>2119CVXP20172</t>
  </si>
  <si>
    <t>573343892</t>
  </si>
  <si>
    <t>KAY7Z55002669</t>
  </si>
  <si>
    <t>572889453</t>
  </si>
  <si>
    <t>B52218185117</t>
  </si>
  <si>
    <t>252205128709</t>
  </si>
  <si>
    <t>V52207063720</t>
  </si>
  <si>
    <t>B52211095355</t>
  </si>
  <si>
    <t>60SA213200017CB</t>
  </si>
  <si>
    <t>V52207061487</t>
  </si>
  <si>
    <t>B52241214592</t>
  </si>
  <si>
    <t>B522191E6081</t>
  </si>
  <si>
    <t>V52207017525</t>
  </si>
  <si>
    <t>V52207019025</t>
  </si>
  <si>
    <t>B52232277713</t>
  </si>
  <si>
    <t>B522171D0760</t>
  </si>
  <si>
    <t>252205136922</t>
  </si>
  <si>
    <t>B5221B069845</t>
  </si>
  <si>
    <t>570522010</t>
  </si>
  <si>
    <t>571964845</t>
  </si>
  <si>
    <t>570461383</t>
  </si>
  <si>
    <t>570216053</t>
  </si>
  <si>
    <t>570097442</t>
  </si>
  <si>
    <t>2316DASP14475</t>
  </si>
  <si>
    <t>571978272</t>
  </si>
  <si>
    <t>572399175</t>
  </si>
  <si>
    <t>252203117680</t>
  </si>
  <si>
    <t>2116CVXP40922</t>
  </si>
  <si>
    <t>571814713</t>
  </si>
  <si>
    <t>25218A041530</t>
  </si>
  <si>
    <t>571750408</t>
  </si>
  <si>
    <t>2126CVXP54222</t>
  </si>
  <si>
    <t>KCE7Z55008941</t>
  </si>
  <si>
    <t>B52223056863</t>
  </si>
  <si>
    <t>60SA22290012EC7</t>
  </si>
  <si>
    <t>B52229098049</t>
  </si>
  <si>
    <t>V52209246417</t>
  </si>
  <si>
    <t>B5222B255946</t>
  </si>
  <si>
    <t>570919634</t>
  </si>
  <si>
    <t>B5222A125016</t>
  </si>
  <si>
    <t>B5222A052785</t>
  </si>
  <si>
    <t>B52215136343</t>
  </si>
  <si>
    <t>571991393</t>
  </si>
  <si>
    <t>B52235059374</t>
  </si>
  <si>
    <t>N7B7S66004307</t>
  </si>
  <si>
    <t>K7R7S54009483</t>
  </si>
  <si>
    <t>KBL7S55004841</t>
  </si>
  <si>
    <t>B52233006892</t>
  </si>
  <si>
    <t>V52209244976</t>
  </si>
  <si>
    <t>PA87332103</t>
  </si>
  <si>
    <t>61S223150012A9D</t>
  </si>
  <si>
    <t>61S224040006380</t>
  </si>
  <si>
    <t>2206CVXP19487</t>
  </si>
  <si>
    <t>61S224020012414</t>
  </si>
  <si>
    <t>61S223160006E66</t>
  </si>
  <si>
    <t>61S223310003CEF</t>
  </si>
  <si>
    <t>61S2231500097BE</t>
  </si>
  <si>
    <t>61S22316000A65E</t>
  </si>
  <si>
    <t>61S223230003881</t>
  </si>
  <si>
    <t>61S223230001487</t>
  </si>
  <si>
    <t>61S22330000117B</t>
  </si>
  <si>
    <t>61S223260016350</t>
  </si>
  <si>
    <t>252201088399</t>
  </si>
  <si>
    <t>252189574389</t>
  </si>
  <si>
    <t>2119CVXP37792</t>
  </si>
  <si>
    <t>2124CVXP47958</t>
  </si>
  <si>
    <t>2219DASP15456</t>
  </si>
  <si>
    <t>2245DASP17660</t>
  </si>
  <si>
    <t>2128CVXP31244</t>
  </si>
  <si>
    <t>2012CVX027917</t>
  </si>
  <si>
    <t>2128CVXP04352</t>
  </si>
  <si>
    <t>2139CVXP42339</t>
  </si>
  <si>
    <t>2119CVXP10700</t>
  </si>
  <si>
    <t>2011CVX007915</t>
  </si>
  <si>
    <t>2011CVX023146</t>
  </si>
  <si>
    <t>2118CVXP10394</t>
  </si>
  <si>
    <t>2119CVXP42578</t>
  </si>
  <si>
    <t>2146CVXP00559</t>
  </si>
  <si>
    <t>2146CVXP07824</t>
  </si>
  <si>
    <t>2139CVXP40966</t>
  </si>
  <si>
    <t>2011CVX008074</t>
  </si>
  <si>
    <t>2151DASP27509</t>
  </si>
  <si>
    <t>2214DASP02134</t>
  </si>
  <si>
    <t>2139CVXP27260</t>
  </si>
  <si>
    <t>2128CVXP54236</t>
  </si>
  <si>
    <t>2210DASP11486</t>
  </si>
  <si>
    <t>2012CVX051430</t>
  </si>
  <si>
    <t>2011CVX031677</t>
  </si>
  <si>
    <t>2012CVX011148</t>
  </si>
  <si>
    <t>2145CVXP22283</t>
  </si>
  <si>
    <t>2521873C1379</t>
  </si>
  <si>
    <t>B52211205749</t>
  </si>
  <si>
    <t>2522040C6820</t>
  </si>
  <si>
    <t>B52211204197</t>
  </si>
  <si>
    <t>B52233383472</t>
  </si>
  <si>
    <t>252188243121</t>
  </si>
  <si>
    <t>252188146381</t>
  </si>
  <si>
    <t>V52208046179</t>
  </si>
  <si>
    <t>B522192F0602</t>
  </si>
  <si>
    <t>B5222A1F4430</t>
  </si>
  <si>
    <t>B522171C7553</t>
  </si>
  <si>
    <t>252203361540</t>
  </si>
  <si>
    <t>B52218189402</t>
  </si>
  <si>
    <t>B52222036598</t>
  </si>
  <si>
    <t>B52232277788</t>
  </si>
  <si>
    <t>252189359428</t>
  </si>
  <si>
    <t>B522192F0202</t>
  </si>
  <si>
    <t>252203060905</t>
  </si>
  <si>
    <t>B52211223492</t>
  </si>
  <si>
    <t>B52241212886</t>
  </si>
  <si>
    <t>B52232397611</t>
  </si>
  <si>
    <t>B52225059850</t>
  </si>
  <si>
    <t>25218A3E2116</t>
  </si>
  <si>
    <t>571920908</t>
  </si>
  <si>
    <t>2522010C6143</t>
  </si>
  <si>
    <t>2521890C6744</t>
  </si>
  <si>
    <t>2521871A6370</t>
  </si>
  <si>
    <t>K377M22002974</t>
  </si>
  <si>
    <t>25218B028842</t>
  </si>
  <si>
    <t>252203063603</t>
  </si>
  <si>
    <t>B52222036198</t>
  </si>
  <si>
    <t>V522061A8526</t>
  </si>
  <si>
    <t>25218B051545</t>
  </si>
  <si>
    <t>B52232091296</t>
  </si>
  <si>
    <t>M9F7S66001950</t>
  </si>
  <si>
    <t>60RP22510060906</t>
  </si>
  <si>
    <t>V52208037379</t>
  </si>
  <si>
    <t>2224DASP22058</t>
  </si>
  <si>
    <t>2310DASP10487</t>
  </si>
  <si>
    <t>B5221A099466</t>
  </si>
  <si>
    <t>N788M63003143</t>
  </si>
  <si>
    <t>L9S7Z65006234</t>
  </si>
  <si>
    <t>2521884B5252</t>
  </si>
  <si>
    <t>2112CVXT07655</t>
  </si>
  <si>
    <t>M9F7S66010051</t>
  </si>
  <si>
    <t>PA87333286</t>
  </si>
  <si>
    <t>2202DASP10878</t>
  </si>
  <si>
    <t>2011CVX012856</t>
  </si>
  <si>
    <t>2012CVX039836</t>
  </si>
  <si>
    <t>2011CVX011196</t>
  </si>
  <si>
    <t>V522091F5433</t>
  </si>
  <si>
    <t>B52215137947</t>
  </si>
  <si>
    <t>B52232283553</t>
  </si>
  <si>
    <t>B52228194770</t>
  </si>
  <si>
    <t>B5222A130376</t>
  </si>
  <si>
    <t>571701147</t>
  </si>
  <si>
    <t>B522160D4522</t>
  </si>
  <si>
    <t>B5223C0A6820</t>
  </si>
  <si>
    <t>60SA22060019064</t>
  </si>
  <si>
    <t>B52231142415</t>
  </si>
  <si>
    <t>252189345084</t>
  </si>
  <si>
    <t>V522061B4059</t>
  </si>
  <si>
    <t>B522272A1342</t>
  </si>
  <si>
    <t>B5222A005185</t>
  </si>
  <si>
    <t>2110CVXT07138</t>
  </si>
  <si>
    <t>2311DASP13115</t>
  </si>
  <si>
    <t>2121CVXP13551</t>
  </si>
  <si>
    <t>2126CVXP08084</t>
  </si>
  <si>
    <t>2116CVXP46982</t>
  </si>
  <si>
    <t>2207CVXP04881</t>
  </si>
  <si>
    <t>2207CVXP05324</t>
  </si>
  <si>
    <t>2322DASP07041</t>
  </si>
  <si>
    <t>V52209206254</t>
  </si>
  <si>
    <t>2136CVXP08612</t>
  </si>
  <si>
    <t>N7B7S66000163</t>
  </si>
  <si>
    <t>L1X7S55007211</t>
  </si>
  <si>
    <t>2112CVXP13066</t>
  </si>
  <si>
    <t>B52234136706</t>
  </si>
  <si>
    <t>N6V8M63006597</t>
  </si>
  <si>
    <t>M7F7Z66013207</t>
  </si>
  <si>
    <t>2136CVXP40464</t>
  </si>
  <si>
    <t>2114CVXP00736</t>
  </si>
  <si>
    <t>LAD8A43004540</t>
  </si>
  <si>
    <t>B52234192431</t>
  </si>
  <si>
    <t>B522272E0897</t>
  </si>
  <si>
    <t>B522261E2453</t>
  </si>
  <si>
    <t>B5222A044226</t>
  </si>
  <si>
    <t>2206CVXP19602</t>
  </si>
  <si>
    <t>B52231146336</t>
  </si>
  <si>
    <t>2124CVXP23745</t>
  </si>
  <si>
    <t>B52232228105</t>
  </si>
  <si>
    <t>V5220A3D4800</t>
  </si>
  <si>
    <t>B5222B1B2230</t>
  </si>
  <si>
    <t>K9A7Z54002592</t>
  </si>
  <si>
    <t>B522150A3933</t>
  </si>
  <si>
    <t>M547S66003428</t>
  </si>
  <si>
    <t>B522320C7570</t>
  </si>
  <si>
    <t>B522261A9802</t>
  </si>
  <si>
    <t>V52209200825</t>
  </si>
  <si>
    <t>V522091C6484</t>
  </si>
  <si>
    <t>V522081B2748</t>
  </si>
  <si>
    <t>25220A178483</t>
  </si>
  <si>
    <t>2133CVXP00171</t>
  </si>
  <si>
    <t>MCN8M63005985</t>
  </si>
  <si>
    <t>2126CVXP05803</t>
  </si>
  <si>
    <t>B5221A098549</t>
  </si>
  <si>
    <t>252206299460</t>
  </si>
  <si>
    <t>M417S66007148</t>
  </si>
  <si>
    <t>B522271C0264</t>
  </si>
  <si>
    <t>B52234001896</t>
  </si>
  <si>
    <t>B5222C134483</t>
  </si>
  <si>
    <t>M9D7S66002782</t>
  </si>
  <si>
    <t>60SA2222002F60C</t>
  </si>
  <si>
    <t>B52229093539</t>
  </si>
  <si>
    <t>V5220A204569</t>
  </si>
  <si>
    <t>B522273D6656</t>
  </si>
  <si>
    <t>B52222182775</t>
  </si>
  <si>
    <t>2114CVXP09267</t>
  </si>
  <si>
    <t>252197025335</t>
  </si>
  <si>
    <t>B52233267011</t>
  </si>
  <si>
    <t>L767S65009569</t>
  </si>
  <si>
    <t>B52234050337</t>
  </si>
  <si>
    <t>B522321B1799</t>
  </si>
  <si>
    <t>B522271A8338</t>
  </si>
  <si>
    <t>J5D7L22008856</t>
  </si>
  <si>
    <t>M1M7S65000799</t>
  </si>
  <si>
    <t>K7A7S54009172</t>
  </si>
  <si>
    <t>KBE7Z55007650</t>
  </si>
  <si>
    <t>B52239027698</t>
  </si>
  <si>
    <t>KBB7S55013437</t>
  </si>
  <si>
    <t>KCF7Z55006419</t>
  </si>
  <si>
    <t>L2L7S55008068</t>
  </si>
  <si>
    <t>KBB7S55009037</t>
  </si>
  <si>
    <t>B52222164073</t>
  </si>
  <si>
    <t>PA87334437</t>
  </si>
  <si>
    <t>61S223230010CB1</t>
  </si>
  <si>
    <t>61S22312001246F</t>
  </si>
  <si>
    <t>61S2230800058CF</t>
  </si>
  <si>
    <t>61S22308000BC2F</t>
  </si>
  <si>
    <t>2239DASP04253</t>
  </si>
  <si>
    <t>2137CVXP45916</t>
  </si>
  <si>
    <t>2320DASP12053</t>
  </si>
  <si>
    <t>2132CVXP48607</t>
  </si>
  <si>
    <t>2222DASP32992</t>
  </si>
  <si>
    <t>2322DASP01321</t>
  </si>
  <si>
    <t>2309DASP05188</t>
  </si>
  <si>
    <t>2112CVXP41867</t>
  </si>
  <si>
    <t>2012CVX075391</t>
  </si>
  <si>
    <t>2211CVXP01823</t>
  </si>
  <si>
    <t>2220DASP09507</t>
  </si>
  <si>
    <t>2222DASP20242</t>
  </si>
  <si>
    <t>2301DASP17770</t>
  </si>
  <si>
    <t>2311DASP19091</t>
  </si>
  <si>
    <t>2305DASP07278</t>
  </si>
  <si>
    <t>2132CVXP46604</t>
  </si>
  <si>
    <t>2322DASP13315</t>
  </si>
  <si>
    <t>61S223400005BCC</t>
  </si>
  <si>
    <t>61S223230015853</t>
  </si>
  <si>
    <t>61S22315000256E</t>
  </si>
  <si>
    <t>B522261E8574</t>
  </si>
  <si>
    <t>571447513</t>
  </si>
  <si>
    <t>2208DASP06012</t>
  </si>
  <si>
    <t>2117CVXP40215</t>
  </si>
  <si>
    <t>2134CVXP44774</t>
  </si>
  <si>
    <t>2126CVXP21038</t>
  </si>
  <si>
    <t>2246DASP00598</t>
  </si>
  <si>
    <t>2112CVXP41954</t>
  </si>
  <si>
    <t>B52236039187</t>
  </si>
  <si>
    <t>573095727</t>
  </si>
  <si>
    <t>V522091B5622</t>
  </si>
  <si>
    <t>572545831</t>
  </si>
  <si>
    <t>580642512</t>
  </si>
  <si>
    <t>B522273A4838</t>
  </si>
  <si>
    <t>571344558</t>
  </si>
  <si>
    <t>571418589</t>
  </si>
  <si>
    <t>572565461</t>
  </si>
  <si>
    <t>572571445</t>
  </si>
  <si>
    <t>M788A44002584</t>
  </si>
  <si>
    <t>25218A028585</t>
  </si>
  <si>
    <t>60KG2234449108F</t>
  </si>
  <si>
    <t>2522010A8167</t>
  </si>
  <si>
    <t>60SA2206000A773</t>
  </si>
  <si>
    <t>572562831</t>
  </si>
  <si>
    <t>2211CVXP06708</t>
  </si>
  <si>
    <t>B52226198318</t>
  </si>
  <si>
    <t>571692861</t>
  </si>
  <si>
    <t>570876701</t>
  </si>
  <si>
    <t>2233DASP21925</t>
  </si>
  <si>
    <t>570473573</t>
  </si>
  <si>
    <t>60SA2217000C58B</t>
  </si>
  <si>
    <t>B52234123235</t>
  </si>
  <si>
    <t>B5221B069005</t>
  </si>
  <si>
    <t>B522273B0602</t>
  </si>
  <si>
    <t>B522261F9732</t>
  </si>
  <si>
    <t>B52217090418</t>
  </si>
  <si>
    <t>2522051E5514</t>
  </si>
  <si>
    <t>B5222C134073</t>
  </si>
  <si>
    <t>V522091B9729</t>
  </si>
  <si>
    <t>B52227325024</t>
  </si>
  <si>
    <t>2233DASP23254</t>
  </si>
  <si>
    <t>60KG21125496FB9</t>
  </si>
  <si>
    <t>252191034508</t>
  </si>
  <si>
    <t>B52219045139</t>
  </si>
  <si>
    <t>B522332A1533</t>
  </si>
  <si>
    <t>25218B423932</t>
  </si>
  <si>
    <t>252191270970</t>
  </si>
  <si>
    <t>2140CVXP55077</t>
  </si>
  <si>
    <t>QS2102909009434</t>
  </si>
  <si>
    <t>QS2123809003440</t>
  </si>
  <si>
    <t>QS2005609006499</t>
  </si>
  <si>
    <t>QS2013309000798</t>
  </si>
  <si>
    <t>852193000239</t>
  </si>
  <si>
    <t>B52234192452</t>
  </si>
  <si>
    <t>B52232237731</t>
  </si>
  <si>
    <t>B5222B1B0891</t>
  </si>
  <si>
    <t>2148DASP19915</t>
  </si>
  <si>
    <t>QS2025609006769</t>
  </si>
  <si>
    <t>B52215138589</t>
  </si>
  <si>
    <t>340860535</t>
  </si>
  <si>
    <t>252207017050</t>
  </si>
  <si>
    <t>QS2100509007565</t>
  </si>
  <si>
    <t>PA87336168</t>
  </si>
  <si>
    <t>61S223300001B0A</t>
  </si>
  <si>
    <t>2136CVXP37579</t>
  </si>
  <si>
    <t>2126CVXP44742</t>
  </si>
  <si>
    <t>2306DASP06407</t>
  </si>
  <si>
    <t>85M2UU56719658</t>
  </si>
  <si>
    <t>2011CVX015735</t>
  </si>
  <si>
    <t>QS1934509003836</t>
  </si>
  <si>
    <t>2011CVX005208</t>
  </si>
  <si>
    <t>2306DASP13154</t>
  </si>
  <si>
    <t>2139CVXP16426</t>
  </si>
  <si>
    <t>QS2019009000641</t>
  </si>
  <si>
    <t>QS2016209006297</t>
  </si>
  <si>
    <t>2012CVX072762</t>
  </si>
  <si>
    <t>2111CVXT00871</t>
  </si>
  <si>
    <t>2148DASP09515</t>
  </si>
  <si>
    <t>2140CVXP05027</t>
  </si>
  <si>
    <t>572743964</t>
  </si>
  <si>
    <t>572745843</t>
  </si>
  <si>
    <t>QS2120409000097</t>
  </si>
  <si>
    <t>2145CVXP21677</t>
  </si>
  <si>
    <t>V522061A8849</t>
  </si>
  <si>
    <t>V5220A490736</t>
  </si>
  <si>
    <t>B52232051707</t>
  </si>
  <si>
    <t>570304050</t>
  </si>
  <si>
    <t>B52233344856</t>
  </si>
  <si>
    <t>60K422102690534</t>
  </si>
  <si>
    <t>252189394325</t>
  </si>
  <si>
    <t>2116CVXP23833</t>
  </si>
  <si>
    <t>332973734</t>
  </si>
  <si>
    <t>341562447</t>
  </si>
  <si>
    <t>2322DASP02904</t>
  </si>
  <si>
    <t>H6P7L11002502</t>
  </si>
  <si>
    <t>2149DASP09282</t>
  </si>
  <si>
    <t>B52239007951</t>
  </si>
  <si>
    <t>B5220C0B3655</t>
  </si>
  <si>
    <t>QS2009909002440</t>
  </si>
  <si>
    <t>2221DASP01959</t>
  </si>
  <si>
    <t>2225DASP22535</t>
  </si>
  <si>
    <t>B52227267501</t>
  </si>
  <si>
    <t>252203062227</t>
  </si>
  <si>
    <t>L288A33008888</t>
  </si>
  <si>
    <t>252201082152</t>
  </si>
  <si>
    <t>V52207016548</t>
  </si>
  <si>
    <t>2521871C0460</t>
  </si>
  <si>
    <t>QS1900309000808</t>
  </si>
  <si>
    <t>DM1822109017985</t>
  </si>
  <si>
    <t>QS1835309005768</t>
  </si>
  <si>
    <t>252189426331</t>
  </si>
  <si>
    <t>25218B413162</t>
  </si>
  <si>
    <t>25218B407240</t>
  </si>
  <si>
    <t>252189375582</t>
  </si>
  <si>
    <t>252193115147</t>
  </si>
  <si>
    <t>2126CVXP21314</t>
  </si>
  <si>
    <t>2012CVX071191</t>
  </si>
  <si>
    <t>252195098413</t>
  </si>
  <si>
    <t>331743430</t>
  </si>
  <si>
    <t>60KG21201320991</t>
  </si>
  <si>
    <t>2205DASP01984</t>
  </si>
  <si>
    <t>60K422104690EDE</t>
  </si>
  <si>
    <t>L6G7S65012721</t>
  </si>
  <si>
    <t>M847S66003695</t>
  </si>
  <si>
    <t>25218B3D5200</t>
  </si>
  <si>
    <t>2221DASP13956</t>
  </si>
  <si>
    <t>2225DASP21382</t>
  </si>
  <si>
    <t>KBR8A33003366</t>
  </si>
  <si>
    <t>2204DASP34512</t>
  </si>
  <si>
    <t>B52236024739</t>
  </si>
  <si>
    <t>H6W7H13003648</t>
  </si>
  <si>
    <t>340844896</t>
  </si>
  <si>
    <t>2521991D5956</t>
  </si>
  <si>
    <t>H597H13003265</t>
  </si>
  <si>
    <t>2224DASP19760</t>
  </si>
  <si>
    <t>340632116</t>
  </si>
  <si>
    <t>252191254340</t>
  </si>
  <si>
    <t>K157H24006399</t>
  </si>
  <si>
    <t>252191226649</t>
  </si>
  <si>
    <t>341887127</t>
  </si>
  <si>
    <t>K227L22000776</t>
  </si>
  <si>
    <t>K2M7L22000342</t>
  </si>
  <si>
    <t>252186167301</t>
  </si>
  <si>
    <t>K6P7H24000107</t>
  </si>
  <si>
    <t>K1A7H24008449</t>
  </si>
  <si>
    <t>340750305</t>
  </si>
  <si>
    <t>340797312</t>
  </si>
  <si>
    <t>2112CVXP10583</t>
  </si>
  <si>
    <t>2112CVXP28721</t>
  </si>
  <si>
    <t>60KG21223494592</t>
  </si>
  <si>
    <t>PA87338525</t>
  </si>
  <si>
    <t>60RP21230003797</t>
  </si>
  <si>
    <t>60RP21370014531</t>
  </si>
  <si>
    <t>60RP21290064322</t>
  </si>
  <si>
    <t>60RP20470018265</t>
  </si>
  <si>
    <t>60RP22020023973</t>
  </si>
  <si>
    <t>60RP22020118980</t>
  </si>
  <si>
    <t>60RP21180025140</t>
  </si>
  <si>
    <t>60RP20510053057</t>
  </si>
  <si>
    <t>60SA2241000C440</t>
  </si>
  <si>
    <t>60RP21410020073</t>
  </si>
  <si>
    <t>60RP22020060230</t>
  </si>
  <si>
    <t>60RP21230011177</t>
  </si>
  <si>
    <t>60RP21410053204</t>
  </si>
  <si>
    <t>60RP21410048507</t>
  </si>
  <si>
    <t>60RP21450038357</t>
  </si>
  <si>
    <t>60RP22070080273</t>
  </si>
  <si>
    <t>AE3280B11BHK</t>
  </si>
  <si>
    <t>60RP21180018336</t>
  </si>
  <si>
    <t>60RP21410054017</t>
  </si>
  <si>
    <t>60RP22020058888</t>
  </si>
  <si>
    <t>60RP21060025298</t>
  </si>
  <si>
    <t>60RP21180021552</t>
  </si>
  <si>
    <t>60RP21060010365</t>
  </si>
  <si>
    <t>60RP21480055966</t>
  </si>
  <si>
    <t>60RP20510043552</t>
  </si>
  <si>
    <t>60RP21090058176</t>
  </si>
  <si>
    <t>60RP21060020535</t>
  </si>
  <si>
    <t>60RP21480008040</t>
  </si>
  <si>
    <t>60RP22020055903</t>
  </si>
  <si>
    <t>60RP22070106117</t>
  </si>
  <si>
    <t>60RP21230134524</t>
  </si>
  <si>
    <t>60RP21230014586</t>
  </si>
  <si>
    <t>60RP20470008959</t>
  </si>
  <si>
    <t>60RP21450055873</t>
  </si>
  <si>
    <t>60RP21290022644</t>
  </si>
  <si>
    <t>60RP22440100480</t>
  </si>
  <si>
    <t>60RP23060050967</t>
  </si>
  <si>
    <t>60RP22020086449</t>
  </si>
  <si>
    <t>60RP20460012476</t>
  </si>
  <si>
    <t>60RP22020051621</t>
  </si>
  <si>
    <t>60RP21370058277</t>
  </si>
  <si>
    <t>60RP21370017953</t>
  </si>
  <si>
    <t>60RP21290023233</t>
  </si>
  <si>
    <t>60RP22070108661</t>
  </si>
  <si>
    <t>60RP21180005556</t>
  </si>
  <si>
    <t>60RP21230003841</t>
  </si>
  <si>
    <t>60RP21290020149</t>
  </si>
  <si>
    <t>60RP21370040963</t>
  </si>
  <si>
    <t>60RP21230010558</t>
  </si>
  <si>
    <t>60RP21370050622</t>
  </si>
  <si>
    <t>60RP21480012757</t>
  </si>
  <si>
    <t>60RP21480000147</t>
  </si>
  <si>
    <t>60RP21480018349</t>
  </si>
  <si>
    <t>60RP21180022231</t>
  </si>
  <si>
    <t>60RP21450042864</t>
  </si>
  <si>
    <t>60RP22020024102</t>
  </si>
  <si>
    <t>60RP22020025516</t>
  </si>
  <si>
    <t>60R220420001849</t>
  </si>
  <si>
    <t>60RP22020036369</t>
  </si>
  <si>
    <t>60RP20510026025</t>
  </si>
  <si>
    <t>60RP21480012918</t>
  </si>
  <si>
    <t>60RP21480041190</t>
  </si>
  <si>
    <t>60RP20510028828</t>
  </si>
  <si>
    <t>60RP20460004348</t>
  </si>
  <si>
    <t>60RP20510024337</t>
  </si>
  <si>
    <t>60RP22020058764</t>
  </si>
  <si>
    <t>60RP22020030832</t>
  </si>
  <si>
    <t>60R220420003424</t>
  </si>
  <si>
    <t>60RP21180091533</t>
  </si>
  <si>
    <t>60RP21090020848</t>
  </si>
  <si>
    <t>60RP20510003208</t>
  </si>
  <si>
    <t>60RP21410057437</t>
  </si>
  <si>
    <t>60RP21090095169</t>
  </si>
  <si>
    <t>60RP21180087104</t>
  </si>
  <si>
    <t>60RP21090020064</t>
  </si>
  <si>
    <t>60RP21090008741</t>
  </si>
  <si>
    <t>60RP20510036541</t>
  </si>
  <si>
    <t>60RP20510048739</t>
  </si>
  <si>
    <t>60RP21290060907</t>
  </si>
  <si>
    <t>60RP22020141630</t>
  </si>
  <si>
    <t>60RP21480015365</t>
  </si>
  <si>
    <t>60RP20510001911</t>
  </si>
  <si>
    <t>60RP21060025879</t>
  </si>
  <si>
    <t>60RP21180089181</t>
  </si>
  <si>
    <t>60RP21230009043</t>
  </si>
  <si>
    <t>60RP21370037517</t>
  </si>
  <si>
    <t>60RP21410050495</t>
  </si>
  <si>
    <t>60RP21060016747</t>
  </si>
  <si>
    <t>60RP21410049822</t>
  </si>
  <si>
    <t>60RP21480045648</t>
  </si>
  <si>
    <t>60RP21090008006</t>
  </si>
  <si>
    <t>252191468455</t>
  </si>
  <si>
    <t>PA87361552</t>
  </si>
  <si>
    <t>2012CVX081257</t>
  </si>
  <si>
    <t>2207CVXP05261</t>
  </si>
  <si>
    <t>2012CVX075169</t>
  </si>
  <si>
    <t>2311DASP17318</t>
  </si>
  <si>
    <t>2138CVXP45047</t>
  </si>
  <si>
    <t>2126CVXP42406</t>
  </si>
  <si>
    <t>2126CVXP02298</t>
  </si>
  <si>
    <t>2305DASP04240</t>
  </si>
  <si>
    <t>2220DASP08618</t>
  </si>
  <si>
    <t>2115CVXP31233</t>
  </si>
  <si>
    <t>2144CVXP09088</t>
  </si>
  <si>
    <t>2306DASP03872</t>
  </si>
  <si>
    <t>2204DASP35640</t>
  </si>
  <si>
    <t>60KG21332290157</t>
  </si>
  <si>
    <t>60KG22492490701</t>
  </si>
  <si>
    <t>60KG22231504C40</t>
  </si>
  <si>
    <t>2222DASP33862</t>
  </si>
  <si>
    <t>60KG21512491350</t>
  </si>
  <si>
    <t>60KG23162490B99</t>
  </si>
  <si>
    <t>60KG21374293744</t>
  </si>
  <si>
    <t>60KG21452293810</t>
  </si>
  <si>
    <t>60KG230234904E6</t>
  </si>
  <si>
    <t>60KG215254912EC</t>
  </si>
  <si>
    <t>572684487</t>
  </si>
  <si>
    <t>AE3289CC07JF</t>
  </si>
  <si>
    <t>M428A44000167</t>
  </si>
  <si>
    <t>ABS4HH57D14457</t>
  </si>
  <si>
    <t>60SA22510005D7B</t>
  </si>
  <si>
    <t>A7G4HH57D14045</t>
  </si>
  <si>
    <t>AE32804Q0E54</t>
  </si>
  <si>
    <t>QS2118909006500</t>
  </si>
  <si>
    <t>K4U7M22007974</t>
  </si>
  <si>
    <t>60KG2140129230D</t>
  </si>
  <si>
    <t>60SA2151000E70B</t>
  </si>
  <si>
    <t>60KG22232501FBF</t>
  </si>
  <si>
    <t>60KK224722114AE</t>
  </si>
  <si>
    <t>60RP22260080827</t>
  </si>
  <si>
    <t>H8C7M21008307</t>
  </si>
  <si>
    <t>252197147697</t>
  </si>
  <si>
    <t>60SA22170013DF6</t>
  </si>
  <si>
    <t>QS2126709003180</t>
  </si>
  <si>
    <t>M897S66003673</t>
  </si>
  <si>
    <t>QS2122509024498</t>
  </si>
  <si>
    <t>H6C7H13001286</t>
  </si>
  <si>
    <t>JA37H24001616</t>
  </si>
  <si>
    <t>G04TCN684</t>
  </si>
  <si>
    <t>G04TCN683</t>
  </si>
  <si>
    <t>60KG21491494706</t>
  </si>
  <si>
    <t>G04TCN697</t>
  </si>
  <si>
    <t>KBT7Z55000954</t>
  </si>
  <si>
    <t>60RP20470005555</t>
  </si>
  <si>
    <t>CH06BLJHDH75</t>
  </si>
  <si>
    <t>60KG2130249428C</t>
  </si>
  <si>
    <t>B52216094981</t>
  </si>
  <si>
    <t>570015322</t>
  </si>
  <si>
    <t>L927S65002028</t>
  </si>
  <si>
    <t>2522061D7637</t>
  </si>
  <si>
    <t>83U2T8539106851</t>
  </si>
  <si>
    <t>QS2030909007053</t>
  </si>
  <si>
    <t>CP1520DBJ2E</t>
  </si>
  <si>
    <t>2126CVXP10065</t>
  </si>
  <si>
    <t>AE3280B12DHN</t>
  </si>
  <si>
    <t>E74M21122665</t>
  </si>
  <si>
    <t>V52209245708</t>
  </si>
  <si>
    <t>CH06BLD23NVT</t>
  </si>
  <si>
    <t>QS2024109010161</t>
  </si>
  <si>
    <t>SACDPCWVS</t>
  </si>
  <si>
    <t>B5222B1A8287</t>
  </si>
  <si>
    <t>PA87362711</t>
  </si>
  <si>
    <t>2105CVXT03277</t>
  </si>
  <si>
    <t>L728A43017690</t>
  </si>
  <si>
    <t>B522261D7222</t>
  </si>
  <si>
    <t>H8J7M21006798</t>
  </si>
  <si>
    <t>K4G7M22002139</t>
  </si>
  <si>
    <t>HAS7M22010656</t>
  </si>
  <si>
    <t>331481217</t>
  </si>
  <si>
    <t>H747M21005916</t>
  </si>
  <si>
    <t>252195038008</t>
  </si>
  <si>
    <t>JCL7M22007532</t>
  </si>
  <si>
    <t>332220097</t>
  </si>
  <si>
    <t>H8S7M21017950</t>
  </si>
  <si>
    <t>M788A44004991</t>
  </si>
  <si>
    <t>2521970B2245</t>
  </si>
  <si>
    <t>K537M22004879</t>
  </si>
  <si>
    <t>HA37M21000372</t>
  </si>
  <si>
    <t>341024039</t>
  </si>
  <si>
    <t>K127M22000019</t>
  </si>
  <si>
    <t>HA37M21013616</t>
  </si>
  <si>
    <t>341498879</t>
  </si>
  <si>
    <t>KAN8A33007928</t>
  </si>
  <si>
    <t>B5220B101645</t>
  </si>
  <si>
    <t>L398A33002284</t>
  </si>
  <si>
    <t>L898A43001071</t>
  </si>
  <si>
    <t>M5V8A44007446</t>
  </si>
  <si>
    <t>KAN8A33005277</t>
  </si>
  <si>
    <t>341914904</t>
  </si>
  <si>
    <t>340425177</t>
  </si>
  <si>
    <t>331348082</t>
  </si>
  <si>
    <t>331954183</t>
  </si>
  <si>
    <t>340920941</t>
  </si>
  <si>
    <t>L488A43006636</t>
  </si>
  <si>
    <t>K597M22013625</t>
  </si>
  <si>
    <t>AE32803600AW</t>
  </si>
  <si>
    <t>J967M22006557</t>
  </si>
  <si>
    <t>573066996</t>
  </si>
  <si>
    <t>340920005</t>
  </si>
  <si>
    <t>332728154</t>
  </si>
  <si>
    <t>M358A43003558</t>
  </si>
  <si>
    <t>K227L22010413</t>
  </si>
  <si>
    <t>QS2101809011574</t>
  </si>
  <si>
    <t>341522134</t>
  </si>
  <si>
    <t>K3H7M22004110</t>
  </si>
  <si>
    <t>L398A33009446</t>
  </si>
  <si>
    <t>H9E7H23000241</t>
  </si>
  <si>
    <t>JCH7H24000904</t>
  </si>
  <si>
    <t>AE32807H0G5K</t>
  </si>
  <si>
    <t>QS2019909001555</t>
  </si>
  <si>
    <t>2244DASP11363</t>
  </si>
  <si>
    <t>570866043</t>
  </si>
  <si>
    <t>CA0DCDLNNGM3</t>
  </si>
  <si>
    <t>571521631</t>
  </si>
  <si>
    <t>A922184R0BH5</t>
  </si>
  <si>
    <t>252186176717</t>
  </si>
  <si>
    <t>DM1822409002284</t>
  </si>
  <si>
    <t>AE3280730EA7</t>
  </si>
  <si>
    <t>XI11SCU23490FBA4</t>
  </si>
  <si>
    <t>XI11SCU23481C2D0</t>
  </si>
  <si>
    <t>B5223C097331</t>
  </si>
  <si>
    <t>QS2035109005938</t>
  </si>
  <si>
    <t>AE17309L02WN</t>
  </si>
  <si>
    <t>332902208</t>
  </si>
  <si>
    <t>288227846</t>
  </si>
  <si>
    <t>60K42209669610F</t>
  </si>
  <si>
    <t>PA87363920</t>
  </si>
  <si>
    <t>61S223300009DEA</t>
  </si>
  <si>
    <t>332191547</t>
  </si>
  <si>
    <t>60KG212714910FD</t>
  </si>
  <si>
    <t>60KG2223250373A</t>
  </si>
  <si>
    <t>60KW241364406E8</t>
  </si>
  <si>
    <t>QS2020409000981</t>
  </si>
  <si>
    <t>L1K7Z55010188</t>
  </si>
  <si>
    <t>B5223C096926</t>
  </si>
  <si>
    <t>B5221A099666</t>
  </si>
  <si>
    <t>572931036</t>
  </si>
  <si>
    <t>60SA2152002A854</t>
  </si>
  <si>
    <t>61RS23450044325</t>
  </si>
  <si>
    <t>60SA224700064F2</t>
  </si>
  <si>
    <t>7A82T8539103808</t>
  </si>
  <si>
    <t>CP1524CBA08</t>
  </si>
  <si>
    <t>M2P7S65004839</t>
  </si>
  <si>
    <t>AE3280B124LY</t>
  </si>
  <si>
    <t>M2M7Z65002565</t>
  </si>
  <si>
    <t>60SA2217000C881</t>
  </si>
  <si>
    <t>KBB7S55010616</t>
  </si>
  <si>
    <t>KB47Z55002213</t>
  </si>
  <si>
    <t>DM1820009012359</t>
  </si>
  <si>
    <t>60RP21480041855</t>
  </si>
  <si>
    <t>60KG23101492ACB</t>
  </si>
  <si>
    <t>QS1912709001567</t>
  </si>
  <si>
    <t>2318DASP11813</t>
  </si>
  <si>
    <t>2206CVXP17919</t>
  </si>
  <si>
    <t>60RP22510042293</t>
  </si>
  <si>
    <t>B52223047445</t>
  </si>
  <si>
    <t>QS2032509009607</t>
  </si>
  <si>
    <t>852191013729</t>
  </si>
  <si>
    <t>NAK7Z66002061</t>
  </si>
  <si>
    <t>79X2D3539100983</t>
  </si>
  <si>
    <t>11E4HH57D16316</t>
  </si>
  <si>
    <t>B52244004450</t>
  </si>
  <si>
    <t>572099803</t>
  </si>
  <si>
    <t>AD70499500S2</t>
  </si>
  <si>
    <t>60KG2227150255B</t>
  </si>
  <si>
    <t>AE32804Q0D8H</t>
  </si>
  <si>
    <t>AD7049AT01L1</t>
  </si>
  <si>
    <t>QS1915009004855</t>
  </si>
  <si>
    <t>KBD7S55005504</t>
  </si>
  <si>
    <t>333016325</t>
  </si>
  <si>
    <t>NQ1731313006762</t>
  </si>
  <si>
    <t>1294HH57D16648</t>
  </si>
  <si>
    <t>61S22411000A1BA</t>
  </si>
  <si>
    <t>L2K7S55003650</t>
  </si>
  <si>
    <t>B52235034401</t>
  </si>
  <si>
    <t>61S223270016960</t>
  </si>
  <si>
    <t>60KG221915084D4</t>
  </si>
  <si>
    <t>A922187302YD</t>
  </si>
  <si>
    <t>KC77Z55014823</t>
  </si>
  <si>
    <t>570371365</t>
  </si>
  <si>
    <t>2222DASP22214</t>
  </si>
  <si>
    <t>60SA22390005B73</t>
  </si>
  <si>
    <t>KCC7S55009578</t>
  </si>
  <si>
    <t>60KG22153491A2A</t>
  </si>
  <si>
    <t>332858323</t>
  </si>
  <si>
    <t>QS2106909005346</t>
  </si>
  <si>
    <t>7BR2T8539103681</t>
  </si>
  <si>
    <t>84S2D3539104711</t>
  </si>
  <si>
    <t>572640218</t>
  </si>
  <si>
    <t>F2T4K25005152</t>
  </si>
  <si>
    <t>60KG22322490F20</t>
  </si>
  <si>
    <t>340538912</t>
  </si>
  <si>
    <t>60SA2214000C895</t>
  </si>
  <si>
    <t>60SA223800051BF</t>
  </si>
  <si>
    <t>N198P22001525</t>
  </si>
  <si>
    <t>NQ1709813004404</t>
  </si>
  <si>
    <t>G96BXA523101621</t>
  </si>
  <si>
    <t>61S22404000DAE5</t>
  </si>
  <si>
    <t>QS2013709002779</t>
  </si>
  <si>
    <t>B52244039985</t>
  </si>
  <si>
    <t>570223930</t>
  </si>
  <si>
    <t>61S224060006806</t>
  </si>
  <si>
    <t>571918281</t>
  </si>
  <si>
    <t>2521990D5446</t>
  </si>
  <si>
    <t>B522271F8079</t>
  </si>
  <si>
    <t>60SA22300007B44</t>
  </si>
  <si>
    <t>QS1934009009478</t>
  </si>
  <si>
    <t>PA87365182</t>
  </si>
  <si>
    <t>J7L7M22003501</t>
  </si>
  <si>
    <t>572293704</t>
  </si>
  <si>
    <t>M8P8A44008139</t>
  </si>
  <si>
    <t>L918A43006036</t>
  </si>
  <si>
    <t>F7DBPM7EV607394</t>
  </si>
  <si>
    <t>CP1721DB808</t>
  </si>
  <si>
    <t>CP1502DBHV3</t>
  </si>
  <si>
    <t>F7D5W25005325</t>
  </si>
  <si>
    <t>75U2PM7H4600344</t>
  </si>
  <si>
    <t>CP1719CBLKW</t>
  </si>
  <si>
    <t>EBA4K25000052</t>
  </si>
  <si>
    <t>E6T4K24003911</t>
  </si>
  <si>
    <t>G1P4T36016809</t>
  </si>
  <si>
    <t>CP1645DBQ58</t>
  </si>
  <si>
    <t>F7FBPM7EV600335</t>
  </si>
  <si>
    <t>NQ1701713001468</t>
  </si>
  <si>
    <t>QS1909909009895</t>
  </si>
  <si>
    <t>QS1903909003304</t>
  </si>
  <si>
    <t>E5EBPP69M522045</t>
  </si>
  <si>
    <t>F1E4K25002848</t>
  </si>
  <si>
    <t>NQ1715713013613</t>
  </si>
  <si>
    <t>CP1510DB9GG</t>
  </si>
  <si>
    <t>CP1710DBDHZ</t>
  </si>
  <si>
    <t>CP1608DBSDK</t>
  </si>
  <si>
    <t>NQ1807113002531</t>
  </si>
  <si>
    <t>F7TBPP8EV500122</t>
  </si>
  <si>
    <t>CP1445CB74N</t>
  </si>
  <si>
    <t>NQ1623013002894</t>
  </si>
  <si>
    <t>G2NBPM7G2607266</t>
  </si>
  <si>
    <t>ALCLF9CBDD62</t>
  </si>
  <si>
    <t>394983535900930204051234</t>
  </si>
  <si>
    <t>F6H4K25001196</t>
  </si>
  <si>
    <t>76R2PP8FE503215</t>
  </si>
  <si>
    <t>CP1704CB3HZ</t>
  </si>
  <si>
    <t>E8EBPP6AV560119</t>
  </si>
  <si>
    <t>330015674</t>
  </si>
  <si>
    <t>CP1632DBJ4B</t>
  </si>
  <si>
    <t>F6ABPM7EV602959</t>
  </si>
  <si>
    <t>F43BPM7DV609859</t>
  </si>
  <si>
    <t>348781228720206208010001</t>
  </si>
  <si>
    <t>FC94K25008653</t>
  </si>
  <si>
    <t>NQ1730513109670</t>
  </si>
  <si>
    <t>F6ABPM7EV600860</t>
  </si>
  <si>
    <t>QS1905309001530</t>
  </si>
  <si>
    <t>QS1910109002341</t>
  </si>
  <si>
    <t>NQ1622313012001</t>
  </si>
  <si>
    <t>F7J4K25003292</t>
  </si>
  <si>
    <t>F374T35002201</t>
  </si>
  <si>
    <t>CP1719CBNN2</t>
  </si>
  <si>
    <t>394983515303097704051234</t>
  </si>
  <si>
    <t>G2RBPM7G2605115</t>
  </si>
  <si>
    <t>QS1905409003158</t>
  </si>
  <si>
    <t>348781231120151108020001</t>
  </si>
  <si>
    <t>F254K25003127</t>
  </si>
  <si>
    <t>289971728</t>
  </si>
  <si>
    <t>76R2PP8FE503409</t>
  </si>
  <si>
    <t>NQ1801913032501</t>
  </si>
  <si>
    <t>NQ1716413011643</t>
  </si>
  <si>
    <t>G25BPM7GZ604470</t>
  </si>
  <si>
    <t>FA84K25000965</t>
  </si>
  <si>
    <t>DM1822109008350</t>
  </si>
  <si>
    <t>QS1900809002328</t>
  </si>
  <si>
    <t>D31BRL48C117683</t>
  </si>
  <si>
    <t>DM1815609000652</t>
  </si>
  <si>
    <t>NQ1730513084541</t>
  </si>
  <si>
    <t>QS1900509001608</t>
  </si>
  <si>
    <t>DM1830509012472</t>
  </si>
  <si>
    <t>CP1641DBMF8</t>
  </si>
  <si>
    <t>NQ1734713006644</t>
  </si>
  <si>
    <t>NQ1713313010681</t>
  </si>
  <si>
    <t>NQ1703613006523</t>
  </si>
  <si>
    <t>E52BPM7AP601608</t>
  </si>
  <si>
    <t>AAP1U27000839</t>
  </si>
  <si>
    <t>QS1905309002639</t>
  </si>
  <si>
    <t>NQ1711613000134</t>
  </si>
  <si>
    <t>E1E4T33002195</t>
  </si>
  <si>
    <t>QS1911609008652</t>
  </si>
  <si>
    <t>PA87365951</t>
  </si>
  <si>
    <t>AE32804Q07YX</t>
  </si>
  <si>
    <t>M887Z66008817</t>
  </si>
  <si>
    <t>AD70498R02XF</t>
  </si>
  <si>
    <t>60KG23154492757</t>
  </si>
  <si>
    <t>340837538</t>
  </si>
  <si>
    <t>581019230</t>
  </si>
  <si>
    <t>NQ1809913022643</t>
  </si>
  <si>
    <t>QS2101609010022</t>
  </si>
  <si>
    <t>QS2111709002419</t>
  </si>
  <si>
    <t>60RP21450031584</t>
  </si>
  <si>
    <t>570527573</t>
  </si>
  <si>
    <t>QS2127309004592</t>
  </si>
  <si>
    <t>L2K7S55001806</t>
  </si>
  <si>
    <t>61S22315000EF46</t>
  </si>
  <si>
    <t>L867S65010023</t>
  </si>
  <si>
    <t>7922T8539103403</t>
  </si>
  <si>
    <t>60KG22156494D2E</t>
  </si>
  <si>
    <t>B52235036206</t>
  </si>
  <si>
    <t>571227986</t>
  </si>
  <si>
    <t>252185024436</t>
  </si>
  <si>
    <t>QS2106709008286</t>
  </si>
  <si>
    <t>QS2013709000560</t>
  </si>
  <si>
    <t>QS2019109006605</t>
  </si>
  <si>
    <t>B5223A0A2324</t>
  </si>
  <si>
    <t>60KG215034912AD</t>
  </si>
  <si>
    <t>60KW241454410B0</t>
  </si>
  <si>
    <t>6BL2WL523100938</t>
  </si>
  <si>
    <t>2136CVXP40306</t>
  </si>
  <si>
    <t>QS1919409003851</t>
  </si>
  <si>
    <t>60SA2132000066D</t>
  </si>
  <si>
    <t>CP1510CB9CV</t>
  </si>
  <si>
    <t>K4F7L22003388</t>
  </si>
  <si>
    <t>394983517302746904051234</t>
  </si>
  <si>
    <t>G5U4K26000800</t>
  </si>
  <si>
    <t>61S22411000CAE0</t>
  </si>
  <si>
    <t>XI11SCU23320B0DB</t>
  </si>
  <si>
    <t>XI11SCU240403FD5</t>
  </si>
  <si>
    <t>573645003</t>
  </si>
  <si>
    <t>252189415541</t>
  </si>
  <si>
    <t>F1KBPM7CV600280</t>
  </si>
  <si>
    <t>F2CBPM7CV603421</t>
  </si>
  <si>
    <t>AE3280BX016D</t>
  </si>
  <si>
    <t>QS1912309001812</t>
  </si>
  <si>
    <t>AE32806609W0</t>
  </si>
  <si>
    <t>7C12T853C100012</t>
  </si>
  <si>
    <t>7442XA539100033</t>
  </si>
  <si>
    <t>B5220C284905</t>
  </si>
  <si>
    <t>333007236</t>
  </si>
  <si>
    <t>571228431</t>
  </si>
  <si>
    <t>AD70498F05WS</t>
  </si>
  <si>
    <t>60KG23154490103</t>
  </si>
  <si>
    <t>QS1911609010925</t>
  </si>
  <si>
    <t>QS2123809003202</t>
  </si>
  <si>
    <t>332803983</t>
  </si>
  <si>
    <t>B5220B054353</t>
  </si>
  <si>
    <t>252191492742</t>
  </si>
  <si>
    <t>CP1636DBCHQ</t>
  </si>
  <si>
    <t>AE32809K07D4</t>
  </si>
  <si>
    <t>61S22324000C1AB</t>
  </si>
  <si>
    <t>KBP7Z55005816</t>
  </si>
  <si>
    <t>L867S65004798</t>
  </si>
  <si>
    <t>61S2231600151B0</t>
  </si>
  <si>
    <t>83Y2T8539100896</t>
  </si>
  <si>
    <t>QS1903909000721</t>
  </si>
  <si>
    <t>B522410F0242</t>
  </si>
  <si>
    <t>N647Z66000283</t>
  </si>
  <si>
    <t>61RS23370004872</t>
  </si>
  <si>
    <t>CP1636DBH87</t>
  </si>
  <si>
    <t>AE3280CH02G3</t>
  </si>
  <si>
    <t>61S22404000EC2E</t>
  </si>
  <si>
    <t>B52229186703</t>
  </si>
  <si>
    <t>2237DASP11729</t>
  </si>
  <si>
    <t>QS2126109005864</t>
  </si>
  <si>
    <t>60KG23083490190</t>
  </si>
  <si>
    <t>H8D7H23000696</t>
  </si>
  <si>
    <t>B52234180726</t>
  </si>
  <si>
    <t>PA87368320</t>
  </si>
  <si>
    <t>SACGDFXRS</t>
  </si>
  <si>
    <t>SACCSLKMZ</t>
  </si>
  <si>
    <t>SWC401381</t>
  </si>
  <si>
    <t>SACDBCCGQ</t>
  </si>
  <si>
    <t>S6FC22013</t>
  </si>
  <si>
    <t>SACHFWTRM</t>
  </si>
  <si>
    <t>S6F650293</t>
  </si>
  <si>
    <t>S6H124429</t>
  </si>
  <si>
    <t>SACCFSSPB</t>
  </si>
  <si>
    <t>SACHQDKVF</t>
  </si>
  <si>
    <t>SACGKMTNN</t>
  </si>
  <si>
    <t>SACBLTFQZ</t>
  </si>
  <si>
    <t>S6BB86621</t>
  </si>
  <si>
    <t>SABWKSXKK</t>
  </si>
  <si>
    <t>SACCQZVZZ</t>
  </si>
  <si>
    <t>SACBVSMGZ</t>
  </si>
  <si>
    <t>SACGLTBKN</t>
  </si>
  <si>
    <t>SACCLSQGR</t>
  </si>
  <si>
    <t>S7F601126</t>
  </si>
  <si>
    <t>S6Z324177</t>
  </si>
  <si>
    <t>S6D608656</t>
  </si>
  <si>
    <t>SACBFRVMZ</t>
  </si>
  <si>
    <t>S6F615823</t>
  </si>
  <si>
    <t>SACBLWWNN</t>
  </si>
  <si>
    <t>SACCGCQJC</t>
  </si>
  <si>
    <t>SACCWJSHG</t>
  </si>
  <si>
    <t>S6B407160</t>
  </si>
  <si>
    <t>S7D211165</t>
  </si>
  <si>
    <t>SACBVXHLN</t>
  </si>
  <si>
    <t>SACCTLPNW</t>
  </si>
  <si>
    <t>SACGRFGKW</t>
  </si>
  <si>
    <t>SACHDNMJC</t>
  </si>
  <si>
    <t>SACCMRCKQ</t>
  </si>
  <si>
    <t>SACGDFFZK</t>
  </si>
  <si>
    <t>S6B410640</t>
  </si>
  <si>
    <t>SACGKHTMD</t>
  </si>
  <si>
    <t>SACDBQNGM</t>
  </si>
  <si>
    <t>SACGRFCPS</t>
  </si>
  <si>
    <t>SACHQKBKL</t>
  </si>
  <si>
    <t>S6F626876</t>
  </si>
  <si>
    <t>S6F651673</t>
  </si>
  <si>
    <t>S6C287293</t>
  </si>
  <si>
    <t>S6B953067</t>
  </si>
  <si>
    <t>S6F645779</t>
  </si>
  <si>
    <t>S6B636772</t>
  </si>
  <si>
    <t>SAZBFFMPP</t>
  </si>
  <si>
    <t>S6CB79644</t>
  </si>
  <si>
    <t>S8D136879</t>
  </si>
  <si>
    <t>S6C408518</t>
  </si>
  <si>
    <t>S6H600229</t>
  </si>
  <si>
    <t>SABVFLXWQ</t>
  </si>
  <si>
    <t>SACCNHVPL</t>
  </si>
  <si>
    <t>SABVHLFKZ</t>
  </si>
  <si>
    <t>S6J364765</t>
  </si>
  <si>
    <t>PA87368447</t>
  </si>
  <si>
    <t>D9MBRR23E160414</t>
  </si>
  <si>
    <t>E37BRR34T158715</t>
  </si>
  <si>
    <t>D72BRR23E119387</t>
  </si>
  <si>
    <t>E4VBRR34T105156</t>
  </si>
  <si>
    <t>75M2T8535100496</t>
  </si>
  <si>
    <t>F244K25003637</t>
  </si>
  <si>
    <t>CP1719CB6UJ</t>
  </si>
  <si>
    <t>EBH4K25003468</t>
  </si>
  <si>
    <t>CP1523CBJ1M</t>
  </si>
  <si>
    <t>CP1446CBKY7</t>
  </si>
  <si>
    <t>CP1646DB03D</t>
  </si>
  <si>
    <t>F974K25001954</t>
  </si>
  <si>
    <t>F9TBPM7EV604025</t>
  </si>
  <si>
    <t>NQ1727913002064</t>
  </si>
  <si>
    <t>F2TBPM7CV603293</t>
  </si>
  <si>
    <t>QS1907209002222</t>
  </si>
  <si>
    <t>DM1829709010195</t>
  </si>
  <si>
    <t>DBT4T33001173</t>
  </si>
  <si>
    <t>CP1720CBYR1</t>
  </si>
  <si>
    <t>E39BPM79J614943</t>
  </si>
  <si>
    <t>CP1527CB221</t>
  </si>
  <si>
    <t>272852498</t>
  </si>
  <si>
    <t>CP1606DB2EW</t>
  </si>
  <si>
    <t>G4U4T36004155</t>
  </si>
  <si>
    <t>EBS5W25004750</t>
  </si>
  <si>
    <t>G25BPM7GZ604575</t>
  </si>
  <si>
    <t>E874T34005630</t>
  </si>
  <si>
    <t>G2N6U25007656</t>
  </si>
  <si>
    <t>NQ1808713005056</t>
  </si>
  <si>
    <t>F8EBPM7EV602083</t>
  </si>
  <si>
    <t>F6ABPM7EV602590</t>
  </si>
  <si>
    <t>G2DBPM7G2602961</t>
  </si>
  <si>
    <t>NQ1803913035773</t>
  </si>
  <si>
    <t>330488508</t>
  </si>
  <si>
    <t>NQ1726913036247</t>
  </si>
  <si>
    <t>DM1829709012989</t>
  </si>
  <si>
    <t>E2RBPM79J649673</t>
  </si>
  <si>
    <t>NQ1713813015188</t>
  </si>
  <si>
    <t>CP1649DBARF</t>
  </si>
  <si>
    <t>DM1808609003359</t>
  </si>
  <si>
    <t>NQ1801513006188</t>
  </si>
  <si>
    <t>NQ1716313001669</t>
  </si>
  <si>
    <t>287696674</t>
  </si>
  <si>
    <t>DM1817509002729</t>
  </si>
  <si>
    <t>E3Y4K24002035</t>
  </si>
  <si>
    <t>DM1810709001914</t>
  </si>
  <si>
    <t>DM1820009010432</t>
  </si>
  <si>
    <t>DM1808009004474</t>
  </si>
  <si>
    <t>DM1829209005029</t>
  </si>
  <si>
    <t>EA54K25002411</t>
  </si>
  <si>
    <t>F9N4K25001677</t>
  </si>
  <si>
    <t>NQ1733113034908</t>
  </si>
  <si>
    <t>NQ1713313007963</t>
  </si>
  <si>
    <t>F1J4K25002719</t>
  </si>
  <si>
    <t>NQ1808213005225</t>
  </si>
  <si>
    <t>F1NBPM7CV600216</t>
  </si>
  <si>
    <t>CP1523DB0LL</t>
  </si>
  <si>
    <t>D41BRL48C125440</t>
  </si>
  <si>
    <t>CP1535CB84U</t>
  </si>
  <si>
    <t>CP1708CBZBN</t>
  </si>
  <si>
    <t>NQ1806613024261</t>
  </si>
  <si>
    <t>F8HBPM7EV601298</t>
  </si>
  <si>
    <t>348781408300881710020017</t>
  </si>
  <si>
    <t>F1KBPM7CV601930</t>
  </si>
  <si>
    <t>F7TBPM7EV604269</t>
  </si>
  <si>
    <t>985BNE8BU431430</t>
  </si>
  <si>
    <t>NQ1621413006725</t>
  </si>
  <si>
    <t>NQ1716413005144</t>
  </si>
  <si>
    <t>D4A3Q2B001278</t>
  </si>
  <si>
    <t>F57BPM7EV603636</t>
  </si>
  <si>
    <t>PA87369432</t>
  </si>
  <si>
    <t>61S223140017DD3</t>
  </si>
  <si>
    <t>87U2UU56713678</t>
  </si>
  <si>
    <t>M91435ENF178</t>
  </si>
  <si>
    <t>B522210B9812</t>
  </si>
  <si>
    <t>MBP7Z66000494</t>
  </si>
  <si>
    <t>2139CVXP20220</t>
  </si>
  <si>
    <t>2409DASS08000</t>
  </si>
  <si>
    <t>2121CVXP51871</t>
  </si>
  <si>
    <t>AE3289CL0F41</t>
  </si>
  <si>
    <t>B52227297530</t>
  </si>
  <si>
    <t>B5220C046476</t>
  </si>
  <si>
    <t>B52211095768</t>
  </si>
  <si>
    <t>K247M22003230</t>
  </si>
  <si>
    <t>B5220C333323</t>
  </si>
  <si>
    <t>B52231136009</t>
  </si>
  <si>
    <t>2521890D7205</t>
  </si>
  <si>
    <t>V52207019220</t>
  </si>
  <si>
    <t>B5220B105008</t>
  </si>
  <si>
    <t>B5223B083807</t>
  </si>
  <si>
    <t>252206035628</t>
  </si>
  <si>
    <t>2521873D3776</t>
  </si>
  <si>
    <t>252188146857</t>
  </si>
  <si>
    <t>25219A103085</t>
  </si>
  <si>
    <t>M788A44007750</t>
  </si>
  <si>
    <t>252197203004</t>
  </si>
  <si>
    <t>L288A33002520</t>
  </si>
  <si>
    <t>B522170B7509</t>
  </si>
  <si>
    <t>B522251F4602</t>
  </si>
  <si>
    <t>QS2005609008913</t>
  </si>
  <si>
    <t>60SA22170021AE3</t>
  </si>
  <si>
    <t>60SA21450012CD8</t>
  </si>
  <si>
    <t>581116008</t>
  </si>
  <si>
    <t>V52208201409</t>
  </si>
  <si>
    <t>B52239014410</t>
  </si>
  <si>
    <t>L6B7S65008599</t>
  </si>
  <si>
    <t>V5220A1D1397</t>
  </si>
  <si>
    <t>570128218</t>
  </si>
  <si>
    <t>2122CVXP07443</t>
  </si>
  <si>
    <t>25218B3E8213</t>
  </si>
  <si>
    <t>573647504</t>
  </si>
  <si>
    <t>K7J7S54004152</t>
  </si>
  <si>
    <t>2126CVXP14954</t>
  </si>
  <si>
    <t>B52232083988</t>
  </si>
  <si>
    <t>2222DASP22205</t>
  </si>
  <si>
    <t>2320DASP14203</t>
  </si>
  <si>
    <t>252208018687</t>
  </si>
  <si>
    <t>V5220A412034</t>
  </si>
  <si>
    <t>B52235061707</t>
  </si>
  <si>
    <t>252188499225</t>
  </si>
  <si>
    <t>KC27Z55007034</t>
  </si>
  <si>
    <t>B522140B3043</t>
  </si>
  <si>
    <t>580250998</t>
  </si>
  <si>
    <t>L1V7Z55003724</t>
  </si>
  <si>
    <t>252206295059</t>
  </si>
  <si>
    <t>2126CVXP06453</t>
  </si>
  <si>
    <t>572288292</t>
  </si>
  <si>
    <t>B5220C0B5329</t>
  </si>
  <si>
    <t>V52209234850</t>
  </si>
  <si>
    <t>B52232020560</t>
  </si>
  <si>
    <t>2133CVXP02305</t>
  </si>
  <si>
    <t>571163540</t>
  </si>
  <si>
    <t>B5220C2D9136</t>
  </si>
  <si>
    <t>340103036</t>
  </si>
  <si>
    <t>LB67Z65008059</t>
  </si>
  <si>
    <t>B52214017146</t>
  </si>
  <si>
    <t>571201349</t>
  </si>
  <si>
    <t>2305DASP20383</t>
  </si>
  <si>
    <t>QS2126409006566</t>
  </si>
  <si>
    <t>PA87370224</t>
  </si>
  <si>
    <t>SACHHVXHF</t>
  </si>
  <si>
    <t>XI11SCU23280B14A</t>
  </si>
  <si>
    <t>XI11SCU2328079EC</t>
  </si>
  <si>
    <t>C48TD5978</t>
  </si>
  <si>
    <t>CCP170521104031</t>
  </si>
  <si>
    <t>E52TF4776</t>
  </si>
  <si>
    <t>CH08B36DLPPM</t>
  </si>
  <si>
    <t>SABWBTWDS</t>
  </si>
  <si>
    <t>XI11SCU24020E76A</t>
  </si>
  <si>
    <t>CH08B36DLN5D</t>
  </si>
  <si>
    <t>SACJFLZTX</t>
  </si>
  <si>
    <t>CCP180115101520</t>
  </si>
  <si>
    <t>S6HB00312</t>
  </si>
  <si>
    <t>C9RBNPACF491329</t>
  </si>
  <si>
    <t>SACKDRMDJ</t>
  </si>
  <si>
    <t>SACGKPXFG</t>
  </si>
  <si>
    <t>H46171104006150</t>
  </si>
  <si>
    <t>CCP170707102906</t>
  </si>
  <si>
    <t>CCP170210801113</t>
  </si>
  <si>
    <t>SACFBFJCG</t>
  </si>
  <si>
    <t>CCP180201106016</t>
  </si>
  <si>
    <t>CCP170328800728</t>
  </si>
  <si>
    <t>H46180407004545</t>
  </si>
  <si>
    <t>CCP170604101727</t>
  </si>
  <si>
    <t>CCP180110113529</t>
  </si>
  <si>
    <t>CA0DB2HBLN5T</t>
  </si>
  <si>
    <t>CCP170718104585</t>
  </si>
  <si>
    <t>SABWXVWXV</t>
  </si>
  <si>
    <t>C36TFI227</t>
  </si>
  <si>
    <t>XI11SCU234914B7C</t>
  </si>
  <si>
    <t>XI11SCU23360373A</t>
  </si>
  <si>
    <t>CCP180704103817</t>
  </si>
  <si>
    <t>F16TCJ189</t>
  </si>
  <si>
    <t>CCP180704101813</t>
  </si>
  <si>
    <t>CA1DBW38L6NL</t>
  </si>
  <si>
    <t>F29TEI413</t>
  </si>
  <si>
    <t>XI11SCU23370C7D1</t>
  </si>
  <si>
    <t>G7JBPM7G2602877</t>
  </si>
  <si>
    <t>CH06BJ7JCP39</t>
  </si>
  <si>
    <t>SABVDQKSS</t>
  </si>
  <si>
    <t>CCP180209100947</t>
  </si>
  <si>
    <t>XI11SCU23370FA04</t>
  </si>
  <si>
    <t>XI11SCU23291659F</t>
  </si>
  <si>
    <t>XI11SCU2343157D9</t>
  </si>
  <si>
    <t>XI11SCU23200E6BF</t>
  </si>
  <si>
    <t>CCP170502103402</t>
  </si>
  <si>
    <t>H46180126020145</t>
  </si>
  <si>
    <t>CCP171024107414</t>
  </si>
  <si>
    <t>CH06BJ7WWJJV</t>
  </si>
  <si>
    <t>CT01BRTLRCTR</t>
  </si>
  <si>
    <t>D04TE7185</t>
  </si>
  <si>
    <t>F03TF2357</t>
  </si>
  <si>
    <t>XI11SCU234006480</t>
  </si>
  <si>
    <t>XI11SCU233711EFE</t>
  </si>
  <si>
    <t>7CS2T8539104628</t>
  </si>
  <si>
    <t>AE32811D08KC</t>
  </si>
  <si>
    <t>AD70498N0CR0</t>
  </si>
  <si>
    <t>H3U6Q37001086</t>
  </si>
  <si>
    <t>G40EMB764</t>
  </si>
  <si>
    <t>AD70494X0AZL</t>
  </si>
  <si>
    <t>DM1820709004267</t>
  </si>
  <si>
    <t>QS2007009001095</t>
  </si>
  <si>
    <t>SACGGZVQG</t>
  </si>
  <si>
    <t>CH16BLPJ338B</t>
  </si>
  <si>
    <t>CH16BLM775G9</t>
  </si>
  <si>
    <t>PKGWHWTCG</t>
  </si>
  <si>
    <t>XI11SCU232403C44</t>
  </si>
  <si>
    <t>XI11SCU23370A189</t>
  </si>
  <si>
    <t>SABWPFBTH</t>
  </si>
  <si>
    <t>SACKCDPXM</t>
  </si>
  <si>
    <t>PA87370576</t>
  </si>
  <si>
    <t>61S22327001734D</t>
  </si>
  <si>
    <t>B5223A013743</t>
  </si>
  <si>
    <t>252201095382</t>
  </si>
  <si>
    <t>60KG222245016C3</t>
  </si>
  <si>
    <t>2208DASP10482</t>
  </si>
  <si>
    <t>2012CVX013013</t>
  </si>
  <si>
    <t>2118CVXP06163</t>
  </si>
  <si>
    <t>2249DASP13877</t>
  </si>
  <si>
    <t>60SA22410005319</t>
  </si>
  <si>
    <t>60SA22380005549</t>
  </si>
  <si>
    <t>60SA2252000C383</t>
  </si>
  <si>
    <t>60KG21204320241</t>
  </si>
  <si>
    <t>B522280F8001</t>
  </si>
  <si>
    <t>25218BB37966</t>
  </si>
  <si>
    <t>60SA221700176E0</t>
  </si>
  <si>
    <t>60SA22140016EAF</t>
  </si>
  <si>
    <t>252201091728</t>
  </si>
  <si>
    <t>60KG21251491222</t>
  </si>
  <si>
    <t>60SA21520025E96</t>
  </si>
  <si>
    <t>25218B005246</t>
  </si>
  <si>
    <t>573311884</t>
  </si>
  <si>
    <t>252205137390</t>
  </si>
  <si>
    <t>252206051687</t>
  </si>
  <si>
    <t>M11411TCQ042</t>
  </si>
  <si>
    <t>B522191F9792</t>
  </si>
  <si>
    <t>B522191E0454</t>
  </si>
  <si>
    <t>2521861D2218</t>
  </si>
  <si>
    <t>B522320B8607</t>
  </si>
  <si>
    <t>B522411A5383</t>
  </si>
  <si>
    <t>B522320A0210</t>
  </si>
  <si>
    <t>M358A43001516</t>
  </si>
  <si>
    <t>B5222A131448</t>
  </si>
  <si>
    <t>V52207061871</t>
  </si>
  <si>
    <t>252189369981</t>
  </si>
  <si>
    <t>B522192E0895</t>
  </si>
  <si>
    <t>B52232091258</t>
  </si>
  <si>
    <t>B52227295295</t>
  </si>
  <si>
    <t>252188338044</t>
  </si>
  <si>
    <t>B522192E9792</t>
  </si>
  <si>
    <t>M91417EMW798</t>
  </si>
  <si>
    <t>252187185180</t>
  </si>
  <si>
    <t>60SA2236000B5E3</t>
  </si>
  <si>
    <t>252189368045</t>
  </si>
  <si>
    <t>60K4220526909DD</t>
  </si>
  <si>
    <t>2151DASP23171</t>
  </si>
  <si>
    <t>AD70497Y0NSH</t>
  </si>
  <si>
    <t>60SA22240006F6E</t>
  </si>
  <si>
    <t>60KG21045491AFC</t>
  </si>
  <si>
    <t>60SA22320016C71</t>
  </si>
  <si>
    <t>60SA2308000C96C</t>
  </si>
  <si>
    <t>573096193</t>
  </si>
  <si>
    <t>2122CVXP07562</t>
  </si>
  <si>
    <t>M2P7S65004579</t>
  </si>
  <si>
    <t>B5222C059065</t>
  </si>
  <si>
    <t>ACK4HH57D11549</t>
  </si>
  <si>
    <t>60SA2239000A048</t>
  </si>
  <si>
    <t>571432083</t>
  </si>
  <si>
    <t>60SA22470014F5C</t>
  </si>
  <si>
    <t>B522210B2873</t>
  </si>
  <si>
    <t>2521871B2418</t>
  </si>
  <si>
    <t>2521873E5057</t>
  </si>
  <si>
    <t>25218B056245</t>
  </si>
  <si>
    <t>60SA21500010A20</t>
  </si>
  <si>
    <t>60KG22355490004</t>
  </si>
  <si>
    <t>60KG21384294091</t>
  </si>
  <si>
    <t>60KG21455290DAC</t>
  </si>
  <si>
    <t>60KG222335007B6</t>
  </si>
  <si>
    <t>V5220A5A0697</t>
  </si>
  <si>
    <t>2521990F9115</t>
  </si>
  <si>
    <t>B522191D5663</t>
  </si>
  <si>
    <t>B5221B057500</t>
  </si>
  <si>
    <t>852193004523</t>
  </si>
  <si>
    <t>2132CVXP52081</t>
  </si>
  <si>
    <t>KCT7Z55002652</t>
  </si>
  <si>
    <t>340115265</t>
  </si>
  <si>
    <t>H627H13001035</t>
  </si>
  <si>
    <t>252206281695</t>
  </si>
  <si>
    <t>K257L22007888</t>
  </si>
  <si>
    <t>571753301</t>
  </si>
  <si>
    <t>PA87371614</t>
  </si>
  <si>
    <t>SACHHBCHH</t>
  </si>
  <si>
    <t>CCP180312108513</t>
  </si>
  <si>
    <t>CT01BM7C55HJ</t>
  </si>
  <si>
    <t>CCP180313107553</t>
  </si>
  <si>
    <t>S6F670460</t>
  </si>
  <si>
    <t>CCP180108113271</t>
  </si>
  <si>
    <t>CH08B9PMBDJL</t>
  </si>
  <si>
    <t>CCP171116103886</t>
  </si>
  <si>
    <t>E29TEC807</t>
  </si>
  <si>
    <t>H46171123003592</t>
  </si>
  <si>
    <t>CH16BPJGR7V9</t>
  </si>
  <si>
    <t>H46180223031576</t>
  </si>
  <si>
    <t>XI11SCU23230195D</t>
  </si>
  <si>
    <t>XI11SCU232904310</t>
  </si>
  <si>
    <t>XI11SCU232218C32</t>
  </si>
  <si>
    <t>XI11SCU23230ED19</t>
  </si>
  <si>
    <t>CH16BLJNNVMN</t>
  </si>
  <si>
    <t>CCP171120110495</t>
  </si>
  <si>
    <t>SACCKWNFR</t>
  </si>
  <si>
    <t>H46171010002343</t>
  </si>
  <si>
    <t>CH16BJ34LBPV</t>
  </si>
  <si>
    <t>H46180116012436</t>
  </si>
  <si>
    <t>SABWBLMSD</t>
  </si>
  <si>
    <t>CCP170818106254</t>
  </si>
  <si>
    <t>SACKNCQMB</t>
  </si>
  <si>
    <t>SACHVRXQV</t>
  </si>
  <si>
    <t>CCP161127000977</t>
  </si>
  <si>
    <t>CCP180119111697</t>
  </si>
  <si>
    <t>SACKCDDZJ</t>
  </si>
  <si>
    <t>SACHBMQGW</t>
  </si>
  <si>
    <t>H10TGC646</t>
  </si>
  <si>
    <t>XI11SCU23380947C</t>
  </si>
  <si>
    <t>CCP170207806489</t>
  </si>
  <si>
    <t>CCP170418105773</t>
  </si>
  <si>
    <t>CH16BPLMDJL8</t>
  </si>
  <si>
    <t>CCP170113802638</t>
  </si>
  <si>
    <t>571983937</t>
  </si>
  <si>
    <t>QS2001109957682</t>
  </si>
  <si>
    <t>570098425</t>
  </si>
  <si>
    <t>SABZBBBJF</t>
  </si>
  <si>
    <t>CH08B6J6439L</t>
  </si>
  <si>
    <t>H46180111037948</t>
  </si>
  <si>
    <t>SACJKNNCK</t>
  </si>
  <si>
    <t>F5J4K25006381</t>
  </si>
  <si>
    <t>QS2132825000590</t>
  </si>
  <si>
    <t>60KG21423290777</t>
  </si>
  <si>
    <t>QS2030909001652</t>
  </si>
  <si>
    <t>V52206224570</t>
  </si>
  <si>
    <t>B52234182235</t>
  </si>
  <si>
    <t>61RS23410023227</t>
  </si>
  <si>
    <t>580476995</t>
  </si>
  <si>
    <t>CH18BV3PD378</t>
  </si>
  <si>
    <t>572821205</t>
  </si>
  <si>
    <t>CCP170213803953</t>
  </si>
  <si>
    <t>CCP180125113074</t>
  </si>
  <si>
    <t>60SA2222000A8F9</t>
  </si>
  <si>
    <t>NQ1808213020939</t>
  </si>
  <si>
    <t>7CK2T8539100523</t>
  </si>
  <si>
    <t>2111CVXT14144</t>
  </si>
  <si>
    <t>61RS24110011526</t>
  </si>
  <si>
    <t>H597H13008666</t>
  </si>
  <si>
    <t>F5J4K25001420</t>
  </si>
  <si>
    <t>PA87371966</t>
  </si>
  <si>
    <t>SACDLWRRJ</t>
  </si>
  <si>
    <t>SACCSKRPD</t>
  </si>
  <si>
    <t>SACCTPCRW</t>
  </si>
  <si>
    <t>SACBGDZMK</t>
  </si>
  <si>
    <t>SACHCQDXB</t>
  </si>
  <si>
    <t>S6F108111</t>
  </si>
  <si>
    <t>S6G107699</t>
  </si>
  <si>
    <t>S6F676183</t>
  </si>
  <si>
    <t>S6BA09571</t>
  </si>
  <si>
    <t>SACCFHJHK</t>
  </si>
  <si>
    <t>SACGKKPDK</t>
  </si>
  <si>
    <t>S6B544551</t>
  </si>
  <si>
    <t>S6D415717</t>
  </si>
  <si>
    <t>SACDBMTVD</t>
  </si>
  <si>
    <t>S7B326219</t>
  </si>
  <si>
    <t>S6D205657</t>
  </si>
  <si>
    <t>S6D451787</t>
  </si>
  <si>
    <t>S6J102863</t>
  </si>
  <si>
    <t>S6C836146</t>
  </si>
  <si>
    <t>S8D146173</t>
  </si>
  <si>
    <t>S6B101271</t>
  </si>
  <si>
    <t>SACGWBCHT</t>
  </si>
  <si>
    <t>S6Z638341</t>
  </si>
  <si>
    <t>SABVNBSSB</t>
  </si>
  <si>
    <t>S6C404861</t>
  </si>
  <si>
    <t>SACGKGQSN</t>
  </si>
  <si>
    <t>S6Z417689</t>
  </si>
  <si>
    <t>SABVQZPZT</t>
  </si>
  <si>
    <t>SACGQDMBG</t>
  </si>
  <si>
    <t>SACBMCMVK</t>
  </si>
  <si>
    <t>S7D140652</t>
  </si>
  <si>
    <t>S6J138403</t>
  </si>
  <si>
    <t>SACFZWHVN</t>
  </si>
  <si>
    <t>S6F263460</t>
  </si>
  <si>
    <t>SAZBFCBCB</t>
  </si>
  <si>
    <t>S6CA80483</t>
  </si>
  <si>
    <t>SAZBFBWKD</t>
  </si>
  <si>
    <t>SACHGWDTK</t>
  </si>
  <si>
    <t>S6F406420</t>
  </si>
  <si>
    <t>S6B107192</t>
  </si>
  <si>
    <t>S6F679085</t>
  </si>
  <si>
    <t>SABTSPNNS</t>
  </si>
  <si>
    <t>S6J122747</t>
  </si>
  <si>
    <t>SACHCPMQQ</t>
  </si>
  <si>
    <t>SABVQKKCZ</t>
  </si>
  <si>
    <t>S7ZC52448</t>
  </si>
  <si>
    <t>SACCQQKLC</t>
  </si>
  <si>
    <t>SACFXWLBK</t>
  </si>
  <si>
    <t>SACCTVBWR</t>
  </si>
  <si>
    <t>SACCHKZVF</t>
  </si>
  <si>
    <t>PA87372072</t>
  </si>
  <si>
    <t>61S22310001248D</t>
  </si>
  <si>
    <t>61S22324000DC48</t>
  </si>
  <si>
    <t>61S223110005BD6</t>
  </si>
  <si>
    <t>61S22311000B7ED</t>
  </si>
  <si>
    <t>61S2232600019DE</t>
  </si>
  <si>
    <t>61S223100000813</t>
  </si>
  <si>
    <t>61S223260004507</t>
  </si>
  <si>
    <t>61S223260004169</t>
  </si>
  <si>
    <t>61S22308000A321</t>
  </si>
  <si>
    <t>61S22308000B4BF</t>
  </si>
  <si>
    <t>2349DASS17582</t>
  </si>
  <si>
    <t>V52209179768</t>
  </si>
  <si>
    <t>2220DASP13389</t>
  </si>
  <si>
    <t>DM1830809000243</t>
  </si>
  <si>
    <t>DM1823609001940</t>
  </si>
  <si>
    <t>H8K7M21012096</t>
  </si>
  <si>
    <t>2305DASP06953</t>
  </si>
  <si>
    <t>2137CVXP46297</t>
  </si>
  <si>
    <t>252197209920</t>
  </si>
  <si>
    <t>HAH7M22001839</t>
  </si>
  <si>
    <t>QS2126609000720</t>
  </si>
  <si>
    <t>L8X7S65006276</t>
  </si>
  <si>
    <t>60RP22490058422</t>
  </si>
  <si>
    <t>2345DASS04130</t>
  </si>
  <si>
    <t>B52227298107</t>
  </si>
  <si>
    <t>L8X7S65003757</t>
  </si>
  <si>
    <t>252206034376</t>
  </si>
  <si>
    <t>B522261B3710</t>
  </si>
  <si>
    <t>60SA22290012FA5</t>
  </si>
  <si>
    <t>QS2003609001725</t>
  </si>
  <si>
    <t>252188263304</t>
  </si>
  <si>
    <t>25218A2C2273</t>
  </si>
  <si>
    <t>B52235036035</t>
  </si>
  <si>
    <t>H8S7M21025152</t>
  </si>
  <si>
    <t>2522010C8822</t>
  </si>
  <si>
    <t>1164HH57D10465</t>
  </si>
  <si>
    <t>B52235064049</t>
  </si>
  <si>
    <t>2133CVXP10083</t>
  </si>
  <si>
    <t>A92218AA00R4</t>
  </si>
  <si>
    <t>252195047790</t>
  </si>
  <si>
    <t>A9221866028Y</t>
  </si>
  <si>
    <t>252199104417</t>
  </si>
  <si>
    <t>A9221812012J</t>
  </si>
  <si>
    <t>2522033C1141</t>
  </si>
  <si>
    <t>LBA8A43003635</t>
  </si>
  <si>
    <t>252189319561</t>
  </si>
  <si>
    <t>B5220C297803</t>
  </si>
  <si>
    <t>J767H24008471</t>
  </si>
  <si>
    <t>60RP21450062528</t>
  </si>
  <si>
    <t>M3F8A43003677</t>
  </si>
  <si>
    <t>K868A32000833</t>
  </si>
  <si>
    <t>60RP20470000025</t>
  </si>
  <si>
    <t>AD3108CN0H0D</t>
  </si>
  <si>
    <t>A922189G0GMG</t>
  </si>
  <si>
    <t>QS2121509009696</t>
  </si>
  <si>
    <t>AD70494A1NZ7</t>
  </si>
  <si>
    <t>252198181752</t>
  </si>
  <si>
    <t>25218B051019</t>
  </si>
  <si>
    <t>B5222C039732</t>
  </si>
  <si>
    <t>A6R4HH57D10972</t>
  </si>
  <si>
    <t>A922182M09K7</t>
  </si>
  <si>
    <t>61S224110007B2E</t>
  </si>
  <si>
    <t>A922182M0C9J</t>
  </si>
  <si>
    <t>MBV8M63005924</t>
  </si>
  <si>
    <t>B5222B255338</t>
  </si>
  <si>
    <t>61S224090016C35</t>
  </si>
  <si>
    <t>2318DASP09727</t>
  </si>
  <si>
    <t>K8E8A32007779</t>
  </si>
  <si>
    <t>QS2021909005488</t>
  </si>
  <si>
    <t>61S22411001198A</t>
  </si>
  <si>
    <t>340951450</t>
  </si>
  <si>
    <t>2101CVX084259</t>
  </si>
  <si>
    <t>60KG231544906D1</t>
  </si>
  <si>
    <t>H446Q37002196</t>
  </si>
  <si>
    <t>60RP22070109842</t>
  </si>
  <si>
    <t>2345DASS22610</t>
  </si>
  <si>
    <t>J5P7H24004906</t>
  </si>
  <si>
    <t>2121CVXP39000</t>
  </si>
  <si>
    <t>60RP20510045131</t>
  </si>
  <si>
    <t>A92217CN05BN</t>
  </si>
  <si>
    <t>60RP21290025574</t>
  </si>
  <si>
    <t>J8H7H24000989</t>
  </si>
  <si>
    <t>A92218150289</t>
  </si>
  <si>
    <t>2521893F5003</t>
  </si>
  <si>
    <t>KBL8A33002033</t>
  </si>
  <si>
    <t>A92217CQ0708</t>
  </si>
  <si>
    <t>60KG21084490241</t>
  </si>
  <si>
    <t>60RP21090006229</t>
  </si>
  <si>
    <t>2121CVXP40534</t>
  </si>
  <si>
    <t>2144CVXP01418</t>
  </si>
  <si>
    <t>PA87372163</t>
  </si>
  <si>
    <t>61S22326000F70C</t>
  </si>
  <si>
    <t>61S2231100053FF</t>
  </si>
  <si>
    <t>2126CVXP01317</t>
  </si>
  <si>
    <t>V52209209551</t>
  </si>
  <si>
    <t>V522091C6998</t>
  </si>
  <si>
    <t>M11517TDJ635</t>
  </si>
  <si>
    <t>60SA21120001637</t>
  </si>
  <si>
    <t>60SA22520010DF9</t>
  </si>
  <si>
    <t>60SA2112000337B</t>
  </si>
  <si>
    <t>2206CVXP23251</t>
  </si>
  <si>
    <t>M91727EMW725</t>
  </si>
  <si>
    <t>K2D7L22005481</t>
  </si>
  <si>
    <t>AE32807J00Z3</t>
  </si>
  <si>
    <t>MBT7Z66016016</t>
  </si>
  <si>
    <t>60SA22170018911</t>
  </si>
  <si>
    <t>60SA2243000337C</t>
  </si>
  <si>
    <t>M91417EMU487</t>
  </si>
  <si>
    <t>M11703TD0052</t>
  </si>
  <si>
    <t>60SA2118000D109</t>
  </si>
  <si>
    <t>SACGPDGZS</t>
  </si>
  <si>
    <t>60KG213932923D0</t>
  </si>
  <si>
    <t>60K422096697843</t>
  </si>
  <si>
    <t>60SA22240004E79</t>
  </si>
  <si>
    <t>60SA22290000B66</t>
  </si>
  <si>
    <t>60KG22274503B80</t>
  </si>
  <si>
    <t>60SA2239001166F</t>
  </si>
  <si>
    <t>60KG2320349455E</t>
  </si>
  <si>
    <t>60KG22151492488</t>
  </si>
  <si>
    <t>60SA22470005F3F</t>
  </si>
  <si>
    <t>60SA22290016019</t>
  </si>
  <si>
    <t>AE32805401CE</t>
  </si>
  <si>
    <t>60KG222325074BE</t>
  </si>
  <si>
    <t>60KG21204320367</t>
  </si>
  <si>
    <t>60KG21431291FB1</t>
  </si>
  <si>
    <t>60KG23274490300</t>
  </si>
  <si>
    <t>60KG22355492D3D</t>
  </si>
  <si>
    <t>AD31091P225R</t>
  </si>
  <si>
    <t>60SA222800011C1</t>
  </si>
  <si>
    <t>60KG23154492C42</t>
  </si>
  <si>
    <t>M11431TGN019</t>
  </si>
  <si>
    <t>M91418EM5285</t>
  </si>
  <si>
    <t>60KG222825003F0</t>
  </si>
  <si>
    <t>60SA22140022FFB</t>
  </si>
  <si>
    <t>60SA21450005648</t>
  </si>
  <si>
    <t>332794064</t>
  </si>
  <si>
    <t>2236DASP18931</t>
  </si>
  <si>
    <t>K7E7H34009344</t>
  </si>
  <si>
    <t>60SA22240006949</t>
  </si>
  <si>
    <t>60SA2229000FEA1</t>
  </si>
  <si>
    <t>60KG22191507172</t>
  </si>
  <si>
    <t>252187051484</t>
  </si>
  <si>
    <t>2126CVXP15112</t>
  </si>
  <si>
    <t>QS2121509013230</t>
  </si>
  <si>
    <t>60KG23072491A87</t>
  </si>
  <si>
    <t>H9M7M21009648</t>
  </si>
  <si>
    <t>7542D353C102038</t>
  </si>
  <si>
    <t>H6L7L11008581</t>
  </si>
  <si>
    <t>K7E7H34001822</t>
  </si>
  <si>
    <t>B522420B7409</t>
  </si>
  <si>
    <t>F6N4K25002348</t>
  </si>
  <si>
    <t>L2K7S55007113</t>
  </si>
  <si>
    <t>2122CVXP03715</t>
  </si>
  <si>
    <t>60KW2414544208C</t>
  </si>
  <si>
    <t>QS2126009009690</t>
  </si>
  <si>
    <t>B52214109935</t>
  </si>
  <si>
    <t>M1S7S65003933</t>
  </si>
  <si>
    <t>B522190D7753</t>
  </si>
  <si>
    <t>QS2021609006812</t>
  </si>
  <si>
    <t>81U2D3539113453</t>
  </si>
  <si>
    <t>PA87372610</t>
  </si>
  <si>
    <t>2125CVXP18457</t>
  </si>
  <si>
    <t>CP1652CBET8</t>
  </si>
  <si>
    <t>CP1603CBQNQ</t>
  </si>
  <si>
    <t>CP1507DB8NJ</t>
  </si>
  <si>
    <t>CP1714DBE3Q</t>
  </si>
  <si>
    <t>CP1629DB1HN</t>
  </si>
  <si>
    <t>CP1507CB588</t>
  </si>
  <si>
    <t>EBP5W25003727</t>
  </si>
  <si>
    <t>DM1820809007063</t>
  </si>
  <si>
    <t>QS1905409001813</t>
  </si>
  <si>
    <t>F4F4T35002081</t>
  </si>
  <si>
    <t>F62BPP8DV500727</t>
  </si>
  <si>
    <t>287885426</t>
  </si>
  <si>
    <t>348781317027006909020017</t>
  </si>
  <si>
    <t>QS1913309004910</t>
  </si>
  <si>
    <t>330477229</t>
  </si>
  <si>
    <t>NQ1807513025842</t>
  </si>
  <si>
    <t>348781323824419309020017</t>
  </si>
  <si>
    <t>NQ1803913037059</t>
  </si>
  <si>
    <t>NQ1712913010963</t>
  </si>
  <si>
    <t>G2DBPP8FB502411</t>
  </si>
  <si>
    <t>F3CBPM7DV600248</t>
  </si>
  <si>
    <t>F2F4K25001832</t>
  </si>
  <si>
    <t>G23BPM7EZ601310</t>
  </si>
  <si>
    <t>FCMBPP8EB501202</t>
  </si>
  <si>
    <t>A7TBNP7AD402637</t>
  </si>
  <si>
    <t>E5PBPP69M552068</t>
  </si>
  <si>
    <t>F29BPM7CV610015</t>
  </si>
  <si>
    <t>CP1445CBA42</t>
  </si>
  <si>
    <t>G3E4K25003609</t>
  </si>
  <si>
    <t>E744K24005051</t>
  </si>
  <si>
    <t>DM1818409007153</t>
  </si>
  <si>
    <t>QS1910109004047</t>
  </si>
  <si>
    <t>QS1910309003508</t>
  </si>
  <si>
    <t>EBD4T35007301</t>
  </si>
  <si>
    <t>NQ1704713002001</t>
  </si>
  <si>
    <t>NQ1810913043716</t>
  </si>
  <si>
    <t>CP1510DB7J2</t>
  </si>
  <si>
    <t>F2DBPM7CV600816</t>
  </si>
  <si>
    <t>66EBMU45J206768</t>
  </si>
  <si>
    <t>1018800709538</t>
  </si>
  <si>
    <t>CP1636DBB10</t>
  </si>
  <si>
    <t>E7R4T34008308</t>
  </si>
  <si>
    <t>NQ1719913005860</t>
  </si>
  <si>
    <t>NQ1730513097569</t>
  </si>
  <si>
    <t>F234K25009023</t>
  </si>
  <si>
    <t>B54BNS6CD449357</t>
  </si>
  <si>
    <t>75A2WL535101620</t>
  </si>
  <si>
    <t>FB3BPM7EV603086</t>
  </si>
  <si>
    <t>CP1607DBGSQ</t>
  </si>
  <si>
    <t>EB64T35000926</t>
  </si>
  <si>
    <t>G7Y6W16001600</t>
  </si>
  <si>
    <t>E7R4T34007031</t>
  </si>
  <si>
    <t>ALCLF9CB716F</t>
  </si>
  <si>
    <t>330217298</t>
  </si>
  <si>
    <t>QS1906409005677</t>
  </si>
  <si>
    <t>E8H4K25000383</t>
  </si>
  <si>
    <t>E1RBNPACH486123</t>
  </si>
  <si>
    <t>KBX7Z55005170</t>
  </si>
  <si>
    <t>NQ1726613042072</t>
  </si>
  <si>
    <t>NQ1805113006543</t>
  </si>
  <si>
    <t>NQ1730813003687</t>
  </si>
  <si>
    <t>PA87374344</t>
  </si>
  <si>
    <t>CP1618DB8A6</t>
  </si>
  <si>
    <t>E26BPP68H537571</t>
  </si>
  <si>
    <t>E8M4K25006771</t>
  </si>
  <si>
    <t>F2J4K25002062</t>
  </si>
  <si>
    <t>CP1629DB7SE</t>
  </si>
  <si>
    <t>DM1806909000693</t>
  </si>
  <si>
    <t>DM1830409007324</t>
  </si>
  <si>
    <t>FAF4K25000919</t>
  </si>
  <si>
    <t>F75BPM7EV600244</t>
  </si>
  <si>
    <t>QS1902509004546</t>
  </si>
  <si>
    <t>DM1822209009912</t>
  </si>
  <si>
    <t>QS1907209004491</t>
  </si>
  <si>
    <t>CP1507DB8R2</t>
  </si>
  <si>
    <t>ALCLF9CB728D</t>
  </si>
  <si>
    <t>G5D5W26009950</t>
  </si>
  <si>
    <t>F3E4K25000724</t>
  </si>
  <si>
    <t>NQ1714813051506</t>
  </si>
  <si>
    <t>NQ1734713009122</t>
  </si>
  <si>
    <t>NQ1716413006794</t>
  </si>
  <si>
    <t>NQ1719113011013</t>
  </si>
  <si>
    <t>FA84K25000675</t>
  </si>
  <si>
    <t>F4FBPM7DV606996</t>
  </si>
  <si>
    <t>G2DBPM7G2600371</t>
  </si>
  <si>
    <t>NQ1803713069902</t>
  </si>
  <si>
    <t>F3KBPM7DV608860</t>
  </si>
  <si>
    <t>E54BPM7AP611934</t>
  </si>
  <si>
    <t>348781310722919109020001</t>
  </si>
  <si>
    <t>NQ1735513024654</t>
  </si>
  <si>
    <t>G3L4T36000283</t>
  </si>
  <si>
    <t>C9VBU3CB3561708</t>
  </si>
  <si>
    <t>KBM7Z55008515</t>
  </si>
  <si>
    <t>NQ1808213046379</t>
  </si>
  <si>
    <t>QS1910909007202</t>
  </si>
  <si>
    <t>CP1446CBJN2</t>
  </si>
  <si>
    <t>348781228221587608010001</t>
  </si>
  <si>
    <t>348781408301551810020017</t>
  </si>
  <si>
    <t>157858722326352601012027</t>
  </si>
  <si>
    <t>00015501104472</t>
  </si>
  <si>
    <t>330517941</t>
  </si>
  <si>
    <t>CP1641DB875</t>
  </si>
  <si>
    <t>D3G3Q2B004633</t>
  </si>
  <si>
    <t>EADBPM7BV622321</t>
  </si>
  <si>
    <t>G33BPP8FE502725</t>
  </si>
  <si>
    <t>289953130</t>
  </si>
  <si>
    <t>DM1813309001228</t>
  </si>
  <si>
    <t>B52214183945</t>
  </si>
  <si>
    <t>CP1710DBMKB</t>
  </si>
  <si>
    <t>QS1907209005809</t>
  </si>
  <si>
    <t>F4CBPM7DV611454</t>
  </si>
  <si>
    <t>ALCLF9CC292E</t>
  </si>
  <si>
    <t>76U2PP8FE502904</t>
  </si>
  <si>
    <t>CP1724DBCNN</t>
  </si>
  <si>
    <t>QS1902809004703</t>
  </si>
  <si>
    <t>G634K26011232</t>
  </si>
  <si>
    <t>DM1830409006569</t>
  </si>
  <si>
    <t>00015501102027</t>
  </si>
  <si>
    <t>289921212</t>
  </si>
  <si>
    <t>371504300912</t>
  </si>
  <si>
    <t>F75BPM7EV602298</t>
  </si>
  <si>
    <t>NQ1716513021329</t>
  </si>
  <si>
    <t>G21BPM7GZ601558</t>
  </si>
  <si>
    <t>G7JBPM7G2601521</t>
  </si>
  <si>
    <t>87LBMV6NM235612</t>
  </si>
  <si>
    <t>E1A4T33001445</t>
  </si>
  <si>
    <t>L2L7S55003932</t>
  </si>
  <si>
    <t>KBT7Z55003270</t>
  </si>
  <si>
    <t>QS1911909007752</t>
  </si>
  <si>
    <t>NQ1713313044183</t>
  </si>
  <si>
    <t>F2FBUA6AV519656</t>
  </si>
  <si>
    <t>394983520203923404051234</t>
  </si>
  <si>
    <t>L3L7S65009148</t>
  </si>
  <si>
    <t>D96BRR23E170712</t>
  </si>
  <si>
    <t>NQ1725813035948</t>
  </si>
  <si>
    <t>NQ1735213020488</t>
  </si>
  <si>
    <t>NQ1733113027175</t>
  </si>
  <si>
    <t>E794T34003738</t>
  </si>
  <si>
    <t>471504009079</t>
  </si>
  <si>
    <t>F62BPM7EV602712</t>
  </si>
  <si>
    <t>EB5BPM7BV632103</t>
  </si>
  <si>
    <t>F5LBPM7EV604759</t>
  </si>
  <si>
    <t>NQ1812213011247</t>
  </si>
  <si>
    <t>QS1906309006908</t>
  </si>
  <si>
    <t>DM1813009003536</t>
  </si>
  <si>
    <t>QS1907009008156</t>
  </si>
  <si>
    <t>PA87374611</t>
  </si>
  <si>
    <t>2306DASP01623</t>
  </si>
  <si>
    <t>2140CVXP03518</t>
  </si>
  <si>
    <t>2012CVX077558</t>
  </si>
  <si>
    <t>2225DASP27030</t>
  </si>
  <si>
    <t>2112CVXP38310</t>
  </si>
  <si>
    <t>2306DASP04204</t>
  </si>
  <si>
    <t>2114CVXP10579</t>
  </si>
  <si>
    <t>61S223140015BAC</t>
  </si>
  <si>
    <t>61S2231400009DC</t>
  </si>
  <si>
    <t>B52223003300</t>
  </si>
  <si>
    <t>8532UU56717393</t>
  </si>
  <si>
    <t>B522140B4041</t>
  </si>
  <si>
    <t>B522321A6441</t>
  </si>
  <si>
    <t>B522341C5112</t>
  </si>
  <si>
    <t>B522271E4472</t>
  </si>
  <si>
    <t>B5222A053143</t>
  </si>
  <si>
    <t>B52233028616</t>
  </si>
  <si>
    <t>B52227335048</t>
  </si>
  <si>
    <t>B52234138955</t>
  </si>
  <si>
    <t>V522091B0335</t>
  </si>
  <si>
    <t>B52223049291</t>
  </si>
  <si>
    <t>252206054839</t>
  </si>
  <si>
    <t>B52214020869</t>
  </si>
  <si>
    <t>B52235036292</t>
  </si>
  <si>
    <t>252206273379</t>
  </si>
  <si>
    <t>252208092823</t>
  </si>
  <si>
    <t>B5222C056876</t>
  </si>
  <si>
    <t>B52223047042</t>
  </si>
  <si>
    <t>B522330D9246</t>
  </si>
  <si>
    <t>B522261E2494</t>
  </si>
  <si>
    <t>V5220A3D9521</t>
  </si>
  <si>
    <t>B52236036334</t>
  </si>
  <si>
    <t>2110CVXT02174</t>
  </si>
  <si>
    <t>2116CVXP31951</t>
  </si>
  <si>
    <t>60SA22060014A2F</t>
  </si>
  <si>
    <t>571413803</t>
  </si>
  <si>
    <t>571884303</t>
  </si>
  <si>
    <t>570784343</t>
  </si>
  <si>
    <t>571709304</t>
  </si>
  <si>
    <t>573482954</t>
  </si>
  <si>
    <t>V522061A0616</t>
  </si>
  <si>
    <t>571654321</t>
  </si>
  <si>
    <t>572564727</t>
  </si>
  <si>
    <t>60SA2247000C8AD</t>
  </si>
  <si>
    <t>570815267</t>
  </si>
  <si>
    <t>570813209</t>
  </si>
  <si>
    <t>570808285</t>
  </si>
  <si>
    <t>573313364</t>
  </si>
  <si>
    <t>60SA22430004FB8</t>
  </si>
  <si>
    <t>60SA22060015652</t>
  </si>
  <si>
    <t>60KG23025495F36</t>
  </si>
  <si>
    <t>L3F8A43009251</t>
  </si>
  <si>
    <t>N268A44004800</t>
  </si>
  <si>
    <t>A924HH57D17869</t>
  </si>
  <si>
    <t>61S22315000400E</t>
  </si>
  <si>
    <t>61S22406000764F</t>
  </si>
  <si>
    <t>A9N4HH57D16929</t>
  </si>
  <si>
    <t>61S224110015D5F</t>
  </si>
  <si>
    <t>A92218480BJM</t>
  </si>
  <si>
    <t>P2G8M63002503</t>
  </si>
  <si>
    <t>KAA7Z55011476</t>
  </si>
  <si>
    <t>A922184809EB</t>
  </si>
  <si>
    <t>A5B4H956C10382</t>
  </si>
  <si>
    <t>QS2033909009713</t>
  </si>
  <si>
    <t>25218B403289</t>
  </si>
  <si>
    <t>MC17Z66001337</t>
  </si>
  <si>
    <t>ABS4HH57D11676</t>
  </si>
  <si>
    <t>1254HH57D13539</t>
  </si>
  <si>
    <t>60KW2412344004C</t>
  </si>
  <si>
    <t>M9D7S66013148</t>
  </si>
  <si>
    <t>572579280</t>
  </si>
  <si>
    <t>9C92H956C13579</t>
  </si>
  <si>
    <t>M847S66001035</t>
  </si>
  <si>
    <t>K8R7Z54002390</t>
  </si>
  <si>
    <t>M9E7S66014020</t>
  </si>
  <si>
    <t>L7L7S65009199</t>
  </si>
  <si>
    <t>L4H7S65013128</t>
  </si>
  <si>
    <t>2522070F9337</t>
  </si>
  <si>
    <t>K857Z54006572</t>
  </si>
  <si>
    <t>M6X8A44004370</t>
  </si>
  <si>
    <t>N1U8N62007471</t>
  </si>
  <si>
    <t>60KG213322931DD</t>
  </si>
  <si>
    <t>60KG214442908DE</t>
  </si>
  <si>
    <t>L288A33006881</t>
  </si>
  <si>
    <t>N1U8N62005896</t>
  </si>
  <si>
    <t>L288A33008462</t>
  </si>
  <si>
    <t>PA87376982</t>
  </si>
  <si>
    <t>61S22308000BA53</t>
  </si>
  <si>
    <t>2148DASP05825</t>
  </si>
  <si>
    <t>2233DASP17719</t>
  </si>
  <si>
    <t>2311DASP12176</t>
  </si>
  <si>
    <t>2203DASP40664</t>
  </si>
  <si>
    <t>2226DASP02516</t>
  </si>
  <si>
    <t>2310DASP08704</t>
  </si>
  <si>
    <t>2126CVXP42397</t>
  </si>
  <si>
    <t>2112CVXT05029</t>
  </si>
  <si>
    <t>61S22327000D464</t>
  </si>
  <si>
    <t>61S2240400008BC</t>
  </si>
  <si>
    <t>B522230B0166</t>
  </si>
  <si>
    <t>B522322E2699</t>
  </si>
  <si>
    <t>B5220B0C4786</t>
  </si>
  <si>
    <t>B522251F0671</t>
  </si>
  <si>
    <t>V52209041356</t>
  </si>
  <si>
    <t>B522271F6476</t>
  </si>
  <si>
    <t>B5222B1F6740</t>
  </si>
  <si>
    <t>B5222B1F6996</t>
  </si>
  <si>
    <t>B52239010965</t>
  </si>
  <si>
    <t>B522190F4583</t>
  </si>
  <si>
    <t>B52227183939</t>
  </si>
  <si>
    <t>B522273E1087</t>
  </si>
  <si>
    <t>B522290A7020</t>
  </si>
  <si>
    <t>V52209035322</t>
  </si>
  <si>
    <t>V522091A7544</t>
  </si>
  <si>
    <t>B5220B0F3239</t>
  </si>
  <si>
    <t>2139CVXP49198</t>
  </si>
  <si>
    <t>2119CVXP20135</t>
  </si>
  <si>
    <t>2011CVX011688</t>
  </si>
  <si>
    <t>2012CVX005220</t>
  </si>
  <si>
    <t>2146CVXP00144</t>
  </si>
  <si>
    <t>B5222C067727</t>
  </si>
  <si>
    <t>2243DASP01424</t>
  </si>
  <si>
    <t>L488A43003010</t>
  </si>
  <si>
    <t>2208CVXP09012</t>
  </si>
  <si>
    <t>M8S8A44016597</t>
  </si>
  <si>
    <t>M9P8A44024758</t>
  </si>
  <si>
    <t>M798A44001861</t>
  </si>
  <si>
    <t>A794HH57D17788</t>
  </si>
  <si>
    <t>252203125535</t>
  </si>
  <si>
    <t>252189369274</t>
  </si>
  <si>
    <t>341506480</t>
  </si>
  <si>
    <t>25219C020127</t>
  </si>
  <si>
    <t>LAW8A43002728</t>
  </si>
  <si>
    <t>L3F8A43001265</t>
  </si>
  <si>
    <t>252198008611</t>
  </si>
  <si>
    <t>571700496</t>
  </si>
  <si>
    <t>9BU2H956B15705</t>
  </si>
  <si>
    <t>341068493</t>
  </si>
  <si>
    <t>571486406</t>
  </si>
  <si>
    <t>580935924</t>
  </si>
  <si>
    <t>252187184097</t>
  </si>
  <si>
    <t>341369352</t>
  </si>
  <si>
    <t>A5T4H956C10817</t>
  </si>
  <si>
    <t>QS2120409002324</t>
  </si>
  <si>
    <t>L3T7S65008980</t>
  </si>
  <si>
    <t>252198183533</t>
  </si>
  <si>
    <t>M887Z66003832</t>
  </si>
  <si>
    <t>K7F7H34001567</t>
  </si>
  <si>
    <t>K2J7L22006104</t>
  </si>
  <si>
    <t>L4T7S65005681</t>
  </si>
  <si>
    <t>MBT7Z66012119</t>
  </si>
  <si>
    <t>KBP7Z55007947</t>
  </si>
  <si>
    <t>A7G4HH57D18185</t>
  </si>
  <si>
    <t>60KG23184490C0F</t>
  </si>
  <si>
    <t>60KG21163320EF1</t>
  </si>
  <si>
    <t>60KG21153322D1B</t>
  </si>
  <si>
    <t>60K422114690B5A</t>
  </si>
  <si>
    <t>60KG23215491ACF</t>
  </si>
  <si>
    <t>60KG21452292528</t>
  </si>
  <si>
    <t>60KG221724902A4</t>
  </si>
  <si>
    <t>B52235037711</t>
  </si>
  <si>
    <t>B522341C0696</t>
  </si>
  <si>
    <t>L3L7S65009818</t>
  </si>
  <si>
    <t>B52222053666</t>
  </si>
  <si>
    <t>N768M63004612</t>
  </si>
  <si>
    <t>M4W7S66002965</t>
  </si>
  <si>
    <t>60KG21525492485</t>
  </si>
  <si>
    <t>V522091A9412</t>
  </si>
  <si>
    <t>60SA22170017772</t>
  </si>
  <si>
    <t>252206056986</t>
  </si>
  <si>
    <t>PA87379047</t>
  </si>
  <si>
    <t>HCL5A36000360</t>
  </si>
  <si>
    <t>60SA2151000B38B</t>
  </si>
  <si>
    <t>JBJ7H24001928</t>
  </si>
  <si>
    <t>2336DASS05144</t>
  </si>
  <si>
    <t>61RS23370022429</t>
  </si>
  <si>
    <t>T8570150302576</t>
  </si>
  <si>
    <t>921903005991</t>
  </si>
  <si>
    <t>H4M6Q37004136</t>
  </si>
  <si>
    <t>CCP171024103700</t>
  </si>
  <si>
    <t>CCP170825103540</t>
  </si>
  <si>
    <t>F37TDG289</t>
  </si>
  <si>
    <t>CH08B84462D5</t>
  </si>
  <si>
    <t>CT01BRTLRBLJ</t>
  </si>
  <si>
    <t>H3T6Q37000962</t>
  </si>
  <si>
    <t>T8570098401285</t>
  </si>
  <si>
    <t>G2EBPM7G2601619</t>
  </si>
  <si>
    <t>QS2225425000193</t>
  </si>
  <si>
    <t>60RP23160079699</t>
  </si>
  <si>
    <t>2131CVXP35967</t>
  </si>
  <si>
    <t>NAK7Z66004218</t>
  </si>
  <si>
    <t>25218B218739</t>
  </si>
  <si>
    <t>ES13SCU241507297</t>
  </si>
  <si>
    <t>ES13SCU24150711B</t>
  </si>
  <si>
    <t>ES13SCU241505DCC</t>
  </si>
  <si>
    <t>CH16BPWDT5B4</t>
  </si>
  <si>
    <t>SACHVKNWC</t>
  </si>
  <si>
    <t>B522140D0514</t>
  </si>
  <si>
    <t>A92217CG09M3</t>
  </si>
  <si>
    <t>B522251F1831</t>
  </si>
  <si>
    <t>AE3280B302A1</t>
  </si>
  <si>
    <t>SACJDGGJH</t>
  </si>
  <si>
    <t>580180677</t>
  </si>
  <si>
    <t>NQ1804213021522</t>
  </si>
  <si>
    <t>81V2D3539139725</t>
  </si>
  <si>
    <t>580939821</t>
  </si>
  <si>
    <t>G3V5W25001781</t>
  </si>
  <si>
    <t>CCP180116106017</t>
  </si>
  <si>
    <t>B52215129589</t>
  </si>
  <si>
    <t>61RS24110044694</t>
  </si>
  <si>
    <t>QS2026509002572</t>
  </si>
  <si>
    <t>8552D353C110932</t>
  </si>
  <si>
    <t>7A42D3539103320</t>
  </si>
  <si>
    <t>79X2D3539100031</t>
  </si>
  <si>
    <t>60SA215200262D3</t>
  </si>
  <si>
    <t>25218C125218</t>
  </si>
  <si>
    <t>H46171112016723</t>
  </si>
  <si>
    <t>F16TCJ496</t>
  </si>
  <si>
    <t>H46171118031476</t>
  </si>
  <si>
    <t>NQ1715213013517</t>
  </si>
  <si>
    <t>74P2XA539110191</t>
  </si>
  <si>
    <t>7BT2D3539101199</t>
  </si>
  <si>
    <t>E2PBPM79J637878</t>
  </si>
  <si>
    <t>340844842</t>
  </si>
  <si>
    <t>D9VBNRBEK644621</t>
  </si>
  <si>
    <t>NAK7Z66004444</t>
  </si>
  <si>
    <t>K5L7H24006147</t>
  </si>
  <si>
    <t>581445934</t>
  </si>
  <si>
    <t>60RP21370045201</t>
  </si>
  <si>
    <t>60KG212714920FD</t>
  </si>
  <si>
    <t>AD70499R0357</t>
  </si>
  <si>
    <t>B5222C183772</t>
  </si>
  <si>
    <t>PA87380646</t>
  </si>
  <si>
    <t>E7P5W24007666</t>
  </si>
  <si>
    <t>F8SBPM7EV600609</t>
  </si>
  <si>
    <t>QS1906509006805</t>
  </si>
  <si>
    <t>G2N6U25002004</t>
  </si>
  <si>
    <t>CP1712CBMMQ</t>
  </si>
  <si>
    <t>ABVBNS68D438854</t>
  </si>
  <si>
    <t>KBX7Z55009615</t>
  </si>
  <si>
    <t>G5Y5W26001254</t>
  </si>
  <si>
    <t>M2V7S66000693</t>
  </si>
  <si>
    <t>J8F7H24002807</t>
  </si>
  <si>
    <t>F61BPP8DV500088</t>
  </si>
  <si>
    <t>F22BPM7CV604231</t>
  </si>
  <si>
    <t>NQ1811213011922</t>
  </si>
  <si>
    <t>QS1917909007724</t>
  </si>
  <si>
    <t>F61BPP8DV505780</t>
  </si>
  <si>
    <t>QS1910909001989</t>
  </si>
  <si>
    <t>K737S54007609</t>
  </si>
  <si>
    <t>BA5BNS7CD435902</t>
  </si>
  <si>
    <t>287638626</t>
  </si>
  <si>
    <t>NQ1726613042060</t>
  </si>
  <si>
    <t>330477887</t>
  </si>
  <si>
    <t>G2DBPM7G2602876</t>
  </si>
  <si>
    <t>D2N3Q2B003009</t>
  </si>
  <si>
    <t>QS1906609006794</t>
  </si>
  <si>
    <t>E774K24001489</t>
  </si>
  <si>
    <t>E3Y4K24001431</t>
  </si>
  <si>
    <t>CP1509DBE05</t>
  </si>
  <si>
    <t>F7NBPP8EV501133</t>
  </si>
  <si>
    <t>F87BPM7EV600588</t>
  </si>
  <si>
    <t>ECK4T35004321</t>
  </si>
  <si>
    <t>GA6BPM7H4601108</t>
  </si>
  <si>
    <t>330190465</t>
  </si>
  <si>
    <t>E6T4K24000536</t>
  </si>
  <si>
    <t>NQ1808213027439</t>
  </si>
  <si>
    <t>NQ1805113041998</t>
  </si>
  <si>
    <t>G2DBPM7G2600804</t>
  </si>
  <si>
    <t>F61BUA7EV529651</t>
  </si>
  <si>
    <t>NQ1808913042382</t>
  </si>
  <si>
    <t>NQ1806613018605</t>
  </si>
  <si>
    <t>NQ1717813017418</t>
  </si>
  <si>
    <t>FA4BPP8EV501068</t>
  </si>
  <si>
    <t>G2CBPP8FB502254</t>
  </si>
  <si>
    <t>F7LBPM7EV608044</t>
  </si>
  <si>
    <t>ALCLF9CBD3AF</t>
  </si>
  <si>
    <t>89UBNE8AG428775</t>
  </si>
  <si>
    <t>C8F86DF88E4B</t>
  </si>
  <si>
    <t>F4PBPM7DV605846</t>
  </si>
  <si>
    <t>CP1603CB83J</t>
  </si>
  <si>
    <t>CP1720CBE93</t>
  </si>
  <si>
    <t>QS1915009006396</t>
  </si>
  <si>
    <t>QS1911109006164</t>
  </si>
  <si>
    <t>CAG3R24003425</t>
  </si>
  <si>
    <t>QS1908809005859</t>
  </si>
  <si>
    <t>DM1820009013729</t>
  </si>
  <si>
    <t>F7JBPM7EV600853</t>
  </si>
  <si>
    <t>111604609538</t>
  </si>
  <si>
    <t>DM1803509000274</t>
  </si>
  <si>
    <t>394983536204664604051234</t>
  </si>
  <si>
    <t>F65BPP8DV506316</t>
  </si>
  <si>
    <t>E8GBPP6AV564314</t>
  </si>
  <si>
    <t>G2MBPM7G2609420</t>
  </si>
  <si>
    <t>330002469</t>
  </si>
  <si>
    <t>G26BPP8FB500680</t>
  </si>
  <si>
    <t>NQ1734713002083</t>
  </si>
  <si>
    <t>CP1527DB3TU</t>
  </si>
  <si>
    <t>QS1835509010469</t>
  </si>
  <si>
    <t>QS1906009003112</t>
  </si>
  <si>
    <t>DM1821509005501</t>
  </si>
  <si>
    <t>394983517403331504051234</t>
  </si>
  <si>
    <t>NQ1807313008067</t>
  </si>
  <si>
    <t>QS1836009010242</t>
  </si>
  <si>
    <t>NQ1722313015785</t>
  </si>
  <si>
    <t>NQ1807513046090</t>
  </si>
  <si>
    <t>281789455</t>
  </si>
  <si>
    <t>CP1522DB6BQ</t>
  </si>
  <si>
    <t>CP1606DB0UE</t>
  </si>
  <si>
    <t>DM1807709003799</t>
  </si>
  <si>
    <t>CP1521DBQJ2</t>
  </si>
  <si>
    <t>DM1830609018785</t>
  </si>
  <si>
    <t>DM1823509007972</t>
  </si>
  <si>
    <t>PA87389954</t>
  </si>
  <si>
    <t>2112CVXP17287</t>
  </si>
  <si>
    <t>61S22346000AD47</t>
  </si>
  <si>
    <t>2309DASP06125</t>
  </si>
  <si>
    <t>2111CVXP04497</t>
  </si>
  <si>
    <t>2126CVXP11311</t>
  </si>
  <si>
    <t>61S2234000089AE</t>
  </si>
  <si>
    <t>61S223280008C80</t>
  </si>
  <si>
    <t>61S22326000C536</t>
  </si>
  <si>
    <t>61S223230003E00</t>
  </si>
  <si>
    <t>61S22332000801B</t>
  </si>
  <si>
    <t>61S22324000EB5B</t>
  </si>
  <si>
    <t>61S223270006371</t>
  </si>
  <si>
    <t>61S224020016187</t>
  </si>
  <si>
    <t>61S2240400027F2</t>
  </si>
  <si>
    <t>61S22404000B956</t>
  </si>
  <si>
    <t>61S22340000E3FE</t>
  </si>
  <si>
    <t>B52234134987</t>
  </si>
  <si>
    <t>2522033D2106</t>
  </si>
  <si>
    <t>B52239027992</t>
  </si>
  <si>
    <t>B52227310052</t>
  </si>
  <si>
    <t>B5221B069630</t>
  </si>
  <si>
    <t>B522332A0482</t>
  </si>
  <si>
    <t>B5223A006334</t>
  </si>
  <si>
    <t>2522062A1507</t>
  </si>
  <si>
    <t>2522070F2210</t>
  </si>
  <si>
    <t>252208057299</t>
  </si>
  <si>
    <t>V52206246658</t>
  </si>
  <si>
    <t>572568254</t>
  </si>
  <si>
    <t>571850747</t>
  </si>
  <si>
    <t>61S2233000050B2</t>
  </si>
  <si>
    <t>60KG21125498AD8</t>
  </si>
  <si>
    <t>252203137944</t>
  </si>
  <si>
    <t>571870554</t>
  </si>
  <si>
    <t>AD7049AT01XB</t>
  </si>
  <si>
    <t>25218B009791</t>
  </si>
  <si>
    <t>60SA21320001C50</t>
  </si>
  <si>
    <t>60KG222435016DB</t>
  </si>
  <si>
    <t>25219A0F1677</t>
  </si>
  <si>
    <t>580991062</t>
  </si>
  <si>
    <t>1224HH57D13228</t>
  </si>
  <si>
    <t>60KG22241505A8D</t>
  </si>
  <si>
    <t>60SA2118001064A</t>
  </si>
  <si>
    <t>60SA22170020F3E</t>
  </si>
  <si>
    <t>60SA22170002BE0</t>
  </si>
  <si>
    <t>60SA214800030E9</t>
  </si>
  <si>
    <t>60SA222200170F7</t>
  </si>
  <si>
    <t>60SA222700129DD</t>
  </si>
  <si>
    <t>A7V4HH57D13914</t>
  </si>
  <si>
    <t>60KG21446291C41</t>
  </si>
  <si>
    <t>60KG2301249630D</t>
  </si>
  <si>
    <t>60SA23080000DE7</t>
  </si>
  <si>
    <t>2521920C3871</t>
  </si>
  <si>
    <t>60SA22220017683</t>
  </si>
  <si>
    <t>60SA2217001EF62</t>
  </si>
  <si>
    <t>60SA2243000D24A</t>
  </si>
  <si>
    <t>60SA2206001A81E</t>
  </si>
  <si>
    <t>60SA2151001199C</t>
  </si>
  <si>
    <t>60SA2229000CAB2</t>
  </si>
  <si>
    <t>60SA22140024053</t>
  </si>
  <si>
    <t>L1X7S55006207</t>
  </si>
  <si>
    <t>60SA22380004446</t>
  </si>
  <si>
    <t>60RP23200012407</t>
  </si>
  <si>
    <t>60K4220966963F5</t>
  </si>
  <si>
    <t>60SA22470008365</t>
  </si>
  <si>
    <t>252188352735</t>
  </si>
  <si>
    <t>11J4HH57D14130</t>
  </si>
  <si>
    <t>QS2100209007378</t>
  </si>
  <si>
    <t>AD70495U06ZK</t>
  </si>
  <si>
    <t>K7G7H34008653</t>
  </si>
  <si>
    <t>K8M7Z54003258</t>
  </si>
  <si>
    <t>25218B248116</t>
  </si>
  <si>
    <t>QS2103309005841</t>
  </si>
  <si>
    <t>2521852A4849</t>
  </si>
  <si>
    <t>252196154657</t>
  </si>
  <si>
    <t>K787S54008375</t>
  </si>
  <si>
    <t>61S223230015213</t>
  </si>
  <si>
    <t>JBP7L22004809</t>
  </si>
  <si>
    <t>K227L22014741</t>
  </si>
  <si>
    <t>25218B429059</t>
  </si>
  <si>
    <t>M1N7S65001007</t>
  </si>
  <si>
    <t>2521913E1266</t>
  </si>
  <si>
    <t>AD7049AT0EN0</t>
  </si>
  <si>
    <t>B52227337925</t>
  </si>
  <si>
    <t>M987Z66005421</t>
  </si>
  <si>
    <t>NB28M63007638</t>
  </si>
  <si>
    <t>LAN7Z65011765</t>
  </si>
  <si>
    <t>MCR7Z66007040</t>
  </si>
  <si>
    <t>K9E7Z55000913</t>
  </si>
  <si>
    <t>KBP7Z55001253</t>
  </si>
  <si>
    <t>B52235028666</t>
  </si>
  <si>
    <t>PA87393967</t>
  </si>
  <si>
    <t>2126CVXP21276</t>
  </si>
  <si>
    <t>2134CVXP06451</t>
  </si>
  <si>
    <t>61S2231500181A2</t>
  </si>
  <si>
    <t>61S22314000477C</t>
  </si>
  <si>
    <t>330773808</t>
  </si>
  <si>
    <t>V52209140098</t>
  </si>
  <si>
    <t>B522141E9548</t>
  </si>
  <si>
    <t>V522091B8641</t>
  </si>
  <si>
    <t>B522271B7041</t>
  </si>
  <si>
    <t>25220B078633</t>
  </si>
  <si>
    <t>B522251F2011</t>
  </si>
  <si>
    <t>206A947627B4</t>
  </si>
  <si>
    <t>B522170D1036</t>
  </si>
  <si>
    <t>B52236034768</t>
  </si>
  <si>
    <t>V5220A1D4450</t>
  </si>
  <si>
    <t>B52236031168</t>
  </si>
  <si>
    <t>2208DASP03802</t>
  </si>
  <si>
    <t>570778207</t>
  </si>
  <si>
    <t>2208CVXP13629</t>
  </si>
  <si>
    <t>2139CVXP42663</t>
  </si>
  <si>
    <t>340914402</t>
  </si>
  <si>
    <t>2251DASP02819</t>
  </si>
  <si>
    <t>2128CVXP62192</t>
  </si>
  <si>
    <t>B522261E9419</t>
  </si>
  <si>
    <t>581037975</t>
  </si>
  <si>
    <t>2223DASP24328</t>
  </si>
  <si>
    <t>60SA21480002F92</t>
  </si>
  <si>
    <t>60SA21450011D24</t>
  </si>
  <si>
    <t>60SA2118000F796</t>
  </si>
  <si>
    <t>331371715</t>
  </si>
  <si>
    <t>60SA2214000C964</t>
  </si>
  <si>
    <t>332484271</t>
  </si>
  <si>
    <t>571850999</t>
  </si>
  <si>
    <t>340941527</t>
  </si>
  <si>
    <t>J9T7M22002966</t>
  </si>
  <si>
    <t>AD42094G00T1</t>
  </si>
  <si>
    <t>60SA21480015769</t>
  </si>
  <si>
    <t>60SA22220013B6D</t>
  </si>
  <si>
    <t>A922187C0SAG</t>
  </si>
  <si>
    <t>60SA22390006120</t>
  </si>
  <si>
    <t>B52226191556</t>
  </si>
  <si>
    <t>H9N7M21001843</t>
  </si>
  <si>
    <t>60SA2247001020B</t>
  </si>
  <si>
    <t>60SA2306000B1FF</t>
  </si>
  <si>
    <t>60KG2215149182C</t>
  </si>
  <si>
    <t>ABS4HH57D16696</t>
  </si>
  <si>
    <t>60KG21231491E18</t>
  </si>
  <si>
    <t>252195095097</t>
  </si>
  <si>
    <t>60KG21464290313</t>
  </si>
  <si>
    <t>252203143937</t>
  </si>
  <si>
    <t>252186215902</t>
  </si>
  <si>
    <t>N788M63009551</t>
  </si>
  <si>
    <t>852192026948</t>
  </si>
  <si>
    <t>P2V8M63003449</t>
  </si>
  <si>
    <t>M2A7S65002180</t>
  </si>
  <si>
    <t>KAX7Z55003984</t>
  </si>
  <si>
    <t>252186187838</t>
  </si>
  <si>
    <t>60KG22232508694</t>
  </si>
  <si>
    <t>60KG2109349027B</t>
  </si>
  <si>
    <t>P3K8M63003332</t>
  </si>
  <si>
    <t>MBV8M63015179</t>
  </si>
  <si>
    <t>572633048</t>
  </si>
  <si>
    <t>852192039646</t>
  </si>
  <si>
    <t>252187059764</t>
  </si>
  <si>
    <t>2521970B6910</t>
  </si>
  <si>
    <t>60SA22270005878</t>
  </si>
  <si>
    <t>B5222C132068</t>
  </si>
  <si>
    <t>2521941D0477</t>
  </si>
  <si>
    <t>252194146914</t>
  </si>
  <si>
    <t>L357Z65000914</t>
  </si>
  <si>
    <t>252198135727</t>
  </si>
  <si>
    <t>2522060F7799</t>
  </si>
  <si>
    <t>KBT7Z55001915</t>
  </si>
  <si>
    <t>L9U7Z65002790</t>
  </si>
  <si>
    <t>MBP7Z66006184</t>
  </si>
  <si>
    <t>M997Z66009812</t>
  </si>
  <si>
    <t>L297S55006564</t>
  </si>
  <si>
    <t>252191393225</t>
  </si>
  <si>
    <t>L3T7S65006815</t>
  </si>
  <si>
    <t>60KG21516490686</t>
  </si>
  <si>
    <t>60KG23154492B8B</t>
  </si>
  <si>
    <t>60SA22280004583</t>
  </si>
  <si>
    <t>60SA2217001F92F</t>
  </si>
  <si>
    <t>60SA22170026514</t>
  </si>
  <si>
    <t>60SA22240007CF0</t>
  </si>
  <si>
    <t>PA87400098</t>
  </si>
  <si>
    <t>CTBDTVQXQ</t>
  </si>
  <si>
    <t>CTBDHCJWZ</t>
  </si>
  <si>
    <t>CTBDTTHVQ</t>
  </si>
  <si>
    <t>CTBDQWWLB</t>
  </si>
  <si>
    <t>CTBDZJVFH</t>
  </si>
  <si>
    <t>CTBDGDKVZ</t>
  </si>
  <si>
    <t>CTBFCMNQD</t>
  </si>
  <si>
    <t>CTBDKVJDT</t>
  </si>
  <si>
    <t>CTBDTQRTW</t>
  </si>
  <si>
    <t>CTBFBFXKV</t>
  </si>
  <si>
    <t>CTBDMRWST</t>
  </si>
  <si>
    <t>CTBDHHCQP</t>
  </si>
  <si>
    <t>CTBDHCDZC</t>
  </si>
  <si>
    <t>PA87400142</t>
  </si>
  <si>
    <t>61S2231000171CF</t>
  </si>
  <si>
    <t>252188332431</t>
  </si>
  <si>
    <t>61S22327000AC92</t>
  </si>
  <si>
    <t>61S22315000D9D7</t>
  </si>
  <si>
    <t>61S223270017012</t>
  </si>
  <si>
    <t>571388903</t>
  </si>
  <si>
    <t>571412049</t>
  </si>
  <si>
    <t>61S22315000F198</t>
  </si>
  <si>
    <t>N147S66008568</t>
  </si>
  <si>
    <t>60SA22220030C7D</t>
  </si>
  <si>
    <t>60SA2305000C8A2</t>
  </si>
  <si>
    <t>571413231</t>
  </si>
  <si>
    <t>60SA2206001B25E</t>
  </si>
  <si>
    <t>60SA21500000575</t>
  </si>
  <si>
    <t>60SA22280004B15</t>
  </si>
  <si>
    <t>341199316</t>
  </si>
  <si>
    <t>60SA22280001B5E</t>
  </si>
  <si>
    <t>60RP23200011582</t>
  </si>
  <si>
    <t>60KG23221491C14</t>
  </si>
  <si>
    <t>60SA224300009EE</t>
  </si>
  <si>
    <t>60SA22340015E2E</t>
  </si>
  <si>
    <t>60SA22320011E0F</t>
  </si>
  <si>
    <t>60SA22280014A7B</t>
  </si>
  <si>
    <t>M2J8A43001560</t>
  </si>
  <si>
    <t>60KG22163493864</t>
  </si>
  <si>
    <t>60KG231134906AF</t>
  </si>
  <si>
    <t>60SA2247001261F</t>
  </si>
  <si>
    <t>60SA21420008404</t>
  </si>
  <si>
    <t>60SA214600094B0</t>
  </si>
  <si>
    <t>60SA22330008168</t>
  </si>
  <si>
    <t>60KG21442290D78</t>
  </si>
  <si>
    <t>60KG2217250039B</t>
  </si>
  <si>
    <t>61S224040010554</t>
  </si>
  <si>
    <t>60K4221166915D6</t>
  </si>
  <si>
    <t>60KG21154321D89</t>
  </si>
  <si>
    <t>60KG23154492055</t>
  </si>
  <si>
    <t>60K422114691A90</t>
  </si>
  <si>
    <t>60KG2240249200C</t>
  </si>
  <si>
    <t>572748785</t>
  </si>
  <si>
    <t>60SA222700058FB</t>
  </si>
  <si>
    <t>60SA22170018535</t>
  </si>
  <si>
    <t>60SA22280005A94</t>
  </si>
  <si>
    <t>60KG21481290800</t>
  </si>
  <si>
    <t>60K4220966938A2</t>
  </si>
  <si>
    <t>60KG23154492566</t>
  </si>
  <si>
    <t>60SA2222000EEAE</t>
  </si>
  <si>
    <t>LAN7Z65011145</t>
  </si>
  <si>
    <t>60KG23151491A69</t>
  </si>
  <si>
    <t>60KG210754911D3</t>
  </si>
  <si>
    <t>60SA2239001818D</t>
  </si>
  <si>
    <t>252203136946</t>
  </si>
  <si>
    <t>60SA2307000E666</t>
  </si>
  <si>
    <t>60SA223300081CC</t>
  </si>
  <si>
    <t>60SA23080000830</t>
  </si>
  <si>
    <t>60K4220966926DD</t>
  </si>
  <si>
    <t>60K422101690970</t>
  </si>
  <si>
    <t>60SA2247000A820</t>
  </si>
  <si>
    <t>60KG22191501B00</t>
  </si>
  <si>
    <t>60SA222900134CF</t>
  </si>
  <si>
    <t>60KK23055210321</t>
  </si>
  <si>
    <t>60SA22140027B0B</t>
  </si>
  <si>
    <t>60SA2227000FED5</t>
  </si>
  <si>
    <t>60KG214522927F0</t>
  </si>
  <si>
    <t>60SA2152001334F</t>
  </si>
  <si>
    <t>60KG2150549082D</t>
  </si>
  <si>
    <t>60RP22020033125</t>
  </si>
  <si>
    <t>60K422083693BEA</t>
  </si>
  <si>
    <t>60RP21230181956</t>
  </si>
  <si>
    <t>60KG22153491A6A</t>
  </si>
  <si>
    <t>60KG2315149250A</t>
  </si>
  <si>
    <t>60KG21332292C78</t>
  </si>
  <si>
    <t>60KG23023490FE6</t>
  </si>
  <si>
    <t>60RP22070104920</t>
  </si>
  <si>
    <t>60RP21060010521</t>
  </si>
  <si>
    <t>60SA22170022EAA</t>
  </si>
  <si>
    <t>60RP21180012622</t>
  </si>
  <si>
    <t>60RP21060063046</t>
  </si>
  <si>
    <t>60RP21180007818</t>
  </si>
  <si>
    <t>60KG22215501747</t>
  </si>
  <si>
    <t>2521851F9589</t>
  </si>
  <si>
    <t>P3K8M63011355</t>
  </si>
  <si>
    <t>60RP20470035987</t>
  </si>
  <si>
    <t>60RP21230135847</t>
  </si>
  <si>
    <t>60RP21180027166</t>
  </si>
  <si>
    <t>L2L7S55009353</t>
  </si>
  <si>
    <t>NB88M63007404</t>
  </si>
  <si>
    <t>60RP21090095121</t>
  </si>
  <si>
    <t>60RP20470047688</t>
  </si>
  <si>
    <t>60RP21090020238</t>
  </si>
  <si>
    <t>60RP20510023038</t>
  </si>
  <si>
    <t>MBV8M63002163</t>
  </si>
  <si>
    <t>L1S7Z55002650</t>
  </si>
  <si>
    <t>60SA22290013A6C</t>
  </si>
  <si>
    <t>60SA222700061C9</t>
  </si>
  <si>
    <t>60SA2222000D3AC</t>
  </si>
  <si>
    <t>60SA223900064C9</t>
  </si>
  <si>
    <t>60SA22220011C20</t>
  </si>
  <si>
    <t>60SA2217001E1B7</t>
  </si>
  <si>
    <t>60SA214000018C4</t>
  </si>
  <si>
    <t>60SA2222000EAD7</t>
  </si>
  <si>
    <t>60SA21520001591</t>
  </si>
  <si>
    <t>60SA21180010AF7</t>
  </si>
  <si>
    <t>60SA22290009D39</t>
  </si>
  <si>
    <t>60SA230500075E2</t>
  </si>
  <si>
    <t>60SA22290013503</t>
  </si>
  <si>
    <t>60SA2228000FE35</t>
  </si>
  <si>
    <t>PA87407256</t>
  </si>
  <si>
    <t>2205DASP09086</t>
  </si>
  <si>
    <t>2111CVXP03317</t>
  </si>
  <si>
    <t>2221DASP08139</t>
  </si>
  <si>
    <t>2126CVXP02666</t>
  </si>
  <si>
    <t>2112CVXP23204</t>
  </si>
  <si>
    <t>2229DASP33627</t>
  </si>
  <si>
    <t>2121CVXP55764</t>
  </si>
  <si>
    <t>2322DASP14570</t>
  </si>
  <si>
    <t>2139CVXP00339</t>
  </si>
  <si>
    <t>2305DASP02934</t>
  </si>
  <si>
    <t>2012CVX072396</t>
  </si>
  <si>
    <t>B522261B4285</t>
  </si>
  <si>
    <t>B52226192380</t>
  </si>
  <si>
    <t>B52217203517</t>
  </si>
  <si>
    <t>V52208164131</t>
  </si>
  <si>
    <t>B522190E8248</t>
  </si>
  <si>
    <t>252206055633</t>
  </si>
  <si>
    <t>B522261A1326</t>
  </si>
  <si>
    <t>B522273A3305</t>
  </si>
  <si>
    <t>V52209158529</t>
  </si>
  <si>
    <t>B52233259939</t>
  </si>
  <si>
    <t>B52233024162</t>
  </si>
  <si>
    <t>B52242141413</t>
  </si>
  <si>
    <t>V5220A5C9475</t>
  </si>
  <si>
    <t>252206102362</t>
  </si>
  <si>
    <t>25220A194457</t>
  </si>
  <si>
    <t>B52226200153</t>
  </si>
  <si>
    <t>V52209205469</t>
  </si>
  <si>
    <t>B522341C5345</t>
  </si>
  <si>
    <t>B522142A8812</t>
  </si>
  <si>
    <t>B522190C9617</t>
  </si>
  <si>
    <t>B522322F4237</t>
  </si>
  <si>
    <t>B5222C052287</t>
  </si>
  <si>
    <t>V52209234662</t>
  </si>
  <si>
    <t>B52215129187</t>
  </si>
  <si>
    <t>V52209251304</t>
  </si>
  <si>
    <t>B522190F4449</t>
  </si>
  <si>
    <t>B522261F3927</t>
  </si>
  <si>
    <t>B52215134798</t>
  </si>
  <si>
    <t>B522261E4673</t>
  </si>
  <si>
    <t>B52235063368</t>
  </si>
  <si>
    <t>572305704</t>
  </si>
  <si>
    <t>571372098</t>
  </si>
  <si>
    <t>B52232264658</t>
  </si>
  <si>
    <t>570308776</t>
  </si>
  <si>
    <t>572563117</t>
  </si>
  <si>
    <t>571397861</t>
  </si>
  <si>
    <t>572019978</t>
  </si>
  <si>
    <t>KAY7Z55003339</t>
  </si>
  <si>
    <t>2111CVXT05836</t>
  </si>
  <si>
    <t>571879651</t>
  </si>
  <si>
    <t>60K42209369400A</t>
  </si>
  <si>
    <t>572567677</t>
  </si>
  <si>
    <t>571993303</t>
  </si>
  <si>
    <t>571927522</t>
  </si>
  <si>
    <t>571519405</t>
  </si>
  <si>
    <t>572264565</t>
  </si>
  <si>
    <t>572639762</t>
  </si>
  <si>
    <t>572367567</t>
  </si>
  <si>
    <t>572593300</t>
  </si>
  <si>
    <t>570368605</t>
  </si>
  <si>
    <t>570136386</t>
  </si>
  <si>
    <t>60SA22140025281</t>
  </si>
  <si>
    <t>B52214162886</t>
  </si>
  <si>
    <t>572819886</t>
  </si>
  <si>
    <t>B522251F1973</t>
  </si>
  <si>
    <t>B52218032025</t>
  </si>
  <si>
    <t>2124CVXP23196</t>
  </si>
  <si>
    <t>2131CVXP35665</t>
  </si>
  <si>
    <t>2133CVXP12592</t>
  </si>
  <si>
    <t>M897S66001183</t>
  </si>
  <si>
    <t>L3T7S65004648</t>
  </si>
  <si>
    <t>2126CVXP23767</t>
  </si>
  <si>
    <t>L9U7Z65004524</t>
  </si>
  <si>
    <t>B52227206394</t>
  </si>
  <si>
    <t>MBT7Z66016086</t>
  </si>
  <si>
    <t>2322DASP15780</t>
  </si>
  <si>
    <t>M837S66002358</t>
  </si>
  <si>
    <t>B522341C2726</t>
  </si>
  <si>
    <t>K7R7S54006455</t>
  </si>
  <si>
    <t>K7F7H34011929</t>
  </si>
  <si>
    <t>B52218029405</t>
  </si>
  <si>
    <t>B522341C0384</t>
  </si>
  <si>
    <t>B52233247823</t>
  </si>
  <si>
    <t>MC37Z66009056</t>
  </si>
  <si>
    <t>B522273B1265</t>
  </si>
  <si>
    <t>N748M63009765</t>
  </si>
  <si>
    <t>252191388837</t>
  </si>
  <si>
    <t>M547S66003076</t>
  </si>
  <si>
    <t>B5222A053469</t>
  </si>
  <si>
    <t>L2R7S55012701</t>
  </si>
  <si>
    <t>H7D7H23007227</t>
  </si>
  <si>
    <t>H7V7H23006173</t>
  </si>
  <si>
    <t>B5221A0A5897</t>
  </si>
  <si>
    <t>60SA221700228BF</t>
  </si>
  <si>
    <t>60SA2238000728C</t>
  </si>
  <si>
    <t>60SA2148000CE72</t>
  </si>
  <si>
    <t>J1C7L22014877</t>
  </si>
  <si>
    <t>M2M7Z65000303</t>
  </si>
  <si>
    <t>2222DASP32319</t>
  </si>
  <si>
    <t>M2E7S65004395</t>
  </si>
  <si>
    <t>MBV8M63017973</t>
  </si>
  <si>
    <t>2522061C8524</t>
  </si>
  <si>
    <t>60SA21180010803</t>
  </si>
  <si>
    <t>L2L7S55009053</t>
  </si>
  <si>
    <t>2122CVXP13546</t>
  </si>
  <si>
    <t>B52235041470</t>
  </si>
  <si>
    <t>L6G7S65018838</t>
  </si>
  <si>
    <t>N147S66009439</t>
  </si>
  <si>
    <t>2322DASP08733</t>
  </si>
  <si>
    <t>B52234188282</t>
  </si>
  <si>
    <t>L867S65008148</t>
  </si>
  <si>
    <t>2126CVXP04093</t>
  </si>
  <si>
    <t>JBP7L22001414</t>
  </si>
  <si>
    <t>H557H13000743</t>
  </si>
  <si>
    <t>N7B7S66001653</t>
  </si>
  <si>
    <t>K6S7S54001902</t>
  </si>
  <si>
    <t>L6B7S65000847</t>
  </si>
  <si>
    <t>J5P7H24009019</t>
  </si>
  <si>
    <t>60SA22290016069</t>
  </si>
  <si>
    <t>PA87409653</t>
  </si>
  <si>
    <t>61S22324000CDAC</t>
  </si>
  <si>
    <t>61S2231000077FC</t>
  </si>
  <si>
    <t>2221DASP08159</t>
  </si>
  <si>
    <t>2012CVX069711</t>
  </si>
  <si>
    <t>2112CVXP08754</t>
  </si>
  <si>
    <t>B52233006331</t>
  </si>
  <si>
    <t>MM234400001326</t>
  </si>
  <si>
    <t>60KG23203494A3E</t>
  </si>
  <si>
    <t>61S223300001B1A</t>
  </si>
  <si>
    <t>60RP21180033817</t>
  </si>
  <si>
    <t>60RP20510056209</t>
  </si>
  <si>
    <t>A922181504XH</t>
  </si>
  <si>
    <t>60KG21494491B3A</t>
  </si>
  <si>
    <t>60KG2217350036B</t>
  </si>
  <si>
    <t>60KG215124905A8</t>
  </si>
  <si>
    <t>60KG21243490ECE</t>
  </si>
  <si>
    <t>60KG22403491209</t>
  </si>
  <si>
    <t>9CT2H956C10779</t>
  </si>
  <si>
    <t>60SA22240007035</t>
  </si>
  <si>
    <t>60SA2206001405F</t>
  </si>
  <si>
    <t>60SA21480016A74</t>
  </si>
  <si>
    <t>60SA21180010A6D</t>
  </si>
  <si>
    <t>60SA22340015933</t>
  </si>
  <si>
    <t>1294HH57D11523</t>
  </si>
  <si>
    <t>60SA22290010103</t>
  </si>
  <si>
    <t>60KG22241504786</t>
  </si>
  <si>
    <t>60SA21480004BB2</t>
  </si>
  <si>
    <t>60SA2148000200A</t>
  </si>
  <si>
    <t>60KG21271492CF6</t>
  </si>
  <si>
    <t>B522190E1353</t>
  </si>
  <si>
    <t>60RP23060052690</t>
  </si>
  <si>
    <t>60KG22401490BEA</t>
  </si>
  <si>
    <t>60SA22410000B07</t>
  </si>
  <si>
    <t>AE3280120EC2</t>
  </si>
  <si>
    <t>60KW24166440CCB</t>
  </si>
  <si>
    <t>A8S4HH57D12955</t>
  </si>
  <si>
    <t>60KW241624420B8</t>
  </si>
  <si>
    <t>60SA22500001F81</t>
  </si>
  <si>
    <t>A7V4HH57D12399</t>
  </si>
  <si>
    <t>AD70495U064A</t>
  </si>
  <si>
    <t>60SA22140022E39</t>
  </si>
  <si>
    <t>A922182J100K</t>
  </si>
  <si>
    <t>60SA2230000029D</t>
  </si>
  <si>
    <t>60SA222900145A9</t>
  </si>
  <si>
    <t>60SA214500040FC</t>
  </si>
  <si>
    <t>A9M4HH57D16469</t>
  </si>
  <si>
    <t>252195004109</t>
  </si>
  <si>
    <t>AE32805502SR</t>
  </si>
  <si>
    <t>K7F7H34016538</t>
  </si>
  <si>
    <t>571784148</t>
  </si>
  <si>
    <t>H8C7M21006836</t>
  </si>
  <si>
    <t>11W4HH57D10113</t>
  </si>
  <si>
    <t>QS2121509013170</t>
  </si>
  <si>
    <t>60SA22280002C09</t>
  </si>
  <si>
    <t>60SA2217001746F</t>
  </si>
  <si>
    <t>QS2021909004711</t>
  </si>
  <si>
    <t>AD70498H06TX</t>
  </si>
  <si>
    <t>571512882</t>
  </si>
  <si>
    <t>AD70498Q01ZL</t>
  </si>
  <si>
    <t>252188002910</t>
  </si>
  <si>
    <t>571810559</t>
  </si>
  <si>
    <t>60SA2152000AC90</t>
  </si>
  <si>
    <t>M9E7S66019046</t>
  </si>
  <si>
    <t>V52209248434</t>
  </si>
  <si>
    <t>M2P7S65002404</t>
  </si>
  <si>
    <t>2316DASP19804</t>
  </si>
  <si>
    <t>2225DASP21952</t>
  </si>
  <si>
    <t>A922184R08X0</t>
  </si>
  <si>
    <t>2112CVXP10207</t>
  </si>
  <si>
    <t>B5222B1A9200</t>
  </si>
  <si>
    <t>B52232228990</t>
  </si>
  <si>
    <t>B5222C033721</t>
  </si>
  <si>
    <t>V52209201488</t>
  </si>
  <si>
    <t>B522271B7214</t>
  </si>
  <si>
    <t>K8V7Z54002264</t>
  </si>
  <si>
    <t>M417S66006769</t>
  </si>
  <si>
    <t>252206305535</t>
  </si>
  <si>
    <t>B522273E2287</t>
  </si>
  <si>
    <t>B522190F4911</t>
  </si>
  <si>
    <t>B522261E3704</t>
  </si>
  <si>
    <t>V52209179840</t>
  </si>
  <si>
    <t>25220B024622</t>
  </si>
  <si>
    <t>LAN7Z65007384</t>
  </si>
  <si>
    <t>KBT7Z55000927</t>
  </si>
  <si>
    <t>2316DASP07887</t>
  </si>
  <si>
    <t>L6B7S65001634</t>
  </si>
  <si>
    <t>2309DASP01645</t>
  </si>
  <si>
    <t>2122CVXP05552</t>
  </si>
  <si>
    <t>2105CVXT02048</t>
  </si>
  <si>
    <t>B522332A1007</t>
  </si>
  <si>
    <t>2137CVXP40227</t>
  </si>
  <si>
    <t>L367Z65006213</t>
  </si>
  <si>
    <t>2133CVXP02965</t>
  </si>
  <si>
    <t>2322DASP06747</t>
  </si>
  <si>
    <t>2149DASP18190</t>
  </si>
  <si>
    <t>L647S65002470</t>
  </si>
  <si>
    <t>B52227333679</t>
  </si>
  <si>
    <t>2316DASP19853</t>
  </si>
  <si>
    <t>KBB7S55001400</t>
  </si>
  <si>
    <t>2115CVXP31053</t>
  </si>
  <si>
    <t>60SA215200030E6</t>
  </si>
  <si>
    <t>AD3108BG1BEZ</t>
  </si>
  <si>
    <t>WP86410118</t>
  </si>
  <si>
    <t>B6VBNR9ED666668</t>
  </si>
  <si>
    <t>EB6BNRCFK614036</t>
  </si>
  <si>
    <t>D1TBNRBEG622095</t>
  </si>
  <si>
    <t>F67BNRDFK621237</t>
  </si>
  <si>
    <t>B6VBNR9ED666412</t>
  </si>
  <si>
    <t>E34BNRBEK602434</t>
  </si>
  <si>
    <t>BCCBNRAEG673970</t>
  </si>
  <si>
    <t>C8CBNRBEG622358</t>
  </si>
  <si>
    <t>D5EBNRBEG653247</t>
  </si>
  <si>
    <t>C55BNRBEG636750</t>
  </si>
  <si>
    <t>E52BNRCFK656338</t>
  </si>
  <si>
    <t>AAGBNR9DD647085</t>
  </si>
  <si>
    <t>D5FBNRBEG654646</t>
  </si>
  <si>
    <t>FA9BNRDFK620778</t>
  </si>
  <si>
    <t>DB9BNRBEK679516</t>
  </si>
  <si>
    <t>C8DBNRBEG625063</t>
  </si>
  <si>
    <t>D1TBNRBEG623370</t>
  </si>
  <si>
    <t>F5CBNRDFK610531</t>
  </si>
  <si>
    <t>D75BNRBEG680422</t>
  </si>
  <si>
    <t>E5XBNRCFK688628</t>
  </si>
  <si>
    <t>BCDBNRAEG676482</t>
  </si>
  <si>
    <t>B4BBNR9DD628249</t>
  </si>
  <si>
    <t>F7CBNRDFK631224</t>
  </si>
  <si>
    <t>D4NBNRBEG601972</t>
  </si>
  <si>
    <t>CC5BNRBEG651913</t>
  </si>
  <si>
    <t>D9VBNRBEK647008</t>
  </si>
  <si>
    <t>B73BNR9ED668050</t>
  </si>
  <si>
    <t>D5EBNRBEG653883</t>
  </si>
  <si>
    <t>E52BNRCFK656304</t>
  </si>
  <si>
    <t>C5RBNRBEG649181</t>
  </si>
  <si>
    <t>B9UBNR9ED625240</t>
  </si>
  <si>
    <t>A7XBNR9CD603394</t>
  </si>
  <si>
    <t>D3GBNRBEG665212</t>
  </si>
  <si>
    <t>B73BNR9ED668181</t>
  </si>
  <si>
    <t>DC1BNRBEK617760</t>
  </si>
  <si>
    <t>CC5BNRBEG651558</t>
  </si>
  <si>
    <t>D4PBNRBEG606639</t>
  </si>
  <si>
    <t>D3FBNRBEG663003</t>
  </si>
  <si>
    <t>D4NBNRBEG602901</t>
  </si>
  <si>
    <t>CBTBNRBEG641764</t>
  </si>
  <si>
    <t>DA8BNRBEK649564</t>
  </si>
  <si>
    <t>CBTBNRBEG643334</t>
  </si>
  <si>
    <t>D9VBNRBEK646941</t>
  </si>
  <si>
    <t>B3MBNR9DD606083</t>
  </si>
  <si>
    <t>C8CBNRBEG620166</t>
  </si>
  <si>
    <t>B4BBNR9DD628742</t>
  </si>
  <si>
    <t>C4ABNRBEG627912</t>
  </si>
  <si>
    <t>A61BNR9AD666390</t>
  </si>
  <si>
    <t>CBTBNRBEG641812</t>
  </si>
  <si>
    <t>F7EBNRDFK635768</t>
  </si>
  <si>
    <t>D75BNRBEG680469</t>
  </si>
  <si>
    <t>C74BNRBEG667998</t>
  </si>
  <si>
    <t>E63BNRCFK692565</t>
  </si>
  <si>
    <t>DAGBNRBEK663709</t>
  </si>
  <si>
    <t>B4BBNR9DD629741</t>
  </si>
  <si>
    <t>C8CBNRBEG623518</t>
  </si>
  <si>
    <t>CC4BNRBEG646455</t>
  </si>
  <si>
    <t>DC2BNRBEK619840</t>
  </si>
  <si>
    <t>D9UBNRBEK641442</t>
  </si>
  <si>
    <t>FA8BNRDFK619735</t>
  </si>
  <si>
    <t>C76BNRBEG671118</t>
  </si>
  <si>
    <t>D4PBNRBEG604471</t>
  </si>
  <si>
    <t>B4BBNR9DD628286</t>
  </si>
  <si>
    <t>D2VBNRBEG653043</t>
  </si>
  <si>
    <t>CC4BNRBEG646740</t>
  </si>
  <si>
    <t>D4NBNRBEG601423</t>
  </si>
  <si>
    <t>D5EBNRBEG652920</t>
  </si>
  <si>
    <t>C76BNRBEG671957</t>
  </si>
  <si>
    <t>DAGBNRBEK662538</t>
  </si>
  <si>
    <t>D9VBNRBEK643979</t>
  </si>
  <si>
    <t>D4NBNRBEG603493</t>
  </si>
  <si>
    <t>B9UBNR9ED625297</t>
  </si>
  <si>
    <t>B6VBNR9ED665743</t>
  </si>
  <si>
    <t>CAVBNRBEG616716</t>
  </si>
  <si>
    <t>DB9BNRBEK674460</t>
  </si>
  <si>
    <t>B9UBNR9ED624649</t>
  </si>
  <si>
    <t>F7ABNRDFK624560</t>
  </si>
  <si>
    <t>B5CBNR9ED639996</t>
  </si>
  <si>
    <t>E52BNRCFK656372</t>
  </si>
  <si>
    <t>D1TBNRBEG623427</t>
  </si>
  <si>
    <t>CC4BNRBEG647373</t>
  </si>
  <si>
    <t>B6VBNR9ED665451</t>
  </si>
  <si>
    <t>F9DBNRDFK609640</t>
  </si>
  <si>
    <t>F67BNRDFK621449</t>
  </si>
  <si>
    <t>WP86413884</t>
  </si>
  <si>
    <t>E35BNRBEK601626</t>
  </si>
  <si>
    <t>CC5BNRBEG651999</t>
  </si>
  <si>
    <t>CC4BNRBEG647990</t>
  </si>
  <si>
    <t>D4PBNRBEG606504</t>
  </si>
  <si>
    <t>C4ABNRBEG627955</t>
  </si>
  <si>
    <t>CC4BNRBEG646080</t>
  </si>
  <si>
    <t>D76BNRBEG682666</t>
  </si>
  <si>
    <t>A7XBNR9CD602267</t>
  </si>
  <si>
    <t>CC5BNRBEG651719</t>
  </si>
  <si>
    <t>D4NBNRBEG602764</t>
  </si>
  <si>
    <t>B9UBNR9ED625745</t>
  </si>
  <si>
    <t>D4PBNRBEG607433</t>
  </si>
  <si>
    <t>D75BNRBEG681668</t>
  </si>
  <si>
    <t>D7UBNRBEK606376</t>
  </si>
  <si>
    <t>FA9BNRDFK620415</t>
  </si>
  <si>
    <t>B2KBNR9DD678170</t>
  </si>
  <si>
    <t>C5RBNRBEG649034</t>
  </si>
  <si>
    <t>BCDBNRAEG674974</t>
  </si>
  <si>
    <t>E53BNRCFK659412</t>
  </si>
  <si>
    <t>D4NBNRBEG600699</t>
  </si>
  <si>
    <t>BCDBNRAEG675334</t>
  </si>
  <si>
    <t>A61BNR9AD666408</t>
  </si>
  <si>
    <t>E4XBNRCFK655282</t>
  </si>
  <si>
    <t>D6RBNRBEG661097</t>
  </si>
  <si>
    <t>D2VBNRBEG653592</t>
  </si>
  <si>
    <t>BCCBNRAEG674598</t>
  </si>
  <si>
    <t>FA9BNRDFK620403</t>
  </si>
  <si>
    <t>B9UBNR9ED625382</t>
  </si>
  <si>
    <t>A61BNR9AD666384</t>
  </si>
  <si>
    <t>C8CBNRBEG620344</t>
  </si>
  <si>
    <t>D2VBNRBEG653052</t>
  </si>
  <si>
    <t>D4NBNRBEG602678</t>
  </si>
  <si>
    <t>CBTBNRBEG643927</t>
  </si>
  <si>
    <t>EB6BNRCFK614073</t>
  </si>
  <si>
    <t>DC1BNRBEK617635</t>
  </si>
  <si>
    <t>D4NBNRBEG602869</t>
  </si>
  <si>
    <t>E53BNRCFK659955</t>
  </si>
  <si>
    <t>F7CBNRDFK631262</t>
  </si>
  <si>
    <t>D9UBNRBEK641398</t>
  </si>
  <si>
    <t>CC5BNRBEG650234</t>
  </si>
  <si>
    <t>ACUBNR9DD654204</t>
  </si>
  <si>
    <t>D9UBNRBEK641735</t>
  </si>
  <si>
    <t>D4SBNRBEG610130</t>
  </si>
  <si>
    <t>A9TBNR9CD621631</t>
  </si>
  <si>
    <t>DC1BNRBEK617632</t>
  </si>
  <si>
    <t>E63BNRCFK692420</t>
  </si>
  <si>
    <t>D9VBNRBEK647151</t>
  </si>
  <si>
    <t>D4NBNRBEG603681</t>
  </si>
  <si>
    <t>BCDBNRAEG675830</t>
  </si>
  <si>
    <t>C76BNRBEG671422</t>
  </si>
  <si>
    <t>E63BNRCFK691950</t>
  </si>
  <si>
    <t>E53BNRCFK661595</t>
  </si>
  <si>
    <t>D9UBNRBEK640880</t>
  </si>
  <si>
    <t>D4PBNRBEG604847</t>
  </si>
  <si>
    <t>A7XBNR9CD602563</t>
  </si>
  <si>
    <t>D9UBNRBEK640934</t>
  </si>
  <si>
    <t>CBTBNRBEG642814</t>
  </si>
  <si>
    <t>D7UBNRBEK606441</t>
  </si>
  <si>
    <t>D75BNRBEG680254</t>
  </si>
  <si>
    <t>D4PBNRBEG607672</t>
  </si>
  <si>
    <t>DC1BNRBEK616695</t>
  </si>
  <si>
    <t>C1DBNRBEG612052</t>
  </si>
  <si>
    <t>D9VBNRBEK647593</t>
  </si>
  <si>
    <t>BB5BNRAED655760</t>
  </si>
  <si>
    <t>CC4BNRBEG648647</t>
  </si>
  <si>
    <t>C74BNRBEG668984</t>
  </si>
  <si>
    <t>CC5BNRBEG650219</t>
  </si>
  <si>
    <t>D4PBNRBEG607711</t>
  </si>
  <si>
    <t>BCDBNRAEG676518</t>
  </si>
  <si>
    <t>CAVBNRBEG617482</t>
  </si>
  <si>
    <t>E53BNRCFK660219</t>
  </si>
  <si>
    <t>D9UBNRBEK640527</t>
  </si>
  <si>
    <t>D4NBNRBEG600163</t>
  </si>
  <si>
    <t>C7SBNRBEG615518</t>
  </si>
  <si>
    <t>B3KBNR9DD605958</t>
  </si>
  <si>
    <t>E53BNRCFK659619</t>
  </si>
  <si>
    <t>C76BNRBEG672252</t>
  </si>
  <si>
    <t>D1TBNRBEG623131</t>
  </si>
  <si>
    <t>E35BNRBEK600066</t>
  </si>
  <si>
    <t>CAVBNRBEG617993</t>
  </si>
  <si>
    <t>F7CBNRDFK631229</t>
  </si>
  <si>
    <t>DB9BNRBEK674930</t>
  </si>
  <si>
    <t>D3GBNRBEG665926</t>
  </si>
  <si>
    <t>D2VBNRBEG653551</t>
  </si>
  <si>
    <t>WP86784123</t>
  </si>
  <si>
    <t>2C94J98HU100531</t>
  </si>
  <si>
    <t>9B52J98HS101589</t>
  </si>
  <si>
    <t>2C94J98HU100595</t>
  </si>
  <si>
    <t>2C94J98HU100415</t>
  </si>
  <si>
    <t>2C94J98HU100476</t>
  </si>
  <si>
    <t>2C94J98HU100524</t>
  </si>
  <si>
    <t>2CT4J98HU100464</t>
  </si>
  <si>
    <t>2CT4J98HU101058</t>
  </si>
  <si>
    <t>2CT4J98HU100373</t>
  </si>
  <si>
    <t>2CT4J98HU100381</t>
  </si>
  <si>
    <t>2CT4J98HU100939</t>
  </si>
  <si>
    <t>2CT4J98HU100979</t>
  </si>
  <si>
    <t>2CT4J98HU100468</t>
  </si>
  <si>
    <t>2CT4J98HU101038</t>
  </si>
  <si>
    <t>2C94J98HU100570</t>
  </si>
  <si>
    <t>2C94J98HU100612</t>
  </si>
  <si>
    <t>2CA4J98HU100565</t>
  </si>
  <si>
    <t>2CA4J98HU100593</t>
  </si>
  <si>
    <t>2CA4J98HU100743</t>
  </si>
  <si>
    <t>2CC4J98HU100114</t>
  </si>
  <si>
    <t>2CA4J98HU100744</t>
  </si>
  <si>
    <t>2CA4J98HU100617</t>
  </si>
  <si>
    <t>2CT4J98HU101165</t>
  </si>
  <si>
    <t>2CT4J98HU100772</t>
  </si>
  <si>
    <t>2CA4J98HU100254</t>
  </si>
  <si>
    <t>2C94J98HU100495</t>
  </si>
  <si>
    <t>2C94J98HU100490</t>
  </si>
  <si>
    <t>2C94J98HU100429</t>
  </si>
  <si>
    <t>2C94J98HU100508</t>
  </si>
  <si>
    <t>2C94J98HU100387</t>
  </si>
  <si>
    <t>2C94J98HU100489</t>
  </si>
  <si>
    <t>2C94J98HU100618</t>
  </si>
  <si>
    <t>2C94J98HU100539</t>
  </si>
  <si>
    <t>2C94J98HU100611</t>
  </si>
  <si>
    <t>2C94J98HU100367</t>
  </si>
  <si>
    <t>2C94J98HU100378</t>
  </si>
  <si>
    <t>2C94J98HU100506</t>
  </si>
  <si>
    <t>2C94J98HU100418</t>
  </si>
  <si>
    <t>2C94J98HU100586</t>
  </si>
  <si>
    <t>2C94J98HU100596</t>
  </si>
  <si>
    <t>2C94J98HU100368</t>
  </si>
  <si>
    <t>2C94J98HU100614</t>
  </si>
  <si>
    <t>2C94J98HU100608</t>
  </si>
  <si>
    <t>2CC4J98HU100106</t>
  </si>
  <si>
    <t>2CC4J98HU100108</t>
  </si>
  <si>
    <t>2CA4J98HU100851</t>
  </si>
  <si>
    <t>31A4J98HU100324</t>
  </si>
  <si>
    <t>31A4J98HU100327</t>
  </si>
  <si>
    <t>31A4J98HU100118</t>
  </si>
  <si>
    <t>31A4J98HU100347</t>
  </si>
  <si>
    <t>3194J98HU100895</t>
  </si>
  <si>
    <t>3194J98HU100787</t>
  </si>
  <si>
    <t>2CC4J98HU100871</t>
  </si>
  <si>
    <t>2CC4J98HU100864</t>
  </si>
  <si>
    <t>8782RJ8DS102774</t>
  </si>
  <si>
    <t>81J2RJ8DS102422</t>
  </si>
  <si>
    <t>97S2J98GS103540</t>
  </si>
  <si>
    <t>81K2RJ8DS102588</t>
  </si>
  <si>
    <t>9132RJ8DS101000</t>
  </si>
  <si>
    <t>98P2J98GS102515</t>
  </si>
  <si>
    <t>7C42RJ8DS101203</t>
  </si>
  <si>
    <t>86K2RJ8DS101845</t>
  </si>
  <si>
    <t>7CW2RJ8DS100497</t>
  </si>
  <si>
    <t>7592RJ8DS104043</t>
  </si>
  <si>
    <t>1544J98HU101154</t>
  </si>
  <si>
    <t>1634J98HU100478</t>
  </si>
  <si>
    <t>1324J98HS100740</t>
  </si>
  <si>
    <t>AAV4J98HS102723</t>
  </si>
  <si>
    <t>6CL2RJ8DS102622</t>
  </si>
  <si>
    <t>8782RJ8DS103048</t>
  </si>
  <si>
    <t>G83BRJ6CS101980</t>
  </si>
  <si>
    <t>16P4J98HW100907</t>
  </si>
  <si>
    <t>74V2RJ8DS105584</t>
  </si>
  <si>
    <t>FCBBRJ6CS101014</t>
  </si>
  <si>
    <t>14L4J98HU102251</t>
  </si>
  <si>
    <t>6CM2RJ8DS100281</t>
  </si>
  <si>
    <t>WP86914464</t>
  </si>
  <si>
    <t>91V2RJ8DS101312</t>
  </si>
  <si>
    <t>8952RJ8DS100586</t>
  </si>
  <si>
    <t>7C52RJ8DS102779</t>
  </si>
  <si>
    <t>A7T4J98HS100344</t>
  </si>
  <si>
    <t>81K2RJ8DS102513</t>
  </si>
  <si>
    <t>AAT4J98HS100199</t>
  </si>
  <si>
    <t>AAV4J98HS102399</t>
  </si>
  <si>
    <t>7CW2RJ8DS101766</t>
  </si>
  <si>
    <t>14G4J98HU101294</t>
  </si>
  <si>
    <t>A8V4J98HS100052</t>
  </si>
  <si>
    <t>81K2RJ8DS100873</t>
  </si>
  <si>
    <t>9132RJ8DS100183</t>
  </si>
  <si>
    <t>A2D4J98HS102447</t>
  </si>
  <si>
    <t>91V2RJ8DS101787</t>
  </si>
  <si>
    <t>7C42RJ8DS100364</t>
  </si>
  <si>
    <t>98G2J98GS101285</t>
  </si>
  <si>
    <t>2C94J98HU100637</t>
  </si>
  <si>
    <t>G1CBRJ6CS101900</t>
  </si>
  <si>
    <t>81J2RJ8DS100958</t>
  </si>
  <si>
    <t>1544J98HU100988</t>
  </si>
  <si>
    <t>86R2RJ8DS101519</t>
  </si>
  <si>
    <t>14H4J98HU101635</t>
  </si>
  <si>
    <t>98N2J98GS100968</t>
  </si>
  <si>
    <t>7592RJ8DS102294</t>
  </si>
  <si>
    <t>A8Y4J98HS100796</t>
  </si>
  <si>
    <t>8952RJ8DS100598</t>
  </si>
  <si>
    <t>G4MBRJ6CS100950</t>
  </si>
  <si>
    <t>91K2RJ8DS100343</t>
  </si>
  <si>
    <t>91K2RJ8DS100352</t>
  </si>
  <si>
    <t>98N2J98GS100762</t>
  </si>
  <si>
    <t>8952RJ8DS100307</t>
  </si>
  <si>
    <t>72H2RJ8DS102827</t>
  </si>
  <si>
    <t>81K2RJ8DS100755</t>
  </si>
  <si>
    <t>86R2RJ8DS102661</t>
  </si>
  <si>
    <t>A914J98HS100615</t>
  </si>
  <si>
    <t>8882RJ8DS101379</t>
  </si>
  <si>
    <t>G4UBRJ6CS101078</t>
  </si>
  <si>
    <t>1BX4J98HU100742</t>
  </si>
  <si>
    <t>81J2RJ8DS101474</t>
  </si>
  <si>
    <t>86S2RJ8DS100249</t>
  </si>
  <si>
    <t>A914J98HS100449</t>
  </si>
  <si>
    <t>8872RJ8DS100358</t>
  </si>
  <si>
    <t>8872RJ8DS100366</t>
  </si>
  <si>
    <t>8732RJ8DS101959</t>
  </si>
  <si>
    <t>AAU4J98HS100116</t>
  </si>
  <si>
    <t>G8FBRJ6CS102006</t>
  </si>
  <si>
    <t>14K4J98HU100691</t>
  </si>
  <si>
    <t>A554J98HS101323</t>
  </si>
  <si>
    <t>81J2RJ8DS101628</t>
  </si>
  <si>
    <t>97S2J98GS103646</t>
  </si>
  <si>
    <t>86E2RJ8DS105698</t>
  </si>
  <si>
    <t>76H2RJ8DS101586</t>
  </si>
  <si>
    <t>G3SBRJ6CS102256</t>
  </si>
  <si>
    <t>7872RJ8DS105091</t>
  </si>
  <si>
    <t>14H4J98HU100506</t>
  </si>
  <si>
    <t>A8W4J98HS100389</t>
  </si>
  <si>
    <t>14G4J98HU101231</t>
  </si>
  <si>
    <t>A6J4J98HS100614</t>
  </si>
  <si>
    <t>8CV2RJ8DS101540</t>
  </si>
  <si>
    <t>A554J98HS100415</t>
  </si>
  <si>
    <t>7872RJ8DS104981</t>
  </si>
  <si>
    <t>G6DBRJ6CS101136</t>
  </si>
  <si>
    <t>8762RJ8DS100720</t>
  </si>
  <si>
    <t>86R2RJ8DS102907</t>
  </si>
  <si>
    <t>91H2RJ8DS102685</t>
  </si>
  <si>
    <t>91W2RJ8DS102336</t>
  </si>
  <si>
    <t>FBSBRJ6CS101689</t>
  </si>
  <si>
    <t>91J2RJ8DS102913</t>
  </si>
  <si>
    <t>A7B4J98HS101890</t>
  </si>
  <si>
    <t>1314J98HS100279</t>
  </si>
  <si>
    <t>78F2RJ8DR100672</t>
  </si>
  <si>
    <t>AAV4J98HS100405</t>
  </si>
  <si>
    <t>A7B4J98HS102410</t>
  </si>
  <si>
    <t>G4MBRJ6CS100804</t>
  </si>
  <si>
    <t>7592RJ8DS100029</t>
  </si>
  <si>
    <t>1314J98HS100532</t>
  </si>
  <si>
    <t>WP86996534</t>
  </si>
  <si>
    <t>D2VBNRBEG652926</t>
  </si>
  <si>
    <t>D4NBNRBEG602236</t>
  </si>
  <si>
    <t>CBTBNRBEG643955</t>
  </si>
  <si>
    <t>B73BNR9ED667888</t>
  </si>
  <si>
    <t>A61BNR9AD666535</t>
  </si>
  <si>
    <t>ACUBNR9DD654410</t>
  </si>
  <si>
    <t>E64BNRCFK692883</t>
  </si>
  <si>
    <t>F5CBNRDFK611430</t>
  </si>
  <si>
    <t>D1TBNRBEG623748</t>
  </si>
  <si>
    <t>E53BNRCFK660513</t>
  </si>
  <si>
    <t>FA9BNRDFK620884</t>
  </si>
  <si>
    <t>CBTBNRBEG640522</t>
  </si>
  <si>
    <t>CBTBNRBEG640908</t>
  </si>
  <si>
    <t>B73BNR9ED668327</t>
  </si>
  <si>
    <t>F9CBNRDFK608149</t>
  </si>
  <si>
    <t>DA8BNRBEK649078</t>
  </si>
  <si>
    <t>C76BNRBEG672074</t>
  </si>
  <si>
    <t>F7CBNRDFK631980</t>
  </si>
  <si>
    <t>D1TBNRBEG621947</t>
  </si>
  <si>
    <t>C5SBNRBEG650875</t>
  </si>
  <si>
    <t>C5SBNRBEG650819</t>
  </si>
  <si>
    <t>B5CBNR9ED639183</t>
  </si>
  <si>
    <t>D4NBNRBEG602481</t>
  </si>
  <si>
    <t>CC4BNRBEG648236</t>
  </si>
  <si>
    <t>B5BBNR9ED636818</t>
  </si>
  <si>
    <t>CC4BNRBEG646590</t>
  </si>
  <si>
    <t>B6VBNR9ED666712</t>
  </si>
  <si>
    <t>CC4BNRBEG646183</t>
  </si>
  <si>
    <t>F9DBNRDFK609672</t>
  </si>
  <si>
    <t>BB5BNRAED655350</t>
  </si>
  <si>
    <t>DC2BNRBEK618346</t>
  </si>
  <si>
    <t>DB9BNRBEK674506</t>
  </si>
  <si>
    <t>DC2BNRBEK619902</t>
  </si>
  <si>
    <t>DBXBNRBEK615745</t>
  </si>
  <si>
    <t>DA8BNRBEK648425</t>
  </si>
  <si>
    <t>C8DBNRBEG624302</t>
  </si>
  <si>
    <t>D1TBNRBEG621318</t>
  </si>
  <si>
    <t>BCCBNRAEG674446</t>
  </si>
  <si>
    <t>B8RBNR9DD600165</t>
  </si>
  <si>
    <t>DAFBNRBEK661531</t>
  </si>
  <si>
    <t>F67BNRDFK620843</t>
  </si>
  <si>
    <t>B2KBNR9DD678213</t>
  </si>
  <si>
    <t>D3GBNRBEG665448</t>
  </si>
  <si>
    <t>D6SBNRBEG662467</t>
  </si>
  <si>
    <t>EB6BNRCFK614149</t>
  </si>
  <si>
    <t>9A7BNR9A8660260</t>
  </si>
  <si>
    <t>EB7BNRCFK615359</t>
  </si>
  <si>
    <t>D4NBNRBEG602199</t>
  </si>
  <si>
    <t>E53BNRCFK660965</t>
  </si>
  <si>
    <t>D4NBNRBEG603638</t>
  </si>
  <si>
    <t>B73BNR9ED667849</t>
  </si>
  <si>
    <t>E33BNRBEK601399</t>
  </si>
  <si>
    <t>D5EBNRBEG650094</t>
  </si>
  <si>
    <t>C7SBNRBEG613958</t>
  </si>
  <si>
    <t>CAWBNRBEG618051</t>
  </si>
  <si>
    <t>CC5BNRBEG650478</t>
  </si>
  <si>
    <t>A7LBNR9CB683759</t>
  </si>
  <si>
    <t>A7LBNR9CB682584</t>
  </si>
  <si>
    <t>D2VBNRBEG652800</t>
  </si>
  <si>
    <t>CC4BNRBEG648878</t>
  </si>
  <si>
    <t>F9DBNRDFK609514</t>
  </si>
  <si>
    <t>E4XBNRCFK654320</t>
  </si>
  <si>
    <t>D78BNRBEG687073</t>
  </si>
  <si>
    <t>DAEBNRBEK658441</t>
  </si>
  <si>
    <t>D5FBNRBEG654386</t>
  </si>
  <si>
    <t>C9WBNRBEG679767</t>
  </si>
  <si>
    <t>BB4BNRAED652592</t>
  </si>
  <si>
    <t>F67BNRDFK621408</t>
  </si>
  <si>
    <t>BB5BNRAED655234</t>
  </si>
  <si>
    <t>D9VBNRBEK644632</t>
  </si>
  <si>
    <t>C7SBNRBEG613923</t>
  </si>
  <si>
    <t>D1TBNRBEG621553</t>
  </si>
  <si>
    <t>B4CBNR9DD631135</t>
  </si>
  <si>
    <t>DC1BNRBEK617581</t>
  </si>
  <si>
    <t>F7EBNRDFK634802</t>
  </si>
  <si>
    <t>E33BNRBEK601332</t>
  </si>
  <si>
    <t>C74BNRBEG665791</t>
  </si>
  <si>
    <t>ACTBNR9DD652362</t>
  </si>
  <si>
    <t>ACUBNR9DD651903</t>
  </si>
  <si>
    <t>FA9BNRDFK620235</t>
  </si>
  <si>
    <t>B8RBNR9DD600121</t>
  </si>
  <si>
    <t>WP87187066</t>
  </si>
  <si>
    <t>74W2RJ8DS100007</t>
  </si>
  <si>
    <t>74U2RJ8DS102695</t>
  </si>
  <si>
    <t>6CL2RJ8DS101512</t>
  </si>
  <si>
    <t>G7ABRJ6CS100466</t>
  </si>
  <si>
    <t>86N2RJ8DR103271</t>
  </si>
  <si>
    <t>A944J98HS100230</t>
  </si>
  <si>
    <t>1BX4J98HU101848</t>
  </si>
  <si>
    <t>8872RJ8DS100416</t>
  </si>
  <si>
    <t>79T2RJ8DS100134</t>
  </si>
  <si>
    <t>A2C4J98HS103230</t>
  </si>
  <si>
    <t>15V4J98HU100037</t>
  </si>
  <si>
    <t>86R2RJ8DS101536</t>
  </si>
  <si>
    <t>8952RJ8DS100123</t>
  </si>
  <si>
    <t>98G2J98GS101245</t>
  </si>
  <si>
    <t>FC9BRJ6CS102991</t>
  </si>
  <si>
    <t>86W2RJ8DS103611</t>
  </si>
  <si>
    <t>81J2RJ8DS101605</t>
  </si>
  <si>
    <t>8882RJ8DS101082</t>
  </si>
  <si>
    <t>7C42RJ8DS100282</t>
  </si>
  <si>
    <t>A8U4J98HS102519</t>
  </si>
  <si>
    <t>1BW4J98HU100679</t>
  </si>
  <si>
    <t>14G4J98HU101290</t>
  </si>
  <si>
    <t>91H2RJ8DS101384</t>
  </si>
  <si>
    <t>G1ABRJ6CS100431</t>
  </si>
  <si>
    <t>1544J98HU101061</t>
  </si>
  <si>
    <t>FC9BRJ6CS101993</t>
  </si>
  <si>
    <t>G79BRJ6CS100498</t>
  </si>
  <si>
    <t>9512J98GS101148</t>
  </si>
  <si>
    <t>G1BBRJ6CS102763</t>
  </si>
  <si>
    <t>91W2RJ8DS102172</t>
  </si>
  <si>
    <t>9132RJ8DS100975</t>
  </si>
  <si>
    <t>6CL2RJ8DS100796</t>
  </si>
  <si>
    <t>7BF2RJ8DS103572</t>
  </si>
  <si>
    <t>91H2RJ8DS103734</t>
  </si>
  <si>
    <t>91X2RJ8DS102409</t>
  </si>
  <si>
    <t>86S2RJ8DS101290</t>
  </si>
  <si>
    <t>A7D4J98HS101005</t>
  </si>
  <si>
    <t>AAV4J98HS100774</t>
  </si>
  <si>
    <t>G3RBRJ6CS102458</t>
  </si>
  <si>
    <t>8C72RJ8DS102640</t>
  </si>
  <si>
    <t>72H2RJ8DS102602</t>
  </si>
  <si>
    <t>7BF2RJ8DS103590</t>
  </si>
  <si>
    <t>7C42RJ8DS100314</t>
  </si>
  <si>
    <t>G6DBRJ6CS100625</t>
  </si>
  <si>
    <t>G1BBRJ6CS104039</t>
  </si>
  <si>
    <t>G8FBRJ6CS103474</t>
  </si>
  <si>
    <t>A8Y4J98HS102157</t>
  </si>
  <si>
    <t>A8U4J98HS102440</t>
  </si>
  <si>
    <t>98N2J98GS100374</t>
  </si>
  <si>
    <t>74U2RJ8DS102876</t>
  </si>
  <si>
    <t>15Y4J98HU100208</t>
  </si>
  <si>
    <t>AAU4J98HS100162</t>
  </si>
  <si>
    <t>A2C4J98HS102833</t>
  </si>
  <si>
    <t>14G4J98HU100675</t>
  </si>
  <si>
    <t>8882RJ8DS100538</t>
  </si>
  <si>
    <t>81J2RJ8DS100786</t>
  </si>
  <si>
    <t>14L4J98HU102092</t>
  </si>
  <si>
    <t>AAU4J98HS100075</t>
  </si>
  <si>
    <t>7CW2RJ8DS100470</t>
  </si>
  <si>
    <t>8742RJ8DS101467</t>
  </si>
  <si>
    <t>86U2RJ8DS100930</t>
  </si>
  <si>
    <t>1474J98HU100182</t>
  </si>
  <si>
    <t>8732RJ8DS100166</t>
  </si>
  <si>
    <t>G82BRJ6CS100096</t>
  </si>
  <si>
    <t>1BX4J98HU101389</t>
  </si>
  <si>
    <t>81K2RJ8DS101407</t>
  </si>
  <si>
    <t>A7S4J98HS103043</t>
  </si>
  <si>
    <t>8C72RJ8DS102393</t>
  </si>
  <si>
    <t>8942RJ8DS101498</t>
  </si>
  <si>
    <t>AAV4J98HS101250</t>
  </si>
  <si>
    <t>1BX4J98HU100557</t>
  </si>
  <si>
    <t>9512J98GS101258</t>
  </si>
  <si>
    <t>7BF2RJ8DS103456</t>
  </si>
  <si>
    <t>AAV4J98HS102054</t>
  </si>
  <si>
    <t>1BW4J98HU100123</t>
  </si>
  <si>
    <t>91W2RJ8DS103324</t>
  </si>
  <si>
    <t>PA87265582</t>
  </si>
  <si>
    <t>573472298</t>
  </si>
  <si>
    <t>T8570162206882</t>
  </si>
  <si>
    <t>2336DASS08717</t>
  </si>
  <si>
    <t>A1T4H956C17587</t>
  </si>
  <si>
    <t>B52235055806</t>
  </si>
  <si>
    <t>B522251F4504</t>
  </si>
  <si>
    <t>571879786</t>
  </si>
  <si>
    <t>2116CVXP36980</t>
  </si>
  <si>
    <t>LA98A43007317</t>
  </si>
  <si>
    <t>8572UU56719818</t>
  </si>
  <si>
    <t>8572UU56711585</t>
  </si>
  <si>
    <t>2205DASP01486</t>
  </si>
  <si>
    <t>A922183S048G</t>
  </si>
  <si>
    <t>B5223C018454</t>
  </si>
  <si>
    <t>M438A44002604</t>
  </si>
  <si>
    <t>2318DASP13482</t>
  </si>
  <si>
    <t>2112CVXP06752</t>
  </si>
  <si>
    <t>2310DASP09455</t>
  </si>
  <si>
    <t>2114CVXP11625</t>
  </si>
  <si>
    <t>A922185V0A2H</t>
  </si>
  <si>
    <t>B522190D3186</t>
  </si>
  <si>
    <t>570110929</t>
  </si>
  <si>
    <t>JA77H24004932</t>
  </si>
  <si>
    <t>H8J7M21011074</t>
  </si>
  <si>
    <t>2320DASP20754</t>
  </si>
  <si>
    <t>KCH7Z55010886</t>
  </si>
  <si>
    <t>QS2119409009102</t>
  </si>
  <si>
    <t>B52232395806</t>
  </si>
  <si>
    <t>252186238876</t>
  </si>
  <si>
    <t>AD70498L0B3L</t>
  </si>
  <si>
    <t>252189392080</t>
  </si>
  <si>
    <t>573393783</t>
  </si>
  <si>
    <t>AD7049AR0B7F</t>
  </si>
  <si>
    <t>2521883E3412</t>
  </si>
  <si>
    <t>2146CVXP02850</t>
  </si>
  <si>
    <t>B5222A003802</t>
  </si>
  <si>
    <t>572463784</t>
  </si>
  <si>
    <t>2316DASP14619</t>
  </si>
  <si>
    <t>A922183300F8</t>
  </si>
  <si>
    <t>2225DASP27107</t>
  </si>
  <si>
    <t>L488A43000617</t>
  </si>
  <si>
    <t>MBT7Z66012035</t>
  </si>
  <si>
    <t>341590548</t>
  </si>
  <si>
    <t>V522091E9136</t>
  </si>
  <si>
    <t>252206054220</t>
  </si>
  <si>
    <t>B522251F4191</t>
  </si>
  <si>
    <t>B522161E9271</t>
  </si>
  <si>
    <t>QS2308925000178</t>
  </si>
  <si>
    <t>B52236014457</t>
  </si>
  <si>
    <t>B52227397634</t>
  </si>
  <si>
    <t>B522271F7481</t>
  </si>
  <si>
    <t>252206250754</t>
  </si>
  <si>
    <t>B522261D2764</t>
  </si>
  <si>
    <t>B5222C070699</t>
  </si>
  <si>
    <t>B522271B7887</t>
  </si>
  <si>
    <t>M8D7S66021099</t>
  </si>
  <si>
    <t>V52208200429</t>
  </si>
  <si>
    <t>L8X7S65001421</t>
  </si>
  <si>
    <t>B5222B1A1043</t>
  </si>
  <si>
    <t>340597104</t>
  </si>
  <si>
    <t>B5220B043347</t>
  </si>
  <si>
    <t>V522091E8226</t>
  </si>
  <si>
    <t>B52234050242</t>
  </si>
  <si>
    <t>252205043658</t>
  </si>
  <si>
    <t>252188347414</t>
  </si>
  <si>
    <t>252188180516</t>
  </si>
  <si>
    <t>25219C035865</t>
  </si>
  <si>
    <t>252203128757</t>
  </si>
  <si>
    <t>252189362264</t>
  </si>
  <si>
    <t>25218BB26812</t>
  </si>
  <si>
    <t>252195053700</t>
  </si>
  <si>
    <t>25219A0D2691</t>
  </si>
  <si>
    <t>25218B020891</t>
  </si>
  <si>
    <t>252188146050</t>
  </si>
  <si>
    <t>2521861D7171</t>
  </si>
  <si>
    <t>252189330352</t>
  </si>
  <si>
    <t>2107CVXT03775</t>
  </si>
  <si>
    <t>2521873F2917</t>
  </si>
  <si>
    <t>252188186606</t>
  </si>
  <si>
    <t>580645633</t>
  </si>
  <si>
    <t>252197146775</t>
  </si>
  <si>
    <t>252189416783</t>
  </si>
  <si>
    <t>KBM8A33001143</t>
  </si>
  <si>
    <t>571989312</t>
  </si>
  <si>
    <t>A9221812037L</t>
  </si>
  <si>
    <t>QS2127309004701</t>
  </si>
  <si>
    <t>AAE4HH57D10770</t>
  </si>
  <si>
    <t>AE32802N03YA</t>
  </si>
  <si>
    <t>QS2022409009920</t>
  </si>
  <si>
    <t>A922182M09AF</t>
  </si>
  <si>
    <t>2205DASP12927</t>
  </si>
  <si>
    <t>252203023350</t>
  </si>
  <si>
    <t>QS2002209006171</t>
  </si>
  <si>
    <t>B522261D8765</t>
  </si>
  <si>
    <t>B5221A093490</t>
  </si>
  <si>
    <t>QS2014009008727</t>
  </si>
  <si>
    <t>QS2102209019940</t>
  </si>
  <si>
    <t>K247M22003408</t>
  </si>
  <si>
    <t>2202DASP06637</t>
  </si>
  <si>
    <t>L927S65000499</t>
  </si>
  <si>
    <t>AAF4HH57D14294</t>
  </si>
  <si>
    <t>A922184J04ZF</t>
  </si>
  <si>
    <t>M9P8A44029350</t>
  </si>
  <si>
    <t>A5U4H956C14050</t>
  </si>
  <si>
    <t>AE3281281553</t>
  </si>
  <si>
    <t>A922182M0DE7</t>
  </si>
  <si>
    <t>L488A43008246</t>
  </si>
  <si>
    <t>M3F8A43001017</t>
  </si>
  <si>
    <t>AE3280BN0XH8</t>
  </si>
  <si>
    <t>252195164815</t>
  </si>
  <si>
    <t>A922181C03MJ</t>
  </si>
  <si>
    <t>AE32809K04H9</t>
  </si>
  <si>
    <t>A922181504BC</t>
  </si>
  <si>
    <t>252197035071</t>
  </si>
  <si>
    <t>B5222C131562</t>
  </si>
  <si>
    <t>AE3280BV09BR</t>
  </si>
  <si>
    <t>B52234185303</t>
  </si>
  <si>
    <t>B52239056103</t>
  </si>
  <si>
    <t>QS2016309002433</t>
  </si>
  <si>
    <t>A922184J08JT</t>
  </si>
  <si>
    <t>QS2015409008055</t>
  </si>
  <si>
    <t>261569720</t>
  </si>
  <si>
    <t>B2DBNS67D478242</t>
  </si>
  <si>
    <t>1018802087502</t>
  </si>
  <si>
    <t>26B3075S048C7</t>
  </si>
  <si>
    <t>41L4667VA3342</t>
  </si>
  <si>
    <t>ALCLF9CC3370</t>
  </si>
  <si>
    <t>B6BBNS6CD481722</t>
  </si>
  <si>
    <t>246921339</t>
  </si>
  <si>
    <t>D96BRR23E171449</t>
  </si>
  <si>
    <t>E74BRR34T100624</t>
  </si>
  <si>
    <t>BBEBNS7CD422412</t>
  </si>
  <si>
    <t>D9HBU3EC8586571</t>
  </si>
  <si>
    <t>287883872</t>
  </si>
  <si>
    <t>234377800</t>
  </si>
  <si>
    <t>D1CBRL48C172168</t>
  </si>
  <si>
    <t>394983517403522704051234</t>
  </si>
  <si>
    <t>893BN87DF461451</t>
  </si>
  <si>
    <t>983BNE8BU420757</t>
  </si>
  <si>
    <t>D9JBRR23E155056</t>
  </si>
  <si>
    <t>PA87265732</t>
  </si>
  <si>
    <t>CTBDGFBNT</t>
  </si>
  <si>
    <t>CTBDWBDDC</t>
  </si>
  <si>
    <t>CTBCCMSZB</t>
  </si>
  <si>
    <t>CTBCDZXPG</t>
  </si>
  <si>
    <t>CTBDMGWQZ</t>
  </si>
  <si>
    <t>CTBFCGKPD</t>
  </si>
  <si>
    <t>CTBGLTHZZ</t>
  </si>
  <si>
    <t>CTBDTTBGJ</t>
  </si>
  <si>
    <t>CTBDMRTVB</t>
  </si>
  <si>
    <t>CTBDMLWVC</t>
  </si>
  <si>
    <t>CTBDMCVZN</t>
  </si>
  <si>
    <t>CTBDTKXLR</t>
  </si>
  <si>
    <t>CTBCDNHFN</t>
  </si>
  <si>
    <t>CTBGGHDXC</t>
  </si>
  <si>
    <t>CTBDQPXNG</t>
  </si>
  <si>
    <t>CTBDLRMRQ</t>
  </si>
  <si>
    <t>CTBDMTZHV</t>
  </si>
  <si>
    <t>CTBDMSQQG</t>
  </si>
  <si>
    <t>CTBDMWVXR</t>
  </si>
  <si>
    <t>CTBBQMBKB</t>
  </si>
  <si>
    <t>PA87267794</t>
  </si>
  <si>
    <t>61RS23290167061</t>
  </si>
  <si>
    <t>25220A177078</t>
  </si>
  <si>
    <t>2112CVXP45328</t>
  </si>
  <si>
    <t>2126CVXP38076</t>
  </si>
  <si>
    <t>B52225211582</t>
  </si>
  <si>
    <t>2522051F3221</t>
  </si>
  <si>
    <t>B5220B0F8122</t>
  </si>
  <si>
    <t>B5220C0C1229</t>
  </si>
  <si>
    <t>B52218023603</t>
  </si>
  <si>
    <t>B52232033953</t>
  </si>
  <si>
    <t>B52217096397</t>
  </si>
  <si>
    <t>B5222C066604</t>
  </si>
  <si>
    <t>V522091B6498</t>
  </si>
  <si>
    <t>V5220A595571</t>
  </si>
  <si>
    <t>341466420</t>
  </si>
  <si>
    <t>571387329</t>
  </si>
  <si>
    <t>61S22327000C696</t>
  </si>
  <si>
    <t>2136CVXP22395</t>
  </si>
  <si>
    <t>V52209248285</t>
  </si>
  <si>
    <t>B522261F9592</t>
  </si>
  <si>
    <t>M2T7S66004150</t>
  </si>
  <si>
    <t>K4V7M22001736</t>
  </si>
  <si>
    <t>2320DASP19275</t>
  </si>
  <si>
    <t>L367Z65007695</t>
  </si>
  <si>
    <t>M287S65002079</t>
  </si>
  <si>
    <t>15218C009751</t>
  </si>
  <si>
    <t>331164419</t>
  </si>
  <si>
    <t>2322DASP02535</t>
  </si>
  <si>
    <t>581075400</t>
  </si>
  <si>
    <t>571766049</t>
  </si>
  <si>
    <t>341424002</t>
  </si>
  <si>
    <t>M2N7Z65004171</t>
  </si>
  <si>
    <t>2521930D3092</t>
  </si>
  <si>
    <t>2521920A8233</t>
  </si>
  <si>
    <t>H7U7M21013833</t>
  </si>
  <si>
    <t>JAN7M22000563</t>
  </si>
  <si>
    <t>B522331C9071</t>
  </si>
  <si>
    <t>B52242022971</t>
  </si>
  <si>
    <t>B522150D9304</t>
  </si>
  <si>
    <t>H7U7M21020038</t>
  </si>
  <si>
    <t>HBN7M22006937</t>
  </si>
  <si>
    <t>340620325</t>
  </si>
  <si>
    <t>60SA2228000431D</t>
  </si>
  <si>
    <t>60SA2224000660C</t>
  </si>
  <si>
    <t>571747653</t>
  </si>
  <si>
    <t>60SA22410004F2C</t>
  </si>
  <si>
    <t>60SA22330005B7F</t>
  </si>
  <si>
    <t>60SA2241000B042</t>
  </si>
  <si>
    <t>60SA2247000E235</t>
  </si>
  <si>
    <t>60SA2118000F71E</t>
  </si>
  <si>
    <t>60SA2228000372D</t>
  </si>
  <si>
    <t>K5L7H24014853</t>
  </si>
  <si>
    <t>60SA223400132C1</t>
  </si>
  <si>
    <t>572310342</t>
  </si>
  <si>
    <t>60SA2229000958F</t>
  </si>
  <si>
    <t>2208DASP10645</t>
  </si>
  <si>
    <t>60SA22170030243</t>
  </si>
  <si>
    <t>60SA22270008F9B</t>
  </si>
  <si>
    <t>B52214161859</t>
  </si>
  <si>
    <t>2114CVXP02611</t>
  </si>
  <si>
    <t>25219A027078</t>
  </si>
  <si>
    <t>252188191640</t>
  </si>
  <si>
    <t>60KG23034493A49</t>
  </si>
  <si>
    <t>60KG2138429321D</t>
  </si>
  <si>
    <t>60KG23034494E1A</t>
  </si>
  <si>
    <t>2012CVX010186</t>
  </si>
  <si>
    <t>60KG22371490C75</t>
  </si>
  <si>
    <t>L2P7S65000012</t>
  </si>
  <si>
    <t>60K42210669182D</t>
  </si>
  <si>
    <t>332139392</t>
  </si>
  <si>
    <t>331534765</t>
  </si>
  <si>
    <t>60KG213322939A4</t>
  </si>
  <si>
    <t>2334DASS08891</t>
  </si>
  <si>
    <t>60KG22231493F43</t>
  </si>
  <si>
    <t>60K422096698C29</t>
  </si>
  <si>
    <t>60KG2209449113B</t>
  </si>
  <si>
    <t>60RP21090092863</t>
  </si>
  <si>
    <t>252206296177</t>
  </si>
  <si>
    <t>571107971</t>
  </si>
  <si>
    <t>B5222B1A9060</t>
  </si>
  <si>
    <t>331814063</t>
  </si>
  <si>
    <t>2107CVXP34409</t>
  </si>
  <si>
    <t>60SA222800015B6</t>
  </si>
  <si>
    <t>B52235033303</t>
  </si>
  <si>
    <t>2522070F9750</t>
  </si>
  <si>
    <t>252208118617</t>
  </si>
  <si>
    <t>60SA2232000C17F</t>
  </si>
  <si>
    <t>HBM7M22001425</t>
  </si>
  <si>
    <t>2242DASP20674</t>
  </si>
  <si>
    <t>2202DASP48541</t>
  </si>
  <si>
    <t>B522261D2476</t>
  </si>
  <si>
    <t>341101379</t>
  </si>
  <si>
    <t>M8B7S66008789</t>
  </si>
  <si>
    <t>60SA23070001A44</t>
  </si>
  <si>
    <t>60KG22241503602</t>
  </si>
  <si>
    <t>M8U8A44005356</t>
  </si>
  <si>
    <t>K6C7S54007525</t>
  </si>
  <si>
    <t>KAR7S55004575</t>
  </si>
  <si>
    <t>60RP20510045410</t>
  </si>
  <si>
    <t>L2P7S65004686</t>
  </si>
  <si>
    <t>KBL7S55002384</t>
  </si>
  <si>
    <t>K5X7M22006594</t>
  </si>
  <si>
    <t>KBX7Z55006506</t>
  </si>
  <si>
    <t>M697S66000189</t>
  </si>
  <si>
    <t>QS2006509010547</t>
  </si>
  <si>
    <t>60SA222900107B2</t>
  </si>
  <si>
    <t>QS2001109952471</t>
  </si>
  <si>
    <t>V5220A204595</t>
  </si>
  <si>
    <t>60RP22440091049</t>
  </si>
  <si>
    <t>60RP21180092809</t>
  </si>
  <si>
    <t>60RP21090019348</t>
  </si>
  <si>
    <t>341639985</t>
  </si>
  <si>
    <t>341404111</t>
  </si>
  <si>
    <t>340624661</t>
  </si>
  <si>
    <t>H6W7H13020154</t>
  </si>
  <si>
    <t>340432804</t>
  </si>
  <si>
    <t>332945489</t>
  </si>
  <si>
    <t>332981518</t>
  </si>
  <si>
    <t>330536103</t>
  </si>
  <si>
    <t>340094181</t>
  </si>
  <si>
    <t>K227L22009316</t>
  </si>
  <si>
    <t>H6C7H13006280</t>
  </si>
  <si>
    <t>340057592</t>
  </si>
  <si>
    <t>K1G7H24015369</t>
  </si>
  <si>
    <t>PA87269455</t>
  </si>
  <si>
    <t>252189337273</t>
  </si>
  <si>
    <t>252189350720</t>
  </si>
  <si>
    <t>252203066831</t>
  </si>
  <si>
    <t>252189398011</t>
  </si>
  <si>
    <t>252189103605</t>
  </si>
  <si>
    <t>2521861D8922</t>
  </si>
  <si>
    <t>252188184233</t>
  </si>
  <si>
    <t>25219B1D1651</t>
  </si>
  <si>
    <t>252201095638</t>
  </si>
  <si>
    <t>252203153620</t>
  </si>
  <si>
    <t>252189345067</t>
  </si>
  <si>
    <t>25218A402818</t>
  </si>
  <si>
    <t>2521861C6873</t>
  </si>
  <si>
    <t>25219B1D8991</t>
  </si>
  <si>
    <t>252189573431</t>
  </si>
  <si>
    <t>252189357015</t>
  </si>
  <si>
    <t>25218A3E4809</t>
  </si>
  <si>
    <t>2521990E3479</t>
  </si>
  <si>
    <t>252189338847</t>
  </si>
  <si>
    <t>252203083758</t>
  </si>
  <si>
    <t>252189347484</t>
  </si>
  <si>
    <t>252185205336</t>
  </si>
  <si>
    <t>252187171661</t>
  </si>
  <si>
    <t>2521890B3482</t>
  </si>
  <si>
    <t>252189344900</t>
  </si>
  <si>
    <t>252188338555</t>
  </si>
  <si>
    <t>252203066547</t>
  </si>
  <si>
    <t>252203129490</t>
  </si>
  <si>
    <t>25218B037451</t>
  </si>
  <si>
    <t>252198180199</t>
  </si>
  <si>
    <t>252203076682</t>
  </si>
  <si>
    <t>252188149393</t>
  </si>
  <si>
    <t>252189348246</t>
  </si>
  <si>
    <t>2306DASP00093</t>
  </si>
  <si>
    <t>QS1934309002263</t>
  </si>
  <si>
    <t>2137CVXP47550</t>
  </si>
  <si>
    <t>2137CVXP48036</t>
  </si>
  <si>
    <t>252195007812</t>
  </si>
  <si>
    <t>2521941B6330</t>
  </si>
  <si>
    <t>252191492337</t>
  </si>
  <si>
    <t>25218A4C9234</t>
  </si>
  <si>
    <t>QS1933409005167</t>
  </si>
  <si>
    <t>QS2000409005713</t>
  </si>
  <si>
    <t>25218B444772</t>
  </si>
  <si>
    <t>QS2001009954318</t>
  </si>
  <si>
    <t>252204150524</t>
  </si>
  <si>
    <t>2521971E4385</t>
  </si>
  <si>
    <t>252203218703</t>
  </si>
  <si>
    <t>252196151547</t>
  </si>
  <si>
    <t>2316DASP06526</t>
  </si>
  <si>
    <t>B522161E9286</t>
  </si>
  <si>
    <t>25218B549890</t>
  </si>
  <si>
    <t>252186244533</t>
  </si>
  <si>
    <t>852191012039</t>
  </si>
  <si>
    <t>B52232238224</t>
  </si>
  <si>
    <t>B52229193060</t>
  </si>
  <si>
    <t>B52227325975</t>
  </si>
  <si>
    <t>B52217090164</t>
  </si>
  <si>
    <t>QS2001309000456</t>
  </si>
  <si>
    <t>QS2002009000360</t>
  </si>
  <si>
    <t>B522273E0471</t>
  </si>
  <si>
    <t>B522261F2470</t>
  </si>
  <si>
    <t>B52233223837</t>
  </si>
  <si>
    <t>QS1935509002539</t>
  </si>
  <si>
    <t>QS2003909014275</t>
  </si>
  <si>
    <t>QS1935509005683</t>
  </si>
  <si>
    <t>V5220A002092</t>
  </si>
  <si>
    <t>2149DASP09444</t>
  </si>
  <si>
    <t>2132CVXP53292</t>
  </si>
  <si>
    <t>2316DASP00103</t>
  </si>
  <si>
    <t>B52217230170</t>
  </si>
  <si>
    <t>2112CVXT04387</t>
  </si>
  <si>
    <t>B522261F2586</t>
  </si>
  <si>
    <t>25220A163812</t>
  </si>
  <si>
    <t>QS2001309000465</t>
  </si>
  <si>
    <t>QS2000909006705</t>
  </si>
  <si>
    <t>B5222A194734</t>
  </si>
  <si>
    <t>2110CVXP08156</t>
  </si>
  <si>
    <t>B52215126020</t>
  </si>
  <si>
    <t>B52235025754</t>
  </si>
  <si>
    <t>B522141C5957</t>
  </si>
  <si>
    <t>B52232244430</t>
  </si>
  <si>
    <t>B522261D6204</t>
  </si>
  <si>
    <t>QS2001109020082</t>
  </si>
  <si>
    <t>B522330D0336</t>
  </si>
  <si>
    <t>B52234137135</t>
  </si>
  <si>
    <t>2122CVXP08650</t>
  </si>
  <si>
    <t>QS2006509004489</t>
  </si>
  <si>
    <t>252208052020</t>
  </si>
  <si>
    <t>B52234159278</t>
  </si>
  <si>
    <t>B52239025670</t>
  </si>
  <si>
    <t>B52218031755</t>
  </si>
  <si>
    <t>QS2001109009013</t>
  </si>
  <si>
    <t>QS1932109000809</t>
  </si>
  <si>
    <t>QS2001109953663</t>
  </si>
  <si>
    <t>QS2001309001243</t>
  </si>
  <si>
    <t>332570440</t>
  </si>
  <si>
    <t>H9W7M21009926</t>
  </si>
  <si>
    <t>JCV7M22007475</t>
  </si>
  <si>
    <t>HAS7M22012564</t>
  </si>
  <si>
    <t>JBS7M22004497</t>
  </si>
  <si>
    <t>QS2002309004232</t>
  </si>
  <si>
    <t>H8U7M21021089</t>
  </si>
  <si>
    <t>HAS7M22004127</t>
  </si>
  <si>
    <t>HAH7M22009471</t>
  </si>
  <si>
    <t>H9M7M21009779</t>
  </si>
  <si>
    <t>QS2006509004197</t>
  </si>
  <si>
    <t>K737S54005200</t>
  </si>
  <si>
    <t>L1X7S55006968</t>
  </si>
  <si>
    <t>341254014</t>
  </si>
  <si>
    <t>JCL7M22003097</t>
  </si>
  <si>
    <t>QS2017009002169</t>
  </si>
  <si>
    <t>JCL7M22005810</t>
  </si>
  <si>
    <t>331702766</t>
  </si>
  <si>
    <t>MBV8M63011899</t>
  </si>
  <si>
    <t>JBJ7H24005984</t>
  </si>
  <si>
    <t>HCN7L22007840</t>
  </si>
  <si>
    <t>J8H7H24000439</t>
  </si>
  <si>
    <t>332425257</t>
  </si>
  <si>
    <t>JA37H24008075</t>
  </si>
  <si>
    <t>K4E7L22003672</t>
  </si>
  <si>
    <t>K257L22004266</t>
  </si>
  <si>
    <t>K7F7H34010744</t>
  </si>
  <si>
    <t>K4F7L22004782</t>
  </si>
  <si>
    <t>J2G7H24010740</t>
  </si>
  <si>
    <t>340622507</t>
  </si>
  <si>
    <t>J5P7H24008180</t>
  </si>
  <si>
    <t>340856166</t>
  </si>
  <si>
    <t>JCH7H24000478</t>
  </si>
  <si>
    <t>K1C7H24008055</t>
  </si>
  <si>
    <t>PA87299751</t>
  </si>
  <si>
    <t>2111CVXP03418</t>
  </si>
  <si>
    <t>252203062700</t>
  </si>
  <si>
    <t>25219A0D2490</t>
  </si>
  <si>
    <t>252203145661</t>
  </si>
  <si>
    <t>252195034701</t>
  </si>
  <si>
    <t>252188153068</t>
  </si>
  <si>
    <t>252198012711</t>
  </si>
  <si>
    <t>2522010A3392</t>
  </si>
  <si>
    <t>2134CVXP18040</t>
  </si>
  <si>
    <t>2521873F5917</t>
  </si>
  <si>
    <t>2521861D0932</t>
  </si>
  <si>
    <t>252189343218</t>
  </si>
  <si>
    <t>2521873F8100</t>
  </si>
  <si>
    <t>2237DASP11018</t>
  </si>
  <si>
    <t>2132CVXP46127</t>
  </si>
  <si>
    <t>AE32804C0873</t>
  </si>
  <si>
    <t>25218B101392</t>
  </si>
  <si>
    <t>332916189</t>
  </si>
  <si>
    <t>B522291A4588</t>
  </si>
  <si>
    <t>2126CVXP34017</t>
  </si>
  <si>
    <t>M2E7S65000955</t>
  </si>
  <si>
    <t>252204160289</t>
  </si>
  <si>
    <t>341668841</t>
  </si>
  <si>
    <t>2148DASP05614</t>
  </si>
  <si>
    <t>2335DASS11796</t>
  </si>
  <si>
    <t>25218B3E7822</t>
  </si>
  <si>
    <t>252188282353</t>
  </si>
  <si>
    <t>B522323A2915</t>
  </si>
  <si>
    <t>25219A0F8478</t>
  </si>
  <si>
    <t>AD70498N0ALT</t>
  </si>
  <si>
    <t>QS1934209002033</t>
  </si>
  <si>
    <t>AD70498R00R1</t>
  </si>
  <si>
    <t>252206069302</t>
  </si>
  <si>
    <t>B5220B0E8292</t>
  </si>
  <si>
    <t>J8F7H24001322</t>
  </si>
  <si>
    <t>A922183X064R</t>
  </si>
  <si>
    <t>V522091A5315</t>
  </si>
  <si>
    <t>J5F7H24008190</t>
  </si>
  <si>
    <t>AD7049B606Z2</t>
  </si>
  <si>
    <t>H627H13000748</t>
  </si>
  <si>
    <t>AD4209430Z7T</t>
  </si>
  <si>
    <t>AD31092G060L</t>
  </si>
  <si>
    <t>A922185V0EY8</t>
  </si>
  <si>
    <t>H3V6Q37000834</t>
  </si>
  <si>
    <t>A922182604AZ</t>
  </si>
  <si>
    <t>A922182M04HR</t>
  </si>
  <si>
    <t>AE3280B404G3</t>
  </si>
  <si>
    <t>H8A7L21009332</t>
  </si>
  <si>
    <t>252195004453</t>
  </si>
  <si>
    <t>K4E7L22004363</t>
  </si>
  <si>
    <t>M3F8A43000225</t>
  </si>
  <si>
    <t>AD7049B404FT</t>
  </si>
  <si>
    <t>AE3280B6076M</t>
  </si>
  <si>
    <t>AD3108C70GHY</t>
  </si>
  <si>
    <t>AE3280CY18YS</t>
  </si>
  <si>
    <t>AE3280CY11CH</t>
  </si>
  <si>
    <t>252197202277</t>
  </si>
  <si>
    <t>AD70495N0GLS</t>
  </si>
  <si>
    <t>AD42093N0G0L</t>
  </si>
  <si>
    <t>M2J8A43001615</t>
  </si>
  <si>
    <t>AD3108BG064A</t>
  </si>
  <si>
    <t>AE32806A0K3R</t>
  </si>
  <si>
    <t>A9221833071Y</t>
  </si>
  <si>
    <t>AE3280B10GKY</t>
  </si>
  <si>
    <t>AD42096307BT</t>
  </si>
  <si>
    <t>QS2013609001490</t>
  </si>
  <si>
    <t>AE32803H0DDY</t>
  </si>
  <si>
    <t>AE328118055F</t>
  </si>
  <si>
    <t>AE32805S0J7Z</t>
  </si>
  <si>
    <t>AE32815U02AK</t>
  </si>
  <si>
    <t>AD3108B20JDF</t>
  </si>
  <si>
    <t>M8P8A44007582</t>
  </si>
  <si>
    <t>AE3280690FTG</t>
  </si>
  <si>
    <t>AE32801200HW</t>
  </si>
  <si>
    <t>QS2019009007264</t>
  </si>
  <si>
    <t>L398A33006163</t>
  </si>
  <si>
    <t>L1P7Z55010934</t>
  </si>
  <si>
    <t>B52231105282</t>
  </si>
  <si>
    <t>JA77H24002510</t>
  </si>
  <si>
    <t>H9C7L21016484</t>
  </si>
  <si>
    <t>HCV7H24005143</t>
  </si>
  <si>
    <t>AE32803C03DD</t>
  </si>
  <si>
    <t>B52232090626</t>
  </si>
  <si>
    <t>AE3280B401ET</t>
  </si>
  <si>
    <t>J5F7H24004234</t>
  </si>
  <si>
    <t>L2R7S55014509</t>
  </si>
  <si>
    <t>M4J8A44005771</t>
  </si>
  <si>
    <t>H7V7H23005452</t>
  </si>
  <si>
    <t>NB28M63009928</t>
  </si>
  <si>
    <t>B52216103684</t>
  </si>
  <si>
    <t>330972151</t>
  </si>
  <si>
    <t>B522311B8166</t>
  </si>
  <si>
    <t>AE3280BN050M</t>
  </si>
  <si>
    <t>AD31091S1ES3</t>
  </si>
  <si>
    <t>AE32809F07JD</t>
  </si>
  <si>
    <t>332940213</t>
  </si>
  <si>
    <t>AE3289BV0FRG</t>
  </si>
  <si>
    <t>AD3108CN0L3T</t>
  </si>
  <si>
    <t>341460491</t>
  </si>
  <si>
    <t>AE3280B4029F</t>
  </si>
  <si>
    <t>AE32802D0AJ5</t>
  </si>
  <si>
    <t>KBL7S55006780</t>
  </si>
  <si>
    <t>HBM7M22009997</t>
  </si>
  <si>
    <t>332645307</t>
  </si>
  <si>
    <t>PA87309181</t>
  </si>
  <si>
    <t>2012CVX073958</t>
  </si>
  <si>
    <t>2236DASP24597</t>
  </si>
  <si>
    <t>2204DASP32433</t>
  </si>
  <si>
    <t>2121CVXP39716</t>
  </si>
  <si>
    <t>2124CVXP31766</t>
  </si>
  <si>
    <t>2318DASP10491</t>
  </si>
  <si>
    <t>K778A32008466</t>
  </si>
  <si>
    <t>L6G7S65018548</t>
  </si>
  <si>
    <t>60KG22237504519</t>
  </si>
  <si>
    <t>QS2001409009579</t>
  </si>
  <si>
    <t>570222101</t>
  </si>
  <si>
    <t>252189327218</t>
  </si>
  <si>
    <t>252198017824</t>
  </si>
  <si>
    <t>252188339233</t>
  </si>
  <si>
    <t>25218B010865</t>
  </si>
  <si>
    <t>2521873B4662</t>
  </si>
  <si>
    <t>QS2009409005927</t>
  </si>
  <si>
    <t>25219B1E0159</t>
  </si>
  <si>
    <t>QS2016209003844</t>
  </si>
  <si>
    <t>QS2108209004227</t>
  </si>
  <si>
    <t>QS1934109009490</t>
  </si>
  <si>
    <t>QS1932709009633</t>
  </si>
  <si>
    <t>M2J8A43010487</t>
  </si>
  <si>
    <t>L488A43000213</t>
  </si>
  <si>
    <t>K5X7M22007190</t>
  </si>
  <si>
    <t>ABS4HH57D14089</t>
  </si>
  <si>
    <t>V52207020338</t>
  </si>
  <si>
    <t>2521873C7823</t>
  </si>
  <si>
    <t>1224HH57D15677</t>
  </si>
  <si>
    <t>25218A427198</t>
  </si>
  <si>
    <t>QS2003609002448</t>
  </si>
  <si>
    <t>25219A0E1789</t>
  </si>
  <si>
    <t>252197220776</t>
  </si>
  <si>
    <t>252189347807</t>
  </si>
  <si>
    <t>QS1935509002124</t>
  </si>
  <si>
    <t>JBS7M22004894</t>
  </si>
  <si>
    <t>M3A8A43004321</t>
  </si>
  <si>
    <t>QS1932109000320</t>
  </si>
  <si>
    <t>QS2102209012518</t>
  </si>
  <si>
    <t>QS2102909007355</t>
  </si>
  <si>
    <t>QS2102209013587</t>
  </si>
  <si>
    <t>B522150D8876</t>
  </si>
  <si>
    <t>L488A43001875</t>
  </si>
  <si>
    <t>QS2010709000849</t>
  </si>
  <si>
    <t>A9N4HH57D10989</t>
  </si>
  <si>
    <t>QS2102209015559</t>
  </si>
  <si>
    <t>252195044600</t>
  </si>
  <si>
    <t>252189366328</t>
  </si>
  <si>
    <t>N2B8A44010540</t>
  </si>
  <si>
    <t>QS2106709006677</t>
  </si>
  <si>
    <t>QS2027609008517</t>
  </si>
  <si>
    <t>M388A43006906</t>
  </si>
  <si>
    <t>B5222A131424</t>
  </si>
  <si>
    <t>60RP23200003133</t>
  </si>
  <si>
    <t>H9S7M21007686</t>
  </si>
  <si>
    <t>H8U7M21021877</t>
  </si>
  <si>
    <t>60RP23160098311</t>
  </si>
  <si>
    <t>B522320E9394</t>
  </si>
  <si>
    <t>60RP20470018708</t>
  </si>
  <si>
    <t>60RP21090014666</t>
  </si>
  <si>
    <t>B52218191720</t>
  </si>
  <si>
    <t>60RP22020056063</t>
  </si>
  <si>
    <t>252186189671</t>
  </si>
  <si>
    <t>570027459</t>
  </si>
  <si>
    <t>B5220C286920</t>
  </si>
  <si>
    <t>252204256716</t>
  </si>
  <si>
    <t>571204977</t>
  </si>
  <si>
    <t>JCP7L22003796</t>
  </si>
  <si>
    <t>K7F7H34005276</t>
  </si>
  <si>
    <t>K7F7H34012909</t>
  </si>
  <si>
    <t>K4A7L22005950</t>
  </si>
  <si>
    <t>572821063</t>
  </si>
  <si>
    <t>571488779</t>
  </si>
  <si>
    <t>572634332</t>
  </si>
  <si>
    <t>60SA22290014D21</t>
  </si>
  <si>
    <t>60SA2239000645E</t>
  </si>
  <si>
    <t>252193109037</t>
  </si>
  <si>
    <t>MC27Z66010845</t>
  </si>
  <si>
    <t>QS2102109019155</t>
  </si>
  <si>
    <t>JA77H24000144</t>
  </si>
  <si>
    <t>H5K7L11006043</t>
  </si>
  <si>
    <t>L9P7Z65002274</t>
  </si>
  <si>
    <t>H6C7H13001201</t>
  </si>
  <si>
    <t>L647S65007508</t>
  </si>
  <si>
    <t>K1G7H24011808</t>
  </si>
  <si>
    <t>KAY7Z55008473</t>
  </si>
  <si>
    <t>M2A7S65006235</t>
  </si>
  <si>
    <t>MC37Z66002621</t>
  </si>
  <si>
    <t>H6C7H13000870</t>
  </si>
  <si>
    <t>J5P7H24005090</t>
  </si>
  <si>
    <t>340256136</t>
  </si>
  <si>
    <t>K257L22000192</t>
  </si>
  <si>
    <t>L1X7S55006639</t>
  </si>
  <si>
    <t>L2N8A33009280</t>
  </si>
  <si>
    <t>332924967</t>
  </si>
  <si>
    <t>331773601</t>
  </si>
  <si>
    <t>B522192E6468</t>
  </si>
  <si>
    <t>M9P8A44026673</t>
  </si>
  <si>
    <t>M4E7Z66010942</t>
  </si>
  <si>
    <t>L9U7Z65004507</t>
  </si>
  <si>
    <t>J1V7H24003540</t>
  </si>
  <si>
    <t>M2D7S65004384</t>
  </si>
  <si>
    <t>J767H24000826</t>
  </si>
  <si>
    <t>K257L22002172</t>
  </si>
  <si>
    <t>H4L6Q37000361</t>
  </si>
  <si>
    <t>JAV7L22003964</t>
  </si>
  <si>
    <t>60RP22490057766</t>
  </si>
  <si>
    <t>340096872</t>
  </si>
  <si>
    <t>QS2022709007104</t>
  </si>
  <si>
    <t>QS2027309004186</t>
  </si>
  <si>
    <t>60SA2308000C7DA</t>
  </si>
  <si>
    <t>QS2027409010203</t>
  </si>
  <si>
    <t>341435692</t>
  </si>
  <si>
    <t>340797614</t>
  </si>
  <si>
    <t>341101493</t>
  </si>
  <si>
    <t>H667H13006880</t>
  </si>
  <si>
    <t>QS2120209000396</t>
  </si>
  <si>
    <t>L2R7S55010254</t>
  </si>
  <si>
    <t>K9E7Z55007609</t>
  </si>
  <si>
    <t>PA87312093</t>
  </si>
  <si>
    <t>61S223300007DC7</t>
  </si>
  <si>
    <t>61S22312001866D</t>
  </si>
  <si>
    <t>61S22324000817B</t>
  </si>
  <si>
    <t>61S223300014D80</t>
  </si>
  <si>
    <t>61S223230015794</t>
  </si>
  <si>
    <t>61S223110005299</t>
  </si>
  <si>
    <t>61S22315000712F</t>
  </si>
  <si>
    <t>61S22324000D1BF</t>
  </si>
  <si>
    <t>61S223310003281</t>
  </si>
  <si>
    <t>2204DASP30823</t>
  </si>
  <si>
    <t>2206CVXP19230</t>
  </si>
  <si>
    <t>2139CVXP00659</t>
  </si>
  <si>
    <t>2133CVXP13314</t>
  </si>
  <si>
    <t>2107CVXP23511</t>
  </si>
  <si>
    <t>2521893A0760</t>
  </si>
  <si>
    <t>2521971F7795</t>
  </si>
  <si>
    <t>252189352305</t>
  </si>
  <si>
    <t>25218A004971</t>
  </si>
  <si>
    <t>252195030740</t>
  </si>
  <si>
    <t>2521883D9868</t>
  </si>
  <si>
    <t>252187165948</t>
  </si>
  <si>
    <t>2521851C5205</t>
  </si>
  <si>
    <t>252203084761</t>
  </si>
  <si>
    <t>252188344491</t>
  </si>
  <si>
    <t>2126CVXP26091</t>
  </si>
  <si>
    <t>B5221B069626</t>
  </si>
  <si>
    <t>B52219107144</t>
  </si>
  <si>
    <t>25218A543052</t>
  </si>
  <si>
    <t>B5220C2C1700</t>
  </si>
  <si>
    <t>25218B870305</t>
  </si>
  <si>
    <t>580251316</t>
  </si>
  <si>
    <t>580227955</t>
  </si>
  <si>
    <t>252198145786</t>
  </si>
  <si>
    <t>B52234141510</t>
  </si>
  <si>
    <t>QS2001109016749</t>
  </si>
  <si>
    <t>B5220B0F6495</t>
  </si>
  <si>
    <t>252197297981</t>
  </si>
  <si>
    <t>B52215087045</t>
  </si>
  <si>
    <t>B522191E9147</t>
  </si>
  <si>
    <t>B52232059767</t>
  </si>
  <si>
    <t>B522150E4830</t>
  </si>
  <si>
    <t>2522010B9263</t>
  </si>
  <si>
    <t>B5222C149771</t>
  </si>
  <si>
    <t>331614633</t>
  </si>
  <si>
    <t>252206125640</t>
  </si>
  <si>
    <t>252188161763</t>
  </si>
  <si>
    <t>B52233356386</t>
  </si>
  <si>
    <t>L3F8A43006840</t>
  </si>
  <si>
    <t>252191396713</t>
  </si>
  <si>
    <t>H6F7H13000244</t>
  </si>
  <si>
    <t>K4F7L22004691</t>
  </si>
  <si>
    <t>JB77H24014819</t>
  </si>
  <si>
    <t>332712276</t>
  </si>
  <si>
    <t>2011CVX019883</t>
  </si>
  <si>
    <t>332231480</t>
  </si>
  <si>
    <t>HBF7L22001271</t>
  </si>
  <si>
    <t>A8S4HH57D15068</t>
  </si>
  <si>
    <t>QS2102109019424</t>
  </si>
  <si>
    <t>AAR4HH57D18209</t>
  </si>
  <si>
    <t>K247M22000107</t>
  </si>
  <si>
    <t>M5U8A44003535</t>
  </si>
  <si>
    <t>331444908</t>
  </si>
  <si>
    <t>333060661</t>
  </si>
  <si>
    <t>341546941</t>
  </si>
  <si>
    <t>JBK7M22008682</t>
  </si>
  <si>
    <t>252186217884</t>
  </si>
  <si>
    <t>340270311</t>
  </si>
  <si>
    <t>M7M7S66008194</t>
  </si>
  <si>
    <t>573372186</t>
  </si>
  <si>
    <t>JAN7M22000255</t>
  </si>
  <si>
    <t>M8W8A44008685</t>
  </si>
  <si>
    <t>P2R8M63006468</t>
  </si>
  <si>
    <t>L438A43009920</t>
  </si>
  <si>
    <t>252205126397</t>
  </si>
  <si>
    <t>K868A32001586</t>
  </si>
  <si>
    <t>QS2111409003824</t>
  </si>
  <si>
    <t>9BW2H956C16758</t>
  </si>
  <si>
    <t>JBK7M22002664</t>
  </si>
  <si>
    <t>MBP7Z66003312</t>
  </si>
  <si>
    <t>N298A44007169</t>
  </si>
  <si>
    <t>K377M22000486</t>
  </si>
  <si>
    <t>570367763</t>
  </si>
  <si>
    <t>332526707</t>
  </si>
  <si>
    <t>QS2008309007054</t>
  </si>
  <si>
    <t>A9S4HH57D10094</t>
  </si>
  <si>
    <t>332949658</t>
  </si>
  <si>
    <t>J7L7M22003599</t>
  </si>
  <si>
    <t>331794877</t>
  </si>
  <si>
    <t>571920456</t>
  </si>
  <si>
    <t>A8S4HH57D13547</t>
  </si>
  <si>
    <t>340635096</t>
  </si>
  <si>
    <t>570223392</t>
  </si>
  <si>
    <t>341888967</t>
  </si>
  <si>
    <t>B52229092935</t>
  </si>
  <si>
    <t>252206132621</t>
  </si>
  <si>
    <t>572828860</t>
  </si>
  <si>
    <t>QS2032109002846</t>
  </si>
  <si>
    <t>B522321A9218</t>
  </si>
  <si>
    <t>MBV8M63005985</t>
  </si>
  <si>
    <t>332921581</t>
  </si>
  <si>
    <t>P3K8M63001841</t>
  </si>
  <si>
    <t>2116CVXP45250</t>
  </si>
  <si>
    <t>2521960A7299</t>
  </si>
  <si>
    <t>KC27Z55004864</t>
  </si>
  <si>
    <t>K5F7L22003778</t>
  </si>
  <si>
    <t>B522190D7350</t>
  </si>
  <si>
    <t>571500142</t>
  </si>
  <si>
    <t>K7F7H34013556</t>
  </si>
  <si>
    <t>252191086198</t>
  </si>
  <si>
    <t>M6G7S66001977</t>
  </si>
  <si>
    <t>JBT7L22007641</t>
  </si>
  <si>
    <t>K9E7Z55002479</t>
  </si>
  <si>
    <t>K227L22009179</t>
  </si>
  <si>
    <t>M3W7S66001170</t>
  </si>
  <si>
    <t>25218B155349</t>
  </si>
  <si>
    <t>252191246805</t>
  </si>
  <si>
    <t>HBD7L22007595</t>
  </si>
  <si>
    <t>M1F8A43003343</t>
  </si>
  <si>
    <t>K8E8A32008711</t>
  </si>
  <si>
    <t>K347M22004054</t>
  </si>
  <si>
    <t>LB18A43000848</t>
  </si>
  <si>
    <t>M8S8A44009316</t>
  </si>
  <si>
    <t>B52217133880</t>
  </si>
  <si>
    <t>B52239011454</t>
  </si>
  <si>
    <t>QS2101809008656</t>
  </si>
  <si>
    <t>AHMOTO</t>
  </si>
  <si>
    <t>ESST11AEI-USED</t>
  </si>
  <si>
    <t>ALL_DSERES11AEI-USED</t>
  </si>
  <si>
    <t>SCXI11BEI-USED</t>
  </si>
  <si>
    <t>ALL_IPSSCXI11BEI-USED</t>
  </si>
  <si>
    <t>SA8650HDC</t>
  </si>
  <si>
    <t>MT3510STW</t>
  </si>
  <si>
    <t>SA8642HTW</t>
  </si>
  <si>
    <t>IP STB - USED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</si>
</sst>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4" formatCode="_(&quot;$&quot;* #,##0.00_);_(&quot;$&quot;* \(#,##0.00\);_(&quot;$&quot;* &quot;-&quot;??_);_(@_)"/>
    <numFmt numFmtId="43" formatCode="_(* #,##0.00_);_(* \(#,##0.00\);_(* &quot;-&quot;??_);_(@_)"/>
    <numFmt numFmtId="164" formatCode="[&lt;=9999999]###\-####;\(###\)\ ###\-####"/>
    <numFmt numFmtId="165" formatCode="00000"/>
    <numFmt numFmtId="166" formatCode="_(* #,##0_);_(* \(#,##0\);_(* &quot;-&quot;??_);_(@_)"/>
    <numFmt numFmtId="167" formatCode="yyyy\-mm\-dd"/>
    <numFmt numFmtId="168" formatCode="yyyy/m/d"/>
    <numFmt numFmtId="169" formatCode="m/d/yy;@"/>
    <numFmt numFmtId="170" formatCode="&quot;$&quot;#,##0.00"/>
    <numFmt numFmtId="171" formatCode="0.0"/>
    <numFmt numFmtId="172" formatCode="m/d;@"/>
  </numFmts>
  <fonts count="72" x14ac:knownFonts="1">
    <font>
      <sz val="11"/>
      <color theme="1"/>
      <name val="Calibri"/>
      <family val="2"/>
      <scheme val="minor"/>
    </font>
    <font>
      <sz val="11"/>
      <color theme="1"/>
      <name val="Calibri"/>
      <family val="2"/>
      <scheme val="minor"/>
    </font>
    <font>
      <b/>
      <sz val="11"/>
      <color theme="1"/>
      <name val="Calibri"/>
      <family val="2"/>
      <scheme val="minor"/>
    </font>
    <font>
      <u/>
      <sz val="10"/>
      <color indexed="12"/>
      <name val="Arial"/>
      <family val="2"/>
    </font>
    <font>
      <b/>
      <u/>
      <sz val="9"/>
      <color theme="1"/>
      <name val="Calibri"/>
      <family val="2"/>
      <scheme val="minor"/>
    </font>
    <font>
      <b/>
      <u/>
      <sz val="20"/>
      <color theme="0" tint="-0.499984740745262"/>
      <name val="Calibri"/>
      <family val="2"/>
      <scheme val="minor"/>
    </font>
    <font>
      <sz val="20"/>
      <color theme="1"/>
      <name val="Calibri"/>
      <family val="2"/>
      <scheme val="minor"/>
    </font>
    <font>
      <b/>
      <i/>
      <sz val="14"/>
      <color rgb="FF0070C0"/>
      <name val="Calibri"/>
      <family val="2"/>
      <scheme val="minor"/>
    </font>
    <font>
      <b/>
      <i/>
      <sz val="14"/>
      <color rgb="FFFF0000"/>
      <name val="Calibri"/>
      <family val="2"/>
      <scheme val="minor"/>
    </font>
    <font>
      <b/>
      <u/>
      <sz val="11"/>
      <color theme="1"/>
      <name val="Calibri"/>
      <family val="2"/>
      <scheme val="minor"/>
    </font>
    <font>
      <sz val="8"/>
      <color theme="1"/>
      <name val="Calibri"/>
      <family val="2"/>
      <scheme val="minor"/>
    </font>
    <font>
      <u/>
      <sz val="11"/>
      <color theme="1"/>
      <name val="Calibri"/>
      <family val="2"/>
      <scheme val="minor"/>
    </font>
    <font>
      <u/>
      <sz val="11"/>
      <color theme="10"/>
      <name val="Calibri"/>
      <family val="2"/>
    </font>
    <font>
      <b/>
      <u/>
      <sz val="12"/>
      <name val="Calibri"/>
      <family val="2"/>
      <scheme val="minor"/>
    </font>
    <font>
      <sz val="9"/>
      <color theme="1"/>
      <name val="Calibri"/>
      <family val="2"/>
      <scheme val="minor"/>
    </font>
    <font>
      <b/>
      <sz val="9"/>
      <color theme="1"/>
      <name val="Calibri"/>
      <family val="2"/>
      <scheme val="minor"/>
    </font>
    <font>
      <u/>
      <sz val="9"/>
      <color theme="1"/>
      <name val="Calibri"/>
      <family val="2"/>
      <scheme val="minor"/>
    </font>
    <font>
      <b/>
      <sz val="9"/>
      <name val="Calibri"/>
      <family val="2"/>
      <scheme val="minor"/>
    </font>
    <font>
      <sz val="12"/>
      <color theme="1"/>
      <name val="Calibri"/>
      <family val="2"/>
      <scheme val="minor"/>
    </font>
    <font>
      <sz val="9"/>
      <name val="Calibri"/>
      <family val="2"/>
      <scheme val="minor"/>
    </font>
    <font>
      <b/>
      <i/>
      <sz val="12"/>
      <color rgb="FFFF0000"/>
      <name val="Calibri"/>
      <family val="2"/>
      <scheme val="minor"/>
    </font>
    <font>
      <b/>
      <sz val="10"/>
      <color rgb="FFFF0000"/>
      <name val="Calibri"/>
      <family val="2"/>
      <scheme val="minor"/>
    </font>
    <font>
      <b/>
      <u/>
      <sz val="14"/>
      <color rgb="FFFF0000"/>
      <name val="Calibri"/>
      <family val="2"/>
      <scheme val="minor"/>
    </font>
    <font>
      <b/>
      <u val="singleAccounting"/>
      <sz val="8"/>
      <color theme="1"/>
      <name val="Calibri"/>
      <family val="2"/>
      <scheme val="minor"/>
    </font>
    <font>
      <b/>
      <sz val="11"/>
      <color theme="4" tint="-0.499984740745262"/>
      <name val="Calibri"/>
      <family val="2"/>
      <scheme val="minor"/>
    </font>
    <font>
      <b/>
      <sz val="11"/>
      <color rgb="FFFF0000"/>
      <name val="Calibri"/>
      <family val="2"/>
      <scheme val="minor"/>
    </font>
    <font>
      <sz val="10"/>
      <name val="Arial"/>
      <family val="2"/>
    </font>
    <font>
      <b/>
      <sz val="10"/>
      <name val="Arial"/>
      <family val="2"/>
    </font>
    <font>
      <sz val="11"/>
      <name val="Calibri"/>
      <family val="2"/>
      <scheme val="minor"/>
    </font>
    <font>
      <b/>
      <sz val="9"/>
      <color theme="0"/>
      <name val="Calibri"/>
      <family val="2"/>
      <scheme val="minor"/>
    </font>
    <font>
      <sz val="6"/>
      <color theme="1"/>
      <name val="Calibri"/>
      <family val="2"/>
      <scheme val="minor"/>
    </font>
    <font>
      <b/>
      <sz val="12"/>
      <color rgb="FFFF0000"/>
      <name val="Calibri"/>
      <family val="2"/>
      <scheme val="minor"/>
    </font>
    <font>
      <b/>
      <sz val="10"/>
      <color rgb="FF000000"/>
      <name val="Arial"/>
      <family val="2"/>
    </font>
    <font>
      <sz val="16"/>
      <color theme="1"/>
      <name val="Arial Black"/>
      <family val="2"/>
    </font>
    <font>
      <sz val="16"/>
      <color theme="1"/>
      <name val="Calibri"/>
      <family val="2"/>
      <scheme val="minor"/>
    </font>
    <font>
      <b/>
      <sz val="14"/>
      <color theme="1"/>
      <name val="Calibri"/>
      <family val="2"/>
      <scheme val="minor"/>
    </font>
    <font>
      <b/>
      <i/>
      <sz val="9"/>
      <color theme="1"/>
      <name val="Calibri"/>
      <family val="2"/>
      <scheme val="minor"/>
    </font>
    <font>
      <sz val="10"/>
      <color theme="1"/>
      <name val="Calibri"/>
      <family val="2"/>
      <scheme val="minor"/>
    </font>
    <font>
      <b/>
      <i/>
      <sz val="8"/>
      <color theme="1"/>
      <name val="Calibri"/>
      <family val="2"/>
      <scheme val="minor"/>
    </font>
    <font>
      <b/>
      <sz val="8"/>
      <color theme="1"/>
      <name val="Wingdings 3"/>
      <family val="1"/>
      <charset val="2"/>
    </font>
    <font>
      <i/>
      <sz val="11"/>
      <color theme="1"/>
      <name val="Calibri"/>
      <family val="2"/>
      <scheme val="minor"/>
    </font>
    <font>
      <b/>
      <i/>
      <sz val="11"/>
      <color theme="1"/>
      <name val="Calibri"/>
      <family val="2"/>
      <scheme val="minor"/>
    </font>
    <font>
      <b/>
      <sz val="10"/>
      <color theme="1"/>
      <name val="Calibri"/>
      <family val="2"/>
      <scheme val="minor"/>
    </font>
    <font>
      <b/>
      <i/>
      <sz val="12"/>
      <color theme="1"/>
      <name val="Calibri"/>
      <family val="2"/>
      <scheme val="minor"/>
    </font>
    <font>
      <b/>
      <i/>
      <sz val="10"/>
      <color theme="1"/>
      <name val="Calibri"/>
      <family val="2"/>
      <scheme val="minor"/>
    </font>
    <font>
      <b/>
      <i/>
      <sz val="8"/>
      <name val="Calibri"/>
      <family val="2"/>
      <scheme val="minor"/>
    </font>
    <font>
      <b/>
      <i/>
      <sz val="11"/>
      <name val="Calibri"/>
      <family val="2"/>
      <scheme val="minor"/>
    </font>
    <font>
      <i/>
      <sz val="8"/>
      <name val="Calibri"/>
      <family val="2"/>
      <scheme val="minor"/>
    </font>
    <font>
      <sz val="12"/>
      <name val="Calibri"/>
      <family val="2"/>
      <scheme val="minor"/>
    </font>
    <font>
      <sz val="10"/>
      <name val="Calibri"/>
      <family val="2"/>
      <scheme val="minor"/>
    </font>
    <font>
      <b/>
      <i/>
      <sz val="11"/>
      <color rgb="FFFF0000"/>
      <name val="Calibri"/>
      <family val="2"/>
      <scheme val="minor"/>
    </font>
    <font>
      <b/>
      <i/>
      <sz val="8"/>
      <color theme="1"/>
      <name val="Courier New"/>
      <family val="3"/>
    </font>
    <font>
      <sz val="10"/>
      <color rgb="FF000000"/>
      <name val="Arial"/>
      <family val="2"/>
    </font>
    <font>
      <b/>
      <sz val="11"/>
      <color rgb="FF000000"/>
      <name val="Calibri"/>
      <family val="2"/>
      <scheme val="minor"/>
    </font>
    <font>
      <sz val="11"/>
      <color rgb="FF000000"/>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11"/>
      <color rgb="FF9C5700"/>
      <name val="Calibri"/>
      <family val="2"/>
      <scheme val="minor"/>
    </font>
    <font>
      <sz val="11"/>
      <name val="Calibri"/>
      <family val="2"/>
    </font>
    <font>
      <b/>
      <sz val="11"/>
      <name val="Calibri"/>
      <family val="2"/>
      <scheme val="minor"/>
    </font>
  </fonts>
  <fills count="48">
    <fill>
      <patternFill patternType="none"/>
    </fill>
    <fill>
      <patternFill patternType="gray125"/>
    </fill>
    <fill>
      <patternFill patternType="solid">
        <fgColor theme="4" tint="0.59999389629810485"/>
        <bgColor indexed="64"/>
      </patternFill>
    </fill>
    <fill>
      <patternFill patternType="solid">
        <fgColor theme="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4"/>
        <bgColor theme="4"/>
      </patternFill>
    </fill>
    <fill>
      <patternFill patternType="solid">
        <fgColor theme="4" tint="0.39997558519241921"/>
        <bgColor indexed="64"/>
      </patternFill>
    </fill>
    <fill>
      <patternFill patternType="solid">
        <fgColor theme="0" tint="-0.14999847407452621"/>
        <bgColor indexed="64"/>
      </patternFill>
    </fill>
    <fill>
      <patternFill patternType="solid">
        <fgColor theme="5" tint="0.59999389629810485"/>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79998168889431442"/>
        <bgColor indexed="64"/>
      </patternFill>
    </fill>
    <fill>
      <patternFill patternType="solid">
        <fgColor theme="7" tint="0.59999389629810485"/>
        <bgColor indexed="64"/>
      </patternFill>
    </fill>
    <fill>
      <patternFill patternType="solid">
        <fgColor rgb="FFFFFF00"/>
        <bgColor indexed="64"/>
      </patternFill>
    </fill>
    <fill>
      <patternFill patternType="solid">
        <fgColor rgb="FFCCFFCC"/>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rgb="FFFFFFCC"/>
        <bgColor indexed="64"/>
      </patternFill>
    </fill>
  </fills>
  <borders count="7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theme="0"/>
      </left>
      <right/>
      <top style="medium">
        <color theme="0"/>
      </top>
      <bottom/>
      <diagonal/>
    </border>
    <border>
      <left/>
      <right/>
      <top style="medium">
        <color theme="0"/>
      </top>
      <bottom/>
      <diagonal/>
    </border>
    <border>
      <left/>
      <right style="medium">
        <color theme="0"/>
      </right>
      <top style="medium">
        <color theme="0"/>
      </top>
      <bottom/>
      <diagonal/>
    </border>
    <border>
      <left/>
      <right/>
      <top style="medium">
        <color indexed="64"/>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theme="0"/>
      </left>
      <right/>
      <top/>
      <bottom style="medium">
        <color theme="0"/>
      </bottom>
      <diagonal/>
    </border>
    <border>
      <left/>
      <right/>
      <top/>
      <bottom style="medium">
        <color theme="0"/>
      </bottom>
      <diagonal/>
    </border>
    <border>
      <left/>
      <right style="medium">
        <color theme="0"/>
      </right>
      <top/>
      <bottom style="medium">
        <color theme="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medium">
        <color indexed="64"/>
      </bottom>
      <diagonal/>
    </border>
    <border>
      <left/>
      <right/>
      <top style="thin">
        <color theme="4" tint="-0.249977111117893"/>
      </top>
      <bottom style="medium">
        <color theme="4" tint="-0.249977111117893"/>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dotted">
        <color indexed="64"/>
      </bottom>
      <diagonal/>
    </border>
    <border>
      <left/>
      <right/>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diagonal/>
    </border>
    <border>
      <left/>
      <right/>
      <top style="dotted">
        <color indexed="64"/>
      </top>
      <bottom/>
      <diagonal/>
    </border>
    <border>
      <left style="medium">
        <color indexed="64"/>
      </left>
      <right style="medium">
        <color indexed="64"/>
      </right>
      <top style="medium">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theme="4" tint="0.39997558519241921"/>
      </bottom>
      <diagonal/>
    </border>
    <border>
      <left style="thin">
        <color indexed="64"/>
      </left>
      <right/>
      <top style="medium">
        <color indexed="64"/>
      </top>
      <bottom style="thin">
        <color indexed="64"/>
      </bottom>
      <diagonal/>
    </border>
  </borders>
  <cellStyleXfs count="48">
    <xf numFmtId="0" fontId="0" fillId="0" borderId="0"/>
    <xf numFmtId="43" fontId="1" fillId="0" borderId="0" applyFont="0" applyFill="0" applyBorder="0" applyAlignment="0" applyProtection="0"/>
    <xf numFmtId="44" fontId="1" fillId="0" borderId="0" applyFont="0" applyFill="0" applyBorder="0" applyAlignment="0" applyProtection="0"/>
    <xf numFmtId="0" fontId="3" fillId="0" borderId="0" applyNumberFormat="0" applyFill="0" applyBorder="0" applyAlignment="0" applyProtection="0">
      <alignment vertical="top"/>
      <protection locked="0"/>
    </xf>
    <xf numFmtId="0" fontId="12" fillId="0" borderId="0" applyNumberFormat="0" applyFill="0" applyBorder="0" applyAlignment="0" applyProtection="0">
      <alignment vertical="top"/>
      <protection locked="0"/>
    </xf>
    <xf numFmtId="0" fontId="26" fillId="0" borderId="0"/>
    <xf numFmtId="0" fontId="55" fillId="0" borderId="0" applyNumberFormat="0" applyFill="0" applyBorder="0" applyAlignment="0" applyProtection="0"/>
    <xf numFmtId="0" fontId="56" fillId="0" borderId="59" applyNumberFormat="0" applyFill="0" applyAlignment="0" applyProtection="0"/>
    <xf numFmtId="0" fontId="57" fillId="0" borderId="60" applyNumberFormat="0" applyFill="0" applyAlignment="0" applyProtection="0"/>
    <xf numFmtId="0" fontId="58" fillId="0" borderId="61" applyNumberFormat="0" applyFill="0" applyAlignment="0" applyProtection="0"/>
    <xf numFmtId="0" fontId="58" fillId="0" borderId="0" applyNumberFormat="0" applyFill="0" applyBorder="0" applyAlignment="0" applyProtection="0"/>
    <xf numFmtId="0" fontId="59" fillId="10" borderId="0" applyNumberFormat="0" applyBorder="0" applyAlignment="0" applyProtection="0"/>
    <xf numFmtId="0" fontId="60" fillId="11" borderId="0" applyNumberFormat="0" applyBorder="0" applyAlignment="0" applyProtection="0"/>
    <xf numFmtId="0" fontId="61" fillId="13" borderId="62" applyNumberFormat="0" applyAlignment="0" applyProtection="0"/>
    <xf numFmtId="0" fontId="62" fillId="14" borderId="63" applyNumberFormat="0" applyAlignment="0" applyProtection="0"/>
    <xf numFmtId="0" fontId="63" fillId="14" borderId="62" applyNumberFormat="0" applyAlignment="0" applyProtection="0"/>
    <xf numFmtId="0" fontId="64" fillId="0" borderId="64" applyNumberFormat="0" applyFill="0" applyAlignment="0" applyProtection="0"/>
    <xf numFmtId="0" fontId="65" fillId="15" borderId="65" applyNumberFormat="0" applyAlignment="0" applyProtection="0"/>
    <xf numFmtId="0" fontId="66" fillId="0" borderId="0" applyNumberFormat="0" applyFill="0" applyBorder="0" applyAlignment="0" applyProtection="0"/>
    <xf numFmtId="0" fontId="1" fillId="16" borderId="66" applyNumberFormat="0" applyFont="0" applyAlignment="0" applyProtection="0"/>
    <xf numFmtId="0" fontId="67" fillId="0" borderId="0" applyNumberFormat="0" applyFill="0" applyBorder="0" applyAlignment="0" applyProtection="0"/>
    <xf numFmtId="0" fontId="2" fillId="0" borderId="67" applyNumberFormat="0" applyFill="0" applyAlignment="0" applyProtection="0"/>
    <xf numFmtId="0" fontId="68"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68"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68"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68"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68"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68" fillId="37"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69" fillId="12"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6" borderId="0" applyNumberFormat="0" applyBorder="0" applyAlignment="0" applyProtection="0"/>
    <xf numFmtId="0" fontId="1" fillId="40" borderId="0" applyNumberFormat="0" applyBorder="0" applyAlignment="0" applyProtection="0"/>
    <xf numFmtId="0" fontId="70" fillId="0" borderId="0"/>
  </cellStyleXfs>
  <cellXfs count="465">
    <xf numFmtId="0" fontId="0" fillId="0" borderId="0" xfId="0"/>
    <xf numFmtId="49" fontId="2" fillId="0" borderId="0" xfId="0" applyNumberFormat="1" applyFont="1"/>
    <xf numFmtId="49" fontId="0" fillId="0" borderId="0" xfId="0" quotePrefix="1" applyNumberFormat="1" applyAlignment="1">
      <alignment horizontal="center" vertical="top"/>
    </xf>
    <xf numFmtId="49" fontId="0" fillId="0" borderId="0" xfId="0" applyNumberFormat="1"/>
    <xf numFmtId="0" fontId="0" fillId="0" borderId="0" xfId="0" applyAlignment="1">
      <alignment horizontal="left" vertical="center"/>
    </xf>
    <xf numFmtId="0" fontId="0" fillId="0" borderId="0" xfId="0" quotePrefix="1" applyAlignment="1">
      <alignment horizontal="center" vertical="top"/>
    </xf>
    <xf numFmtId="0" fontId="0" fillId="0" borderId="0" xfId="0" applyAlignment="1">
      <alignment horizontal="right"/>
    </xf>
    <xf numFmtId="0" fontId="3" fillId="0" borderId="0" xfId="3" applyAlignment="1" applyProtection="1"/>
    <xf numFmtId="0" fontId="4" fillId="2" borderId="0" xfId="0" applyFont="1" applyFill="1"/>
    <xf numFmtId="0" fontId="0" fillId="0" borderId="0" xfId="0" applyAlignment="1">
      <alignment horizontal="left"/>
    </xf>
    <xf numFmtId="0" fontId="6" fillId="0" borderId="0" xfId="0" applyFont="1"/>
    <xf numFmtId="0" fontId="6" fillId="0" borderId="0" xfId="0" applyFont="1" applyAlignment="1">
      <alignment horizontal="center"/>
    </xf>
    <xf numFmtId="0" fontId="7" fillId="0" borderId="4" xfId="0" applyFont="1" applyBorder="1" applyAlignment="1">
      <alignment horizontal="center" vertical="top" wrapText="1"/>
    </xf>
    <xf numFmtId="0" fontId="9" fillId="2" borderId="0" xfId="0" applyFont="1" applyFill="1" applyAlignment="1">
      <alignment vertical="center"/>
    </xf>
    <xf numFmtId="14" fontId="0" fillId="0" borderId="0" xfId="0" applyNumberFormat="1"/>
    <xf numFmtId="0" fontId="7" fillId="0" borderId="0" xfId="0" applyFont="1" applyAlignment="1">
      <alignment horizontal="center" vertical="top" wrapText="1"/>
    </xf>
    <xf numFmtId="0" fontId="7" fillId="0" borderId="5" xfId="0" applyFont="1" applyBorder="1" applyAlignment="1">
      <alignment horizontal="center" vertical="top" wrapText="1"/>
    </xf>
    <xf numFmtId="0" fontId="6" fillId="0" borderId="4" xfId="0" applyFont="1" applyBorder="1" applyAlignment="1">
      <alignment horizontal="center"/>
    </xf>
    <xf numFmtId="0" fontId="2" fillId="2" borderId="0" xfId="0" applyFont="1" applyFill="1" applyAlignment="1">
      <alignment vertical="center"/>
    </xf>
    <xf numFmtId="0" fontId="0" fillId="3" borderId="0" xfId="0" applyFill="1"/>
    <xf numFmtId="0" fontId="0" fillId="0" borderId="5" xfId="0" applyBorder="1"/>
    <xf numFmtId="0" fontId="9" fillId="3" borderId="0" xfId="0" applyFont="1" applyFill="1" applyAlignment="1">
      <alignment vertical="center"/>
    </xf>
    <xf numFmtId="0" fontId="2" fillId="0" borderId="0" xfId="0" applyFont="1" applyAlignment="1">
      <alignment vertical="center"/>
    </xf>
    <xf numFmtId="0" fontId="2" fillId="3" borderId="0" xfId="0" applyFont="1" applyFill="1" applyAlignment="1">
      <alignment vertical="center"/>
    </xf>
    <xf numFmtId="0" fontId="2" fillId="0" borderId="0" xfId="0" applyFont="1" applyAlignment="1">
      <alignment horizontal="left" indent="2"/>
    </xf>
    <xf numFmtId="0" fontId="3" fillId="0" borderId="0" xfId="3" applyBorder="1" applyAlignment="1" applyProtection="1">
      <alignment horizontal="center"/>
    </xf>
    <xf numFmtId="49" fontId="0" fillId="0" borderId="0" xfId="0" applyNumberFormat="1" applyAlignment="1">
      <alignment horizontal="left"/>
    </xf>
    <xf numFmtId="0" fontId="10" fillId="0" borderId="5" xfId="0" applyFont="1" applyBorder="1" applyAlignment="1">
      <alignment vertical="center" wrapText="1"/>
    </xf>
    <xf numFmtId="0" fontId="11" fillId="0" borderId="0" xfId="0" applyFont="1"/>
    <xf numFmtId="0" fontId="12" fillId="0" borderId="5" xfId="4" applyBorder="1" applyAlignment="1" applyProtection="1"/>
    <xf numFmtId="0" fontId="13" fillId="0" borderId="12" xfId="0" applyFont="1" applyBorder="1"/>
    <xf numFmtId="0" fontId="0" fillId="0" borderId="13" xfId="0" applyBorder="1"/>
    <xf numFmtId="0" fontId="11" fillId="0" borderId="13" xfId="0" applyFont="1" applyBorder="1"/>
    <xf numFmtId="0" fontId="0" fillId="0" borderId="14" xfId="0" applyBorder="1"/>
    <xf numFmtId="0" fontId="14" fillId="0" borderId="2" xfId="0" applyFont="1" applyBorder="1"/>
    <xf numFmtId="0" fontId="15" fillId="0" borderId="2" xfId="0" applyFont="1" applyBorder="1"/>
    <xf numFmtId="14" fontId="14" fillId="0" borderId="0" xfId="0" applyNumberFormat="1" applyFont="1"/>
    <xf numFmtId="0" fontId="0" fillId="0" borderId="4" xfId="0" applyBorder="1"/>
    <xf numFmtId="0" fontId="15" fillId="0" borderId="4" xfId="0" applyFont="1" applyBorder="1"/>
    <xf numFmtId="0" fontId="14" fillId="0" borderId="0" xfId="0" applyFont="1"/>
    <xf numFmtId="0" fontId="15" fillId="0" borderId="0" xfId="0" applyFont="1"/>
    <xf numFmtId="0" fontId="14" fillId="0" borderId="0" xfId="0" applyFont="1" applyAlignment="1">
      <alignment horizontal="left"/>
    </xf>
    <xf numFmtId="0" fontId="2" fillId="0" borderId="0" xfId="0" applyFont="1"/>
    <xf numFmtId="0" fontId="14" fillId="0" borderId="0" xfId="0" applyFont="1" applyAlignment="1">
      <alignment horizontal="center" vertical="center"/>
    </xf>
    <xf numFmtId="14" fontId="14" fillId="0" borderId="5" xfId="0" applyNumberFormat="1" applyFont="1" applyBorder="1" applyAlignment="1">
      <alignment horizontal="center" vertical="center"/>
    </xf>
    <xf numFmtId="0" fontId="14" fillId="0" borderId="4" xfId="0" applyFont="1" applyBorder="1"/>
    <xf numFmtId="14" fontId="14" fillId="0" borderId="0" xfId="0" applyNumberFormat="1" applyFont="1" applyAlignment="1">
      <alignment horizontal="center"/>
    </xf>
    <xf numFmtId="0" fontId="4" fillId="0" borderId="0" xfId="0" applyFont="1"/>
    <xf numFmtId="14" fontId="14" fillId="0" borderId="5" xfId="0" applyNumberFormat="1" applyFont="1" applyBorder="1"/>
    <xf numFmtId="0" fontId="15" fillId="0" borderId="19" xfId="0" applyFont="1" applyBorder="1"/>
    <xf numFmtId="0" fontId="14" fillId="0" borderId="20" xfId="0" applyFont="1" applyBorder="1"/>
    <xf numFmtId="0" fontId="15" fillId="0" borderId="20" xfId="0" applyFont="1" applyBorder="1"/>
    <xf numFmtId="0" fontId="14" fillId="0" borderId="22" xfId="0" applyFont="1" applyBorder="1"/>
    <xf numFmtId="0" fontId="16" fillId="0" borderId="23" xfId="0" applyFont="1" applyBorder="1"/>
    <xf numFmtId="0" fontId="14" fillId="0" borderId="23" xfId="0" applyFont="1" applyBorder="1"/>
    <xf numFmtId="0" fontId="15" fillId="0" borderId="23" xfId="0" applyFont="1" applyBorder="1"/>
    <xf numFmtId="0" fontId="0" fillId="0" borderId="23" xfId="0" applyBorder="1"/>
    <xf numFmtId="0" fontId="17" fillId="0" borderId="24" xfId="0" applyFont="1" applyBorder="1" applyAlignment="1">
      <alignment wrapText="1"/>
    </xf>
    <xf numFmtId="0" fontId="17" fillId="0" borderId="0" xfId="0" applyFont="1" applyAlignment="1">
      <alignment wrapText="1"/>
    </xf>
    <xf numFmtId="0" fontId="13" fillId="0" borderId="0" xfId="0" applyFont="1"/>
    <xf numFmtId="0" fontId="18" fillId="0" borderId="0" xfId="0" applyFont="1"/>
    <xf numFmtId="0" fontId="15" fillId="0" borderId="1" xfId="0" applyFont="1" applyBorder="1"/>
    <xf numFmtId="0" fontId="15" fillId="0" borderId="2" xfId="0" applyFont="1" applyBorder="1" applyAlignment="1">
      <alignment horizontal="left" wrapText="1"/>
    </xf>
    <xf numFmtId="0" fontId="19" fillId="0" borderId="0" xfId="0" applyFont="1" applyAlignment="1">
      <alignment horizontal="center"/>
    </xf>
    <xf numFmtId="0" fontId="20" fillId="0" borderId="19" xfId="0" applyFont="1" applyBorder="1" applyAlignment="1">
      <alignment horizontal="left" wrapText="1"/>
    </xf>
    <xf numFmtId="0" fontId="21" fillId="0" borderId="20" xfId="0" applyFont="1" applyBorder="1" applyAlignment="1">
      <alignment wrapText="1"/>
    </xf>
    <xf numFmtId="0" fontId="14" fillId="0" borderId="21" xfId="0" applyFont="1" applyBorder="1"/>
    <xf numFmtId="0" fontId="16" fillId="0" borderId="0" xfId="0" applyFont="1"/>
    <xf numFmtId="0" fontId="14" fillId="0" borderId="5" xfId="0" applyFont="1" applyBorder="1"/>
    <xf numFmtId="0" fontId="22" fillId="0" borderId="0" xfId="0" applyFont="1"/>
    <xf numFmtId="0" fontId="22" fillId="0" borderId="0" xfId="0" applyFont="1" applyAlignment="1">
      <alignment horizontal="center"/>
    </xf>
    <xf numFmtId="0" fontId="22" fillId="0" borderId="5" xfId="0" applyFont="1" applyBorder="1"/>
    <xf numFmtId="166" fontId="23" fillId="0" borderId="0" xfId="1" applyNumberFormat="1" applyFont="1"/>
    <xf numFmtId="0" fontId="15" fillId="2" borderId="25" xfId="0" applyFont="1" applyFill="1" applyBorder="1" applyAlignment="1">
      <alignment horizontal="center"/>
    </xf>
    <xf numFmtId="0" fontId="15" fillId="2" borderId="28" xfId="0" applyFont="1" applyFill="1" applyBorder="1" applyAlignment="1">
      <alignment horizontal="center"/>
    </xf>
    <xf numFmtId="0" fontId="15" fillId="2" borderId="27" xfId="0" applyFont="1" applyFill="1" applyBorder="1" applyAlignment="1">
      <alignment horizontal="center"/>
    </xf>
    <xf numFmtId="0" fontId="15" fillId="2" borderId="29" xfId="0" applyFont="1" applyFill="1" applyBorder="1" applyAlignment="1">
      <alignment horizontal="center"/>
    </xf>
    <xf numFmtId="166" fontId="0" fillId="0" borderId="0" xfId="1" applyNumberFormat="1" applyFont="1"/>
    <xf numFmtId="166" fontId="0" fillId="0" borderId="30" xfId="1" applyNumberFormat="1" applyFont="1" applyFill="1" applyBorder="1"/>
    <xf numFmtId="166" fontId="14" fillId="0" borderId="31" xfId="1" applyNumberFormat="1" applyFont="1" applyBorder="1" applyAlignment="1"/>
    <xf numFmtId="166" fontId="14" fillId="0" borderId="9" xfId="1" applyNumberFormat="1" applyFont="1" applyBorder="1"/>
    <xf numFmtId="0" fontId="0" fillId="0" borderId="32" xfId="0" applyBorder="1"/>
    <xf numFmtId="0" fontId="14" fillId="0" borderId="31" xfId="0" applyFont="1" applyBorder="1"/>
    <xf numFmtId="0" fontId="14" fillId="0" borderId="9" xfId="0" applyFont="1" applyBorder="1"/>
    <xf numFmtId="166" fontId="10" fillId="0" borderId="0" xfId="1" applyNumberFormat="1" applyFont="1"/>
    <xf numFmtId="0" fontId="24" fillId="0" borderId="0" xfId="0" applyFont="1" applyAlignment="1">
      <alignment horizontal="center"/>
    </xf>
    <xf numFmtId="0" fontId="0" fillId="0" borderId="33" xfId="0" applyBorder="1"/>
    <xf numFmtId="166" fontId="24" fillId="0" borderId="0" xfId="0" applyNumberFormat="1" applyFont="1" applyAlignment="1">
      <alignment horizontal="center"/>
    </xf>
    <xf numFmtId="0" fontId="25" fillId="0" borderId="0" xfId="0" applyFont="1" applyAlignment="1">
      <alignment horizontal="right"/>
    </xf>
    <xf numFmtId="166" fontId="14" fillId="0" borderId="0" xfId="0" applyNumberFormat="1" applyFont="1"/>
    <xf numFmtId="166" fontId="2" fillId="0" borderId="10" xfId="1" applyNumberFormat="1" applyFont="1" applyBorder="1"/>
    <xf numFmtId="166" fontId="15" fillId="0" borderId="34" xfId="1" applyNumberFormat="1" applyFont="1" applyBorder="1" applyAlignment="1"/>
    <xf numFmtId="166" fontId="15" fillId="0" borderId="11" xfId="1" applyNumberFormat="1" applyFont="1" applyBorder="1" applyAlignment="1">
      <alignment horizontal="right"/>
    </xf>
    <xf numFmtId="0" fontId="27" fillId="0" borderId="0" xfId="5" applyFont="1"/>
    <xf numFmtId="0" fontId="26" fillId="0" borderId="0" xfId="5"/>
    <xf numFmtId="0" fontId="28" fillId="0" borderId="0" xfId="0" applyFont="1"/>
    <xf numFmtId="0" fontId="0" fillId="0" borderId="19" xfId="0" applyBorder="1"/>
    <xf numFmtId="0" fontId="0" fillId="0" borderId="20" xfId="0" applyBorder="1"/>
    <xf numFmtId="0" fontId="0" fillId="0" borderId="21" xfId="0" applyBorder="1"/>
    <xf numFmtId="0" fontId="2" fillId="5" borderId="0" xfId="0" applyFont="1" applyFill="1"/>
    <xf numFmtId="166" fontId="14" fillId="0" borderId="0" xfId="1" applyNumberFormat="1" applyFont="1" applyAlignment="1">
      <alignment horizontal="center"/>
    </xf>
    <xf numFmtId="166" fontId="15" fillId="5" borderId="0" xfId="1" applyNumberFormat="1" applyFont="1" applyFill="1" applyBorder="1" applyAlignment="1">
      <alignment horizontal="right"/>
    </xf>
    <xf numFmtId="166" fontId="15" fillId="0" borderId="0" xfId="1" applyNumberFormat="1" applyFont="1" applyBorder="1" applyAlignment="1">
      <alignment horizontal="right"/>
    </xf>
    <xf numFmtId="0" fontId="14" fillId="0" borderId="0" xfId="0" applyFont="1" applyAlignment="1">
      <alignment horizontal="center"/>
    </xf>
    <xf numFmtId="166" fontId="15" fillId="0" borderId="35" xfId="1" applyNumberFormat="1" applyFont="1" applyBorder="1" applyAlignment="1">
      <alignment horizontal="right"/>
    </xf>
    <xf numFmtId="0" fontId="29" fillId="6" borderId="0" xfId="0" applyFont="1" applyFill="1" applyAlignment="1">
      <alignment horizontal="center"/>
    </xf>
    <xf numFmtId="166" fontId="29" fillId="6" borderId="0" xfId="1" applyNumberFormat="1" applyFont="1" applyFill="1" applyAlignment="1">
      <alignment horizontal="center"/>
    </xf>
    <xf numFmtId="166" fontId="14" fillId="0" borderId="0" xfId="0" applyNumberFormat="1" applyFont="1" applyAlignment="1">
      <alignment horizontal="center"/>
    </xf>
    <xf numFmtId="0" fontId="2" fillId="4" borderId="39" xfId="0" applyFont="1" applyFill="1" applyBorder="1" applyAlignment="1">
      <alignment horizontal="center"/>
    </xf>
    <xf numFmtId="0" fontId="30" fillId="0" borderId="40" xfId="0" applyFont="1" applyBorder="1"/>
    <xf numFmtId="166" fontId="1" fillId="0" borderId="0" xfId="1" applyNumberFormat="1" applyFont="1" applyBorder="1"/>
    <xf numFmtId="166" fontId="1" fillId="0" borderId="41" xfId="1" applyNumberFormat="1" applyFont="1" applyBorder="1"/>
    <xf numFmtId="0" fontId="0" fillId="0" borderId="40" xfId="0" applyBorder="1"/>
    <xf numFmtId="0" fontId="1" fillId="0" borderId="0" xfId="0" applyFont="1"/>
    <xf numFmtId="166" fontId="0" fillId="0" borderId="0" xfId="1" applyNumberFormat="1" applyFont="1" applyBorder="1"/>
    <xf numFmtId="0" fontId="30" fillId="0" borderId="42" xfId="0" applyFont="1" applyBorder="1"/>
    <xf numFmtId="166" fontId="1" fillId="0" borderId="16" xfId="1" applyNumberFormat="1" applyFont="1" applyBorder="1"/>
    <xf numFmtId="166" fontId="1" fillId="0" borderId="43" xfId="1" applyNumberFormat="1" applyFont="1" applyBorder="1"/>
    <xf numFmtId="0" fontId="31" fillId="0" borderId="0" xfId="0" applyFont="1"/>
    <xf numFmtId="166" fontId="31" fillId="0" borderId="0" xfId="1" applyNumberFormat="1" applyFont="1"/>
    <xf numFmtId="0" fontId="32" fillId="7" borderId="39" xfId="0" applyFont="1" applyFill="1" applyBorder="1" applyAlignment="1">
      <alignment horizontal="left"/>
    </xf>
    <xf numFmtId="166" fontId="2" fillId="0" borderId="0" xfId="1" applyNumberFormat="1" applyFont="1"/>
    <xf numFmtId="166" fontId="0" fillId="5" borderId="0" xfId="1" applyNumberFormat="1" applyFont="1" applyFill="1" applyBorder="1" applyAlignment="1">
      <alignment horizontal="center"/>
    </xf>
    <xf numFmtId="3" fontId="0" fillId="5" borderId="0" xfId="0" applyNumberFormat="1" applyFill="1"/>
    <xf numFmtId="3" fontId="2" fillId="5" borderId="16" xfId="0" applyNumberFormat="1" applyFont="1" applyFill="1" applyBorder="1"/>
    <xf numFmtId="0" fontId="2" fillId="5" borderId="39" xfId="0" applyFont="1" applyFill="1" applyBorder="1"/>
    <xf numFmtId="0" fontId="2" fillId="5" borderId="44" xfId="0" applyFont="1" applyFill="1" applyBorder="1"/>
    <xf numFmtId="0" fontId="2" fillId="0" borderId="45" xfId="0" applyFont="1" applyBorder="1"/>
    <xf numFmtId="166" fontId="0" fillId="0" borderId="41" xfId="0" applyNumberFormat="1" applyBorder="1"/>
    <xf numFmtId="0" fontId="2" fillId="0" borderId="39" xfId="0" applyFont="1" applyBorder="1"/>
    <xf numFmtId="166" fontId="2" fillId="0" borderId="44" xfId="0" applyNumberFormat="1" applyFont="1" applyBorder="1"/>
    <xf numFmtId="166" fontId="0" fillId="0" borderId="0" xfId="1" applyNumberFormat="1" applyFont="1" applyAlignment="1">
      <alignment horizontal="center"/>
    </xf>
    <xf numFmtId="0" fontId="0" fillId="7" borderId="0" xfId="0" applyFill="1"/>
    <xf numFmtId="166" fontId="0" fillId="7" borderId="0" xfId="1" applyNumberFormat="1" applyFont="1" applyFill="1"/>
    <xf numFmtId="0" fontId="2" fillId="5" borderId="16" xfId="0" applyFont="1" applyFill="1" applyBorder="1"/>
    <xf numFmtId="0" fontId="2" fillId="5" borderId="16" xfId="0" applyFont="1" applyFill="1" applyBorder="1" applyAlignment="1">
      <alignment wrapText="1"/>
    </xf>
    <xf numFmtId="0" fontId="2" fillId="2" borderId="0" xfId="0" applyFont="1" applyFill="1" applyAlignment="1" applyProtection="1">
      <alignment horizontal="left"/>
      <protection hidden="1"/>
    </xf>
    <xf numFmtId="0" fontId="37" fillId="2" borderId="31" xfId="0" applyFont="1" applyFill="1" applyBorder="1" applyProtection="1">
      <protection locked="0"/>
    </xf>
    <xf numFmtId="0" fontId="38" fillId="8" borderId="40" xfId="0" applyFont="1" applyFill="1" applyBorder="1" applyAlignment="1">
      <alignment horizontal="center" vertical="top"/>
    </xf>
    <xf numFmtId="0" fontId="41" fillId="8" borderId="18" xfId="0" applyFont="1" applyFill="1" applyBorder="1" applyAlignment="1">
      <alignment horizontal="center" vertical="center"/>
    </xf>
    <xf numFmtId="0" fontId="2" fillId="3" borderId="47" xfId="0" applyFont="1" applyFill="1" applyBorder="1" applyAlignment="1">
      <alignment horizontal="right"/>
    </xf>
    <xf numFmtId="0" fontId="36" fillId="3" borderId="45" xfId="0" applyFont="1" applyFill="1" applyBorder="1" applyAlignment="1">
      <alignment horizontal="right"/>
    </xf>
    <xf numFmtId="0" fontId="14" fillId="3" borderId="45" xfId="0" applyFont="1" applyFill="1" applyBorder="1" applyAlignment="1">
      <alignment horizontal="right"/>
    </xf>
    <xf numFmtId="0" fontId="36" fillId="3" borderId="0" xfId="0" applyFont="1" applyFill="1" applyAlignment="1">
      <alignment horizontal="right"/>
    </xf>
    <xf numFmtId="0" fontId="43" fillId="3" borderId="31" xfId="0" applyFont="1" applyFill="1" applyBorder="1" applyAlignment="1">
      <alignment horizontal="right"/>
    </xf>
    <xf numFmtId="0" fontId="38" fillId="8" borderId="37" xfId="0" applyFont="1" applyFill="1" applyBorder="1" applyAlignment="1">
      <alignment horizontal="left" wrapText="1"/>
    </xf>
    <xf numFmtId="0" fontId="38" fillId="8" borderId="36" xfId="0" applyFont="1" applyFill="1" applyBorder="1" applyAlignment="1">
      <alignment horizontal="center" vertical="center" wrapText="1"/>
    </xf>
    <xf numFmtId="0" fontId="45" fillId="8" borderId="47" xfId="0" applyFont="1" applyFill="1" applyBorder="1"/>
    <xf numFmtId="0" fontId="38" fillId="8" borderId="36" xfId="0" applyFont="1" applyFill="1" applyBorder="1" applyAlignment="1">
      <alignment vertical="center" wrapText="1"/>
    </xf>
    <xf numFmtId="0" fontId="45" fillId="8" borderId="0" xfId="0" applyFont="1" applyFill="1" applyAlignment="1">
      <alignment horizontal="left"/>
    </xf>
    <xf numFmtId="0" fontId="45" fillId="8" borderId="45" xfId="0" applyFont="1" applyFill="1" applyBorder="1" applyAlignment="1">
      <alignment horizontal="center"/>
    </xf>
    <xf numFmtId="0" fontId="47" fillId="8" borderId="40" xfId="0" applyFont="1" applyFill="1" applyBorder="1" applyAlignment="1">
      <alignment vertical="center"/>
    </xf>
    <xf numFmtId="0" fontId="45" fillId="8" borderId="40" xfId="0" applyFont="1" applyFill="1" applyBorder="1" applyAlignment="1">
      <alignment horizontal="center" vertical="center"/>
    </xf>
    <xf numFmtId="0" fontId="45" fillId="8" borderId="40" xfId="0" applyFont="1" applyFill="1" applyBorder="1" applyAlignment="1">
      <alignment horizontal="center"/>
    </xf>
    <xf numFmtId="49" fontId="45" fillId="8" borderId="40" xfId="0" applyNumberFormat="1" applyFont="1" applyFill="1" applyBorder="1" applyAlignment="1">
      <alignment horizontal="center"/>
    </xf>
    <xf numFmtId="0" fontId="45" fillId="8" borderId="0" xfId="0" applyFont="1" applyFill="1" applyAlignment="1">
      <alignment horizontal="left" vertical="top"/>
    </xf>
    <xf numFmtId="0" fontId="45" fillId="8" borderId="31" xfId="0" applyFont="1" applyFill="1" applyBorder="1"/>
    <xf numFmtId="49" fontId="45" fillId="8" borderId="42" xfId="0" applyNumberFormat="1" applyFont="1" applyFill="1" applyBorder="1" applyAlignment="1">
      <alignment horizontal="center"/>
    </xf>
    <xf numFmtId="0" fontId="48" fillId="2" borderId="44" xfId="0" applyFont="1" applyFill="1" applyBorder="1" applyAlignment="1" applyProtection="1">
      <alignment horizontal="center"/>
      <protection locked="0"/>
    </xf>
    <xf numFmtId="1" fontId="28" fillId="2" borderId="39" xfId="0" applyNumberFormat="1" applyFont="1" applyFill="1" applyBorder="1" applyAlignment="1" applyProtection="1">
      <alignment horizontal="center"/>
      <protection locked="0"/>
    </xf>
    <xf numFmtId="169" fontId="28" fillId="2" borderId="39" xfId="0" applyNumberFormat="1" applyFont="1" applyFill="1" applyBorder="1" applyAlignment="1" applyProtection="1">
      <alignment horizontal="center" vertical="center"/>
      <protection locked="0"/>
    </xf>
    <xf numFmtId="2" fontId="28" fillId="2" borderId="39" xfId="0" applyNumberFormat="1" applyFont="1" applyFill="1" applyBorder="1" applyAlignment="1" applyProtection="1">
      <alignment horizontal="center"/>
      <protection locked="0"/>
    </xf>
    <xf numFmtId="0" fontId="28" fillId="9" borderId="39" xfId="0" applyFont="1" applyFill="1" applyBorder="1" applyAlignment="1" applyProtection="1">
      <alignment horizontal="center"/>
      <protection locked="0"/>
    </xf>
    <xf numFmtId="0" fontId="28" fillId="9" borderId="46" xfId="0" applyFont="1" applyFill="1" applyBorder="1" applyAlignment="1" applyProtection="1">
      <alignment horizontal="center"/>
      <protection locked="0"/>
    </xf>
    <xf numFmtId="0" fontId="48" fillId="2" borderId="41" xfId="0" applyFont="1" applyFill="1" applyBorder="1" applyAlignment="1" applyProtection="1">
      <alignment horizontal="center"/>
      <protection locked="0"/>
    </xf>
    <xf numFmtId="1" fontId="49" fillId="2" borderId="45" xfId="0" applyNumberFormat="1" applyFont="1" applyFill="1" applyBorder="1" applyAlignment="1" applyProtection="1">
      <alignment horizontal="center"/>
      <protection locked="0"/>
    </xf>
    <xf numFmtId="169" fontId="28" fillId="2" borderId="45" xfId="0" applyNumberFormat="1" applyFont="1" applyFill="1" applyBorder="1" applyAlignment="1" applyProtection="1">
      <alignment horizontal="center" vertical="center"/>
      <protection locked="0"/>
    </xf>
    <xf numFmtId="2" fontId="28" fillId="2" borderId="45" xfId="0" applyNumberFormat="1" applyFont="1" applyFill="1" applyBorder="1" applyAlignment="1" applyProtection="1">
      <alignment horizontal="center"/>
      <protection locked="0"/>
    </xf>
    <xf numFmtId="0" fontId="28" fillId="9" borderId="45" xfId="0" applyFont="1" applyFill="1" applyBorder="1" applyAlignment="1" applyProtection="1">
      <alignment horizontal="center"/>
      <protection locked="0"/>
    </xf>
    <xf numFmtId="0" fontId="28" fillId="9" borderId="40" xfId="0" applyFont="1" applyFill="1" applyBorder="1" applyAlignment="1" applyProtection="1">
      <alignment horizontal="center"/>
      <protection locked="0"/>
    </xf>
    <xf numFmtId="0" fontId="0" fillId="8" borderId="16" xfId="0" applyFill="1" applyBorder="1" applyAlignment="1" applyProtection="1">
      <alignment horizontal="right" vertical="center"/>
      <protection hidden="1"/>
    </xf>
    <xf numFmtId="1" fontId="41" fillId="2" borderId="58" xfId="0" applyNumberFormat="1" applyFont="1" applyFill="1" applyBorder="1" applyAlignment="1" applyProtection="1">
      <alignment horizontal="center" vertical="center"/>
      <protection hidden="1"/>
    </xf>
    <xf numFmtId="2" fontId="2" fillId="8" borderId="16" xfId="0" applyNumberFormat="1" applyFont="1" applyFill="1" applyBorder="1" applyAlignment="1" applyProtection="1">
      <alignment horizontal="center" vertical="center"/>
      <protection hidden="1"/>
    </xf>
    <xf numFmtId="2" fontId="50" fillId="2" borderId="58" xfId="0" applyNumberFormat="1" applyFont="1" applyFill="1" applyBorder="1" applyAlignment="1" applyProtection="1">
      <alignment horizontal="center" vertical="center"/>
      <protection hidden="1"/>
    </xf>
    <xf numFmtId="0" fontId="36" fillId="8" borderId="37" xfId="0" applyFont="1" applyFill="1" applyBorder="1" applyAlignment="1">
      <alignment horizontal="right" vertical="center"/>
    </xf>
    <xf numFmtId="0" fontId="36" fillId="8" borderId="0" xfId="0" applyFont="1" applyFill="1" applyAlignment="1">
      <alignment vertical="top"/>
    </xf>
    <xf numFmtId="0" fontId="44" fillId="8" borderId="0" xfId="0" applyFont="1" applyFill="1" applyAlignment="1">
      <alignment vertical="top"/>
    </xf>
    <xf numFmtId="0" fontId="38" fillId="8" borderId="44" xfId="0" applyFont="1" applyFill="1" applyBorder="1" applyAlignment="1">
      <alignment horizontal="center" vertical="top"/>
    </xf>
    <xf numFmtId="169" fontId="14" fillId="2" borderId="43" xfId="0" applyNumberFormat="1" applyFont="1" applyFill="1" applyBorder="1" applyAlignment="1" applyProtection="1">
      <alignment horizontal="center" vertical="center"/>
      <protection locked="0"/>
    </xf>
    <xf numFmtId="0" fontId="38" fillId="8" borderId="0" xfId="0" applyFont="1" applyFill="1" applyAlignment="1">
      <alignment horizontal="center" vertical="top"/>
    </xf>
    <xf numFmtId="20" fontId="14" fillId="9" borderId="39" xfId="0" applyNumberFormat="1" applyFont="1" applyFill="1" applyBorder="1" applyAlignment="1" applyProtection="1">
      <alignment horizontal="center" vertical="center"/>
      <protection locked="0"/>
    </xf>
    <xf numFmtId="0" fontId="38" fillId="8" borderId="38" xfId="0" applyFont="1" applyFill="1" applyBorder="1" applyAlignment="1">
      <alignment horizontal="right" vertical="top"/>
    </xf>
    <xf numFmtId="0" fontId="38" fillId="8" borderId="39" xfId="0" applyFont="1" applyFill="1" applyBorder="1" applyAlignment="1">
      <alignment horizontal="center" vertical="top"/>
    </xf>
    <xf numFmtId="0" fontId="38" fillId="8" borderId="43" xfId="0" applyFont="1" applyFill="1" applyBorder="1" applyAlignment="1">
      <alignment horizontal="right" vertical="center"/>
    </xf>
    <xf numFmtId="169" fontId="14" fillId="9" borderId="39" xfId="0" applyNumberFormat="1" applyFont="1" applyFill="1" applyBorder="1" applyAlignment="1" applyProtection="1">
      <alignment horizontal="center" vertical="center"/>
      <protection locked="0"/>
    </xf>
    <xf numFmtId="0" fontId="14" fillId="0" borderId="0" xfId="0" pivotButton="1" applyFont="1"/>
    <xf numFmtId="0" fontId="52" fillId="0" borderId="0" xfId="0" applyFont="1" applyAlignment="1">
      <alignment horizontal="left"/>
    </xf>
    <xf numFmtId="3" fontId="0" fillId="0" borderId="0" xfId="0" applyNumberFormat="1"/>
    <xf numFmtId="3" fontId="2" fillId="0" borderId="0" xfId="0" applyNumberFormat="1" applyFont="1"/>
    <xf numFmtId="0" fontId="0" fillId="0" borderId="0" xfId="0" applyAlignment="1">
      <alignment horizontal="center"/>
    </xf>
    <xf numFmtId="0" fontId="0" fillId="5" borderId="0" xfId="0" applyFill="1"/>
    <xf numFmtId="0" fontId="14" fillId="0" borderId="39" xfId="0" applyFont="1" applyBorder="1"/>
    <xf numFmtId="0" fontId="53" fillId="5" borderId="16" xfId="0" applyFont="1" applyFill="1" applyBorder="1" applyAlignment="1">
      <alignment horizontal="center"/>
    </xf>
    <xf numFmtId="0" fontId="0" fillId="0" borderId="39" xfId="0" applyBorder="1" applyAlignment="1">
      <alignment horizontal="left"/>
    </xf>
    <xf numFmtId="3" fontId="0" fillId="0" borderId="39" xfId="0" applyNumberFormat="1" applyBorder="1"/>
    <xf numFmtId="3" fontId="2" fillId="0" borderId="39" xfId="0" applyNumberFormat="1" applyFont="1" applyBorder="1"/>
    <xf numFmtId="0" fontId="0" fillId="0" borderId="39" xfId="0" applyBorder="1"/>
    <xf numFmtId="3" fontId="31" fillId="0" borderId="0" xfId="1" applyNumberFormat="1" applyFont="1"/>
    <xf numFmtId="3" fontId="0" fillId="0" borderId="0" xfId="1" applyNumberFormat="1" applyFont="1"/>
    <xf numFmtId="3" fontId="31" fillId="0" borderId="0" xfId="0" applyNumberFormat="1" applyFont="1"/>
    <xf numFmtId="3" fontId="32" fillId="7" borderId="39" xfId="0" applyNumberFormat="1" applyFont="1" applyFill="1" applyBorder="1" applyAlignment="1">
      <alignment horizontal="left"/>
    </xf>
    <xf numFmtId="3" fontId="2" fillId="0" borderId="0" xfId="1" applyNumberFormat="1" applyFont="1"/>
    <xf numFmtId="3" fontId="0" fillId="5" borderId="0" xfId="1" applyNumberFormat="1" applyFont="1" applyFill="1" applyBorder="1" applyAlignment="1">
      <alignment horizontal="center"/>
    </xf>
    <xf numFmtId="3" fontId="9" fillId="5" borderId="0" xfId="1" applyNumberFormat="1" applyFont="1" applyFill="1" applyBorder="1" applyAlignment="1">
      <alignment horizontal="center"/>
    </xf>
    <xf numFmtId="3" fontId="2" fillId="5" borderId="16" xfId="1" applyNumberFormat="1" applyFont="1" applyFill="1" applyBorder="1" applyAlignment="1">
      <alignment horizontal="center"/>
    </xf>
    <xf numFmtId="3" fontId="0" fillId="0" borderId="0" xfId="1" applyNumberFormat="1" applyFont="1" applyAlignment="1">
      <alignment horizontal="center"/>
    </xf>
    <xf numFmtId="1" fontId="0" fillId="0" borderId="0" xfId="0" applyNumberFormat="1"/>
    <xf numFmtId="1" fontId="32" fillId="7" borderId="39" xfId="0" applyNumberFormat="1" applyFont="1" applyFill="1" applyBorder="1" applyAlignment="1">
      <alignment horizontal="left"/>
    </xf>
    <xf numFmtId="1" fontId="52" fillId="0" borderId="0" xfId="0" applyNumberFormat="1" applyFont="1" applyAlignment="1">
      <alignment horizontal="left"/>
    </xf>
    <xf numFmtId="1" fontId="31" fillId="0" borderId="0" xfId="0" applyNumberFormat="1" applyFont="1"/>
    <xf numFmtId="1" fontId="0" fillId="7" borderId="0" xfId="0" applyNumberFormat="1" applyFill="1"/>
    <xf numFmtId="0" fontId="52" fillId="0" borderId="0" xfId="0" applyFont="1" applyAlignment="1">
      <alignment horizontal="center"/>
    </xf>
    <xf numFmtId="3" fontId="14" fillId="0" borderId="9" xfId="0" applyNumberFormat="1" applyFont="1" applyBorder="1"/>
    <xf numFmtId="166" fontId="0" fillId="0" borderId="0" xfId="0" applyNumberFormat="1"/>
    <xf numFmtId="171" fontId="54" fillId="0" borderId="0" xfId="0" applyNumberFormat="1" applyFont="1" applyAlignment="1">
      <alignment horizontal="right"/>
    </xf>
    <xf numFmtId="0" fontId="2" fillId="0" borderId="68" xfId="0" applyFont="1" applyBorder="1"/>
    <xf numFmtId="0" fontId="0" fillId="0" borderId="0" xfId="0" applyAlignment="1">
      <alignment vertical="center"/>
    </xf>
    <xf numFmtId="0" fontId="0" fillId="0" borderId="0" xfId="0" pivotButton="1"/>
    <xf numFmtId="0" fontId="0" fillId="0" borderId="0" xfId="0" applyNumberFormat="1"/>
    <xf numFmtId="0" fontId="14" fillId="0" borderId="45" xfId="0" applyFont="1" applyBorder="1"/>
    <xf numFmtId="0" fontId="14" fillId="0" borderId="0" xfId="0" applyFont="1" applyBorder="1"/>
    <xf numFmtId="3" fontId="14" fillId="0" borderId="31" xfId="0" applyNumberFormat="1" applyFont="1" applyBorder="1"/>
    <xf numFmtId="166" fontId="14" fillId="0" borderId="45" xfId="0" applyNumberFormat="1" applyFont="1" applyBorder="1"/>
    <xf numFmtId="166" fontId="0" fillId="0" borderId="16" xfId="1" applyNumberFormat="1" applyFont="1" applyFill="1" applyBorder="1"/>
    <xf numFmtId="0" fontId="0" fillId="0" borderId="0" xfId="0" applyBorder="1"/>
    <xf numFmtId="0" fontId="28" fillId="41" borderId="0" xfId="47" applyFont="1" applyFill="1"/>
    <xf numFmtId="0" fontId="28" fillId="0" borderId="0" xfId="47" applyFont="1"/>
    <xf numFmtId="2" fontId="28" fillId="0" borderId="0" xfId="47" applyNumberFormat="1" applyFont="1" applyAlignment="1">
      <alignment horizontal="center"/>
    </xf>
    <xf numFmtId="169" fontId="28" fillId="0" borderId="0" xfId="47" applyNumberFormat="1" applyFont="1" applyAlignment="1">
      <alignment horizontal="left"/>
    </xf>
    <xf numFmtId="172" fontId="28" fillId="0" borderId="0" xfId="47" applyNumberFormat="1" applyFont="1"/>
    <xf numFmtId="169" fontId="28" fillId="0" borderId="0" xfId="47" applyNumberFormat="1" applyFont="1"/>
    <xf numFmtId="169" fontId="28" fillId="42" borderId="0" xfId="47" applyNumberFormat="1" applyFont="1" applyFill="1" applyAlignment="1">
      <alignment horizontal="center"/>
    </xf>
    <xf numFmtId="0" fontId="71" fillId="41" borderId="0" xfId="47" applyFont="1" applyFill="1"/>
    <xf numFmtId="0" fontId="28" fillId="0" borderId="0" xfId="47" applyFont="1" applyAlignment="1">
      <alignment horizontal="center"/>
    </xf>
    <xf numFmtId="2" fontId="71" fillId="0" borderId="0" xfId="47" applyNumberFormat="1" applyFont="1" applyAlignment="1">
      <alignment horizontal="center"/>
    </xf>
    <xf numFmtId="0" fontId="53" fillId="0" borderId="0" xfId="47" applyFont="1" applyAlignment="1">
      <alignment horizontal="left"/>
    </xf>
    <xf numFmtId="0" fontId="54" fillId="0" borderId="0" xfId="47" applyFont="1" applyAlignment="1">
      <alignment horizontal="left"/>
    </xf>
    <xf numFmtId="0" fontId="54" fillId="0" borderId="0" xfId="47" applyFont="1" applyAlignment="1">
      <alignment horizontal="center"/>
    </xf>
    <xf numFmtId="2" fontId="2" fillId="0" borderId="0" xfId="47" applyNumberFormat="1" applyFont="1" applyAlignment="1">
      <alignment horizontal="center"/>
    </xf>
    <xf numFmtId="0" fontId="53" fillId="43" borderId="0" xfId="47" applyFont="1" applyFill="1" applyAlignment="1">
      <alignment horizontal="left"/>
    </xf>
    <xf numFmtId="2" fontId="2" fillId="43" borderId="0" xfId="47" applyNumberFormat="1" applyFont="1" applyFill="1" applyAlignment="1">
      <alignment horizontal="center"/>
    </xf>
    <xf numFmtId="172" fontId="71" fillId="0" borderId="0" xfId="47" applyNumberFormat="1" applyFont="1" applyAlignment="1">
      <alignment horizontal="center"/>
    </xf>
    <xf numFmtId="169" fontId="71" fillId="44" borderId="0" xfId="47" applyNumberFormat="1" applyFont="1" applyFill="1" applyAlignment="1">
      <alignment horizontal="center"/>
    </xf>
    <xf numFmtId="169" fontId="71" fillId="0" borderId="0" xfId="47" applyNumberFormat="1" applyFont="1" applyAlignment="1">
      <alignment horizontal="left"/>
    </xf>
    <xf numFmtId="0" fontId="28" fillId="45" borderId="0" xfId="47" applyFont="1" applyFill="1"/>
    <xf numFmtId="0" fontId="54" fillId="45" borderId="0" xfId="47" applyFont="1" applyFill="1" applyAlignment="1">
      <alignment horizontal="left"/>
    </xf>
    <xf numFmtId="2" fontId="54" fillId="0" borderId="0" xfId="47" applyNumberFormat="1" applyFont="1" applyAlignment="1">
      <alignment horizontal="center"/>
    </xf>
    <xf numFmtId="0" fontId="66" fillId="46" borderId="0" xfId="47" applyFont="1" applyFill="1" applyAlignment="1">
      <alignment horizontal="left"/>
    </xf>
    <xf numFmtId="169" fontId="54" fillId="0" borderId="0" xfId="47" applyNumberFormat="1" applyFont="1" applyAlignment="1">
      <alignment horizontal="left"/>
    </xf>
    <xf numFmtId="172" fontId="28" fillId="0" borderId="0" xfId="47" applyNumberFormat="1" applyFont="1" applyAlignment="1">
      <alignment horizontal="left"/>
    </xf>
    <xf numFmtId="2" fontId="28" fillId="0" borderId="0" xfId="47" applyNumberFormat="1" applyFont="1"/>
    <xf numFmtId="2" fontId="54" fillId="0" borderId="0" xfId="47" applyNumberFormat="1" applyFont="1" applyAlignment="1">
      <alignment horizontal="right"/>
    </xf>
    <xf numFmtId="16" fontId="28" fillId="0" borderId="0" xfId="47" applyNumberFormat="1" applyFont="1"/>
    <xf numFmtId="0" fontId="54" fillId="47" borderId="0" xfId="47" applyFont="1" applyFill="1" applyAlignment="1">
      <alignment horizontal="left"/>
    </xf>
    <xf numFmtId="0" fontId="70" fillId="0" borderId="0" xfId="47"/>
    <xf numFmtId="0" fontId="70" fillId="0" borderId="0" xfId="47" applyAlignment="1">
      <alignment horizontal="left"/>
    </xf>
    <xf numFmtId="0" fontId="66" fillId="45" borderId="0" xfId="47" applyFont="1" applyFill="1"/>
    <xf numFmtId="0" fontId="66" fillId="46" borderId="0" xfId="47" applyFont="1" applyFill="1"/>
    <xf numFmtId="0" fontId="54" fillId="0" borderId="45" xfId="47" applyFont="1" applyBorder="1" applyAlignment="1">
      <alignment horizontal="left"/>
    </xf>
    <xf numFmtId="0" fontId="52" fillId="0" borderId="0" xfId="47" applyFont="1" applyAlignment="1">
      <alignment horizontal="left"/>
    </xf>
    <xf numFmtId="0" fontId="19" fillId="0" borderId="15" xfId="0" applyFont="1" applyBorder="1" applyAlignment="1">
      <alignment horizontal="center"/>
    </xf>
    <xf numFmtId="0" fontId="14" fillId="0" borderId="15" xfId="0" applyFont="1" applyBorder="1" applyAlignment="1">
      <alignment horizontal="center"/>
    </xf>
    <xf numFmtId="0" fontId="14" fillId="0" borderId="7" xfId="0" applyFont="1" applyBorder="1" applyAlignment="1">
      <alignment horizontal="center"/>
    </xf>
    <xf numFmtId="1" fontId="19" fillId="0" borderId="18" xfId="0" applyNumberFormat="1" applyFont="1" applyBorder="1" applyAlignment="1">
      <alignment horizontal="center" wrapText="1"/>
    </xf>
    <xf numFmtId="0" fontId="14" fillId="0" borderId="18" xfId="0" applyFont="1" applyBorder="1" applyAlignment="1">
      <alignment horizontal="center"/>
    </xf>
    <xf numFmtId="0" fontId="14" fillId="0" borderId="9" xfId="0" applyFont="1" applyBorder="1" applyAlignment="1">
      <alignment horizontal="center"/>
    </xf>
    <xf numFmtId="0" fontId="0" fillId="8" borderId="69" xfId="0" applyFill="1" applyBorder="1" applyAlignment="1">
      <alignment horizontal="center"/>
    </xf>
    <xf numFmtId="0" fontId="0" fillId="8" borderId="15" xfId="0" applyFill="1" applyBorder="1" applyAlignment="1">
      <alignment horizontal="center"/>
    </xf>
    <xf numFmtId="0" fontId="0" fillId="8" borderId="7" xfId="0" applyFill="1" applyBorder="1" applyAlignment="1">
      <alignment horizontal="center"/>
    </xf>
    <xf numFmtId="0" fontId="22" fillId="0" borderId="0" xfId="0" applyFont="1" applyAlignment="1">
      <alignment horizontal="center"/>
    </xf>
    <xf numFmtId="0" fontId="13" fillId="4" borderId="25" xfId="0" applyFont="1" applyFill="1" applyBorder="1" applyAlignment="1">
      <alignment horizontal="center"/>
    </xf>
    <xf numFmtId="0" fontId="13" fillId="4" borderId="26" xfId="0" applyFont="1" applyFill="1" applyBorder="1" applyAlignment="1">
      <alignment horizontal="center"/>
    </xf>
    <xf numFmtId="0" fontId="13" fillId="4" borderId="27" xfId="0" applyFont="1" applyFill="1" applyBorder="1" applyAlignment="1">
      <alignment horizontal="center"/>
    </xf>
    <xf numFmtId="0" fontId="19" fillId="0" borderId="16" xfId="0" applyFont="1" applyBorder="1" applyAlignment="1">
      <alignment horizontal="center" wrapText="1"/>
    </xf>
    <xf numFmtId="0" fontId="14" fillId="0" borderId="18" xfId="0" applyFont="1" applyBorder="1" applyAlignment="1">
      <alignment horizontal="center" vertical="center"/>
    </xf>
    <xf numFmtId="0" fontId="14" fillId="0" borderId="9" xfId="0" applyFont="1" applyBorder="1" applyAlignment="1">
      <alignment horizontal="center" vertical="center"/>
    </xf>
    <xf numFmtId="0" fontId="3" fillId="0" borderId="16" xfId="3" applyNumberFormat="1" applyFill="1" applyBorder="1" applyAlignment="1" applyProtection="1">
      <alignment horizontal="center" vertical="center"/>
    </xf>
    <xf numFmtId="0" fontId="14" fillId="0" borderId="16" xfId="0" applyFont="1" applyBorder="1" applyAlignment="1">
      <alignment horizontal="center" vertical="center"/>
    </xf>
    <xf numFmtId="0" fontId="14" fillId="0" borderId="17" xfId="0" applyFont="1" applyBorder="1" applyAlignment="1">
      <alignment horizontal="center" vertical="center"/>
    </xf>
    <xf numFmtId="0" fontId="4" fillId="2" borderId="4" xfId="0" applyFont="1" applyFill="1" applyBorder="1" applyAlignment="1">
      <alignment horizontal="center"/>
    </xf>
    <xf numFmtId="0" fontId="4" fillId="2" borderId="0" xfId="0" applyFont="1" applyFill="1" applyAlignment="1">
      <alignment horizontal="center"/>
    </xf>
    <xf numFmtId="165" fontId="14" fillId="0" borderId="18" xfId="0" applyNumberFormat="1" applyFont="1" applyBorder="1" applyAlignment="1">
      <alignment horizontal="center" vertical="center"/>
    </xf>
    <xf numFmtId="165" fontId="14" fillId="0" borderId="9" xfId="0" applyNumberFormat="1" applyFont="1" applyBorder="1" applyAlignment="1">
      <alignment horizontal="center" vertical="center"/>
    </xf>
    <xf numFmtId="164" fontId="14" fillId="0" borderId="16" xfId="0" applyNumberFormat="1" applyFont="1" applyBorder="1" applyAlignment="1">
      <alignment horizontal="center" vertical="center"/>
    </xf>
    <xf numFmtId="0" fontId="14" fillId="0" borderId="20" xfId="0" applyFont="1" applyBorder="1" applyAlignment="1">
      <alignment horizontal="center"/>
    </xf>
    <xf numFmtId="0" fontId="14" fillId="0" borderId="21" xfId="0" applyFont="1" applyBorder="1" applyAlignment="1">
      <alignment horizontal="center"/>
    </xf>
    <xf numFmtId="0" fontId="5" fillId="0" borderId="1" xfId="0" applyFont="1" applyBorder="1" applyAlignment="1">
      <alignment horizontal="center"/>
    </xf>
    <xf numFmtId="0" fontId="5" fillId="0" borderId="2" xfId="0" applyFont="1" applyBorder="1" applyAlignment="1">
      <alignment horizontal="center"/>
    </xf>
    <xf numFmtId="0" fontId="5" fillId="0" borderId="3" xfId="0" applyFont="1" applyBorder="1" applyAlignment="1">
      <alignment horizontal="center"/>
    </xf>
    <xf numFmtId="0" fontId="5" fillId="0" borderId="4" xfId="0" applyFont="1" applyBorder="1" applyAlignment="1">
      <alignment horizontal="center"/>
    </xf>
    <xf numFmtId="0" fontId="5" fillId="0" borderId="0" xfId="0" applyFont="1" applyAlignment="1">
      <alignment horizontal="center"/>
    </xf>
    <xf numFmtId="0" fontId="5" fillId="0" borderId="5" xfId="0" applyFont="1" applyBorder="1" applyAlignment="1">
      <alignment horizontal="center"/>
    </xf>
    <xf numFmtId="0" fontId="7" fillId="0" borderId="4" xfId="0" applyFont="1" applyBorder="1" applyAlignment="1">
      <alignment horizontal="center" vertical="top" wrapText="1"/>
    </xf>
    <xf numFmtId="0" fontId="7" fillId="0" borderId="0" xfId="0" applyFont="1" applyAlignment="1">
      <alignment horizontal="center" vertical="top" wrapText="1"/>
    </xf>
    <xf numFmtId="0" fontId="7" fillId="0" borderId="5" xfId="0" applyFont="1" applyBorder="1" applyAlignment="1">
      <alignment horizontal="center" vertical="top" wrapText="1"/>
    </xf>
    <xf numFmtId="0" fontId="3" fillId="0" borderId="6" xfId="3" applyBorder="1" applyAlignment="1" applyProtection="1">
      <alignment horizontal="center"/>
    </xf>
    <xf numFmtId="0" fontId="3" fillId="0" borderId="7" xfId="3" applyBorder="1" applyAlignment="1" applyProtection="1">
      <alignment horizontal="center"/>
    </xf>
    <xf numFmtId="0" fontId="3" fillId="0" borderId="8" xfId="3" applyBorder="1" applyAlignment="1" applyProtection="1">
      <alignment horizontal="center"/>
    </xf>
    <xf numFmtId="0" fontId="3" fillId="0" borderId="9" xfId="3" applyBorder="1" applyAlignment="1" applyProtection="1">
      <alignment horizontal="center"/>
    </xf>
    <xf numFmtId="0" fontId="3" fillId="0" borderId="10" xfId="3" applyBorder="1" applyAlignment="1" applyProtection="1">
      <alignment horizontal="center"/>
    </xf>
    <xf numFmtId="0" fontId="3" fillId="0" borderId="11" xfId="3" applyBorder="1" applyAlignment="1" applyProtection="1">
      <alignment horizontal="center"/>
    </xf>
    <xf numFmtId="0" fontId="4" fillId="2" borderId="1" xfId="0" applyFont="1" applyFill="1" applyBorder="1" applyAlignment="1">
      <alignment horizontal="center"/>
    </xf>
    <xf numFmtId="0" fontId="4" fillId="2" borderId="2" xfId="0" applyFont="1" applyFill="1" applyBorder="1" applyAlignment="1">
      <alignment horizontal="center"/>
    </xf>
    <xf numFmtId="14" fontId="14" fillId="0" borderId="15" xfId="0" applyNumberFormat="1" applyFont="1" applyBorder="1" applyAlignment="1">
      <alignment horizontal="center" vertical="center"/>
    </xf>
    <xf numFmtId="14" fontId="14" fillId="0" borderId="7" xfId="0" applyNumberFormat="1" applyFont="1" applyBorder="1" applyAlignment="1">
      <alignment horizontal="center" vertical="center"/>
    </xf>
    <xf numFmtId="18" fontId="14" fillId="0" borderId="16" xfId="0" applyNumberFormat="1" applyFont="1" applyBorder="1" applyAlignment="1">
      <alignment horizontal="center" vertical="center"/>
    </xf>
    <xf numFmtId="14" fontId="14" fillId="0" borderId="16" xfId="0" applyNumberFormat="1" applyFont="1" applyBorder="1" applyAlignment="1">
      <alignment horizontal="center"/>
    </xf>
    <xf numFmtId="14" fontId="14" fillId="0" borderId="17" xfId="0" applyNumberFormat="1" applyFont="1" applyBorder="1" applyAlignment="1">
      <alignment horizontal="center"/>
    </xf>
    <xf numFmtId="166" fontId="2" fillId="7" borderId="36" xfId="1" applyNumberFormat="1" applyFont="1" applyFill="1" applyBorder="1" applyAlignment="1">
      <alignment horizontal="center"/>
    </xf>
    <xf numFmtId="166" fontId="2" fillId="7" borderId="37" xfId="1" applyNumberFormat="1" applyFont="1" applyFill="1" applyBorder="1" applyAlignment="1">
      <alignment horizontal="center"/>
    </xf>
    <xf numFmtId="166" fontId="2" fillId="7" borderId="38" xfId="1" applyNumberFormat="1" applyFont="1" applyFill="1" applyBorder="1" applyAlignment="1">
      <alignment horizontal="center"/>
    </xf>
    <xf numFmtId="0" fontId="31" fillId="0" borderId="0" xfId="0" applyFont="1" applyAlignment="1">
      <alignment horizontal="center"/>
    </xf>
    <xf numFmtId="0" fontId="51" fillId="3" borderId="0" xfId="0" applyFont="1" applyFill="1" applyAlignment="1">
      <alignment horizontal="right"/>
    </xf>
    <xf numFmtId="0" fontId="38" fillId="9" borderId="46" xfId="0" applyFont="1" applyFill="1" applyBorder="1" applyAlignment="1" applyProtection="1">
      <alignment horizontal="left" vertical="top"/>
      <protection locked="0"/>
    </xf>
    <xf numFmtId="0" fontId="38" fillId="9" borderId="18" xfId="0" applyFont="1" applyFill="1" applyBorder="1" applyAlignment="1" applyProtection="1">
      <alignment horizontal="left" vertical="top"/>
      <protection locked="0"/>
    </xf>
    <xf numFmtId="0" fontId="38" fillId="9" borderId="44" xfId="0" applyFont="1" applyFill="1" applyBorder="1" applyAlignment="1" applyProtection="1">
      <alignment horizontal="left" vertical="top"/>
      <protection locked="0"/>
    </xf>
    <xf numFmtId="0" fontId="36" fillId="8" borderId="36" xfId="0" applyFont="1" applyFill="1" applyBorder="1" applyAlignment="1">
      <alignment horizontal="center" vertical="top" wrapText="1"/>
    </xf>
    <xf numFmtId="0" fontId="36" fillId="8" borderId="42" xfId="0" applyFont="1" applyFill="1" applyBorder="1" applyAlignment="1">
      <alignment horizontal="center" vertical="top" wrapText="1"/>
    </xf>
    <xf numFmtId="0" fontId="37" fillId="9" borderId="36" xfId="0" applyFont="1" applyFill="1" applyBorder="1" applyAlignment="1" applyProtection="1">
      <alignment horizontal="center" vertical="center"/>
      <protection locked="0"/>
    </xf>
    <xf numFmtId="0" fontId="37" fillId="9" borderId="42" xfId="0" applyFont="1" applyFill="1" applyBorder="1" applyAlignment="1" applyProtection="1">
      <alignment horizontal="center" vertical="center"/>
      <protection locked="0"/>
    </xf>
    <xf numFmtId="0" fontId="36" fillId="9" borderId="16" xfId="0" applyFont="1" applyFill="1" applyBorder="1" applyAlignment="1" applyProtection="1">
      <alignment horizontal="center" vertical="top"/>
      <protection locked="0"/>
    </xf>
    <xf numFmtId="0" fontId="38" fillId="8" borderId="37" xfId="0" applyFont="1" applyFill="1" applyBorder="1" applyAlignment="1">
      <alignment horizontal="right" vertical="center"/>
    </xf>
    <xf numFmtId="0" fontId="38" fillId="8" borderId="16" xfId="0" applyFont="1" applyFill="1" applyBorder="1" applyAlignment="1">
      <alignment horizontal="right" vertical="center"/>
    </xf>
    <xf numFmtId="0" fontId="2" fillId="9" borderId="36" xfId="0" applyFont="1" applyFill="1" applyBorder="1" applyAlignment="1" applyProtection="1">
      <alignment horizontal="center"/>
      <protection locked="0"/>
    </xf>
    <xf numFmtId="0" fontId="2" fillId="9" borderId="42" xfId="0" applyFont="1" applyFill="1" applyBorder="1" applyAlignment="1" applyProtection="1">
      <alignment horizontal="center"/>
      <protection locked="0"/>
    </xf>
    <xf numFmtId="0" fontId="38" fillId="8" borderId="37" xfId="0" applyFont="1" applyFill="1" applyBorder="1" applyAlignment="1">
      <alignment horizontal="center" vertical="top"/>
    </xf>
    <xf numFmtId="0" fontId="36" fillId="8" borderId="39" xfId="0" applyFont="1" applyFill="1" applyBorder="1" applyAlignment="1">
      <alignment horizontal="center" vertical="top" wrapText="1"/>
    </xf>
    <xf numFmtId="0" fontId="36" fillId="2" borderId="36" xfId="0" applyFont="1" applyFill="1" applyBorder="1" applyAlignment="1">
      <alignment horizontal="center" vertical="top" wrapText="1"/>
    </xf>
    <xf numFmtId="0" fontId="36" fillId="2" borderId="42" xfId="0" applyFont="1" applyFill="1" applyBorder="1" applyAlignment="1">
      <alignment horizontal="center" vertical="top" wrapText="1"/>
    </xf>
    <xf numFmtId="0" fontId="14" fillId="2" borderId="18" xfId="0" applyFont="1" applyFill="1" applyBorder="1" applyAlignment="1" applyProtection="1">
      <alignment horizontal="left" vertical="center"/>
      <protection locked="0"/>
    </xf>
    <xf numFmtId="0" fontId="14" fillId="2" borderId="44" xfId="0" applyFont="1" applyFill="1" applyBorder="1" applyAlignment="1" applyProtection="1">
      <alignment horizontal="left" vertical="center"/>
      <protection locked="0"/>
    </xf>
    <xf numFmtId="0" fontId="14" fillId="9" borderId="46" xfId="0" applyFont="1" applyFill="1" applyBorder="1" applyAlignment="1" applyProtection="1">
      <alignment vertical="center"/>
      <protection locked="0"/>
    </xf>
    <xf numFmtId="0" fontId="14" fillId="9" borderId="18" xfId="0" applyFont="1" applyFill="1" applyBorder="1" applyAlignment="1" applyProtection="1">
      <alignment vertical="center"/>
      <protection locked="0"/>
    </xf>
    <xf numFmtId="0" fontId="14" fillId="9" borderId="44" xfId="0" applyFont="1" applyFill="1" applyBorder="1" applyAlignment="1" applyProtection="1">
      <alignment vertical="center"/>
      <protection locked="0"/>
    </xf>
    <xf numFmtId="0" fontId="44" fillId="8" borderId="41" xfId="0" applyFont="1" applyFill="1" applyBorder="1" applyAlignment="1">
      <alignment horizontal="right" vertical="center"/>
    </xf>
    <xf numFmtId="0" fontId="44" fillId="8" borderId="43" xfId="0" applyFont="1" applyFill="1" applyBorder="1" applyAlignment="1">
      <alignment horizontal="right" vertical="center"/>
    </xf>
    <xf numFmtId="0" fontId="14" fillId="3" borderId="36" xfId="0" applyFont="1" applyFill="1" applyBorder="1" applyAlignment="1" applyProtection="1">
      <alignment vertical="center"/>
      <protection locked="0"/>
    </xf>
    <xf numFmtId="0" fontId="14" fillId="3" borderId="37" xfId="0" applyFont="1" applyFill="1" applyBorder="1" applyAlignment="1" applyProtection="1">
      <alignment vertical="center"/>
      <protection locked="0"/>
    </xf>
    <xf numFmtId="0" fontId="14" fillId="3" borderId="38" xfId="0" applyFont="1" applyFill="1" applyBorder="1" applyAlignment="1" applyProtection="1">
      <alignment vertical="center"/>
      <protection locked="0"/>
    </xf>
    <xf numFmtId="0" fontId="14" fillId="3" borderId="42" xfId="0" applyFont="1" applyFill="1" applyBorder="1" applyAlignment="1" applyProtection="1">
      <alignment vertical="center"/>
      <protection locked="0"/>
    </xf>
    <xf numFmtId="0" fontId="14" fillId="3" borderId="16" xfId="0" applyFont="1" applyFill="1" applyBorder="1" applyAlignment="1" applyProtection="1">
      <alignment vertical="center"/>
      <protection locked="0"/>
    </xf>
    <xf numFmtId="0" fontId="14" fillId="3" borderId="43" xfId="0" applyFont="1" applyFill="1" applyBorder="1" applyAlignment="1" applyProtection="1">
      <alignment vertical="center"/>
      <protection locked="0"/>
    </xf>
    <xf numFmtId="0" fontId="0" fillId="2" borderId="36" xfId="0" applyFill="1" applyBorder="1" applyAlignment="1" applyProtection="1">
      <alignment horizontal="center"/>
      <protection locked="0"/>
    </xf>
    <xf numFmtId="0" fontId="0" fillId="2" borderId="37" xfId="0" applyFill="1" applyBorder="1" applyAlignment="1" applyProtection="1">
      <alignment horizontal="center"/>
      <protection locked="0"/>
    </xf>
    <xf numFmtId="0" fontId="0" fillId="2" borderId="42" xfId="0" applyFill="1" applyBorder="1" applyAlignment="1" applyProtection="1">
      <alignment horizontal="center"/>
      <protection locked="0"/>
    </xf>
    <xf numFmtId="0" fontId="0" fillId="2" borderId="16" xfId="0" applyFill="1" applyBorder="1" applyAlignment="1" applyProtection="1">
      <alignment horizontal="center"/>
      <protection locked="0"/>
    </xf>
    <xf numFmtId="0" fontId="38" fillId="8" borderId="18" xfId="0" applyFont="1" applyFill="1" applyBorder="1" applyAlignment="1">
      <alignment horizontal="center" vertical="top"/>
    </xf>
    <xf numFmtId="0" fontId="37" fillId="2" borderId="36" xfId="0" applyFont="1" applyFill="1" applyBorder="1" applyAlignment="1" applyProtection="1">
      <alignment horizontal="center" vertical="center"/>
      <protection locked="0"/>
    </xf>
    <xf numFmtId="0" fontId="37" fillId="2" borderId="42" xfId="0" applyFont="1" applyFill="1" applyBorder="1" applyAlignment="1" applyProtection="1">
      <alignment horizontal="center" vertical="center"/>
      <protection locked="0"/>
    </xf>
    <xf numFmtId="0" fontId="14" fillId="9" borderId="46" xfId="0" applyFont="1" applyFill="1" applyBorder="1" applyAlignment="1" applyProtection="1">
      <alignment horizontal="left" vertical="center"/>
      <protection locked="0"/>
    </xf>
    <xf numFmtId="0" fontId="14" fillId="9" borderId="18" xfId="0" applyFont="1" applyFill="1" applyBorder="1" applyAlignment="1" applyProtection="1">
      <alignment horizontal="left" vertical="center"/>
      <protection locked="0"/>
    </xf>
    <xf numFmtId="0" fontId="14" fillId="9" borderId="44" xfId="0" applyFont="1" applyFill="1" applyBorder="1" applyAlignment="1" applyProtection="1">
      <alignment horizontal="left" vertical="center"/>
      <protection locked="0"/>
    </xf>
    <xf numFmtId="0" fontId="28" fillId="2" borderId="46" xfId="0" applyFont="1" applyFill="1" applyBorder="1" applyAlignment="1" applyProtection="1">
      <alignment horizontal="left"/>
      <protection locked="0"/>
    </xf>
    <xf numFmtId="0" fontId="28" fillId="2" borderId="18" xfId="0" applyFont="1" applyFill="1" applyBorder="1" applyAlignment="1" applyProtection="1">
      <alignment horizontal="left"/>
      <protection locked="0"/>
    </xf>
    <xf numFmtId="0" fontId="28" fillId="2" borderId="44" xfId="0" applyFont="1" applyFill="1" applyBorder="1" applyAlignment="1" applyProtection="1">
      <alignment horizontal="left"/>
      <protection locked="0"/>
    </xf>
    <xf numFmtId="0" fontId="49" fillId="2" borderId="36" xfId="0" applyFont="1" applyFill="1" applyBorder="1" applyAlignment="1" applyProtection="1">
      <alignment horizontal="left"/>
      <protection locked="0"/>
    </xf>
    <xf numFmtId="0" fontId="49" fillId="2" borderId="37" xfId="0" applyFont="1" applyFill="1" applyBorder="1" applyAlignment="1" applyProtection="1">
      <alignment horizontal="left"/>
      <protection locked="0"/>
    </xf>
    <xf numFmtId="0" fontId="49" fillId="2" borderId="38" xfId="0" applyFont="1" applyFill="1" applyBorder="1" applyAlignment="1" applyProtection="1">
      <alignment horizontal="left"/>
      <protection locked="0"/>
    </xf>
    <xf numFmtId="0" fontId="38" fillId="8" borderId="16" xfId="0" applyFont="1" applyFill="1" applyBorder="1" applyAlignment="1" applyProtection="1">
      <alignment horizontal="left" vertical="center"/>
      <protection hidden="1"/>
    </xf>
    <xf numFmtId="0" fontId="38" fillId="8" borderId="16" xfId="0" applyFont="1" applyFill="1" applyBorder="1" applyAlignment="1" applyProtection="1">
      <alignment horizontal="left"/>
      <protection hidden="1"/>
    </xf>
    <xf numFmtId="0" fontId="14" fillId="9" borderId="36" xfId="0" applyFont="1" applyFill="1" applyBorder="1" applyAlignment="1" applyProtection="1">
      <alignment horizontal="left" vertical="top"/>
      <protection locked="0"/>
    </xf>
    <xf numFmtId="0" fontId="14" fillId="9" borderId="37" xfId="0" applyFont="1" applyFill="1" applyBorder="1" applyAlignment="1" applyProtection="1">
      <alignment horizontal="left" vertical="top"/>
      <protection locked="0"/>
    </xf>
    <xf numFmtId="0" fontId="14" fillId="9" borderId="38" xfId="0" applyFont="1" applyFill="1" applyBorder="1" applyAlignment="1" applyProtection="1">
      <alignment horizontal="left" vertical="top"/>
      <protection locked="0"/>
    </xf>
    <xf numFmtId="0" fontId="14" fillId="9" borderId="40" xfId="0" applyFont="1" applyFill="1" applyBorder="1" applyAlignment="1" applyProtection="1">
      <alignment horizontal="left" vertical="top"/>
      <protection locked="0"/>
    </xf>
    <xf numFmtId="0" fontId="14" fillId="9" borderId="0" xfId="0" applyFont="1" applyFill="1" applyAlignment="1" applyProtection="1">
      <alignment horizontal="left" vertical="top"/>
      <protection locked="0"/>
    </xf>
    <xf numFmtId="0" fontId="14" fillId="9" borderId="41" xfId="0" applyFont="1" applyFill="1" applyBorder="1" applyAlignment="1" applyProtection="1">
      <alignment horizontal="left" vertical="top"/>
      <protection locked="0"/>
    </xf>
    <xf numFmtId="0" fontId="14" fillId="9" borderId="42" xfId="0" applyFont="1" applyFill="1" applyBorder="1" applyAlignment="1" applyProtection="1">
      <alignment horizontal="left" vertical="top"/>
      <protection locked="0"/>
    </xf>
    <xf numFmtId="0" fontId="14" fillId="9" borderId="16" xfId="0" applyFont="1" applyFill="1" applyBorder="1" applyAlignment="1" applyProtection="1">
      <alignment horizontal="left" vertical="top"/>
      <protection locked="0"/>
    </xf>
    <xf numFmtId="0" fontId="14" fillId="9" borderId="43" xfId="0" applyFont="1" applyFill="1" applyBorder="1" applyAlignment="1" applyProtection="1">
      <alignment horizontal="left" vertical="top"/>
      <protection locked="0"/>
    </xf>
    <xf numFmtId="0" fontId="38" fillId="8" borderId="46" xfId="0" applyFont="1" applyFill="1" applyBorder="1" applyAlignment="1">
      <alignment horizontal="right" vertical="center"/>
    </xf>
    <xf numFmtId="0" fontId="38" fillId="8" borderId="18" xfId="0" applyFont="1" applyFill="1" applyBorder="1" applyAlignment="1">
      <alignment horizontal="right" vertical="center"/>
    </xf>
    <xf numFmtId="0" fontId="14" fillId="2" borderId="46" xfId="0" applyFont="1" applyFill="1" applyBorder="1" applyAlignment="1" applyProtection="1">
      <alignment horizontal="center" vertical="center"/>
      <protection locked="0"/>
    </xf>
    <xf numFmtId="0" fontId="14" fillId="2" borderId="18" xfId="0" applyFont="1" applyFill="1" applyBorder="1" applyAlignment="1" applyProtection="1">
      <alignment horizontal="center" vertical="center"/>
      <protection locked="0"/>
    </xf>
    <xf numFmtId="0" fontId="36" fillId="8" borderId="36" xfId="0" applyFont="1" applyFill="1" applyBorder="1" applyAlignment="1">
      <alignment horizontal="right" vertical="center"/>
    </xf>
    <xf numFmtId="0" fontId="36" fillId="8" borderId="37" xfId="0" applyFont="1" applyFill="1" applyBorder="1" applyAlignment="1">
      <alignment horizontal="right" vertical="center"/>
    </xf>
    <xf numFmtId="0" fontId="36" fillId="8" borderId="38" xfId="0" applyFont="1" applyFill="1" applyBorder="1" applyAlignment="1">
      <alignment horizontal="right" vertical="center"/>
    </xf>
    <xf numFmtId="170" fontId="0" fillId="0" borderId="46" xfId="2" applyNumberFormat="1" applyFont="1" applyFill="1" applyBorder="1" applyAlignment="1" applyProtection="1">
      <alignment horizontal="right"/>
      <protection locked="0"/>
    </xf>
    <xf numFmtId="170" fontId="0" fillId="0" borderId="18" xfId="2" applyNumberFormat="1" applyFont="1" applyFill="1" applyBorder="1" applyAlignment="1" applyProtection="1">
      <alignment horizontal="right"/>
      <protection locked="0"/>
    </xf>
    <xf numFmtId="0" fontId="36" fillId="8" borderId="40" xfId="0" applyFont="1" applyFill="1" applyBorder="1" applyAlignment="1">
      <alignment horizontal="right" vertical="center"/>
    </xf>
    <xf numFmtId="0" fontId="36" fillId="8" borderId="0" xfId="0" applyFont="1" applyFill="1" applyAlignment="1">
      <alignment horizontal="right" vertical="center"/>
    </xf>
    <xf numFmtId="170" fontId="0" fillId="0" borderId="46" xfId="0" applyNumberFormat="1" applyBorder="1" applyAlignment="1" applyProtection="1">
      <alignment horizontal="right"/>
      <protection locked="0"/>
    </xf>
    <xf numFmtId="170" fontId="0" fillId="0" borderId="18" xfId="0" applyNumberFormat="1" applyBorder="1" applyAlignment="1" applyProtection="1">
      <alignment horizontal="right"/>
      <protection locked="0"/>
    </xf>
    <xf numFmtId="170" fontId="0" fillId="0" borderId="36" xfId="0" applyNumberFormat="1" applyBorder="1" applyAlignment="1" applyProtection="1">
      <alignment horizontal="right" vertical="center"/>
      <protection locked="0"/>
    </xf>
    <xf numFmtId="170" fontId="0" fillId="0" borderId="37" xfId="0" applyNumberFormat="1" applyBorder="1" applyAlignment="1" applyProtection="1">
      <alignment horizontal="right" vertical="center"/>
      <protection locked="0"/>
    </xf>
    <xf numFmtId="0" fontId="38" fillId="8" borderId="46" xfId="0" applyFont="1" applyFill="1" applyBorder="1" applyAlignment="1">
      <alignment horizontal="center"/>
    </xf>
    <xf numFmtId="0" fontId="38" fillId="8" borderId="18" xfId="0" applyFont="1" applyFill="1" applyBorder="1" applyAlignment="1">
      <alignment horizontal="center"/>
    </xf>
    <xf numFmtId="0" fontId="37" fillId="9" borderId="50" xfId="0" applyFont="1" applyFill="1" applyBorder="1" applyAlignment="1" applyProtection="1">
      <alignment horizontal="left"/>
      <protection locked="0"/>
    </xf>
    <xf numFmtId="0" fontId="37" fillId="9" borderId="51" xfId="0" applyFont="1" applyFill="1" applyBorder="1" applyAlignment="1" applyProtection="1">
      <alignment horizontal="left"/>
      <protection locked="0"/>
    </xf>
    <xf numFmtId="0" fontId="37" fillId="9" borderId="55" xfId="0" applyFont="1" applyFill="1" applyBorder="1" applyAlignment="1" applyProtection="1">
      <alignment horizontal="left"/>
      <protection locked="0"/>
    </xf>
    <xf numFmtId="0" fontId="38" fillId="9" borderId="50" xfId="0" applyFont="1" applyFill="1" applyBorder="1" applyAlignment="1" applyProtection="1">
      <alignment horizontal="center"/>
      <protection locked="0"/>
    </xf>
    <xf numFmtId="0" fontId="38" fillId="9" borderId="51" xfId="0" applyFont="1" applyFill="1" applyBorder="1" applyAlignment="1" applyProtection="1">
      <alignment horizontal="center"/>
      <protection locked="0"/>
    </xf>
    <xf numFmtId="0" fontId="37" fillId="9" borderId="42" xfId="0" applyFont="1" applyFill="1" applyBorder="1" applyAlignment="1" applyProtection="1">
      <alignment horizontal="left"/>
      <protection locked="0"/>
    </xf>
    <xf numFmtId="0" fontId="37" fillId="9" borderId="16" xfId="0" applyFont="1" applyFill="1" applyBorder="1" applyAlignment="1" applyProtection="1">
      <alignment horizontal="left"/>
      <protection locked="0"/>
    </xf>
    <xf numFmtId="0" fontId="38" fillId="9" borderId="42" xfId="0" applyFont="1" applyFill="1" applyBorder="1" applyAlignment="1" applyProtection="1">
      <alignment horizontal="center"/>
      <protection locked="0"/>
    </xf>
    <xf numFmtId="0" fontId="38" fillId="9" borderId="16" xfId="0" applyFont="1" applyFill="1" applyBorder="1" applyAlignment="1" applyProtection="1">
      <alignment horizontal="center"/>
      <protection locked="0"/>
    </xf>
    <xf numFmtId="0" fontId="44" fillId="8" borderId="36" xfId="0" applyFont="1" applyFill="1" applyBorder="1" applyAlignment="1">
      <alignment horizontal="center" vertical="center" wrapText="1"/>
    </xf>
    <xf numFmtId="0" fontId="44" fillId="8" borderId="37" xfId="0" applyFont="1" applyFill="1" applyBorder="1" applyAlignment="1">
      <alignment horizontal="center" vertical="center" wrapText="1"/>
    </xf>
    <xf numFmtId="0" fontId="44" fillId="8" borderId="38" xfId="0" applyFont="1" applyFill="1" applyBorder="1" applyAlignment="1">
      <alignment horizontal="center" vertical="center" wrapText="1"/>
    </xf>
    <xf numFmtId="0" fontId="45" fillId="8" borderId="45" xfId="0" applyFont="1" applyFill="1" applyBorder="1" applyAlignment="1">
      <alignment horizontal="center" wrapText="1"/>
    </xf>
    <xf numFmtId="0" fontId="46" fillId="8" borderId="40" xfId="0" applyFont="1" applyFill="1" applyBorder="1" applyAlignment="1">
      <alignment horizontal="center"/>
    </xf>
    <xf numFmtId="0" fontId="46" fillId="8" borderId="0" xfId="0" applyFont="1" applyFill="1" applyAlignment="1">
      <alignment horizontal="center"/>
    </xf>
    <xf numFmtId="0" fontId="46" fillId="8" borderId="41" xfId="0" applyFont="1" applyFill="1" applyBorder="1" applyAlignment="1">
      <alignment horizontal="center"/>
    </xf>
    <xf numFmtId="0" fontId="0" fillId="8" borderId="40" xfId="0" applyFill="1" applyBorder="1" applyAlignment="1">
      <alignment horizontal="center"/>
    </xf>
    <xf numFmtId="0" fontId="0" fillId="8" borderId="0" xfId="0" applyFill="1" applyAlignment="1">
      <alignment horizontal="center"/>
    </xf>
    <xf numFmtId="0" fontId="0" fillId="8" borderId="41" xfId="0" applyFill="1" applyBorder="1" applyAlignment="1">
      <alignment horizontal="center"/>
    </xf>
    <xf numFmtId="0" fontId="45" fillId="8" borderId="40" xfId="0" applyFont="1" applyFill="1" applyBorder="1" applyAlignment="1">
      <alignment horizontal="left"/>
    </xf>
    <xf numFmtId="0" fontId="45" fillId="8" borderId="0" xfId="0" applyFont="1" applyFill="1" applyAlignment="1">
      <alignment horizontal="left"/>
    </xf>
    <xf numFmtId="0" fontId="45" fillId="8" borderId="41" xfId="0" applyFont="1" applyFill="1" applyBorder="1" applyAlignment="1">
      <alignment horizontal="left"/>
    </xf>
    <xf numFmtId="0" fontId="45" fillId="8" borderId="40" xfId="0" applyFont="1" applyFill="1" applyBorder="1" applyAlignment="1">
      <alignment horizontal="left" wrapText="1"/>
    </xf>
    <xf numFmtId="0" fontId="45" fillId="8" borderId="0" xfId="0" applyFont="1" applyFill="1" applyAlignment="1">
      <alignment horizontal="left" wrapText="1"/>
    </xf>
    <xf numFmtId="0" fontId="45" fillId="8" borderId="41" xfId="0" applyFont="1" applyFill="1" applyBorder="1" applyAlignment="1">
      <alignment horizontal="left" wrapText="1"/>
    </xf>
    <xf numFmtId="0" fontId="45" fillId="8" borderId="42" xfId="0" applyFont="1" applyFill="1" applyBorder="1" applyAlignment="1">
      <alignment horizontal="left" wrapText="1"/>
    </xf>
    <xf numFmtId="0" fontId="45" fillId="8" borderId="16" xfId="0" applyFont="1" applyFill="1" applyBorder="1" applyAlignment="1">
      <alignment horizontal="left" wrapText="1"/>
    </xf>
    <xf numFmtId="0" fontId="45" fillId="8" borderId="43" xfId="0" applyFont="1" applyFill="1" applyBorder="1" applyAlignment="1">
      <alignment horizontal="left" wrapText="1"/>
    </xf>
    <xf numFmtId="0" fontId="37" fillId="9" borderId="52" xfId="0" applyFont="1" applyFill="1" applyBorder="1" applyAlignment="1" applyProtection="1">
      <alignment horizontal="left"/>
      <protection locked="0"/>
    </xf>
    <xf numFmtId="0" fontId="37" fillId="9" borderId="53" xfId="0" applyFont="1" applyFill="1" applyBorder="1" applyAlignment="1" applyProtection="1">
      <alignment horizontal="left"/>
      <protection locked="0"/>
    </xf>
    <xf numFmtId="0" fontId="37" fillId="9" borderId="54" xfId="0" applyFont="1" applyFill="1" applyBorder="1" applyAlignment="1" applyProtection="1">
      <alignment horizontal="left"/>
      <protection locked="0"/>
    </xf>
    <xf numFmtId="0" fontId="38" fillId="9" borderId="52" xfId="0" applyFont="1" applyFill="1" applyBorder="1" applyAlignment="1" applyProtection="1">
      <alignment horizontal="center"/>
      <protection locked="0"/>
    </xf>
    <xf numFmtId="0" fontId="38" fillId="9" borderId="53" xfId="0" applyFont="1" applyFill="1" applyBorder="1" applyAlignment="1" applyProtection="1">
      <alignment horizontal="center"/>
      <protection locked="0"/>
    </xf>
    <xf numFmtId="0" fontId="38" fillId="9" borderId="40" xfId="0" applyFont="1" applyFill="1" applyBorder="1" applyAlignment="1" applyProtection="1">
      <alignment horizontal="center"/>
      <protection locked="0"/>
    </xf>
    <xf numFmtId="0" fontId="38" fillId="9" borderId="0" xfId="0" applyFont="1" applyFill="1" applyAlignment="1" applyProtection="1">
      <alignment horizontal="center"/>
      <protection locked="0"/>
    </xf>
    <xf numFmtId="0" fontId="38" fillId="9" borderId="56" xfId="0" applyFont="1" applyFill="1" applyBorder="1" applyAlignment="1" applyProtection="1">
      <alignment horizontal="center"/>
      <protection locked="0"/>
    </xf>
    <xf numFmtId="0" fontId="38" fillId="9" borderId="57" xfId="0" applyFont="1" applyFill="1" applyBorder="1" applyAlignment="1" applyProtection="1">
      <alignment horizontal="center"/>
      <protection locked="0"/>
    </xf>
    <xf numFmtId="0" fontId="37" fillId="9" borderId="40" xfId="0" applyFont="1" applyFill="1" applyBorder="1" applyProtection="1">
      <protection locked="0"/>
    </xf>
    <xf numFmtId="0" fontId="37" fillId="9" borderId="0" xfId="0" applyFont="1" applyFill="1" applyProtection="1">
      <protection locked="0"/>
    </xf>
    <xf numFmtId="164" fontId="37" fillId="2" borderId="42" xfId="0" applyNumberFormat="1" applyFont="1" applyFill="1" applyBorder="1" applyAlignment="1" applyProtection="1">
      <alignment horizontal="left"/>
      <protection locked="0"/>
    </xf>
    <xf numFmtId="164" fontId="37" fillId="2" borderId="16" xfId="0" applyNumberFormat="1" applyFont="1" applyFill="1" applyBorder="1" applyAlignment="1" applyProtection="1">
      <alignment horizontal="left"/>
      <protection locked="0"/>
    </xf>
    <xf numFmtId="0" fontId="37" fillId="9" borderId="42" xfId="0" applyFont="1" applyFill="1" applyBorder="1" applyProtection="1">
      <protection locked="0"/>
    </xf>
    <xf numFmtId="0" fontId="37" fillId="9" borderId="16" xfId="0" applyFont="1" applyFill="1" applyBorder="1" applyProtection="1">
      <protection locked="0"/>
    </xf>
    <xf numFmtId="0" fontId="36" fillId="8" borderId="18" xfId="0" applyFont="1" applyFill="1" applyBorder="1" applyAlignment="1">
      <alignment horizontal="center" vertical="center"/>
    </xf>
    <xf numFmtId="0" fontId="37" fillId="2" borderId="50" xfId="0" applyFont="1" applyFill="1" applyBorder="1" applyAlignment="1" applyProtection="1">
      <alignment horizontal="left"/>
      <protection locked="0"/>
    </xf>
    <xf numFmtId="0" fontId="37" fillId="2" borderId="51" xfId="0" applyFont="1" applyFill="1" applyBorder="1" applyAlignment="1" applyProtection="1">
      <alignment horizontal="left"/>
      <protection locked="0"/>
    </xf>
    <xf numFmtId="0" fontId="37" fillId="9" borderId="50" xfId="0" applyFont="1" applyFill="1" applyBorder="1" applyProtection="1">
      <protection locked="0"/>
    </xf>
    <xf numFmtId="0" fontId="37" fillId="9" borderId="51" xfId="0" applyFont="1" applyFill="1" applyBorder="1" applyProtection="1">
      <protection locked="0"/>
    </xf>
    <xf numFmtId="0" fontId="36" fillId="3" borderId="0" xfId="0" applyFont="1" applyFill="1" applyAlignment="1">
      <alignment horizontal="right"/>
    </xf>
    <xf numFmtId="0" fontId="14" fillId="2" borderId="0" xfId="0" applyFont="1" applyFill="1" applyAlignment="1" applyProtection="1">
      <alignment horizontal="left"/>
      <protection hidden="1"/>
    </xf>
    <xf numFmtId="0" fontId="36" fillId="8" borderId="42" xfId="0" applyFont="1" applyFill="1" applyBorder="1" applyAlignment="1">
      <alignment horizontal="right"/>
    </xf>
    <xf numFmtId="0" fontId="36" fillId="8" borderId="43" xfId="0" applyFont="1" applyFill="1" applyBorder="1" applyAlignment="1">
      <alignment horizontal="right"/>
    </xf>
    <xf numFmtId="168" fontId="40" fillId="2" borderId="36" xfId="0" applyNumberFormat="1" applyFont="1" applyFill="1" applyBorder="1" applyAlignment="1" applyProtection="1">
      <alignment horizontal="center" vertical="center"/>
      <protection locked="0"/>
    </xf>
    <xf numFmtId="168" fontId="40" fillId="2" borderId="37" xfId="0" applyNumberFormat="1" applyFont="1" applyFill="1" applyBorder="1" applyAlignment="1" applyProtection="1">
      <alignment horizontal="center" vertical="center"/>
      <protection locked="0"/>
    </xf>
    <xf numFmtId="0" fontId="42" fillId="0" borderId="36" xfId="0" applyFont="1" applyBorder="1" applyAlignment="1">
      <alignment horizontal="center"/>
    </xf>
    <xf numFmtId="0" fontId="42" fillId="0" borderId="37" xfId="0" applyFont="1" applyBorder="1" applyAlignment="1">
      <alignment horizontal="center"/>
    </xf>
    <xf numFmtId="0" fontId="42" fillId="0" borderId="38" xfId="0" applyFont="1" applyBorder="1" applyAlignment="1">
      <alignment horizontal="center"/>
    </xf>
    <xf numFmtId="0" fontId="42" fillId="2" borderId="46" xfId="0" applyFont="1" applyFill="1" applyBorder="1" applyAlignment="1">
      <alignment horizontal="center"/>
    </xf>
    <xf numFmtId="0" fontId="42" fillId="2" borderId="18" xfId="0" applyFont="1" applyFill="1" applyBorder="1" applyAlignment="1">
      <alignment horizontal="center"/>
    </xf>
    <xf numFmtId="0" fontId="37" fillId="2" borderId="48" xfId="0" applyFont="1" applyFill="1" applyBorder="1" applyAlignment="1" applyProtection="1">
      <alignment horizontal="left"/>
      <protection locked="0"/>
    </xf>
    <xf numFmtId="0" fontId="37" fillId="2" borderId="49" xfId="0" applyFont="1" applyFill="1" applyBorder="1" applyAlignment="1" applyProtection="1">
      <alignment horizontal="left"/>
      <protection locked="0"/>
    </xf>
    <xf numFmtId="0" fontId="37" fillId="9" borderId="48" xfId="0" applyFont="1" applyFill="1" applyBorder="1" applyProtection="1">
      <protection locked="0"/>
    </xf>
    <xf numFmtId="0" fontId="37" fillId="9" borderId="49" xfId="0" applyFont="1" applyFill="1" applyBorder="1" applyProtection="1">
      <protection locked="0"/>
    </xf>
    <xf numFmtId="0" fontId="36" fillId="8" borderId="40" xfId="0" applyFont="1" applyFill="1" applyBorder="1" applyAlignment="1">
      <alignment horizontal="right"/>
    </xf>
    <xf numFmtId="0" fontId="36" fillId="8" borderId="41" xfId="0" applyFont="1" applyFill="1" applyBorder="1" applyAlignment="1">
      <alignment horizontal="right"/>
    </xf>
    <xf numFmtId="167" fontId="14" fillId="2" borderId="46" xfId="0" applyNumberFormat="1" applyFont="1" applyFill="1" applyBorder="1" applyAlignment="1" applyProtection="1">
      <alignment horizontal="center"/>
      <protection locked="0" hidden="1"/>
    </xf>
    <xf numFmtId="167" fontId="0" fillId="2" borderId="18" xfId="0" applyNumberFormat="1" applyFill="1" applyBorder="1" applyAlignment="1" applyProtection="1">
      <alignment horizontal="center"/>
      <protection locked="0" hidden="1"/>
    </xf>
    <xf numFmtId="167" fontId="0" fillId="2" borderId="46" xfId="0" applyNumberFormat="1" applyFill="1" applyBorder="1" applyAlignment="1" applyProtection="1">
      <alignment horizontal="center"/>
      <protection locked="0"/>
    </xf>
    <xf numFmtId="167" fontId="0" fillId="2" borderId="18" xfId="0" applyNumberFormat="1" applyFill="1" applyBorder="1" applyAlignment="1" applyProtection="1">
      <alignment horizontal="center"/>
      <protection locked="0"/>
    </xf>
    <xf numFmtId="0" fontId="14" fillId="8" borderId="40" xfId="0" applyFont="1" applyFill="1" applyBorder="1" applyAlignment="1">
      <alignment horizontal="right"/>
    </xf>
    <xf numFmtId="0" fontId="14" fillId="8" borderId="41" xfId="0" applyFont="1" applyFill="1" applyBorder="1" applyAlignment="1">
      <alignment horizontal="right"/>
    </xf>
    <xf numFmtId="0" fontId="38" fillId="8" borderId="46" xfId="0" applyFont="1" applyFill="1" applyBorder="1" applyAlignment="1">
      <alignment horizontal="center" vertical="top"/>
    </xf>
    <xf numFmtId="0" fontId="33" fillId="3" borderId="0" xfId="0" applyFont="1" applyFill="1" applyAlignment="1">
      <alignment horizontal="center" vertical="center"/>
    </xf>
    <xf numFmtId="0" fontId="34" fillId="3" borderId="0" xfId="0" applyFont="1" applyFill="1" applyAlignment="1">
      <alignment horizontal="center" vertical="center"/>
    </xf>
    <xf numFmtId="0" fontId="35" fillId="3" borderId="16" xfId="0" applyFont="1" applyFill="1" applyBorder="1" applyAlignment="1">
      <alignment horizontal="center" vertical="top"/>
    </xf>
    <xf numFmtId="0" fontId="36" fillId="8" borderId="36" xfId="0" applyFont="1" applyFill="1" applyBorder="1" applyAlignment="1">
      <alignment horizontal="right"/>
    </xf>
    <xf numFmtId="0" fontId="36" fillId="8" borderId="38" xfId="0" applyFont="1" applyFill="1" applyBorder="1" applyAlignment="1">
      <alignment horizontal="right"/>
    </xf>
    <xf numFmtId="167" fontId="37" fillId="2" borderId="16" xfId="0" applyNumberFormat="1" applyFont="1" applyFill="1" applyBorder="1" applyAlignment="1" applyProtection="1">
      <alignment horizontal="left"/>
      <protection locked="0"/>
    </xf>
    <xf numFmtId="0" fontId="71" fillId="0" borderId="0" xfId="47" applyFont="1" applyAlignment="1">
      <alignment horizontal="center"/>
    </xf>
  </cellXfs>
  <cellStyles count="48">
    <cellStyle name="20% - Accent1" xfId="23" builtinId="30" customBuiltin="1"/>
    <cellStyle name="20% - Accent2" xfId="26" builtinId="34" customBuiltin="1"/>
    <cellStyle name="20% - Accent3" xfId="29" builtinId="38" customBuiltin="1"/>
    <cellStyle name="20% - Accent4" xfId="32" builtinId="42" customBuiltin="1"/>
    <cellStyle name="20% - Accent5" xfId="35" builtinId="46" customBuiltin="1"/>
    <cellStyle name="20% - Accent6" xfId="38" builtinId="50" customBuiltin="1"/>
    <cellStyle name="40% - Accent1" xfId="24" builtinId="31" customBuiltin="1"/>
    <cellStyle name="40% - Accent2" xfId="27" builtinId="35" customBuiltin="1"/>
    <cellStyle name="40% - Accent3" xfId="30" builtinId="39" customBuiltin="1"/>
    <cellStyle name="40% - Accent4" xfId="33" builtinId="43" customBuiltin="1"/>
    <cellStyle name="40% - Accent5" xfId="36" builtinId="47" customBuiltin="1"/>
    <cellStyle name="40% - Accent6" xfId="39" builtinId="51" customBuiltin="1"/>
    <cellStyle name="60% - Accent1 2" xfId="41" xr:uid="{00000000-0005-0000-0000-00000C000000}"/>
    <cellStyle name="60% - Accent2 2" xfId="42" xr:uid="{00000000-0005-0000-0000-00000D000000}"/>
    <cellStyle name="60% - Accent3 2" xfId="43" xr:uid="{00000000-0005-0000-0000-00000E000000}"/>
    <cellStyle name="60% - Accent4 2" xfId="44" xr:uid="{00000000-0005-0000-0000-00000F000000}"/>
    <cellStyle name="60% - Accent5 2" xfId="45" xr:uid="{00000000-0005-0000-0000-000010000000}"/>
    <cellStyle name="60% - Accent6 2" xfId="46" xr:uid="{00000000-0005-0000-0000-000011000000}"/>
    <cellStyle name="Accent1" xfId="22" builtinId="29" customBuiltin="1"/>
    <cellStyle name="Accent2" xfId="25" builtinId="33" customBuiltin="1"/>
    <cellStyle name="Accent3" xfId="28" builtinId="37" customBuiltin="1"/>
    <cellStyle name="Accent4" xfId="31" builtinId="41" customBuiltin="1"/>
    <cellStyle name="Accent5" xfId="34" builtinId="45" customBuiltin="1"/>
    <cellStyle name="Accent6" xfId="37" builtinId="49" customBuiltin="1"/>
    <cellStyle name="Bad" xfId="12" builtinId="27" customBuiltin="1"/>
    <cellStyle name="Calculation" xfId="15" builtinId="22" customBuiltin="1"/>
    <cellStyle name="Check Cell" xfId="17" builtinId="23" customBuiltin="1"/>
    <cellStyle name="Comma" xfId="1" builtinId="3"/>
    <cellStyle name="Currency" xfId="2" builtinId="4"/>
    <cellStyle name="Explanatory Text" xfId="20" builtinId="53" customBuiltin="1"/>
    <cellStyle name="Good" xfId="11" builtinId="26" customBuiltin="1"/>
    <cellStyle name="Heading 1" xfId="7" builtinId="16" customBuiltin="1"/>
    <cellStyle name="Heading 2" xfId="8" builtinId="17" customBuiltin="1"/>
    <cellStyle name="Heading 3" xfId="9" builtinId="18" customBuiltin="1"/>
    <cellStyle name="Heading 4" xfId="10" builtinId="19" customBuiltin="1"/>
    <cellStyle name="Hyperlink" xfId="3" builtinId="8"/>
    <cellStyle name="Hyperlink 2" xfId="4" xr:uid="{00000000-0005-0000-0000-000024000000}"/>
    <cellStyle name="Input" xfId="13" builtinId="20" customBuiltin="1"/>
    <cellStyle name="Linked Cell" xfId="16" builtinId="24" customBuiltin="1"/>
    <cellStyle name="Neutral 2" xfId="40" xr:uid="{00000000-0005-0000-0000-000027000000}"/>
    <cellStyle name="Normal" xfId="0" builtinId="0"/>
    <cellStyle name="Normal 2" xfId="5" xr:uid="{00000000-0005-0000-0000-000029000000}"/>
    <cellStyle name="Normal 3" xfId="47" xr:uid="{81C7A1AF-D810-4615-A77F-3F1F91F2B0EE}"/>
    <cellStyle name="Note" xfId="19" builtinId="10" customBuiltin="1"/>
    <cellStyle name="Output" xfId="14" builtinId="21" customBuiltin="1"/>
    <cellStyle name="Title" xfId="6" builtinId="15" customBuiltin="1"/>
    <cellStyle name="Total" xfId="21" builtinId="25" customBuiltin="1"/>
    <cellStyle name="Warning Text" xfId="18" builtinId="11" customBuiltin="1"/>
  </cellStyles>
  <dxfs count="32">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numFmt numFmtId="166" formatCode="_(* #,##0_);_(* \(#,##0\);_(* &quot;-&quot;??_);_(@_)"/>
    </dxf>
    <dxf>
      <numFmt numFmtId="166" formatCode="_(* #,##0_);_(* \(#,##0\);_(* &quot;-&quot;??_);_(@_)"/>
    </dxf>
    <dxf>
      <alignment horizontal="center" readingOrder="0"/>
    </dxf>
    <dxf>
      <alignment horizontal="center" readingOrder="0"/>
    </dxf>
    <dxf>
      <alignment horizontal="center" readingOrder="0"/>
    </dxf>
    <dxf>
      <font>
        <sz val="9"/>
      </font>
    </dxf>
    <dxf>
      <numFmt numFmtId="166" formatCode="_(* #,##0_);_(* \(#,##0\);_(* &quot;-&quot;??_);_(@_)"/>
    </dxf>
    <dxf>
      <numFmt numFmtId="166" formatCode="_(* #,##0_);_(* \(#,##0\);_(* &quot;-&quot;??_);_(@_)"/>
    </dxf>
    <dxf>
      <alignment horizontal="center" readingOrder="0"/>
    </dxf>
    <dxf>
      <alignment horizontal="center" readingOrder="0"/>
    </dxf>
    <dxf>
      <alignment horizontal="center" readingOrder="0"/>
    </dxf>
    <dxf>
      <font>
        <sz val="9"/>
      </font>
    </dxf>
    <dxf>
      <font>
        <color rgb="FF9C0006"/>
      </font>
      <fill>
        <patternFill>
          <bgColor rgb="FFFFC7CE"/>
        </patternFill>
      </fill>
    </dxf>
    <dxf>
      <font>
        <color rgb="FF9C0006"/>
      </font>
      <fill>
        <patternFill>
          <bgColor rgb="FFFFC7CE"/>
        </patternFill>
      </fill>
    </dxf>
    <dxf>
      <font>
        <b/>
        <i val="0"/>
        <color theme="0"/>
      </font>
      <fill>
        <patternFill>
          <bgColor rgb="FFC00000"/>
        </patternFill>
      </fill>
    </dxf>
    <dxf>
      <font>
        <b/>
        <i val="0"/>
        <color theme="0"/>
      </font>
      <fill>
        <patternFill>
          <bgColor rgb="FFC00000"/>
        </patternFill>
      </fill>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pivotCacheDefinition" Target="pivotCache/pivotCacheDefinition3.xml"/><Relationship Id="rId2" Type="http://schemas.openxmlformats.org/officeDocument/2006/relationships/worksheet" Target="worksheets/sheet2.xml"/><Relationship Id="rId16" Type="http://schemas.openxmlformats.org/officeDocument/2006/relationships/pivotCacheDefinition" Target="pivotCache/pivotCacheDefinition2.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pivotCacheDefinition" Target="pivotCache/pivotCacheDefinition1.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jpe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472440</xdr:colOff>
      <xdr:row>4</xdr:row>
      <xdr:rowOff>109801</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2948940" cy="84132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9</xdr:col>
      <xdr:colOff>771525</xdr:colOff>
      <xdr:row>0</xdr:row>
      <xdr:rowOff>66675</xdr:rowOff>
    </xdr:from>
    <xdr:ext cx="0" cy="285750"/>
    <xdr:pic>
      <xdr:nvPicPr>
        <xdr:cNvPr id="2" name="Picture 9" descr="http://upload.wikimedia.org/wikipedia/en/e/ec/Charter_logo.png">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9496425" y="66675"/>
          <a:ext cx="0" cy="285750"/>
        </a:xfrm>
        <a:prstGeom prst="rect">
          <a:avLst/>
        </a:prstGeom>
        <a:noFill/>
        <a:ln w="9525">
          <a:noFill/>
          <a:miter lim="800000"/>
          <a:headEnd/>
          <a:tailEnd/>
        </a:ln>
      </xdr:spPr>
    </xdr:pic>
    <xdr:clientData/>
  </xdr:oneCellAnchor>
  <xdr:oneCellAnchor>
    <xdr:from>
      <xdr:col>3</xdr:col>
      <xdr:colOff>619125</xdr:colOff>
      <xdr:row>0</xdr:row>
      <xdr:rowOff>0</xdr:rowOff>
    </xdr:from>
    <xdr:ext cx="0" cy="400050"/>
    <xdr:pic>
      <xdr:nvPicPr>
        <xdr:cNvPr id="3" name="Picture 1">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rcRect/>
        <a:stretch>
          <a:fillRect/>
        </a:stretch>
      </xdr:blipFill>
      <xdr:spPr bwMode="auto">
        <a:xfrm>
          <a:off x="2044065" y="0"/>
          <a:ext cx="0" cy="400050"/>
        </a:xfrm>
        <a:prstGeom prst="rect">
          <a:avLst/>
        </a:prstGeom>
        <a:noFill/>
        <a:ln w="9525">
          <a:noFill/>
          <a:miter lim="800000"/>
          <a:headEnd/>
          <a:tailEnd/>
        </a:ln>
      </xdr:spPr>
    </xdr:pic>
    <xdr:clientData/>
  </xdr:oneCellAnchor>
  <xdr:oneCellAnchor>
    <xdr:from>
      <xdr:col>2</xdr:col>
      <xdr:colOff>182880</xdr:colOff>
      <xdr:row>0</xdr:row>
      <xdr:rowOff>60960</xdr:rowOff>
    </xdr:from>
    <xdr:ext cx="2794000" cy="838200"/>
    <xdr:pic>
      <xdr:nvPicPr>
        <xdr:cNvPr id="4" name="Picture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424940" y="60960"/>
          <a:ext cx="2794000" cy="838200"/>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coin/sites/CorpFinance/Capital/DTCA/Forms/DTCA_NON-CPE%20Form_7.23.1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chartercom-my.sharepoint.com/sites/CorpFinance/Capital/DTCA/Forms/DTCA_NON-CPE%20Form_7.23.1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chartercom-my.sharepoint.com/Users/wbooth1/AppData/Local/Microsoft/Windows/Temporary%20Internet%20Files/Content.Outlook/B5WHJTV6/Copy%20of%20General%20Pickup%20Form(s)%20with%20BOL%20v3.xlsx"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https://chartercom-my.sharepoint.com/personal/steven_rush_charter_com/Documents/Desktop/Auction%20Folder%20PUF/CPE%20Action%20Matrix/CPE%20Action%20Matrix-%20%201.01.2024.xlsx" TargetMode="External"/><Relationship Id="rId1" Type="http://schemas.openxmlformats.org/officeDocument/2006/relationships/externalLinkPath" Target="file:///C:\Users\P2154500\OneDrive%20-%20Charter%20Communications\Desktop\Auction%20Folder%20PUF\CPE%20Action%20Matrix\CPE%20Action%20Matrix-%20%201.01.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DTCA - NON CPE"/>
    </sheetNames>
    <sheetDataSet>
      <sheetData sheetId="0"/>
      <sheetData sheetId="1">
        <row r="3">
          <cell r="O3" t="str">
            <v>DISPOSE</v>
          </cell>
          <cell r="P3" t="str">
            <v>Prior 2001</v>
          </cell>
        </row>
        <row r="4">
          <cell r="O4" t="str">
            <v>TRANSFER</v>
          </cell>
          <cell r="P4">
            <v>2002</v>
          </cell>
        </row>
        <row r="5">
          <cell r="O5" t="str">
            <v>DONATE</v>
          </cell>
          <cell r="P5">
            <v>2003</v>
          </cell>
        </row>
        <row r="6">
          <cell r="O6" t="str">
            <v>TRADE</v>
          </cell>
          <cell r="P6">
            <v>2004</v>
          </cell>
        </row>
        <row r="7">
          <cell r="O7" t="str">
            <v>SALE</v>
          </cell>
          <cell r="P7">
            <v>2005</v>
          </cell>
        </row>
        <row r="8">
          <cell r="P8">
            <v>2006</v>
          </cell>
        </row>
        <row r="9">
          <cell r="P9">
            <v>2007</v>
          </cell>
        </row>
        <row r="10">
          <cell r="P10">
            <v>2008</v>
          </cell>
        </row>
        <row r="11">
          <cell r="P11">
            <v>2009</v>
          </cell>
        </row>
        <row r="12">
          <cell r="P12">
            <v>2010</v>
          </cell>
        </row>
        <row r="13">
          <cell r="P13">
            <v>2011</v>
          </cell>
        </row>
        <row r="14">
          <cell r="P14">
            <v>2012</v>
          </cell>
        </row>
        <row r="15">
          <cell r="P15">
            <v>2013</v>
          </cell>
        </row>
        <row r="16">
          <cell r="P16">
            <v>2014</v>
          </cell>
        </row>
        <row r="17">
          <cell r="P17">
            <v>2015</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DTCA - NON CPE"/>
    </sheetNames>
    <sheetDataSet>
      <sheetData sheetId="0" refreshError="1"/>
      <sheetData sheetId="1">
        <row r="3">
          <cell r="O3" t="str">
            <v>DISPOSE</v>
          </cell>
          <cell r="P3" t="str">
            <v>Prior 2001</v>
          </cell>
        </row>
        <row r="4">
          <cell r="O4" t="str">
            <v>TRANSFER</v>
          </cell>
          <cell r="P4">
            <v>2002</v>
          </cell>
        </row>
        <row r="5">
          <cell r="O5" t="str">
            <v>DONATE</v>
          </cell>
          <cell r="P5">
            <v>2003</v>
          </cell>
        </row>
        <row r="6">
          <cell r="O6" t="str">
            <v>TRADE</v>
          </cell>
          <cell r="P6">
            <v>2004</v>
          </cell>
        </row>
        <row r="7">
          <cell r="O7" t="str">
            <v>SALE</v>
          </cell>
          <cell r="P7">
            <v>2005</v>
          </cell>
        </row>
        <row r="8">
          <cell r="P8">
            <v>2006</v>
          </cell>
        </row>
        <row r="9">
          <cell r="P9">
            <v>2007</v>
          </cell>
        </row>
        <row r="10">
          <cell r="P10">
            <v>2008</v>
          </cell>
        </row>
        <row r="11">
          <cell r="P11">
            <v>2009</v>
          </cell>
        </row>
        <row r="12">
          <cell r="P12">
            <v>2010</v>
          </cell>
        </row>
        <row r="13">
          <cell r="P13">
            <v>2011</v>
          </cell>
        </row>
        <row r="14">
          <cell r="P14">
            <v>2012</v>
          </cell>
        </row>
        <row r="15">
          <cell r="P15">
            <v>2013</v>
          </cell>
        </row>
        <row r="16">
          <cell r="P16">
            <v>2014</v>
          </cell>
        </row>
        <row r="17">
          <cell r="P17">
            <v>2015</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Pickup"/>
      <sheetName val="BOL"/>
      <sheetName val="IT Asset"/>
      <sheetName val="Modems"/>
      <sheetName val="DTCA"/>
      <sheetName val="CPE DTCA Disposal Form"/>
      <sheetName val="Drop Down"/>
      <sheetName val="DISPOSAL DETAIL"/>
      <sheetName val="CPE MANAGER"/>
      <sheetName val="CPE TRANSFER FORM INSTRUCTIONS"/>
    </sheetNames>
    <sheetDataSet>
      <sheetData sheetId="0"/>
      <sheetData sheetId="1"/>
      <sheetData sheetId="2"/>
      <sheetData sheetId="3"/>
      <sheetData sheetId="4"/>
      <sheetData sheetId="5"/>
      <sheetData sheetId="6">
        <row r="2">
          <cell r="A2" t="str">
            <v>Analog</v>
          </cell>
        </row>
        <row r="3">
          <cell r="A3" t="str">
            <v>Cable_Cards</v>
          </cell>
        </row>
        <row r="4">
          <cell r="A4" t="str">
            <v>Converters_Digital</v>
          </cell>
        </row>
        <row r="5">
          <cell r="A5" t="str">
            <v>Converters_DVR</v>
          </cell>
        </row>
        <row r="6">
          <cell r="A6" t="str">
            <v>Converters_HDDVR</v>
          </cell>
        </row>
        <row r="7">
          <cell r="A7" t="str">
            <v>Converters_HD</v>
          </cell>
        </row>
        <row r="8">
          <cell r="A8" t="str">
            <v>Modem</v>
          </cell>
        </row>
        <row r="9">
          <cell r="A9" t="str">
            <v>Modem_Commercial</v>
          </cell>
        </row>
        <row r="10">
          <cell r="A10" t="str">
            <v>Modem_HomeNetworking</v>
          </cell>
        </row>
        <row r="11">
          <cell r="A11" t="str">
            <v>Modem_Telephone</v>
          </cell>
        </row>
        <row r="12">
          <cell r="A12" t="str">
            <v>Remote</v>
          </cell>
        </row>
        <row r="13">
          <cell r="A13" t="str">
            <v>Power_Supplies_Cords</v>
          </cell>
        </row>
      </sheetData>
      <sheetData sheetId="7"/>
      <sheetData sheetId="8"/>
      <sheetData sheetId="9"/>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aster"/>
      <sheetName val="Disposition Update"/>
      <sheetName val="Model Wgt"/>
      <sheetName val="Master CK  5-10-22"/>
      <sheetName val="CAR  5-10-22"/>
      <sheetName val="CAR-ALL  5-10-22"/>
      <sheetName val="CAR-BHN  5-10-22"/>
      <sheetName val="CAR-CHTR  5-14-22"/>
    </sheetNames>
    <sheetDataSet>
      <sheetData sheetId="0">
        <row r="3">
          <cell r="Q3" t="str">
            <v>Est/Actual #2</v>
          </cell>
        </row>
        <row r="4">
          <cell r="O4" t="str">
            <v>EDW Standard</v>
          </cell>
          <cell r="P4" t="str">
            <v>JDE Number</v>
          </cell>
          <cell r="Q4" t="str">
            <v>Wgt</v>
          </cell>
        </row>
        <row r="5">
          <cell r="O5" t="str">
            <v>MSAX210</v>
          </cell>
          <cell r="P5" t="str">
            <v/>
          </cell>
          <cell r="Q5">
            <v>1</v>
          </cell>
        </row>
        <row r="6">
          <cell r="O6" t="str">
            <v>T2203</v>
          </cell>
          <cell r="P6" t="str">
            <v/>
          </cell>
          <cell r="Q6">
            <v>1</v>
          </cell>
        </row>
        <row r="7">
          <cell r="O7" t="str">
            <v>T2203C</v>
          </cell>
          <cell r="P7" t="str">
            <v/>
          </cell>
          <cell r="Q7">
            <v>1</v>
          </cell>
        </row>
        <row r="8">
          <cell r="O8" t="str">
            <v>T2203C</v>
          </cell>
          <cell r="P8" t="str">
            <v/>
          </cell>
          <cell r="Q8">
            <v>1</v>
          </cell>
        </row>
        <row r="9">
          <cell r="O9" t="str">
            <v>T2203</v>
          </cell>
          <cell r="P9" t="str">
            <v/>
          </cell>
          <cell r="Q9">
            <v>1</v>
          </cell>
        </row>
        <row r="10">
          <cell r="O10" t="str">
            <v>T2203</v>
          </cell>
          <cell r="P10" t="str">
            <v/>
          </cell>
          <cell r="Q10">
            <v>1</v>
          </cell>
        </row>
        <row r="11">
          <cell r="O11" t="str">
            <v>T2203</v>
          </cell>
          <cell r="P11" t="str">
            <v/>
          </cell>
          <cell r="Q11">
            <v>1</v>
          </cell>
        </row>
        <row r="12">
          <cell r="O12" t="str">
            <v>HCI3602I</v>
          </cell>
          <cell r="P12">
            <v>1016670</v>
          </cell>
          <cell r="Q12">
            <v>1</v>
          </cell>
        </row>
        <row r="13">
          <cell r="O13" t="str">
            <v>M3C3CR29223</v>
          </cell>
          <cell r="P13" t="str">
            <v/>
          </cell>
          <cell r="Q13">
            <v>1</v>
          </cell>
        </row>
        <row r="14">
          <cell r="O14" t="str">
            <v>M3CMODM</v>
          </cell>
          <cell r="P14" t="str">
            <v/>
          </cell>
          <cell r="Q14">
            <v>1</v>
          </cell>
        </row>
        <row r="15">
          <cell r="O15" t="str">
            <v>CHTR_BSM8014TES</v>
          </cell>
          <cell r="P15" t="str">
            <v/>
          </cell>
          <cell r="Q15">
            <v>1</v>
          </cell>
        </row>
        <row r="16">
          <cell r="O16" t="str">
            <v>CHTR_MSNSMC8014WGBIZ</v>
          </cell>
          <cell r="P16" t="str">
            <v>153330-000</v>
          </cell>
          <cell r="Q16">
            <v>1</v>
          </cell>
        </row>
        <row r="17">
          <cell r="O17" t="str">
            <v>VAPPA1842</v>
          </cell>
          <cell r="P17" t="str">
            <v/>
          </cell>
          <cell r="Q17">
            <v>1</v>
          </cell>
        </row>
        <row r="18">
          <cell r="O18" t="str">
            <v>DAV4731CDMDLA</v>
          </cell>
          <cell r="P18">
            <v>1031392</v>
          </cell>
          <cell r="Q18">
            <v>9</v>
          </cell>
        </row>
        <row r="19">
          <cell r="O19" t="str">
            <v>CHTR_DAV4731CDMDLA</v>
          </cell>
          <cell r="P19">
            <v>1031393</v>
          </cell>
          <cell r="Q19">
            <v>9</v>
          </cell>
        </row>
        <row r="20">
          <cell r="O20" t="str">
            <v>DAV4731CDMDLC</v>
          </cell>
          <cell r="P20">
            <v>1003923</v>
          </cell>
          <cell r="Q20">
            <v>2.7</v>
          </cell>
        </row>
        <row r="21">
          <cell r="O21" t="str">
            <v>BHN_DAV4731CDMDLC</v>
          </cell>
          <cell r="P21">
            <v>1003923</v>
          </cell>
          <cell r="Q21">
            <v>2.7</v>
          </cell>
        </row>
        <row r="22">
          <cell r="O22" t="str">
            <v>CHTR_DAV4731CDMDLC</v>
          </cell>
          <cell r="P22">
            <v>1003923</v>
          </cell>
          <cell r="Q22">
            <v>2.7</v>
          </cell>
        </row>
        <row r="23">
          <cell r="O23" t="str">
            <v>DSA2000</v>
          </cell>
          <cell r="P23" t="str">
            <v/>
          </cell>
          <cell r="Q23">
            <v>1</v>
          </cell>
        </row>
        <row r="24">
          <cell r="O24" t="str">
            <v>MAB60194</v>
          </cell>
          <cell r="P24" t="str">
            <v/>
          </cell>
          <cell r="Q24">
            <v>1</v>
          </cell>
        </row>
        <row r="25">
          <cell r="O25" t="str">
            <v>MAB60237</v>
          </cell>
          <cell r="P25" t="str">
            <v/>
          </cell>
          <cell r="Q25">
            <v>1</v>
          </cell>
        </row>
        <row r="26">
          <cell r="O26" t="str">
            <v>MAB60678</v>
          </cell>
          <cell r="P26" t="str">
            <v/>
          </cell>
          <cell r="Q26">
            <v>1</v>
          </cell>
        </row>
        <row r="27">
          <cell r="O27" t="str">
            <v>RAB6074W</v>
          </cell>
          <cell r="P27" t="str">
            <v/>
          </cell>
          <cell r="Q27">
            <v>1</v>
          </cell>
        </row>
        <row r="28">
          <cell r="O28" t="str">
            <v>BHN_RAB6074W</v>
          </cell>
          <cell r="P28" t="str">
            <v>LEGACY D2</v>
          </cell>
          <cell r="Q28">
            <v>1</v>
          </cell>
        </row>
        <row r="29">
          <cell r="O29" t="str">
            <v>RAB6074</v>
          </cell>
          <cell r="P29" t="str">
            <v/>
          </cell>
          <cell r="Q29">
            <v>1</v>
          </cell>
        </row>
        <row r="30">
          <cell r="O30" t="str">
            <v>TABC017</v>
          </cell>
          <cell r="P30" t="str">
            <v/>
          </cell>
          <cell r="Q30">
            <v>1</v>
          </cell>
        </row>
        <row r="31">
          <cell r="O31" t="str">
            <v>MABC018</v>
          </cell>
          <cell r="P31" t="str">
            <v/>
          </cell>
          <cell r="Q31">
            <v>1</v>
          </cell>
        </row>
        <row r="32">
          <cell r="O32" t="str">
            <v>MABC018A</v>
          </cell>
          <cell r="P32" t="str">
            <v/>
          </cell>
          <cell r="Q32">
            <v>1</v>
          </cell>
        </row>
        <row r="33">
          <cell r="O33" t="str">
            <v>MABC019</v>
          </cell>
          <cell r="P33" t="str">
            <v>MODC0375-TWC</v>
          </cell>
          <cell r="Q33">
            <v>1</v>
          </cell>
        </row>
        <row r="34">
          <cell r="O34" t="str">
            <v>BHN_MABC019</v>
          </cell>
          <cell r="P34" t="str">
            <v>MODC0375-TWC</v>
          </cell>
          <cell r="Q34">
            <v>1</v>
          </cell>
        </row>
        <row r="35">
          <cell r="O35" t="str">
            <v>MABC020</v>
          </cell>
          <cell r="P35" t="str">
            <v/>
          </cell>
          <cell r="Q35">
            <v>1</v>
          </cell>
        </row>
        <row r="36">
          <cell r="O36" t="str">
            <v>BHN_MABC020</v>
          </cell>
          <cell r="P36" t="str">
            <v>1T1040385-TWC</v>
          </cell>
          <cell r="Q36">
            <v>1</v>
          </cell>
        </row>
        <row r="37">
          <cell r="O37" t="str">
            <v>TABC022</v>
          </cell>
          <cell r="P37" t="str">
            <v/>
          </cell>
          <cell r="Q37">
            <v>1</v>
          </cell>
        </row>
        <row r="38">
          <cell r="O38" t="str">
            <v>BHN_TABC022</v>
          </cell>
          <cell r="P38" t="str">
            <v>TELE0560-BHN</v>
          </cell>
          <cell r="Q38">
            <v>1</v>
          </cell>
        </row>
        <row r="39">
          <cell r="O39" t="str">
            <v>TABC034</v>
          </cell>
          <cell r="P39" t="str">
            <v/>
          </cell>
          <cell r="Q39">
            <v>1</v>
          </cell>
        </row>
        <row r="40">
          <cell r="O40" t="str">
            <v>BABD2700</v>
          </cell>
          <cell r="P40" t="str">
            <v>153705-UBE-BHN</v>
          </cell>
          <cell r="Q40">
            <v>1</v>
          </cell>
        </row>
        <row r="41">
          <cell r="O41" t="str">
            <v>BHN_BABD2700</v>
          </cell>
          <cell r="P41" t="str">
            <v>153705-UBE-BHN</v>
          </cell>
          <cell r="Q41">
            <v>1</v>
          </cell>
        </row>
        <row r="42">
          <cell r="O42" t="str">
            <v>DSA3100</v>
          </cell>
          <cell r="P42" t="str">
            <v/>
          </cell>
          <cell r="Q42">
            <v>9</v>
          </cell>
        </row>
        <row r="43">
          <cell r="O43" t="str">
            <v>RABRTR1P</v>
          </cell>
          <cell r="P43" t="str">
            <v/>
          </cell>
          <cell r="Q43">
            <v>1</v>
          </cell>
        </row>
        <row r="44">
          <cell r="O44" t="str">
            <v>RABRTR4P</v>
          </cell>
          <cell r="P44" t="str">
            <v/>
          </cell>
          <cell r="Q44">
            <v>1</v>
          </cell>
        </row>
        <row r="45">
          <cell r="O45" t="str">
            <v>CHTR_DMT64161W</v>
          </cell>
          <cell r="P45" t="str">
            <v>CONV0286</v>
          </cell>
          <cell r="Q45">
            <v>9</v>
          </cell>
        </row>
        <row r="46">
          <cell r="O46" t="str">
            <v>CHTR_DMTDCT6416H</v>
          </cell>
          <cell r="P46" t="str">
            <v>CONV0286</v>
          </cell>
          <cell r="Q46">
            <v>9</v>
          </cell>
        </row>
        <row r="47">
          <cell r="O47" t="str">
            <v>CHTR_DMTCBCD2M</v>
          </cell>
          <cell r="P47">
            <v>1031391</v>
          </cell>
          <cell r="Q47">
            <v>1</v>
          </cell>
        </row>
        <row r="48">
          <cell r="O48" t="str">
            <v>CHTR_DMT6200H</v>
          </cell>
          <cell r="P48" t="str">
            <v>CONV0181</v>
          </cell>
          <cell r="Q48">
            <v>9</v>
          </cell>
        </row>
        <row r="49">
          <cell r="O49" t="str">
            <v>CHTR_DMT6200H</v>
          </cell>
          <cell r="P49" t="str">
            <v>CONV0181</v>
          </cell>
          <cell r="Q49">
            <v>9</v>
          </cell>
        </row>
        <row r="50">
          <cell r="O50" t="str">
            <v>CHTR_DGI1000R</v>
          </cell>
          <cell r="P50" t="str">
            <v>CONV0206</v>
          </cell>
          <cell r="Q50">
            <v>9</v>
          </cell>
        </row>
        <row r="51">
          <cell r="O51" t="str">
            <v>CHTR_DGI1000R</v>
          </cell>
          <cell r="P51" t="str">
            <v>CONV0206</v>
          </cell>
          <cell r="Q51">
            <v>9</v>
          </cell>
        </row>
        <row r="52">
          <cell r="O52" t="str">
            <v>CHTR_DGI1000R</v>
          </cell>
          <cell r="P52" t="str">
            <v>CONV0206</v>
          </cell>
          <cell r="Q52">
            <v>9</v>
          </cell>
        </row>
        <row r="53">
          <cell r="O53" t="str">
            <v>CHTR_DGI1200R</v>
          </cell>
          <cell r="P53" t="str">
            <v>DCT1200</v>
          </cell>
          <cell r="Q53">
            <v>9</v>
          </cell>
        </row>
        <row r="54">
          <cell r="O54" t="str">
            <v>CHTR_DMT5000H</v>
          </cell>
          <cell r="P54" t="str">
            <v>DCT5000</v>
          </cell>
          <cell r="Q54">
            <v>9</v>
          </cell>
        </row>
        <row r="55">
          <cell r="O55" t="str">
            <v>CHTR_DGI1700R</v>
          </cell>
          <cell r="P55" t="str">
            <v>DCT1700</v>
          </cell>
          <cell r="Q55">
            <v>9</v>
          </cell>
        </row>
        <row r="56">
          <cell r="O56" t="str">
            <v>CHTR_DMTCBCD1HITSM</v>
          </cell>
          <cell r="P56" t="str">
            <v>CONV0631-MOT-TWC</v>
          </cell>
          <cell r="Q56">
            <v>1</v>
          </cell>
        </row>
        <row r="57">
          <cell r="O57" t="str">
            <v>CHTR_DMT64121WH</v>
          </cell>
          <cell r="P57" t="str">
            <v>CONV0230</v>
          </cell>
          <cell r="Q57">
            <v>9</v>
          </cell>
        </row>
        <row r="58">
          <cell r="O58" t="str">
            <v>CHTR_DMT64121WH</v>
          </cell>
          <cell r="P58" t="str">
            <v>CONV0230</v>
          </cell>
          <cell r="Q58">
            <v>9</v>
          </cell>
        </row>
        <row r="59">
          <cell r="O59" t="str">
            <v>CHTR_DMT6412</v>
          </cell>
          <cell r="P59" t="str">
            <v>CONV0230</v>
          </cell>
          <cell r="Q59">
            <v>9</v>
          </cell>
        </row>
        <row r="60">
          <cell r="O60" t="str">
            <v>CHTR_DMT6208</v>
          </cell>
          <cell r="P60" t="str">
            <v>DCT6208</v>
          </cell>
          <cell r="Q60">
            <v>9</v>
          </cell>
        </row>
        <row r="61">
          <cell r="O61" t="str">
            <v>CHTR_DMT6208</v>
          </cell>
          <cell r="P61" t="str">
            <v>DCT6208</v>
          </cell>
          <cell r="Q61">
            <v>9</v>
          </cell>
        </row>
        <row r="62">
          <cell r="O62" t="str">
            <v>CHTR_DMTBMC9012</v>
          </cell>
          <cell r="P62" t="str">
            <v>CONV0226</v>
          </cell>
          <cell r="Q62">
            <v>9</v>
          </cell>
        </row>
        <row r="63">
          <cell r="O63" t="str">
            <v>CHTR_DMTBMC9012</v>
          </cell>
          <cell r="P63" t="str">
            <v>CONV0226</v>
          </cell>
          <cell r="Q63">
            <v>9</v>
          </cell>
        </row>
        <row r="64">
          <cell r="O64" t="str">
            <v>CHTR_DMT25002</v>
          </cell>
          <cell r="P64" t="str">
            <v>CONV0823</v>
          </cell>
          <cell r="Q64">
            <v>9</v>
          </cell>
        </row>
        <row r="65">
          <cell r="O65" t="str">
            <v>CHTR_DMT25002</v>
          </cell>
          <cell r="P65" t="str">
            <v>CONV0823</v>
          </cell>
          <cell r="Q65">
            <v>9</v>
          </cell>
        </row>
        <row r="66">
          <cell r="O66" t="str">
            <v>CHTR_DCT700</v>
          </cell>
          <cell r="P66" t="str">
            <v>CONV0287</v>
          </cell>
          <cell r="Q66">
            <v>9</v>
          </cell>
        </row>
        <row r="67">
          <cell r="O67" t="str">
            <v>CHTR_DMT1800</v>
          </cell>
          <cell r="P67" t="str">
            <v>CONV0225</v>
          </cell>
          <cell r="Q67">
            <v>9</v>
          </cell>
        </row>
        <row r="68">
          <cell r="O68" t="str">
            <v>BHN_OAIWCB3000N</v>
          </cell>
          <cell r="P68" t="str">
            <v>1T1094387-TWC</v>
          </cell>
          <cell r="Q68">
            <v>1</v>
          </cell>
        </row>
        <row r="69">
          <cell r="O69" t="str">
            <v>BHN_RAIMI424WR</v>
          </cell>
          <cell r="P69" t="str">
            <v>MI424WR</v>
          </cell>
          <cell r="Q69">
            <v>1</v>
          </cell>
        </row>
        <row r="70">
          <cell r="O70" t="str">
            <v>BHN_OAIWCB6200Q</v>
          </cell>
          <cell r="P70" t="str">
            <v>153730-ACT-BHN</v>
          </cell>
          <cell r="Q70">
            <v>1</v>
          </cell>
        </row>
        <row r="71">
          <cell r="O71" t="str">
            <v>DAV4731CDM</v>
          </cell>
          <cell r="P71">
            <v>1015696</v>
          </cell>
          <cell r="Q71">
            <v>9</v>
          </cell>
        </row>
        <row r="72">
          <cell r="O72" t="str">
            <v>BHN_DAV4731CDMP</v>
          </cell>
          <cell r="P72" t="str">
            <v>CONV0720</v>
          </cell>
          <cell r="Q72">
            <v>9</v>
          </cell>
        </row>
        <row r="73">
          <cell r="O73" t="str">
            <v>DAV4731CDMS</v>
          </cell>
          <cell r="P73">
            <v>1016601</v>
          </cell>
          <cell r="Q73">
            <v>9</v>
          </cell>
        </row>
        <row r="74">
          <cell r="O74" t="str">
            <v>BHN_DAV4731CDMS</v>
          </cell>
          <cell r="P74">
            <v>1016601</v>
          </cell>
          <cell r="Q74">
            <v>9</v>
          </cell>
        </row>
        <row r="75">
          <cell r="O75" t="str">
            <v>DAV4731CDMC908</v>
          </cell>
          <cell r="P75">
            <v>1016864</v>
          </cell>
          <cell r="Q75">
            <v>9</v>
          </cell>
        </row>
        <row r="76">
          <cell r="O76" t="str">
            <v>CHTR_DAV4731CDMC908</v>
          </cell>
          <cell r="P76" t="str">
            <v>CONV0718-TWC</v>
          </cell>
          <cell r="Q76">
            <v>9</v>
          </cell>
        </row>
        <row r="77">
          <cell r="O77" t="str">
            <v>CHTR_DAV4731CDMS</v>
          </cell>
          <cell r="P77" t="str">
            <v>CONV0718</v>
          </cell>
          <cell r="Q77">
            <v>9</v>
          </cell>
        </row>
        <row r="78">
          <cell r="O78" t="str">
            <v>CHTR_DAV4731CDM</v>
          </cell>
          <cell r="P78" t="str">
            <v>CONV0718</v>
          </cell>
          <cell r="Q78">
            <v>9</v>
          </cell>
        </row>
        <row r="79">
          <cell r="O79" t="str">
            <v>CHTR_DAV4820CDMC</v>
          </cell>
          <cell r="P79" t="str">
            <v>CONV0714</v>
          </cell>
          <cell r="Q79">
            <v>9</v>
          </cell>
        </row>
        <row r="80">
          <cell r="O80" t="str">
            <v>CHTR_DAV4820CDMM</v>
          </cell>
          <cell r="P80" t="str">
            <v>CONV0712</v>
          </cell>
          <cell r="Q80">
            <v>9</v>
          </cell>
        </row>
        <row r="81">
          <cell r="O81" t="str">
            <v>ALL_ADB-EDGE1002-VCB</v>
          </cell>
          <cell r="P81" t="str">
            <v>7777777</v>
          </cell>
          <cell r="Q81">
            <v>1</v>
          </cell>
        </row>
        <row r="82">
          <cell r="O82" t="str">
            <v>MADELUN</v>
          </cell>
          <cell r="P82" t="str">
            <v/>
          </cell>
          <cell r="Q82">
            <v>1</v>
          </cell>
        </row>
        <row r="83">
          <cell r="O83" t="str">
            <v>BHN_MARDG1670A</v>
          </cell>
          <cell r="P83" t="str">
            <v>MODE1025-BHN</v>
          </cell>
          <cell r="Q83">
            <v>1</v>
          </cell>
        </row>
        <row r="84">
          <cell r="O84" t="str">
            <v>RCPAER1650</v>
          </cell>
          <cell r="P84" t="str">
            <v/>
          </cell>
          <cell r="Q84">
            <v>1.25</v>
          </cell>
        </row>
        <row r="85">
          <cell r="O85" t="str">
            <v>BHN_RCPAER1650</v>
          </cell>
          <cell r="P85" t="str">
            <v/>
          </cell>
          <cell r="Q85">
            <v>1.25</v>
          </cell>
        </row>
        <row r="86">
          <cell r="O86" t="str">
            <v>CHTR_RCPAER1650</v>
          </cell>
          <cell r="P86" t="str">
            <v/>
          </cell>
          <cell r="Q86">
            <v>1.25</v>
          </cell>
        </row>
        <row r="87">
          <cell r="O87" t="str">
            <v>BHN_MERHM200C</v>
          </cell>
          <cell r="P87" t="str">
            <v>HM200C ZAT510/102</v>
          </cell>
          <cell r="Q87">
            <v>1</v>
          </cell>
        </row>
        <row r="88">
          <cell r="O88" t="str">
            <v>CHTR_MUKAH2010</v>
          </cell>
          <cell r="P88" t="str">
            <v>AH20-10</v>
          </cell>
          <cell r="Q88">
            <v>1</v>
          </cell>
        </row>
        <row r="89">
          <cell r="O89" t="str">
            <v>CHTR_RAB6074</v>
          </cell>
          <cell r="P89" t="str">
            <v>60740EUW</v>
          </cell>
          <cell r="Q89">
            <v>1</v>
          </cell>
        </row>
        <row r="90">
          <cell r="O90" t="str">
            <v>CHTR_RMT710765</v>
          </cell>
          <cell r="P90" t="str">
            <v>7107-65</v>
          </cell>
          <cell r="Q90">
            <v>1</v>
          </cell>
        </row>
        <row r="91">
          <cell r="O91" t="str">
            <v>MBKF5D5530W</v>
          </cell>
          <cell r="P91" t="str">
            <v/>
          </cell>
          <cell r="Q91">
            <v>1</v>
          </cell>
        </row>
        <row r="92">
          <cell r="O92" t="str">
            <v>BHN_RCUBR904</v>
          </cell>
          <cell r="P92" t="str">
            <v>MODC0030</v>
          </cell>
          <cell r="Q92">
            <v>1</v>
          </cell>
        </row>
        <row r="93">
          <cell r="O93" t="str">
            <v>CHTR_MCC2325</v>
          </cell>
          <cell r="P93" t="str">
            <v>153460-000</v>
          </cell>
          <cell r="Q93">
            <v>1</v>
          </cell>
        </row>
        <row r="94">
          <cell r="O94" t="str">
            <v>CHTR_MC3000</v>
          </cell>
          <cell r="P94" t="str">
            <v>C3000</v>
          </cell>
          <cell r="Q94">
            <v>1</v>
          </cell>
        </row>
        <row r="95">
          <cell r="O95" t="str">
            <v>CHTR_MCIC3825</v>
          </cell>
          <cell r="P95" t="str">
            <v>C3825</v>
          </cell>
          <cell r="Q95">
            <v>1</v>
          </cell>
        </row>
        <row r="96">
          <cell r="O96" t="str">
            <v>CHTR_AHCG814WG</v>
          </cell>
          <cell r="P96" t="str">
            <v/>
          </cell>
          <cell r="Q96">
            <v>1</v>
          </cell>
        </row>
        <row r="97">
          <cell r="O97" t="str">
            <v>CHTR_GNGCGD24G</v>
          </cell>
          <cell r="P97" t="str">
            <v>MODE1050-TWC</v>
          </cell>
          <cell r="Q97">
            <v>1</v>
          </cell>
        </row>
        <row r="98">
          <cell r="O98" t="str">
            <v>CHTR_MCDPC2325</v>
          </cell>
          <cell r="P98" t="str">
            <v>153460-000</v>
          </cell>
          <cell r="Q98">
            <v>1</v>
          </cell>
        </row>
        <row r="99">
          <cell r="O99" t="str">
            <v>CHTR_MC3000</v>
          </cell>
          <cell r="P99" t="str">
            <v>DPC3000</v>
          </cell>
          <cell r="Q99">
            <v>1</v>
          </cell>
        </row>
        <row r="100">
          <cell r="O100" t="str">
            <v>CHTR_MCIDPC3825</v>
          </cell>
          <cell r="P100" t="str">
            <v>DPC3825</v>
          </cell>
          <cell r="Q100">
            <v>1</v>
          </cell>
        </row>
        <row r="101">
          <cell r="O101" t="str">
            <v>CHTR_TCIDPQ3925</v>
          </cell>
          <cell r="P101" t="str">
            <v>180100-CIS</v>
          </cell>
          <cell r="Q101">
            <v>1</v>
          </cell>
        </row>
        <row r="102">
          <cell r="O102" t="str">
            <v>CHTR_TCIDPQ3925</v>
          </cell>
          <cell r="P102" t="str">
            <v>180100-CIS</v>
          </cell>
          <cell r="Q102">
            <v>1</v>
          </cell>
        </row>
        <row r="103">
          <cell r="O103" t="str">
            <v>CHTR_BZY941</v>
          </cell>
          <cell r="P103" t="str">
            <v>P941</v>
          </cell>
          <cell r="Q103">
            <v>1</v>
          </cell>
        </row>
        <row r="104">
          <cell r="O104" t="str">
            <v>CHTR_MSB6120</v>
          </cell>
          <cell r="P104" t="str">
            <v>MODE0500</v>
          </cell>
          <cell r="Q104">
            <v>1</v>
          </cell>
        </row>
        <row r="105">
          <cell r="O105" t="str">
            <v>CHTR_GMTSBG6580</v>
          </cell>
          <cell r="P105" t="str">
            <v>1T1061898-TWC</v>
          </cell>
          <cell r="Q105">
            <v>1</v>
          </cell>
        </row>
        <row r="106">
          <cell r="O106" t="str">
            <v>CHTR_GMTSBG941</v>
          </cell>
          <cell r="P106" t="str">
            <v>153400-000</v>
          </cell>
          <cell r="Q106">
            <v>1</v>
          </cell>
        </row>
        <row r="107">
          <cell r="O107" t="str">
            <v>CHTR_TMTSBV6220</v>
          </cell>
          <cell r="P107" t="str">
            <v>SBV6220</v>
          </cell>
          <cell r="Q107">
            <v>1</v>
          </cell>
        </row>
        <row r="108">
          <cell r="O108" t="str">
            <v>CHTR_MABC018</v>
          </cell>
          <cell r="P108" t="str">
            <v/>
          </cell>
          <cell r="Q108">
            <v>1</v>
          </cell>
        </row>
        <row r="109">
          <cell r="O109" t="str">
            <v>CHTR_MABC019</v>
          </cell>
          <cell r="P109" t="str">
            <v/>
          </cell>
          <cell r="Q109">
            <v>1</v>
          </cell>
        </row>
        <row r="110">
          <cell r="O110" t="str">
            <v>CHTR_MABC020</v>
          </cell>
          <cell r="P110" t="str">
            <v>MODC0375</v>
          </cell>
          <cell r="Q110">
            <v>1</v>
          </cell>
        </row>
        <row r="111">
          <cell r="O111" t="str">
            <v>CHTR_MABD2600</v>
          </cell>
          <cell r="P111" t="str">
            <v>153450-000</v>
          </cell>
          <cell r="Q111">
            <v>1</v>
          </cell>
        </row>
        <row r="112">
          <cell r="O112" t="str">
            <v>CHTR_BABD2700</v>
          </cell>
          <cell r="P112" t="str">
            <v>MODC0377</v>
          </cell>
          <cell r="Q112">
            <v>1</v>
          </cell>
        </row>
        <row r="113">
          <cell r="O113" t="str">
            <v>CHTR_GRUR300</v>
          </cell>
          <cell r="P113" t="str">
            <v>160500-000</v>
          </cell>
          <cell r="Q113">
            <v>1</v>
          </cell>
        </row>
        <row r="114">
          <cell r="O114" t="str">
            <v>DAR3200P3C908</v>
          </cell>
          <cell r="P114">
            <v>1031380</v>
          </cell>
          <cell r="Q114">
            <v>4.7</v>
          </cell>
        </row>
        <row r="115">
          <cell r="O115" t="str">
            <v>BHN_DAR3200P3C908</v>
          </cell>
          <cell r="P115">
            <v>1007844</v>
          </cell>
          <cell r="Q115">
            <v>4.7</v>
          </cell>
        </row>
        <row r="116">
          <cell r="O116" t="str">
            <v>BHN_DAR36002GA</v>
          </cell>
          <cell r="P116" t="str">
            <v>1031381</v>
          </cell>
          <cell r="Q116">
            <v>9</v>
          </cell>
        </row>
        <row r="117">
          <cell r="O117" t="str">
            <v>DAR36002GA</v>
          </cell>
          <cell r="P117">
            <v>1031382</v>
          </cell>
          <cell r="Q117">
            <v>9</v>
          </cell>
        </row>
        <row r="118">
          <cell r="O118" t="str">
            <v>DAR36002GC</v>
          </cell>
          <cell r="P118">
            <v>1031381</v>
          </cell>
          <cell r="Q118">
            <v>9</v>
          </cell>
        </row>
        <row r="119">
          <cell r="O119" t="str">
            <v>MARCM100</v>
          </cell>
          <cell r="P119" t="str">
            <v/>
          </cell>
          <cell r="Q119">
            <v>1</v>
          </cell>
        </row>
        <row r="120">
          <cell r="O120" t="str">
            <v>MARCM450A</v>
          </cell>
          <cell r="P120" t="str">
            <v/>
          </cell>
          <cell r="Q120">
            <v>1</v>
          </cell>
        </row>
        <row r="121">
          <cell r="O121" t="str">
            <v>BHN_MARCM550A</v>
          </cell>
          <cell r="P121" t="str">
            <v>CM550A</v>
          </cell>
          <cell r="Q121">
            <v>1</v>
          </cell>
        </row>
        <row r="122">
          <cell r="O122" t="str">
            <v>BHN_GNGASG1100</v>
          </cell>
          <cell r="P122" t="str">
            <v>ASG1100</v>
          </cell>
          <cell r="Q122">
            <v>1</v>
          </cell>
        </row>
        <row r="123">
          <cell r="O123" t="str">
            <v>ASKUSER</v>
          </cell>
          <cell r="P123" t="str">
            <v/>
          </cell>
          <cell r="Q123">
            <v>9</v>
          </cell>
        </row>
        <row r="124">
          <cell r="O124" t="str">
            <v>BHN_ASKUSER</v>
          </cell>
          <cell r="P124" t="str">
            <v/>
          </cell>
          <cell r="Q124">
            <v>9</v>
          </cell>
        </row>
        <row r="125">
          <cell r="O125" t="str">
            <v>CHTR_ASKUSER</v>
          </cell>
          <cell r="P125" t="str">
            <v/>
          </cell>
          <cell r="Q125">
            <v>9</v>
          </cell>
        </row>
        <row r="126">
          <cell r="O126" t="str">
            <v>BHN_TARTG1672G</v>
          </cell>
          <cell r="P126" t="str">
            <v>TELE0555-BHN</v>
          </cell>
          <cell r="Q126">
            <v>1</v>
          </cell>
        </row>
        <row r="127">
          <cell r="O127" t="str">
            <v>BHN_TARTG1682G</v>
          </cell>
          <cell r="P127" t="str">
            <v>TELE0545-BHN</v>
          </cell>
          <cell r="Q127">
            <v>2.5499999999999998</v>
          </cell>
        </row>
        <row r="128">
          <cell r="O128" t="str">
            <v>BHN_TARATG852G</v>
          </cell>
          <cell r="P128" t="str">
            <v>TELE0550-BHN</v>
          </cell>
          <cell r="Q128">
            <v>1</v>
          </cell>
        </row>
        <row r="129">
          <cell r="O129" t="str">
            <v>BHN_BBA100</v>
          </cell>
          <cell r="P129">
            <v>1016559</v>
          </cell>
          <cell r="Q129">
            <v>1</v>
          </cell>
        </row>
        <row r="130">
          <cell r="O130" t="str">
            <v>BHN_HBA100SN</v>
          </cell>
          <cell r="P130">
            <v>1016559</v>
          </cell>
          <cell r="Q130">
            <v>1</v>
          </cell>
        </row>
        <row r="131">
          <cell r="O131" t="str">
            <v>BHN_HBA2011</v>
          </cell>
          <cell r="P131" t="str">
            <v>BA20E</v>
          </cell>
          <cell r="Q131">
            <v>1</v>
          </cell>
        </row>
        <row r="132">
          <cell r="O132" t="str">
            <v>BHN_HBA20E11</v>
          </cell>
          <cell r="P132" t="str">
            <v>BA20E</v>
          </cell>
          <cell r="Q132">
            <v>1</v>
          </cell>
        </row>
        <row r="133">
          <cell r="O133" t="str">
            <v>BHN_HBA3230U</v>
          </cell>
          <cell r="P133" t="str">
            <v>BA3230U</v>
          </cell>
          <cell r="Q133">
            <v>1</v>
          </cell>
        </row>
        <row r="134">
          <cell r="O134" t="str">
            <v>CHTR_OUKPSBATT</v>
          </cell>
          <cell r="P134">
            <v>7777777</v>
          </cell>
          <cell r="Q134">
            <v>1</v>
          </cell>
        </row>
        <row r="135">
          <cell r="O135" t="str">
            <v>OUBBB24V1U</v>
          </cell>
          <cell r="P135">
            <v>1004090</v>
          </cell>
          <cell r="Q135">
            <v>1</v>
          </cell>
        </row>
        <row r="136">
          <cell r="O136" t="str">
            <v>BHN_OUBBB24V1U</v>
          </cell>
          <cell r="P136">
            <v>1004090</v>
          </cell>
          <cell r="Q136">
            <v>1</v>
          </cell>
        </row>
        <row r="137">
          <cell r="O137" t="str">
            <v>CHTR_OUBBB24V1U</v>
          </cell>
          <cell r="P137">
            <v>1004090</v>
          </cell>
          <cell r="Q137">
            <v>1</v>
          </cell>
        </row>
        <row r="138">
          <cell r="O138" t="str">
            <v>MBELAIR</v>
          </cell>
          <cell r="P138" t="str">
            <v/>
          </cell>
          <cell r="Q138">
            <v>1</v>
          </cell>
        </row>
        <row r="139">
          <cell r="O139" t="str">
            <v>CHTR_DMTBMC9012C</v>
          </cell>
          <cell r="P139" t="str">
            <v>CONV0226</v>
          </cell>
          <cell r="Q139">
            <v>9</v>
          </cell>
        </row>
        <row r="140">
          <cell r="O140" t="str">
            <v>CHTR_DMTBMC9012</v>
          </cell>
          <cell r="P140" t="str">
            <v>CONV0226</v>
          </cell>
          <cell r="Q140">
            <v>9</v>
          </cell>
        </row>
        <row r="141">
          <cell r="O141" t="str">
            <v>CHTR_DMTBMC9012</v>
          </cell>
          <cell r="P141" t="str">
            <v>CONV0226</v>
          </cell>
          <cell r="Q141">
            <v>9</v>
          </cell>
        </row>
        <row r="142">
          <cell r="O142" t="str">
            <v>CHTR_DMTBMC9022D</v>
          </cell>
          <cell r="P142" t="str">
            <v>CONV0259</v>
          </cell>
          <cell r="Q142">
            <v>9</v>
          </cell>
        </row>
        <row r="143">
          <cell r="O143" t="str">
            <v>CHTR_DMTBMCMAT400</v>
          </cell>
          <cell r="P143" t="str">
            <v>BMCMAT400</v>
          </cell>
          <cell r="Q143">
            <v>9</v>
          </cell>
        </row>
        <row r="144">
          <cell r="O144" t="str">
            <v>CHTR_DMTBMCMAT600</v>
          </cell>
          <cell r="P144" t="str">
            <v>BMCMAT600</v>
          </cell>
          <cell r="Q144">
            <v>9</v>
          </cell>
        </row>
        <row r="145">
          <cell r="O145" t="str">
            <v>CHTR_DMTBMCMATE</v>
          </cell>
          <cell r="P145" t="str">
            <v>BMCMATE</v>
          </cell>
          <cell r="Q145">
            <v>9</v>
          </cell>
        </row>
        <row r="146">
          <cell r="O146" t="str">
            <v>TTNC</v>
          </cell>
          <cell r="P146">
            <v>1016360</v>
          </cell>
          <cell r="Q146">
            <v>0.7</v>
          </cell>
        </row>
        <row r="147">
          <cell r="O147" t="str">
            <v>TTNCC</v>
          </cell>
          <cell r="P147">
            <v>1004089</v>
          </cell>
          <cell r="Q147">
            <v>0.9</v>
          </cell>
        </row>
        <row r="148">
          <cell r="O148" t="str">
            <v>BHN_TTNC</v>
          </cell>
          <cell r="P148">
            <v>1016360</v>
          </cell>
          <cell r="Q148">
            <v>0.7</v>
          </cell>
        </row>
        <row r="149">
          <cell r="O149" t="str">
            <v>BHN_TTNCC</v>
          </cell>
          <cell r="P149">
            <v>1016360</v>
          </cell>
          <cell r="Q149">
            <v>0.9</v>
          </cell>
        </row>
        <row r="150">
          <cell r="O150" t="str">
            <v>CHTR_TTNC</v>
          </cell>
          <cell r="P150">
            <v>1032721</v>
          </cell>
          <cell r="Q150">
            <v>0.7</v>
          </cell>
        </row>
        <row r="151">
          <cell r="O151" t="str">
            <v>ECMC1004</v>
          </cell>
          <cell r="P151">
            <v>1023700</v>
          </cell>
          <cell r="Q151">
            <v>1.7</v>
          </cell>
        </row>
        <row r="152">
          <cell r="O152" t="str">
            <v>ALL_ECMC1004</v>
          </cell>
          <cell r="P152">
            <v>1023700</v>
          </cell>
          <cell r="Q152">
            <v>1.7</v>
          </cell>
        </row>
        <row r="153">
          <cell r="O153" t="str">
            <v>BHN_ECMC1004</v>
          </cell>
          <cell r="P153">
            <v>1023700</v>
          </cell>
          <cell r="Q153">
            <v>1.7</v>
          </cell>
        </row>
        <row r="154">
          <cell r="O154" t="str">
            <v>CHTR_ECMC1004</v>
          </cell>
          <cell r="P154">
            <v>1023700</v>
          </cell>
          <cell r="Q154">
            <v>1.7</v>
          </cell>
        </row>
        <row r="155">
          <cell r="O155" t="str">
            <v>MSAC2100</v>
          </cell>
          <cell r="P155" t="str">
            <v/>
          </cell>
          <cell r="Q155">
            <v>1</v>
          </cell>
        </row>
        <row r="156">
          <cell r="O156" t="str">
            <v>BHN_MSAC2100</v>
          </cell>
          <cell r="P156" t="str">
            <v>TWCPS1035056</v>
          </cell>
          <cell r="Q156">
            <v>1</v>
          </cell>
        </row>
        <row r="157">
          <cell r="O157" t="str">
            <v>MSAC2100R20</v>
          </cell>
          <cell r="P157" t="str">
            <v/>
          </cell>
          <cell r="Q157">
            <v>1</v>
          </cell>
        </row>
        <row r="158">
          <cell r="O158" t="str">
            <v>MCIC2100R21N</v>
          </cell>
          <cell r="P158" t="str">
            <v/>
          </cell>
          <cell r="Q158">
            <v>1</v>
          </cell>
        </row>
        <row r="159">
          <cell r="O159" t="str">
            <v>MSAC2100R</v>
          </cell>
          <cell r="P159" t="str">
            <v/>
          </cell>
          <cell r="Q159">
            <v>1</v>
          </cell>
        </row>
        <row r="160">
          <cell r="O160" t="str">
            <v>TC2203N</v>
          </cell>
          <cell r="P160" t="str">
            <v/>
          </cell>
          <cell r="Q160">
            <v>1</v>
          </cell>
        </row>
        <row r="161">
          <cell r="O161" t="str">
            <v>BHN_TC2203</v>
          </cell>
          <cell r="P161" t="str">
            <v>TWCPS1052680</v>
          </cell>
          <cell r="Q161">
            <v>1</v>
          </cell>
        </row>
        <row r="162">
          <cell r="O162" t="str">
            <v>CHTR_TC2203N</v>
          </cell>
          <cell r="P162" t="str">
            <v>TWCPS1052680</v>
          </cell>
          <cell r="Q162">
            <v>1</v>
          </cell>
        </row>
        <row r="163">
          <cell r="O163" t="str">
            <v>BHN_MCC2325</v>
          </cell>
          <cell r="P163" t="str">
            <v>TWCPS1059267</v>
          </cell>
          <cell r="Q163">
            <v>1</v>
          </cell>
        </row>
        <row r="164">
          <cell r="O164" t="str">
            <v>MC3000</v>
          </cell>
          <cell r="P164" t="str">
            <v/>
          </cell>
          <cell r="Q164">
            <v>1</v>
          </cell>
        </row>
        <row r="165">
          <cell r="O165" t="str">
            <v>CHTR_MC3000</v>
          </cell>
          <cell r="P165" t="str">
            <v/>
          </cell>
          <cell r="Q165">
            <v>1</v>
          </cell>
        </row>
        <row r="166">
          <cell r="O166" t="str">
            <v>MCIC3008</v>
          </cell>
          <cell r="P166" t="str">
            <v/>
          </cell>
          <cell r="Q166">
            <v>0.55000000000000004</v>
          </cell>
        </row>
        <row r="167">
          <cell r="O167" t="str">
            <v>MCIC3010</v>
          </cell>
          <cell r="P167" t="str">
            <v/>
          </cell>
          <cell r="Q167">
            <v>1</v>
          </cell>
        </row>
        <row r="168">
          <cell r="O168" t="str">
            <v>TCIC3208</v>
          </cell>
          <cell r="P168" t="str">
            <v>TELE0990</v>
          </cell>
          <cell r="Q168">
            <v>1</v>
          </cell>
        </row>
        <row r="169">
          <cell r="O169" t="str">
            <v>CHTR_TCIC3208</v>
          </cell>
          <cell r="P169" t="str">
            <v>TELE0990</v>
          </cell>
          <cell r="Q169">
            <v>1</v>
          </cell>
        </row>
        <row r="170">
          <cell r="O170" t="str">
            <v>CHTR_TCIC3208C</v>
          </cell>
          <cell r="P170" t="str">
            <v>TELE0995</v>
          </cell>
          <cell r="Q170">
            <v>1</v>
          </cell>
        </row>
        <row r="171">
          <cell r="O171" t="str">
            <v>HCI3702I</v>
          </cell>
          <cell r="P171" t="str">
            <v/>
          </cell>
          <cell r="Q171">
            <v>1</v>
          </cell>
        </row>
        <row r="172">
          <cell r="O172" t="str">
            <v>CHTR_MCIC3825</v>
          </cell>
          <cell r="P172" t="str">
            <v/>
          </cell>
          <cell r="Q172">
            <v>1</v>
          </cell>
        </row>
        <row r="173">
          <cell r="O173" t="str">
            <v>BHN_BCIC892FSP</v>
          </cell>
          <cell r="P173">
            <v>1005754</v>
          </cell>
          <cell r="Q173">
            <v>1</v>
          </cell>
        </row>
        <row r="174">
          <cell r="O174" t="str">
            <v>MC1000</v>
          </cell>
          <cell r="P174" t="str">
            <v/>
          </cell>
          <cell r="Q174">
            <v>1</v>
          </cell>
        </row>
        <row r="175">
          <cell r="O175" t="str">
            <v>HCPCBA850</v>
          </cell>
          <cell r="P175">
            <v>1035095</v>
          </cell>
          <cell r="Q175">
            <v>1</v>
          </cell>
        </row>
        <row r="176">
          <cell r="O176" t="str">
            <v>BHN_HCPCBA850</v>
          </cell>
          <cell r="P176">
            <v>1035095</v>
          </cell>
          <cell r="Q176">
            <v>1</v>
          </cell>
        </row>
        <row r="177">
          <cell r="O177" t="str">
            <v>CHTR_HCPCBA850</v>
          </cell>
          <cell r="P177">
            <v>1035095</v>
          </cell>
          <cell r="Q177">
            <v>1</v>
          </cell>
        </row>
        <row r="178">
          <cell r="O178" t="str">
            <v>BHN_DCBLCD1M</v>
          </cell>
          <cell r="P178" t="str">
            <v>TWCPS1051320</v>
          </cell>
          <cell r="Q178">
            <v>1</v>
          </cell>
        </row>
        <row r="179">
          <cell r="O179" t="str">
            <v>DCBLCD2M</v>
          </cell>
          <cell r="P179" t="str">
            <v/>
          </cell>
          <cell r="Q179">
            <v>0.05</v>
          </cell>
        </row>
        <row r="180">
          <cell r="O180" t="str">
            <v>BHN_DCBLCD2M</v>
          </cell>
          <cell r="P180" t="str">
            <v>TWCPS1051321</v>
          </cell>
          <cell r="Q180">
            <v>0.05</v>
          </cell>
        </row>
        <row r="181">
          <cell r="O181" t="str">
            <v>DCBLCD1M</v>
          </cell>
          <cell r="P181" t="str">
            <v/>
          </cell>
          <cell r="Q181">
            <v>0.05</v>
          </cell>
        </row>
        <row r="182">
          <cell r="O182" t="str">
            <v>TTNCC</v>
          </cell>
          <cell r="P182">
            <v>1032722</v>
          </cell>
          <cell r="Q182">
            <v>1.1499999999999999</v>
          </cell>
        </row>
        <row r="183">
          <cell r="O183" t="str">
            <v>CHTR_TTNCC</v>
          </cell>
          <cell r="P183">
            <v>1032722</v>
          </cell>
          <cell r="Q183">
            <v>1.1499999999999999</v>
          </cell>
        </row>
        <row r="184">
          <cell r="O184" t="str">
            <v>DCIDTA170HD</v>
          </cell>
          <cell r="P184">
            <v>1003922</v>
          </cell>
          <cell r="Q184">
            <v>0.35</v>
          </cell>
        </row>
        <row r="185">
          <cell r="O185" t="str">
            <v>BHN_DCIDTA170HD</v>
          </cell>
          <cell r="P185">
            <v>1003922</v>
          </cell>
          <cell r="Q185">
            <v>0.35</v>
          </cell>
        </row>
        <row r="186">
          <cell r="O186" t="str">
            <v>CHTR_DCIDTA170HD</v>
          </cell>
          <cell r="P186">
            <v>1003922</v>
          </cell>
          <cell r="Q186">
            <v>0.35</v>
          </cell>
        </row>
        <row r="187">
          <cell r="O187" t="str">
            <v>DCIDTA170HD</v>
          </cell>
          <cell r="P187">
            <v>1003922</v>
          </cell>
          <cell r="Q187">
            <v>0.35</v>
          </cell>
        </row>
        <row r="188">
          <cell r="O188" t="str">
            <v>DCIDTA271HD</v>
          </cell>
          <cell r="P188">
            <v>1031387</v>
          </cell>
          <cell r="Q188">
            <v>0.35</v>
          </cell>
        </row>
        <row r="189">
          <cell r="O189" t="str">
            <v>CHTR_TNECG3000D</v>
          </cell>
          <cell r="P189" t="str">
            <v/>
          </cell>
          <cell r="Q189">
            <v>1</v>
          </cell>
        </row>
        <row r="190">
          <cell r="O190" t="str">
            <v>MNGCG814W</v>
          </cell>
          <cell r="P190" t="str">
            <v/>
          </cell>
          <cell r="Q190">
            <v>1</v>
          </cell>
        </row>
        <row r="191">
          <cell r="O191" t="str">
            <v>BHN_MNGCG814W</v>
          </cell>
          <cell r="P191" t="str">
            <v>TWCPS1079032</v>
          </cell>
          <cell r="Q191">
            <v>1</v>
          </cell>
        </row>
        <row r="192">
          <cell r="O192" t="str">
            <v>MNGCG814W2</v>
          </cell>
          <cell r="P192" t="str">
            <v/>
          </cell>
          <cell r="Q192">
            <v>0.7</v>
          </cell>
        </row>
        <row r="193">
          <cell r="O193" t="str">
            <v>BHN_MNGCG814W</v>
          </cell>
          <cell r="P193" t="str">
            <v>TWCPS1009904</v>
          </cell>
          <cell r="Q193">
            <v>0.7</v>
          </cell>
        </row>
        <row r="194">
          <cell r="O194" t="str">
            <v>BHN_RNECGD24CPR</v>
          </cell>
          <cell r="P194" t="str">
            <v>MODE1015-BHN</v>
          </cell>
          <cell r="Q194">
            <v>1</v>
          </cell>
        </row>
        <row r="195">
          <cell r="O195" t="str">
            <v>GNGCGD24G</v>
          </cell>
          <cell r="P195" t="str">
            <v>MODE1050-TWC</v>
          </cell>
          <cell r="Q195">
            <v>1</v>
          </cell>
        </row>
        <row r="196">
          <cell r="O196" t="str">
            <v>BHN_GNGCGD24G</v>
          </cell>
          <cell r="P196" t="str">
            <v>MODE1015-BHN</v>
          </cell>
          <cell r="Q196">
            <v>1</v>
          </cell>
        </row>
        <row r="197">
          <cell r="O197" t="str">
            <v>CHTR_MHICGNM2250</v>
          </cell>
          <cell r="P197">
            <v>1004100</v>
          </cell>
          <cell r="Q197">
            <v>1</v>
          </cell>
        </row>
        <row r="198">
          <cell r="O198" t="str">
            <v>DCI4640H</v>
          </cell>
          <cell r="P198" t="str">
            <v>TWCPS1061223</v>
          </cell>
          <cell r="Q198">
            <v>4.5</v>
          </cell>
        </row>
        <row r="199">
          <cell r="O199" t="str">
            <v>BHN_DCI4640H</v>
          </cell>
          <cell r="P199" t="str">
            <v>TWCPS1061223</v>
          </cell>
          <cell r="Q199">
            <v>4.5</v>
          </cell>
        </row>
        <row r="200">
          <cell r="O200" t="str">
            <v>DCI4642S</v>
          </cell>
          <cell r="P200" t="str">
            <v>CONV0435-TWC</v>
          </cell>
          <cell r="Q200">
            <v>4.5999999999999996</v>
          </cell>
        </row>
        <row r="201">
          <cell r="O201" t="str">
            <v>BHN_DCI4642S</v>
          </cell>
          <cell r="P201" t="str">
            <v>CONV0435-BHN</v>
          </cell>
          <cell r="Q201">
            <v>4.5999999999999996</v>
          </cell>
        </row>
        <row r="202">
          <cell r="O202" t="str">
            <v>DCI4742S</v>
          </cell>
          <cell r="P202">
            <v>1015692</v>
          </cell>
          <cell r="Q202">
            <v>2.95</v>
          </cell>
        </row>
        <row r="203">
          <cell r="O203" t="str">
            <v>BHN_DCI4742S</v>
          </cell>
          <cell r="P203">
            <v>1015692</v>
          </cell>
          <cell r="Q203">
            <v>2.95</v>
          </cell>
        </row>
        <row r="204">
          <cell r="O204" t="str">
            <v>DCI4742S</v>
          </cell>
          <cell r="P204">
            <v>1015692</v>
          </cell>
          <cell r="Q204">
            <v>2.95</v>
          </cell>
        </row>
        <row r="205">
          <cell r="O205" t="str">
            <v>DCI4742HDC2</v>
          </cell>
          <cell r="P205">
            <v>1031386</v>
          </cell>
          <cell r="Q205">
            <v>2.95</v>
          </cell>
        </row>
        <row r="206">
          <cell r="O206" t="str">
            <v>BHN_DCI4742HDC2</v>
          </cell>
          <cell r="P206">
            <v>1031386</v>
          </cell>
          <cell r="Q206">
            <v>9</v>
          </cell>
        </row>
        <row r="207">
          <cell r="O207" t="str">
            <v>DCI5844C</v>
          </cell>
          <cell r="P207">
            <v>1031402</v>
          </cell>
          <cell r="Q207">
            <v>9</v>
          </cell>
        </row>
        <row r="208">
          <cell r="O208" t="str">
            <v>DCI5844C</v>
          </cell>
          <cell r="P208">
            <v>1031402</v>
          </cell>
          <cell r="Q208">
            <v>9</v>
          </cell>
        </row>
        <row r="209">
          <cell r="O209" t="str">
            <v>DC8640S</v>
          </cell>
          <cell r="P209" t="str">
            <v>TWCPS1061224</v>
          </cell>
          <cell r="Q209">
            <v>7.3</v>
          </cell>
        </row>
        <row r="210">
          <cell r="O210" t="str">
            <v>BHN_DC8640S</v>
          </cell>
          <cell r="P210" t="str">
            <v>CONV0518-BHN</v>
          </cell>
          <cell r="Q210">
            <v>7.3</v>
          </cell>
        </row>
        <row r="211">
          <cell r="O211" t="str">
            <v>DCI8642S</v>
          </cell>
          <cell r="P211" t="str">
            <v>CONV0525-TWC</v>
          </cell>
          <cell r="Q211">
            <v>7.25</v>
          </cell>
        </row>
        <row r="212">
          <cell r="O212" t="str">
            <v>BHN_DCI8642S</v>
          </cell>
          <cell r="P212" t="str">
            <v>CONV0525-BHN</v>
          </cell>
          <cell r="Q212">
            <v>7.25</v>
          </cell>
        </row>
        <row r="213">
          <cell r="O213" t="str">
            <v>DCI8742S</v>
          </cell>
          <cell r="P213">
            <v>1031389</v>
          </cell>
          <cell r="Q213">
            <v>7.25</v>
          </cell>
        </row>
        <row r="214">
          <cell r="O214" t="str">
            <v>BHN_DCI8742S</v>
          </cell>
          <cell r="P214">
            <v>1031389</v>
          </cell>
          <cell r="Q214">
            <v>7.25</v>
          </cell>
        </row>
        <row r="215">
          <cell r="O215" t="str">
            <v>DCI98652GC</v>
          </cell>
          <cell r="P215">
            <v>1003924</v>
          </cell>
          <cell r="Q215">
            <v>5.55</v>
          </cell>
        </row>
        <row r="216">
          <cell r="O216" t="str">
            <v>BHN_DCI98652GC</v>
          </cell>
          <cell r="P216">
            <v>1003924</v>
          </cell>
          <cell r="Q216">
            <v>5.55</v>
          </cell>
        </row>
        <row r="217">
          <cell r="O217" t="str">
            <v>DCI9865C</v>
          </cell>
          <cell r="P217" t="str">
            <v/>
          </cell>
          <cell r="Q217">
            <v>5.55</v>
          </cell>
        </row>
        <row r="218">
          <cell r="O218" t="str">
            <v>BC1805</v>
          </cell>
          <cell r="P218" t="str">
            <v/>
          </cell>
          <cell r="Q218">
            <v>1</v>
          </cell>
        </row>
        <row r="219">
          <cell r="O219" t="str">
            <v>RCUBR905</v>
          </cell>
          <cell r="P219" t="str">
            <v/>
          </cell>
          <cell r="Q219">
            <v>1</v>
          </cell>
        </row>
        <row r="220">
          <cell r="O220" t="str">
            <v>RCUBR924</v>
          </cell>
          <cell r="P220" t="str">
            <v/>
          </cell>
          <cell r="Q220">
            <v>0.4</v>
          </cell>
        </row>
        <row r="221">
          <cell r="O221" t="str">
            <v>MARCM820A</v>
          </cell>
          <cell r="P221" t="str">
            <v>TELE0820-TWC</v>
          </cell>
          <cell r="Q221">
            <v>0.8</v>
          </cell>
        </row>
        <row r="222">
          <cell r="O222" t="str">
            <v>MBDCMX100</v>
          </cell>
          <cell r="P222" t="str">
            <v/>
          </cell>
          <cell r="Q222">
            <v>1</v>
          </cell>
        </row>
        <row r="223">
          <cell r="O223" t="str">
            <v>MCOM111</v>
          </cell>
          <cell r="P223" t="str">
            <v/>
          </cell>
          <cell r="Q223">
            <v>1</v>
          </cell>
        </row>
        <row r="224">
          <cell r="O224" t="str">
            <v>MC1110</v>
          </cell>
          <cell r="P224" t="str">
            <v/>
          </cell>
          <cell r="Q224">
            <v>1</v>
          </cell>
        </row>
        <row r="225">
          <cell r="O225" t="str">
            <v>MCDP1110</v>
          </cell>
          <cell r="P225" t="str">
            <v/>
          </cell>
          <cell r="Q225">
            <v>1</v>
          </cell>
        </row>
        <row r="226">
          <cell r="O226" t="str">
            <v>BHN_HCI1552C</v>
          </cell>
          <cell r="P226" t="str">
            <v>TWCPS1079248</v>
          </cell>
          <cell r="Q226">
            <v>1</v>
          </cell>
        </row>
        <row r="227">
          <cell r="O227" t="str">
            <v>BHN_HCI1552E</v>
          </cell>
          <cell r="P227">
            <v>1002083</v>
          </cell>
          <cell r="Q227">
            <v>1</v>
          </cell>
        </row>
        <row r="228">
          <cell r="O228" t="str">
            <v>BHN_HCI1552CU</v>
          </cell>
          <cell r="P228" t="str">
            <v>TWCPS1079268</v>
          </cell>
          <cell r="Q228">
            <v>1</v>
          </cell>
        </row>
        <row r="229">
          <cell r="O229" t="str">
            <v>BCIAIR1815I</v>
          </cell>
          <cell r="P229">
            <v>1024079</v>
          </cell>
          <cell r="Q229">
            <v>1</v>
          </cell>
        </row>
        <row r="230">
          <cell r="O230" t="str">
            <v>BHN_BCIAIR1815I</v>
          </cell>
          <cell r="P230" t="str">
            <v>1041459</v>
          </cell>
          <cell r="Q230">
            <v>1</v>
          </cell>
        </row>
        <row r="231">
          <cell r="O231" t="str">
            <v>CHTR_BCIAIR1815I</v>
          </cell>
          <cell r="P231">
            <v>1024079</v>
          </cell>
          <cell r="Q231">
            <v>1</v>
          </cell>
        </row>
        <row r="232">
          <cell r="O232" t="str">
            <v>RCUBR904</v>
          </cell>
          <cell r="P232" t="str">
            <v/>
          </cell>
          <cell r="Q232">
            <v>1</v>
          </cell>
        </row>
        <row r="233">
          <cell r="O233" t="str">
            <v>RCVA122</v>
          </cell>
          <cell r="P233" t="str">
            <v/>
          </cell>
          <cell r="Q233">
            <v>1</v>
          </cell>
        </row>
        <row r="234">
          <cell r="O234" t="str">
            <v>CHTR_OVXCX310</v>
          </cell>
          <cell r="P234" t="str">
            <v/>
          </cell>
          <cell r="Q234">
            <v>1</v>
          </cell>
        </row>
        <row r="235">
          <cell r="O235" t="str">
            <v>CHTR_OVXCX380SH</v>
          </cell>
          <cell r="P235" t="str">
            <v>CX380SH</v>
          </cell>
          <cell r="Q235">
            <v>1</v>
          </cell>
        </row>
        <row r="236">
          <cell r="O236" t="str">
            <v>CHTR_OVXCX380SV</v>
          </cell>
          <cell r="P236" t="str">
            <v>CX380SV</v>
          </cell>
          <cell r="Q236">
            <v>1</v>
          </cell>
        </row>
        <row r="237">
          <cell r="O237" t="str">
            <v>MCYMODEM</v>
          </cell>
          <cell r="P237" t="str">
            <v/>
          </cell>
          <cell r="Q237">
            <v>1</v>
          </cell>
        </row>
        <row r="238">
          <cell r="O238" t="str">
            <v>MUND1DSPP</v>
          </cell>
          <cell r="P238" t="str">
            <v>D1DSPP</v>
          </cell>
          <cell r="Q238">
            <v>1</v>
          </cell>
        </row>
        <row r="239">
          <cell r="O239" t="str">
            <v>MUND1DSPPW</v>
          </cell>
          <cell r="P239" t="str">
            <v>D1DSPPW</v>
          </cell>
          <cell r="Q239">
            <v>1</v>
          </cell>
        </row>
        <row r="240">
          <cell r="O240" t="str">
            <v>TUND1PSPP</v>
          </cell>
          <cell r="P240" t="str">
            <v>D1PSPP</v>
          </cell>
          <cell r="Q240">
            <v>1</v>
          </cell>
        </row>
        <row r="241">
          <cell r="O241" t="str">
            <v>MUND2DSPP</v>
          </cell>
          <cell r="P241" t="str">
            <v>D2DSPP</v>
          </cell>
          <cell r="Q241">
            <v>1</v>
          </cell>
        </row>
        <row r="242">
          <cell r="O242" t="str">
            <v>MUND2DSPPW</v>
          </cell>
          <cell r="P242" t="str">
            <v>D2DSPPW</v>
          </cell>
          <cell r="Q242">
            <v>1</v>
          </cell>
        </row>
        <row r="243">
          <cell r="O243" t="str">
            <v>TUND2PSPP</v>
          </cell>
          <cell r="P243" t="str">
            <v>D2PSPP</v>
          </cell>
          <cell r="Q243">
            <v>1</v>
          </cell>
        </row>
        <row r="244">
          <cell r="O244" t="str">
            <v>TUND2PSPPW</v>
          </cell>
          <cell r="P244" t="str">
            <v>D2PSPPW</v>
          </cell>
          <cell r="Q244">
            <v>1</v>
          </cell>
        </row>
        <row r="245">
          <cell r="O245" t="str">
            <v>MCIC3008</v>
          </cell>
          <cell r="P245" t="str">
            <v/>
          </cell>
          <cell r="Q245">
            <v>1</v>
          </cell>
        </row>
        <row r="246">
          <cell r="O246" t="str">
            <v>CHTR_MCIC3008</v>
          </cell>
          <cell r="P246" t="str">
            <v/>
          </cell>
          <cell r="Q246">
            <v>1</v>
          </cell>
        </row>
        <row r="247">
          <cell r="O247" t="str">
            <v>MCID3C3010</v>
          </cell>
          <cell r="P247" t="str">
            <v/>
          </cell>
          <cell r="Q247">
            <v>0.6</v>
          </cell>
        </row>
        <row r="248">
          <cell r="O248" t="str">
            <v>CHTR_MCID3C3010</v>
          </cell>
          <cell r="P248" t="str">
            <v/>
          </cell>
          <cell r="Q248">
            <v>0.6</v>
          </cell>
        </row>
        <row r="249">
          <cell r="O249" t="str">
            <v>CHTR_MUKCMD3000</v>
          </cell>
          <cell r="P249" t="str">
            <v>CMD3000</v>
          </cell>
          <cell r="Q249">
            <v>1</v>
          </cell>
        </row>
        <row r="250">
          <cell r="O250" t="str">
            <v>CHTR_BSNSMCD3GCCR</v>
          </cell>
          <cell r="P250" t="str">
            <v>SMCD3GCCR</v>
          </cell>
          <cell r="Q250">
            <v>1</v>
          </cell>
        </row>
        <row r="251">
          <cell r="O251" t="str">
            <v>CHTR_MUBDDM3522</v>
          </cell>
          <cell r="P251" t="str">
            <v>MODE0505</v>
          </cell>
          <cell r="Q251">
            <v>0.75</v>
          </cell>
        </row>
        <row r="252">
          <cell r="O252" t="str">
            <v>MCIDPC3008</v>
          </cell>
          <cell r="P252" t="str">
            <v/>
          </cell>
          <cell r="Q252">
            <v>1</v>
          </cell>
        </row>
        <row r="253">
          <cell r="O253" t="str">
            <v>CHTR_MCIDPC3008</v>
          </cell>
          <cell r="P253" t="str">
            <v/>
          </cell>
          <cell r="Q253">
            <v>1</v>
          </cell>
        </row>
        <row r="254">
          <cell r="O254" t="str">
            <v>MCID3DPC3010</v>
          </cell>
          <cell r="P254" t="str">
            <v/>
          </cell>
          <cell r="Q254">
            <v>1</v>
          </cell>
        </row>
        <row r="255">
          <cell r="O255" t="str">
            <v>CHTR_MCID3DPC3010</v>
          </cell>
          <cell r="P255" t="str">
            <v/>
          </cell>
          <cell r="Q255">
            <v>1</v>
          </cell>
        </row>
        <row r="256">
          <cell r="O256" t="str">
            <v>MUND3DSPP</v>
          </cell>
          <cell r="P256" t="str">
            <v>D3DSPP</v>
          </cell>
          <cell r="Q256">
            <v>1</v>
          </cell>
        </row>
        <row r="257">
          <cell r="O257" t="str">
            <v>MUND3DSPPW</v>
          </cell>
          <cell r="P257" t="str">
            <v>D2DSPPW</v>
          </cell>
          <cell r="Q257">
            <v>1</v>
          </cell>
        </row>
        <row r="258">
          <cell r="O258" t="str">
            <v>CHTR_MSNSMCD3G1604W</v>
          </cell>
          <cell r="P258" t="str">
            <v>153355-000</v>
          </cell>
          <cell r="Q258">
            <v>1</v>
          </cell>
        </row>
        <row r="259">
          <cell r="O259" t="str">
            <v>CHTR_BSNSMCD3GBIZ</v>
          </cell>
          <cell r="P259" t="str">
            <v>153345-000</v>
          </cell>
          <cell r="Q259">
            <v>1</v>
          </cell>
        </row>
        <row r="260">
          <cell r="O260" t="str">
            <v>CHTR_BSNSMCD3GN2BIZ</v>
          </cell>
          <cell r="P260" t="str">
            <v>153345-000</v>
          </cell>
          <cell r="Q260">
            <v>1.3</v>
          </cell>
        </row>
        <row r="261">
          <cell r="O261" t="str">
            <v>CHTR_MSNSMCD3GNRES</v>
          </cell>
          <cell r="P261" t="str">
            <v/>
          </cell>
          <cell r="Q261">
            <v>1</v>
          </cell>
        </row>
        <row r="262">
          <cell r="O262" t="str">
            <v>TUND3PSPP</v>
          </cell>
          <cell r="P262" t="str">
            <v>D3PSPP</v>
          </cell>
          <cell r="Q262">
            <v>1</v>
          </cell>
        </row>
        <row r="263">
          <cell r="O263" t="str">
            <v>TUND3PSPPW</v>
          </cell>
          <cell r="P263" t="str">
            <v>D3PSPPW</v>
          </cell>
          <cell r="Q263">
            <v>1</v>
          </cell>
        </row>
        <row r="264">
          <cell r="O264" t="str">
            <v>CHTR_MSB6120</v>
          </cell>
          <cell r="P264" t="str">
            <v/>
          </cell>
          <cell r="Q264">
            <v>1</v>
          </cell>
        </row>
        <row r="265">
          <cell r="O265" t="str">
            <v>CHTR_MMTSB6141</v>
          </cell>
          <cell r="P265" t="str">
            <v>MODE0525</v>
          </cell>
          <cell r="Q265">
            <v>0.7</v>
          </cell>
        </row>
        <row r="266">
          <cell r="O266" t="str">
            <v>CHTR_MUBC035</v>
          </cell>
          <cell r="P266" t="str">
            <v/>
          </cell>
          <cell r="Q266">
            <v>1</v>
          </cell>
        </row>
        <row r="267">
          <cell r="O267" t="str">
            <v>CHTR_DGI2200</v>
          </cell>
          <cell r="P267" t="str">
            <v/>
          </cell>
          <cell r="Q267">
            <v>6.5</v>
          </cell>
        </row>
        <row r="268">
          <cell r="O268" t="str">
            <v>CHTR_A550D</v>
          </cell>
          <cell r="P268" t="str">
            <v>CONV0920</v>
          </cell>
          <cell r="Q268">
            <v>9</v>
          </cell>
        </row>
        <row r="269">
          <cell r="O269" t="str">
            <v>CHTR_DPA550D</v>
          </cell>
          <cell r="P269" t="str">
            <v>CONV0920</v>
          </cell>
          <cell r="Q269">
            <v>9</v>
          </cell>
        </row>
        <row r="270">
          <cell r="O270" t="str">
            <v>CHTR_A550D1W</v>
          </cell>
          <cell r="P270" t="str">
            <v>CONV0920</v>
          </cell>
          <cell r="Q270">
            <v>9</v>
          </cell>
        </row>
        <row r="271">
          <cell r="O271" t="str">
            <v>CHTR_DPA550D1W</v>
          </cell>
          <cell r="P271" t="str">
            <v>CONV0920</v>
          </cell>
          <cell r="Q271">
            <v>9</v>
          </cell>
        </row>
        <row r="272">
          <cell r="O272" t="str">
            <v>CHTR_A550D</v>
          </cell>
          <cell r="P272" t="str">
            <v>CONV0920</v>
          </cell>
          <cell r="Q272">
            <v>2</v>
          </cell>
        </row>
        <row r="273">
          <cell r="O273" t="str">
            <v>CHTR_DPA550D</v>
          </cell>
          <cell r="P273" t="str">
            <v>CONV0920</v>
          </cell>
          <cell r="Q273">
            <v>9</v>
          </cell>
        </row>
        <row r="274">
          <cell r="O274" t="str">
            <v>CHTR_ADC60XU</v>
          </cell>
          <cell r="P274" t="str">
            <v/>
          </cell>
          <cell r="Q274">
            <v>0.4</v>
          </cell>
        </row>
        <row r="275">
          <cell r="O275" t="str">
            <v>CHTR_DPADC60XU</v>
          </cell>
          <cell r="P275" t="str">
            <v/>
          </cell>
          <cell r="Q275">
            <v>4.12</v>
          </cell>
        </row>
        <row r="276">
          <cell r="O276" t="str">
            <v>CHTR_ADC60XUSD</v>
          </cell>
          <cell r="P276" t="str">
            <v/>
          </cell>
          <cell r="Q276">
            <v>1</v>
          </cell>
        </row>
        <row r="277">
          <cell r="O277" t="str">
            <v>CHTR_DPADC60XUSD</v>
          </cell>
          <cell r="P277" t="str">
            <v/>
          </cell>
          <cell r="Q277">
            <v>4.12</v>
          </cell>
        </row>
        <row r="278">
          <cell r="O278" t="str">
            <v>CHTR_A700XM</v>
          </cell>
          <cell r="P278" t="str">
            <v>DC700X</v>
          </cell>
          <cell r="Q278">
            <v>9</v>
          </cell>
        </row>
        <row r="279">
          <cell r="O279" t="str">
            <v>CHTR_DPA700XM</v>
          </cell>
          <cell r="P279" t="str">
            <v>DC700X</v>
          </cell>
          <cell r="Q279">
            <v>9</v>
          </cell>
        </row>
        <row r="280">
          <cell r="O280" t="str">
            <v>CHTR_ADC757XM</v>
          </cell>
          <cell r="P280" t="str">
            <v>DC757X</v>
          </cell>
          <cell r="Q280">
            <v>9</v>
          </cell>
        </row>
        <row r="281">
          <cell r="O281" t="str">
            <v>CHTR_DPADC757XM</v>
          </cell>
          <cell r="P281" t="str">
            <v>DC757X</v>
          </cell>
          <cell r="Q281">
            <v>9</v>
          </cell>
        </row>
        <row r="282">
          <cell r="O282" t="str">
            <v>A900XM</v>
          </cell>
          <cell r="P282" t="str">
            <v/>
          </cell>
          <cell r="Q282">
            <v>9</v>
          </cell>
        </row>
        <row r="283">
          <cell r="O283" t="str">
            <v>DPA900XM</v>
          </cell>
          <cell r="P283" t="str">
            <v/>
          </cell>
          <cell r="Q283">
            <v>9</v>
          </cell>
        </row>
        <row r="284">
          <cell r="O284" t="str">
            <v>CHTR_A900XM</v>
          </cell>
          <cell r="P284" t="str">
            <v>DC900X</v>
          </cell>
          <cell r="Q284">
            <v>9</v>
          </cell>
        </row>
        <row r="285">
          <cell r="O285" t="str">
            <v>CHTR_DPA900XM</v>
          </cell>
          <cell r="P285" t="str">
            <v>DC900X</v>
          </cell>
          <cell r="Q285">
            <v>9</v>
          </cell>
        </row>
        <row r="286">
          <cell r="O286" t="str">
            <v>CHTR_DMT0100C</v>
          </cell>
          <cell r="P286" t="str">
            <v>CONV0845</v>
          </cell>
          <cell r="Q286">
            <v>9</v>
          </cell>
        </row>
        <row r="287">
          <cell r="O287" t="str">
            <v>DMT0100C</v>
          </cell>
          <cell r="P287" t="str">
            <v/>
          </cell>
          <cell r="Q287">
            <v>9</v>
          </cell>
        </row>
        <row r="288">
          <cell r="O288" t="str">
            <v>DMT0200C</v>
          </cell>
          <cell r="P288" t="str">
            <v/>
          </cell>
          <cell r="Q288">
            <v>9</v>
          </cell>
        </row>
        <row r="289">
          <cell r="O289" t="str">
            <v>BHN_DMT0200C</v>
          </cell>
          <cell r="P289" t="str">
            <v>CONV0295</v>
          </cell>
          <cell r="Q289">
            <v>9</v>
          </cell>
        </row>
        <row r="290">
          <cell r="O290" t="str">
            <v>CHTR_DMT0200C</v>
          </cell>
          <cell r="P290" t="str">
            <v/>
          </cell>
          <cell r="Q290">
            <v>9</v>
          </cell>
        </row>
        <row r="291">
          <cell r="O291" t="str">
            <v>CHTR_DMT3200C</v>
          </cell>
          <cell r="P291" t="str">
            <v/>
          </cell>
          <cell r="Q291">
            <v>9</v>
          </cell>
        </row>
        <row r="292">
          <cell r="O292" t="str">
            <v>CHTR_DMT70</v>
          </cell>
          <cell r="P292" t="str">
            <v>CONV0296</v>
          </cell>
          <cell r="Q292">
            <v>9</v>
          </cell>
        </row>
        <row r="293">
          <cell r="O293" t="str">
            <v>MRCDCM100</v>
          </cell>
          <cell r="P293" t="str">
            <v/>
          </cell>
          <cell r="Q293">
            <v>1</v>
          </cell>
        </row>
        <row r="294">
          <cell r="O294" t="str">
            <v>BHN_MRCDCM105</v>
          </cell>
          <cell r="P294" t="str">
            <v>MODE0347</v>
          </cell>
          <cell r="Q294">
            <v>1</v>
          </cell>
        </row>
        <row r="295">
          <cell r="O295" t="str">
            <v>MDLDCM200</v>
          </cell>
          <cell r="P295" t="str">
            <v/>
          </cell>
          <cell r="Q295">
            <v>1</v>
          </cell>
        </row>
        <row r="296">
          <cell r="O296" t="str">
            <v>MDLDCM202</v>
          </cell>
          <cell r="P296" t="str">
            <v/>
          </cell>
          <cell r="Q296">
            <v>1</v>
          </cell>
        </row>
        <row r="297">
          <cell r="O297" t="str">
            <v>MRCDCM215</v>
          </cell>
          <cell r="P297" t="str">
            <v/>
          </cell>
          <cell r="Q297">
            <v>1</v>
          </cell>
        </row>
        <row r="298">
          <cell r="O298" t="str">
            <v>MRCDCM235</v>
          </cell>
          <cell r="P298" t="str">
            <v/>
          </cell>
          <cell r="Q298">
            <v>1</v>
          </cell>
        </row>
        <row r="299">
          <cell r="O299" t="str">
            <v>BHN_MRCDCM235</v>
          </cell>
          <cell r="P299" t="str">
            <v>MODE0351</v>
          </cell>
          <cell r="Q299">
            <v>1</v>
          </cell>
        </row>
        <row r="300">
          <cell r="O300" t="str">
            <v>MRCDCM245</v>
          </cell>
          <cell r="P300" t="str">
            <v/>
          </cell>
          <cell r="Q300">
            <v>1</v>
          </cell>
        </row>
        <row r="301">
          <cell r="O301" t="str">
            <v>MRCDCM305</v>
          </cell>
          <cell r="P301" t="str">
            <v/>
          </cell>
          <cell r="Q301">
            <v>1</v>
          </cell>
        </row>
        <row r="302">
          <cell r="O302" t="str">
            <v>MRCDCM315</v>
          </cell>
          <cell r="P302" t="str">
            <v/>
          </cell>
          <cell r="Q302">
            <v>1</v>
          </cell>
        </row>
        <row r="303">
          <cell r="O303" t="str">
            <v>DMT3201M</v>
          </cell>
          <cell r="P303">
            <v>1015689</v>
          </cell>
          <cell r="Q303">
            <v>2.85</v>
          </cell>
        </row>
        <row r="304">
          <cell r="O304" t="str">
            <v>DMT3201S</v>
          </cell>
          <cell r="P304">
            <v>1031379</v>
          </cell>
          <cell r="Q304">
            <v>2.85</v>
          </cell>
        </row>
        <row r="305">
          <cell r="O305" t="str">
            <v>MRCDCM425</v>
          </cell>
          <cell r="P305" t="str">
            <v/>
          </cell>
          <cell r="Q305">
            <v>1</v>
          </cell>
        </row>
        <row r="306">
          <cell r="O306" t="str">
            <v>BHN_MRCDCM425</v>
          </cell>
          <cell r="P306" t="str">
            <v>TWCPS1037107</v>
          </cell>
          <cell r="Q306">
            <v>1</v>
          </cell>
        </row>
        <row r="307">
          <cell r="O307" t="str">
            <v>MTNDCM475</v>
          </cell>
          <cell r="P307" t="str">
            <v/>
          </cell>
          <cell r="Q307">
            <v>1</v>
          </cell>
        </row>
        <row r="308">
          <cell r="O308" t="str">
            <v>CHTR_DGI100R</v>
          </cell>
          <cell r="P308" t="str">
            <v/>
          </cell>
          <cell r="Q308">
            <v>9</v>
          </cell>
        </row>
        <row r="309">
          <cell r="O309" t="str">
            <v>CHTR_DMT0200C</v>
          </cell>
          <cell r="P309" t="str">
            <v>CONV0295</v>
          </cell>
          <cell r="Q309">
            <v>9</v>
          </cell>
        </row>
        <row r="310">
          <cell r="O310" t="str">
            <v>CHTR_DJE20002</v>
          </cell>
          <cell r="P310" t="str">
            <v/>
          </cell>
          <cell r="Q310">
            <v>9</v>
          </cell>
        </row>
        <row r="311">
          <cell r="O311" t="str">
            <v>DMT2524</v>
          </cell>
          <cell r="P311" t="str">
            <v/>
          </cell>
          <cell r="Q311">
            <v>9</v>
          </cell>
        </row>
        <row r="312">
          <cell r="O312" t="str">
            <v>CHTR_DGI1000R</v>
          </cell>
          <cell r="P312" t="str">
            <v>CONV0206</v>
          </cell>
          <cell r="Q312">
            <v>9</v>
          </cell>
        </row>
        <row r="313">
          <cell r="O313" t="str">
            <v>CHTR_DMT3412</v>
          </cell>
          <cell r="P313" t="str">
            <v>CONV0325</v>
          </cell>
          <cell r="Q313">
            <v>9</v>
          </cell>
        </row>
        <row r="314">
          <cell r="O314" t="str">
            <v>CHTR_DMT3416</v>
          </cell>
          <cell r="P314" t="str">
            <v/>
          </cell>
          <cell r="Q314">
            <v>9</v>
          </cell>
        </row>
        <row r="315">
          <cell r="O315" t="str">
            <v>CHTR_DMT34161W</v>
          </cell>
          <cell r="P315" t="str">
            <v>CONV0285</v>
          </cell>
          <cell r="Q315">
            <v>9</v>
          </cell>
        </row>
        <row r="316">
          <cell r="O316" t="str">
            <v>DMT5100H</v>
          </cell>
          <cell r="P316" t="str">
            <v/>
          </cell>
          <cell r="Q316">
            <v>9</v>
          </cell>
        </row>
        <row r="317">
          <cell r="O317" t="str">
            <v>BHN_DMT5100H</v>
          </cell>
          <cell r="P317" t="str">
            <v>TWCPS1029485</v>
          </cell>
          <cell r="Q317">
            <v>9</v>
          </cell>
        </row>
        <row r="318">
          <cell r="O318" t="str">
            <v>CHTR_DMT62081W</v>
          </cell>
          <cell r="P318" t="str">
            <v>TWCPS1029487</v>
          </cell>
          <cell r="Q318">
            <v>9</v>
          </cell>
        </row>
        <row r="319">
          <cell r="O319" t="str">
            <v>BHN_DMT6200H</v>
          </cell>
          <cell r="P319" t="str">
            <v>TWCPS1029486</v>
          </cell>
          <cell r="Q319">
            <v>9</v>
          </cell>
        </row>
        <row r="320">
          <cell r="O320" t="str">
            <v>CHTR_DMT6200H</v>
          </cell>
          <cell r="P320" t="str">
            <v/>
          </cell>
          <cell r="Q320">
            <v>9</v>
          </cell>
        </row>
        <row r="321">
          <cell r="O321" t="str">
            <v>BHN_DMT6208</v>
          </cell>
          <cell r="P321" t="str">
            <v/>
          </cell>
          <cell r="Q321">
            <v>9</v>
          </cell>
        </row>
        <row r="322">
          <cell r="O322" t="str">
            <v>CHTR_DCT700</v>
          </cell>
          <cell r="P322" t="str">
            <v/>
          </cell>
          <cell r="Q322">
            <v>9</v>
          </cell>
        </row>
        <row r="323">
          <cell r="O323" t="str">
            <v>MRC615</v>
          </cell>
          <cell r="P323" t="str">
            <v/>
          </cell>
          <cell r="Q323">
            <v>1</v>
          </cell>
        </row>
        <row r="324">
          <cell r="O324" t="str">
            <v>MRC725</v>
          </cell>
          <cell r="P324" t="str">
            <v/>
          </cell>
          <cell r="Q324">
            <v>1</v>
          </cell>
        </row>
        <row r="325">
          <cell r="O325" t="str">
            <v>BHN_BHN_DAR3200P3C908</v>
          </cell>
          <cell r="P325">
            <v>1007844</v>
          </cell>
          <cell r="Q325">
            <v>2.75</v>
          </cell>
        </row>
        <row r="326">
          <cell r="O326" t="str">
            <v>CHTR_DMT3201M</v>
          </cell>
          <cell r="P326" t="str">
            <v>CONV0368</v>
          </cell>
          <cell r="Q326">
            <v>2.75</v>
          </cell>
        </row>
        <row r="327">
          <cell r="O327" t="str">
            <v>BHN_DMT3201M</v>
          </cell>
          <cell r="P327" t="str">
            <v/>
          </cell>
          <cell r="Q327">
            <v>2.75</v>
          </cell>
        </row>
        <row r="328">
          <cell r="O328" t="str">
            <v>BHN_DMT3200P3M</v>
          </cell>
          <cell r="P328" t="str">
            <v/>
          </cell>
          <cell r="Q328">
            <v>2.75</v>
          </cell>
        </row>
        <row r="329">
          <cell r="O329" t="str">
            <v>CHTR_DMT3200P3M</v>
          </cell>
          <cell r="P329" t="str">
            <v>CONV0369</v>
          </cell>
          <cell r="Q329">
            <v>1.65</v>
          </cell>
        </row>
        <row r="330">
          <cell r="O330" t="str">
            <v>CHTR_DMT3200O</v>
          </cell>
          <cell r="P330" t="str">
            <v>CONV0369</v>
          </cell>
          <cell r="Q330">
            <v>4.5999999999999996</v>
          </cell>
        </row>
        <row r="331">
          <cell r="O331" t="str">
            <v>CHTR_DMT3200RF</v>
          </cell>
          <cell r="P331" t="str">
            <v>CONV0369</v>
          </cell>
          <cell r="Q331">
            <v>1.65</v>
          </cell>
        </row>
        <row r="332">
          <cell r="O332" t="str">
            <v>DMT3200O</v>
          </cell>
          <cell r="P332" t="str">
            <v/>
          </cell>
          <cell r="Q332">
            <v>9</v>
          </cell>
        </row>
        <row r="333">
          <cell r="O333" t="str">
            <v>BHN_DMT3200O</v>
          </cell>
          <cell r="P333" t="str">
            <v>DCX320M</v>
          </cell>
          <cell r="Q333">
            <v>9</v>
          </cell>
        </row>
        <row r="334">
          <cell r="O334" t="str">
            <v>BHN_DMT3200O</v>
          </cell>
          <cell r="P334" t="str">
            <v/>
          </cell>
          <cell r="Q334">
            <v>9</v>
          </cell>
        </row>
        <row r="335">
          <cell r="O335" t="str">
            <v>DMTDCX3220E</v>
          </cell>
          <cell r="P335" t="str">
            <v>1015691</v>
          </cell>
          <cell r="Q335">
            <v>1.35</v>
          </cell>
        </row>
        <row r="336">
          <cell r="O336" t="str">
            <v>CHTR_DMTDCX3220E</v>
          </cell>
          <cell r="P336">
            <v>1015691</v>
          </cell>
          <cell r="Q336">
            <v>9</v>
          </cell>
        </row>
        <row r="337">
          <cell r="O337" t="str">
            <v>CHTR_DMTDCX3220E1W</v>
          </cell>
          <cell r="P337">
            <v>1015691</v>
          </cell>
          <cell r="Q337">
            <v>9</v>
          </cell>
        </row>
        <row r="338">
          <cell r="O338" t="str">
            <v>CHTR_DMTDCX3220ED</v>
          </cell>
          <cell r="P338">
            <v>1015691</v>
          </cell>
          <cell r="Q338">
            <v>1.35</v>
          </cell>
        </row>
        <row r="339">
          <cell r="O339" t="str">
            <v>DMT3400160</v>
          </cell>
          <cell r="P339" t="str">
            <v/>
          </cell>
          <cell r="Q339">
            <v>9</v>
          </cell>
        </row>
        <row r="340">
          <cell r="O340" t="str">
            <v>DMT3400O</v>
          </cell>
          <cell r="P340">
            <v>1031378</v>
          </cell>
          <cell r="Q340">
            <v>9</v>
          </cell>
        </row>
        <row r="341">
          <cell r="O341" t="str">
            <v>BHN_DMT3400O</v>
          </cell>
          <cell r="P341">
            <v>1031378</v>
          </cell>
          <cell r="Q341">
            <v>9</v>
          </cell>
        </row>
        <row r="342">
          <cell r="O342" t="str">
            <v>CHTR_DMT3400250R</v>
          </cell>
          <cell r="P342" t="str">
            <v/>
          </cell>
          <cell r="Q342">
            <v>9</v>
          </cell>
        </row>
        <row r="343">
          <cell r="O343" t="str">
            <v>CHTR_DMT3400O</v>
          </cell>
          <cell r="P343" t="str">
            <v/>
          </cell>
          <cell r="Q343">
            <v>9</v>
          </cell>
        </row>
        <row r="344">
          <cell r="O344" t="str">
            <v>CHTR_DMT3400O</v>
          </cell>
          <cell r="P344" t="str">
            <v/>
          </cell>
          <cell r="Q344">
            <v>9</v>
          </cell>
        </row>
        <row r="345">
          <cell r="O345" t="str">
            <v>CHTR_DMT3401M</v>
          </cell>
          <cell r="P345" t="str">
            <v>CONV0333</v>
          </cell>
          <cell r="Q345">
            <v>9</v>
          </cell>
        </row>
        <row r="346">
          <cell r="O346" t="str">
            <v>CHTR_DMTDCX3501M</v>
          </cell>
          <cell r="P346" t="str">
            <v>CONV0375</v>
          </cell>
          <cell r="Q346">
            <v>5</v>
          </cell>
        </row>
        <row r="347">
          <cell r="O347" t="str">
            <v>BHN_DMT3510M</v>
          </cell>
          <cell r="P347" t="str">
            <v/>
          </cell>
          <cell r="Q347">
            <v>9</v>
          </cell>
        </row>
        <row r="348">
          <cell r="O348" t="str">
            <v>CHTR_DMT3510MTB</v>
          </cell>
          <cell r="P348">
            <v>1034606</v>
          </cell>
          <cell r="Q348">
            <v>4.5999999999999996</v>
          </cell>
        </row>
        <row r="349">
          <cell r="O349" t="str">
            <v>DMTDCX3520E</v>
          </cell>
          <cell r="P349" t="str">
            <v>1031385</v>
          </cell>
          <cell r="Q349">
            <v>4.5</v>
          </cell>
        </row>
        <row r="350">
          <cell r="O350" t="str">
            <v>CHTR_DMTDCX3520E</v>
          </cell>
          <cell r="P350">
            <v>1031385</v>
          </cell>
          <cell r="Q350">
            <v>9</v>
          </cell>
        </row>
        <row r="351">
          <cell r="O351" t="str">
            <v>CHTR_DMTDCX3520E1W</v>
          </cell>
          <cell r="P351">
            <v>1031385</v>
          </cell>
          <cell r="Q351">
            <v>9</v>
          </cell>
        </row>
        <row r="352">
          <cell r="O352" t="str">
            <v>CHTR_DMTDCX3520ED</v>
          </cell>
          <cell r="P352">
            <v>1031385</v>
          </cell>
          <cell r="Q352">
            <v>4.5</v>
          </cell>
        </row>
        <row r="353">
          <cell r="O353" t="str">
            <v>BHN_DAR36002GA</v>
          </cell>
          <cell r="P353" t="str">
            <v/>
          </cell>
          <cell r="Q353">
            <v>9</v>
          </cell>
        </row>
        <row r="354">
          <cell r="O354" t="str">
            <v>BHN_DMT6200HC</v>
          </cell>
          <cell r="P354" t="str">
            <v/>
          </cell>
          <cell r="Q354">
            <v>9</v>
          </cell>
        </row>
        <row r="355">
          <cell r="O355" t="str">
            <v>BHN_DMT6416D</v>
          </cell>
          <cell r="P355" t="str">
            <v/>
          </cell>
          <cell r="Q355">
            <v>9</v>
          </cell>
        </row>
        <row r="356">
          <cell r="O356" t="str">
            <v>CHTR_DMT700M</v>
          </cell>
          <cell r="P356" t="str">
            <v>DCX700</v>
          </cell>
          <cell r="Q356">
            <v>9</v>
          </cell>
        </row>
        <row r="357">
          <cell r="O357" t="str">
            <v>BHN_BABD2700</v>
          </cell>
          <cell r="P357" t="str">
            <v>153705-UBE-BHN</v>
          </cell>
          <cell r="Q357">
            <v>1</v>
          </cell>
        </row>
        <row r="358">
          <cell r="O358" t="str">
            <v>MUBDDM3521</v>
          </cell>
          <cell r="P358">
            <v>1016088</v>
          </cell>
          <cell r="Q358">
            <v>0.7</v>
          </cell>
        </row>
        <row r="359">
          <cell r="O359" t="str">
            <v>CHTR_MUBDDM3521</v>
          </cell>
          <cell r="P359">
            <v>1016088</v>
          </cell>
          <cell r="Q359">
            <v>0.7</v>
          </cell>
        </row>
        <row r="360">
          <cell r="O360" t="str">
            <v>CHTR_MUBDDM3522</v>
          </cell>
          <cell r="P360" t="str">
            <v/>
          </cell>
          <cell r="Q360">
            <v>1</v>
          </cell>
        </row>
        <row r="361">
          <cell r="O361" t="str">
            <v>MUBDDM354</v>
          </cell>
          <cell r="P361">
            <v>1016816</v>
          </cell>
          <cell r="Q361">
            <v>0.8</v>
          </cell>
        </row>
        <row r="362">
          <cell r="O362" t="str">
            <v>CHTR_MABD2600</v>
          </cell>
          <cell r="P362" t="str">
            <v>DDW2601</v>
          </cell>
          <cell r="Q362">
            <v>1</v>
          </cell>
        </row>
        <row r="363">
          <cell r="O363" t="str">
            <v>CHTR_MABD2602</v>
          </cell>
          <cell r="P363" t="str">
            <v/>
          </cell>
          <cell r="Q363">
            <v>1</v>
          </cell>
        </row>
        <row r="364">
          <cell r="O364" t="str">
            <v>CHTR_MUBDDW3600</v>
          </cell>
          <cell r="P364" t="str">
            <v/>
          </cell>
          <cell r="Q364">
            <v>1</v>
          </cell>
        </row>
        <row r="365">
          <cell r="O365" t="str">
            <v>MUBDDW3611</v>
          </cell>
          <cell r="P365" t="str">
            <v>MODE1020-BHN</v>
          </cell>
          <cell r="Q365">
            <v>1.3</v>
          </cell>
        </row>
        <row r="366">
          <cell r="O366" t="str">
            <v>BHN_MUBDDW3611</v>
          </cell>
          <cell r="P366" t="str">
            <v>MODE1020-BHN</v>
          </cell>
          <cell r="Q366">
            <v>1.3</v>
          </cell>
        </row>
        <row r="367">
          <cell r="O367" t="str">
            <v>CHTR_MUBDDW3611</v>
          </cell>
          <cell r="P367" t="str">
            <v>MODE1020-BHN</v>
          </cell>
          <cell r="Q367">
            <v>1.3</v>
          </cell>
        </row>
        <row r="368">
          <cell r="O368" t="str">
            <v>CHTR_MUBDDW3612</v>
          </cell>
          <cell r="P368" t="str">
            <v>DDW3612</v>
          </cell>
          <cell r="Q368">
            <v>1</v>
          </cell>
        </row>
        <row r="369">
          <cell r="O369" t="str">
            <v>CHTR_MUBDDW3625</v>
          </cell>
          <cell r="P369" t="str">
            <v>DDW3625</v>
          </cell>
          <cell r="Q369">
            <v>1</v>
          </cell>
        </row>
        <row r="370">
          <cell r="O370" t="str">
            <v>MUBDDW365</v>
          </cell>
          <cell r="P370">
            <v>1032179</v>
          </cell>
          <cell r="Q370">
            <v>1.85</v>
          </cell>
        </row>
        <row r="371">
          <cell r="O371" t="str">
            <v>MUBDDW3651</v>
          </cell>
          <cell r="P371" t="str">
            <v/>
          </cell>
          <cell r="Q371">
            <v>1</v>
          </cell>
        </row>
        <row r="372">
          <cell r="O372" t="str">
            <v>CHTR_MUBDDW3651</v>
          </cell>
          <cell r="P372" t="str">
            <v/>
          </cell>
          <cell r="Q372">
            <v>1</v>
          </cell>
        </row>
        <row r="373">
          <cell r="O373" t="str">
            <v>MUBDDW3652</v>
          </cell>
          <cell r="P373" t="str">
            <v/>
          </cell>
          <cell r="Q373">
            <v>1.8</v>
          </cell>
        </row>
        <row r="374">
          <cell r="O374" t="str">
            <v>CHTR_MUBDDW3652</v>
          </cell>
          <cell r="P374" t="str">
            <v/>
          </cell>
          <cell r="Q374">
            <v>1.8</v>
          </cell>
        </row>
        <row r="375">
          <cell r="O375" t="str">
            <v>MUBDDW36C</v>
          </cell>
          <cell r="P375">
            <v>1032180</v>
          </cell>
          <cell r="Q375">
            <v>1.9</v>
          </cell>
        </row>
        <row r="376">
          <cell r="O376" t="str">
            <v>MARDG1670A</v>
          </cell>
          <cell r="P376">
            <v>1008044</v>
          </cell>
          <cell r="Q376">
            <v>1.55</v>
          </cell>
        </row>
        <row r="377">
          <cell r="O377" t="str">
            <v>MARDG1680A</v>
          </cell>
          <cell r="P377">
            <v>1032182</v>
          </cell>
          <cell r="Q377">
            <v>1</v>
          </cell>
        </row>
        <row r="378">
          <cell r="O378" t="str">
            <v>MARDG860A</v>
          </cell>
          <cell r="P378">
            <v>1016089</v>
          </cell>
          <cell r="Q378">
            <v>1.5</v>
          </cell>
        </row>
        <row r="379">
          <cell r="O379" t="str">
            <v>MARDG950A</v>
          </cell>
          <cell r="P379" t="str">
            <v/>
          </cell>
          <cell r="Q379">
            <v>1</v>
          </cell>
        </row>
        <row r="380">
          <cell r="O380" t="str">
            <v>TRCDGH534</v>
          </cell>
          <cell r="P380" t="str">
            <v/>
          </cell>
          <cell r="Q380">
            <v>1</v>
          </cell>
        </row>
        <row r="381">
          <cell r="O381" t="str">
            <v>BHN_TRCDGH534</v>
          </cell>
          <cell r="P381" t="str">
            <v>TWCPS1057917</v>
          </cell>
          <cell r="Q381">
            <v>1</v>
          </cell>
        </row>
        <row r="382">
          <cell r="O382" t="str">
            <v>TRCDGH536</v>
          </cell>
          <cell r="P382" t="str">
            <v/>
          </cell>
          <cell r="Q382">
            <v>1</v>
          </cell>
        </row>
        <row r="383">
          <cell r="O383" t="str">
            <v>BHN_TRCDGH536</v>
          </cell>
          <cell r="P383" t="str">
            <v>TWCPS1057914</v>
          </cell>
          <cell r="Q383">
            <v>1</v>
          </cell>
        </row>
        <row r="384">
          <cell r="O384" t="str">
            <v>CHTR_MUKMODD1CO</v>
          </cell>
          <cell r="P384" t="str">
            <v>DOCS1OWN</v>
          </cell>
          <cell r="Q384">
            <v>1</v>
          </cell>
        </row>
        <row r="385">
          <cell r="O385" t="str">
            <v>CHTR_0</v>
          </cell>
          <cell r="P385" t="str">
            <v>DOCS1RENT</v>
          </cell>
          <cell r="Q385">
            <v>1</v>
          </cell>
        </row>
        <row r="386">
          <cell r="O386" t="str">
            <v>CHTR_MCOMODEMD2</v>
          </cell>
          <cell r="P386" t="str">
            <v>DOCS2OWN</v>
          </cell>
          <cell r="Q386">
            <v>1</v>
          </cell>
        </row>
        <row r="387">
          <cell r="O387" t="str">
            <v>CHTR_0</v>
          </cell>
          <cell r="P387" t="str">
            <v>DOCS2RENT</v>
          </cell>
          <cell r="Q387">
            <v>1</v>
          </cell>
        </row>
        <row r="388">
          <cell r="O388" t="str">
            <v>CHTR_MUKDOCSIS1</v>
          </cell>
          <cell r="P388" t="str">
            <v>DOCSIS1</v>
          </cell>
          <cell r="Q388">
            <v>1</v>
          </cell>
        </row>
        <row r="389">
          <cell r="O389" t="str">
            <v>CHTR_MUKDOCSIS2</v>
          </cell>
          <cell r="P389" t="str">
            <v>DOCSIS2</v>
          </cell>
          <cell r="Q389">
            <v>1</v>
          </cell>
        </row>
        <row r="390">
          <cell r="O390" t="str">
            <v>CHTR_MUKDOCSIS3</v>
          </cell>
          <cell r="P390" t="str">
            <v>DOCSIS3</v>
          </cell>
          <cell r="Q390">
            <v>0.7</v>
          </cell>
        </row>
        <row r="391">
          <cell r="O391" t="str">
            <v>MDOX1110XB</v>
          </cell>
          <cell r="P391" t="str">
            <v/>
          </cell>
          <cell r="Q391">
            <v>1</v>
          </cell>
        </row>
        <row r="392">
          <cell r="O392" t="str">
            <v>MSADPX210</v>
          </cell>
          <cell r="P392" t="str">
            <v/>
          </cell>
          <cell r="Q392">
            <v>1</v>
          </cell>
        </row>
        <row r="393">
          <cell r="O393" t="str">
            <v>TDP2203</v>
          </cell>
          <cell r="P393" t="str">
            <v/>
          </cell>
          <cell r="Q393">
            <v>1</v>
          </cell>
        </row>
        <row r="394">
          <cell r="O394" t="str">
            <v>TDP2203C</v>
          </cell>
          <cell r="P394" t="str">
            <v/>
          </cell>
          <cell r="Q394">
            <v>1</v>
          </cell>
        </row>
        <row r="395">
          <cell r="O395" t="str">
            <v>TDP2203C</v>
          </cell>
          <cell r="P395" t="str">
            <v/>
          </cell>
          <cell r="Q395">
            <v>1</v>
          </cell>
        </row>
        <row r="396">
          <cell r="O396" t="str">
            <v>TDP2203</v>
          </cell>
          <cell r="P396" t="str">
            <v/>
          </cell>
          <cell r="Q396">
            <v>1</v>
          </cell>
        </row>
        <row r="397">
          <cell r="O397" t="str">
            <v>TDP2203</v>
          </cell>
          <cell r="P397" t="str">
            <v/>
          </cell>
          <cell r="Q397">
            <v>1</v>
          </cell>
        </row>
        <row r="398">
          <cell r="O398" t="str">
            <v>TDP2203</v>
          </cell>
          <cell r="P398" t="str">
            <v/>
          </cell>
          <cell r="Q398">
            <v>1</v>
          </cell>
        </row>
        <row r="399">
          <cell r="O399" t="str">
            <v>TTNDPC3216C</v>
          </cell>
          <cell r="P399" t="str">
            <v>1004089</v>
          </cell>
          <cell r="Q399">
            <v>1</v>
          </cell>
        </row>
        <row r="400">
          <cell r="O400" t="str">
            <v>BHN_TTNDPC3216C</v>
          </cell>
          <cell r="P400" t="str">
            <v>1016360</v>
          </cell>
          <cell r="Q400">
            <v>1</v>
          </cell>
        </row>
        <row r="401">
          <cell r="O401" t="str">
            <v>MSADPC2100</v>
          </cell>
          <cell r="P401" t="str">
            <v/>
          </cell>
          <cell r="Q401">
            <v>1</v>
          </cell>
        </row>
        <row r="402">
          <cell r="O402" t="str">
            <v>BHN_MSADPC2100</v>
          </cell>
          <cell r="P402" t="str">
            <v>TWCPS1035056</v>
          </cell>
          <cell r="Q402">
            <v>1</v>
          </cell>
        </row>
        <row r="403">
          <cell r="O403" t="str">
            <v>MSADPC2100R20</v>
          </cell>
          <cell r="P403" t="str">
            <v/>
          </cell>
          <cell r="Q403">
            <v>1</v>
          </cell>
        </row>
        <row r="404">
          <cell r="O404" t="str">
            <v>MCIDPC2100R21N</v>
          </cell>
          <cell r="P404" t="str">
            <v/>
          </cell>
          <cell r="Q404">
            <v>1</v>
          </cell>
        </row>
        <row r="405">
          <cell r="O405" t="str">
            <v>MSADPC2100R</v>
          </cell>
          <cell r="P405" t="str">
            <v/>
          </cell>
          <cell r="Q405">
            <v>1</v>
          </cell>
        </row>
        <row r="406">
          <cell r="O406" t="str">
            <v>TDPC2203N</v>
          </cell>
          <cell r="P406" t="str">
            <v/>
          </cell>
          <cell r="Q406">
            <v>1</v>
          </cell>
        </row>
        <row r="407">
          <cell r="O407" t="str">
            <v>BHN_TDPC2203</v>
          </cell>
          <cell r="P407" t="str">
            <v>TWCPS1052680</v>
          </cell>
          <cell r="Q407">
            <v>1</v>
          </cell>
        </row>
        <row r="408">
          <cell r="O408" t="str">
            <v>CHTR_TDPC2203N</v>
          </cell>
          <cell r="P408" t="str">
            <v>TWCPS1052680</v>
          </cell>
          <cell r="Q408">
            <v>1</v>
          </cell>
        </row>
        <row r="409">
          <cell r="O409" t="str">
            <v>BHN_MCDPC2325</v>
          </cell>
          <cell r="P409" t="str">
            <v>TWCPS1059267</v>
          </cell>
          <cell r="Q409">
            <v>1</v>
          </cell>
        </row>
        <row r="410">
          <cell r="O410" t="str">
            <v>MC3000</v>
          </cell>
          <cell r="P410" t="str">
            <v/>
          </cell>
          <cell r="Q410">
            <v>9</v>
          </cell>
        </row>
        <row r="411">
          <cell r="O411" t="str">
            <v>CHTR_MC3000</v>
          </cell>
          <cell r="P411" t="str">
            <v/>
          </cell>
          <cell r="Q411">
            <v>1</v>
          </cell>
        </row>
        <row r="412">
          <cell r="O412" t="str">
            <v>MCIDPC3008</v>
          </cell>
          <cell r="P412" t="str">
            <v/>
          </cell>
          <cell r="Q412">
            <v>1</v>
          </cell>
        </row>
        <row r="413">
          <cell r="O413" t="str">
            <v>MCIDPC3010</v>
          </cell>
          <cell r="P413" t="str">
            <v/>
          </cell>
          <cell r="Q413">
            <v>1</v>
          </cell>
        </row>
        <row r="414">
          <cell r="O414" t="str">
            <v>TCIDPC3208</v>
          </cell>
          <cell r="P414" t="str">
            <v>TELE0990</v>
          </cell>
          <cell r="Q414">
            <v>1</v>
          </cell>
        </row>
        <row r="415">
          <cell r="O415" t="str">
            <v>CHTR_TCIDPC3208</v>
          </cell>
          <cell r="P415" t="str">
            <v>TELE0990</v>
          </cell>
          <cell r="Q415">
            <v>1</v>
          </cell>
        </row>
        <row r="416">
          <cell r="O416" t="str">
            <v>CHTR_TCIDPC3208C</v>
          </cell>
          <cell r="P416" t="str">
            <v>TELE0995</v>
          </cell>
          <cell r="Q416">
            <v>1</v>
          </cell>
        </row>
        <row r="417">
          <cell r="O417" t="str">
            <v>TTNDPC3216</v>
          </cell>
          <cell r="P417" t="str">
            <v>1016360</v>
          </cell>
          <cell r="Q417">
            <v>1</v>
          </cell>
        </row>
        <row r="418">
          <cell r="O418" t="str">
            <v>BHN_TTNDPC3216</v>
          </cell>
          <cell r="P418" t="str">
            <v>1016360</v>
          </cell>
          <cell r="Q418">
            <v>1</v>
          </cell>
        </row>
        <row r="419">
          <cell r="O419" t="str">
            <v>CHTR_TTNDPC3216</v>
          </cell>
          <cell r="P419" t="str">
            <v>1032721</v>
          </cell>
          <cell r="Q419">
            <v>1</v>
          </cell>
        </row>
        <row r="420">
          <cell r="O420" t="str">
            <v>TTNDPC3216C</v>
          </cell>
          <cell r="P420" t="str">
            <v>1032722</v>
          </cell>
          <cell r="Q420">
            <v>1</v>
          </cell>
        </row>
        <row r="421">
          <cell r="O421" t="str">
            <v>CHTR_TTNDPC3216C</v>
          </cell>
          <cell r="P421" t="str">
            <v>1032722</v>
          </cell>
          <cell r="Q421">
            <v>1</v>
          </cell>
        </row>
        <row r="422">
          <cell r="O422" t="str">
            <v>CHTR_MCIDPC3825</v>
          </cell>
          <cell r="P422" t="str">
            <v/>
          </cell>
          <cell r="Q422">
            <v>1</v>
          </cell>
        </row>
        <row r="423">
          <cell r="O423" t="str">
            <v>MSADPX100</v>
          </cell>
          <cell r="P423" t="str">
            <v/>
          </cell>
          <cell r="Q423">
            <v>1</v>
          </cell>
        </row>
        <row r="424">
          <cell r="O424" t="str">
            <v>MSADPX110</v>
          </cell>
          <cell r="P424" t="str">
            <v/>
          </cell>
          <cell r="Q424">
            <v>1</v>
          </cell>
        </row>
        <row r="425">
          <cell r="O425" t="str">
            <v>BHN_MSADPX110</v>
          </cell>
          <cell r="P425" t="str">
            <v>TWCPS1040681</v>
          </cell>
          <cell r="Q425">
            <v>1</v>
          </cell>
        </row>
        <row r="426">
          <cell r="O426" t="str">
            <v>BHN_MSADPX210</v>
          </cell>
          <cell r="P426" t="str">
            <v>TWCPS1027421</v>
          </cell>
          <cell r="Q426">
            <v>1</v>
          </cell>
        </row>
        <row r="427">
          <cell r="O427" t="str">
            <v>BHN_TCIDPX2203C</v>
          </cell>
          <cell r="P427" t="str">
            <v>TWCPS1036080</v>
          </cell>
          <cell r="Q427">
            <v>1</v>
          </cell>
        </row>
        <row r="428">
          <cell r="O428" t="str">
            <v>CHTR_ODSAM33</v>
          </cell>
          <cell r="P428" t="str">
            <v/>
          </cell>
          <cell r="Q428">
            <v>1</v>
          </cell>
        </row>
        <row r="429">
          <cell r="O429" t="str">
            <v>CHTR_DMT2224</v>
          </cell>
          <cell r="P429" t="str">
            <v/>
          </cell>
          <cell r="Q429">
            <v>9</v>
          </cell>
        </row>
        <row r="430">
          <cell r="O430" t="str">
            <v>DMTDTA100</v>
          </cell>
          <cell r="P430" t="str">
            <v/>
          </cell>
          <cell r="Q430">
            <v>1</v>
          </cell>
        </row>
        <row r="431">
          <cell r="O431" t="str">
            <v>CHTR_DAZDVISMBASE</v>
          </cell>
          <cell r="P431" t="str">
            <v>DVISMBS</v>
          </cell>
          <cell r="Q431">
            <v>1</v>
          </cell>
        </row>
        <row r="432">
          <cell r="O432" t="str">
            <v>CHTR_0</v>
          </cell>
          <cell r="P432" t="str">
            <v>DVREXPAND</v>
          </cell>
          <cell r="Q432">
            <v>1</v>
          </cell>
        </row>
        <row r="433">
          <cell r="O433" t="str">
            <v>TUBDVW32CB</v>
          </cell>
          <cell r="P433">
            <v>1016365</v>
          </cell>
          <cell r="Q433">
            <v>2.5499999999999998</v>
          </cell>
        </row>
        <row r="434">
          <cell r="O434" t="str">
            <v>TUBDVW3201B</v>
          </cell>
          <cell r="P434">
            <v>1032732</v>
          </cell>
          <cell r="Q434">
            <v>2.1</v>
          </cell>
        </row>
        <row r="435">
          <cell r="O435" t="str">
            <v>BHN_TUBDVW3201B</v>
          </cell>
          <cell r="P435" t="str">
            <v>TELE0520-BHN</v>
          </cell>
          <cell r="Q435">
            <v>2.1</v>
          </cell>
        </row>
        <row r="436">
          <cell r="O436" t="str">
            <v>TTHDWG855</v>
          </cell>
          <cell r="P436" t="str">
            <v/>
          </cell>
          <cell r="Q436">
            <v>1</v>
          </cell>
        </row>
        <row r="437">
          <cell r="O437" t="str">
            <v>BHN_TTHDWG855</v>
          </cell>
          <cell r="P437" t="str">
            <v>TELE0510-TWC</v>
          </cell>
          <cell r="Q437">
            <v>1</v>
          </cell>
        </row>
        <row r="438">
          <cell r="O438" t="str">
            <v>TTNDWG875A</v>
          </cell>
          <cell r="P438">
            <v>1008182</v>
          </cell>
          <cell r="Q438">
            <v>1</v>
          </cell>
        </row>
        <row r="439">
          <cell r="O439" t="str">
            <v>MGENMODM</v>
          </cell>
          <cell r="P439" t="str">
            <v/>
          </cell>
          <cell r="Q439">
            <v>1</v>
          </cell>
        </row>
        <row r="440">
          <cell r="O440" t="str">
            <v>RCPE100C4D</v>
          </cell>
          <cell r="P440" t="str">
            <v>1061360</v>
          </cell>
          <cell r="Q440">
            <v>1</v>
          </cell>
        </row>
        <row r="441">
          <cell r="O441" t="str">
            <v>ALL_RCPE100C4D</v>
          </cell>
          <cell r="P441" t="str">
            <v>1061360</v>
          </cell>
          <cell r="Q441">
            <v>1</v>
          </cell>
        </row>
        <row r="442">
          <cell r="O442" t="str">
            <v>CHTR_RCPE100C4D</v>
          </cell>
          <cell r="P442" t="str">
            <v>1061360</v>
          </cell>
          <cell r="Q442">
            <v>1</v>
          </cell>
        </row>
        <row r="443">
          <cell r="O443" t="str">
            <v>THIE31N2V1</v>
          </cell>
          <cell r="P443">
            <v>1016363</v>
          </cell>
          <cell r="Q443">
            <v>1.55</v>
          </cell>
        </row>
        <row r="444">
          <cell r="O444" t="str">
            <v>BHN_THIE31N2V1</v>
          </cell>
          <cell r="P444">
            <v>1016363</v>
          </cell>
          <cell r="Q444">
            <v>1.55</v>
          </cell>
        </row>
        <row r="445">
          <cell r="O445" t="str">
            <v>CHTR_THIE31N2V1</v>
          </cell>
          <cell r="P445">
            <v>1034771</v>
          </cell>
          <cell r="Q445">
            <v>1.55</v>
          </cell>
        </row>
        <row r="446">
          <cell r="O446" t="str">
            <v>TTNE31T2V1</v>
          </cell>
          <cell r="P446">
            <v>1016364</v>
          </cell>
          <cell r="Q446">
            <v>1.35</v>
          </cell>
        </row>
        <row r="447">
          <cell r="O447" t="str">
            <v>BHN_TTNE31T2V1</v>
          </cell>
          <cell r="P447">
            <v>1016364</v>
          </cell>
          <cell r="Q447">
            <v>1.35</v>
          </cell>
        </row>
        <row r="448">
          <cell r="O448" t="str">
            <v>CHTR_TTNE31T2V1</v>
          </cell>
          <cell r="P448">
            <v>1032728</v>
          </cell>
          <cell r="Q448">
            <v>1.35</v>
          </cell>
        </row>
        <row r="449">
          <cell r="O449" t="str">
            <v>TUBE31U2V1</v>
          </cell>
          <cell r="P449">
            <v>1008181</v>
          </cell>
          <cell r="Q449">
            <v>1.35</v>
          </cell>
        </row>
        <row r="450">
          <cell r="O450" t="str">
            <v>BHN_TUBE31U2V1</v>
          </cell>
          <cell r="P450">
            <v>1008181</v>
          </cell>
          <cell r="Q450">
            <v>1.35</v>
          </cell>
        </row>
        <row r="451">
          <cell r="O451" t="str">
            <v>CHTR_TUBE31U2V1</v>
          </cell>
          <cell r="P451">
            <v>1032729</v>
          </cell>
          <cell r="Q451">
            <v>1.35</v>
          </cell>
        </row>
        <row r="452">
          <cell r="O452" t="str">
            <v>CHTR_GCIEA4500</v>
          </cell>
          <cell r="P452" t="str">
            <v>EA4500CH</v>
          </cell>
          <cell r="Q452">
            <v>1</v>
          </cell>
        </row>
        <row r="453">
          <cell r="O453" t="str">
            <v>ALL_ADB-EDGE1002-VCB</v>
          </cell>
          <cell r="P453">
            <v>1058540</v>
          </cell>
          <cell r="Q453">
            <v>1</v>
          </cell>
        </row>
        <row r="454">
          <cell r="O454" t="str">
            <v>ALL_ADB-EDGE1002-VCB</v>
          </cell>
          <cell r="P454">
            <v>1058540</v>
          </cell>
          <cell r="Q454">
            <v>1</v>
          </cell>
        </row>
        <row r="455">
          <cell r="O455" t="str">
            <v>BHN_BEDEM455015</v>
          </cell>
          <cell r="P455" t="str">
            <v>EM45501</v>
          </cell>
          <cell r="Q455">
            <v>1</v>
          </cell>
        </row>
        <row r="456">
          <cell r="O456" t="str">
            <v>BHN_BEDEDM455030</v>
          </cell>
          <cell r="P456" t="str">
            <v>EM45503</v>
          </cell>
          <cell r="Q456">
            <v>1</v>
          </cell>
        </row>
        <row r="457">
          <cell r="O457" t="str">
            <v>BHN_BEDEM455005</v>
          </cell>
          <cell r="P457" t="str">
            <v>EM45505</v>
          </cell>
          <cell r="Q457">
            <v>1</v>
          </cell>
        </row>
        <row r="458">
          <cell r="O458" t="str">
            <v>BHN_BEDEM455010</v>
          </cell>
          <cell r="P458" t="str">
            <v>EM45510</v>
          </cell>
          <cell r="Q458">
            <v>1</v>
          </cell>
        </row>
        <row r="459">
          <cell r="O459" t="str">
            <v>THIEN2251</v>
          </cell>
          <cell r="P459">
            <v>1036428</v>
          </cell>
          <cell r="Q459">
            <v>1.55</v>
          </cell>
        </row>
        <row r="460">
          <cell r="O460" t="str">
            <v>CHTR_THIEN2251</v>
          </cell>
          <cell r="P460">
            <v>1036521</v>
          </cell>
          <cell r="Q460">
            <v>1.55</v>
          </cell>
        </row>
        <row r="461">
          <cell r="O461" t="str">
            <v>MERHM200C</v>
          </cell>
          <cell r="P461" t="str">
            <v/>
          </cell>
          <cell r="Q461">
            <v>1</v>
          </cell>
        </row>
        <row r="462">
          <cell r="O462" t="str">
            <v>MERHM204C</v>
          </cell>
          <cell r="P462" t="str">
            <v/>
          </cell>
          <cell r="Q462">
            <v>1</v>
          </cell>
        </row>
        <row r="463">
          <cell r="O463" t="str">
            <v>MSRES2251</v>
          </cell>
          <cell r="P463">
            <v>1036523</v>
          </cell>
          <cell r="Q463">
            <v>1</v>
          </cell>
        </row>
        <row r="464">
          <cell r="O464" t="str">
            <v>BHN_MSRES2251</v>
          </cell>
          <cell r="P464">
            <v>1036523</v>
          </cell>
          <cell r="Q464">
            <v>1</v>
          </cell>
        </row>
        <row r="465">
          <cell r="O465" t="str">
            <v>CHTR_MSRES2251</v>
          </cell>
          <cell r="P465">
            <v>1036523</v>
          </cell>
          <cell r="Q465">
            <v>1</v>
          </cell>
        </row>
        <row r="466">
          <cell r="O466" t="str">
            <v>TTNET2251</v>
          </cell>
          <cell r="P466">
            <v>1036429</v>
          </cell>
          <cell r="Q466">
            <v>1.25</v>
          </cell>
        </row>
        <row r="467">
          <cell r="O467" t="str">
            <v>CHTR_TTNET2251</v>
          </cell>
          <cell r="P467">
            <v>1036522</v>
          </cell>
          <cell r="Q467">
            <v>1.25</v>
          </cell>
        </row>
        <row r="468">
          <cell r="O468" t="str">
            <v>TUBEU2251</v>
          </cell>
          <cell r="P468">
            <v>1036520</v>
          </cell>
          <cell r="Q468">
            <v>1.35</v>
          </cell>
        </row>
        <row r="469">
          <cell r="O469" t="str">
            <v>CHTR_TUBEU2251</v>
          </cell>
          <cell r="P469">
            <v>1036523</v>
          </cell>
          <cell r="Q469">
            <v>1.35</v>
          </cell>
        </row>
        <row r="470">
          <cell r="O470" t="str">
            <v>CHTR_RSGFAST5260</v>
          </cell>
          <cell r="P470">
            <v>1008202</v>
          </cell>
          <cell r="Q470">
            <v>1</v>
          </cell>
        </row>
        <row r="471">
          <cell r="O471" t="str">
            <v>CHTR_MSGFAST3486</v>
          </cell>
          <cell r="P471" t="str">
            <v/>
          </cell>
          <cell r="Q471">
            <v>1</v>
          </cell>
        </row>
        <row r="472">
          <cell r="O472" t="str">
            <v>CHTR_BFTFG200B</v>
          </cell>
          <cell r="P472" t="str">
            <v>MODC0770</v>
          </cell>
          <cell r="Q472">
            <v>1</v>
          </cell>
        </row>
        <row r="473">
          <cell r="O473" t="str">
            <v>CHTR_BFTFG80C</v>
          </cell>
          <cell r="P473">
            <v>1016086</v>
          </cell>
          <cell r="Q473">
            <v>1</v>
          </cell>
        </row>
        <row r="474">
          <cell r="O474" t="str">
            <v>CHTR_BFTFG50A</v>
          </cell>
          <cell r="P474" t="str">
            <v>MODC0155</v>
          </cell>
          <cell r="Q474">
            <v>1</v>
          </cell>
        </row>
        <row r="475">
          <cell r="O475" t="str">
            <v>RSGFAST5260</v>
          </cell>
          <cell r="P475">
            <v>1008202</v>
          </cell>
          <cell r="Q475">
            <v>1.1499999999999999</v>
          </cell>
        </row>
        <row r="476">
          <cell r="O476" t="str">
            <v>ALL_RSGFAST5260</v>
          </cell>
          <cell r="P476">
            <v>1008202</v>
          </cell>
          <cell r="Q476">
            <v>1.1499999999999999</v>
          </cell>
        </row>
        <row r="477">
          <cell r="O477" t="str">
            <v>BHN_RSGFAST5260</v>
          </cell>
          <cell r="P477">
            <v>1008202</v>
          </cell>
          <cell r="Q477">
            <v>1.1499999999999999</v>
          </cell>
        </row>
        <row r="478">
          <cell r="O478" t="str">
            <v>BHN_ESEFTE6083</v>
          </cell>
          <cell r="P478">
            <v>1034064</v>
          </cell>
          <cell r="Q478">
            <v>1</v>
          </cell>
        </row>
        <row r="479">
          <cell r="O479" t="str">
            <v>DGI1000R</v>
          </cell>
          <cell r="P479" t="str">
            <v/>
          </cell>
          <cell r="Q479">
            <v>9</v>
          </cell>
        </row>
        <row r="480">
          <cell r="O480" t="str">
            <v>DGI1200</v>
          </cell>
          <cell r="P480" t="str">
            <v/>
          </cell>
          <cell r="Q480">
            <v>9</v>
          </cell>
        </row>
        <row r="481">
          <cell r="O481" t="str">
            <v>DGI2000</v>
          </cell>
          <cell r="P481" t="str">
            <v/>
          </cell>
          <cell r="Q481">
            <v>9</v>
          </cell>
        </row>
        <row r="482">
          <cell r="O482" t="str">
            <v>DGI2500</v>
          </cell>
          <cell r="P482" t="str">
            <v/>
          </cell>
          <cell r="Q482">
            <v>9</v>
          </cell>
        </row>
        <row r="483">
          <cell r="O483" t="str">
            <v>MSB4500</v>
          </cell>
          <cell r="P483" t="str">
            <v/>
          </cell>
          <cell r="Q483">
            <v>1</v>
          </cell>
        </row>
        <row r="484">
          <cell r="O484" t="str">
            <v>CHTR_BFTFG100D</v>
          </cell>
          <cell r="P484">
            <v>1035579</v>
          </cell>
          <cell r="Q484">
            <v>1</v>
          </cell>
        </row>
        <row r="485">
          <cell r="O485" t="str">
            <v>CHTR_BFTFG100D</v>
          </cell>
          <cell r="P485">
            <v>1035579</v>
          </cell>
          <cell r="Q485">
            <v>1</v>
          </cell>
        </row>
        <row r="486">
          <cell r="O486" t="str">
            <v>CHTR_BFTFG100C</v>
          </cell>
          <cell r="P486" t="str">
            <v>MODC0463</v>
          </cell>
          <cell r="Q486">
            <v>1</v>
          </cell>
        </row>
        <row r="487">
          <cell r="O487" t="str">
            <v>CHTR_BFTFG300C</v>
          </cell>
          <cell r="P487" t="str">
            <v>MODC0515</v>
          </cell>
          <cell r="Q487">
            <v>1</v>
          </cell>
        </row>
        <row r="488">
          <cell r="O488" t="str">
            <v>CHTR_BFTFG60</v>
          </cell>
          <cell r="P488" t="str">
            <v>MODC0156</v>
          </cell>
          <cell r="Q488">
            <v>1</v>
          </cell>
        </row>
        <row r="489">
          <cell r="O489" t="str">
            <v>GGNGWYWL</v>
          </cell>
          <cell r="P489" t="str">
            <v/>
          </cell>
          <cell r="Q489">
            <v>1</v>
          </cell>
        </row>
        <row r="490">
          <cell r="O490" t="str">
            <v>CHTR_MHICGNM2250</v>
          </cell>
          <cell r="P490">
            <v>1004100</v>
          </cell>
          <cell r="Q490">
            <v>1</v>
          </cell>
        </row>
        <row r="491">
          <cell r="O491" t="str">
            <v>BHN_OHP180WRLS</v>
          </cell>
          <cell r="P491" t="str">
            <v>HN180W</v>
          </cell>
          <cell r="Q491">
            <v>1</v>
          </cell>
        </row>
        <row r="492">
          <cell r="O492" t="str">
            <v>BHN_OHP180WRLS</v>
          </cell>
          <cell r="P492" t="str">
            <v>HN180WL</v>
          </cell>
          <cell r="Q492">
            <v>1</v>
          </cell>
        </row>
        <row r="493">
          <cell r="O493" t="str">
            <v>OHP100</v>
          </cell>
          <cell r="P493" t="str">
            <v/>
          </cell>
          <cell r="Q493">
            <v>1</v>
          </cell>
        </row>
        <row r="494">
          <cell r="O494" t="str">
            <v>OHP100WRLS</v>
          </cell>
          <cell r="P494" t="str">
            <v/>
          </cell>
          <cell r="Q494">
            <v>1</v>
          </cell>
        </row>
        <row r="495">
          <cell r="O495" t="str">
            <v>OHP255</v>
          </cell>
          <cell r="P495" t="str">
            <v>171200-HP-TWC</v>
          </cell>
          <cell r="Q495">
            <v>1</v>
          </cell>
        </row>
        <row r="496">
          <cell r="O496" t="str">
            <v>BHN_OHP255</v>
          </cell>
          <cell r="P496" t="str">
            <v>171200-HP-TWC</v>
          </cell>
          <cell r="Q496">
            <v>1</v>
          </cell>
        </row>
        <row r="497">
          <cell r="O497" t="str">
            <v>CHTR_OHP255</v>
          </cell>
          <cell r="P497" t="str">
            <v>171200-HP-TWC</v>
          </cell>
          <cell r="Q497">
            <v>1</v>
          </cell>
        </row>
        <row r="498">
          <cell r="O498" t="str">
            <v>CHTR_TGRHT802</v>
          </cell>
          <cell r="P498" t="str">
            <v>HT802</v>
          </cell>
          <cell r="Q498">
            <v>1</v>
          </cell>
        </row>
        <row r="499">
          <cell r="O499" t="str">
            <v>DHXTCI100</v>
          </cell>
          <cell r="P499">
            <v>1001049</v>
          </cell>
          <cell r="Q499">
            <v>9</v>
          </cell>
        </row>
        <row r="500">
          <cell r="O500" t="str">
            <v>CHTR_DMTH2500A</v>
          </cell>
          <cell r="P500" t="str">
            <v>CONV0823</v>
          </cell>
          <cell r="Q500">
            <v>9</v>
          </cell>
        </row>
        <row r="501">
          <cell r="O501" t="str">
            <v>CHTR_DMT3412</v>
          </cell>
          <cell r="P501" t="str">
            <v/>
          </cell>
          <cell r="Q501">
            <v>9</v>
          </cell>
        </row>
        <row r="502">
          <cell r="O502" t="str">
            <v>CHTR_DMT3416</v>
          </cell>
          <cell r="P502" t="str">
            <v/>
          </cell>
          <cell r="Q502">
            <v>9</v>
          </cell>
        </row>
        <row r="503">
          <cell r="O503" t="str">
            <v>CHTR_DMT3416D</v>
          </cell>
          <cell r="P503" t="str">
            <v/>
          </cell>
          <cell r="Q503">
            <v>9</v>
          </cell>
        </row>
        <row r="504">
          <cell r="O504" t="str">
            <v>CHTR_DMT2000</v>
          </cell>
          <cell r="P504" t="str">
            <v>DCT2000</v>
          </cell>
          <cell r="Q504">
            <v>9</v>
          </cell>
        </row>
        <row r="505">
          <cell r="O505" t="str">
            <v>CHTR_DGI2000</v>
          </cell>
          <cell r="P505" t="str">
            <v>DCT2000</v>
          </cell>
          <cell r="Q505">
            <v>9</v>
          </cell>
        </row>
        <row r="506">
          <cell r="O506" t="str">
            <v>CHTR_DMTDCP501</v>
          </cell>
          <cell r="P506" t="str">
            <v>CONV0207</v>
          </cell>
          <cell r="Q506">
            <v>9</v>
          </cell>
        </row>
        <row r="507">
          <cell r="O507" t="str">
            <v>CHTR_DMTDCP501</v>
          </cell>
          <cell r="P507" t="str">
            <v>CONV0207</v>
          </cell>
          <cell r="Q507">
            <v>9</v>
          </cell>
        </row>
        <row r="508">
          <cell r="O508" t="str">
            <v>CHTR_DMTH2500A</v>
          </cell>
          <cell r="P508" t="str">
            <v>CONV0823</v>
          </cell>
          <cell r="Q508">
            <v>9</v>
          </cell>
        </row>
        <row r="509">
          <cell r="O509" t="str">
            <v>CHTR_DMT25241W</v>
          </cell>
          <cell r="P509" t="str">
            <v>CONV0278</v>
          </cell>
          <cell r="Q509">
            <v>9</v>
          </cell>
        </row>
        <row r="510">
          <cell r="O510" t="str">
            <v>CHTR_DGI2500</v>
          </cell>
          <cell r="P510" t="str">
            <v>CONV0823</v>
          </cell>
          <cell r="Q510">
            <v>9</v>
          </cell>
        </row>
        <row r="511">
          <cell r="O511" t="str">
            <v>CHTR_DMT25002</v>
          </cell>
          <cell r="P511" t="str">
            <v>CONV0823</v>
          </cell>
          <cell r="Q511">
            <v>9</v>
          </cell>
        </row>
        <row r="512">
          <cell r="O512" t="str">
            <v>CHTR_DMT2524</v>
          </cell>
          <cell r="P512" t="str">
            <v>CONV0278</v>
          </cell>
          <cell r="Q512">
            <v>9</v>
          </cell>
        </row>
        <row r="513">
          <cell r="O513" t="str">
            <v>CHTR_DGI1700R1W</v>
          </cell>
          <cell r="P513" t="str">
            <v>DCT1700</v>
          </cell>
          <cell r="Q513">
            <v>9</v>
          </cell>
        </row>
        <row r="514">
          <cell r="O514" t="str">
            <v>CHTR_DGI1700R1W</v>
          </cell>
          <cell r="P514" t="str">
            <v>DCT1700</v>
          </cell>
          <cell r="Q514">
            <v>9</v>
          </cell>
        </row>
        <row r="515">
          <cell r="O515" t="str">
            <v>CHTR_DMT18001W</v>
          </cell>
          <cell r="P515" t="str">
            <v>CONV0225</v>
          </cell>
          <cell r="Q515">
            <v>9</v>
          </cell>
        </row>
        <row r="516">
          <cell r="O516" t="str">
            <v>CHTR_DMT1800</v>
          </cell>
          <cell r="P516" t="str">
            <v>CONV0225</v>
          </cell>
          <cell r="Q516">
            <v>9</v>
          </cell>
        </row>
        <row r="517">
          <cell r="O517" t="str">
            <v>CHTR_DCT700</v>
          </cell>
          <cell r="P517" t="str">
            <v>CONV0287</v>
          </cell>
          <cell r="Q517">
            <v>9</v>
          </cell>
        </row>
        <row r="518">
          <cell r="O518" t="str">
            <v>CHTR_DCT700</v>
          </cell>
          <cell r="P518" t="str">
            <v>CONV0287</v>
          </cell>
          <cell r="Q518">
            <v>9</v>
          </cell>
        </row>
        <row r="519">
          <cell r="O519" t="str">
            <v>CHTR_DCT700</v>
          </cell>
          <cell r="P519" t="str">
            <v>CONV0287</v>
          </cell>
          <cell r="Q519">
            <v>9</v>
          </cell>
        </row>
        <row r="520">
          <cell r="O520" t="str">
            <v>CHTR_DMT5100H</v>
          </cell>
          <cell r="P520" t="str">
            <v>CONV0179</v>
          </cell>
          <cell r="Q520">
            <v>9</v>
          </cell>
        </row>
        <row r="521">
          <cell r="O521" t="str">
            <v>CHTR_DMT5100H1W</v>
          </cell>
          <cell r="P521" t="str">
            <v>CONV0179</v>
          </cell>
          <cell r="Q521">
            <v>9</v>
          </cell>
        </row>
        <row r="522">
          <cell r="O522" t="str">
            <v>CHTR_DMT5100H</v>
          </cell>
          <cell r="P522" t="str">
            <v>CONV0179</v>
          </cell>
          <cell r="Q522">
            <v>9</v>
          </cell>
        </row>
        <row r="523">
          <cell r="O523" t="str">
            <v>CHTR_DMT6200H</v>
          </cell>
          <cell r="P523" t="str">
            <v>CONV0181</v>
          </cell>
          <cell r="Q523">
            <v>9</v>
          </cell>
        </row>
        <row r="524">
          <cell r="O524" t="str">
            <v>CHTR_DMT6208</v>
          </cell>
          <cell r="P524" t="str">
            <v>DCT6208</v>
          </cell>
          <cell r="Q524">
            <v>9</v>
          </cell>
        </row>
        <row r="525">
          <cell r="O525" t="str">
            <v>CHTR_DMT6412N</v>
          </cell>
          <cell r="P525" t="str">
            <v>CONV0230</v>
          </cell>
          <cell r="Q525">
            <v>9</v>
          </cell>
        </row>
        <row r="526">
          <cell r="O526" t="str">
            <v>CHTR_DMT6412N</v>
          </cell>
          <cell r="P526" t="str">
            <v>CONV0230</v>
          </cell>
          <cell r="Q526">
            <v>9</v>
          </cell>
        </row>
        <row r="527">
          <cell r="O527" t="str">
            <v>CHTR_DMT6412N</v>
          </cell>
          <cell r="P527" t="str">
            <v>CONV0230</v>
          </cell>
          <cell r="Q527">
            <v>9</v>
          </cell>
        </row>
        <row r="528">
          <cell r="O528" t="str">
            <v>CHTR_DMT64161W</v>
          </cell>
          <cell r="P528" t="str">
            <v>CONV0286</v>
          </cell>
          <cell r="Q528">
            <v>9</v>
          </cell>
        </row>
        <row r="529">
          <cell r="O529" t="str">
            <v>CHTR_DMT64161W</v>
          </cell>
          <cell r="P529" t="str">
            <v>CONV0286</v>
          </cell>
          <cell r="Q529">
            <v>9</v>
          </cell>
        </row>
        <row r="530">
          <cell r="O530" t="str">
            <v>CHTR_6082</v>
          </cell>
          <cell r="P530" t="str">
            <v/>
          </cell>
          <cell r="Q530">
            <v>9</v>
          </cell>
        </row>
        <row r="531">
          <cell r="O531" t="str">
            <v>CHTR_DMT6200H</v>
          </cell>
          <cell r="P531" t="str">
            <v>CONV0181</v>
          </cell>
          <cell r="Q531">
            <v>9</v>
          </cell>
        </row>
        <row r="532">
          <cell r="O532" t="str">
            <v>CHTR_DMT6200HC</v>
          </cell>
          <cell r="P532" t="str">
            <v/>
          </cell>
          <cell r="Q532">
            <v>9</v>
          </cell>
        </row>
        <row r="533">
          <cell r="O533" t="str">
            <v>CHTR_DMT6200H</v>
          </cell>
          <cell r="P533" t="str">
            <v>CONV0181</v>
          </cell>
          <cell r="Q533">
            <v>9</v>
          </cell>
        </row>
        <row r="534">
          <cell r="O534" t="str">
            <v>CHTR_JD6208</v>
          </cell>
          <cell r="P534" t="str">
            <v/>
          </cell>
          <cell r="Q534">
            <v>9</v>
          </cell>
        </row>
        <row r="535">
          <cell r="O535" t="str">
            <v>CHTR_DMT6416</v>
          </cell>
          <cell r="P535" t="str">
            <v/>
          </cell>
          <cell r="Q535">
            <v>9</v>
          </cell>
        </row>
        <row r="536">
          <cell r="O536" t="str">
            <v>CHTR_DMT6416D</v>
          </cell>
          <cell r="P536" t="str">
            <v/>
          </cell>
          <cell r="Q536">
            <v>9</v>
          </cell>
        </row>
        <row r="537">
          <cell r="O537" t="str">
            <v>GLSGWYWL</v>
          </cell>
          <cell r="P537" t="str">
            <v/>
          </cell>
          <cell r="Q537">
            <v>1</v>
          </cell>
        </row>
        <row r="538">
          <cell r="O538" t="str">
            <v>MLSMODM</v>
          </cell>
          <cell r="P538" t="str">
            <v/>
          </cell>
          <cell r="Q538">
            <v>1</v>
          </cell>
        </row>
        <row r="539">
          <cell r="O539" t="str">
            <v>MLSMU10</v>
          </cell>
          <cell r="P539" t="str">
            <v/>
          </cell>
          <cell r="Q539">
            <v>1</v>
          </cell>
        </row>
        <row r="540">
          <cell r="O540" t="str">
            <v>MLSMU102</v>
          </cell>
          <cell r="P540" t="str">
            <v/>
          </cell>
          <cell r="Q540">
            <v>1</v>
          </cell>
        </row>
        <row r="541">
          <cell r="O541" t="str">
            <v>MLSMU103</v>
          </cell>
          <cell r="P541" t="str">
            <v/>
          </cell>
          <cell r="Q541">
            <v>1</v>
          </cell>
        </row>
        <row r="542">
          <cell r="O542" t="str">
            <v>MLSMU104</v>
          </cell>
          <cell r="P542" t="str">
            <v/>
          </cell>
          <cell r="Q542">
            <v>1</v>
          </cell>
        </row>
        <row r="543">
          <cell r="O543" t="str">
            <v>BHN_RAIM6240V</v>
          </cell>
          <cell r="P543">
            <v>1016458</v>
          </cell>
          <cell r="Q543">
            <v>1</v>
          </cell>
        </row>
        <row r="544">
          <cell r="O544" t="str">
            <v>OSRMAPV1R</v>
          </cell>
          <cell r="P544" t="str">
            <v/>
          </cell>
          <cell r="Q544">
            <v>1</v>
          </cell>
        </row>
        <row r="545">
          <cell r="O545" t="str">
            <v>BHN_OSRMAPV1R</v>
          </cell>
          <cell r="P545" t="str">
            <v/>
          </cell>
          <cell r="Q545">
            <v>1</v>
          </cell>
        </row>
        <row r="546">
          <cell r="O546" t="str">
            <v>CHTR_OSRMAPV1R</v>
          </cell>
          <cell r="P546" t="str">
            <v/>
          </cell>
          <cell r="Q546">
            <v>1</v>
          </cell>
        </row>
        <row r="547">
          <cell r="O547" t="str">
            <v>OSRMAPV1S</v>
          </cell>
          <cell r="P547">
            <v>1035816</v>
          </cell>
          <cell r="Q547">
            <v>1</v>
          </cell>
        </row>
        <row r="548">
          <cell r="O548" t="str">
            <v>ALL_OSRMAPV1S</v>
          </cell>
          <cell r="P548">
            <v>1035816</v>
          </cell>
          <cell r="Q548">
            <v>1</v>
          </cell>
        </row>
        <row r="549">
          <cell r="O549" t="str">
            <v>BHN_OSRMAPV1S</v>
          </cell>
          <cell r="P549">
            <v>1035816</v>
          </cell>
          <cell r="Q549">
            <v>1</v>
          </cell>
        </row>
        <row r="550">
          <cell r="O550" t="str">
            <v>CHTR_OSRMAPV1S</v>
          </cell>
          <cell r="P550">
            <v>1035816</v>
          </cell>
          <cell r="Q550">
            <v>1</v>
          </cell>
        </row>
        <row r="551">
          <cell r="O551" t="str">
            <v>CHTR_DMTCBCD1W</v>
          </cell>
          <cell r="P551">
            <v>1034607</v>
          </cell>
          <cell r="Q551">
            <v>0.05</v>
          </cell>
        </row>
        <row r="552">
          <cell r="O552" t="str">
            <v>CHTR_DMTMCARD9061</v>
          </cell>
          <cell r="P552" t="str">
            <v/>
          </cell>
          <cell r="Q552">
            <v>0.05</v>
          </cell>
        </row>
        <row r="553">
          <cell r="O553" t="str">
            <v>BHN_RAIMI424WR</v>
          </cell>
          <cell r="P553" t="str">
            <v>MI424WR</v>
          </cell>
          <cell r="Q553">
            <v>1</v>
          </cell>
        </row>
        <row r="554">
          <cell r="O554" t="str">
            <v>BHN_DAR36002GC</v>
          </cell>
          <cell r="P554" t="str">
            <v>CONV0372-BHN</v>
          </cell>
          <cell r="Q554">
            <v>9</v>
          </cell>
        </row>
        <row r="555">
          <cell r="O555" t="str">
            <v>MUNKNWVMOD</v>
          </cell>
          <cell r="P555" t="str">
            <v/>
          </cell>
          <cell r="Q555">
            <v>1</v>
          </cell>
        </row>
        <row r="556">
          <cell r="O556" t="str">
            <v>CHTR_MUKMODEMBULK</v>
          </cell>
          <cell r="P556" t="str">
            <v>MODEMBLK</v>
          </cell>
          <cell r="Q556">
            <v>1</v>
          </cell>
        </row>
        <row r="557">
          <cell r="O557" t="str">
            <v>CHTR_MCUSTMOD</v>
          </cell>
          <cell r="P557" t="str">
            <v>MODEMOWN</v>
          </cell>
          <cell r="Q557">
            <v>1</v>
          </cell>
        </row>
        <row r="558">
          <cell r="O558" t="str">
            <v>CHTR_MGENMODM</v>
          </cell>
          <cell r="P558" t="str">
            <v>MODEMRENT</v>
          </cell>
          <cell r="Q558">
            <v>1</v>
          </cell>
        </row>
        <row r="559">
          <cell r="O559" t="str">
            <v>DMT6416</v>
          </cell>
          <cell r="P559" t="str">
            <v/>
          </cell>
          <cell r="Q559">
            <v>9</v>
          </cell>
        </row>
        <row r="560">
          <cell r="O560" t="str">
            <v>DMTCBCD1W</v>
          </cell>
          <cell r="P560">
            <v>1034607</v>
          </cell>
          <cell r="Q560">
            <v>1</v>
          </cell>
        </row>
        <row r="561">
          <cell r="O561" t="str">
            <v>BHN_DMTCBCD1W</v>
          </cell>
          <cell r="P561">
            <v>1034607</v>
          </cell>
          <cell r="Q561">
            <v>1</v>
          </cell>
        </row>
        <row r="562">
          <cell r="O562" t="str">
            <v>DMTCBCD2M</v>
          </cell>
          <cell r="P562">
            <v>1031391</v>
          </cell>
          <cell r="Q562">
            <v>1</v>
          </cell>
        </row>
        <row r="563">
          <cell r="O563" t="str">
            <v>BHN_DMTMCPOD3</v>
          </cell>
          <cell r="P563">
            <v>1031391</v>
          </cell>
          <cell r="Q563">
            <v>1</v>
          </cell>
        </row>
        <row r="564">
          <cell r="O564" t="str">
            <v>CHTR_OHOSTCC</v>
          </cell>
          <cell r="P564" t="str">
            <v>MOTORHOST</v>
          </cell>
          <cell r="Q564">
            <v>1</v>
          </cell>
        </row>
        <row r="565">
          <cell r="O565" t="str">
            <v>CHTR_DARMOXI3012R</v>
          </cell>
          <cell r="P565" t="str">
            <v>CONV0370</v>
          </cell>
          <cell r="Q565">
            <v>9</v>
          </cell>
        </row>
        <row r="566">
          <cell r="O566" t="str">
            <v>BHN_TA4MP124</v>
          </cell>
          <cell r="P566">
            <v>1000858</v>
          </cell>
          <cell r="Q566">
            <v>1</v>
          </cell>
        </row>
        <row r="567">
          <cell r="O567" t="str">
            <v>DMT1124</v>
          </cell>
          <cell r="P567" t="str">
            <v/>
          </cell>
          <cell r="Q567">
            <v>9</v>
          </cell>
        </row>
        <row r="568">
          <cell r="O568" t="str">
            <v>DMT1134</v>
          </cell>
          <cell r="P568" t="str">
            <v/>
          </cell>
          <cell r="Q568">
            <v>9</v>
          </cell>
        </row>
        <row r="569">
          <cell r="O569" t="str">
            <v>DMT1234</v>
          </cell>
          <cell r="P569" t="str">
            <v/>
          </cell>
          <cell r="Q569">
            <v>9</v>
          </cell>
        </row>
        <row r="570">
          <cell r="O570" t="str">
            <v>DJE20002</v>
          </cell>
          <cell r="P570" t="str">
            <v/>
          </cell>
          <cell r="Q570">
            <v>9</v>
          </cell>
        </row>
        <row r="571">
          <cell r="O571" t="str">
            <v>DMT2224</v>
          </cell>
          <cell r="P571" t="str">
            <v/>
          </cell>
          <cell r="Q571">
            <v>9</v>
          </cell>
        </row>
        <row r="572">
          <cell r="O572" t="str">
            <v>DMT2224H</v>
          </cell>
          <cell r="P572" t="str">
            <v/>
          </cell>
          <cell r="Q572">
            <v>9</v>
          </cell>
        </row>
        <row r="573">
          <cell r="O573" t="str">
            <v>DMT2244</v>
          </cell>
          <cell r="P573" t="str">
            <v/>
          </cell>
          <cell r="Q573">
            <v>9</v>
          </cell>
        </row>
        <row r="574">
          <cell r="O574" t="str">
            <v>DMT2244H</v>
          </cell>
          <cell r="P574" t="str">
            <v/>
          </cell>
          <cell r="Q574">
            <v>9</v>
          </cell>
        </row>
        <row r="575">
          <cell r="O575" t="str">
            <v>DMTH2500</v>
          </cell>
          <cell r="P575" t="str">
            <v/>
          </cell>
          <cell r="Q575">
            <v>9</v>
          </cell>
        </row>
        <row r="576">
          <cell r="O576" t="str">
            <v>MMT3100</v>
          </cell>
          <cell r="P576" t="str">
            <v/>
          </cell>
          <cell r="Q576">
            <v>1</v>
          </cell>
        </row>
        <row r="577">
          <cell r="O577" t="str">
            <v>DMT3200C</v>
          </cell>
          <cell r="P577" t="str">
            <v/>
          </cell>
          <cell r="Q577">
            <v>9</v>
          </cell>
        </row>
        <row r="578">
          <cell r="O578" t="str">
            <v>DMT3201M</v>
          </cell>
          <cell r="P578">
            <v>1015689</v>
          </cell>
          <cell r="Q578">
            <v>9</v>
          </cell>
        </row>
        <row r="579">
          <cell r="O579" t="str">
            <v>DMT3201S</v>
          </cell>
          <cell r="P579">
            <v>1031379</v>
          </cell>
          <cell r="Q579">
            <v>2.85</v>
          </cell>
        </row>
        <row r="580">
          <cell r="O580" t="str">
            <v>DMT32P2N</v>
          </cell>
          <cell r="P580" t="str">
            <v/>
          </cell>
          <cell r="Q580">
            <v>9</v>
          </cell>
        </row>
        <row r="581">
          <cell r="O581" t="str">
            <v>DMT3200P3C</v>
          </cell>
          <cell r="P581">
            <v>1007844</v>
          </cell>
          <cell r="Q581">
            <v>1.65</v>
          </cell>
        </row>
        <row r="582">
          <cell r="O582" t="str">
            <v>DMT3200P3M</v>
          </cell>
          <cell r="P582">
            <v>1034609</v>
          </cell>
          <cell r="Q582">
            <v>9</v>
          </cell>
        </row>
        <row r="583">
          <cell r="O583" t="str">
            <v>BHN_DMT3200P3M</v>
          </cell>
          <cell r="P583">
            <v>1034609</v>
          </cell>
          <cell r="Q583">
            <v>9</v>
          </cell>
        </row>
        <row r="584">
          <cell r="O584" t="str">
            <v>DMT3200P3MT</v>
          </cell>
          <cell r="P584" t="str">
            <v>CONV0368-MOT-TWC</v>
          </cell>
          <cell r="Q584">
            <v>1.7</v>
          </cell>
        </row>
        <row r="585">
          <cell r="O585" t="str">
            <v>DMT3401S</v>
          </cell>
          <cell r="P585" t="str">
            <v>CONV0364-CIS-TWC</v>
          </cell>
          <cell r="Q585">
            <v>7.55</v>
          </cell>
        </row>
        <row r="586">
          <cell r="O586" t="str">
            <v>DMT3416</v>
          </cell>
          <cell r="P586" t="str">
            <v/>
          </cell>
          <cell r="Q586">
            <v>9</v>
          </cell>
        </row>
        <row r="587">
          <cell r="O587" t="str">
            <v>DMT3416C</v>
          </cell>
          <cell r="P587" t="str">
            <v/>
          </cell>
          <cell r="Q587">
            <v>9</v>
          </cell>
        </row>
        <row r="588">
          <cell r="O588" t="str">
            <v>DMT3510M</v>
          </cell>
          <cell r="P588">
            <v>1031383</v>
          </cell>
          <cell r="Q588">
            <v>9</v>
          </cell>
        </row>
        <row r="589">
          <cell r="O589" t="str">
            <v>BHN_DMT3510M</v>
          </cell>
          <cell r="P589">
            <v>1031383</v>
          </cell>
          <cell r="Q589">
            <v>9</v>
          </cell>
        </row>
        <row r="590">
          <cell r="O590" t="str">
            <v>CHTR_DMT3510M</v>
          </cell>
          <cell r="P590">
            <v>1031383</v>
          </cell>
          <cell r="Q590">
            <v>9</v>
          </cell>
        </row>
        <row r="591">
          <cell r="O591" t="str">
            <v>BHN_DMT3510N</v>
          </cell>
          <cell r="P591">
            <v>1031383</v>
          </cell>
          <cell r="Q591">
            <v>9</v>
          </cell>
        </row>
        <row r="592">
          <cell r="O592" t="str">
            <v>DMT3510S</v>
          </cell>
          <cell r="P592">
            <v>1000489</v>
          </cell>
          <cell r="Q592">
            <v>4.7</v>
          </cell>
        </row>
        <row r="593">
          <cell r="O593" t="str">
            <v>DMT3510MT</v>
          </cell>
          <cell r="P593" t="str">
            <v>CONV0381-TWC</v>
          </cell>
          <cell r="Q593">
            <v>4.5999999999999996</v>
          </cell>
        </row>
        <row r="594">
          <cell r="O594" t="str">
            <v>DMT3600C</v>
          </cell>
          <cell r="P594" t="str">
            <v>1T1080013-TWC</v>
          </cell>
          <cell r="Q594">
            <v>9</v>
          </cell>
        </row>
        <row r="595">
          <cell r="O595" t="str">
            <v>DMT6200H</v>
          </cell>
          <cell r="P595" t="str">
            <v/>
          </cell>
          <cell r="Q595">
            <v>8.85</v>
          </cell>
        </row>
        <row r="596">
          <cell r="O596" t="str">
            <v>DMT6200HC</v>
          </cell>
          <cell r="P596" t="str">
            <v>CONV0340</v>
          </cell>
          <cell r="Q596">
            <v>8.85</v>
          </cell>
        </row>
        <row r="597">
          <cell r="O597" t="str">
            <v>BHN_DMT6200HC</v>
          </cell>
          <cell r="P597" t="str">
            <v>CONV0340</v>
          </cell>
          <cell r="Q597">
            <v>8.85</v>
          </cell>
        </row>
        <row r="598">
          <cell r="O598" t="str">
            <v>DMT6200HO</v>
          </cell>
          <cell r="P598" t="str">
            <v/>
          </cell>
          <cell r="Q598">
            <v>8.85</v>
          </cell>
        </row>
        <row r="599">
          <cell r="O599" t="str">
            <v>DMT6208</v>
          </cell>
          <cell r="P599" t="str">
            <v/>
          </cell>
          <cell r="Q599">
            <v>9</v>
          </cell>
        </row>
        <row r="600">
          <cell r="O600" t="str">
            <v>BHN_DMT6208</v>
          </cell>
          <cell r="P600" t="str">
            <v>MT6208</v>
          </cell>
          <cell r="Q600">
            <v>9</v>
          </cell>
        </row>
        <row r="601">
          <cell r="O601" t="str">
            <v>DMT6412</v>
          </cell>
          <cell r="P601" t="str">
            <v/>
          </cell>
          <cell r="Q601">
            <v>9</v>
          </cell>
        </row>
        <row r="602">
          <cell r="O602" t="str">
            <v>DMT64121WH</v>
          </cell>
          <cell r="P602" t="str">
            <v/>
          </cell>
          <cell r="Q602">
            <v>9</v>
          </cell>
        </row>
        <row r="603">
          <cell r="O603" t="str">
            <v>BHN_DMT64121WH</v>
          </cell>
          <cell r="P603" t="str">
            <v>MT64121</v>
          </cell>
          <cell r="Q603">
            <v>9</v>
          </cell>
        </row>
        <row r="604">
          <cell r="O604" t="str">
            <v>DMT6412N</v>
          </cell>
          <cell r="P604" t="str">
            <v/>
          </cell>
          <cell r="Q604">
            <v>9</v>
          </cell>
        </row>
        <row r="605">
          <cell r="O605" t="str">
            <v>DMT6416</v>
          </cell>
          <cell r="P605" t="str">
            <v/>
          </cell>
          <cell r="Q605">
            <v>9</v>
          </cell>
        </row>
        <row r="606">
          <cell r="O606" t="str">
            <v>DMT64162380</v>
          </cell>
          <cell r="P606" t="str">
            <v>1T1072833-TWC</v>
          </cell>
          <cell r="Q606">
            <v>9</v>
          </cell>
        </row>
        <row r="607">
          <cell r="O607" t="str">
            <v>DMT6416D</v>
          </cell>
          <cell r="P607" t="str">
            <v/>
          </cell>
          <cell r="Q607">
            <v>9</v>
          </cell>
        </row>
        <row r="608">
          <cell r="O608" t="str">
            <v>BHN_DMT6416D</v>
          </cell>
          <cell r="P608" t="str">
            <v/>
          </cell>
          <cell r="Q608">
            <v>9</v>
          </cell>
        </row>
        <row r="609">
          <cell r="O609" t="str">
            <v>DMT6416HITS</v>
          </cell>
          <cell r="P609" t="str">
            <v/>
          </cell>
          <cell r="Q609">
            <v>10.55</v>
          </cell>
        </row>
        <row r="610">
          <cell r="O610" t="str">
            <v>DMT6416D</v>
          </cell>
          <cell r="P610" t="str">
            <v/>
          </cell>
          <cell r="Q610">
            <v>10.55</v>
          </cell>
        </row>
        <row r="611">
          <cell r="O611" t="str">
            <v>DMT1000</v>
          </cell>
          <cell r="P611" t="str">
            <v/>
          </cell>
          <cell r="Q611">
            <v>9</v>
          </cell>
        </row>
        <row r="612">
          <cell r="O612" t="str">
            <v>DMTIP805</v>
          </cell>
          <cell r="P612" t="str">
            <v>1T1083319-TWC</v>
          </cell>
          <cell r="Q612">
            <v>9</v>
          </cell>
        </row>
        <row r="613">
          <cell r="O613" t="str">
            <v>MMTMODM</v>
          </cell>
          <cell r="P613" t="str">
            <v/>
          </cell>
          <cell r="Q613">
            <v>1</v>
          </cell>
        </row>
        <row r="614">
          <cell r="O614" t="str">
            <v>MTR700</v>
          </cell>
          <cell r="P614">
            <v>1015694</v>
          </cell>
          <cell r="Q614">
            <v>0.8</v>
          </cell>
        </row>
        <row r="615">
          <cell r="O615" t="str">
            <v>OMTR700</v>
          </cell>
          <cell r="P615">
            <v>1015694</v>
          </cell>
          <cell r="Q615">
            <v>0.8</v>
          </cell>
        </row>
        <row r="616">
          <cell r="O616" t="str">
            <v>BHN_OMTR700</v>
          </cell>
          <cell r="P616">
            <v>1015694</v>
          </cell>
          <cell r="Q616">
            <v>0.8</v>
          </cell>
        </row>
        <row r="617">
          <cell r="O617" t="str">
            <v>CHTR_OMTR700</v>
          </cell>
          <cell r="P617">
            <v>1015694</v>
          </cell>
          <cell r="Q617">
            <v>0.8</v>
          </cell>
        </row>
        <row r="618">
          <cell r="O618" t="str">
            <v>CHTR_DMTDCT3416H</v>
          </cell>
          <cell r="P618" t="str">
            <v>CONV0285</v>
          </cell>
          <cell r="Q618">
            <v>9</v>
          </cell>
        </row>
        <row r="619">
          <cell r="O619" t="str">
            <v>CHTR_DMTDCT6200DRNAS</v>
          </cell>
          <cell r="P619" t="str">
            <v>CONV0181</v>
          </cell>
          <cell r="Q619">
            <v>9</v>
          </cell>
        </row>
        <row r="620">
          <cell r="O620" t="str">
            <v>CHTR_MNEMODRTWLD2</v>
          </cell>
          <cell r="P620" t="str">
            <v>NETMODRTWLD2</v>
          </cell>
          <cell r="Q620">
            <v>1</v>
          </cell>
        </row>
        <row r="621">
          <cell r="O621" t="str">
            <v>GNGGWYWL</v>
          </cell>
          <cell r="P621" t="str">
            <v/>
          </cell>
          <cell r="Q621">
            <v>1</v>
          </cell>
        </row>
        <row r="622">
          <cell r="O622" t="str">
            <v>CHTR_AHCG814WG</v>
          </cell>
          <cell r="P622" t="str">
            <v/>
          </cell>
          <cell r="Q622">
            <v>1</v>
          </cell>
        </row>
        <row r="623">
          <cell r="O623" t="str">
            <v>CHTR_TARNIUCHAR</v>
          </cell>
          <cell r="P623" t="str">
            <v>NIUCHAR</v>
          </cell>
          <cell r="Q623">
            <v>1</v>
          </cell>
        </row>
        <row r="624">
          <cell r="O624" t="str">
            <v>BHN_ONEXWNB5201</v>
          </cell>
          <cell r="P624" t="str">
            <v>NTG5201</v>
          </cell>
          <cell r="Q624">
            <v>1</v>
          </cell>
        </row>
        <row r="625">
          <cell r="O625" t="str">
            <v>CHTR_0</v>
          </cell>
          <cell r="P625" t="str">
            <v>LEGACY D1</v>
          </cell>
          <cell r="Q625">
            <v>1</v>
          </cell>
        </row>
        <row r="626">
          <cell r="O626" t="str">
            <v>CHTR_OVIONX610</v>
          </cell>
          <cell r="P626" t="str">
            <v/>
          </cell>
          <cell r="Q626">
            <v>1</v>
          </cell>
        </row>
        <row r="627">
          <cell r="O627" t="str">
            <v>CHTR_OVIONX620</v>
          </cell>
          <cell r="P627">
            <v>1031086</v>
          </cell>
          <cell r="Q627">
            <v>1</v>
          </cell>
        </row>
        <row r="628">
          <cell r="O628" t="str">
            <v>CHTR_OVIONX630</v>
          </cell>
          <cell r="P628" t="str">
            <v/>
          </cell>
          <cell r="Q628">
            <v>1</v>
          </cell>
        </row>
        <row r="629">
          <cell r="O629" t="str">
            <v>A150NM</v>
          </cell>
          <cell r="P629" t="str">
            <v/>
          </cell>
          <cell r="Q629">
            <v>9</v>
          </cell>
        </row>
        <row r="630">
          <cell r="O630" t="str">
            <v>DPA150NM</v>
          </cell>
          <cell r="P630" t="str">
            <v/>
          </cell>
          <cell r="Q630">
            <v>9</v>
          </cell>
        </row>
        <row r="631">
          <cell r="O631" t="str">
            <v>A510</v>
          </cell>
          <cell r="P631" t="str">
            <v/>
          </cell>
          <cell r="Q631">
            <v>9</v>
          </cell>
        </row>
        <row r="632">
          <cell r="O632" t="str">
            <v>DPA510</v>
          </cell>
          <cell r="P632" t="str">
            <v/>
          </cell>
          <cell r="Q632">
            <v>9</v>
          </cell>
        </row>
        <row r="633">
          <cell r="O633" t="str">
            <v>BHN_A510</v>
          </cell>
          <cell r="P633" t="str">
            <v>TWCPS1009581</v>
          </cell>
          <cell r="Q633">
            <v>9</v>
          </cell>
        </row>
        <row r="634">
          <cell r="O634" t="str">
            <v>BHN_DPA510</v>
          </cell>
          <cell r="P634" t="str">
            <v>TWCPS1009581</v>
          </cell>
          <cell r="Q634">
            <v>9</v>
          </cell>
        </row>
        <row r="635">
          <cell r="O635" t="str">
            <v>A510H</v>
          </cell>
          <cell r="P635" t="str">
            <v/>
          </cell>
          <cell r="Q635">
            <v>9</v>
          </cell>
        </row>
        <row r="636">
          <cell r="O636" t="str">
            <v>DPA510H</v>
          </cell>
          <cell r="P636" t="str">
            <v/>
          </cell>
          <cell r="Q636">
            <v>9</v>
          </cell>
        </row>
        <row r="637">
          <cell r="O637" t="str">
            <v>A550H</v>
          </cell>
          <cell r="P637" t="str">
            <v/>
          </cell>
          <cell r="Q637">
            <v>9</v>
          </cell>
        </row>
        <row r="638">
          <cell r="O638" t="str">
            <v>DPA550H</v>
          </cell>
          <cell r="P638" t="str">
            <v/>
          </cell>
          <cell r="Q638">
            <v>9</v>
          </cell>
        </row>
        <row r="639">
          <cell r="O639" t="str">
            <v>BHN_A550H</v>
          </cell>
          <cell r="P639" t="str">
            <v>TWCPS1017040</v>
          </cell>
          <cell r="Q639">
            <v>9</v>
          </cell>
        </row>
        <row r="640">
          <cell r="O640" t="str">
            <v>BHN_DPA550H</v>
          </cell>
          <cell r="P640" t="str">
            <v>TWCPS1017040</v>
          </cell>
          <cell r="Q640">
            <v>9</v>
          </cell>
        </row>
        <row r="641">
          <cell r="O641" t="str">
            <v>BHN_A551H</v>
          </cell>
          <cell r="P641" t="str">
            <v>TWCPS1037748</v>
          </cell>
          <cell r="Q641">
            <v>9</v>
          </cell>
        </row>
        <row r="642">
          <cell r="O642" t="str">
            <v>BHN_DPA551H</v>
          </cell>
          <cell r="P642" t="str">
            <v>TWCPS1037748</v>
          </cell>
          <cell r="Q642">
            <v>9</v>
          </cell>
        </row>
        <row r="643">
          <cell r="O643" t="str">
            <v>A779XM</v>
          </cell>
          <cell r="P643" t="str">
            <v/>
          </cell>
          <cell r="Q643">
            <v>9</v>
          </cell>
        </row>
        <row r="644">
          <cell r="O644" t="str">
            <v>DPA779XM</v>
          </cell>
          <cell r="P644" t="str">
            <v/>
          </cell>
          <cell r="Q644">
            <v>9</v>
          </cell>
        </row>
        <row r="645">
          <cell r="O645" t="str">
            <v>A780XM</v>
          </cell>
          <cell r="P645" t="str">
            <v/>
          </cell>
          <cell r="Q645">
            <v>9</v>
          </cell>
        </row>
        <row r="646">
          <cell r="O646" t="str">
            <v>DPA780XM</v>
          </cell>
          <cell r="P646" t="str">
            <v/>
          </cell>
          <cell r="Q646">
            <v>9</v>
          </cell>
        </row>
        <row r="647">
          <cell r="O647" t="str">
            <v>A511</v>
          </cell>
          <cell r="P647" t="str">
            <v/>
          </cell>
          <cell r="Q647">
            <v>9</v>
          </cell>
        </row>
        <row r="648">
          <cell r="O648" t="str">
            <v>DPA511</v>
          </cell>
          <cell r="P648" t="str">
            <v/>
          </cell>
          <cell r="Q648">
            <v>9</v>
          </cell>
        </row>
        <row r="649">
          <cell r="O649" t="str">
            <v>CHTR_ADC60XUSD</v>
          </cell>
          <cell r="P649" t="str">
            <v>DC60XUSD</v>
          </cell>
          <cell r="Q649">
            <v>1</v>
          </cell>
        </row>
        <row r="650">
          <cell r="O650" t="str">
            <v>CHTR_DPADC60XUSD</v>
          </cell>
          <cell r="P650" t="str">
            <v>DC60XUSD</v>
          </cell>
          <cell r="Q650">
            <v>4.12</v>
          </cell>
        </row>
        <row r="651">
          <cell r="O651" t="str">
            <v>MPCX1100U</v>
          </cell>
          <cell r="P651" t="str">
            <v/>
          </cell>
          <cell r="Q651">
            <v>1</v>
          </cell>
        </row>
        <row r="652">
          <cell r="O652" t="str">
            <v>CHTR_PCRNG110R</v>
          </cell>
          <cell r="P652" t="str">
            <v/>
          </cell>
          <cell r="Q652">
            <v>9</v>
          </cell>
        </row>
        <row r="653">
          <cell r="O653" t="str">
            <v>CHTR_A200NM</v>
          </cell>
          <cell r="P653" t="str">
            <v/>
          </cell>
          <cell r="Q653">
            <v>9</v>
          </cell>
        </row>
        <row r="654">
          <cell r="O654" t="str">
            <v>CHTR_DPA200NM</v>
          </cell>
          <cell r="P654" t="str">
            <v/>
          </cell>
          <cell r="Q654">
            <v>9</v>
          </cell>
        </row>
        <row r="655">
          <cell r="O655" t="str">
            <v>MPCX1000</v>
          </cell>
          <cell r="P655" t="str">
            <v/>
          </cell>
          <cell r="Q655">
            <v>1</v>
          </cell>
        </row>
        <row r="656">
          <cell r="O656" t="str">
            <v>BHN_MPCX1000</v>
          </cell>
          <cell r="P656" t="str">
            <v>PCX1000</v>
          </cell>
          <cell r="Q656">
            <v>1</v>
          </cell>
        </row>
        <row r="657">
          <cell r="O657" t="str">
            <v>MPCX1100</v>
          </cell>
          <cell r="P657" t="str">
            <v/>
          </cell>
          <cell r="Q657">
            <v>1</v>
          </cell>
        </row>
        <row r="658">
          <cell r="O658" t="str">
            <v>BHN_MPCX1000</v>
          </cell>
          <cell r="P658" t="str">
            <v>PCX1100</v>
          </cell>
          <cell r="Q658">
            <v>1</v>
          </cell>
        </row>
        <row r="659">
          <cell r="O659" t="str">
            <v>MPCX2000</v>
          </cell>
          <cell r="P659" t="str">
            <v/>
          </cell>
          <cell r="Q659">
            <v>1</v>
          </cell>
        </row>
        <row r="660">
          <cell r="O660" t="str">
            <v>MPCX2200</v>
          </cell>
          <cell r="P660" t="str">
            <v/>
          </cell>
          <cell r="Q660">
            <v>1</v>
          </cell>
        </row>
        <row r="661">
          <cell r="O661" t="str">
            <v>MPCX2500</v>
          </cell>
          <cell r="P661" t="str">
            <v/>
          </cell>
          <cell r="Q661">
            <v>1</v>
          </cell>
        </row>
        <row r="662">
          <cell r="O662" t="str">
            <v>BHN_MPCX2500</v>
          </cell>
          <cell r="P662" t="str">
            <v>PCX2500</v>
          </cell>
          <cell r="Q662">
            <v>1</v>
          </cell>
        </row>
        <row r="663">
          <cell r="O663" t="str">
            <v>MPCX2600</v>
          </cell>
          <cell r="P663" t="str">
            <v/>
          </cell>
          <cell r="Q663">
            <v>1</v>
          </cell>
        </row>
        <row r="664">
          <cell r="O664" t="str">
            <v>BHN_MPCX2600</v>
          </cell>
          <cell r="P664" t="str">
            <v>PCX2600</v>
          </cell>
          <cell r="Q664">
            <v>1</v>
          </cell>
        </row>
        <row r="665">
          <cell r="O665" t="str">
            <v>MPCX5000</v>
          </cell>
          <cell r="P665" t="str">
            <v/>
          </cell>
          <cell r="Q665">
            <v>1</v>
          </cell>
        </row>
        <row r="666">
          <cell r="O666" t="str">
            <v>IV1000</v>
          </cell>
          <cell r="P666" t="str">
            <v/>
          </cell>
          <cell r="Q666">
            <v>9</v>
          </cell>
        </row>
        <row r="667">
          <cell r="O667" t="str">
            <v>DPIV1000</v>
          </cell>
          <cell r="P667" t="str">
            <v/>
          </cell>
          <cell r="Q667">
            <v>9</v>
          </cell>
        </row>
        <row r="668">
          <cell r="O668" t="str">
            <v>BHN_IV1000</v>
          </cell>
          <cell r="P668" t="str">
            <v>PI1000</v>
          </cell>
          <cell r="Q668">
            <v>9</v>
          </cell>
        </row>
        <row r="669">
          <cell r="O669" t="str">
            <v>BHN_DPIV1000</v>
          </cell>
          <cell r="P669" t="str">
            <v>PI1000</v>
          </cell>
          <cell r="Q669">
            <v>9</v>
          </cell>
        </row>
        <row r="670">
          <cell r="O670" t="str">
            <v>IV1100</v>
          </cell>
          <cell r="P670" t="str">
            <v/>
          </cell>
          <cell r="Q670">
            <v>9</v>
          </cell>
        </row>
        <row r="671">
          <cell r="O671" t="str">
            <v>DPIV1100</v>
          </cell>
          <cell r="P671" t="str">
            <v/>
          </cell>
          <cell r="Q671">
            <v>9</v>
          </cell>
        </row>
        <row r="672">
          <cell r="O672" t="str">
            <v>IV1300</v>
          </cell>
          <cell r="P672" t="str">
            <v/>
          </cell>
          <cell r="Q672">
            <v>9</v>
          </cell>
        </row>
        <row r="673">
          <cell r="O673" t="str">
            <v>DPIV1300</v>
          </cell>
          <cell r="P673" t="str">
            <v/>
          </cell>
          <cell r="Q673">
            <v>9</v>
          </cell>
        </row>
        <row r="674">
          <cell r="O674" t="str">
            <v>IV1310</v>
          </cell>
          <cell r="P674" t="str">
            <v/>
          </cell>
          <cell r="Q674">
            <v>9</v>
          </cell>
        </row>
        <row r="675">
          <cell r="O675" t="str">
            <v>DPIV1310</v>
          </cell>
          <cell r="P675" t="str">
            <v/>
          </cell>
          <cell r="Q675">
            <v>9</v>
          </cell>
        </row>
        <row r="676">
          <cell r="O676" t="str">
            <v>I3500H</v>
          </cell>
          <cell r="P676" t="str">
            <v/>
          </cell>
          <cell r="Q676">
            <v>9</v>
          </cell>
        </row>
        <row r="677">
          <cell r="O677" t="str">
            <v>DPI3500H</v>
          </cell>
          <cell r="P677" t="str">
            <v/>
          </cell>
          <cell r="Q677">
            <v>9</v>
          </cell>
        </row>
        <row r="678">
          <cell r="O678" t="str">
            <v>I3510H</v>
          </cell>
          <cell r="P678" t="str">
            <v/>
          </cell>
          <cell r="Q678">
            <v>9</v>
          </cell>
        </row>
        <row r="679">
          <cell r="O679" t="str">
            <v>DPI3510H</v>
          </cell>
          <cell r="P679" t="str">
            <v/>
          </cell>
          <cell r="Q679">
            <v>9</v>
          </cell>
        </row>
        <row r="680">
          <cell r="O680" t="str">
            <v>ISTDB</v>
          </cell>
          <cell r="P680" t="str">
            <v/>
          </cell>
          <cell r="Q680">
            <v>9</v>
          </cell>
        </row>
        <row r="681">
          <cell r="O681" t="str">
            <v>DPISTDB</v>
          </cell>
          <cell r="P681" t="str">
            <v/>
          </cell>
          <cell r="Q681">
            <v>9</v>
          </cell>
        </row>
        <row r="682">
          <cell r="O682" t="str">
            <v>IV3000</v>
          </cell>
          <cell r="P682" t="str">
            <v/>
          </cell>
          <cell r="Q682">
            <v>9</v>
          </cell>
        </row>
        <row r="683">
          <cell r="O683" t="str">
            <v>DPIV3000</v>
          </cell>
          <cell r="P683" t="str">
            <v/>
          </cell>
          <cell r="Q683">
            <v>9</v>
          </cell>
        </row>
        <row r="684">
          <cell r="O684" t="str">
            <v>BHN_IV3000</v>
          </cell>
          <cell r="P684" t="str">
            <v>PIV3000</v>
          </cell>
          <cell r="Q684">
            <v>9</v>
          </cell>
        </row>
        <row r="685">
          <cell r="O685" t="str">
            <v>BHN_DPIV3000</v>
          </cell>
          <cell r="P685" t="str">
            <v>PIV3000</v>
          </cell>
          <cell r="Q685">
            <v>9</v>
          </cell>
        </row>
        <row r="686">
          <cell r="O686" t="str">
            <v>CHTR_DSACBCD1</v>
          </cell>
          <cell r="P686" t="str">
            <v/>
          </cell>
          <cell r="Q686">
            <v>1</v>
          </cell>
        </row>
        <row r="687">
          <cell r="O687" t="str">
            <v>DCIPKM803</v>
          </cell>
          <cell r="P687">
            <v>1015686</v>
          </cell>
          <cell r="Q687">
            <v>0.05</v>
          </cell>
        </row>
        <row r="688">
          <cell r="O688" t="str">
            <v>BHN_DCIPKM803</v>
          </cell>
          <cell r="P688">
            <v>1015686</v>
          </cell>
          <cell r="Q688">
            <v>0.05</v>
          </cell>
        </row>
        <row r="689">
          <cell r="O689" t="str">
            <v>CHTR_DCIPKM803</v>
          </cell>
          <cell r="P689">
            <v>1015686</v>
          </cell>
          <cell r="Q689">
            <v>0.05</v>
          </cell>
        </row>
        <row r="690">
          <cell r="O690" t="str">
            <v>DCIPKM908</v>
          </cell>
          <cell r="P690">
            <v>1031373</v>
          </cell>
          <cell r="Q690">
            <v>9</v>
          </cell>
        </row>
        <row r="691">
          <cell r="O691" t="str">
            <v>BHN_DCIPKM908</v>
          </cell>
          <cell r="P691">
            <v>1031373</v>
          </cell>
          <cell r="Q691">
            <v>9</v>
          </cell>
        </row>
        <row r="692">
          <cell r="O692" t="str">
            <v>CHTR_DCIPKM908</v>
          </cell>
          <cell r="P692">
            <v>1031373</v>
          </cell>
          <cell r="Q692">
            <v>9</v>
          </cell>
        </row>
        <row r="693">
          <cell r="O693" t="str">
            <v>CHTR_DCIMP12</v>
          </cell>
          <cell r="P693" t="str">
            <v>CONV0279</v>
          </cell>
          <cell r="Q693">
            <v>1</v>
          </cell>
        </row>
        <row r="694">
          <cell r="O694" t="str">
            <v>CHTR_DCBLCD1M</v>
          </cell>
          <cell r="P694" t="str">
            <v/>
          </cell>
          <cell r="Q694">
            <v>1</v>
          </cell>
        </row>
        <row r="695">
          <cell r="O695" t="str">
            <v>CHTR_DCBLCD2M1</v>
          </cell>
          <cell r="P695" t="str">
            <v/>
          </cell>
          <cell r="Q695">
            <v>1</v>
          </cell>
        </row>
        <row r="696">
          <cell r="O696" t="str">
            <v>DROPREMPLUS</v>
          </cell>
          <cell r="P696">
            <v>1016462</v>
          </cell>
          <cell r="Q696">
            <v>1</v>
          </cell>
        </row>
        <row r="697">
          <cell r="O697" t="str">
            <v>BHN_DROPREMPLUS</v>
          </cell>
          <cell r="P697">
            <v>1016462</v>
          </cell>
          <cell r="Q697">
            <v>1</v>
          </cell>
        </row>
        <row r="698">
          <cell r="O698" t="str">
            <v>CHTR_DROPREMPLUS</v>
          </cell>
          <cell r="P698">
            <v>1016462</v>
          </cell>
          <cell r="Q698">
            <v>1</v>
          </cell>
        </row>
        <row r="699">
          <cell r="O699" t="str">
            <v>DROPREMPLUS1</v>
          </cell>
          <cell r="P699">
            <v>1016462</v>
          </cell>
          <cell r="Q699">
            <v>1</v>
          </cell>
        </row>
        <row r="700">
          <cell r="O700" t="str">
            <v>RARRAC2V1A</v>
          </cell>
          <cell r="P700">
            <v>1016406</v>
          </cell>
          <cell r="Q700">
            <v>1.85</v>
          </cell>
        </row>
        <row r="701">
          <cell r="O701" t="str">
            <v>ALL_RARRAC2V1A</v>
          </cell>
          <cell r="P701">
            <v>1016406</v>
          </cell>
          <cell r="Q701">
            <v>1.85</v>
          </cell>
        </row>
        <row r="702">
          <cell r="O702" t="str">
            <v>BHN_RARRAC2V1A</v>
          </cell>
          <cell r="P702">
            <v>1016406</v>
          </cell>
          <cell r="Q702">
            <v>1.85</v>
          </cell>
        </row>
        <row r="703">
          <cell r="O703" t="str">
            <v>CHTR_RARRAC2V1A</v>
          </cell>
          <cell r="P703">
            <v>1016406</v>
          </cell>
          <cell r="Q703">
            <v>1.85</v>
          </cell>
        </row>
        <row r="704">
          <cell r="O704" t="str">
            <v>RASRAC2V1K</v>
          </cell>
          <cell r="P704">
            <v>1002050</v>
          </cell>
          <cell r="Q704">
            <v>1.95</v>
          </cell>
        </row>
        <row r="705">
          <cell r="O705" t="str">
            <v>ALL_RASRAC2V1K</v>
          </cell>
          <cell r="P705">
            <v>1002050</v>
          </cell>
          <cell r="Q705">
            <v>1.95</v>
          </cell>
        </row>
        <row r="706">
          <cell r="O706" t="str">
            <v>BHN_RASRAC2V1K</v>
          </cell>
          <cell r="P706">
            <v>1002050</v>
          </cell>
          <cell r="Q706">
            <v>1.95</v>
          </cell>
        </row>
        <row r="707">
          <cell r="O707" t="str">
            <v>CHTR_RASRAC2V1K</v>
          </cell>
          <cell r="P707">
            <v>1002050</v>
          </cell>
          <cell r="Q707">
            <v>1.95</v>
          </cell>
        </row>
        <row r="708">
          <cell r="O708" t="str">
            <v>RSGRAC2V1S</v>
          </cell>
          <cell r="P708">
            <v>1016407</v>
          </cell>
          <cell r="Q708">
            <v>2</v>
          </cell>
        </row>
        <row r="709">
          <cell r="O709" t="str">
            <v>ALL_RSGRAC2V1S</v>
          </cell>
          <cell r="P709">
            <v>1016407</v>
          </cell>
          <cell r="Q709">
            <v>2</v>
          </cell>
        </row>
        <row r="710">
          <cell r="O710" t="str">
            <v>BHN_RSGRAC2V1S</v>
          </cell>
          <cell r="P710">
            <v>1016407</v>
          </cell>
          <cell r="Q710">
            <v>2</v>
          </cell>
        </row>
        <row r="711">
          <cell r="O711" t="str">
            <v>CHTR_RSGRAC2V1S</v>
          </cell>
          <cell r="P711">
            <v>1016407</v>
          </cell>
          <cell r="Q711">
            <v>2</v>
          </cell>
        </row>
        <row r="712">
          <cell r="O712" t="str">
            <v>BHN_RUBRAC2V1U</v>
          </cell>
          <cell r="P712" t="str">
            <v>153817-UBE</v>
          </cell>
          <cell r="Q712">
            <v>1</v>
          </cell>
        </row>
        <row r="713">
          <cell r="O713" t="str">
            <v>CHTR_RUBRAC2V1U</v>
          </cell>
          <cell r="P713" t="str">
            <v>153817-UBE</v>
          </cell>
          <cell r="Q713">
            <v>1</v>
          </cell>
        </row>
        <row r="714">
          <cell r="O714" t="str">
            <v>RSGRAC2V2S</v>
          </cell>
          <cell r="P714">
            <v>1016409</v>
          </cell>
          <cell r="Q714">
            <v>1</v>
          </cell>
        </row>
        <row r="715">
          <cell r="O715" t="str">
            <v>ALL_RSGRAC2V2S</v>
          </cell>
          <cell r="P715">
            <v>1016409</v>
          </cell>
          <cell r="Q715">
            <v>1</v>
          </cell>
        </row>
        <row r="716">
          <cell r="O716" t="str">
            <v>RSGRAC2V2S_BHN</v>
          </cell>
          <cell r="P716">
            <v>1016409</v>
          </cell>
          <cell r="Q716">
            <v>1</v>
          </cell>
        </row>
        <row r="717">
          <cell r="O717" t="str">
            <v>RSGRAC2V2S_CHTR</v>
          </cell>
          <cell r="P717">
            <v>1016409</v>
          </cell>
          <cell r="Q717">
            <v>1</v>
          </cell>
        </row>
        <row r="718">
          <cell r="O718" t="str">
            <v>RASRAX1V1K</v>
          </cell>
          <cell r="P718" t="str">
            <v/>
          </cell>
          <cell r="Q718">
            <v>1</v>
          </cell>
        </row>
        <row r="719">
          <cell r="O719" t="str">
            <v>SSMRB5701Z</v>
          </cell>
          <cell r="P719" t="str">
            <v/>
          </cell>
          <cell r="Q719">
            <v>1</v>
          </cell>
        </row>
        <row r="720">
          <cell r="O720" t="str">
            <v>MRCMODMU</v>
          </cell>
          <cell r="P720" t="str">
            <v/>
          </cell>
          <cell r="Q720">
            <v>1</v>
          </cell>
        </row>
        <row r="721">
          <cell r="O721" t="str">
            <v>OCIRE1000</v>
          </cell>
          <cell r="P721" t="str">
            <v/>
          </cell>
          <cell r="Q721">
            <v>1</v>
          </cell>
        </row>
        <row r="722">
          <cell r="O722" t="str">
            <v>CHTR_XJEDRXR</v>
          </cell>
          <cell r="P722" t="str">
            <v>DRXRMT</v>
          </cell>
          <cell r="Q722">
            <v>1</v>
          </cell>
        </row>
        <row r="723">
          <cell r="O723" t="str">
            <v>DRO3900R</v>
          </cell>
          <cell r="P723">
            <v>1016463</v>
          </cell>
          <cell r="Q723">
            <v>1</v>
          </cell>
        </row>
        <row r="724">
          <cell r="O724" t="str">
            <v>A150NM</v>
          </cell>
          <cell r="P724" t="str">
            <v/>
          </cell>
          <cell r="Q724">
            <v>9</v>
          </cell>
        </row>
        <row r="725">
          <cell r="O725" t="str">
            <v>DPA150NM</v>
          </cell>
          <cell r="P725" t="str">
            <v/>
          </cell>
          <cell r="Q725">
            <v>9</v>
          </cell>
        </row>
        <row r="726">
          <cell r="O726" t="str">
            <v>CHTR_A150NM</v>
          </cell>
          <cell r="P726" t="str">
            <v>RNG150N</v>
          </cell>
          <cell r="Q726">
            <v>9</v>
          </cell>
        </row>
        <row r="727">
          <cell r="O727" t="str">
            <v>CHTR_DPA150NM</v>
          </cell>
          <cell r="P727" t="str">
            <v>RNG150N</v>
          </cell>
          <cell r="Q727">
            <v>9</v>
          </cell>
        </row>
        <row r="728">
          <cell r="O728" t="str">
            <v>A200NM</v>
          </cell>
          <cell r="P728" t="str">
            <v/>
          </cell>
          <cell r="Q728">
            <v>9</v>
          </cell>
        </row>
        <row r="729">
          <cell r="O729" t="str">
            <v>DPA200NM</v>
          </cell>
          <cell r="P729" t="str">
            <v/>
          </cell>
          <cell r="Q729">
            <v>9</v>
          </cell>
        </row>
        <row r="730">
          <cell r="O730" t="str">
            <v>CHTR_NTZPCH2810</v>
          </cell>
          <cell r="P730" t="str">
            <v>RNGPH218D</v>
          </cell>
          <cell r="Q730">
            <v>9</v>
          </cell>
        </row>
        <row r="731">
          <cell r="O731" t="str">
            <v>CHTR_DPNTZPCH2810</v>
          </cell>
          <cell r="P731" t="str">
            <v>RNGPH218D</v>
          </cell>
          <cell r="Q731">
            <v>9</v>
          </cell>
        </row>
        <row r="732">
          <cell r="O732" t="str">
            <v>DRO4660</v>
          </cell>
          <cell r="P732">
            <v>1002057</v>
          </cell>
          <cell r="Q732">
            <v>1</v>
          </cell>
        </row>
        <row r="733">
          <cell r="O733" t="str">
            <v>BHN_DRO4660</v>
          </cell>
          <cell r="P733">
            <v>1002057</v>
          </cell>
          <cell r="Q733">
            <v>1</v>
          </cell>
        </row>
        <row r="734">
          <cell r="O734" t="str">
            <v>CHTR_0</v>
          </cell>
          <cell r="P734">
            <v>7777777</v>
          </cell>
          <cell r="Q734">
            <v>1</v>
          </cell>
        </row>
        <row r="735">
          <cell r="O735" t="str">
            <v>RRTRFWLL</v>
          </cell>
          <cell r="P735" t="str">
            <v/>
          </cell>
          <cell r="Q735">
            <v>1</v>
          </cell>
        </row>
        <row r="736">
          <cell r="O736" t="str">
            <v>CHTR_DCI1840</v>
          </cell>
          <cell r="P736" t="str">
            <v>CONV0281</v>
          </cell>
          <cell r="Q736">
            <v>9</v>
          </cell>
        </row>
        <row r="737">
          <cell r="O737" t="str">
            <v>DSA2000</v>
          </cell>
          <cell r="P737" t="str">
            <v/>
          </cell>
          <cell r="Q737">
            <v>9</v>
          </cell>
        </row>
        <row r="738">
          <cell r="O738" t="str">
            <v>BHN_DSA2000</v>
          </cell>
          <cell r="P738" t="str">
            <v>TWCPS1009561</v>
          </cell>
          <cell r="Q738">
            <v>9</v>
          </cell>
        </row>
        <row r="739">
          <cell r="O739" t="str">
            <v>CHTR_DSA2000</v>
          </cell>
          <cell r="P739" t="str">
            <v/>
          </cell>
          <cell r="Q739">
            <v>9</v>
          </cell>
        </row>
        <row r="740">
          <cell r="O740" t="str">
            <v>DSA2010</v>
          </cell>
          <cell r="P740" t="str">
            <v/>
          </cell>
          <cell r="Q740">
            <v>9</v>
          </cell>
        </row>
        <row r="741">
          <cell r="O741" t="str">
            <v>CHTR_DSA2010</v>
          </cell>
          <cell r="P741" t="str">
            <v/>
          </cell>
          <cell r="Q741">
            <v>9</v>
          </cell>
        </row>
        <row r="742">
          <cell r="O742" t="str">
            <v>DSA2010M</v>
          </cell>
          <cell r="P742" t="str">
            <v/>
          </cell>
          <cell r="Q742">
            <v>9</v>
          </cell>
        </row>
        <row r="743">
          <cell r="O743" t="str">
            <v>DSA2100</v>
          </cell>
          <cell r="P743" t="str">
            <v/>
          </cell>
          <cell r="Q743">
            <v>9</v>
          </cell>
        </row>
        <row r="744">
          <cell r="O744" t="str">
            <v>BHN_DSA2100</v>
          </cell>
          <cell r="P744" t="str">
            <v>TWCPS1005382</v>
          </cell>
          <cell r="Q744">
            <v>9</v>
          </cell>
        </row>
        <row r="745">
          <cell r="O745" t="str">
            <v>CHTR_DSA2100</v>
          </cell>
          <cell r="P745" t="str">
            <v>TWCPS1005382</v>
          </cell>
          <cell r="Q745">
            <v>9</v>
          </cell>
        </row>
        <row r="746">
          <cell r="O746" t="str">
            <v>DSA2200</v>
          </cell>
          <cell r="P746" t="str">
            <v/>
          </cell>
          <cell r="Q746">
            <v>9</v>
          </cell>
        </row>
        <row r="747">
          <cell r="O747" t="str">
            <v>BHN_DSA2200</v>
          </cell>
          <cell r="P747" t="str">
            <v>TWCPS1005392</v>
          </cell>
          <cell r="Q747">
            <v>9</v>
          </cell>
        </row>
        <row r="748">
          <cell r="O748" t="str">
            <v>CHTR_DSA2200</v>
          </cell>
          <cell r="P748" t="str">
            <v>TWCPS1005392</v>
          </cell>
          <cell r="Q748">
            <v>9</v>
          </cell>
        </row>
        <row r="749">
          <cell r="O749" t="str">
            <v>DSA3000</v>
          </cell>
          <cell r="P749" t="str">
            <v/>
          </cell>
          <cell r="Q749">
            <v>9</v>
          </cell>
        </row>
        <row r="750">
          <cell r="O750" t="str">
            <v>CHTR_DSA3000</v>
          </cell>
          <cell r="P750" t="str">
            <v/>
          </cell>
          <cell r="Q750">
            <v>9</v>
          </cell>
        </row>
        <row r="751">
          <cell r="O751" t="str">
            <v>CHTR_DSA3000</v>
          </cell>
          <cell r="P751" t="str">
            <v>CONV0012</v>
          </cell>
          <cell r="Q751">
            <v>9</v>
          </cell>
        </row>
        <row r="752">
          <cell r="O752" t="str">
            <v>DSA3030H</v>
          </cell>
          <cell r="P752" t="str">
            <v/>
          </cell>
          <cell r="Q752">
            <v>9</v>
          </cell>
        </row>
        <row r="753">
          <cell r="O753" t="str">
            <v>DSA3100</v>
          </cell>
          <cell r="P753" t="str">
            <v/>
          </cell>
          <cell r="Q753">
            <v>4.95</v>
          </cell>
        </row>
        <row r="754">
          <cell r="O754" t="str">
            <v>BHN_DSA3100</v>
          </cell>
          <cell r="P754" t="str">
            <v>TWCPS1007668</v>
          </cell>
          <cell r="Q754">
            <v>4.95</v>
          </cell>
        </row>
        <row r="755">
          <cell r="O755" t="str">
            <v>CHTR_DSA3100</v>
          </cell>
          <cell r="P755" t="str">
            <v/>
          </cell>
          <cell r="Q755">
            <v>4.95</v>
          </cell>
        </row>
        <row r="756">
          <cell r="O756" t="str">
            <v>CHTR_DSA31001W</v>
          </cell>
          <cell r="P756" t="str">
            <v>CONV0014</v>
          </cell>
          <cell r="Q756">
            <v>9</v>
          </cell>
        </row>
        <row r="757">
          <cell r="O757" t="str">
            <v>DSA3100H</v>
          </cell>
          <cell r="P757" t="str">
            <v/>
          </cell>
          <cell r="Q757">
            <v>9</v>
          </cell>
        </row>
        <row r="758">
          <cell r="O758" t="str">
            <v>DSA3100I</v>
          </cell>
          <cell r="P758" t="str">
            <v/>
          </cell>
          <cell r="Q758">
            <v>9</v>
          </cell>
        </row>
        <row r="759">
          <cell r="O759" t="str">
            <v>BHN_DSA3100I</v>
          </cell>
          <cell r="P759" t="str">
            <v>SA3100I</v>
          </cell>
          <cell r="Q759">
            <v>9</v>
          </cell>
        </row>
        <row r="760">
          <cell r="O760" t="str">
            <v>CHTR_DSA3100H</v>
          </cell>
          <cell r="P760" t="str">
            <v/>
          </cell>
          <cell r="Q760">
            <v>9</v>
          </cell>
        </row>
        <row r="761">
          <cell r="O761" t="str">
            <v>DSA3200</v>
          </cell>
          <cell r="P761" t="str">
            <v/>
          </cell>
          <cell r="Q761">
            <v>4.1500000000000004</v>
          </cell>
        </row>
        <row r="762">
          <cell r="O762" t="str">
            <v>CHTR_DSA3200</v>
          </cell>
          <cell r="P762" t="str">
            <v/>
          </cell>
          <cell r="Q762">
            <v>4.1500000000000004</v>
          </cell>
        </row>
        <row r="763">
          <cell r="O763" t="str">
            <v>CHTR_DSA32001W</v>
          </cell>
          <cell r="P763" t="str">
            <v>CONV0191</v>
          </cell>
          <cell r="Q763">
            <v>9</v>
          </cell>
        </row>
        <row r="764">
          <cell r="O764" t="str">
            <v>DSA3250</v>
          </cell>
          <cell r="P764" t="str">
            <v/>
          </cell>
          <cell r="Q764">
            <v>9</v>
          </cell>
        </row>
        <row r="765">
          <cell r="O765" t="str">
            <v>BHN_DSA3250</v>
          </cell>
          <cell r="P765" t="str">
            <v>TWCPS1007938</v>
          </cell>
          <cell r="Q765">
            <v>9</v>
          </cell>
        </row>
        <row r="766">
          <cell r="O766" t="str">
            <v>CHTR_DSA3250</v>
          </cell>
          <cell r="P766" t="str">
            <v>CONV0282</v>
          </cell>
          <cell r="Q766">
            <v>9</v>
          </cell>
        </row>
        <row r="767">
          <cell r="O767" t="str">
            <v>CHTR_DSA32501W</v>
          </cell>
          <cell r="P767" t="str">
            <v>CONV0282</v>
          </cell>
          <cell r="Q767">
            <v>9</v>
          </cell>
        </row>
        <row r="768">
          <cell r="O768" t="str">
            <v>DSA3250J</v>
          </cell>
          <cell r="P768" t="str">
            <v/>
          </cell>
          <cell r="Q768">
            <v>9</v>
          </cell>
        </row>
        <row r="769">
          <cell r="O769" t="str">
            <v>CHTR_DSA3250J</v>
          </cell>
          <cell r="P769" t="str">
            <v/>
          </cell>
          <cell r="Q769">
            <v>9</v>
          </cell>
        </row>
        <row r="770">
          <cell r="O770" t="str">
            <v>CHTR_DSA3250HD1W</v>
          </cell>
          <cell r="P770" t="str">
            <v>CONV0254</v>
          </cell>
          <cell r="Q770">
            <v>9</v>
          </cell>
        </row>
        <row r="771">
          <cell r="O771" t="str">
            <v>DSA3250I</v>
          </cell>
          <cell r="P771" t="str">
            <v/>
          </cell>
          <cell r="Q771">
            <v>9</v>
          </cell>
        </row>
        <row r="772">
          <cell r="O772" t="str">
            <v>BHN_DSA3250I</v>
          </cell>
          <cell r="P772" t="str">
            <v>TWCPS1037492</v>
          </cell>
          <cell r="Q772">
            <v>9</v>
          </cell>
        </row>
        <row r="773">
          <cell r="O773" t="str">
            <v>DSA3250J</v>
          </cell>
          <cell r="P773" t="str">
            <v/>
          </cell>
          <cell r="Q773">
            <v>9</v>
          </cell>
        </row>
        <row r="774">
          <cell r="O774" t="str">
            <v>DSA3250M</v>
          </cell>
          <cell r="P774" t="str">
            <v/>
          </cell>
          <cell r="Q774">
            <v>9</v>
          </cell>
        </row>
        <row r="775">
          <cell r="O775" t="str">
            <v>DSA3250O</v>
          </cell>
          <cell r="P775" t="str">
            <v/>
          </cell>
          <cell r="Q775">
            <v>9</v>
          </cell>
        </row>
        <row r="776">
          <cell r="O776" t="str">
            <v>CHTR_DSA4240CHD</v>
          </cell>
          <cell r="P776" t="str">
            <v/>
          </cell>
          <cell r="Q776">
            <v>9</v>
          </cell>
        </row>
        <row r="777">
          <cell r="O777" t="str">
            <v>DSA4240CHD</v>
          </cell>
          <cell r="P777" t="str">
            <v/>
          </cell>
          <cell r="Q777">
            <v>4.0999999999999996</v>
          </cell>
        </row>
        <row r="778">
          <cell r="O778" t="str">
            <v>DSA4250C</v>
          </cell>
          <cell r="P778" t="str">
            <v/>
          </cell>
          <cell r="Q778">
            <v>9</v>
          </cell>
        </row>
        <row r="779">
          <cell r="O779" t="str">
            <v>BHN_DSA4250CHD</v>
          </cell>
          <cell r="P779" t="str">
            <v>TWCPS1051990</v>
          </cell>
          <cell r="Q779">
            <v>9</v>
          </cell>
        </row>
        <row r="780">
          <cell r="O780" t="str">
            <v>CHTR_DSA4250CHD</v>
          </cell>
          <cell r="P780" t="str">
            <v>CONV0440</v>
          </cell>
          <cell r="Q780">
            <v>9</v>
          </cell>
        </row>
        <row r="781">
          <cell r="O781" t="str">
            <v>CHTR_DSA4250CHD</v>
          </cell>
          <cell r="P781" t="str">
            <v/>
          </cell>
          <cell r="Q781">
            <v>9</v>
          </cell>
        </row>
        <row r="782">
          <cell r="O782" t="str">
            <v>CHTR_DSA4250M</v>
          </cell>
          <cell r="P782" t="str">
            <v/>
          </cell>
          <cell r="Q782">
            <v>9</v>
          </cell>
        </row>
        <row r="783">
          <cell r="O783" t="str">
            <v>DSA4250CHD</v>
          </cell>
          <cell r="P783" t="str">
            <v/>
          </cell>
          <cell r="Q783">
            <v>9</v>
          </cell>
        </row>
        <row r="784">
          <cell r="O784" t="str">
            <v>DCI4640HDC2C</v>
          </cell>
          <cell r="P784" t="str">
            <v/>
          </cell>
          <cell r="Q784">
            <v>4.5</v>
          </cell>
        </row>
        <row r="785">
          <cell r="O785" t="str">
            <v>CHTR_DCI4640HDC2C</v>
          </cell>
          <cell r="P785">
            <v>1031388</v>
          </cell>
          <cell r="Q785">
            <v>4.5</v>
          </cell>
        </row>
        <row r="786">
          <cell r="O786" t="str">
            <v>CHTR_DCI4640HDC</v>
          </cell>
          <cell r="P786" t="str">
            <v/>
          </cell>
          <cell r="Q786">
            <v>9</v>
          </cell>
        </row>
        <row r="787">
          <cell r="O787" t="str">
            <v>DCI4640H</v>
          </cell>
          <cell r="P787" t="str">
            <v/>
          </cell>
          <cell r="Q787">
            <v>9</v>
          </cell>
        </row>
        <row r="788">
          <cell r="O788" t="str">
            <v>CHTR_DCI4642HDC</v>
          </cell>
          <cell r="P788" t="str">
            <v>CONV0435-CHTR</v>
          </cell>
          <cell r="Q788">
            <v>9</v>
          </cell>
        </row>
        <row r="789">
          <cell r="O789" t="str">
            <v>DCI4642S</v>
          </cell>
          <cell r="P789" t="str">
            <v>CONV0435-TWC</v>
          </cell>
          <cell r="Q789">
            <v>9</v>
          </cell>
        </row>
        <row r="790">
          <cell r="O790" t="str">
            <v>DCI4650HDCC</v>
          </cell>
          <cell r="P790" t="str">
            <v>CONV0466</v>
          </cell>
          <cell r="Q790">
            <v>9</v>
          </cell>
        </row>
        <row r="791">
          <cell r="O791" t="str">
            <v>CHTR_DCI4650HDCC</v>
          </cell>
          <cell r="P791" t="str">
            <v>CONV0466</v>
          </cell>
          <cell r="Q791">
            <v>9</v>
          </cell>
        </row>
        <row r="792">
          <cell r="O792" t="str">
            <v>DSA8000</v>
          </cell>
          <cell r="P792" t="str">
            <v/>
          </cell>
          <cell r="Q792">
            <v>9</v>
          </cell>
        </row>
        <row r="793">
          <cell r="O793" t="str">
            <v>CHTR_DSA8000</v>
          </cell>
          <cell r="P793" t="str">
            <v>CONV0228</v>
          </cell>
          <cell r="Q793">
            <v>9</v>
          </cell>
        </row>
        <row r="794">
          <cell r="O794" t="str">
            <v>DSA8000B</v>
          </cell>
          <cell r="P794" t="str">
            <v/>
          </cell>
          <cell r="Q794">
            <v>9</v>
          </cell>
        </row>
        <row r="795">
          <cell r="O795" t="str">
            <v>BHN_DSA8000B</v>
          </cell>
          <cell r="P795" t="str">
            <v>TWCPS1034646</v>
          </cell>
          <cell r="Q795">
            <v>9</v>
          </cell>
        </row>
        <row r="796">
          <cell r="O796" t="str">
            <v>DSA8000D</v>
          </cell>
          <cell r="P796" t="str">
            <v/>
          </cell>
          <cell r="Q796">
            <v>9</v>
          </cell>
        </row>
        <row r="797">
          <cell r="O797" t="str">
            <v>BHN_DSA8000D</v>
          </cell>
          <cell r="P797" t="str">
            <v>TWCPS1020592</v>
          </cell>
          <cell r="Q797">
            <v>9</v>
          </cell>
        </row>
        <row r="798">
          <cell r="O798" t="str">
            <v>CHTR_DSA8000D</v>
          </cell>
          <cell r="P798" t="str">
            <v/>
          </cell>
          <cell r="Q798">
            <v>9</v>
          </cell>
        </row>
        <row r="799">
          <cell r="O799" t="str">
            <v>CHTR_DSA8000B</v>
          </cell>
          <cell r="P799" t="str">
            <v/>
          </cell>
          <cell r="Q799">
            <v>9</v>
          </cell>
        </row>
        <row r="800">
          <cell r="O800" t="str">
            <v>DSA8010B</v>
          </cell>
          <cell r="P800" t="str">
            <v/>
          </cell>
          <cell r="Q800">
            <v>9</v>
          </cell>
        </row>
        <row r="801">
          <cell r="O801" t="str">
            <v>DSA8010D</v>
          </cell>
          <cell r="P801" t="str">
            <v/>
          </cell>
          <cell r="Q801">
            <v>9</v>
          </cell>
        </row>
        <row r="802">
          <cell r="O802" t="str">
            <v>CHTR_DSA8010D</v>
          </cell>
          <cell r="P802" t="str">
            <v>CONV0251</v>
          </cell>
          <cell r="Q802">
            <v>9</v>
          </cell>
        </row>
        <row r="803">
          <cell r="O803" t="str">
            <v>DSA8240CHD</v>
          </cell>
          <cell r="P803" t="str">
            <v/>
          </cell>
          <cell r="Q803">
            <v>9</v>
          </cell>
        </row>
        <row r="804">
          <cell r="O804" t="str">
            <v>CHTR_DCI8240HDC</v>
          </cell>
          <cell r="P804" t="str">
            <v/>
          </cell>
          <cell r="Q804">
            <v>9</v>
          </cell>
        </row>
        <row r="805">
          <cell r="O805" t="str">
            <v>DSA8240CHD</v>
          </cell>
          <cell r="P805" t="str">
            <v/>
          </cell>
          <cell r="Q805">
            <v>9</v>
          </cell>
        </row>
        <row r="806">
          <cell r="O806" t="str">
            <v>CHTR_DSA8300D</v>
          </cell>
          <cell r="P806" t="str">
            <v/>
          </cell>
          <cell r="Q806">
            <v>8.15</v>
          </cell>
        </row>
        <row r="807">
          <cell r="O807" t="str">
            <v>DSD83029</v>
          </cell>
          <cell r="P807" t="str">
            <v/>
          </cell>
          <cell r="Q807">
            <v>8.15</v>
          </cell>
        </row>
        <row r="808">
          <cell r="O808" t="str">
            <v>DSA8300B</v>
          </cell>
          <cell r="P808" t="str">
            <v/>
          </cell>
          <cell r="Q808">
            <v>8.15</v>
          </cell>
        </row>
        <row r="809">
          <cell r="O809" t="str">
            <v>BHN_DSA8300B</v>
          </cell>
          <cell r="P809" t="str">
            <v>TWCPS1035628</v>
          </cell>
          <cell r="Q809">
            <v>8.15</v>
          </cell>
        </row>
        <row r="810">
          <cell r="O810" t="str">
            <v>DSA8300C</v>
          </cell>
          <cell r="P810" t="str">
            <v/>
          </cell>
          <cell r="Q810">
            <v>8.15</v>
          </cell>
        </row>
        <row r="811">
          <cell r="O811" t="str">
            <v>DSA8300D</v>
          </cell>
          <cell r="P811" t="str">
            <v/>
          </cell>
          <cell r="Q811">
            <v>8.15</v>
          </cell>
        </row>
        <row r="812">
          <cell r="O812" t="str">
            <v>BHN_DSA8300D</v>
          </cell>
          <cell r="P812" t="str">
            <v>TWCPS1038955</v>
          </cell>
          <cell r="Q812">
            <v>8.15</v>
          </cell>
        </row>
        <row r="813">
          <cell r="O813" t="str">
            <v>CHTR_DSA8300B</v>
          </cell>
          <cell r="P813" t="str">
            <v/>
          </cell>
          <cell r="Q813">
            <v>8.15</v>
          </cell>
        </row>
        <row r="814">
          <cell r="O814" t="str">
            <v>CHTR_DSA8300HD1W</v>
          </cell>
          <cell r="P814" t="str">
            <v>CONV0260</v>
          </cell>
          <cell r="Q814">
            <v>8.15</v>
          </cell>
        </row>
        <row r="815">
          <cell r="O815" t="str">
            <v>DSA8300CHD</v>
          </cell>
          <cell r="P815" t="str">
            <v/>
          </cell>
          <cell r="Q815">
            <v>8.15</v>
          </cell>
        </row>
        <row r="816">
          <cell r="O816" t="str">
            <v>CHTR_SA8300HDM</v>
          </cell>
          <cell r="P816" t="str">
            <v/>
          </cell>
          <cell r="Q816">
            <v>8.15</v>
          </cell>
        </row>
        <row r="817">
          <cell r="O817" t="str">
            <v>DSA8300M</v>
          </cell>
          <cell r="P817" t="str">
            <v/>
          </cell>
          <cell r="Q817">
            <v>8.15</v>
          </cell>
        </row>
        <row r="818">
          <cell r="O818" t="str">
            <v>CHTR_DSA8300M</v>
          </cell>
          <cell r="P818" t="str">
            <v>CONV0264</v>
          </cell>
          <cell r="Q818">
            <v>8.15</v>
          </cell>
        </row>
        <row r="819">
          <cell r="O819" t="str">
            <v>DSA8300N</v>
          </cell>
          <cell r="P819" t="str">
            <v/>
          </cell>
          <cell r="Q819">
            <v>8.15</v>
          </cell>
        </row>
        <row r="820">
          <cell r="O820" t="str">
            <v>CHTR_DSA8300N</v>
          </cell>
          <cell r="P820" t="str">
            <v/>
          </cell>
          <cell r="Q820">
            <v>8.15</v>
          </cell>
        </row>
        <row r="821">
          <cell r="O821" t="str">
            <v>CHTR_DSA8300D</v>
          </cell>
          <cell r="P821" t="str">
            <v/>
          </cell>
          <cell r="Q821">
            <v>8.15</v>
          </cell>
        </row>
        <row r="822">
          <cell r="O822" t="str">
            <v>DSA8300CS</v>
          </cell>
          <cell r="P822" t="str">
            <v/>
          </cell>
          <cell r="Q822">
            <v>8.15</v>
          </cell>
        </row>
        <row r="823">
          <cell r="O823" t="str">
            <v>DSA8300CHD</v>
          </cell>
          <cell r="P823" t="str">
            <v/>
          </cell>
          <cell r="Q823">
            <v>8.15</v>
          </cell>
        </row>
        <row r="824">
          <cell r="O824" t="str">
            <v>BHN_DSA8300CHD</v>
          </cell>
          <cell r="P824" t="str">
            <v>TWCPS1051993</v>
          </cell>
          <cell r="Q824">
            <v>8.15</v>
          </cell>
        </row>
        <row r="825">
          <cell r="O825" t="str">
            <v>DCI8640HDC2C</v>
          </cell>
          <cell r="P825">
            <v>1007846</v>
          </cell>
          <cell r="Q825">
            <v>7.35</v>
          </cell>
        </row>
        <row r="826">
          <cell r="O826" t="str">
            <v>CHTR_DCI8640HDC2C</v>
          </cell>
          <cell r="P826">
            <v>1007846</v>
          </cell>
          <cell r="Q826">
            <v>7.35</v>
          </cell>
        </row>
        <row r="827">
          <cell r="O827" t="str">
            <v>CHTR_DC8640S</v>
          </cell>
          <cell r="P827" t="str">
            <v/>
          </cell>
          <cell r="Q827">
            <v>7.4</v>
          </cell>
        </row>
        <row r="828">
          <cell r="O828" t="str">
            <v>DCI8650HDCC</v>
          </cell>
          <cell r="P828" t="str">
            <v>CONV0508</v>
          </cell>
          <cell r="Q828">
            <v>9</v>
          </cell>
        </row>
        <row r="829">
          <cell r="O829" t="str">
            <v>CHTR_DCI8650HDCC</v>
          </cell>
          <cell r="P829" t="str">
            <v>CONV0508</v>
          </cell>
          <cell r="Q829">
            <v>9</v>
          </cell>
        </row>
        <row r="830">
          <cell r="O830" t="str">
            <v>RARSAC2V1A</v>
          </cell>
          <cell r="P830">
            <v>1037140</v>
          </cell>
          <cell r="Q830">
            <v>1.85</v>
          </cell>
        </row>
        <row r="831">
          <cell r="O831" t="str">
            <v>ALL_RARSAC2V1A</v>
          </cell>
          <cell r="P831">
            <v>1037140</v>
          </cell>
          <cell r="Q831">
            <v>1.85</v>
          </cell>
        </row>
        <row r="832">
          <cell r="O832" t="str">
            <v>BHN_RARSAC2V1A</v>
          </cell>
          <cell r="P832">
            <v>1037140</v>
          </cell>
          <cell r="Q832">
            <v>1.85</v>
          </cell>
        </row>
        <row r="833">
          <cell r="O833" t="str">
            <v>CHTR_RARSAC2V1A</v>
          </cell>
          <cell r="P833">
            <v>1037140</v>
          </cell>
          <cell r="Q833">
            <v>1.85</v>
          </cell>
        </row>
        <row r="834">
          <cell r="O834" t="str">
            <v>RASSAC2V1K</v>
          </cell>
          <cell r="P834">
            <v>1004101</v>
          </cell>
          <cell r="Q834">
            <v>1.85</v>
          </cell>
        </row>
        <row r="835">
          <cell r="O835" t="str">
            <v>ALL_RASSAC2V1K</v>
          </cell>
          <cell r="P835">
            <v>1004101</v>
          </cell>
          <cell r="Q835">
            <v>1.85</v>
          </cell>
        </row>
        <row r="836">
          <cell r="O836" t="str">
            <v>RASSAC2V1K_CHTR</v>
          </cell>
          <cell r="P836">
            <v>1004101</v>
          </cell>
          <cell r="Q836">
            <v>1.85</v>
          </cell>
        </row>
        <row r="837">
          <cell r="O837" t="str">
            <v>RSGSAC2V1S</v>
          </cell>
          <cell r="P837"/>
          <cell r="Q837">
            <v>1.85</v>
          </cell>
        </row>
        <row r="838">
          <cell r="O838" t="str">
            <v>ALL_RSGSAC2V1S</v>
          </cell>
          <cell r="P838"/>
          <cell r="Q838">
            <v>1.85</v>
          </cell>
        </row>
        <row r="839">
          <cell r="O839" t="str">
            <v>RSGSAC2V1S_BHN</v>
          </cell>
          <cell r="P839"/>
          <cell r="Q839">
            <v>1.85</v>
          </cell>
        </row>
        <row r="840">
          <cell r="O840" t="str">
            <v>RSGSAC2V1S_CHTR</v>
          </cell>
          <cell r="P840"/>
          <cell r="Q840">
            <v>1.85</v>
          </cell>
        </row>
        <row r="841">
          <cell r="O841" t="str">
            <v>RSGSAC2V2S</v>
          </cell>
          <cell r="P841">
            <v>1037595</v>
          </cell>
          <cell r="Q841">
            <v>1.85</v>
          </cell>
        </row>
        <row r="842">
          <cell r="O842" t="str">
            <v>ALL_RSGSAC2V2S</v>
          </cell>
          <cell r="P842">
            <v>1037595</v>
          </cell>
          <cell r="Q842">
            <v>1.85</v>
          </cell>
        </row>
        <row r="843">
          <cell r="O843" t="str">
            <v>CHTR_RSGSAC2V2S</v>
          </cell>
          <cell r="P843">
            <v>1037595</v>
          </cell>
          <cell r="Q843">
            <v>1.85</v>
          </cell>
        </row>
        <row r="844">
          <cell r="O844" t="str">
            <v>BHN_DSACBCD1</v>
          </cell>
          <cell r="P844" t="str">
            <v>TWCPS1051321</v>
          </cell>
          <cell r="Q844">
            <v>1</v>
          </cell>
        </row>
        <row r="845">
          <cell r="O845" t="str">
            <v>DCIDIGSD</v>
          </cell>
          <cell r="P845" t="str">
            <v/>
          </cell>
          <cell r="Q845">
            <v>9</v>
          </cell>
        </row>
        <row r="846">
          <cell r="O846" t="str">
            <v>A551HF</v>
          </cell>
          <cell r="P846" t="str">
            <v/>
          </cell>
          <cell r="Q846">
            <v>9</v>
          </cell>
        </row>
        <row r="847">
          <cell r="O847" t="str">
            <v>DPA551HF</v>
          </cell>
          <cell r="P847" t="str">
            <v/>
          </cell>
          <cell r="Q847">
            <v>9</v>
          </cell>
        </row>
        <row r="848">
          <cell r="O848" t="str">
            <v>CHTR_OTIASDV</v>
          </cell>
          <cell r="P848" t="str">
            <v>CONV0650</v>
          </cell>
          <cell r="Q848">
            <v>2.5</v>
          </cell>
        </row>
        <row r="849">
          <cell r="O849" t="str">
            <v>CHTR_OTIADPSDV</v>
          </cell>
          <cell r="P849" t="str">
            <v>CONV0650</v>
          </cell>
          <cell r="Q849">
            <v>1</v>
          </cell>
        </row>
        <row r="850">
          <cell r="O850" t="str">
            <v>RASKSAX1V1K</v>
          </cell>
          <cell r="P850">
            <v>12345678</v>
          </cell>
          <cell r="Q850">
            <v>1</v>
          </cell>
        </row>
        <row r="851">
          <cell r="O851" t="str">
            <v>RASKSAX1V1K</v>
          </cell>
          <cell r="P851">
            <v>12345678</v>
          </cell>
          <cell r="Q851">
            <v>1</v>
          </cell>
        </row>
        <row r="852">
          <cell r="O852" t="str">
            <v>RASKSAX1V1K</v>
          </cell>
          <cell r="P852">
            <v>12345678</v>
          </cell>
          <cell r="Q852">
            <v>1</v>
          </cell>
        </row>
        <row r="853">
          <cell r="O853" t="str">
            <v>CHTR_RASKSAX1V1K</v>
          </cell>
          <cell r="P853" t="str">
            <v>1039125</v>
          </cell>
          <cell r="Q853">
            <v>1</v>
          </cell>
        </row>
        <row r="854">
          <cell r="O854" t="str">
            <v>RASKSAX1V1R</v>
          </cell>
          <cell r="P854">
            <v>12345677</v>
          </cell>
          <cell r="Q854">
            <v>1</v>
          </cell>
        </row>
        <row r="855">
          <cell r="O855" t="str">
            <v>RASKSAX1V1R</v>
          </cell>
          <cell r="P855">
            <v>12345677</v>
          </cell>
          <cell r="Q855">
            <v>1</v>
          </cell>
        </row>
        <row r="856">
          <cell r="O856" t="str">
            <v>RASKSAX1V1R</v>
          </cell>
          <cell r="P856">
            <v>12345677</v>
          </cell>
          <cell r="Q856">
            <v>1</v>
          </cell>
        </row>
        <row r="857">
          <cell r="O857" t="str">
            <v>CHTR_RASKSAX1V1R</v>
          </cell>
          <cell r="P857" t="str">
            <v>1039126</v>
          </cell>
          <cell r="Q857">
            <v>1</v>
          </cell>
        </row>
        <row r="858">
          <cell r="O858" t="str">
            <v>RASKSAX1V1S</v>
          </cell>
          <cell r="P858" t="str">
            <v>1041017</v>
          </cell>
          <cell r="Q858">
            <v>1</v>
          </cell>
        </row>
        <row r="859">
          <cell r="O859" t="str">
            <v>RASKSAX1V1S</v>
          </cell>
          <cell r="P859" t="str">
            <v>1041017</v>
          </cell>
          <cell r="Q859">
            <v>1</v>
          </cell>
        </row>
        <row r="860">
          <cell r="O860" t="str">
            <v>RASKSAX1V1S</v>
          </cell>
          <cell r="P860" t="str">
            <v>1041017</v>
          </cell>
          <cell r="Q860">
            <v>1</v>
          </cell>
        </row>
        <row r="861">
          <cell r="O861" t="str">
            <v>RASKSAX1V1S</v>
          </cell>
          <cell r="P861" t="str">
            <v>1041017</v>
          </cell>
          <cell r="Q861">
            <v>1</v>
          </cell>
        </row>
        <row r="862">
          <cell r="O862" t="str">
            <v>MSB1100</v>
          </cell>
          <cell r="P862" t="str">
            <v/>
          </cell>
          <cell r="Q862">
            <v>1</v>
          </cell>
        </row>
        <row r="863">
          <cell r="O863" t="str">
            <v>BHN_MMT2100</v>
          </cell>
          <cell r="P863" t="str">
            <v>LEGACY D1</v>
          </cell>
          <cell r="Q863">
            <v>1</v>
          </cell>
        </row>
        <row r="864">
          <cell r="O864" t="str">
            <v>MSB4100</v>
          </cell>
          <cell r="P864" t="str">
            <v/>
          </cell>
          <cell r="Q864">
            <v>1</v>
          </cell>
        </row>
        <row r="865">
          <cell r="O865" t="str">
            <v>BHN_MSB4100</v>
          </cell>
          <cell r="P865" t="str">
            <v>TWCPS1049308</v>
          </cell>
          <cell r="Q865">
            <v>1</v>
          </cell>
        </row>
        <row r="866">
          <cell r="O866" t="str">
            <v>MSB4101</v>
          </cell>
          <cell r="P866" t="str">
            <v/>
          </cell>
          <cell r="Q866">
            <v>1</v>
          </cell>
        </row>
        <row r="867">
          <cell r="O867" t="str">
            <v>BHN_MSB4101</v>
          </cell>
          <cell r="P867" t="str">
            <v>MODE0332</v>
          </cell>
          <cell r="Q867">
            <v>1</v>
          </cell>
        </row>
        <row r="868">
          <cell r="O868" t="str">
            <v>MSB4200</v>
          </cell>
          <cell r="P868" t="str">
            <v/>
          </cell>
          <cell r="Q868">
            <v>1</v>
          </cell>
        </row>
        <row r="869">
          <cell r="O869" t="str">
            <v>BHN_MSB4200</v>
          </cell>
          <cell r="P869" t="str">
            <v>TWCPS1045469</v>
          </cell>
          <cell r="Q869">
            <v>1</v>
          </cell>
        </row>
        <row r="870">
          <cell r="O870" t="str">
            <v>MSB4220</v>
          </cell>
          <cell r="P870" t="str">
            <v/>
          </cell>
          <cell r="Q870">
            <v>1</v>
          </cell>
        </row>
        <row r="871">
          <cell r="O871" t="str">
            <v>MSB5100</v>
          </cell>
          <cell r="P871" t="str">
            <v/>
          </cell>
          <cell r="Q871">
            <v>1</v>
          </cell>
        </row>
        <row r="872">
          <cell r="O872" t="str">
            <v>BHN_MSB5100</v>
          </cell>
          <cell r="P872" t="str">
            <v>MODE0339</v>
          </cell>
          <cell r="Q872">
            <v>1</v>
          </cell>
        </row>
        <row r="873">
          <cell r="O873" t="str">
            <v>MSB5101</v>
          </cell>
          <cell r="P873" t="str">
            <v>MODE0341-TWC</v>
          </cell>
          <cell r="Q873">
            <v>1</v>
          </cell>
        </row>
        <row r="874">
          <cell r="O874" t="str">
            <v>BHN_MSB5101</v>
          </cell>
          <cell r="P874" t="str">
            <v>MODE0341-TWC</v>
          </cell>
          <cell r="Q874">
            <v>1</v>
          </cell>
        </row>
        <row r="875">
          <cell r="O875" t="str">
            <v>MSB5101N</v>
          </cell>
          <cell r="P875" t="str">
            <v/>
          </cell>
          <cell r="Q875">
            <v>1</v>
          </cell>
        </row>
        <row r="876">
          <cell r="O876" t="str">
            <v>MSB5101U</v>
          </cell>
          <cell r="P876" t="str">
            <v/>
          </cell>
          <cell r="Q876">
            <v>1</v>
          </cell>
        </row>
        <row r="877">
          <cell r="O877" t="str">
            <v>MSB5120</v>
          </cell>
          <cell r="P877" t="str">
            <v/>
          </cell>
          <cell r="Q877">
            <v>1</v>
          </cell>
        </row>
        <row r="878">
          <cell r="O878" t="str">
            <v>BHN_MSB5120</v>
          </cell>
          <cell r="P878" t="str">
            <v>MODE0337</v>
          </cell>
          <cell r="Q878">
            <v>1</v>
          </cell>
        </row>
        <row r="879">
          <cell r="O879" t="str">
            <v>TSB5121</v>
          </cell>
          <cell r="P879" t="str">
            <v/>
          </cell>
          <cell r="Q879">
            <v>1</v>
          </cell>
        </row>
        <row r="880">
          <cell r="O880" t="str">
            <v>TSB5220</v>
          </cell>
          <cell r="P880" t="str">
            <v/>
          </cell>
          <cell r="Q880">
            <v>1</v>
          </cell>
        </row>
        <row r="881">
          <cell r="O881" t="str">
            <v>MSB6120</v>
          </cell>
          <cell r="P881" t="str">
            <v/>
          </cell>
          <cell r="Q881">
            <v>1</v>
          </cell>
        </row>
        <row r="882">
          <cell r="O882" t="str">
            <v>MMTSB6121</v>
          </cell>
          <cell r="P882" t="str">
            <v/>
          </cell>
          <cell r="Q882">
            <v>1</v>
          </cell>
        </row>
        <row r="883">
          <cell r="O883" t="str">
            <v>CHTR_MMTSB6121</v>
          </cell>
          <cell r="P883" t="str">
            <v/>
          </cell>
          <cell r="Q883">
            <v>1</v>
          </cell>
        </row>
        <row r="884">
          <cell r="O884" t="str">
            <v>CHTR_MMTSB6121</v>
          </cell>
          <cell r="P884" t="str">
            <v>MODE0502</v>
          </cell>
          <cell r="Q884">
            <v>1</v>
          </cell>
        </row>
        <row r="885">
          <cell r="O885" t="str">
            <v>MMTSB6141</v>
          </cell>
          <cell r="P885">
            <v>1032178</v>
          </cell>
          <cell r="Q885">
            <v>0.65</v>
          </cell>
        </row>
        <row r="886">
          <cell r="O886" t="str">
            <v>BHN_MMTSB6141</v>
          </cell>
          <cell r="P886">
            <v>1032178</v>
          </cell>
          <cell r="Q886">
            <v>0.65</v>
          </cell>
        </row>
        <row r="887">
          <cell r="O887" t="str">
            <v>CHTR_MMTSB6141</v>
          </cell>
          <cell r="P887">
            <v>1032178</v>
          </cell>
          <cell r="Q887">
            <v>0.65</v>
          </cell>
        </row>
        <row r="888">
          <cell r="O888" t="str">
            <v>MMTSB6183</v>
          </cell>
          <cell r="P888">
            <v>1004021</v>
          </cell>
          <cell r="Q888">
            <v>0.65</v>
          </cell>
        </row>
        <row r="889">
          <cell r="O889" t="str">
            <v>BMTSB6183H</v>
          </cell>
          <cell r="P889" t="str">
            <v/>
          </cell>
          <cell r="Q889">
            <v>1</v>
          </cell>
        </row>
        <row r="890">
          <cell r="O890" t="str">
            <v>BHN_BMTSB6183H</v>
          </cell>
          <cell r="P890" t="str">
            <v>TWCPS1100056</v>
          </cell>
          <cell r="Q890">
            <v>1</v>
          </cell>
        </row>
        <row r="891">
          <cell r="O891" t="str">
            <v>GMTSBG1000</v>
          </cell>
          <cell r="P891" t="str">
            <v/>
          </cell>
          <cell r="Q891">
            <v>1</v>
          </cell>
        </row>
        <row r="892">
          <cell r="O892" t="str">
            <v>GMTSBG6580</v>
          </cell>
          <cell r="P892" t="str">
            <v>1T1061898-TWC</v>
          </cell>
          <cell r="Q892">
            <v>1</v>
          </cell>
        </row>
        <row r="893">
          <cell r="O893" t="str">
            <v>BHN_GMTSBG6580</v>
          </cell>
          <cell r="P893" t="str">
            <v>1T1061898-TWC</v>
          </cell>
          <cell r="Q893">
            <v>1</v>
          </cell>
        </row>
        <row r="894">
          <cell r="O894" t="str">
            <v>CHTR_GMTSBG6580</v>
          </cell>
          <cell r="P894" t="str">
            <v>1T1061898-TWC</v>
          </cell>
          <cell r="Q894">
            <v>1</v>
          </cell>
        </row>
        <row r="895">
          <cell r="O895" t="str">
            <v>GMTSBG900</v>
          </cell>
          <cell r="P895" t="str">
            <v/>
          </cell>
          <cell r="Q895">
            <v>1</v>
          </cell>
        </row>
        <row r="896">
          <cell r="O896" t="str">
            <v>BHN_GMTSBG900</v>
          </cell>
          <cell r="P896" t="str">
            <v>TWCPS1035189</v>
          </cell>
          <cell r="Q896">
            <v>1</v>
          </cell>
        </row>
        <row r="897">
          <cell r="O897" t="str">
            <v>GMTSBG901</v>
          </cell>
          <cell r="P897" t="str">
            <v/>
          </cell>
          <cell r="Q897">
            <v>1</v>
          </cell>
        </row>
        <row r="898">
          <cell r="O898" t="str">
            <v>GMTSBG940</v>
          </cell>
          <cell r="P898" t="str">
            <v/>
          </cell>
          <cell r="Q898">
            <v>1</v>
          </cell>
        </row>
        <row r="899">
          <cell r="O899" t="str">
            <v>GMTSBG941</v>
          </cell>
          <cell r="P899" t="str">
            <v/>
          </cell>
          <cell r="Q899">
            <v>1</v>
          </cell>
        </row>
        <row r="900">
          <cell r="O900" t="str">
            <v>TSB4200</v>
          </cell>
          <cell r="P900" t="str">
            <v/>
          </cell>
          <cell r="Q900">
            <v>1</v>
          </cell>
        </row>
        <row r="901">
          <cell r="O901" t="str">
            <v>BHN_TSB4200</v>
          </cell>
          <cell r="P901" t="str">
            <v>TWCPS1033754</v>
          </cell>
          <cell r="Q901">
            <v>1</v>
          </cell>
        </row>
        <row r="902">
          <cell r="O902" t="str">
            <v>TSB5121</v>
          </cell>
          <cell r="P902" t="str">
            <v/>
          </cell>
          <cell r="Q902">
            <v>1</v>
          </cell>
        </row>
        <row r="903">
          <cell r="O903" t="str">
            <v>CHTR_TSB5121</v>
          </cell>
          <cell r="P903" t="str">
            <v>TWCPS1052137</v>
          </cell>
          <cell r="Q903"/>
        </row>
        <row r="904">
          <cell r="O904" t="str">
            <v>CHTR_TMTSBV5122</v>
          </cell>
          <cell r="P904" t="str">
            <v>TELE0975</v>
          </cell>
          <cell r="Q904">
            <v>0.95</v>
          </cell>
        </row>
        <row r="905">
          <cell r="O905" t="str">
            <v>TSB5220</v>
          </cell>
          <cell r="P905" t="str">
            <v/>
          </cell>
          <cell r="Q905">
            <v>1</v>
          </cell>
        </row>
        <row r="906">
          <cell r="O906" t="str">
            <v>BHN_TSB5220</v>
          </cell>
          <cell r="P906" t="str">
            <v>TWCPS1039551</v>
          </cell>
          <cell r="Q906">
            <v>1</v>
          </cell>
        </row>
        <row r="907">
          <cell r="O907" t="str">
            <v>TSB5222</v>
          </cell>
          <cell r="P907" t="str">
            <v/>
          </cell>
          <cell r="Q907">
            <v>1</v>
          </cell>
        </row>
        <row r="908">
          <cell r="O908" t="str">
            <v>BHN_TSB5222</v>
          </cell>
          <cell r="P908" t="str">
            <v>TWCPS1056427</v>
          </cell>
          <cell r="Q908">
            <v>1</v>
          </cell>
        </row>
        <row r="909">
          <cell r="O909" t="str">
            <v>CHTR_TSB5222</v>
          </cell>
          <cell r="P909" t="str">
            <v>TWCPS1056427</v>
          </cell>
          <cell r="Q909">
            <v>1</v>
          </cell>
        </row>
        <row r="910">
          <cell r="O910" t="str">
            <v>TSB5322</v>
          </cell>
          <cell r="P910">
            <v>1056239</v>
          </cell>
          <cell r="Q910">
            <v>1</v>
          </cell>
        </row>
        <row r="911">
          <cell r="O911" t="str">
            <v>BHN_TSB5322</v>
          </cell>
          <cell r="P911">
            <v>1056239</v>
          </cell>
          <cell r="Q911">
            <v>1</v>
          </cell>
        </row>
        <row r="912">
          <cell r="O912" t="str">
            <v>CHTR_TMTSBV6220</v>
          </cell>
          <cell r="P912" t="str">
            <v/>
          </cell>
          <cell r="Q912">
            <v>1</v>
          </cell>
        </row>
        <row r="913">
          <cell r="O913" t="str">
            <v>BHN_BCISF3008P</v>
          </cell>
          <cell r="P913" t="str">
            <v>SF3008P</v>
          </cell>
          <cell r="Q913">
            <v>1</v>
          </cell>
        </row>
        <row r="914">
          <cell r="O914" t="str">
            <v>BHN_BCISG30020</v>
          </cell>
          <cell r="P914" t="str">
            <v>SG30020</v>
          </cell>
          <cell r="Q914">
            <v>1</v>
          </cell>
        </row>
        <row r="915">
          <cell r="O915" t="str">
            <v>BHN_MHSSM100</v>
          </cell>
          <cell r="P915" t="str">
            <v>SM100</v>
          </cell>
          <cell r="Q915">
            <v>1</v>
          </cell>
        </row>
        <row r="916">
          <cell r="O916" t="str">
            <v>DSM3262S</v>
          </cell>
          <cell r="P916" t="str">
            <v>1T1066644-TWC</v>
          </cell>
          <cell r="Q916">
            <v>3.45</v>
          </cell>
        </row>
        <row r="917">
          <cell r="O917" t="str">
            <v>BHN_DSM3262S</v>
          </cell>
          <cell r="P917" t="str">
            <v>CONV0945-BHN</v>
          </cell>
          <cell r="Q917">
            <v>3.45</v>
          </cell>
        </row>
        <row r="918">
          <cell r="O918" t="str">
            <v>DSM3272M</v>
          </cell>
          <cell r="P918">
            <v>1015699</v>
          </cell>
          <cell r="Q918">
            <v>9</v>
          </cell>
        </row>
        <row r="919">
          <cell r="O919" t="str">
            <v>DSM3272S</v>
          </cell>
          <cell r="P919">
            <v>1031400</v>
          </cell>
          <cell r="Q919">
            <v>6.65</v>
          </cell>
        </row>
        <row r="920">
          <cell r="O920" t="str">
            <v>BHN_DSM3272S</v>
          </cell>
          <cell r="P920" t="str">
            <v>CONV0935-BHN</v>
          </cell>
          <cell r="Q920">
            <v>6.65</v>
          </cell>
        </row>
        <row r="921">
          <cell r="O921" t="str">
            <v>DSM3362M</v>
          </cell>
          <cell r="P921">
            <v>1034608</v>
          </cell>
          <cell r="Q921">
            <v>9</v>
          </cell>
        </row>
        <row r="922">
          <cell r="O922" t="str">
            <v>DSM3362S</v>
          </cell>
          <cell r="P922">
            <v>1000980</v>
          </cell>
          <cell r="Q922">
            <v>3.45</v>
          </cell>
        </row>
        <row r="923">
          <cell r="O923" t="str">
            <v>BHN_DSM3362S</v>
          </cell>
          <cell r="P923" t="str">
            <v>CONV0930-BHN</v>
          </cell>
          <cell r="Q923">
            <v>3.45</v>
          </cell>
        </row>
        <row r="924">
          <cell r="O924" t="str">
            <v>DSM3362C908</v>
          </cell>
          <cell r="P924">
            <v>1031399</v>
          </cell>
          <cell r="Q924">
            <v>9</v>
          </cell>
        </row>
        <row r="925">
          <cell r="O925" t="str">
            <v>DSM3462A</v>
          </cell>
          <cell r="P925" t="str">
            <v>1T1097801-TWC</v>
          </cell>
          <cell r="Q925">
            <v>9</v>
          </cell>
        </row>
        <row r="926">
          <cell r="O926" t="str">
            <v>DSM3462C</v>
          </cell>
          <cell r="P926" t="str">
            <v>1T1097800-TWC</v>
          </cell>
          <cell r="Q926">
            <v>9</v>
          </cell>
        </row>
        <row r="927">
          <cell r="O927" t="str">
            <v>DSM3462C</v>
          </cell>
          <cell r="P927" t="str">
            <v>1T1097800-TWC</v>
          </cell>
          <cell r="Q927">
            <v>9</v>
          </cell>
        </row>
        <row r="928">
          <cell r="O928" t="str">
            <v>DSM4372C</v>
          </cell>
          <cell r="P928" t="str">
            <v/>
          </cell>
          <cell r="Q928">
            <v>6.15</v>
          </cell>
        </row>
        <row r="929">
          <cell r="O929" t="str">
            <v>DSM4372M</v>
          </cell>
          <cell r="P929">
            <v>1031401</v>
          </cell>
          <cell r="Q929">
            <v>6.15</v>
          </cell>
        </row>
        <row r="930">
          <cell r="O930" t="str">
            <v>BHN_DSM4372C3</v>
          </cell>
          <cell r="P930" t="str">
            <v>CONV0940-BHN</v>
          </cell>
          <cell r="Q930">
            <v>9</v>
          </cell>
        </row>
        <row r="931">
          <cell r="O931" t="str">
            <v>DSM4372C3</v>
          </cell>
          <cell r="P931">
            <v>1008356</v>
          </cell>
          <cell r="Q931">
            <v>6.15</v>
          </cell>
        </row>
        <row r="932">
          <cell r="O932" t="str">
            <v>BSM8014WR</v>
          </cell>
          <cell r="P932" t="str">
            <v>1T1051322-TWC</v>
          </cell>
          <cell r="Q932">
            <v>1</v>
          </cell>
        </row>
        <row r="933">
          <cell r="O933" t="str">
            <v>GSM8014SI</v>
          </cell>
          <cell r="P933" t="str">
            <v>1T1052683-TWC</v>
          </cell>
          <cell r="Q933">
            <v>1</v>
          </cell>
        </row>
        <row r="934">
          <cell r="O934" t="str">
            <v>BHN_BSM8014WR</v>
          </cell>
          <cell r="P934" t="str">
            <v>1T1052683-TWC</v>
          </cell>
          <cell r="Q934">
            <v>1</v>
          </cell>
        </row>
        <row r="935">
          <cell r="O935" t="str">
            <v>BSM8014TES</v>
          </cell>
          <cell r="P935" t="str">
            <v/>
          </cell>
          <cell r="Q935">
            <v>1</v>
          </cell>
        </row>
        <row r="936">
          <cell r="O936" t="str">
            <v>GSM8014</v>
          </cell>
          <cell r="P936" t="str">
            <v/>
          </cell>
          <cell r="Q936">
            <v>1</v>
          </cell>
        </row>
        <row r="937">
          <cell r="O937" t="str">
            <v>RSMWBR14T</v>
          </cell>
          <cell r="P937" t="str">
            <v/>
          </cell>
          <cell r="Q937">
            <v>1</v>
          </cell>
        </row>
        <row r="938">
          <cell r="O938" t="str">
            <v>CHTR_MSNSMCD3G1604W</v>
          </cell>
          <cell r="P938" t="str">
            <v>153355-000</v>
          </cell>
          <cell r="Q938">
            <v>1</v>
          </cell>
        </row>
        <row r="939">
          <cell r="O939" t="str">
            <v>GSM8013</v>
          </cell>
          <cell r="P939" t="str">
            <v/>
          </cell>
          <cell r="Q939">
            <v>1</v>
          </cell>
        </row>
        <row r="940">
          <cell r="O940" t="str">
            <v>GSM8014</v>
          </cell>
          <cell r="P940" t="str">
            <v/>
          </cell>
          <cell r="Q940">
            <v>8.5000000000000006E-2</v>
          </cell>
        </row>
        <row r="941">
          <cell r="O941" t="str">
            <v>BHN_GSM8014</v>
          </cell>
          <cell r="P941" t="str">
            <v>MODC0390</v>
          </cell>
          <cell r="Q941">
            <v>8.5000000000000006E-2</v>
          </cell>
        </row>
        <row r="942">
          <cell r="O942" t="str">
            <v>CHTR_MSMC8014BIZ</v>
          </cell>
          <cell r="P942" t="str">
            <v/>
          </cell>
          <cell r="Q942">
            <v>8.5000000000000006E-2</v>
          </cell>
        </row>
        <row r="943">
          <cell r="O943" t="str">
            <v>MSNSMCD3G1604W</v>
          </cell>
          <cell r="P943" t="str">
            <v>153355-000</v>
          </cell>
          <cell r="Q943">
            <v>1</v>
          </cell>
        </row>
        <row r="944">
          <cell r="O944" t="str">
            <v>BHN_BSMD3GN</v>
          </cell>
          <cell r="P944" t="str">
            <v>TWCPS1079060</v>
          </cell>
          <cell r="Q944">
            <v>1</v>
          </cell>
        </row>
        <row r="945">
          <cell r="O945" t="str">
            <v>CHTR_BSNSMCD3GN2BIZ</v>
          </cell>
          <cell r="P945" t="str">
            <v>153345-000</v>
          </cell>
          <cell r="Q945">
            <v>1.3</v>
          </cell>
        </row>
        <row r="946">
          <cell r="O946" t="str">
            <v>CHTR_BSNSMCD3GBIZ</v>
          </cell>
          <cell r="P946" t="str">
            <v>153345-000</v>
          </cell>
          <cell r="Q946">
            <v>1</v>
          </cell>
        </row>
        <row r="947">
          <cell r="O947" t="str">
            <v>CHTR_MSNSMCD3GNRES</v>
          </cell>
          <cell r="P947" t="str">
            <v/>
          </cell>
          <cell r="Q947">
            <v>1</v>
          </cell>
        </row>
        <row r="948">
          <cell r="O948" t="str">
            <v>SSMRB6741Z</v>
          </cell>
          <cell r="P948">
            <v>1015726</v>
          </cell>
          <cell r="Q948">
            <v>1</v>
          </cell>
        </row>
        <row r="949">
          <cell r="O949" t="str">
            <v>BHN_RSMWBRG</v>
          </cell>
          <cell r="P949" t="str">
            <v>SMCWBRG</v>
          </cell>
          <cell r="Q949">
            <v>1</v>
          </cell>
        </row>
        <row r="950">
          <cell r="O950" t="str">
            <v>BSMD3G2TES</v>
          </cell>
          <cell r="P950" t="str">
            <v/>
          </cell>
          <cell r="Q950">
            <v>1</v>
          </cell>
        </row>
        <row r="951">
          <cell r="O951" t="str">
            <v>DSMT3050</v>
          </cell>
          <cell r="P951" t="str">
            <v/>
          </cell>
          <cell r="Q951">
            <v>9</v>
          </cell>
        </row>
        <row r="952">
          <cell r="O952" t="str">
            <v>BHN_DSMT3050</v>
          </cell>
          <cell r="P952" t="str">
            <v>TWCPS1051440</v>
          </cell>
          <cell r="Q952">
            <v>9</v>
          </cell>
        </row>
        <row r="953">
          <cell r="O953" t="str">
            <v>DSMT3090</v>
          </cell>
          <cell r="P953" t="str">
            <v/>
          </cell>
          <cell r="Q953">
            <v>9</v>
          </cell>
        </row>
        <row r="954">
          <cell r="O954" t="str">
            <v>BHN_DSMT3090</v>
          </cell>
          <cell r="P954" t="str">
            <v>TWCPS1056905</v>
          </cell>
          <cell r="Q954">
            <v>9</v>
          </cell>
        </row>
        <row r="955">
          <cell r="O955" t="str">
            <v>DSMT3260HD</v>
          </cell>
          <cell r="P955" t="str">
            <v/>
          </cell>
          <cell r="Q955">
            <v>4.45</v>
          </cell>
        </row>
        <row r="956">
          <cell r="O956" t="str">
            <v>BHN_DSMT3260HD</v>
          </cell>
          <cell r="P956" t="str">
            <v>TWCPS1058495</v>
          </cell>
          <cell r="Q956">
            <v>4.45</v>
          </cell>
        </row>
        <row r="957">
          <cell r="O957" t="str">
            <v>DSMT3270</v>
          </cell>
          <cell r="P957" t="str">
            <v/>
          </cell>
          <cell r="Q957">
            <v>9</v>
          </cell>
        </row>
        <row r="958">
          <cell r="O958" t="str">
            <v>BHN_DSMT3270</v>
          </cell>
          <cell r="P958" t="str">
            <v>TWCPS1057346</v>
          </cell>
          <cell r="Q958">
            <v>9</v>
          </cell>
        </row>
        <row r="959">
          <cell r="O959" t="str">
            <v>CHTR_DSMSMT560</v>
          </cell>
          <cell r="P959" t="str">
            <v>SMT560</v>
          </cell>
          <cell r="Q959">
            <v>1</v>
          </cell>
        </row>
        <row r="960">
          <cell r="O960" t="str">
            <v>THXSONUV1H</v>
          </cell>
          <cell r="P960" t="str">
            <v/>
          </cell>
          <cell r="Q960">
            <v>1</v>
          </cell>
        </row>
        <row r="961">
          <cell r="O961" t="str">
            <v>BHN_THXSONUV1H</v>
          </cell>
          <cell r="P961" t="str">
            <v/>
          </cell>
          <cell r="Q961">
            <v>1</v>
          </cell>
        </row>
        <row r="962">
          <cell r="O962" t="str">
            <v>CHTR_THXSONUV1H</v>
          </cell>
          <cell r="P962" t="str">
            <v/>
          </cell>
          <cell r="Q962">
            <v>1</v>
          </cell>
        </row>
        <row r="963">
          <cell r="O963" t="str">
            <v>TSGSONUV1S</v>
          </cell>
          <cell r="P963">
            <v>1055680</v>
          </cell>
          <cell r="Q963">
            <v>1</v>
          </cell>
        </row>
        <row r="964">
          <cell r="O964" t="str">
            <v>BHN_TSGSONUV1S</v>
          </cell>
          <cell r="P964">
            <v>1055680</v>
          </cell>
          <cell r="Q964">
            <v>1</v>
          </cell>
        </row>
        <row r="965">
          <cell r="O965" t="str">
            <v>CHTR_TSGSONUV1S</v>
          </cell>
          <cell r="P965">
            <v>1055680</v>
          </cell>
          <cell r="Q965">
            <v>1</v>
          </cell>
        </row>
        <row r="966">
          <cell r="O966" t="str">
            <v>ALL_DHXSP100HS</v>
          </cell>
          <cell r="P966">
            <v>1031404</v>
          </cell>
          <cell r="Q966">
            <v>9</v>
          </cell>
        </row>
        <row r="967">
          <cell r="O967" t="str">
            <v>BHN_DHXSP100HS</v>
          </cell>
          <cell r="P967">
            <v>1031404</v>
          </cell>
          <cell r="Q967">
            <v>3.5</v>
          </cell>
        </row>
        <row r="968">
          <cell r="O968" t="str">
            <v>CHTR_DHXSP100HS</v>
          </cell>
          <cell r="P968">
            <v>1031404</v>
          </cell>
          <cell r="Q968">
            <v>3.5</v>
          </cell>
        </row>
        <row r="969">
          <cell r="O969" t="str">
            <v>CHTR_DHXSPECTRUM101H</v>
          </cell>
          <cell r="P969">
            <v>1007850</v>
          </cell>
          <cell r="Q969">
            <v>1.55</v>
          </cell>
        </row>
        <row r="970">
          <cell r="O970" t="str">
            <v>CHTR_DTNSPECTRUM101T</v>
          </cell>
          <cell r="P970">
            <v>1031407</v>
          </cell>
          <cell r="Q970">
            <v>1.55</v>
          </cell>
        </row>
        <row r="971">
          <cell r="O971" t="str">
            <v>ALL_DARSPECTRUM110A</v>
          </cell>
          <cell r="P971">
            <v>1031409</v>
          </cell>
          <cell r="Q971">
            <v>1.55</v>
          </cell>
        </row>
        <row r="972">
          <cell r="O972" t="str">
            <v>DARSPECTRUM110AD</v>
          </cell>
          <cell r="P972">
            <v>1031409</v>
          </cell>
          <cell r="Q972">
            <v>1.55</v>
          </cell>
        </row>
        <row r="973">
          <cell r="O973" t="str">
            <v>ALL_DARSPECTRUM110AD</v>
          </cell>
          <cell r="P973">
            <v>1031409</v>
          </cell>
          <cell r="Q973">
            <v>1.55</v>
          </cell>
        </row>
        <row r="974">
          <cell r="O974" t="str">
            <v>BHN_DARSPECTRUM110AD</v>
          </cell>
          <cell r="P974">
            <v>1031409</v>
          </cell>
          <cell r="Q974">
            <v>1.55</v>
          </cell>
        </row>
        <row r="975">
          <cell r="O975" t="str">
            <v>CHTR_DARSPECTRUM110AD</v>
          </cell>
          <cell r="P975">
            <v>1031409</v>
          </cell>
          <cell r="Q975">
            <v>1.55</v>
          </cell>
        </row>
        <row r="976">
          <cell r="O976" t="str">
            <v>DARSPECTRUM110AE</v>
          </cell>
          <cell r="P976">
            <v>1031409</v>
          </cell>
          <cell r="Q976">
            <v>1.55</v>
          </cell>
        </row>
        <row r="977">
          <cell r="O977" t="str">
            <v>ALL_DARSPECTRUM110AE</v>
          </cell>
          <cell r="P977">
            <v>1031409</v>
          </cell>
          <cell r="Q977">
            <v>1.55</v>
          </cell>
        </row>
        <row r="978">
          <cell r="O978" t="str">
            <v>BHN_DARSPECTRUM110AE</v>
          </cell>
          <cell r="P978">
            <v>1031409</v>
          </cell>
          <cell r="Q978">
            <v>1.55</v>
          </cell>
        </row>
        <row r="979">
          <cell r="O979" t="str">
            <v>CHTR_DARSPECTRUM110AE</v>
          </cell>
          <cell r="P979">
            <v>1031409</v>
          </cell>
          <cell r="Q979">
            <v>1.55</v>
          </cell>
        </row>
        <row r="980">
          <cell r="O980" t="str">
            <v>ALL_DHXSPECTRUM110H</v>
          </cell>
          <cell r="P980">
            <v>1015702</v>
          </cell>
          <cell r="Q980">
            <v>1.17</v>
          </cell>
        </row>
        <row r="981">
          <cell r="O981" t="str">
            <v>DHXSPECTRUM110HD</v>
          </cell>
          <cell r="P981">
            <v>1015702</v>
          </cell>
          <cell r="Q981">
            <v>3.5</v>
          </cell>
        </row>
        <row r="982">
          <cell r="O982" t="str">
            <v>ALL_DHXSPECTRUM110HD</v>
          </cell>
          <cell r="P982">
            <v>1015702</v>
          </cell>
          <cell r="Q982">
            <v>1.17</v>
          </cell>
        </row>
        <row r="983">
          <cell r="O983" t="str">
            <v>CHTR_DHXSPECTRUM110HD</v>
          </cell>
          <cell r="P983">
            <v>1015702</v>
          </cell>
          <cell r="Q983">
            <v>1.17</v>
          </cell>
        </row>
        <row r="984">
          <cell r="O984" t="str">
            <v>DHXSPECTRUM110HE</v>
          </cell>
          <cell r="P984">
            <v>1015702</v>
          </cell>
          <cell r="Q984">
            <v>1.17</v>
          </cell>
        </row>
        <row r="985">
          <cell r="O985" t="str">
            <v>ALL_DHXSPECTRUM110HE</v>
          </cell>
          <cell r="P985">
            <v>1015702</v>
          </cell>
          <cell r="Q985">
            <v>1.17</v>
          </cell>
        </row>
        <row r="986">
          <cell r="O986" t="str">
            <v>BHN_DHXSPECTRUM110HE</v>
          </cell>
          <cell r="P986">
            <v>1015702</v>
          </cell>
          <cell r="Q986">
            <v>1.17</v>
          </cell>
        </row>
        <row r="987">
          <cell r="O987" t="str">
            <v>CHTR_DHXSPECTRUM110HE</v>
          </cell>
          <cell r="P987">
            <v>1015702</v>
          </cell>
          <cell r="Q987">
            <v>1.17</v>
          </cell>
        </row>
        <row r="988">
          <cell r="O988" t="str">
            <v/>
          </cell>
          <cell r="P988">
            <v>7777777</v>
          </cell>
          <cell r="Q988">
            <v>1.55</v>
          </cell>
        </row>
        <row r="989">
          <cell r="O989" t="str">
            <v>CHTR_0</v>
          </cell>
          <cell r="P989" t="str">
            <v>SP110SE</v>
          </cell>
          <cell r="Q989">
            <v>1.55</v>
          </cell>
        </row>
        <row r="990">
          <cell r="O990" t="str">
            <v>ALL_DTNSPECTRUM110T</v>
          </cell>
          <cell r="P990">
            <v>1031408</v>
          </cell>
          <cell r="Q990">
            <v>1.55</v>
          </cell>
        </row>
        <row r="991">
          <cell r="O991" t="str">
            <v>DTNSPECTRUM110TD</v>
          </cell>
          <cell r="P991">
            <v>1031408</v>
          </cell>
          <cell r="Q991">
            <v>3.5</v>
          </cell>
        </row>
        <row r="992">
          <cell r="O992" t="str">
            <v>ALL_DTNSPECTRUM110TD</v>
          </cell>
          <cell r="P992">
            <v>1031408</v>
          </cell>
          <cell r="Q992">
            <v>1.55</v>
          </cell>
        </row>
        <row r="993">
          <cell r="O993" t="str">
            <v>CHTR_DTNSPECTRUM110TD</v>
          </cell>
          <cell r="P993">
            <v>1031408</v>
          </cell>
          <cell r="Q993">
            <v>1.55</v>
          </cell>
        </row>
        <row r="994">
          <cell r="O994" t="str">
            <v>DTNSPECTRUM110TE</v>
          </cell>
          <cell r="P994">
            <v>1031408</v>
          </cell>
          <cell r="Q994">
            <v>1.55</v>
          </cell>
        </row>
        <row r="995">
          <cell r="O995" t="str">
            <v>ALL_DTNSPECTRUM110TE</v>
          </cell>
          <cell r="P995">
            <v>1031408</v>
          </cell>
          <cell r="Q995">
            <v>1.55</v>
          </cell>
        </row>
        <row r="996">
          <cell r="O996" t="str">
            <v>BHN_DTNSPECTRUM110TE</v>
          </cell>
          <cell r="P996">
            <v>1031408</v>
          </cell>
          <cell r="Q996">
            <v>1.55</v>
          </cell>
        </row>
        <row r="997">
          <cell r="O997" t="str">
            <v>CHTR_DTNSPECTRUM110TE</v>
          </cell>
          <cell r="P997">
            <v>1031408</v>
          </cell>
          <cell r="Q997">
            <v>1.55</v>
          </cell>
        </row>
        <row r="998">
          <cell r="O998" t="str">
            <v>CHTR_DHXSPECTRUM201H</v>
          </cell>
          <cell r="P998">
            <v>1031405</v>
          </cell>
          <cell r="Q998">
            <v>3.25</v>
          </cell>
        </row>
        <row r="999">
          <cell r="O999" t="str">
            <v>CHTR_DTNSPECTRUM201T</v>
          </cell>
          <cell r="P999">
            <v>1015703</v>
          </cell>
          <cell r="Q999">
            <v>3.4</v>
          </cell>
        </row>
        <row r="1000">
          <cell r="O1000" t="str">
            <v>ALL_DARSPECTRUM210A</v>
          </cell>
          <cell r="P1000">
            <v>1031410</v>
          </cell>
          <cell r="Q1000">
            <v>3.5</v>
          </cell>
        </row>
        <row r="1001">
          <cell r="O1001" t="str">
            <v>DARSPECTRUM210AD</v>
          </cell>
          <cell r="P1001">
            <v>1031410</v>
          </cell>
          <cell r="Q1001">
            <v>3.5</v>
          </cell>
        </row>
        <row r="1002">
          <cell r="O1002" t="str">
            <v>ALL_DARSPECTRUM210AD</v>
          </cell>
          <cell r="P1002">
            <v>1031410</v>
          </cell>
          <cell r="Q1002">
            <v>3.5</v>
          </cell>
        </row>
        <row r="1003">
          <cell r="O1003" t="str">
            <v>BHN_DARSPECTRUM210AD</v>
          </cell>
          <cell r="P1003">
            <v>1031410</v>
          </cell>
          <cell r="Q1003">
            <v>3.5</v>
          </cell>
        </row>
        <row r="1004">
          <cell r="O1004" t="str">
            <v>CHTR_DARSPECTRUM210AD</v>
          </cell>
          <cell r="P1004">
            <v>1031410</v>
          </cell>
          <cell r="Q1004">
            <v>3.5</v>
          </cell>
        </row>
        <row r="1005">
          <cell r="O1005" t="str">
            <v>DARSPECTRUM210AE</v>
          </cell>
          <cell r="P1005">
            <v>1031410</v>
          </cell>
          <cell r="Q1005">
            <v>3.5</v>
          </cell>
        </row>
        <row r="1006">
          <cell r="O1006" t="str">
            <v>ALL_DARSPECTRUM210AE</v>
          </cell>
          <cell r="P1006">
            <v>1031410</v>
          </cell>
          <cell r="Q1006">
            <v>3.5</v>
          </cell>
        </row>
        <row r="1007">
          <cell r="O1007" t="str">
            <v>BHN_DARSPECTRUM210AE</v>
          </cell>
          <cell r="P1007">
            <v>1031410</v>
          </cell>
          <cell r="Q1007">
            <v>3.5</v>
          </cell>
        </row>
        <row r="1008">
          <cell r="O1008" t="str">
            <v>CHTR_DARSPECTRUM210AE</v>
          </cell>
          <cell r="P1008">
            <v>1031410</v>
          </cell>
          <cell r="Q1008">
            <v>3.5</v>
          </cell>
        </row>
        <row r="1009">
          <cell r="O1009" t="str">
            <v>ALL_DHXSPECTRUM210H</v>
          </cell>
          <cell r="P1009">
            <v>1031406</v>
          </cell>
          <cell r="Q1009">
            <v>3.2</v>
          </cell>
        </row>
        <row r="1010">
          <cell r="O1010" t="str">
            <v>DHXSPECTRUM210HD</v>
          </cell>
          <cell r="P1010">
            <v>1031406</v>
          </cell>
          <cell r="Q1010">
            <v>3.5</v>
          </cell>
        </row>
        <row r="1011">
          <cell r="O1011" t="str">
            <v>ALL_DHXSPECTRUM210HD</v>
          </cell>
          <cell r="P1011">
            <v>1031406</v>
          </cell>
          <cell r="Q1011">
            <v>3.2</v>
          </cell>
        </row>
        <row r="1012">
          <cell r="O1012" t="str">
            <v>CHTR_DHXSPECTRUM210HD</v>
          </cell>
          <cell r="P1012">
            <v>1031406</v>
          </cell>
          <cell r="Q1012">
            <v>3.2</v>
          </cell>
        </row>
        <row r="1013">
          <cell r="O1013" t="str">
            <v>DHXSPECTRUM210HE</v>
          </cell>
          <cell r="P1013">
            <v>1031406</v>
          </cell>
          <cell r="Q1013">
            <v>3.2</v>
          </cell>
        </row>
        <row r="1014">
          <cell r="O1014" t="str">
            <v>ALL_DHXSPECTRUM210HE</v>
          </cell>
          <cell r="P1014">
            <v>1031406</v>
          </cell>
          <cell r="Q1014">
            <v>3.2</v>
          </cell>
        </row>
        <row r="1015">
          <cell r="O1015" t="str">
            <v>BHN_DHXSPECTRUM210HE</v>
          </cell>
          <cell r="P1015">
            <v>1031406</v>
          </cell>
          <cell r="Q1015">
            <v>3.2</v>
          </cell>
        </row>
        <row r="1016">
          <cell r="O1016" t="str">
            <v>CHTR_DHXSPECTRUM210HE</v>
          </cell>
          <cell r="P1016">
            <v>1031406</v>
          </cell>
          <cell r="Q1016">
            <v>3.2</v>
          </cell>
        </row>
        <row r="1017">
          <cell r="O1017" t="str">
            <v/>
          </cell>
          <cell r="P1017">
            <v>7777777</v>
          </cell>
          <cell r="Q1017">
            <v>3.5</v>
          </cell>
        </row>
        <row r="1018">
          <cell r="O1018" t="str">
            <v/>
          </cell>
          <cell r="P1018">
            <v>7777777</v>
          </cell>
          <cell r="Q1018">
            <v>3.5</v>
          </cell>
        </row>
        <row r="1019">
          <cell r="O1019" t="str">
            <v>ALL_DTNSPECTRUM210T</v>
          </cell>
          <cell r="P1019">
            <v>1007851</v>
          </cell>
          <cell r="Q1019">
            <v>3.35</v>
          </cell>
        </row>
        <row r="1020">
          <cell r="O1020" t="str">
            <v>DTNSPECTRUM210TD</v>
          </cell>
          <cell r="P1020">
            <v>1007851</v>
          </cell>
          <cell r="Q1020">
            <v>3.5</v>
          </cell>
        </row>
        <row r="1021">
          <cell r="O1021" t="str">
            <v>ALL_DTNSPECTRUM210TD</v>
          </cell>
          <cell r="P1021">
            <v>1007851</v>
          </cell>
          <cell r="Q1021">
            <v>3.35</v>
          </cell>
        </row>
        <row r="1022">
          <cell r="O1022" t="str">
            <v>CHTR_DTNSPECTRUM210TD</v>
          </cell>
          <cell r="P1022">
            <v>1007851</v>
          </cell>
          <cell r="Q1022">
            <v>3.35</v>
          </cell>
        </row>
        <row r="1023">
          <cell r="O1023" t="str">
            <v>DTNSPECTRUM210TE</v>
          </cell>
          <cell r="P1023">
            <v>1007851</v>
          </cell>
          <cell r="Q1023">
            <v>3.35</v>
          </cell>
        </row>
        <row r="1024">
          <cell r="O1024" t="str">
            <v>ALL_DTNSPECTRUM210TE</v>
          </cell>
          <cell r="P1024">
            <v>1007851</v>
          </cell>
          <cell r="Q1024">
            <v>3.35</v>
          </cell>
        </row>
        <row r="1025">
          <cell r="O1025" t="str">
            <v>BHN_DTNSPECTRUM210TE</v>
          </cell>
          <cell r="P1025">
            <v>1007851</v>
          </cell>
          <cell r="Q1025">
            <v>3.35</v>
          </cell>
        </row>
        <row r="1026">
          <cell r="O1026" t="str">
            <v>CHTR_DTNSPECTRUM210TE</v>
          </cell>
          <cell r="P1026">
            <v>1007851</v>
          </cell>
          <cell r="Q1026">
            <v>3.35</v>
          </cell>
        </row>
        <row r="1027">
          <cell r="O1027" t="str">
            <v>BHN_OCISPA508G</v>
          </cell>
          <cell r="P1027">
            <v>1032708</v>
          </cell>
          <cell r="Q1027">
            <v>1</v>
          </cell>
        </row>
        <row r="1028">
          <cell r="O1028" t="str">
            <v>BHN_OCISPA525G2</v>
          </cell>
          <cell r="P1028">
            <v>1008176</v>
          </cell>
          <cell r="Q1028">
            <v>1</v>
          </cell>
        </row>
        <row r="1029">
          <cell r="O1029" t="str">
            <v>CHTR_DCISPECTRUM100C</v>
          </cell>
          <cell r="P1029" t="str">
            <v>CONV1030</v>
          </cell>
          <cell r="Q1029">
            <v>9</v>
          </cell>
        </row>
        <row r="1030">
          <cell r="O1030" t="str">
            <v>CHTR_DHXSPECTRUM100H</v>
          </cell>
          <cell r="P1030">
            <v>1031404</v>
          </cell>
          <cell r="Q1030">
            <v>9</v>
          </cell>
        </row>
        <row r="1031">
          <cell r="O1031" t="str">
            <v>CHTR_DCISPECTRUM200C</v>
          </cell>
          <cell r="P1031" t="str">
            <v>SPEC200C</v>
          </cell>
          <cell r="Q1031">
            <v>9</v>
          </cell>
        </row>
        <row r="1032">
          <cell r="O1032" t="str">
            <v>CHTR_DHXSPECTRUM200H</v>
          </cell>
          <cell r="P1032" t="str">
            <v>CONV1025</v>
          </cell>
          <cell r="Q1032">
            <v>9</v>
          </cell>
        </row>
        <row r="1033">
          <cell r="O1033" t="str">
            <v>DHXSPECTRUM101H</v>
          </cell>
          <cell r="P1033">
            <v>1007850</v>
          </cell>
          <cell r="Q1033">
            <v>1.55</v>
          </cell>
        </row>
        <row r="1034">
          <cell r="O1034" t="str">
            <v>BHN_DHXSPECTRUM101H</v>
          </cell>
          <cell r="P1034">
            <v>1007850</v>
          </cell>
          <cell r="Q1034">
            <v>1.55</v>
          </cell>
        </row>
        <row r="1035">
          <cell r="O1035" t="str">
            <v>DTNSPECTRUM101T</v>
          </cell>
          <cell r="P1035">
            <v>1031407</v>
          </cell>
          <cell r="Q1035">
            <v>1.55</v>
          </cell>
        </row>
        <row r="1036">
          <cell r="O1036" t="str">
            <v>BHN_DTNSPECTRUM101T</v>
          </cell>
          <cell r="P1036">
            <v>1031407</v>
          </cell>
          <cell r="Q1036">
            <v>1.55</v>
          </cell>
        </row>
        <row r="1037">
          <cell r="O1037" t="str">
            <v>CHTR_DTNSPECTRUM101T</v>
          </cell>
          <cell r="P1037">
            <v>1031407</v>
          </cell>
          <cell r="Q1037">
            <v>1.55</v>
          </cell>
        </row>
        <row r="1038">
          <cell r="O1038" t="str">
            <v>DHXSPECTRUM201H</v>
          </cell>
          <cell r="P1038">
            <v>1031405</v>
          </cell>
          <cell r="Q1038">
            <v>3.25</v>
          </cell>
        </row>
        <row r="1039">
          <cell r="O1039" t="str">
            <v>BHN_DHXSPECTRUM201H</v>
          </cell>
          <cell r="P1039">
            <v>1031405</v>
          </cell>
          <cell r="Q1039">
            <v>3.25</v>
          </cell>
        </row>
        <row r="1040">
          <cell r="O1040" t="str">
            <v>CHTR_DHXSPECTRUM201H</v>
          </cell>
          <cell r="P1040">
            <v>1031405</v>
          </cell>
          <cell r="Q1040">
            <v>3.25</v>
          </cell>
        </row>
        <row r="1041">
          <cell r="O1041" t="str">
            <v>DTNSPECTRUM201T</v>
          </cell>
          <cell r="P1041">
            <v>1015703</v>
          </cell>
          <cell r="Q1041">
            <v>3.4</v>
          </cell>
        </row>
        <row r="1042">
          <cell r="O1042" t="str">
            <v>BHN_DTNSPECTRUM201T</v>
          </cell>
          <cell r="P1042">
            <v>1015703</v>
          </cell>
          <cell r="Q1042">
            <v>3.4</v>
          </cell>
        </row>
        <row r="1043">
          <cell r="O1043" t="str">
            <v>CHTR_DTNSPECTRUM201T</v>
          </cell>
          <cell r="P1043">
            <v>1015703</v>
          </cell>
          <cell r="Q1043">
            <v>3.4</v>
          </cell>
        </row>
        <row r="1044">
          <cell r="O1044" t="str">
            <v>DSM3262S</v>
          </cell>
          <cell r="P1044" t="str">
            <v>1T1066644-TWC</v>
          </cell>
          <cell r="Q1044">
            <v>9</v>
          </cell>
        </row>
        <row r="1045">
          <cell r="O1045" t="str">
            <v>DSM3272S</v>
          </cell>
          <cell r="P1045">
            <v>1031400</v>
          </cell>
          <cell r="Q1045">
            <v>9</v>
          </cell>
        </row>
        <row r="1046">
          <cell r="O1046" t="str">
            <v>DSM3362M</v>
          </cell>
          <cell r="P1046">
            <v>1034608</v>
          </cell>
          <cell r="Q1046">
            <v>9</v>
          </cell>
        </row>
        <row r="1047">
          <cell r="O1047" t="str">
            <v>DSM3362S</v>
          </cell>
          <cell r="P1047">
            <v>1000980</v>
          </cell>
          <cell r="Q1047">
            <v>9</v>
          </cell>
        </row>
        <row r="1048">
          <cell r="O1048" t="str">
            <v>OTIASDV</v>
          </cell>
          <cell r="P1048" t="str">
            <v>CONV0650</v>
          </cell>
          <cell r="Q1048">
            <v>2.4</v>
          </cell>
        </row>
        <row r="1049">
          <cell r="O1049" t="str">
            <v>OTIADPSDV</v>
          </cell>
          <cell r="P1049" t="str">
            <v>CONV0650</v>
          </cell>
          <cell r="Q1049">
            <v>1</v>
          </cell>
        </row>
        <row r="1050">
          <cell r="O1050" t="str">
            <v>BHN_OTIASDV</v>
          </cell>
          <cell r="P1050" t="str">
            <v>CONV0650</v>
          </cell>
          <cell r="Q1050">
            <v>2.4</v>
          </cell>
        </row>
        <row r="1051">
          <cell r="O1051" t="str">
            <v>BHN_OTIADPSDV</v>
          </cell>
          <cell r="P1051" t="str">
            <v>CONV0650</v>
          </cell>
          <cell r="Q1051">
            <v>1</v>
          </cell>
        </row>
        <row r="1052">
          <cell r="O1052" t="str">
            <v>BHN_MUKSTIMODEM</v>
          </cell>
          <cell r="P1052" t="str">
            <v>STIMDM</v>
          </cell>
          <cell r="Q1052">
            <v>1</v>
          </cell>
        </row>
        <row r="1053">
          <cell r="O1053" t="str">
            <v>SSVS9MT</v>
          </cell>
          <cell r="P1053">
            <v>1015727</v>
          </cell>
          <cell r="Q1053">
            <v>1</v>
          </cell>
        </row>
        <row r="1054">
          <cell r="O1054" t="str">
            <v>HRUT811CM</v>
          </cell>
          <cell r="P1054">
            <v>1041473</v>
          </cell>
          <cell r="Q1054">
            <v>1</v>
          </cell>
        </row>
        <row r="1055">
          <cell r="O1055" t="str">
            <v>BHN_HRUT811CM</v>
          </cell>
          <cell r="P1055">
            <v>1041473</v>
          </cell>
          <cell r="Q1055">
            <v>1</v>
          </cell>
        </row>
        <row r="1056">
          <cell r="O1056" t="str">
            <v>CHTR_HRUT811CM</v>
          </cell>
          <cell r="P1056">
            <v>1041473</v>
          </cell>
          <cell r="Q1056">
            <v>1</v>
          </cell>
        </row>
        <row r="1057">
          <cell r="O1057" t="str">
            <v>CHTR_OUKMETER</v>
          </cell>
          <cell r="P1057" t="str">
            <v>METER</v>
          </cell>
          <cell r="Q1057">
            <v>1</v>
          </cell>
        </row>
        <row r="1058">
          <cell r="O1058" t="str">
            <v>MTNTC4310</v>
          </cell>
          <cell r="P1058">
            <v>1000250</v>
          </cell>
          <cell r="Q1058">
            <v>1</v>
          </cell>
        </row>
        <row r="1059">
          <cell r="O1059" t="str">
            <v>MTNTC4400AMV1</v>
          </cell>
          <cell r="P1059">
            <v>1034705</v>
          </cell>
          <cell r="Q1059">
            <v>0.85</v>
          </cell>
        </row>
        <row r="1060">
          <cell r="O1060" t="str">
            <v>BHN_MTNTC4400AMV1</v>
          </cell>
          <cell r="P1060">
            <v>1034705</v>
          </cell>
          <cell r="Q1060">
            <v>0.85</v>
          </cell>
        </row>
        <row r="1061">
          <cell r="O1061" t="str">
            <v>CHTR_MTNTC4400AMV1</v>
          </cell>
          <cell r="P1061" t="str">
            <v/>
          </cell>
          <cell r="Q1061">
            <v>0.85</v>
          </cell>
        </row>
        <row r="1062">
          <cell r="O1062" t="str">
            <v>DVETC600</v>
          </cell>
          <cell r="P1062" t="str">
            <v/>
          </cell>
          <cell r="Q1062">
            <v>1</v>
          </cell>
        </row>
        <row r="1063">
          <cell r="O1063" t="str">
            <v>CHTR_DVETC600</v>
          </cell>
          <cell r="P1063" t="str">
            <v>715424-VEC-TWC</v>
          </cell>
          <cell r="Q1063">
            <v>1</v>
          </cell>
        </row>
        <row r="1064">
          <cell r="O1064" t="str">
            <v>DVETC600E</v>
          </cell>
          <cell r="P1064" t="str">
            <v/>
          </cell>
          <cell r="Q1064">
            <v>1</v>
          </cell>
        </row>
        <row r="1065">
          <cell r="O1065" t="str">
            <v>CHTR_DVETC600E</v>
          </cell>
          <cell r="P1065">
            <v>1023043</v>
          </cell>
          <cell r="Q1065">
            <v>1</v>
          </cell>
        </row>
        <row r="1066">
          <cell r="O1066" t="str">
            <v>DVETC600HF</v>
          </cell>
          <cell r="P1066" t="str">
            <v/>
          </cell>
          <cell r="Q1066">
            <v>1</v>
          </cell>
        </row>
        <row r="1067">
          <cell r="O1067" t="str">
            <v>CHTR_DVETC600HF</v>
          </cell>
          <cell r="P1067" t="str">
            <v/>
          </cell>
          <cell r="Q1067">
            <v>1</v>
          </cell>
        </row>
        <row r="1068">
          <cell r="O1068" t="str">
            <v>MTNTC8715D</v>
          </cell>
          <cell r="P1068">
            <v>1016090</v>
          </cell>
          <cell r="Q1068">
            <v>2.5499999999999998</v>
          </cell>
        </row>
        <row r="1069">
          <cell r="O1069" t="str">
            <v>BHN_MTNTC8715D</v>
          </cell>
          <cell r="P1069">
            <v>1016090</v>
          </cell>
          <cell r="Q1069">
            <v>2.5499999999999998</v>
          </cell>
        </row>
        <row r="1070">
          <cell r="O1070" t="str">
            <v>TTNTC8717T</v>
          </cell>
          <cell r="P1070">
            <v>1008175</v>
          </cell>
          <cell r="Q1070">
            <v>2.6</v>
          </cell>
        </row>
        <row r="1071">
          <cell r="O1071" t="str">
            <v>BHN_TTNTC8717T</v>
          </cell>
          <cell r="P1071">
            <v>1008175</v>
          </cell>
          <cell r="Q1071">
            <v>2.6</v>
          </cell>
        </row>
        <row r="1072">
          <cell r="O1072" t="str">
            <v>STNTCA200</v>
          </cell>
          <cell r="P1072" t="str">
            <v/>
          </cell>
          <cell r="Q1072">
            <v>1</v>
          </cell>
        </row>
        <row r="1073">
          <cell r="O1073" t="str">
            <v>BHN_STNTCA200</v>
          </cell>
          <cell r="P1073" t="str">
            <v>1T1069805-TWC</v>
          </cell>
          <cell r="Q1073">
            <v>1</v>
          </cell>
        </row>
        <row r="1074">
          <cell r="O1074" t="str">
            <v>BHN_STNTCA200</v>
          </cell>
          <cell r="P1074" t="str">
            <v>1T1069805-TWC</v>
          </cell>
          <cell r="Q1074">
            <v>1</v>
          </cell>
        </row>
        <row r="1075">
          <cell r="O1075" t="str">
            <v>BHN_STNTCA203TWC</v>
          </cell>
          <cell r="P1075">
            <v>1015725</v>
          </cell>
          <cell r="Q1075">
            <v>1</v>
          </cell>
        </row>
        <row r="1076">
          <cell r="O1076" t="str">
            <v>STNTCA203TWC</v>
          </cell>
          <cell r="P1076">
            <v>1015725</v>
          </cell>
          <cell r="Q1076">
            <v>1.35</v>
          </cell>
        </row>
        <row r="1077">
          <cell r="O1077" t="str">
            <v>STNTCA203TWCG</v>
          </cell>
          <cell r="P1077">
            <v>1016831</v>
          </cell>
          <cell r="Q1077">
            <v>1</v>
          </cell>
        </row>
        <row r="1078">
          <cell r="O1078" t="str">
            <v>CHTR_DTVTCD746320</v>
          </cell>
          <cell r="P1078" t="str">
            <v>CONV0650</v>
          </cell>
          <cell r="Q1078">
            <v>9</v>
          </cell>
        </row>
        <row r="1079">
          <cell r="O1079" t="str">
            <v>CHTR_DTVTCD74636</v>
          </cell>
          <cell r="P1079" t="str">
            <v>TCD74636</v>
          </cell>
          <cell r="Q1079">
            <v>9</v>
          </cell>
        </row>
        <row r="1080">
          <cell r="O1080" t="str">
            <v>CHTR_DTVTCD75059</v>
          </cell>
          <cell r="P1080" t="str">
            <v>TCD75059</v>
          </cell>
          <cell r="Q1080">
            <v>9</v>
          </cell>
        </row>
        <row r="1081">
          <cell r="O1081" t="str">
            <v>CHTR_DTVTCDA90000</v>
          </cell>
          <cell r="P1081" t="str">
            <v>TCDA90000</v>
          </cell>
          <cell r="Q1081">
            <v>9</v>
          </cell>
        </row>
        <row r="1082">
          <cell r="O1082" t="str">
            <v>CHTR_ATDC577XR</v>
          </cell>
          <cell r="P1082" t="str">
            <v>TDC577XR</v>
          </cell>
          <cell r="Q1082">
            <v>9</v>
          </cell>
        </row>
        <row r="1083">
          <cell r="O1083" t="str">
            <v>CHTR_DPATDC577XR</v>
          </cell>
          <cell r="P1083" t="str">
            <v>TDC577XR</v>
          </cell>
          <cell r="Q1083">
            <v>9</v>
          </cell>
        </row>
        <row r="1084">
          <cell r="O1084" t="str">
            <v>CHTR_ATDC778X</v>
          </cell>
          <cell r="P1084" t="str">
            <v>TDC778X</v>
          </cell>
          <cell r="Q1084">
            <v>9</v>
          </cell>
        </row>
        <row r="1085">
          <cell r="O1085" t="str">
            <v>CHTR_DPATDC778X</v>
          </cell>
          <cell r="P1085" t="str">
            <v>TDC778X</v>
          </cell>
          <cell r="Q1085">
            <v>9</v>
          </cell>
        </row>
        <row r="1086">
          <cell r="O1086" t="str">
            <v>CHTR_A779XM</v>
          </cell>
          <cell r="P1086" t="str">
            <v/>
          </cell>
          <cell r="Q1086">
            <v>9</v>
          </cell>
        </row>
        <row r="1087">
          <cell r="O1087" t="str">
            <v>CHTR_DPA779XM</v>
          </cell>
          <cell r="P1087" t="str">
            <v/>
          </cell>
          <cell r="Q1087">
            <v>9</v>
          </cell>
        </row>
        <row r="1088">
          <cell r="O1088" t="str">
            <v>CHTR_A780XM</v>
          </cell>
          <cell r="P1088" t="str">
            <v/>
          </cell>
          <cell r="Q1088">
            <v>9</v>
          </cell>
        </row>
        <row r="1089">
          <cell r="O1089" t="str">
            <v>CHTR_DPA780XM</v>
          </cell>
          <cell r="P1089" t="str">
            <v/>
          </cell>
          <cell r="Q1089">
            <v>9</v>
          </cell>
        </row>
        <row r="1090">
          <cell r="O1090" t="str">
            <v>A787XM</v>
          </cell>
          <cell r="P1090" t="str">
            <v/>
          </cell>
          <cell r="Q1090">
            <v>9</v>
          </cell>
        </row>
        <row r="1091">
          <cell r="O1091" t="str">
            <v>DPA787XM</v>
          </cell>
          <cell r="P1091" t="str">
            <v/>
          </cell>
          <cell r="Q1091">
            <v>9</v>
          </cell>
        </row>
        <row r="1092">
          <cell r="O1092" t="str">
            <v>CHTR_A787XM</v>
          </cell>
          <cell r="P1092" t="str">
            <v>TDC787XB</v>
          </cell>
          <cell r="Q1092">
            <v>9</v>
          </cell>
        </row>
        <row r="1093">
          <cell r="O1093" t="str">
            <v>CHTR_DPA787XM</v>
          </cell>
          <cell r="P1093" t="str">
            <v>TDC787XB</v>
          </cell>
          <cell r="Q1093">
            <v>9</v>
          </cell>
        </row>
        <row r="1094">
          <cell r="O1094" t="str">
            <v>ATDC788D</v>
          </cell>
          <cell r="P1094" t="str">
            <v>CONV0900</v>
          </cell>
          <cell r="Q1094">
            <v>9</v>
          </cell>
        </row>
        <row r="1095">
          <cell r="O1095" t="str">
            <v>DPATDC788D</v>
          </cell>
          <cell r="P1095" t="str">
            <v>CONV0900</v>
          </cell>
          <cell r="Q1095">
            <v>9</v>
          </cell>
        </row>
        <row r="1096">
          <cell r="O1096" t="str">
            <v>CHTR_ATDC788D</v>
          </cell>
          <cell r="P1096" t="str">
            <v>CONV0900</v>
          </cell>
          <cell r="Q1096">
            <v>9</v>
          </cell>
        </row>
        <row r="1097">
          <cell r="O1097" t="str">
            <v>CHTR_DPATDC788D</v>
          </cell>
          <cell r="P1097" t="str">
            <v>CONV0900</v>
          </cell>
          <cell r="Q1097">
            <v>9</v>
          </cell>
        </row>
        <row r="1098">
          <cell r="O1098" t="str">
            <v>CHTR_ATDC788D1W</v>
          </cell>
          <cell r="P1098" t="str">
            <v>CONV0910</v>
          </cell>
          <cell r="Q1098">
            <v>9</v>
          </cell>
        </row>
        <row r="1099">
          <cell r="O1099" t="str">
            <v>CHTR_DPATDC788D1W</v>
          </cell>
          <cell r="P1099" t="str">
            <v>CONV0910</v>
          </cell>
          <cell r="Q1099">
            <v>9</v>
          </cell>
        </row>
        <row r="1100">
          <cell r="O1100" t="str">
            <v>CHTR_ATDC788DSG</v>
          </cell>
          <cell r="P1100" t="str">
            <v>CONV0910</v>
          </cell>
          <cell r="Q1100">
            <v>4.0999999999999996</v>
          </cell>
        </row>
        <row r="1101">
          <cell r="O1101" t="str">
            <v>CHTR_DPATDC788DSG</v>
          </cell>
          <cell r="P1101" t="str">
            <v>CONV0910</v>
          </cell>
          <cell r="Q1101">
            <v>9</v>
          </cell>
        </row>
        <row r="1102">
          <cell r="O1102" t="str">
            <v>DTNDCI105</v>
          </cell>
          <cell r="P1102" t="str">
            <v/>
          </cell>
          <cell r="Q1102">
            <v>1</v>
          </cell>
        </row>
        <row r="1103">
          <cell r="O1103" t="str">
            <v>DTNDCI401</v>
          </cell>
          <cell r="P1103">
            <v>1015693</v>
          </cell>
          <cell r="Q1103">
            <v>1</v>
          </cell>
        </row>
        <row r="1104">
          <cell r="O1104" t="str">
            <v>DTNDCI401</v>
          </cell>
          <cell r="P1104">
            <v>1015693</v>
          </cell>
          <cell r="Q1104">
            <v>1</v>
          </cell>
        </row>
        <row r="1105">
          <cell r="O1105" t="str">
            <v>BHN_DTNDCI401</v>
          </cell>
          <cell r="P1105">
            <v>1015693</v>
          </cell>
          <cell r="Q1105">
            <v>1</v>
          </cell>
        </row>
        <row r="1106">
          <cell r="O1106" t="str">
            <v>BHN_DTNDCI401</v>
          </cell>
          <cell r="P1106">
            <v>1015693</v>
          </cell>
          <cell r="Q1106">
            <v>0.5</v>
          </cell>
        </row>
        <row r="1107">
          <cell r="O1107" t="str">
            <v>MTE110</v>
          </cell>
          <cell r="P1107" t="str">
            <v/>
          </cell>
          <cell r="Q1107">
            <v>1</v>
          </cell>
        </row>
        <row r="1108">
          <cell r="O1108" t="str">
            <v>MTE210</v>
          </cell>
          <cell r="P1108" t="str">
            <v/>
          </cell>
          <cell r="Q1108">
            <v>1</v>
          </cell>
        </row>
        <row r="1109">
          <cell r="O1109" t="str">
            <v>MTE615</v>
          </cell>
          <cell r="P1109" t="str">
            <v/>
          </cell>
          <cell r="Q1109">
            <v>1</v>
          </cell>
        </row>
        <row r="1110">
          <cell r="O1110" t="str">
            <v>MTE715X</v>
          </cell>
          <cell r="P1110" t="str">
            <v/>
          </cell>
          <cell r="Q1110">
            <v>1</v>
          </cell>
        </row>
        <row r="1111">
          <cell r="O1111" t="str">
            <v>BHN_MTE715X</v>
          </cell>
          <cell r="P1111" t="str">
            <v>TER715X</v>
          </cell>
          <cell r="Q1111">
            <v>1</v>
          </cell>
        </row>
        <row r="1112">
          <cell r="O1112" t="str">
            <v>MTEMODM</v>
          </cell>
          <cell r="P1112" t="str">
            <v/>
          </cell>
          <cell r="Q1112">
            <v>1</v>
          </cell>
        </row>
        <row r="1113">
          <cell r="O1113" t="str">
            <v>TARTG1672G</v>
          </cell>
          <cell r="P1113">
            <v>1032731</v>
          </cell>
          <cell r="Q1113">
            <v>1.9</v>
          </cell>
        </row>
        <row r="1114">
          <cell r="O1114" t="str">
            <v>BHN_BHN_TARTG1672G</v>
          </cell>
          <cell r="P1114" t="str">
            <v>TELE0555-BHN</v>
          </cell>
          <cell r="Q1114">
            <v>1</v>
          </cell>
        </row>
        <row r="1115">
          <cell r="O1115" t="str">
            <v>TARTG1682G</v>
          </cell>
          <cell r="P1115">
            <v>1032705</v>
          </cell>
          <cell r="Q1115">
            <v>1</v>
          </cell>
        </row>
        <row r="1116">
          <cell r="O1116" t="str">
            <v>TARTG852G</v>
          </cell>
          <cell r="P1116" t="str">
            <v>TELE0550-TWC</v>
          </cell>
          <cell r="Q1116">
            <v>2.2000000000000002</v>
          </cell>
        </row>
        <row r="1117">
          <cell r="O1117" t="str">
            <v>BHN_TARTG852G</v>
          </cell>
          <cell r="P1117" t="str">
            <v>TELE0550-BHN</v>
          </cell>
          <cell r="Q1117">
            <v>2.2000000000000002</v>
          </cell>
        </row>
        <row r="1118">
          <cell r="O1118" t="str">
            <v>TARTG862G</v>
          </cell>
          <cell r="P1118">
            <v>1000510</v>
          </cell>
          <cell r="Q1118">
            <v>1</v>
          </cell>
        </row>
        <row r="1119">
          <cell r="O1119" t="str">
            <v>BHN_TARTG862G</v>
          </cell>
          <cell r="P1119">
            <v>1000510</v>
          </cell>
          <cell r="Q1119">
            <v>1</v>
          </cell>
        </row>
        <row r="1120">
          <cell r="O1120" t="str">
            <v>BHN_BZY941</v>
          </cell>
          <cell r="P1120" t="str">
            <v>TLP941</v>
          </cell>
          <cell r="Q1120">
            <v>1</v>
          </cell>
        </row>
        <row r="1121">
          <cell r="O1121" t="str">
            <v>BHN_BZY944S</v>
          </cell>
          <cell r="P1121" t="str">
            <v>TLP944</v>
          </cell>
          <cell r="Q1121">
            <v>1</v>
          </cell>
        </row>
        <row r="1122">
          <cell r="O1122" t="str">
            <v>BHN_BZY964</v>
          </cell>
          <cell r="P1122" t="str">
            <v>TLP964</v>
          </cell>
          <cell r="Q1122">
            <v>1</v>
          </cell>
        </row>
        <row r="1123">
          <cell r="O1123" t="str">
            <v>CHTR_TARTM102A</v>
          </cell>
          <cell r="P1123" t="str">
            <v>TM102A</v>
          </cell>
          <cell r="Q1123">
            <v>1</v>
          </cell>
        </row>
        <row r="1124">
          <cell r="O1124" t="str">
            <v>CHTR_TARTM1602A</v>
          </cell>
          <cell r="P1124">
            <v>1032723</v>
          </cell>
          <cell r="Q1124">
            <v>1.05</v>
          </cell>
        </row>
        <row r="1125">
          <cell r="O1125" t="str">
            <v>CHTR_TARTM1602AP2</v>
          </cell>
          <cell r="P1125">
            <v>1016361</v>
          </cell>
          <cell r="Q1125">
            <v>1</v>
          </cell>
        </row>
        <row r="1126">
          <cell r="O1126" t="str">
            <v>TARTM1602G</v>
          </cell>
          <cell r="P1126">
            <v>1032725</v>
          </cell>
          <cell r="Q1126">
            <v>1.4</v>
          </cell>
        </row>
        <row r="1127">
          <cell r="O1127" t="str">
            <v>BHN_TARTM1602G</v>
          </cell>
          <cell r="P1127">
            <v>1032725</v>
          </cell>
          <cell r="Q1127">
            <v>1.4</v>
          </cell>
        </row>
        <row r="1128">
          <cell r="O1128" t="str">
            <v>CHTR_TARTM1602G</v>
          </cell>
          <cell r="P1128">
            <v>1016362</v>
          </cell>
          <cell r="Q1128">
            <v>1.4</v>
          </cell>
        </row>
        <row r="1129">
          <cell r="O1129" t="str">
            <v>TARTM1602AP2</v>
          </cell>
          <cell r="P1129">
            <v>1032724</v>
          </cell>
          <cell r="Q1129">
            <v>1.05</v>
          </cell>
        </row>
        <row r="1130">
          <cell r="O1130" t="str">
            <v>BHN_TARTM1602AP2</v>
          </cell>
          <cell r="P1130">
            <v>1032724</v>
          </cell>
          <cell r="Q1130">
            <v>1.05</v>
          </cell>
        </row>
        <row r="1131">
          <cell r="O1131" t="str">
            <v>TTM402G</v>
          </cell>
          <cell r="P1131" t="str">
            <v>TWCPS1037902</v>
          </cell>
          <cell r="Q1131">
            <v>1</v>
          </cell>
        </row>
        <row r="1132">
          <cell r="O1132" t="str">
            <v>BHN_TTM402G</v>
          </cell>
          <cell r="P1132" t="str">
            <v>TWCPS1037902</v>
          </cell>
          <cell r="Q1132">
            <v>1</v>
          </cell>
        </row>
        <row r="1133">
          <cell r="O1133" t="str">
            <v>CHTR_TTM402G</v>
          </cell>
          <cell r="P1133" t="str">
            <v/>
          </cell>
          <cell r="Q1133">
            <v>1</v>
          </cell>
        </row>
        <row r="1134">
          <cell r="O1134" t="str">
            <v>TTM402P</v>
          </cell>
          <cell r="P1134" t="str">
            <v>TWCPS1037986</v>
          </cell>
          <cell r="Q1134">
            <v>1</v>
          </cell>
        </row>
        <row r="1135">
          <cell r="O1135" t="str">
            <v>CHTR_TTM402P</v>
          </cell>
          <cell r="P1135" t="str">
            <v>TELE0898</v>
          </cell>
          <cell r="Q1135">
            <v>1</v>
          </cell>
        </row>
        <row r="1136">
          <cell r="O1136" t="str">
            <v>TTM502A</v>
          </cell>
          <cell r="P1136" t="str">
            <v/>
          </cell>
          <cell r="Q1136">
            <v>1</v>
          </cell>
        </row>
        <row r="1137">
          <cell r="O1137" t="str">
            <v>CHTR_TTM502A</v>
          </cell>
          <cell r="P1137" t="str">
            <v/>
          </cell>
          <cell r="Q1137">
            <v>1</v>
          </cell>
        </row>
        <row r="1138">
          <cell r="O1138" t="str">
            <v>TTM502G</v>
          </cell>
          <cell r="P1138" t="str">
            <v>TWCPS1050855</v>
          </cell>
          <cell r="Q1138">
            <v>1</v>
          </cell>
        </row>
        <row r="1139">
          <cell r="O1139" t="str">
            <v>BHN_TTM502G</v>
          </cell>
          <cell r="P1139" t="str">
            <v>TWCPS1050855</v>
          </cell>
          <cell r="Q1139">
            <v>1</v>
          </cell>
        </row>
        <row r="1140">
          <cell r="O1140" t="str">
            <v>CHTR_TTM502G</v>
          </cell>
          <cell r="P1140" t="str">
            <v/>
          </cell>
          <cell r="Q1140">
            <v>1</v>
          </cell>
        </row>
        <row r="1141">
          <cell r="O1141" t="str">
            <v>TTM504G</v>
          </cell>
          <cell r="P1141" t="str">
            <v/>
          </cell>
          <cell r="Q1141">
            <v>1</v>
          </cell>
        </row>
        <row r="1142">
          <cell r="O1142" t="str">
            <v>CHTR_TTM504G</v>
          </cell>
          <cell r="P1142" t="str">
            <v/>
          </cell>
          <cell r="Q1142">
            <v>1</v>
          </cell>
        </row>
        <row r="1143">
          <cell r="O1143" t="str">
            <v>TTM508A</v>
          </cell>
          <cell r="P1143" t="str">
            <v/>
          </cell>
          <cell r="Q1143">
            <v>1</v>
          </cell>
        </row>
        <row r="1144">
          <cell r="O1144" t="str">
            <v>BHN_TTM508A</v>
          </cell>
          <cell r="P1144" t="str">
            <v>TWCPS1052408</v>
          </cell>
          <cell r="Q1144">
            <v>1</v>
          </cell>
        </row>
        <row r="1145">
          <cell r="O1145" t="str">
            <v>CHTR_TTM508A</v>
          </cell>
          <cell r="P1145" t="str">
            <v/>
          </cell>
          <cell r="Q1145">
            <v>1</v>
          </cell>
        </row>
        <row r="1146">
          <cell r="O1146" t="str">
            <v>CHTR_TARTM508G</v>
          </cell>
          <cell r="P1146" t="str">
            <v>TM508G</v>
          </cell>
          <cell r="Q1146">
            <v>1</v>
          </cell>
        </row>
        <row r="1147">
          <cell r="O1147" t="str">
            <v>TTM512A</v>
          </cell>
          <cell r="P1147" t="str">
            <v/>
          </cell>
          <cell r="Q1147">
            <v>1</v>
          </cell>
        </row>
        <row r="1148">
          <cell r="O1148" t="str">
            <v>BHN_TTM512A</v>
          </cell>
          <cell r="P1148" t="str">
            <v>TELE0960-TWC</v>
          </cell>
          <cell r="Q1148">
            <v>1</v>
          </cell>
        </row>
        <row r="1149">
          <cell r="O1149" t="str">
            <v>CHTR_TTM512A</v>
          </cell>
          <cell r="P1149" t="str">
            <v/>
          </cell>
          <cell r="Q1149">
            <v>1</v>
          </cell>
        </row>
        <row r="1150">
          <cell r="O1150" t="str">
            <v>CHTR_TTM512A</v>
          </cell>
          <cell r="P1150" t="str">
            <v>TELE0960</v>
          </cell>
          <cell r="Q1150">
            <v>1</v>
          </cell>
        </row>
        <row r="1151">
          <cell r="O1151" t="str">
            <v>TARTM602A</v>
          </cell>
          <cell r="P1151" t="str">
            <v/>
          </cell>
          <cell r="Q1151">
            <v>1</v>
          </cell>
        </row>
        <row r="1152">
          <cell r="O1152" t="str">
            <v>CHTR_TARTM602A</v>
          </cell>
          <cell r="P1152" t="str">
            <v/>
          </cell>
          <cell r="Q1152">
            <v>1</v>
          </cell>
        </row>
        <row r="1153">
          <cell r="O1153" t="str">
            <v>TARTM602G</v>
          </cell>
          <cell r="P1153" t="str">
            <v>TELE0918-BHN</v>
          </cell>
          <cell r="Q1153">
            <v>1.45</v>
          </cell>
        </row>
        <row r="1154">
          <cell r="O1154" t="str">
            <v>BHN_TARTM602G</v>
          </cell>
          <cell r="P1154" t="str">
            <v>TELE0918-BHN</v>
          </cell>
          <cell r="Q1154">
            <v>1.45</v>
          </cell>
        </row>
        <row r="1155">
          <cell r="O1155" t="str">
            <v>CHTR_TARTM602G</v>
          </cell>
          <cell r="P1155" t="str">
            <v/>
          </cell>
          <cell r="Q1155">
            <v>1.45</v>
          </cell>
        </row>
        <row r="1156">
          <cell r="O1156" t="str">
            <v>TARTM604G</v>
          </cell>
          <cell r="P1156" t="str">
            <v>TELE0984-BHN</v>
          </cell>
          <cell r="Q1156">
            <v>1.85</v>
          </cell>
        </row>
        <row r="1157">
          <cell r="O1157" t="str">
            <v>BHN_TARTM604G</v>
          </cell>
          <cell r="P1157" t="str">
            <v>TELE0984-BHN</v>
          </cell>
          <cell r="Q1157">
            <v>1.85</v>
          </cell>
        </row>
        <row r="1158">
          <cell r="O1158" t="str">
            <v>CHTR_TARTM604G</v>
          </cell>
          <cell r="P1158" t="str">
            <v>TELE0984</v>
          </cell>
          <cell r="Q1158">
            <v>1.85</v>
          </cell>
        </row>
        <row r="1159">
          <cell r="O1159" t="str">
            <v>TARTM608G</v>
          </cell>
          <cell r="P1159">
            <v>1016359</v>
          </cell>
          <cell r="Q1159">
            <v>4.05</v>
          </cell>
        </row>
        <row r="1160">
          <cell r="O1160" t="str">
            <v>BHN_TARTM608G</v>
          </cell>
          <cell r="P1160">
            <v>1016359</v>
          </cell>
          <cell r="Q1160">
            <v>4.05</v>
          </cell>
        </row>
        <row r="1161">
          <cell r="O1161" t="str">
            <v>CHTR_TARTM608G</v>
          </cell>
          <cell r="P1161" t="str">
            <v>TELE0988</v>
          </cell>
          <cell r="Q1161">
            <v>4.05</v>
          </cell>
        </row>
        <row r="1162">
          <cell r="O1162" t="str">
            <v>CHTR_TARTM632A</v>
          </cell>
          <cell r="P1162" t="str">
            <v/>
          </cell>
          <cell r="Q1162">
            <v>1</v>
          </cell>
        </row>
        <row r="1163">
          <cell r="O1163" t="str">
            <v>CHTR_TARWTM652G</v>
          </cell>
          <cell r="P1163" t="str">
            <v>TM652G</v>
          </cell>
          <cell r="Q1163">
            <v>1</v>
          </cell>
        </row>
        <row r="1164">
          <cell r="O1164" t="str">
            <v>CHTR_TARTM702G</v>
          </cell>
          <cell r="P1164" t="str">
            <v>TM702G</v>
          </cell>
          <cell r="Q1164">
            <v>1</v>
          </cell>
        </row>
        <row r="1165">
          <cell r="O1165" t="str">
            <v>CHTR_TARTM722A</v>
          </cell>
          <cell r="P1165" t="str">
            <v/>
          </cell>
          <cell r="Q1165">
            <v>1</v>
          </cell>
        </row>
        <row r="1166">
          <cell r="O1166" t="str">
            <v>CHTR_TARTM722G</v>
          </cell>
          <cell r="P1166" t="str">
            <v/>
          </cell>
          <cell r="Q1166">
            <v>1</v>
          </cell>
        </row>
        <row r="1167">
          <cell r="O1167" t="str">
            <v>CHTR_TARTM802G</v>
          </cell>
          <cell r="P1167" t="str">
            <v/>
          </cell>
          <cell r="Q1167">
            <v>1</v>
          </cell>
        </row>
        <row r="1168">
          <cell r="O1168" t="str">
            <v>TARTM804G</v>
          </cell>
          <cell r="P1168">
            <v>1008179</v>
          </cell>
          <cell r="Q1168">
            <v>1.9</v>
          </cell>
        </row>
        <row r="1169">
          <cell r="O1169" t="str">
            <v>BHN_TARTM804G</v>
          </cell>
          <cell r="P1169">
            <v>1008179</v>
          </cell>
          <cell r="Q1169">
            <v>1.9</v>
          </cell>
        </row>
        <row r="1170">
          <cell r="O1170" t="str">
            <v>CHTR_TARTM804G</v>
          </cell>
          <cell r="P1170">
            <v>1032720</v>
          </cell>
          <cell r="Q1170">
            <v>1.9</v>
          </cell>
        </row>
        <row r="1171">
          <cell r="O1171" t="str">
            <v>TARTM822A</v>
          </cell>
          <cell r="P1171" t="str">
            <v>TELE0980</v>
          </cell>
          <cell r="Q1171">
            <v>0.95</v>
          </cell>
        </row>
        <row r="1172">
          <cell r="O1172" t="str">
            <v>CHTR_TARTM822A</v>
          </cell>
          <cell r="P1172" t="str">
            <v>TELE0980</v>
          </cell>
          <cell r="Q1172">
            <v>0.95</v>
          </cell>
        </row>
        <row r="1173">
          <cell r="O1173" t="str">
            <v>TARTM822G</v>
          </cell>
          <cell r="P1173" t="str">
            <v/>
          </cell>
          <cell r="Q1173">
            <v>1.75</v>
          </cell>
        </row>
        <row r="1174">
          <cell r="O1174" t="str">
            <v>CHTR_TARTM822G</v>
          </cell>
          <cell r="P1174" t="str">
            <v/>
          </cell>
          <cell r="Q1174">
            <v>1.75</v>
          </cell>
        </row>
        <row r="1175">
          <cell r="O1175" t="str">
            <v>TARTM902A</v>
          </cell>
          <cell r="P1175" t="str">
            <v>TELE0961</v>
          </cell>
          <cell r="Q1175">
            <v>1.05</v>
          </cell>
        </row>
        <row r="1176">
          <cell r="O1176" t="str">
            <v>CHTR_TARTM902A</v>
          </cell>
          <cell r="P1176" t="str">
            <v>TELE0961</v>
          </cell>
          <cell r="Q1176">
            <v>1.05</v>
          </cell>
        </row>
        <row r="1177">
          <cell r="O1177" t="str">
            <v>MTOMODM</v>
          </cell>
          <cell r="P1177" t="str">
            <v/>
          </cell>
          <cell r="Q1177">
            <v>1</v>
          </cell>
        </row>
        <row r="1178">
          <cell r="O1178" t="str">
            <v>MTE716</v>
          </cell>
          <cell r="P1178" t="str">
            <v/>
          </cell>
          <cell r="Q1178">
            <v>1</v>
          </cell>
        </row>
        <row r="1179">
          <cell r="O1179" t="str">
            <v>TTOMTA</v>
          </cell>
          <cell r="P1179" t="str">
            <v/>
          </cell>
          <cell r="Q1179">
            <v>1</v>
          </cell>
        </row>
        <row r="1180">
          <cell r="O1180" t="str">
            <v>TUBTVM9241</v>
          </cell>
          <cell r="P1180">
            <v>1016795</v>
          </cell>
          <cell r="Q1180">
            <v>0.35</v>
          </cell>
        </row>
        <row r="1181">
          <cell r="O1181" t="str">
            <v>BHN_TUBTVM9241</v>
          </cell>
          <cell r="P1181">
            <v>1016795</v>
          </cell>
          <cell r="Q1181">
            <v>0.35</v>
          </cell>
        </row>
        <row r="1182">
          <cell r="O1182" t="str">
            <v>CHTR_TUBTVM9241</v>
          </cell>
          <cell r="P1182">
            <v>1032726</v>
          </cell>
          <cell r="Q1182">
            <v>1</v>
          </cell>
        </row>
        <row r="1183">
          <cell r="O1183" t="str">
            <v>BHN_MABC018</v>
          </cell>
          <cell r="P1183" t="str">
            <v>TWCPS1037725</v>
          </cell>
          <cell r="Q1183">
            <v>1</v>
          </cell>
        </row>
        <row r="1184">
          <cell r="O1184" t="str">
            <v>BHN_TABC022</v>
          </cell>
          <cell r="P1184" t="str">
            <v>TWCPS1056445</v>
          </cell>
          <cell r="Q1184">
            <v>1</v>
          </cell>
        </row>
        <row r="1185">
          <cell r="O1185" t="str">
            <v>MUBC035</v>
          </cell>
          <cell r="P1185" t="str">
            <v/>
          </cell>
          <cell r="Q1185">
            <v>1</v>
          </cell>
        </row>
        <row r="1186">
          <cell r="O1186" t="str">
            <v>CHTR_MUBDDW3611</v>
          </cell>
          <cell r="P1186" t="str">
            <v>U10C045</v>
          </cell>
          <cell r="Q1186">
            <v>1</v>
          </cell>
        </row>
        <row r="1187">
          <cell r="O1187" t="str">
            <v>MABD2600</v>
          </cell>
          <cell r="P1187" t="str">
            <v/>
          </cell>
          <cell r="Q1187">
            <v>1</v>
          </cell>
        </row>
        <row r="1188">
          <cell r="O1188" t="str">
            <v>BHN_MABD2600</v>
          </cell>
          <cell r="P1188" t="str">
            <v>TWCPS1059104</v>
          </cell>
          <cell r="Q1188">
            <v>1</v>
          </cell>
        </row>
        <row r="1189">
          <cell r="O1189" t="str">
            <v>CHTR_TUBUBC1302AA00</v>
          </cell>
          <cell r="P1189" t="str">
            <v>UBC1302</v>
          </cell>
          <cell r="Q1189">
            <v>1</v>
          </cell>
        </row>
        <row r="1190">
          <cell r="O1190" t="str">
            <v>BHN_RCUBR905</v>
          </cell>
          <cell r="P1190" t="str">
            <v>UBR905</v>
          </cell>
          <cell r="Q1190">
            <v>1</v>
          </cell>
        </row>
        <row r="1191">
          <cell r="O1191" t="str">
            <v>BHN_RCUBR924</v>
          </cell>
          <cell r="P1191" t="str">
            <v>UBR924</v>
          </cell>
          <cell r="Q1191">
            <v>1</v>
          </cell>
        </row>
        <row r="1192">
          <cell r="O1192" t="str">
            <v>BHN_MABC020</v>
          </cell>
          <cell r="P1192" t="str">
            <v>UBRAMB</v>
          </cell>
          <cell r="Q1192">
            <v>1</v>
          </cell>
        </row>
        <row r="1193">
          <cell r="O1193" t="str">
            <v>BHN_DUKUBZYMDRT</v>
          </cell>
          <cell r="P1193" t="str">
            <v>UBRZXL</v>
          </cell>
          <cell r="Q1193">
            <v>1</v>
          </cell>
        </row>
        <row r="1194">
          <cell r="O1194" t="str">
            <v>MUBC035</v>
          </cell>
          <cell r="P1194" t="str">
            <v/>
          </cell>
          <cell r="Q1194">
            <v>1</v>
          </cell>
        </row>
        <row r="1195">
          <cell r="O1195" t="str">
            <v>DAZUCQ2A20</v>
          </cell>
          <cell r="P1195">
            <v>1013871</v>
          </cell>
          <cell r="Q1195">
            <v>1</v>
          </cell>
        </row>
        <row r="1196">
          <cell r="O1196" t="str">
            <v>CHTR_DUKQ2AHD</v>
          </cell>
          <cell r="P1196">
            <v>1013871</v>
          </cell>
          <cell r="Q1196">
            <v>1</v>
          </cell>
        </row>
        <row r="1197">
          <cell r="O1197" t="str">
            <v>DAZUCQ2A30</v>
          </cell>
          <cell r="P1197">
            <v>1027746</v>
          </cell>
          <cell r="Q1197">
            <v>1</v>
          </cell>
        </row>
        <row r="1198">
          <cell r="O1198" t="str">
            <v>CHTR_DUKQ2AHD</v>
          </cell>
          <cell r="P1198">
            <v>1027746</v>
          </cell>
          <cell r="Q1198">
            <v>1</v>
          </cell>
        </row>
        <row r="1199">
          <cell r="O1199" t="str">
            <v>DAZUCQ2A60</v>
          </cell>
          <cell r="P1199">
            <v>1027744</v>
          </cell>
          <cell r="Q1199">
            <v>1</v>
          </cell>
        </row>
        <row r="1200">
          <cell r="O1200" t="str">
            <v>CHTR_DUKQ2AHD</v>
          </cell>
          <cell r="P1200">
            <v>1027744</v>
          </cell>
          <cell r="Q1200">
            <v>1</v>
          </cell>
        </row>
        <row r="1201">
          <cell r="O1201" t="str">
            <v>DAZUCT6024</v>
          </cell>
          <cell r="P1201" t="str">
            <v/>
          </cell>
          <cell r="Q1201">
            <v>1</v>
          </cell>
        </row>
        <row r="1202">
          <cell r="O1202" t="str">
            <v>CHTR_DAZUCT6024</v>
          </cell>
          <cell r="P1202">
            <v>1013872</v>
          </cell>
          <cell r="Q1202">
            <v>1</v>
          </cell>
        </row>
        <row r="1203">
          <cell r="O1203" t="str">
            <v>SSMRB5701Z</v>
          </cell>
          <cell r="P1203" t="str">
            <v/>
          </cell>
          <cell r="Q1203">
            <v>1</v>
          </cell>
        </row>
        <row r="1204">
          <cell r="O1204" t="str">
            <v>BHN_BHN_OAIWCB3000N</v>
          </cell>
          <cell r="P1204" t="str">
            <v>1T1094387-TWC</v>
          </cell>
          <cell r="Q1204">
            <v>1</v>
          </cell>
        </row>
        <row r="1205">
          <cell r="O1205" t="str">
            <v>OAIWCB3000N</v>
          </cell>
          <cell r="P1205" t="str">
            <v>1T1094387-TWC</v>
          </cell>
          <cell r="Q1205">
            <v>1</v>
          </cell>
        </row>
        <row r="1206">
          <cell r="O1206" t="str">
            <v>BHN_OAIWCB3000N</v>
          </cell>
          <cell r="P1206" t="str">
            <v>1T1094387-TWC</v>
          </cell>
          <cell r="Q1206">
            <v>1</v>
          </cell>
        </row>
        <row r="1207">
          <cell r="O1207" t="str">
            <v>BHN_BHN_OAIWCB6200Q</v>
          </cell>
          <cell r="P1207" t="str">
            <v>WCB6200Q_BHN</v>
          </cell>
          <cell r="Q1207">
            <v>1</v>
          </cell>
        </row>
        <row r="1208">
          <cell r="O1208" t="str">
            <v>GLSWCG200</v>
          </cell>
          <cell r="P1208" t="str">
            <v/>
          </cell>
          <cell r="Q1208">
            <v>1</v>
          </cell>
        </row>
        <row r="1209">
          <cell r="O1209" t="str">
            <v>BHN_RNEWGR614NA</v>
          </cell>
          <cell r="P1209" t="str">
            <v>WGR614</v>
          </cell>
          <cell r="Q1209">
            <v>1</v>
          </cell>
        </row>
        <row r="1210">
          <cell r="O1210" t="str">
            <v>RNEWGR614NA</v>
          </cell>
          <cell r="P1210" t="str">
            <v/>
          </cell>
          <cell r="Q1210">
            <v>1</v>
          </cell>
        </row>
        <row r="1211">
          <cell r="O1211" t="str">
            <v>RNEWR814NA</v>
          </cell>
          <cell r="P1211" t="str">
            <v/>
          </cell>
          <cell r="Q1211">
            <v>1</v>
          </cell>
        </row>
        <row r="1212">
          <cell r="O1212" t="str">
            <v>CHTR_RNEWNDR3400</v>
          </cell>
          <cell r="P1212" t="str">
            <v/>
          </cell>
          <cell r="Q1212">
            <v>0.9</v>
          </cell>
        </row>
        <row r="1213">
          <cell r="O1213" t="str">
            <v>CHTR_RNEWNDR3800</v>
          </cell>
          <cell r="P1213" t="str">
            <v>153801-NET</v>
          </cell>
          <cell r="Q1213">
            <v>1</v>
          </cell>
        </row>
        <row r="1214">
          <cell r="O1214" t="str">
            <v>CHTR_RNEWNDR3800C</v>
          </cell>
          <cell r="P1214" t="str">
            <v>153801-NET</v>
          </cell>
          <cell r="Q1214">
            <v>1</v>
          </cell>
        </row>
        <row r="1215">
          <cell r="O1215" t="str">
            <v>CHTR_RNEWNDR4300</v>
          </cell>
          <cell r="P1215" t="str">
            <v/>
          </cell>
          <cell r="Q1215">
            <v>1</v>
          </cell>
        </row>
        <row r="1216">
          <cell r="O1216" t="str">
            <v>CHTR_RNEWNDR6300C</v>
          </cell>
          <cell r="P1216" t="str">
            <v>153810-NET</v>
          </cell>
          <cell r="Q1216">
            <v>0.95</v>
          </cell>
        </row>
        <row r="1217">
          <cell r="O1217" t="str">
            <v>RNEWNR1000</v>
          </cell>
          <cell r="P1217" t="str">
            <v>150210-NET-TWC</v>
          </cell>
          <cell r="Q1217">
            <v>1</v>
          </cell>
        </row>
        <row r="1218">
          <cell r="O1218" t="str">
            <v>BHN_WNR1000</v>
          </cell>
          <cell r="P1218" t="str">
            <v>150210-NET-TWC</v>
          </cell>
          <cell r="Q1218">
            <v>1</v>
          </cell>
        </row>
        <row r="1219">
          <cell r="O1219" t="str">
            <v>RNEWNR1000V2</v>
          </cell>
          <cell r="P1219" t="str">
            <v>150210-NET-TWC</v>
          </cell>
          <cell r="Q1219">
            <v>0.6</v>
          </cell>
        </row>
        <row r="1220">
          <cell r="O1220" t="str">
            <v>RNEWNR2000</v>
          </cell>
          <cell r="P1220">
            <v>1016405</v>
          </cell>
          <cell r="Q1220">
            <v>0.65</v>
          </cell>
        </row>
        <row r="1221">
          <cell r="O1221" t="str">
            <v>BHN_WNR2000</v>
          </cell>
          <cell r="P1221">
            <v>1016405</v>
          </cell>
          <cell r="Q1221">
            <v>0.65</v>
          </cell>
        </row>
        <row r="1222">
          <cell r="O1222" t="str">
            <v>BHN_WNR20V6</v>
          </cell>
          <cell r="P1222">
            <v>1016405</v>
          </cell>
          <cell r="Q1222">
            <v>1</v>
          </cell>
        </row>
        <row r="1223">
          <cell r="O1223" t="str">
            <v>RWR850G</v>
          </cell>
          <cell r="P1223" t="str">
            <v/>
          </cell>
          <cell r="Q1223">
            <v>1</v>
          </cell>
        </row>
        <row r="1224">
          <cell r="O1224" t="str">
            <v>MWVNONDOC</v>
          </cell>
          <cell r="P1224" t="str">
            <v/>
          </cell>
          <cell r="Q1224">
            <v>1</v>
          </cell>
        </row>
        <row r="1225">
          <cell r="O1225" t="str">
            <v>MSAX100</v>
          </cell>
          <cell r="P1225" t="str">
            <v/>
          </cell>
          <cell r="Q1225">
            <v>1</v>
          </cell>
        </row>
        <row r="1226">
          <cell r="O1226" t="str">
            <v>MSAX110</v>
          </cell>
          <cell r="P1226" t="str">
            <v/>
          </cell>
          <cell r="Q1226">
            <v>1</v>
          </cell>
        </row>
        <row r="1227">
          <cell r="O1227" t="str">
            <v>BHN_MSAX110</v>
          </cell>
          <cell r="P1227" t="str">
            <v>TWCPS1040681</v>
          </cell>
          <cell r="Q1227">
            <v>1</v>
          </cell>
        </row>
        <row r="1228">
          <cell r="O1228" t="str">
            <v>BHN_MSAX210</v>
          </cell>
          <cell r="P1228" t="str">
            <v>TWCPS1027421</v>
          </cell>
          <cell r="Q1228">
            <v>1</v>
          </cell>
        </row>
        <row r="1229">
          <cell r="O1229" t="str">
            <v>BHN_TCIX2203C</v>
          </cell>
          <cell r="P1229" t="str">
            <v>TWCPS1036080</v>
          </cell>
          <cell r="Q1229">
            <v>1</v>
          </cell>
        </row>
        <row r="1230">
          <cell r="O1230" t="str">
            <v>EAAXE040G</v>
          </cell>
          <cell r="P1230">
            <v>1004215</v>
          </cell>
          <cell r="Q1230">
            <v>1.8</v>
          </cell>
        </row>
        <row r="1231">
          <cell r="O1231" t="str">
            <v>BHN_EAAXE040G</v>
          </cell>
          <cell r="P1231">
            <v>1004215</v>
          </cell>
          <cell r="Q1231">
            <v>1.8</v>
          </cell>
        </row>
        <row r="1232">
          <cell r="O1232" t="str">
            <v>CHTR_EAAXE040G</v>
          </cell>
          <cell r="P1232">
            <v>1004215</v>
          </cell>
          <cell r="Q1232">
            <v>1</v>
          </cell>
        </row>
        <row r="1233">
          <cell r="O1233" t="str">
            <v>BHN_ONEXWNB5201</v>
          </cell>
          <cell r="P1233" t="str">
            <v>XWNB5201</v>
          </cell>
          <cell r="Q1233">
            <v>1</v>
          </cell>
        </row>
        <row r="1234">
          <cell r="O1234" t="str">
            <v>BHN_BRU2942</v>
          </cell>
          <cell r="P1234" t="str">
            <v>TWCPS1075805</v>
          </cell>
          <cell r="Q1234">
            <v>1</v>
          </cell>
        </row>
        <row r="1235">
          <cell r="O1235" t="str">
            <v>BHN_BRU7343</v>
          </cell>
          <cell r="P1235" t="str">
            <v>TWCPS1075807</v>
          </cell>
          <cell r="Q1235">
            <v>1</v>
          </cell>
        </row>
        <row r="1236">
          <cell r="O1236" t="str">
            <v>HRU7363</v>
          </cell>
          <cell r="P1236" t="str">
            <v/>
          </cell>
          <cell r="Q1236">
            <v>1</v>
          </cell>
        </row>
        <row r="1237">
          <cell r="O1237" t="str">
            <v>BHN_HRU7363</v>
          </cell>
          <cell r="P1237" t="str">
            <v>1T1073936-TWC</v>
          </cell>
          <cell r="Q1237">
            <v>1</v>
          </cell>
        </row>
        <row r="1238">
          <cell r="O1238" t="str">
            <v>HRU7372</v>
          </cell>
          <cell r="P1238">
            <v>1016436</v>
          </cell>
          <cell r="Q1238">
            <v>1</v>
          </cell>
        </row>
        <row r="1239">
          <cell r="O1239" t="str">
            <v>BHN_HRU7372</v>
          </cell>
          <cell r="P1239">
            <v>1016436</v>
          </cell>
          <cell r="Q1239">
            <v>1</v>
          </cell>
        </row>
        <row r="1240">
          <cell r="O1240" t="str">
            <v>HRU7761CMM67</v>
          </cell>
          <cell r="P1240" t="str">
            <v/>
          </cell>
          <cell r="Q1240">
            <v>1</v>
          </cell>
        </row>
        <row r="1241">
          <cell r="O1241" t="str">
            <v>HRU7762</v>
          </cell>
          <cell r="P1241" t="str">
            <v/>
          </cell>
          <cell r="Q1241">
            <v>1</v>
          </cell>
        </row>
        <row r="1242">
          <cell r="O1242" t="str">
            <v>BHN_BRU7762</v>
          </cell>
          <cell r="P1242">
            <v>1008218</v>
          </cell>
          <cell r="Q1242">
            <v>1</v>
          </cell>
        </row>
        <row r="1243">
          <cell r="O1243" t="str">
            <v>HRU7762OEG</v>
          </cell>
          <cell r="P1243" t="str">
            <v/>
          </cell>
          <cell r="Q1243">
            <v>1</v>
          </cell>
        </row>
        <row r="1244">
          <cell r="O1244" t="str">
            <v>HRU7762N</v>
          </cell>
          <cell r="P1244" t="str">
            <v/>
          </cell>
          <cell r="Q1244">
            <v>1</v>
          </cell>
        </row>
        <row r="1245">
          <cell r="O1245" t="str">
            <v>HRU7781CM</v>
          </cell>
          <cell r="P1245" t="str">
            <v/>
          </cell>
          <cell r="Q1245">
            <v>1</v>
          </cell>
        </row>
        <row r="1246">
          <cell r="O1246" t="str">
            <v>HRU7782</v>
          </cell>
          <cell r="P1246" t="str">
            <v/>
          </cell>
          <cell r="Q1246">
            <v>1</v>
          </cell>
        </row>
        <row r="1247">
          <cell r="O1247" t="str">
            <v>BHN_HRU7782</v>
          </cell>
          <cell r="P1247">
            <v>1001026</v>
          </cell>
          <cell r="Q1247">
            <v>1</v>
          </cell>
        </row>
        <row r="1248">
          <cell r="O1248" t="str">
            <v>HRU7782N</v>
          </cell>
          <cell r="P1248" t="str">
            <v/>
          </cell>
          <cell r="Q1248">
            <v>1</v>
          </cell>
        </row>
        <row r="1249">
          <cell r="O1249" t="str">
            <v>HRU7962</v>
          </cell>
          <cell r="P1249" t="str">
            <v/>
          </cell>
          <cell r="Q1249">
            <v>1</v>
          </cell>
        </row>
        <row r="1250">
          <cell r="O1250" t="str">
            <v>HRUR500</v>
          </cell>
          <cell r="P1250">
            <v>1016455</v>
          </cell>
          <cell r="Q1250">
            <v>0.75</v>
          </cell>
        </row>
        <row r="1251">
          <cell r="O1251" t="str">
            <v>BHN_HRUR500</v>
          </cell>
          <cell r="P1251">
            <v>1016426</v>
          </cell>
          <cell r="Q1251">
            <v>0.7</v>
          </cell>
        </row>
        <row r="1252">
          <cell r="O1252" t="str">
            <v>CHTR_HRUR500</v>
          </cell>
          <cell r="P1252">
            <v>1016426</v>
          </cell>
          <cell r="Q1252">
            <v>0.7</v>
          </cell>
        </row>
        <row r="1253">
          <cell r="O1253" t="str">
            <v>HRUR510</v>
          </cell>
          <cell r="P1253">
            <v>1037311</v>
          </cell>
          <cell r="Q1253">
            <v>0.85</v>
          </cell>
        </row>
        <row r="1254">
          <cell r="O1254" t="str">
            <v>BHN_HRUR510</v>
          </cell>
          <cell r="P1254">
            <v>1037311</v>
          </cell>
          <cell r="Q1254">
            <v>0.85</v>
          </cell>
        </row>
        <row r="1255">
          <cell r="O1255" t="str">
            <v>CHTR_HRUR510</v>
          </cell>
          <cell r="P1255">
            <v>1037311</v>
          </cell>
          <cell r="Q1255">
            <v>0.85</v>
          </cell>
        </row>
        <row r="1256">
          <cell r="O1256" t="str">
            <v>CHTR_HRUR610</v>
          </cell>
          <cell r="P1256">
            <v>1002053</v>
          </cell>
          <cell r="Q1256">
            <v>1.25</v>
          </cell>
        </row>
        <row r="1257">
          <cell r="O1257" t="str">
            <v>HRUR710</v>
          </cell>
          <cell r="P1257" t="str">
            <v/>
          </cell>
          <cell r="Q1257">
            <v>1.25</v>
          </cell>
        </row>
        <row r="1258">
          <cell r="O1258" t="str">
            <v>MZY841</v>
          </cell>
          <cell r="P1258" t="str">
            <v/>
          </cell>
          <cell r="Q1258">
            <v>1</v>
          </cell>
        </row>
        <row r="1259">
          <cell r="O1259" t="str">
            <v>BZY941</v>
          </cell>
          <cell r="P1259" t="str">
            <v/>
          </cell>
          <cell r="Q1259">
            <v>1</v>
          </cell>
        </row>
        <row r="1260">
          <cell r="O1260" t="str">
            <v>BZY944S</v>
          </cell>
          <cell r="P1260" t="str">
            <v/>
          </cell>
          <cell r="Q1260">
            <v>1</v>
          </cell>
        </row>
        <row r="1261">
          <cell r="O1261" t="str">
            <v>BZY946</v>
          </cell>
          <cell r="P1261" t="str">
            <v/>
          </cell>
          <cell r="Q1261">
            <v>1</v>
          </cell>
        </row>
        <row r="1262">
          <cell r="O1262" t="str">
            <v>BZY954</v>
          </cell>
          <cell r="P1262" t="str">
            <v/>
          </cell>
          <cell r="Q1262">
            <v>1</v>
          </cell>
        </row>
        <row r="1263">
          <cell r="O1263" t="str">
            <v>BZY964</v>
          </cell>
          <cell r="P1263" t="str">
            <v/>
          </cell>
          <cell r="Q1263">
            <v>1</v>
          </cell>
        </row>
        <row r="1264">
          <cell r="O1264" t="str">
            <v>MZY974H</v>
          </cell>
          <cell r="P1264" t="str">
            <v>1T1056273-TWC</v>
          </cell>
          <cell r="Q1264">
            <v>1</v>
          </cell>
        </row>
        <row r="1265">
          <cell r="O1265" t="str">
            <v>BHN_MZY974H</v>
          </cell>
          <cell r="P1265" t="str">
            <v>P974H</v>
          </cell>
          <cell r="Q1265">
            <v>1</v>
          </cell>
        </row>
        <row r="1266">
          <cell r="O1266" t="str">
            <v>DSACBCD1</v>
          </cell>
          <cell r="P1266"/>
          <cell r="Q1266">
            <v>1</v>
          </cell>
        </row>
        <row r="1267">
          <cell r="O1267" t="str">
            <v>WSEGVSAX2V1S_ALL</v>
          </cell>
          <cell r="Q1267">
            <v>1.5</v>
          </cell>
        </row>
        <row r="1268">
          <cell r="O1268" t="str">
            <v>ALL_IPSSCXI11BEI</v>
          </cell>
          <cell r="Q1268">
            <v>1.2</v>
          </cell>
        </row>
        <row r="1269">
          <cell r="O1269" t="str">
            <v>ALL_THXSONUV1H</v>
          </cell>
          <cell r="Q1269">
            <v>1.2</v>
          </cell>
        </row>
        <row r="1270">
          <cell r="O1270" t="str">
            <v>EUBEEU4251_ALL</v>
          </cell>
          <cell r="Q1270">
            <v>1.5</v>
          </cell>
        </row>
        <row r="1271">
          <cell r="O1271" t="str">
            <v>WSEGVSAX2V1R_ALL</v>
          </cell>
          <cell r="Q1271">
            <v>1.5</v>
          </cell>
        </row>
        <row r="1272">
          <cell r="O1272" t="str">
            <v>ESERES4251_ALL</v>
          </cell>
          <cell r="Q1272">
            <v>1.8</v>
          </cell>
        </row>
        <row r="1273">
          <cell r="O1273" t="str">
            <v>TDPC2203</v>
          </cell>
          <cell r="Q1273">
            <v>6.5</v>
          </cell>
        </row>
        <row r="1274">
          <cell r="O1274" t="str">
            <v>WSEGVSAX2V1S_T</v>
          </cell>
          <cell r="Q1274">
            <v>1.8</v>
          </cell>
        </row>
        <row r="1275">
          <cell r="O1275" t="str">
            <v>DGI2200</v>
          </cell>
          <cell r="Q1275">
            <v>6.5</v>
          </cell>
        </row>
        <row r="1276">
          <cell r="O1276" t="str">
            <v>WSEGVSAX2V1R_C</v>
          </cell>
          <cell r="Q1276">
            <v>1.8</v>
          </cell>
        </row>
      </sheetData>
      <sheetData sheetId="1"/>
      <sheetData sheetId="2"/>
      <sheetData sheetId="3"/>
      <sheetData sheetId="4"/>
      <sheetData sheetId="5"/>
      <sheetData sheetId="6"/>
      <sheetData sheetId="7"/>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1" Type="http://schemas.openxmlformats.org/officeDocument/2006/relationships/pivotCacheRecords" Target="pivotCacheRecords3.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Charter" refreshedDate="45552.354157870373" createdVersion="6" refreshedVersion="8" minRefreshableVersion="3" recordCount="247" xr:uid="{00000000-000A-0000-FFFF-FFFF0D000000}">
  <cacheSource type="worksheet">
    <worksheetSource ref="A5:L252" sheet="ADDITIONAL DATA"/>
  </cacheSource>
  <cacheFields count="12">
    <cacheField name="Model" numFmtId="0">
      <sharedItems containsBlank="1" count="463">
        <s v="ABC018"/>
        <s v="ABC020"/>
        <s v="ABC034"/>
        <s v="AHMOTO"/>
        <s v="AHU10C022"/>
        <s v="AR3298C"/>
        <s v="AR362GC"/>
        <s v="C1004"/>
        <s v="CDTA170TW"/>
        <s v="CDTA271"/>
        <s v="CGD24G"/>
        <s v="CI4742STW"/>
        <s v="CI474C2"/>
        <s v="CI8742STW"/>
        <s v="CI982GC"/>
        <s v="CM820A"/>
        <s v="CS1815I"/>
        <s v="D3DPC3008"/>
        <s v="D3DPC3010"/>
        <s v="DCM425"/>
        <s v="DCX3200P3"/>
        <s v="DCX3220ED"/>
        <s v="DCX3501M"/>
        <s v="DCX3510M"/>
        <s v="DCX3520ED"/>
        <s v="DDM3521"/>
        <s v="DDM354"/>
        <s v="DDW3611"/>
        <s v="DDW365"/>
        <s v="DDW3652"/>
        <s v="DDW36C"/>
        <s v="DG1670A"/>
        <s v="DG860A"/>
        <s v="DP3216C"/>
        <s v="DPC3208"/>
        <s v="DPC3216"/>
        <s v="DPC3216C"/>
        <s v="DVW32CB"/>
        <s v="E100C4D"/>
        <s v="E31N2V1"/>
        <s v="E31T2V1"/>
        <s v="E31U2V1"/>
        <s v="EN2251"/>
        <s v="ES2251"/>
        <s v="ESST11AEI-USED"/>
        <s v="ET2251"/>
        <s v="EU2251"/>
        <s v="EU4251"/>
        <s v="FST5260"/>
        <s v="HIT2250"/>
        <s v="JD6200O"/>
        <s v="M6240L"/>
        <s v="MAPV1S"/>
        <s v="MODEMOWN"/>
        <s v="MT32P3C"/>
        <s v="MT32P3M"/>
        <s v="MT3510STW"/>
        <s v="PKM802"/>
        <s v="PKM803"/>
        <s v="PKM908"/>
        <s v="RAC2V1A"/>
        <s v="RAC2V1K"/>
        <s v="RAC2V1S"/>
        <s v="RAC2V2S"/>
        <s v="SA4240CTW"/>
        <s v="SA4250HDC"/>
        <s v="SA4640HDC"/>
        <s v="SA4640HTW"/>
        <s v="SA4642HTW"/>
        <s v="SA8640H2"/>
        <s v="SA8640HTW"/>
        <s v="SA8642HTW"/>
        <s v="SA8650HDC"/>
        <s v="SAC2V1A"/>
        <s v="SAC2V1K"/>
        <s v="SAC2V2S"/>
        <s v="SAX1V1K"/>
        <s v="SAX1V1R"/>
        <s v="SAX1V1S"/>
        <s v="SAX2V1R"/>
        <s v="SAX2V1S"/>
        <s v="SB5101"/>
        <s v="SB6121"/>
        <s v="SB6141"/>
        <s v="SB6183"/>
        <s v="SBG6580"/>
        <s v="SBV5121"/>
        <s v="SBV5220"/>
        <s v="SCXI11BEI-USED"/>
        <s v="SM3398C"/>
        <s v="SM8014S"/>
        <s v="SMC1604"/>
        <s v="SONUV1H"/>
        <s v="SONUV1N"/>
        <s v="SONUV1S"/>
        <s v="SP110A"/>
        <s v="SP110H"/>
        <s v="SP110T"/>
        <s v="SP210A"/>
        <s v="SP210H"/>
        <s v="SP210T"/>
        <s v="SPM101H"/>
        <s v="SPM101T"/>
        <s v="SPM201H"/>
        <s v="SPM201T"/>
        <s v="SSH3260TW"/>
        <s v="SSH3262TW"/>
        <s v="SSH3270TW"/>
        <s v="SSH3272TW"/>
        <s v="SSH3362TW"/>
        <s v="TC4310"/>
        <s v="TC4400"/>
        <s v="TC8715D"/>
        <s v="TC8717T"/>
        <s v="TG1672G"/>
        <s v="TG862G"/>
        <s v="TM1602A"/>
        <s v="TM1602AP2"/>
        <s v="TM16AP2"/>
        <s v="TM402P"/>
        <s v="TM502A"/>
        <s v="TM502G"/>
        <s v="TM602A"/>
        <s v="TM602G"/>
        <s v="TM604G"/>
        <s v="TM608G"/>
        <s v="TM804G"/>
        <s v="TM822A"/>
        <s v="TM822G"/>
        <s v="TM902A"/>
        <s v="TVM924"/>
        <s v="WNDR3400"/>
        <s v="WNDR3800"/>
        <s v="WNDR3800C"/>
        <s v="WNDR6300C"/>
        <s v="WNR1000"/>
        <s v="WNR2000"/>
        <s v="XE040G"/>
        <s v="ZF7372"/>
        <s v="ZFR500"/>
        <m/>
        <s v="AER1650" u="1"/>
        <s v="BB24V1U" u="1"/>
        <s v="CDTA170" u="1"/>
        <s v="D3DDM3522" u="1"/>
        <s v="D3SB6141" u="1"/>
        <s v="DAC224" u="1"/>
        <s v="DC550DDSG" u="1"/>
        <s v="DC60XU" u="1"/>
        <s v="DCX3425R" u="1"/>
        <s v="DPC2203C" u="1"/>
        <s v="DW3201B" u="1"/>
        <s v="JD4032" u="1"/>
        <s v="JD6416O" u="1"/>
        <s v="PCX2600" u="1"/>
        <s v="SA3200" u="1"/>
        <s v="SA4640H2" u="1"/>
        <s v="SA8240CTW" u="1"/>
        <s v="SA8640HDC" u="1"/>
        <s v="SBV4200" u="1"/>
        <s v="SBV5122" u="1"/>
        <s v="SBV5322" u="1"/>
        <s v="SMCGN2B" u="1"/>
        <s v="SP101HE" u="1"/>
        <s v="SP101TE" u="1"/>
        <s v="TM1602G" u="1"/>
        <s v="TM402G" u="1"/>
        <s v="TM632A" u="1"/>
        <s v="XE040GA" u="1"/>
        <s v="ZF7363" u="1"/>
        <s v="APR300" u="1"/>
        <s v="CDTA170HD" u="1"/>
        <s v="DCH6416P4" u="1"/>
        <s v="DCM3200T3" u="1"/>
        <s v="DOCSIS2" u="1"/>
        <s v="ES4251" u="1"/>
        <s v="MCARD9062" u="1"/>
        <s v="PKM800" u="1"/>
        <s v="SA3100" u="1"/>
        <s v="SA4250HDM" u="1"/>
        <s v="SA4642HDC" u="1"/>
        <s v="SA4650HDC" u="1"/>
        <s v="SA8300C" u="1"/>
        <s v="SA8300HDM" u="1"/>
        <s v="TDC788DSG" u="1"/>
        <s v="TDCI105" u="1"/>
        <s v="TG1682G" u="1"/>
        <s v="WGR614N" u="1"/>
        <s v="WNDR4300" u="1"/>
        <s v="ZFR510" u="1"/>
        <s v="DCX3200MD" u="1"/>
        <s v="DCX3200R" u="1"/>
        <s v="DCX3220" u="1"/>
        <s v="DPC2100" u="1"/>
        <s v="SM3362S" u="1"/>
        <s v="SMCGNB" u="1"/>
        <s v="SP201HE" u="1"/>
        <s v="AR362GA" u="1"/>
        <s v="D3U10C035" u="1"/>
        <s v="DCX3200RF" u="1"/>
        <s v="DCX3200T2" u="1"/>
        <s v="MT6416H" u="1"/>
        <s v="SA8300HD" u="1"/>
        <s v="SBV5222" u="1"/>
        <s v="SMC8014" u="1"/>
        <s v="SMD3G2" u="1"/>
        <s v="TG852G" u="1"/>
        <s v="TM504G" u="1"/>
        <s v="TM508A" u="1"/>
        <s v="TM802G" u="1"/>
        <s v="WNR1002" u="1"/>
        <s v="ZFR610" u="1"/>
        <s v="DCT2500" u="1"/>
        <s v="F@ST5260" u="1"/>
        <s v="JD6012" u="1"/>
        <s v="MT6200D" u="1"/>
        <s v="PKM600" u="1"/>
        <s v="PKMS802D" u="1"/>
        <s v="SB4200" u="1"/>
        <s v="SP201TE" u="1"/>
        <s v="SP210AD" u="1"/>
        <s v="MODEMRENT" u="1"/>
        <s v="SA3250I" u="1"/>
        <s v="SB5101U" u="1"/>
        <s v="SM437C3" u="1"/>
        <s v="A4731CS" u="1"/>
        <s v="CI4640S" u="1"/>
        <s v="DCT2000" u="1"/>
        <s v="DPC210R" u="1"/>
        <s v="ROUTER" u="1"/>
        <s v="DWG875" u="1"/>
        <s v="SA83HDC" u="1"/>
        <s v="SB5100" u="1"/>
        <s v="SB5120" u="1"/>
        <s v="U2600W" u="1"/>
        <s v="ADB4731PM" u="1"/>
        <s v="D3SB6120" u="1"/>
        <s v="SM8014W" u="1"/>
        <s v="SMCD3G1604W" u="1"/>
        <s v="AHSBG941" u="1"/>
        <s v="CG3000D" u="1"/>
        <s v="CI4742S" u="1"/>
        <s v="DPC3010" u="1"/>
        <s v="MTR700MTA" u="1"/>
        <s v="SM3272S" u="1"/>
        <s v="AB60194" u="1"/>
        <s v="DCM3200TW" u="1"/>
        <s v="DPC3825" u="1"/>
        <s v="MT3510MT3" u="1"/>
        <s v="SASTA1520" u="1"/>
        <s v="STA1520" u="1"/>
        <s v="ABC018A" u="1"/>
        <s v="DP2203" u="1"/>
        <s v="DPC3208C" u="1"/>
        <s v="SB6120" u="1"/>
        <s v="SP100HS" u="1"/>
        <s v="SCXI11BEI-SIK-USED" u="1"/>
        <s v="SP110AE" u="1"/>
        <s v="WNR20V5" u="1"/>
        <s v="SB5101N" u="1"/>
        <s v="SBG941" u="1"/>
        <s v="TDCI401T1" u="1"/>
        <s v="ACJD43" u="1"/>
        <s v="MT2224" u="1"/>
        <s v="SA8300SD" u="1"/>
        <s v="AD4798C" u="1"/>
        <s v="CI8742S" u="1"/>
        <s v="MCARD9050" u="1"/>
        <s v="MT32P2NT2" u="1"/>
        <s v="A4731AS" u="1"/>
        <s v="AD4731MTW" u="1"/>
        <s v="DCT6200" u="1"/>
        <s v="SA3100H" u="1"/>
        <s v="SP210HE" u="1"/>
        <s v="SSH3362T3" u="1"/>
        <s v="MT2000" u="1"/>
        <s v="SM4372M" u="1"/>
        <s v="SP110AD" u="1"/>
        <s v="SVS9MT" u="1"/>
        <s v="CBLCD2M" u="1"/>
        <s v="DCH3200R" u="1"/>
        <s v="PKMS800" u="1"/>
        <s v="SA2200" u="1"/>
        <s v="SAC2V1S" u="1"/>
        <s v="SP110TE" u="1"/>
        <s v="DDW3651" u="1"/>
        <s v="AHU10C018" u="1"/>
        <s v="SA8240HDC" u="1"/>
        <s v="TM722G" u="1"/>
        <s v="PI1000" u="1"/>
        <s v="SM8014R" u="1"/>
        <s v="DCT2524" u="1"/>
        <s v="CI4642S" u="1"/>
        <s v="SA3000" u="1"/>
        <s v="MT6200" u="1"/>
        <s v="DG1680A" u="1"/>
        <s v="ABHMPRT" u="1"/>
        <s v="MCARD9060" u="1"/>
        <s v="DOCSIS3" u="1"/>
        <s v="DCH200" u="1"/>
        <s v="SB4101" u="1"/>
        <s v="TM512A" u="1"/>
        <s v="CI8642S" u="1"/>
        <s v="ACJD16" u="1"/>
        <s v="SCXI11BEI" u="1"/>
        <s v="SMCD3GN" u="1"/>
        <s v="DCT100" u="1"/>
        <s v="SBG900" u="1"/>
        <s v="SSH3272T3" u="1"/>
        <s v="MT3510M" u="1"/>
        <s v="SA424AD" u="1"/>
        <s v="SA2100" u="1"/>
        <s v="DCM3400TW" u="1"/>
        <s v="SA8300B" u="1"/>
        <s v="SP210AE" u="1"/>
        <s v="SP210TE" u="1"/>
        <s v="SP110HE" u="1"/>
        <s v="SP210HD" u="1"/>
        <s v="DP2100" u="1"/>
        <s v="SA2000" u="1"/>
        <s v="PI3510HD" u="1"/>
        <s v="DC60XUSD" u="1"/>
        <s v="E100C7C" u="1"/>
        <s v="MT100U" u="1"/>
        <s v="TCA200" u="1"/>
        <s v="TCATS3" u="1"/>
        <s v="TCATS3B" u="1"/>
        <s v="DCX320M" u="1"/>
        <s v="DCT2000T" u="1"/>
        <s v="SM3272M" u="1"/>
        <s v="SB4100" u="1"/>
        <s v="CHTR_TARTM804G" u="1"/>
        <s v="MT3510S" u="1"/>
        <s v="SA425HC" u="1"/>
        <s v="MT32P3T" u="1"/>
        <s v="ABC022" u="1"/>
        <s v="MT3100" u="1"/>
        <s v="SA3250" u="1"/>
        <s v="EDGE1002" u="1"/>
        <s v="MT3600C" u="1"/>
        <s v="SATA1520" u="1"/>
        <s v="DPX2100" u="1"/>
        <s v="RK3900R" u="1"/>
        <s v="SA8300D" u="1"/>
        <s v="ABC019" u="1"/>
        <s v="JD4082" u="1"/>
        <s v="TDCI401" u="1"/>
        <s v="TDTA401" u="1"/>
        <s v="JD6208" u="1"/>
        <s v="JD6416DSG" u="1"/>
        <s v="SA8000D" u="1"/>
        <s v="DDW3600" u="1"/>
        <s v="PI1100" u="1"/>
        <s v="SA3250HD" u="1"/>
        <s v="DCT6416" u="1"/>
        <s v="PIV3000" u="1"/>
        <s v="PREMPLS" u="1"/>
        <s v="ROK4660" u="1"/>
        <s v="DCX3400T2" u="1"/>
        <s v="JD3416O" u="1"/>
        <s v="MT64162" u="1"/>
        <s v="ADB4820CM" u="1"/>
        <s v="U10C035" u="1"/>
        <s v="MT6416S" u="1"/>
        <s v="SA31HD" u="1"/>
        <s v="SA2010" u="1"/>
        <s v="PA550H" u="1"/>
        <s v="SA4250C" u="1"/>
        <s v="NGM38X4" u="1"/>
        <s v="MT3510T" u="1"/>
        <s v="RNG150N" u="1"/>
        <s v="DCH3200T2" u="1"/>
        <s v="DCT300" u="1"/>
        <s v="SA8000" u="1"/>
        <s v="HTCI100" u="1"/>
        <s v="MTR700A" u="1"/>
        <s v="SBG901" u="1"/>
        <s v="DCT1200" u="1"/>
        <s v="SSH3090TW" u="1"/>
        <s v="TVM9241" u="1"/>
        <s v="SSH3050TW" u="1"/>
        <s v="SM8014T" u="1"/>
        <s v="DT2224" u="1"/>
        <s v="SMT3260" u="1"/>
        <s v="NGGWYWL" u="1"/>
        <s v="DCX3520" u="1"/>
        <s v="DCX3400" u="1"/>
        <s v="SA3100I" u="1"/>
        <s v="DCT5100" u="1"/>
        <s v="AB6074" u="1"/>
        <s v="ATG1672" u="1"/>
        <s v="DCX340M" u="1"/>
        <s v="AHCGD24G" u="1"/>
        <s v="SA8300M" u="1"/>
        <s v="SA8300N" u="1"/>
        <s v="SM3262S" u="1"/>
        <s v="PCX5000" u="1"/>
        <s v="CI8640S" u="1"/>
        <s v="DPC2102" u="1"/>
        <s v="SM4372C" u="1"/>
        <s v="DPC3000" u="1"/>
        <s v="ADG1670" u="1"/>
        <s v="DPC2203" u="1"/>
        <s v="SA3250J" u="1"/>
        <s v="SA4250M" u="1"/>
        <s v="SA3250O" u="1"/>
        <s v="AHDPC3825" u="1"/>
        <s v="DPX2203" u="1"/>
        <s v="MT32P2N" u="1"/>
        <s v="DPC210N" u="1"/>
        <s v="MT3201S" u="1"/>
        <s v="AB6074W" u="1"/>
        <s v="SBG1000" u="1"/>
        <s v="AD4731MT3" u="1"/>
        <s v="DDW2602" u="1"/>
        <s v="PCRNG110R" u="1"/>
        <s v="SA8000HD" u="1"/>
        <s v="CBA850" u="1"/>
        <s v="DCH70" u="1"/>
        <s v="DCX3450M" u="1"/>
        <s v="DCH3416T2" u="1"/>
        <s v="AD4731S" u="1"/>
        <s v="SADIG" u="1"/>
        <s v="ADB4731PC" u="1"/>
        <s v="SMT3090" u="1"/>
        <s v="DWG855" u="1"/>
        <s v="DCH100TW" u="1"/>
        <s v="SA8300HDC" u="1"/>
        <s v="DCW725" u="1"/>
        <s v="SA824AD" u="1"/>
        <s v="MT6208" u="1"/>
        <s v="CG814W" u="1"/>
        <s v="SMT3050" u="1"/>
        <s v="SA4240HDC" u="1"/>
        <s v="SMT3270" u="1"/>
        <s v="DOCSIS1" u="1"/>
        <s v="DCH200TW" u="1"/>
        <s v="SP110HD" u="1"/>
        <s v="MT3200" u="1"/>
        <s v="DCT6200CH" u="1"/>
        <s v="CBLCD1M" u="1"/>
        <s v="WGR614" u="1"/>
        <s v="ATG1682" u="1"/>
        <s v="CG814W2" u="1"/>
        <s v="MT6412" u="1"/>
        <s v="AB60678" u="1"/>
        <s v="PI3510H" u="1"/>
        <s v="DP2203M" u="1"/>
        <s v="PISTDB" u="1"/>
        <s v="WCB300N" u="1"/>
        <s v="CI9865C" u="1"/>
        <s v="AHDPC2325" u="1"/>
        <s v="PCRNG200N" u="1"/>
        <s v="U10C01701" u="1"/>
        <s v="MT64121" u="1"/>
        <s v="MT6416D" u="1"/>
        <s v="3602I" u="1"/>
        <s v="MTIP805" u="1"/>
        <s v="PIDIGI" u="1"/>
        <s v="RNG200N" u="1"/>
        <s v="DDW3612" u="1"/>
        <s v="AHU10C019" u="1"/>
        <s v="MT3510N" u="1"/>
      </sharedItems>
    </cacheField>
    <cacheField name="Platform" numFmtId="0">
      <sharedItems containsBlank="1" count="74">
        <s v="D2 WIRED MODEM"/>
        <s v="D2 WIRED EMTA"/>
        <s v="OTHER CPE"/>
        <s v="D2 WIRELESS EMTA"/>
        <s v="HD MOCA"/>
        <s v="HYDRA HD DVR"/>
        <s v="EPON ONU"/>
        <s v="DTA HD"/>
        <s v="D2 WIRELESS MODEM"/>
        <s v="HD DVR MOCA"/>
        <s v="D3 WIRED MODEM"/>
        <s v="WIFI AP"/>
        <s v="HD"/>
        <s v="HD DVR"/>
        <s v="D3 16X4 WIRED MODEM"/>
        <s v="D3 WIRELESS MODEM"/>
        <s v="D3 AWG2 MODEM"/>
        <s v="D3 16X4 WIRED EMTA BATT"/>
        <s v="D3 8X4 WIRED EMTA"/>
        <s v="D3 16X4 WIRED EMTA"/>
        <s v="D3 AWG2 EMTA"/>
        <s v="SMB LTE ROUTER W/BATT"/>
        <s v="D3.1 WIRED EMTA"/>
        <s v="D3.1 2.5G WIRED EMTA"/>
        <s v="IP STB - USED"/>
        <s v="D3.1 4-LINE EMTA"/>
        <s v="STANDALONE ROUTERS"/>
        <s v="IP ROUTER"/>
        <s v="MULTI AP POD"/>
        <s v="D1 WIRED MODEM"/>
        <s v="M CABLE CARD"/>
        <s v="WAVE 2 ROUTER"/>
        <s v="WAVE 2 ROUTER SCP"/>
        <s v="WIFI 6 ROUTER SCP"/>
        <s v="WIFI 6 ROUTER RES"/>
        <s v="WIFI 6E ROUTER SCP"/>
        <s v="SONU"/>
        <s v="HD WORLDBOX 2.0"/>
        <s v="HD DVR WORLDBOX 2.0"/>
        <s v="HD WORLDBOX"/>
        <s v="HD DVR WORLDBOX"/>
        <s v="D3.1 WIRED MODEM"/>
        <s v="D3 WIRELESS EMTA"/>
        <s v="D3 24X8 WIRED EMTA"/>
        <s v="4 LINE EMTA"/>
        <s v="8 LINE EMTA"/>
        <s v="D3 WIRED EMTA W/BATT"/>
        <s v="ATA 2-LINE"/>
        <s v="IH ROUTER"/>
        <m/>
        <s v="LTE ROUTER SMB" u="1"/>
        <s v="EBBU" u="1"/>
        <s v="SD" u="1"/>
        <s v="D1 WIRED EMTA" u="1"/>
        <s v="D3 24X8 WIRED EMTA BATT" u="1"/>
        <s v="S CABLE CARD" u="1"/>
        <s v="SBB" u="1"/>
        <s v="TUNING ADAPTER" u="1"/>
        <s v="SBB - WB" u="1"/>
        <s v="IP STB - SIK - USED" u="1"/>
        <s v="SD DVR" u="1"/>
        <s v="IH PBA VIDEO RECORDER" u="1"/>
        <s v="12 LINE EMTA" u="1"/>
        <s v="IP STB" u="1"/>
        <s v="LTE ROUTER ENTERPRISE" u="1"/>
        <s v="IH TOUCHSCREEN" u="1"/>
        <s v="WIFI 6 RES" u="1"/>
        <s v="TALKING GUIDE" u="1"/>
        <s v="HYDRA CABLE CARD" u="1"/>
        <s v="D1 WIRELESS MODEM" u="1"/>
        <s v="D3 WIRELESS MODEM AWG 2.0" u="1"/>
        <s v="IP HYDRA" u="1"/>
        <s v="MOCA WIFI EXTENDER" u="1"/>
        <s v="SD - EOL" u="1"/>
      </sharedItems>
    </cacheField>
    <cacheField name="EDW_STANDARD" numFmtId="0">
      <sharedItems containsBlank="1" count="568">
        <s v="MABC018"/>
        <s v="MABC020"/>
        <s v="TABC034"/>
        <s v="MCYMODEM"/>
        <s v="TABC022"/>
        <s v="DAR3200P3C908"/>
        <s v="DAR36002GC"/>
        <s v="ALL_ECMC1004"/>
        <s v="DCIDTA170HD"/>
        <s v="DCIDTA271HD"/>
        <s v="GNGCGD24G"/>
        <s v="DCI4742S"/>
        <s v="DCI4742HDC2"/>
        <s v="DCI8742S"/>
        <s v="DCI98652GC"/>
        <s v="MARCM820A"/>
        <s v="BCIAIR1815I"/>
        <s v="CHTR_MCIDPC3008"/>
        <s v="MCIDPC3008"/>
        <s v="CHTR_MCID3DPC3010"/>
        <s v="MRCDCM425"/>
        <s v="CHTR_DMT3200P3M"/>
        <s v="CHTR_DMTDCX3220ED"/>
        <s v="CHTR_DMTDCX3501M"/>
        <s v="CHTR_DMT3510MTB"/>
        <s v="CHTR_DMTDCX3520ED"/>
        <s v="MUBDDM3521"/>
        <s v="MUBDDM354"/>
        <s v="MUBDDW3611"/>
        <s v="MUBDDW365"/>
        <s v="CHTR_MUBDDW3652"/>
        <s v="MUBDDW36C"/>
        <s v="MARDG1670A"/>
        <s v="MARDG860A"/>
        <s v="TTNDPC3216C"/>
        <s v="CHTR_TCIDPC3208"/>
        <s v="CHTR_TTNDPC3216"/>
        <s v="TTNDPC3216"/>
        <s v="CHTR_TTNDPC3216C"/>
        <s v="TUBDVW32CB"/>
        <s v="ALL_RCPE100C4D"/>
        <s v="CHTR_THIE31N2V1"/>
        <s v="THIE31N2V1"/>
        <s v="CHTR_TTNE31T2V1"/>
        <s v="TTNE31T2V1"/>
        <s v="CHTR_TUBE31U2V1"/>
        <s v="TUBE31U2V1"/>
        <s v="CHTR_THIEN2251"/>
        <s v="THIEN2251"/>
        <s v="CHTR_MSRES2251"/>
        <s v="MSRES2251"/>
        <s v="ALL_DSERES11AEI-USED"/>
        <s v="CHTR_TTNET2251"/>
        <s v="TTNET2251"/>
        <s v="CHTR_TUBEU2251"/>
        <s v="TUBEU2251"/>
        <s v="EUBEEU4251_ALL"/>
        <s v="ALL_RSGFAST5260"/>
        <s v="CHTR_MHICGNM2250"/>
        <s v="CHTR_DMT6200HC"/>
        <s v="BHN_RAIM6240V"/>
        <s v="ALL_OSRMAPV1S"/>
        <s v="CHTR_MCUSTMOD"/>
        <s v="DMT3200P3C"/>
        <s v="DMT3200P3M"/>
        <s v="DMT3510S"/>
        <s v="DCBLCD2M"/>
        <s v="DCIPKM803"/>
        <s v="DCIPKM908"/>
        <s v="ALL_RARRAC2V1A"/>
        <s v="ALL_RASRAC2V1K"/>
        <s v="ALL_RSGRAC2V1S"/>
        <s v="ALL_RSGRAC2V2S"/>
        <s v="DSA4240CHD"/>
        <s v="DSA4250CHD"/>
        <s v="CHTR_DCI4640HDC"/>
        <s v="DCI4640H"/>
        <s v="DCI4642S"/>
        <s v="CHTR_DCI8640HDC2C"/>
        <s v="DC8640S"/>
        <s v="DCI8642S"/>
        <s v="CHTR_DCI8650HDCC"/>
        <s v="ALL_RARSAC2V1A"/>
        <s v="RARSAC2V1A"/>
        <s v="ALL_RASSAC2V1K"/>
        <s v="ALL_RSGSAC2V2S"/>
        <s v="ALL_RASKSAX1V1K"/>
        <s v="RASKSAX1V1K"/>
        <s v="RASKSAX1V1R"/>
        <s v="RASKSAX1V1S"/>
        <s v="WSEGVSAX2V1R_ALL"/>
        <s v="WSEGVSAX2V1S_ALL"/>
        <s v="MSB5101"/>
        <s v="CHTR_MMTSB6121"/>
        <s v="MMTSB6141"/>
        <s v="MMTSB6183"/>
        <s v="CHTR_GMTSBG6580"/>
        <s v="GMTSBG6580"/>
        <s v="TSB5121"/>
        <s v="TSB5220"/>
        <s v="ALL_IPSSCXI11BEI-USED"/>
        <s v="DSM3362C908"/>
        <s v="GSM8014SI"/>
        <s v="CHTR_MSNSMCD3G1604W"/>
        <s v="ALL_THXSONUV1H"/>
        <s v="EHITSONUV1N_ALL"/>
        <s v="ALL_TSGSONUV1S"/>
        <s v="TSGSONUV1S"/>
        <s v="ALL_DARSPECTRUM110A"/>
        <s v="ALL_DHXSPECTRUM110H"/>
        <s v="ALL_DTNSPECTRUM110T"/>
        <s v="ALL_DARSPECTRUM210A"/>
        <s v="ALL_DHXSPECTRUM210H"/>
        <s v="ALL_DTNSPECTRUM210T"/>
        <s v="DHXSPECTRUM101H"/>
        <s v="DTNSPECTRUM101T"/>
        <s v="DHXSPECTRUM201H"/>
        <s v="DTNSPECTRUM201T"/>
        <s v="DSMT3260HD"/>
        <s v="DSM3262S"/>
        <s v="DSMT3270"/>
        <s v="DSM3272S"/>
        <s v="DSM3362S"/>
        <s v="MTNTC4310"/>
        <s v="MTNTC4400AMV1"/>
        <s v="MTNTC8715D"/>
        <s v="TTNTC8717T"/>
        <s v="TARTG1672G"/>
        <s v="TARTG862G"/>
        <s v="CHTR_TARTM1602A"/>
        <s v="CHTR_TARTM1602AP2"/>
        <s v="TARTM1602AP2"/>
        <s v="TTM402P"/>
        <s v="CHTR_TTM502A"/>
        <s v="CHTR_TTM502G"/>
        <s v="TTM502G"/>
        <s v="CHTR_TARTM602A"/>
        <s v="CHTR_TARTM602G"/>
        <s v="TARTM602G"/>
        <s v="TARTM604G"/>
        <s v="TARTM608G"/>
        <s v="CHTR_TARTM804G"/>
        <s v="TARTM804G"/>
        <s v="CHTR_TARTM822A"/>
        <s v="CHTR_TARTM822G"/>
        <s v="CHTR_TARTM902A"/>
        <s v="TUBTVM9241"/>
        <s v="CHTR_RNEWNDR3400"/>
        <s v="CHTR_RNEWNDR3800"/>
        <s v="CHTR_RNEWNDR3800C"/>
        <s v="CHTR_RNEWNDR6300C"/>
        <s v="RNEWNR1000"/>
        <s v="RNEWNR2000"/>
        <s v="EAAXE040G"/>
        <s v="HRU7372"/>
        <s v="HRUR500"/>
        <m/>
        <s v="CHTR_RCPAER1650" u="1"/>
        <s v="RCPAER1650" u="1"/>
        <s v="CHTR_OUBBB24V1U" u="1"/>
        <s v="OUBBB24V1U" u="1"/>
        <s v="CHTR_MUBDDM3522" u="1"/>
        <s v="CHTR_MMTSB6141" u="1"/>
        <s v="CHTR_DGI2200" u="1"/>
        <s v="CHTR_DPA550D" u="1"/>
        <s v="CHTR_DPADC60XU" u="1"/>
        <s v="CHTR_DMT3400250R" u="1"/>
        <s v="TDPC2203" u="1"/>
        <s v="TCIDPC3208" u="1"/>
        <s v="TUBDVW3201B" u="1"/>
        <s v="CHTR_DMT25002" u="1"/>
        <s v="CHTR_DMT6416D" u="1"/>
        <s v="MPCX2600" u="1"/>
        <s v="CHTR_DSA3200" u="1"/>
        <s v="CHTR_DCI4640HDC2C" u="1"/>
        <s v="DSA8240CHD" u="1"/>
        <s v="CHTR_DC8640S" u="1"/>
        <s v="RASSAC2V1K" u="1"/>
        <s v="TSB4200" u="1"/>
        <s v="CHTR_TMTSBV5122" u="1"/>
        <s v="TSB5322" u="1"/>
        <s v="CHTR_BSNSMCD3GN2BIZ" u="1"/>
        <s v="CHTR_DHXSPECTRUM101H" u="1"/>
        <s v="CHTR_DTNSPECTRUM101T" u="1"/>
        <s v="TARTM1602G" u="1"/>
        <s v="CHTR_TTM402G" u="1"/>
        <s v="CHTR_TARTM632A" u="1"/>
        <s v="TARTM822G" u="1"/>
        <s v="CHTR_EAAXE040G" u="1"/>
        <s v="HRU7363" u="1"/>
        <s v="CHTR_GRUR300" u="1"/>
        <s v="CHTR_DCIDTA170HD" u="1"/>
        <s v="DMT6416D" u="1"/>
        <s v="DMT3201M" u="1"/>
        <s v="CHTR_MUKDOCSIS2" u="1"/>
        <s v="ESERES4251_ALL" u="1"/>
        <s v="DMTCBCD2M" u="1"/>
        <s v="DCBLCD1M" u="1"/>
        <s v="CHTR_DSA3100" u="1"/>
        <s v="CHTR_DSA4250CHD" u="1"/>
        <s v="CHTR_DCI4642HDC" u="1"/>
        <s v="CHTR_DCI4650HDCC" u="1"/>
        <s v="DSA8300C" u="1"/>
        <s v="CHTR_SA8300HDM" u="1"/>
        <s v="CHTR_DPATDC788DSG" u="1"/>
        <s v="DTNDCI105" u="1"/>
        <s v="TARTG1682G" u="1"/>
        <s v="RNEWGR614NA" u="1"/>
        <s v="CHTR_RNEWNDR4300" u="1"/>
        <s v="HRUR510" u="1"/>
        <s v="CHTR_DMT3201M" u="1"/>
        <s v="CHTR_TARTM1602G" u="1"/>
        <s v="CHTR_TARTM608G" u="1"/>
        <s v="DGI2200" u="1"/>
        <s v="CHTR_DMT3200O" u="1"/>
        <s v="DMTDCX3220E" u="1"/>
        <s v="MSADPC2100" u="1"/>
        <s v="MMTSB6121" u="1"/>
        <s v="CHTR_BSNSMCD3GBIZ" u="1"/>
        <s v="CHTR_DHXSPECTRUM201H" u="1"/>
        <s v="DAR36002GA" u="1"/>
        <s v="CHTR_MUBC035" u="1"/>
        <s v="CHTR_DMT3200RF" u="1"/>
        <s v="DMT3200O" u="1"/>
        <s v="BHN_TUBE31U2V1" u="1"/>
        <s v="RSGFAST5260" u="1"/>
        <s v="DMT6416HITS" u="1"/>
        <s v="DSA8300B" u="1"/>
        <s v="TSB5222" u="1"/>
        <s v="CHTR_MSMC8014BIZ" u="1"/>
        <s v="BSMD3G2TES" u="1"/>
        <s v="CHTR_TSGSONUV1S" u="1"/>
        <s v="TARTG852G" u="1"/>
        <s v="TTM402G" u="1"/>
        <s v="CHTR_TTM504G" u="1"/>
        <s v="TTM508A" u="1"/>
        <s v="TARTM602A" u="1"/>
        <s v="CHTR_TARTM604G" u="1"/>
        <s v="CHTR_TARTM802G" u="1"/>
        <s v="RNEWNR1000V2" u="1"/>
        <s v="CHTR_HRUR610" u="1"/>
        <s v="DMT25002" u="1"/>
        <s v="CHTR_RSGFAST5260" u="1"/>
        <s v="CHTR_DMT5100H" u="1"/>
        <s v="DMT6200HC" u="1"/>
        <s v="DSACBCD1" u="1"/>
        <s v="CHTR_DCBLCD2M1" u="1"/>
        <s v="RSGRAC2V2S" u="1"/>
        <s v="CHTR_DSA8300B" u="1"/>
        <s v="MSB4200" u="1"/>
        <s v="CHTR_DTNSPECTRUM201T" u="1"/>
        <s v="ALL_DARSPECTRUM210AD" u="1"/>
        <s v="MCID3DPC3010" u="1"/>
        <s v="CHTR_MGENMODM" u="1"/>
        <s v="DSA3250I" u="1"/>
        <s v="MSB5101U" u="1"/>
        <s v="DSM4372C3" u="1"/>
        <s v="DAV4731CDMDLC" u="1"/>
        <s v="DJE20002" u="1"/>
        <s v="MSADPC2100R" u="1"/>
        <s v="RASRAC2V1K" u="1"/>
        <s v="CHTR_0" u="1"/>
        <s v="DCI4640HDC2C" u="1"/>
        <s v="TTNDWG875A" u="1"/>
        <s v="DSA8300CHD" u="1"/>
        <s v="MSB5100" u="1"/>
        <s v="MSB5120" u="1"/>
        <s v="MABD2600" u="1"/>
        <s v="CHTR_DAV4731CDM" u="1"/>
        <s v="CHTR_MSB6120" u="1"/>
        <s v="RSGRAC2V1S" u="1"/>
        <s v="GSM8014" u="1"/>
        <s v="MSNSMCD3G1604W" u="1"/>
        <s v="THXSONUV1H" u="1"/>
        <s v="CHTR_GMTSBG941" u="1"/>
        <s v="CHTR_TNECG3000D" u="1"/>
        <s v="MCIDPC3010" u="1"/>
        <s v="CHTR_OMTR700" u="1"/>
        <s v="CHTR_HRUR500" u="1"/>
        <s v="MAB60194" u="1"/>
        <s v="DMT3201S" u="1"/>
        <s v="CHTR_MCIDPC3825" u="1"/>
        <s v="DMT3510M" u="1"/>
        <s v="OTIADPSDV" u="1"/>
        <s v="MABC018A" u="1"/>
        <s v="TDP2203" u="1"/>
        <s v="CHTR_TCIDPC3208C" u="1"/>
        <s v="MSB6120" u="1"/>
        <s v="ALL_DHXSP100HS" u="1"/>
        <s v="ALL_IPSSCXI11BEI-SIK-USED" u="1"/>
        <s v="ALL_DARSPECTRUM110AE" u="1"/>
        <s v="BHN_TARTM1602AP2" u="1"/>
        <s v="BHN_WNR20V6" u="1"/>
        <s v="MSB5101N" u="1"/>
        <s v="GMTSBG941" u="1"/>
        <s v="TARTM902A" u="1"/>
        <s v="BHN_DTNSPECTRUM101T" u="1"/>
        <s v="DTNDCI401" u="1"/>
        <s v="CHTR_DGI1200R" u="1"/>
        <s v="DMT2224" u="1"/>
        <s v="CHTR_DSA8300D" u="1"/>
        <s v="DAV4731CDMC908" u="1"/>
        <s v="BHN_DHXSPECTRUM101H" u="1"/>
        <s v="CHTR_DMTCBCD1W" u="1"/>
        <s v="DMT3200P3MT" u="1"/>
        <s v="CHTR_HRUR510" u="1"/>
        <s v="DAV4731CDMDLA" u="1"/>
        <s v="DAV4731CDMS" u="1"/>
        <s v="DMT6200H" u="1"/>
        <s v="CHTR_DMT3510M" u="1"/>
        <s v="DSA3100H" u="1"/>
        <s v="CHTR_RASKSAX1V1K" u="1"/>
        <s v="ALL_DHXSPECTRUM210HE" u="1"/>
        <s v="DSM3362M" u="1"/>
        <s v="DSM4372M" u="1"/>
        <s v="CHTR_DARSPECTRUM110AD" u="1"/>
        <s v="SSVS9MT" u="1"/>
        <s v="TTM502A" u="1"/>
        <s v="CHTR_DMT3200C" u="1"/>
        <s v="CHTR_DCIPKM803" u="1"/>
        <s v="CHTR_DCBLCD1M" u="1"/>
        <s v="DSA2200" u="1"/>
        <s v="ALL_RSGSAC2V1S" u="1"/>
        <s v="RSGSAC2V2S" u="1"/>
        <s v="WSEGVSAX2V1S_C" u="1"/>
        <s v="ALL_DTNSPECTRUM110TE" u="1"/>
        <s v="CHTR_MUBDDW3651" u="1"/>
        <s v="DMTCBCD1W" u="1"/>
        <s v="WSEGVSAX2V1R_C" u="1"/>
        <s v="CHTR_MTNTC4400AMV1" u="1"/>
        <s v="CHTR_MABC018" u="1"/>
        <s v="CHTR_DCI8240HDC" u="1"/>
        <s v="CHTR_TARTM722G" u="1"/>
        <s v="CHTR_ECMC1004" u="1"/>
        <s v="DPIV1000" u="1"/>
        <s v="RARRAC2V1A" u="1"/>
        <s v="BSM8014WR" u="1"/>
        <s v="DMT2524" u="1"/>
        <s v="CHTR_DSA3000" u="1"/>
        <s v="ECMC1004" u="1"/>
        <s v="MARDG1680A" u="1"/>
        <s v="BHN_RSGFAST5260" u="1"/>
        <s v="DSA3100" u="1"/>
        <s v="CHTR_DMTMCARD9061" u="1"/>
        <s v="CHTR_MUKDOCSIS3" u="1"/>
        <s v="BHN_WNR1000" u="1"/>
        <s v="CHTR_DMT0200C" u="1"/>
        <s v="BHN_TTNDPC3216C" u="1"/>
        <s v="MSB4101" u="1"/>
        <s v="CHTR_TTM508A" u="1"/>
        <s v="TTM512A" u="1"/>
        <s v="CHTR_DMTCBCD2M" u="1"/>
        <s v="ALL_IPSSCXI11BEI" u="1"/>
        <s v="BHN_THIE31N2V1" u="1"/>
        <s v="BHN_BSMD3GN" u="1"/>
        <s v="CHTR_DGI100R" u="1"/>
        <s v="BHN_DMT6200HC" u="1"/>
        <s v="GMTSBG900" u="1"/>
        <s v="BHN_EAAXE040G" u="1"/>
        <s v="DSM3272M" u="1"/>
        <s v="CHTR_MUBDDM3521" u="1"/>
        <s v="DSA2100" u="1"/>
        <s v="WSEGVSAX2V1R_T" u="1"/>
        <s v="BHN_TARTM602G" u="1"/>
        <s v="DMT3401S" u="1"/>
        <s v="BHN_DSA2100" u="1"/>
        <s v="ALL_DARSPECTRUM210AE" u="1"/>
        <s v="ALL_DTNSPECTRUM210TE" u="1"/>
        <s v="ALL_DHXSPECTRUM110HE" u="1"/>
        <s v="CHTR_DHXSPECTRUM110HE" u="1"/>
        <s v="CHTR_DTNSPECTRUM110TE" u="1"/>
        <s v="ALL_DHXSPECTRUM210HD" u="1"/>
        <s v="BHN_TARTM804G" u="1"/>
        <s v="MSADPX210" u="1"/>
        <s v="DSA2000" u="1"/>
        <s v="DPI3510H" u="1"/>
        <s v="TTM504G" u="1"/>
        <s v="CHTR_DPADC60XUSD" u="1"/>
        <s v="ALL_HCPE100C7CROUTER" u="1"/>
        <s v="HCPE100C7CROUTER" u="1"/>
        <s v="DMTHDDTA100U" u="1"/>
        <s v="STNTCA200" u="1"/>
        <s v="STNTCA203TWC" u="1"/>
        <s v="STNTCA203TWCG" u="1"/>
        <s v="CHTR_BCIAIR1815I" u="1"/>
        <s v="DGI2000" u="1"/>
        <s v="RSGRAC2V2S_CHTR" u="1"/>
        <s v="BHN_WNR2000" u="1"/>
        <s v="MSB4100" u="1"/>
        <s v="CHTR_DHXSPECTRUM210HE" u="1"/>
        <s v="CHTR_DTNSPECTRUM210TE" u="1"/>
        <s v="BHN_OUBBB24V1U" u="1"/>
        <s v="CAR-CHTR" u="1"/>
        <s v="BHN_DTNSPECTRUM201T" u="1"/>
        <s v="BHN_TTNE31T2V1" u="1"/>
        <s v="CHTR_RASKSAX1V1R" u="1"/>
        <s v="CHTR_DJE20002" u="1"/>
        <s v="RASSAC2V1K_CHTR" u="1"/>
        <s v="BHN_TTNDPC3216" u="1"/>
        <s v="BHN_MMTSB6141" u="1"/>
        <s v="CHTR_TTM512A" u="1"/>
        <s v="MMT3100" u="1"/>
        <s v="DSA3250" u="1"/>
        <s v="BHN_MTNTC8715D" u="1"/>
        <s v="CHTR_TTM402P" u="1"/>
        <s v="ALL_ADB-EDGE1002-VCB" u="1"/>
        <s v="DMT3600C" u="1"/>
        <s v="CHTR_OTIADPSDV" u="1"/>
        <s v="BHN_MSADPX210" u="1"/>
        <s v="DRO3900R" u="1"/>
        <s v="DSA8300D" u="1"/>
        <s v="MABC019" u="1"/>
        <s v="CHTR_DCT700" u="1"/>
        <s v="WSEGVSAX2V1S_T" u="1"/>
        <s v="BHN_MSRES2251" u="1"/>
        <s v="OSRMAPV1S" u="1"/>
        <s v="BHN_DHXSPECTRUM201H" u="1"/>
        <s v="BHN_TSB5322" u="1"/>
        <s v="DHXSPECTRUM110HE" u="1"/>
        <s v="BHN_DTNDCI401" u="1"/>
        <s v="CHTR_JD6208" u="1"/>
        <s v="CHTR_DMT6416" u="1"/>
        <s v="DSA8000D" u="1"/>
        <s v="CHTR_MUBDDW3600" u="1"/>
        <s v="DPIV1100" u="1"/>
        <s v="DSA3250J" u="1"/>
        <s v="CHTR_DSA3250J" u="1"/>
        <s v="DMT6416" u="1"/>
        <s v="DPIV3000" u="1"/>
        <s v="DROPREMPLUS" u="1"/>
        <s v="DRO4660" u="1"/>
        <s v="DMT3400O" u="1"/>
        <s v="CHTR_DMT3416D" u="1"/>
        <s v="DMT64162380" u="1"/>
        <s v="CHTR_DAV4820CDMM" u="1"/>
        <s v="MUBC035" u="1"/>
        <s v="CHTR_DSA3100H" u="1"/>
        <s v="CHTR_DSA2000" u="1"/>
        <s v="CHTR_DSA2010" u="1"/>
        <s v="BHN_DPA550H" u="1"/>
        <s v="DSA4250C" u="1"/>
        <s v="CHTR_MUBDDW3611" u="1"/>
        <s v="CHTR_DSA8000D" u="1"/>
        <s v="CHTR_MUBDDW3612" u="1"/>
        <s v="MCIDPC2100R21N" u="1"/>
        <s v="CHTR_TUBTVM9241" u="1"/>
        <s v="BHN_RNEWGR614NA" u="1"/>
        <s v="DSA3000" u="1"/>
        <s v="CHTR_DAV4731CDMDLA" u="1"/>
        <s v="DGI1200" u="1"/>
        <s v="DMTIP805" u="1"/>
        <s v="CHTR_DGI1000R" u="1"/>
        <s v="BHN_HRUR510" u="1"/>
        <s v="DSA8300M" u="1"/>
        <s v="BHN_HRUR500" u="1"/>
        <s v="HCPCBA850" u="1"/>
        <s v="BHN_DSA4250CHD" u="1"/>
        <s v="CHTR_DPA200NM" u="1"/>
        <s v="BHN_DCBLCD1M" u="1"/>
        <s v="MNGCG814W" u="1"/>
        <s v="BHN_DCBLCD2M" u="1"/>
        <s v="MPCX5000" u="1"/>
        <s v="DSA8300N" u="1"/>
        <s v="DSA8000" u="1"/>
        <s v="DSMT3050" u="1"/>
        <s v="DSMT3090" u="1"/>
        <s v="DPA200NM" u="1"/>
        <s v="DMT5100H" u="1"/>
        <s v="DMT6412" u="1"/>
        <s v="BHN_HRU7372" u="1"/>
        <s v="OMTR700" u="1"/>
        <s v="DPA150NM" u="1"/>
        <s v="RAB6074" u="1"/>
        <s v="BHN_HRU7363" u="1"/>
        <s v="GMTSBG901" u="1"/>
        <s v="BHN_DCI4742HDC2" u="1"/>
        <s v="CHTR_DMT2224" u="1"/>
        <s v="CHTR_AHCG814WG" u="1"/>
        <s v="BHN_DCI4742S" u="1"/>
        <s v="DMT32P2N" u="1"/>
        <s v="BHN_MARDG1670A" u="1"/>
        <s v="CHTR_DMT6200H" u="1"/>
        <s v="DAV4731CDM" u="1"/>
        <s v="MNGCG814W2" u="1"/>
        <s v="ALL_DARSPECTRUM110AD" u="1"/>
        <s v="BHN_TTM502G" u="1"/>
        <s v="TARTM822A" u="1"/>
        <s v="BHN_GMTSBG6580" u="1"/>
        <s v="BHN_GNGCGD24G" u="1"/>
        <s v="BHN_TARTG1672G" u="1"/>
        <s v="BHN_TCIDPX2203C" u="1"/>
        <s v="DSA8000B" u="1"/>
        <s v="BHN_DSA2200" u="1"/>
        <s v="DMT3416C" u="1"/>
        <s v="CHTR_DSA4250M" u="1"/>
        <s v="CHTR_MUKDOCSIS1" u="1"/>
        <s v="HRUR610" u="1"/>
        <s v="MSADPC2100R20" u="1"/>
        <s v="DARSPECTRUM110AD" u="1"/>
        <s v="BHN_DSA3100" u="1"/>
        <s v="BHN_DMT6416D" u="1"/>
        <s v="GMTSBG1000" u="1"/>
        <s v="CHTR_PCRNG110R" u="1"/>
        <s v="ALL_DHXSPECTRUM110HD" u="1"/>
        <s v="MC3000" u="1"/>
        <s v="DMTDCX3520E" u="1"/>
        <s v="DTNSPECTRUM110TE" u="1"/>
        <s v="BHN_TARTG1682G" u="1"/>
        <s v="CHTR_THXSONUV1H" u="1"/>
        <s v="CHTR_HCPCBA850" u="1"/>
        <s v="DHXTCI100" u="1"/>
        <s v="BHN_DSA8300CHD" u="1"/>
        <s v="BHN_DMT3510N" u="1"/>
        <s v="DARSPECTRUM210AD" u="1"/>
        <s v="DSA3250O" u="1"/>
        <s v="CHTR_MCDPC2325" u="1"/>
        <s v="CHTR_DAV4731CDMS" u="1"/>
        <s v="OAIWCB3000N" u="1"/>
        <s v="BHN_DCI8742S" u="1"/>
        <s v="BHN_DCIDTA170HD" u="1"/>
        <s v="DHXSPECTRUM210HE" u="1"/>
        <s v="BHN_DMT3200O" u="1"/>
        <s v="BHN_TTNTC8717T" u="1"/>
        <s v="DCI8640HDC2C" u="1"/>
        <s v="DTNSPECTRUM210TE" u="1"/>
        <s v="BHN_DCI98652GC" u="1"/>
        <s v="DMT3510MT" u="1"/>
        <s v="DMT3400160" u="1"/>
        <s v="GNGGWYWL" u="1"/>
        <s v="BHN_DMT3400O" u="1"/>
        <s v="DCI9865C" u="1"/>
        <s v="CHTR_DMT3401M" u="1"/>
        <s v="TDPC2203N" u="1"/>
        <s v="BHN_TARTM1602G" u="1"/>
        <s v="BHN_MSB5120" u="1"/>
        <s v="DARSPECTRUM110AE" u="1"/>
        <s v="CHTR_DMT70" u="1"/>
        <s v="DSA3100I" u="1"/>
        <s v="CHTR_MABD2602" u="1"/>
        <s v="BHN_MSB5100" u="1"/>
        <s v="BHN_MSB5101" u="1"/>
        <s v="BHN_MABC019" u="1"/>
        <s v="DMT6208" u="1"/>
        <s v="DCIDIGSD" u="1"/>
        <s v="CHTR_MABC019" u="1"/>
        <s v="DPISTDB" u="1"/>
        <s v="TABC017" u="1"/>
        <s v="CHTR_DARSPECTRUM210AD" u="1"/>
        <s v="DMT0100C" u="1"/>
        <s v="DMT0200C" u="1"/>
        <s v="BHN_CHTR_DMTMCARD9061" u="1"/>
        <s v="RAB6074W" u="1"/>
        <s v="BSM8014TES" u="1"/>
        <s v="BHN_BSM8014WR" u="1"/>
        <s v="MAB60678" u="1"/>
        <s v="BHN_TSB5220" u="1"/>
        <s v="CHTR_GNGCGD24G" u="1"/>
        <s v="DSM4372C" u="1"/>
        <s v="DMT64121WH" u="1"/>
        <s v="CHTR_DSA8000B" u="1"/>
        <s v="DMT3200C" u="1"/>
        <s v="HCI3602I" u="1"/>
        <s v="CHTR_TSB5222" u="1"/>
        <s v="TTHDWG855" u="1"/>
        <s v="MRC725" u="1"/>
        <s v="BHN_DSM3262S" u="1"/>
        <s v="BHN_DSM3362S" u="1"/>
        <s v="CHTR_DSA4240CHD" u="1"/>
      </sharedItems>
    </cacheField>
    <cacheField name="NEW_USED" numFmtId="0">
      <sharedItems containsBlank="1" count="3">
        <s v="USED"/>
        <m/>
        <s v="NEW" u="1"/>
      </sharedItems>
    </cacheField>
    <cacheField name="BER" numFmtId="0">
      <sharedItems containsString="0" containsBlank="1" containsNumber="1" containsInteger="1" minValue="1" maxValue="132"/>
    </cacheField>
    <cacheField name="COSMETICS" numFmtId="0">
      <sharedItems containsNonDate="0" containsString="0" containsBlank="1"/>
    </cacheField>
    <cacheField name="EOL" numFmtId="0">
      <sharedItems containsString="0" containsBlank="1" containsNumber="1" containsInteger="1" minValue="1" maxValue="323"/>
    </cacheField>
    <cacheField name="Out of Warranty" numFmtId="0">
      <sharedItems containsString="0" containsBlank="1" containsNumber="1" containsInteger="1" minValue="1" maxValue="249"/>
    </cacheField>
    <cacheField name="INFEST" numFmtId="0">
      <sharedItems containsString="0" containsBlank="1" containsNumber="1" containsInteger="1" minValue="1" maxValue="101"/>
    </cacheField>
    <cacheField name="Total Qty" numFmtId="0">
      <sharedItems containsString="0" containsBlank="1" containsNumber="1" containsInteger="1" minValue="1" maxValue="427"/>
    </cacheField>
    <cacheField name="Wgt" numFmtId="0">
      <sharedItems containsBlank="1" containsMixedTypes="1" containsNumber="1" minValue="0.05" maxValue="9"/>
    </cacheField>
    <cacheField name="Total Wgt" numFmtId="0">
      <sharedItems containsBlank="1" containsMixedTypes="1" containsNumber="1" minValue="0.35" maxValue="11117.449999999999"/>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Charter" refreshedDate="45552.354438078706" createdVersion="6" refreshedVersion="8" minRefreshableVersion="3" recordCount="270" xr:uid="{00000000-000A-0000-FFFF-FFFF10000000}">
  <cacheSource type="worksheet">
    <worksheetSource ref="A5:L275" sheet="ADDITIONAL DATA"/>
  </cacheSource>
  <cacheFields count="12">
    <cacheField name="Model" numFmtId="0">
      <sharedItems containsBlank="1"/>
    </cacheField>
    <cacheField name="Platform" numFmtId="0">
      <sharedItems containsBlank="1" count="74">
        <s v="D2 WIRED MODEM"/>
        <s v="D2 WIRED EMTA"/>
        <s v="OTHER CPE"/>
        <s v="D2 WIRELESS EMTA"/>
        <s v="HD MOCA"/>
        <s v="HYDRA HD DVR"/>
        <s v="EPON ONU"/>
        <s v="DTA HD"/>
        <s v="D2 WIRELESS MODEM"/>
        <s v="HD DVR MOCA"/>
        <s v="D3 WIRED MODEM"/>
        <s v="WIFI AP"/>
        <s v="HD"/>
        <s v="HD DVR"/>
        <s v="D3 16X4 WIRED MODEM"/>
        <s v="D3 WIRELESS MODEM"/>
        <s v="D3 AWG2 MODEM"/>
        <s v="D3 16X4 WIRED EMTA BATT"/>
        <s v="D3 8X4 WIRED EMTA"/>
        <s v="D3 16X4 WIRED EMTA"/>
        <s v="D3 AWG2 EMTA"/>
        <s v="SMB LTE ROUTER W/BATT"/>
        <s v="D3.1 WIRED EMTA"/>
        <s v="D3.1 2.5G WIRED EMTA"/>
        <s v="IP STB - USED"/>
        <s v="D3.1 4-LINE EMTA"/>
        <s v="STANDALONE ROUTERS"/>
        <s v="IP ROUTER"/>
        <s v="MULTI AP POD"/>
        <s v="D1 WIRED MODEM"/>
        <s v="M CABLE CARD"/>
        <s v="WAVE 2 ROUTER"/>
        <s v="WAVE 2 ROUTER SCP"/>
        <s v="WIFI 6 ROUTER SCP"/>
        <s v="WIFI 6 ROUTER RES"/>
        <s v="WIFI 6E ROUTER SCP"/>
        <s v="SONU"/>
        <s v="HD WORLDBOX 2.0"/>
        <s v="HD DVR WORLDBOX 2.0"/>
        <s v="HD WORLDBOX"/>
        <s v="HD DVR WORLDBOX"/>
        <s v="D3.1 WIRED MODEM"/>
        <s v="D3 WIRELESS EMTA"/>
        <s v="D3 24X8 WIRED EMTA"/>
        <s v="4 LINE EMTA"/>
        <s v="8 LINE EMTA"/>
        <s v="D3 WIRED EMTA W/BATT"/>
        <s v="ATA 2-LINE"/>
        <s v="IH ROUTER"/>
        <m/>
        <s v="LTE ROUTER SMB" u="1"/>
        <s v="EBBU" u="1"/>
        <s v="SD" u="1"/>
        <s v="D1 WIRED EMTA" u="1"/>
        <s v="D3 24X8 WIRED EMTA BATT" u="1"/>
        <s v="S CABLE CARD" u="1"/>
        <s v="SBB" u="1"/>
        <s v="TUNING ADAPTER" u="1"/>
        <s v="SBB - WB" u="1"/>
        <s v="IP STB - SIK - USED" u="1"/>
        <s v="SD DVR" u="1"/>
        <s v="IH PBA VIDEO RECORDER" u="1"/>
        <s v="12 LINE EMTA" u="1"/>
        <s v="IP STB" u="1"/>
        <s v="LTE ROUTER ENTERPRISE" u="1"/>
        <s v="IH TOUCHSCREEN" u="1"/>
        <s v="WIFI 6 RES" u="1"/>
        <s v="TALKING GUIDE" u="1"/>
        <s v="HYDRA CABLE CARD" u="1"/>
        <s v="D1 WIRELESS MODEM" u="1"/>
        <s v="D3 WIRELESS MODEM AWG 2.0" u="1"/>
        <s v="IP HYDRA" u="1"/>
        <s v="MOCA WIFI EXTENDER" u="1"/>
        <s v="SD - EOL" u="1"/>
      </sharedItems>
    </cacheField>
    <cacheField name="EDW_STANDARD" numFmtId="0">
      <sharedItems containsBlank="1"/>
    </cacheField>
    <cacheField name="NEW_USED" numFmtId="0">
      <sharedItems containsBlank="1"/>
    </cacheField>
    <cacheField name="BER" numFmtId="0">
      <sharedItems containsString="0" containsBlank="1" containsNumber="1" containsInteger="1" minValue="1" maxValue="132"/>
    </cacheField>
    <cacheField name="COSMETICS" numFmtId="0">
      <sharedItems containsNonDate="0" containsString="0" containsBlank="1"/>
    </cacheField>
    <cacheField name="EOL" numFmtId="0">
      <sharedItems containsString="0" containsBlank="1" containsNumber="1" containsInteger="1" minValue="1" maxValue="323"/>
    </cacheField>
    <cacheField name="Out of Warranty" numFmtId="0">
      <sharedItems containsString="0" containsBlank="1" containsNumber="1" containsInteger="1" minValue="1" maxValue="249"/>
    </cacheField>
    <cacheField name="INFEST" numFmtId="0">
      <sharedItems containsString="0" containsBlank="1" containsNumber="1" containsInteger="1" minValue="1" maxValue="101"/>
    </cacheField>
    <cacheField name="Total Qty" numFmtId="0">
      <sharedItems containsString="0" containsBlank="1" containsNumber="1" containsInteger="1" minValue="1" maxValue="427"/>
    </cacheField>
    <cacheField name="Wgt" numFmtId="0">
      <sharedItems containsBlank="1" containsMixedTypes="1" containsNumber="1" minValue="0.05" maxValue="9"/>
    </cacheField>
    <cacheField name="Total Wgt" numFmtId="0">
      <sharedItems containsBlank="1" containsMixedTypes="1" containsNumber="1" minValue="0.35" maxValue="11117.449999999999"/>
    </cacheField>
  </cacheFields>
  <extLst>
    <ext xmlns:x14="http://schemas.microsoft.com/office/spreadsheetml/2009/9/main" uri="{725AE2AE-9491-48be-B2B4-4EB974FC3084}">
      <x14:pivotCacheDefinition/>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Charter" refreshedDate="45552.35450011574" createdVersion="5" refreshedVersion="8" minRefreshableVersion="3" recordCount="6025" xr:uid="{00000000-000A-0000-FFFF-FFFF14000000}">
  <cacheSource type="worksheet">
    <worksheetSource ref="A5:L1048576" sheet="ADDITIONAL DATA"/>
  </cacheSource>
  <cacheFields count="12">
    <cacheField name="Model" numFmtId="0">
      <sharedItems containsBlank="1" count="554">
        <s v="ABC018"/>
        <s v="ABC020"/>
        <s v="ABC034"/>
        <s v="AHMOTO"/>
        <s v="AHU10C022"/>
        <s v="AR3298C"/>
        <s v="AR362GC"/>
        <s v="C1004"/>
        <s v="CDTA170TW"/>
        <s v="CDTA271"/>
        <s v="CGD24G"/>
        <s v="CI4742STW"/>
        <s v="CI474C2"/>
        <s v="CI8742STW"/>
        <s v="CI982GC"/>
        <s v="CM820A"/>
        <s v="CS1815I"/>
        <s v="D3DPC3008"/>
        <s v="D3DPC3010"/>
        <s v="DCM425"/>
        <s v="DCX3200P3"/>
        <s v="DCX3220ED"/>
        <s v="DCX3501M"/>
        <s v="DCX3510M"/>
        <s v="DCX3520ED"/>
        <s v="DDM3521"/>
        <s v="DDM354"/>
        <s v="DDW3611"/>
        <s v="DDW365"/>
        <s v="DDW3652"/>
        <s v="DDW36C"/>
        <s v="DG1670A"/>
        <s v="DG860A"/>
        <s v="DP3216C"/>
        <s v="DPC3208"/>
        <s v="DPC3216"/>
        <s v="DPC3216C"/>
        <s v="DVW32CB"/>
        <s v="E100C4D"/>
        <s v="E31N2V1"/>
        <s v="E31T2V1"/>
        <s v="E31U2V1"/>
        <s v="EN2251"/>
        <s v="ES2251"/>
        <s v="ESST11AEI-USED"/>
        <s v="ET2251"/>
        <s v="EU2251"/>
        <s v="EU4251"/>
        <s v="FST5260"/>
        <s v="HIT2250"/>
        <s v="JD6200O"/>
        <s v="M6240L"/>
        <s v="MAPV1S"/>
        <s v="MODEMOWN"/>
        <s v="MT32P3C"/>
        <s v="MT32P3M"/>
        <s v="MT3510STW"/>
        <s v="PKM802"/>
        <s v="PKM803"/>
        <s v="PKM908"/>
        <s v="RAC2V1A"/>
        <s v="RAC2V1K"/>
        <s v="RAC2V1S"/>
        <s v="RAC2V2S"/>
        <s v="SA4240CTW"/>
        <s v="SA4250HDC"/>
        <s v="SA4640HDC"/>
        <s v="SA4640HTW"/>
        <s v="SA4642HTW"/>
        <s v="SA8640H2"/>
        <s v="SA8640HTW"/>
        <s v="SA8642HTW"/>
        <s v="SA8650HDC"/>
        <s v="SAC2V1A"/>
        <s v="SAC2V1K"/>
        <s v="SAC2V2S"/>
        <s v="SAX1V1K"/>
        <s v="SAX1V1R"/>
        <s v="SAX1V1S"/>
        <s v="SAX2V1R"/>
        <s v="SAX2V1S"/>
        <s v="SB5101"/>
        <s v="SB6121"/>
        <s v="SB6141"/>
        <s v="SB6183"/>
        <s v="SBG6580"/>
        <s v="SBV5121"/>
        <s v="SBV5220"/>
        <s v="SCXI11BEI-USED"/>
        <s v="SM3398C"/>
        <s v="SM8014S"/>
        <s v="SMC1604"/>
        <s v="SONUV1H"/>
        <s v="SONUV1N"/>
        <s v="SONUV1S"/>
        <s v="SP110A"/>
        <s v="SP110H"/>
        <s v="SP110T"/>
        <s v="SP210A"/>
        <s v="SP210H"/>
        <s v="SP210T"/>
        <s v="SPM101H"/>
        <s v="SPM101T"/>
        <s v="SPM201H"/>
        <s v="SPM201T"/>
        <s v="SSH3260TW"/>
        <s v="SSH3262TW"/>
        <s v="SSH3270TW"/>
        <s v="SSH3272TW"/>
        <s v="SSH3362TW"/>
        <s v="TC4310"/>
        <s v="TC4400"/>
        <s v="TC8715D"/>
        <s v="TC8717T"/>
        <s v="TG1672G"/>
        <s v="TG862G"/>
        <s v="TM1602A"/>
        <s v="TM1602AP2"/>
        <s v="TM16AP2"/>
        <s v="TM402P"/>
        <s v="TM502A"/>
        <s v="TM502G"/>
        <s v="TM602A"/>
        <s v="TM602G"/>
        <s v="TM604G"/>
        <s v="TM608G"/>
        <s v="TM804G"/>
        <s v="TM822A"/>
        <s v="TM822G"/>
        <s v="TM902A"/>
        <s v="TVM924"/>
        <s v="WNDR3400"/>
        <s v="WNDR3800"/>
        <s v="WNDR3800C"/>
        <s v="WNDR6300C"/>
        <s v="WNR1000"/>
        <s v="WNR2000"/>
        <s v="XE040G"/>
        <s v="ZF7372"/>
        <s v="ZFR500"/>
        <m/>
        <s v="AER1650" u="1"/>
        <s v="BB24V1U" u="1"/>
        <s v="CDTA170" u="1"/>
        <s v="D3DDM3522" u="1"/>
        <s v="D3SB6141" u="1"/>
        <s v="DAC224" u="1"/>
        <s v="DC550DDSG" u="1"/>
        <s v="DC60XU" u="1"/>
        <s v="DCX3425R" u="1"/>
        <s v="DPC2203C" u="1"/>
        <s v="DW3201B" u="1"/>
        <s v="JD4032" u="1"/>
        <s v="JD6416O" u="1"/>
        <s v="PCX2600" u="1"/>
        <s v="SA3200" u="1"/>
        <s v="SA4640H2" u="1"/>
        <s v="SA8240CTW" u="1"/>
        <s v="SA8640HDC" u="1"/>
        <s v="SBV4200" u="1"/>
        <s v="SBV5122" u="1"/>
        <s v="SBV5322" u="1"/>
        <s v="SMCGN2B" u="1"/>
        <s v="SP101HE" u="1"/>
        <s v="SP101TE" u="1"/>
        <s v="TM1602G" u="1"/>
        <s v="TM402G" u="1"/>
        <s v="TM632A" u="1"/>
        <s v="XE040GA" u="1"/>
        <s v="ZF7363" u="1"/>
        <s v="APR300" u="1"/>
        <s v="CDTA170HD" u="1"/>
        <s v="DCH6416P4" u="1"/>
        <s v="DCM3200T3" u="1"/>
        <s v="DOCSIS2" u="1"/>
        <s v="ES4251" u="1"/>
        <s v="MCARD9062" u="1"/>
        <s v="PKM800" u="1"/>
        <s v="SA3100" u="1"/>
        <s v="SA4250HDM" u="1"/>
        <s v="SA4642HDC" u="1"/>
        <s v="SA4650HDC" u="1"/>
        <s v="SA8300C" u="1"/>
        <s v="SA8300HDM" u="1"/>
        <s v="TDC788DSG" u="1"/>
        <s v="TDCI105" u="1"/>
        <s v="TG1682G" u="1"/>
        <s v="WGR614N" u="1"/>
        <s v="WNDR4300" u="1"/>
        <s v="ZFR510" u="1"/>
        <s v="DCX3200MD" u="1"/>
        <s v="DCX3200R" u="1"/>
        <s v="DCX3220" u="1"/>
        <s v="DPC2100" u="1"/>
        <s v="SM3362S" u="1"/>
        <s v="SMCGNB" u="1"/>
        <s v="SP201HE" u="1"/>
        <s v="AR362GA" u="1"/>
        <s v="D3U10C035" u="1"/>
        <s v="DCX3200RF" u="1"/>
        <s v="DCX3200T2" u="1"/>
        <s v="MT6416H" u="1"/>
        <s v="SA8300HD" u="1"/>
        <s v="SBV5222" u="1"/>
        <s v="SMC8014" u="1"/>
        <s v="SMD3G2" u="1"/>
        <s v="TG852G" u="1"/>
        <s v="TM504G" u="1"/>
        <s v="TM508A" u="1"/>
        <s v="TM802G" u="1"/>
        <s v="WNR1002" u="1"/>
        <s v="ZFR610" u="1"/>
        <s v="DCT2500" u="1"/>
        <s v="F@ST5260" u="1"/>
        <s v="JD6012" u="1"/>
        <s v="MT6200D" u="1"/>
        <s v="PKM600" u="1"/>
        <s v="PKMS802D" u="1"/>
        <s v="SB4200" u="1"/>
        <s v="SP201TE" u="1"/>
        <s v="SP210AD" u="1"/>
        <s v="MODEMRENT" u="1"/>
        <s v="SA3250I" u="1"/>
        <s v="SB5101U" u="1"/>
        <s v="SM437C3" u="1"/>
        <s v="A4731CS" u="1"/>
        <s v="CI4640S" u="1"/>
        <s v="DCT2000" u="1"/>
        <s v="DPC210R" u="1"/>
        <s v="ROUTER" u="1"/>
        <s v="DWG875" u="1"/>
        <s v="SA83HDC" u="1"/>
        <s v="SB5100" u="1"/>
        <s v="SB5120" u="1"/>
        <s v="U2600W" u="1"/>
        <s v="ADB4731PM" u="1"/>
        <s v="D3SB6120" u="1"/>
        <s v="SM8014W" u="1"/>
        <s v="SMCD3G1604W" u="1"/>
        <s v="AHSBG941" u="1"/>
        <s v="CG3000D" u="1"/>
        <s v="CI4742S" u="1"/>
        <s v="DPC3010" u="1"/>
        <s v="MTR700MTA" u="1"/>
        <s v="SM3272S" u="1"/>
        <s v="AB60194" u="1"/>
        <s v="DCM3200TW" u="1"/>
        <s v="DPC3825" u="1"/>
        <s v="MT3510MT3" u="1"/>
        <s v="SASTA1520" u="1"/>
        <s v="STA1520" u="1"/>
        <s v="ABC018A" u="1"/>
        <s v="DP2203" u="1"/>
        <s v="DPC3208C" u="1"/>
        <s v="SB6120" u="1"/>
        <s v="SP100HS" u="1"/>
        <s v="SCXI11BEI-SIK-USED" u="1"/>
        <s v="SP110AE" u="1"/>
        <s v="WNR20V5" u="1"/>
        <s v="SB5101N" u="1"/>
        <s v="SBG941" u="1"/>
        <s v="TDCI401T1" u="1"/>
        <s v="ACJD43" u="1"/>
        <s v="MT2224" u="1"/>
        <s v="SA8300SD" u="1"/>
        <s v="AD4798C" u="1"/>
        <s v="CI8742S" u="1"/>
        <s v="MCARD9050" u="1"/>
        <s v="MT32P2NT2" u="1"/>
        <s v="A4731AS" u="1"/>
        <s v="AD4731MTW" u="1"/>
        <s v="DCT6200" u="1"/>
        <s v="SA3100H" u="1"/>
        <s v="SP210HE" u="1"/>
        <s v="SSH3362T3" u="1"/>
        <s v="MT2000" u="1"/>
        <s v="SM4372M" u="1"/>
        <s v="SP110AD" u="1"/>
        <s v="SVS9MT" u="1"/>
        <s v="CBLCD2M" u="1"/>
        <s v="DCH3200R" u="1"/>
        <s v="PKMS800" u="1"/>
        <s v="SA2200" u="1"/>
        <s v="SAC2V1S" u="1"/>
        <s v="SP110TE" u="1"/>
        <s v="DDW3651" u="1"/>
        <s v="AHU10C018" u="1"/>
        <s v="SA8240HDC" u="1"/>
        <s v="TM722G" u="1"/>
        <s v="PI1000" u="1"/>
        <s v="SM8014R" u="1"/>
        <s v="DCT2524" u="1"/>
        <s v="CI4642S" u="1"/>
        <s v="SA3000" u="1"/>
        <s v="MT6200" u="1"/>
        <s v="DG1680A" u="1"/>
        <s v="ABHMPRT" u="1"/>
        <s v="MCARD9060" u="1"/>
        <s v="DOCSIS3" u="1"/>
        <s v="DCH200" u="1"/>
        <s v="SB4101" u="1"/>
        <s v="TM512A" u="1"/>
        <s v="CI8642S" u="1"/>
        <s v="ACJD16" u="1"/>
        <s v="SCXI11BEI" u="1"/>
        <s v="SMCD3GN" u="1"/>
        <s v="DCT100" u="1"/>
        <s v="SBG900" u="1"/>
        <s v="SSH3272T3" u="1"/>
        <s v="MT3510M" u="1"/>
        <s v="SA424AD" u="1"/>
        <s v="SA2100" u="1"/>
        <s v="DCM3400TW" u="1"/>
        <s v="SA8300B" u="1"/>
        <s v="SP210AE" u="1"/>
        <s v="SP210TE" u="1"/>
        <s v="SP110HE" u="1"/>
        <s v="SP210HD" u="1"/>
        <s v="DP2100" u="1"/>
        <s v="SA2000" u="1"/>
        <s v="PI3510HD" u="1"/>
        <s v="DC60XUSD" u="1"/>
        <s v="E100C7C" u="1"/>
        <s v="MT100U" u="1"/>
        <s v="TCA200" u="1"/>
        <s v="TCATS3" u="1"/>
        <s v="TCATS3B" u="1"/>
        <s v="DCX320M" u="1"/>
        <s v="DCT2000T" u="1"/>
        <s v="SM3272M" u="1"/>
        <s v="SB4100" u="1"/>
        <s v="CHTR_TARTM804G" u="1"/>
        <s v="MT3510S" u="1"/>
        <s v="SA425HC" u="1"/>
        <s v="MT32P3T" u="1"/>
        <s v="ABC022" u="1"/>
        <s v="MT3100" u="1"/>
        <s v="SA3250" u="1"/>
        <s v="EDGE1002" u="1"/>
        <s v="MT3600C" u="1"/>
        <s v="SATA1520" u="1"/>
        <s v="DPX2100" u="1"/>
        <s v="RK3900R" u="1"/>
        <s v="SA8300D" u="1"/>
        <s v="ABC019" u="1"/>
        <s v="JD4082" u="1"/>
        <s v="TDCI401" u="1"/>
        <s v="TDTA401" u="1"/>
        <s v="JD6208" u="1"/>
        <s v="JD6416DSG" u="1"/>
        <s v="SA8000D" u="1"/>
        <s v="DDW3600" u="1"/>
        <s v="PI1100" u="1"/>
        <s v="SA3250HD" u="1"/>
        <s v="DCT6416" u="1"/>
        <s v="PIV3000" u="1"/>
        <s v="PREMPLS" u="1"/>
        <s v="ROK4660" u="1"/>
        <s v="DCX3400T2" u="1"/>
        <s v="JD3416O" u="1"/>
        <s v="MT64162" u="1"/>
        <s v="ADB4820CM" u="1"/>
        <s v="U10C035" u="1"/>
        <s v="MT6416S" u="1"/>
        <s v="SA31HD" u="1"/>
        <s v="SA2010" u="1"/>
        <s v="PA550H" u="1"/>
        <s v="SA4250C" u="1"/>
        <s v="NGM38X4" u="1"/>
        <s v="MT3510T" u="1"/>
        <s v="MOTCC1M" u="1"/>
        <s v="RNG150N" u="1"/>
        <s v="DCH3200T2" u="1"/>
        <s v="DCT300" u="1"/>
        <s v="SA8000" u="1"/>
        <s v="SPEC200H" u="1"/>
        <s v="HTCI100" u="1"/>
        <s v="MTR700A" u="1"/>
        <s v="AHU10C037" u="1"/>
        <s v="GI2500" u="1"/>
        <s v="GI1000R" u="1"/>
        <s v="SBG901" u="1"/>
        <s v="HN180W" u="1"/>
        <s v="DCT1200" u="1"/>
        <s v="SSH3090TW" u="1"/>
        <s v="TVM9241" u="1"/>
        <s v="DTA100" u="1"/>
        <s v="SSH3050TW" u="1"/>
        <s v="ZY964" u="1"/>
        <s v="SM8014T" u="1"/>
        <s v="ZF2942" u="1"/>
        <s v="DT2224" u="1"/>
        <s v="SMCTS3" u="1"/>
        <s v="SA8000B" u="1"/>
        <s v="DPX100" u="1"/>
        <s v="SA8010B" u="1"/>
        <s v="SA8010D" u="1"/>
        <s v="SMT3260" u="1"/>
        <s v="NGGWYWL" u="1"/>
        <s v="DCX3520" u="1"/>
        <s v="PCX2000" u="1"/>
        <s v="DCX3400" u="1"/>
        <s v="PC1100U" u="1"/>
        <s v="SA3100I" u="1"/>
        <s v="DCT5100" u="1"/>
        <s v="AB6074" u="1"/>
        <s v="TER615" u="1"/>
        <s v="SMBR14T" u="1"/>
        <s v="PCX2200" u="1"/>
        <s v="CBLCRD1" u="1"/>
        <s v="TCA200G" u="1"/>
        <s v="ATG1672" u="1"/>
        <s v="DCX340M" u="1"/>
        <s v="TDC787X" u="1"/>
        <s v="AHCGD24G" u="1"/>
        <s v="PCX2500" u="1"/>
        <s v="TRTJ716" u="1"/>
        <s v="SA8300M" u="1"/>
        <s v="SA8300N" u="1"/>
        <s v="SM3262S" u="1"/>
        <s v="ADB4820CC" u="1"/>
        <s v="PCX5000" u="1"/>
        <s v="CI8640S" u="1"/>
        <s v="DPC2102" u="1"/>
        <s v="SM4372C" u="1"/>
        <s v="SM3362M" u="1"/>
        <s v="JD6082" u="1"/>
        <s v="DPC3000" u="1"/>
        <s v="MOT6416" u="1"/>
        <s v="DHG536" u="1"/>
        <s v="ADG1670" u="1"/>
        <s v="SM3462A" u="1"/>
        <s v="DPC2203" u="1"/>
        <s v="SA3250J" u="1"/>
        <s v="SA4250M" u="1"/>
        <s v="SA3250O" u="1"/>
        <s v="AHDPC3825" u="1"/>
        <s v="DHG534" u="1"/>
        <s v="SM4372S" u="1"/>
        <s v="DPX2203" u="1"/>
        <s v="MT32P2N" u="1"/>
        <s v="DPC210N" u="1"/>
        <s v="SF3008P" u="1"/>
        <s v="JD4032B" u="1"/>
        <s v="MT3201M" u="1"/>
        <s v="SB4220" u="1"/>
        <s v="MT3201S" u="1"/>
        <s v="AB6074W" u="1"/>
        <s v="DG950A" u="1"/>
        <s v="ABD2700" u="1"/>
        <s v="SBG1000" u="1"/>
        <s v="TER715X" u="1"/>
        <s v="MT3401S" u="1"/>
        <s v="AD4731MT3" u="1"/>
        <s v="DDW2602" u="1"/>
        <s v="ZF7343" u="1"/>
        <s v="NTG5201" u="1"/>
        <s v="MOTCC2M" u="1"/>
        <s v="PCRNG110R" u="1"/>
        <s v="SA8000HD" u="1"/>
        <s v="BMC9012C" u="1"/>
        <s v="CGNM2250" u="1"/>
        <s v="CBA850" u="1"/>
        <s v="DCM315" u="1"/>
        <s v="DCM245" u="1"/>
        <s v="Grand Total" u="1"/>
        <s v="DCH70" u="1"/>
        <s v="DCX3450M" u="1"/>
        <s v="AD4731M" u="1"/>
        <s v="DCH3416T2" u="1"/>
        <s v="AD4731S" u="1"/>
        <s v="DCX3432M" u="1"/>
        <s v="PACEDC511" u="1"/>
        <s v="OBSOLETE" u="1"/>
        <s v="ZY974H" u="1"/>
        <s v="TCA203" u="1"/>
        <s v="DC900X" u="1"/>
        <s v="SADIG" u="1"/>
        <s v="SP110TD" u="1"/>
        <s v="ADB4731PC" u="1"/>
        <s v="D3GBIZ" u="1"/>
        <s v="ABC017" u="1"/>
        <s v="ARCM450" u="1"/>
        <s v="DCM475" u="1"/>
        <s v="SMT3090" u="1"/>
        <s v="DWG855" u="1"/>
        <s v="DCH6416T2" u="1"/>
        <s v="DCH100TW" u="1"/>
        <s v="SA8300HDC" u="1"/>
        <s v="CIS905" u="1"/>
        <s v="DCW725" u="1"/>
        <s v="ZF7781" u="1"/>
        <s v="SA824AD" u="1"/>
        <s v="AHSBG6580" u="1"/>
        <s v="MT6208" u="1"/>
        <s v="CG814W" u="1"/>
        <s v="RB5701Z" u="1"/>
        <s v="SMT3050" u="1"/>
        <s v="SA4240HDC" u="1"/>
        <s v="SMT3270" u="1"/>
        <s v="DOCSIS1" u="1"/>
        <s v="DCH200TW" u="1"/>
        <s v="MT1124" u="1"/>
        <s v="D3GN2BIZ" u="1"/>
        <s v="SP110HD" u="1"/>
        <s v="DCT3416" u="1"/>
        <s v="MT3200" u="1"/>
        <s v="DCT6200CH" u="1"/>
        <s v="ACT6200" u="1"/>
        <s v="CBLCD1M" u="1"/>
        <s v="WGR614" u="1"/>
        <s v="D3G1604W" u="1"/>
        <s v="ATG1682" u="1"/>
        <s v="MT2244" u="1"/>
        <s v="MT3416" u="1"/>
        <s v="CG814W2" u="1"/>
        <s v="MO3600M" u="1"/>
        <s v="DP2203C" u="1"/>
        <s v="AHCG814WG" u="1"/>
        <s v="MT6412" u="1"/>
        <s v="AB60678" u="1"/>
        <s v="PI3510H" u="1"/>
        <s v="C3602I" u="1"/>
        <s v="DP2203M" u="1"/>
        <s v="CG814WG" u="1"/>
        <s v="DP2203R" u="1"/>
        <s v="MTH1000" u="1"/>
        <s v="PISTDB" u="1"/>
        <s v="RAX1V1K" u="1"/>
        <s v="WCB300N" u="1"/>
        <s v="CI9865C" u="1"/>
        <s v="AHDPC2325" u="1"/>
        <s v="PCRNG200N" u="1"/>
        <s v="U10C01701" u="1"/>
        <s v="JD3416DSG" u="1"/>
        <s v="MT3416C" u="1"/>
        <s v="MT64121" u="1"/>
        <s v="MT6416D" u="1"/>
        <s v="MT2244H" u="1"/>
        <s v="GI2000" u="1"/>
        <s v="MTR700" u="1"/>
        <s v="3602I" u="1"/>
        <s v="MTIP805" u="1"/>
        <s v="PA510" u="1"/>
        <s v="PIDIGI" u="1"/>
        <s v="MT6412N" u="1"/>
        <s v="AHSB6120" u="1"/>
        <s v="RNG200N" u="1"/>
        <s v="DCH100" u="1"/>
        <s v="D3GNRES" u="1"/>
        <s v="DDW3612" u="1"/>
        <s v="SPA508G" u="1"/>
        <s v="AHU10C019" u="1"/>
        <s v="MT3510N" u="1"/>
      </sharedItems>
    </cacheField>
    <cacheField name="Platform" numFmtId="0">
      <sharedItems containsBlank="1" containsMixedTypes="1" containsNumber="1" containsInteger="1" minValue="0" maxValue="0" count="51">
        <s v="D2 WIRED MODEM"/>
        <s v="D2 WIRED EMTA"/>
        <s v="OTHER CPE"/>
        <s v="D2 WIRELESS EMTA"/>
        <s v="HD MOCA"/>
        <s v="HYDRA HD DVR"/>
        <s v="EPON ONU"/>
        <s v="DTA HD"/>
        <s v="D2 WIRELESS MODEM"/>
        <s v="HD DVR MOCA"/>
        <s v="D3 WIRED MODEM"/>
        <s v="WIFI AP"/>
        <s v="HD"/>
        <s v="HD DVR"/>
        <s v="D3 16X4 WIRED MODEM"/>
        <s v="D3 WIRELESS MODEM"/>
        <s v="D3 AWG2 MODEM"/>
        <s v="D3 16X4 WIRED EMTA BATT"/>
        <s v="D3 8X4 WIRED EMTA"/>
        <s v="D3 16X4 WIRED EMTA"/>
        <s v="D3 AWG2 EMTA"/>
        <s v="SMB LTE ROUTER W/BATT"/>
        <s v="D3.1 WIRED EMTA"/>
        <s v="D3.1 2.5G WIRED EMTA"/>
        <s v="IP STB - USED"/>
        <s v="D3.1 4-LINE EMTA"/>
        <s v="STANDALONE ROUTERS"/>
        <s v="IP ROUTER"/>
        <s v="MULTI AP POD"/>
        <s v="D1 WIRED MODEM"/>
        <s v="M CABLE CARD"/>
        <s v="WAVE 2 ROUTER"/>
        <s v="WAVE 2 ROUTER SCP"/>
        <s v="WIFI 6 ROUTER SCP"/>
        <s v="WIFI 6 ROUTER RES"/>
        <s v="WIFI 6E ROUTER SCP"/>
        <s v="SONU"/>
        <s v="HD WORLDBOX 2.0"/>
        <s v="HD DVR WORLDBOX 2.0"/>
        <s v="HD WORLDBOX"/>
        <s v="HD DVR WORLDBOX"/>
        <s v="D3.1 WIRED MODEM"/>
        <s v="D3 WIRELESS EMTA"/>
        <s v="D3 24X8 WIRED EMTA"/>
        <s v="4 LINE EMTA"/>
        <s v="8 LINE EMTA"/>
        <s v="D3 WIRED EMTA W/BATT"/>
        <s v="ATA 2-LINE"/>
        <s v="IH ROUTER"/>
        <m/>
        <n v="0" u="1"/>
      </sharedItems>
    </cacheField>
    <cacheField name="EDW_STANDARD" numFmtId="0">
      <sharedItems containsBlank="1"/>
    </cacheField>
    <cacheField name="NEW_USED" numFmtId="0">
      <sharedItems containsBlank="1"/>
    </cacheField>
    <cacheField name="BER" numFmtId="0">
      <sharedItems containsString="0" containsBlank="1" containsNumber="1" containsInteger="1" minValue="1" maxValue="132"/>
    </cacheField>
    <cacheField name="COSMETICS" numFmtId="0">
      <sharedItems containsNonDate="0" containsString="0" containsBlank="1"/>
    </cacheField>
    <cacheField name="EOL" numFmtId="0">
      <sharedItems containsString="0" containsBlank="1" containsNumber="1" containsInteger="1" minValue="1" maxValue="323"/>
    </cacheField>
    <cacheField name="Out of Warranty" numFmtId="0">
      <sharedItems containsString="0" containsBlank="1" containsNumber="1" containsInteger="1" minValue="1" maxValue="249"/>
    </cacheField>
    <cacheField name="INFEST" numFmtId="0">
      <sharedItems containsString="0" containsBlank="1" containsNumber="1" containsInteger="1" minValue="1" maxValue="101"/>
    </cacheField>
    <cacheField name="Total Qty" numFmtId="0">
      <sharedItems containsString="0" containsBlank="1" containsNumber="1" containsInteger="1" minValue="1" maxValue="427"/>
    </cacheField>
    <cacheField name="Wgt" numFmtId="0">
      <sharedItems containsBlank="1" containsMixedTypes="1" containsNumber="1" minValue="0.05" maxValue="9"/>
    </cacheField>
    <cacheField name="Total Wgt" numFmtId="0">
      <sharedItems containsBlank="1" containsMixedTypes="1" containsNumber="1" minValue="0.35" maxValue="11117.449999999999"/>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47">
  <r>
    <x v="0"/>
    <x v="0"/>
    <x v="0"/>
    <x v="0"/>
    <m/>
    <m/>
    <n v="3"/>
    <m/>
    <m/>
    <n v="3"/>
    <n v="1"/>
    <n v="3"/>
  </r>
  <r>
    <x v="1"/>
    <x v="0"/>
    <x v="1"/>
    <x v="0"/>
    <m/>
    <m/>
    <n v="1"/>
    <m/>
    <m/>
    <n v="1"/>
    <n v="1"/>
    <n v="1"/>
  </r>
  <r>
    <x v="2"/>
    <x v="1"/>
    <x v="2"/>
    <x v="0"/>
    <m/>
    <m/>
    <n v="1"/>
    <m/>
    <m/>
    <n v="1"/>
    <n v="1"/>
    <n v="1"/>
  </r>
  <r>
    <x v="3"/>
    <x v="2"/>
    <x v="3"/>
    <x v="0"/>
    <m/>
    <m/>
    <n v="3"/>
    <m/>
    <m/>
    <n v="3"/>
    <n v="1"/>
    <n v="3"/>
  </r>
  <r>
    <x v="4"/>
    <x v="3"/>
    <x v="4"/>
    <x v="0"/>
    <m/>
    <m/>
    <n v="1"/>
    <m/>
    <m/>
    <n v="1"/>
    <n v="1"/>
    <n v="1"/>
  </r>
  <r>
    <x v="5"/>
    <x v="4"/>
    <x v="5"/>
    <x v="0"/>
    <m/>
    <m/>
    <m/>
    <m/>
    <n v="6"/>
    <n v="6"/>
    <n v="4.7"/>
    <n v="28.200000000000003"/>
  </r>
  <r>
    <x v="6"/>
    <x v="5"/>
    <x v="6"/>
    <x v="0"/>
    <m/>
    <m/>
    <m/>
    <m/>
    <n v="1"/>
    <n v="1"/>
    <n v="9"/>
    <n v="9"/>
  </r>
  <r>
    <x v="7"/>
    <x v="6"/>
    <x v="7"/>
    <x v="0"/>
    <m/>
    <m/>
    <n v="2"/>
    <m/>
    <m/>
    <n v="2"/>
    <n v="1.7"/>
    <n v="3.4"/>
  </r>
  <r>
    <x v="8"/>
    <x v="7"/>
    <x v="8"/>
    <x v="0"/>
    <m/>
    <m/>
    <n v="4"/>
    <m/>
    <m/>
    <n v="4"/>
    <n v="0.35"/>
    <n v="1.4"/>
  </r>
  <r>
    <x v="9"/>
    <x v="7"/>
    <x v="9"/>
    <x v="0"/>
    <m/>
    <m/>
    <n v="29"/>
    <m/>
    <m/>
    <n v="29"/>
    <n v="0.35"/>
    <n v="10.149999999999999"/>
  </r>
  <r>
    <x v="10"/>
    <x v="8"/>
    <x v="10"/>
    <x v="0"/>
    <m/>
    <m/>
    <n v="1"/>
    <m/>
    <m/>
    <n v="1"/>
    <n v="1"/>
    <n v="1"/>
  </r>
  <r>
    <x v="11"/>
    <x v="4"/>
    <x v="11"/>
    <x v="0"/>
    <m/>
    <m/>
    <m/>
    <m/>
    <n v="7"/>
    <n v="7"/>
    <n v="2.95"/>
    <n v="20.650000000000002"/>
  </r>
  <r>
    <x v="12"/>
    <x v="4"/>
    <x v="12"/>
    <x v="0"/>
    <m/>
    <m/>
    <m/>
    <m/>
    <n v="5"/>
    <n v="5"/>
    <n v="2.95"/>
    <n v="14.75"/>
  </r>
  <r>
    <x v="13"/>
    <x v="9"/>
    <x v="13"/>
    <x v="0"/>
    <m/>
    <m/>
    <n v="143"/>
    <m/>
    <m/>
    <n v="143"/>
    <n v="7.25"/>
    <n v="1036.75"/>
  </r>
  <r>
    <x v="14"/>
    <x v="5"/>
    <x v="14"/>
    <x v="0"/>
    <n v="1"/>
    <m/>
    <m/>
    <m/>
    <n v="11"/>
    <n v="12"/>
    <n v="5.55"/>
    <n v="66.599999999999994"/>
  </r>
  <r>
    <x v="15"/>
    <x v="10"/>
    <x v="15"/>
    <x v="0"/>
    <m/>
    <m/>
    <n v="13"/>
    <m/>
    <m/>
    <n v="13"/>
    <n v="0.8"/>
    <n v="10.4"/>
  </r>
  <r>
    <x v="16"/>
    <x v="11"/>
    <x v="16"/>
    <x v="0"/>
    <n v="1"/>
    <m/>
    <m/>
    <m/>
    <m/>
    <n v="1"/>
    <n v="1"/>
    <n v="1"/>
  </r>
  <r>
    <x v="17"/>
    <x v="10"/>
    <x v="17"/>
    <x v="0"/>
    <m/>
    <m/>
    <n v="7"/>
    <m/>
    <m/>
    <n v="7"/>
    <n v="1"/>
    <n v="7"/>
  </r>
  <r>
    <x v="17"/>
    <x v="10"/>
    <x v="18"/>
    <x v="0"/>
    <m/>
    <m/>
    <n v="5"/>
    <m/>
    <m/>
    <n v="5"/>
    <n v="1"/>
    <n v="5"/>
  </r>
  <r>
    <x v="18"/>
    <x v="10"/>
    <x v="19"/>
    <x v="0"/>
    <m/>
    <m/>
    <n v="5"/>
    <m/>
    <m/>
    <n v="5"/>
    <n v="1"/>
    <n v="5"/>
  </r>
  <r>
    <x v="19"/>
    <x v="0"/>
    <x v="20"/>
    <x v="0"/>
    <m/>
    <m/>
    <n v="1"/>
    <m/>
    <m/>
    <n v="1"/>
    <n v="1"/>
    <n v="1"/>
  </r>
  <r>
    <x v="20"/>
    <x v="12"/>
    <x v="21"/>
    <x v="0"/>
    <m/>
    <m/>
    <m/>
    <m/>
    <n v="5"/>
    <n v="5"/>
    <n v="1.65"/>
    <n v="8.25"/>
  </r>
  <r>
    <x v="21"/>
    <x v="12"/>
    <x v="22"/>
    <x v="0"/>
    <n v="1"/>
    <m/>
    <m/>
    <m/>
    <n v="26"/>
    <n v="27"/>
    <n v="1.35"/>
    <n v="36.450000000000003"/>
  </r>
  <r>
    <x v="22"/>
    <x v="13"/>
    <x v="23"/>
    <x v="0"/>
    <m/>
    <m/>
    <m/>
    <m/>
    <n v="3"/>
    <n v="3"/>
    <n v="5"/>
    <n v="15"/>
  </r>
  <r>
    <x v="23"/>
    <x v="13"/>
    <x v="24"/>
    <x v="0"/>
    <m/>
    <m/>
    <m/>
    <m/>
    <n v="1"/>
    <n v="1"/>
    <n v="4.5999999999999996"/>
    <n v="4.5999999999999996"/>
  </r>
  <r>
    <x v="24"/>
    <x v="13"/>
    <x v="25"/>
    <x v="0"/>
    <m/>
    <m/>
    <m/>
    <m/>
    <n v="2"/>
    <n v="2"/>
    <n v="4.5"/>
    <n v="9"/>
  </r>
  <r>
    <x v="25"/>
    <x v="10"/>
    <x v="26"/>
    <x v="0"/>
    <m/>
    <m/>
    <n v="6"/>
    <m/>
    <m/>
    <n v="6"/>
    <n v="0.7"/>
    <n v="4.1999999999999993"/>
  </r>
  <r>
    <x v="26"/>
    <x v="14"/>
    <x v="27"/>
    <x v="0"/>
    <m/>
    <m/>
    <n v="1"/>
    <m/>
    <m/>
    <n v="1"/>
    <n v="0.8"/>
    <n v="0.8"/>
  </r>
  <r>
    <x v="27"/>
    <x v="15"/>
    <x v="28"/>
    <x v="0"/>
    <m/>
    <m/>
    <n v="1"/>
    <m/>
    <m/>
    <n v="1"/>
    <n v="1.3"/>
    <n v="1.3"/>
  </r>
  <r>
    <x v="28"/>
    <x v="15"/>
    <x v="29"/>
    <x v="0"/>
    <m/>
    <m/>
    <n v="3"/>
    <m/>
    <m/>
    <n v="3"/>
    <n v="1.85"/>
    <n v="5.5500000000000007"/>
  </r>
  <r>
    <x v="29"/>
    <x v="15"/>
    <x v="30"/>
    <x v="0"/>
    <m/>
    <m/>
    <n v="1"/>
    <m/>
    <m/>
    <n v="1"/>
    <n v="1.8"/>
    <n v="1.8"/>
  </r>
  <r>
    <x v="30"/>
    <x v="16"/>
    <x v="31"/>
    <x v="0"/>
    <m/>
    <m/>
    <n v="57"/>
    <m/>
    <m/>
    <n v="57"/>
    <n v="1.9"/>
    <n v="108.3"/>
  </r>
  <r>
    <x v="31"/>
    <x v="16"/>
    <x v="32"/>
    <x v="0"/>
    <m/>
    <m/>
    <n v="76"/>
    <m/>
    <m/>
    <n v="76"/>
    <n v="1.55"/>
    <n v="117.8"/>
  </r>
  <r>
    <x v="32"/>
    <x v="15"/>
    <x v="33"/>
    <x v="0"/>
    <m/>
    <m/>
    <n v="2"/>
    <m/>
    <m/>
    <n v="2"/>
    <n v="1.5"/>
    <n v="3"/>
  </r>
  <r>
    <x v="33"/>
    <x v="17"/>
    <x v="34"/>
    <x v="0"/>
    <m/>
    <m/>
    <n v="1"/>
    <m/>
    <m/>
    <n v="1"/>
    <n v="1"/>
    <n v="1"/>
  </r>
  <r>
    <x v="34"/>
    <x v="18"/>
    <x v="35"/>
    <x v="0"/>
    <m/>
    <m/>
    <n v="6"/>
    <m/>
    <m/>
    <n v="6"/>
    <n v="1"/>
    <n v="6"/>
  </r>
  <r>
    <x v="35"/>
    <x v="19"/>
    <x v="36"/>
    <x v="0"/>
    <m/>
    <m/>
    <n v="87"/>
    <m/>
    <m/>
    <n v="87"/>
    <n v="1"/>
    <n v="87"/>
  </r>
  <r>
    <x v="35"/>
    <x v="19"/>
    <x v="37"/>
    <x v="0"/>
    <m/>
    <m/>
    <n v="83"/>
    <m/>
    <m/>
    <n v="83"/>
    <n v="1"/>
    <n v="83"/>
  </r>
  <r>
    <x v="36"/>
    <x v="17"/>
    <x v="38"/>
    <x v="0"/>
    <m/>
    <m/>
    <n v="1"/>
    <m/>
    <m/>
    <n v="1"/>
    <n v="1"/>
    <n v="1"/>
  </r>
  <r>
    <x v="36"/>
    <x v="17"/>
    <x v="34"/>
    <x v="0"/>
    <m/>
    <m/>
    <n v="1"/>
    <m/>
    <m/>
    <n v="1"/>
    <n v="1"/>
    <n v="1"/>
  </r>
  <r>
    <x v="37"/>
    <x v="20"/>
    <x v="39"/>
    <x v="0"/>
    <m/>
    <m/>
    <n v="156"/>
    <m/>
    <m/>
    <n v="156"/>
    <n v="2.5499999999999998"/>
    <n v="397.79999999999995"/>
  </r>
  <r>
    <x v="38"/>
    <x v="21"/>
    <x v="40"/>
    <x v="0"/>
    <n v="1"/>
    <m/>
    <m/>
    <m/>
    <m/>
    <n v="1"/>
    <n v="1"/>
    <n v="1"/>
  </r>
  <r>
    <x v="39"/>
    <x v="22"/>
    <x v="41"/>
    <x v="0"/>
    <n v="98"/>
    <m/>
    <m/>
    <n v="75"/>
    <n v="39"/>
    <n v="212"/>
    <n v="1.55"/>
    <n v="328.6"/>
  </r>
  <r>
    <x v="39"/>
    <x v="22"/>
    <x v="42"/>
    <x v="0"/>
    <n v="45"/>
    <m/>
    <m/>
    <n v="42"/>
    <n v="26"/>
    <n v="113"/>
    <n v="1.55"/>
    <n v="175.15"/>
  </r>
  <r>
    <x v="40"/>
    <x v="22"/>
    <x v="43"/>
    <x v="0"/>
    <n v="17"/>
    <m/>
    <m/>
    <n v="11"/>
    <n v="24"/>
    <n v="52"/>
    <n v="1.35"/>
    <n v="70.2"/>
  </r>
  <r>
    <x v="40"/>
    <x v="22"/>
    <x v="44"/>
    <x v="0"/>
    <n v="30"/>
    <m/>
    <m/>
    <n v="33"/>
    <n v="25"/>
    <n v="88"/>
    <n v="1.35"/>
    <n v="118.80000000000001"/>
  </r>
  <r>
    <x v="41"/>
    <x v="22"/>
    <x v="45"/>
    <x v="0"/>
    <n v="24"/>
    <m/>
    <m/>
    <n v="21"/>
    <n v="32"/>
    <n v="77"/>
    <n v="1.35"/>
    <n v="103.95"/>
  </r>
  <r>
    <x v="41"/>
    <x v="22"/>
    <x v="46"/>
    <x v="0"/>
    <n v="48"/>
    <m/>
    <m/>
    <n v="47"/>
    <n v="42"/>
    <n v="137"/>
    <n v="1.35"/>
    <n v="184.95000000000002"/>
  </r>
  <r>
    <x v="42"/>
    <x v="23"/>
    <x v="47"/>
    <x v="0"/>
    <n v="59"/>
    <m/>
    <m/>
    <n v="37"/>
    <n v="45"/>
    <n v="141"/>
    <n v="1.55"/>
    <n v="218.55"/>
  </r>
  <r>
    <x v="42"/>
    <x v="23"/>
    <x v="48"/>
    <x v="0"/>
    <n v="132"/>
    <m/>
    <m/>
    <n v="204"/>
    <n v="91"/>
    <n v="427"/>
    <n v="1.55"/>
    <n v="661.85"/>
  </r>
  <r>
    <x v="43"/>
    <x v="23"/>
    <x v="49"/>
    <x v="0"/>
    <n v="21"/>
    <m/>
    <m/>
    <n v="95"/>
    <n v="23"/>
    <n v="139"/>
    <n v="1"/>
    <n v="139"/>
  </r>
  <r>
    <x v="43"/>
    <x v="23"/>
    <x v="50"/>
    <x v="0"/>
    <n v="93"/>
    <m/>
    <m/>
    <n v="160"/>
    <n v="81"/>
    <n v="334"/>
    <n v="1"/>
    <n v="334"/>
  </r>
  <r>
    <x v="44"/>
    <x v="24"/>
    <x v="51"/>
    <x v="0"/>
    <m/>
    <m/>
    <m/>
    <m/>
    <n v="4"/>
    <n v="4"/>
    <n v="1.5"/>
    <n v="6"/>
  </r>
  <r>
    <x v="45"/>
    <x v="23"/>
    <x v="52"/>
    <x v="0"/>
    <n v="25"/>
    <m/>
    <m/>
    <n v="26"/>
    <n v="44"/>
    <n v="95"/>
    <n v="1.25"/>
    <n v="118.75"/>
  </r>
  <r>
    <x v="45"/>
    <x v="23"/>
    <x v="53"/>
    <x v="0"/>
    <n v="27"/>
    <m/>
    <m/>
    <n v="38"/>
    <n v="60"/>
    <n v="125"/>
    <n v="1.25"/>
    <n v="156.25"/>
  </r>
  <r>
    <x v="46"/>
    <x v="23"/>
    <x v="54"/>
    <x v="0"/>
    <n v="36"/>
    <m/>
    <m/>
    <n v="33"/>
    <n v="28"/>
    <n v="97"/>
    <n v="1.35"/>
    <n v="130.95000000000002"/>
  </r>
  <r>
    <x v="46"/>
    <x v="23"/>
    <x v="55"/>
    <x v="0"/>
    <n v="127"/>
    <m/>
    <m/>
    <n v="82"/>
    <n v="63"/>
    <n v="272"/>
    <n v="1.35"/>
    <n v="367.20000000000005"/>
  </r>
  <r>
    <x v="47"/>
    <x v="25"/>
    <x v="56"/>
    <x v="0"/>
    <m/>
    <m/>
    <m/>
    <n v="1"/>
    <n v="1"/>
    <n v="2"/>
    <n v="1.5"/>
    <n v="3"/>
  </r>
  <r>
    <x v="48"/>
    <x v="26"/>
    <x v="57"/>
    <x v="0"/>
    <m/>
    <m/>
    <n v="323"/>
    <m/>
    <m/>
    <n v="323"/>
    <n v="1.1499999999999999"/>
    <n v="371.45"/>
  </r>
  <r>
    <x v="49"/>
    <x v="15"/>
    <x v="58"/>
    <x v="0"/>
    <m/>
    <m/>
    <n v="15"/>
    <m/>
    <m/>
    <n v="15"/>
    <n v="1"/>
    <n v="15"/>
  </r>
  <r>
    <x v="50"/>
    <x v="12"/>
    <x v="59"/>
    <x v="0"/>
    <m/>
    <m/>
    <n v="1"/>
    <m/>
    <m/>
    <n v="1"/>
    <n v="9"/>
    <n v="9"/>
  </r>
  <r>
    <x v="51"/>
    <x v="27"/>
    <x v="60"/>
    <x v="0"/>
    <m/>
    <m/>
    <n v="1"/>
    <m/>
    <m/>
    <n v="1"/>
    <n v="1"/>
    <n v="1"/>
  </r>
  <r>
    <x v="52"/>
    <x v="28"/>
    <x v="61"/>
    <x v="0"/>
    <m/>
    <m/>
    <m/>
    <m/>
    <n v="1"/>
    <n v="1"/>
    <n v="1"/>
    <n v="1"/>
  </r>
  <r>
    <x v="53"/>
    <x v="29"/>
    <x v="62"/>
    <x v="0"/>
    <m/>
    <m/>
    <n v="13"/>
    <m/>
    <m/>
    <n v="13"/>
    <n v="1"/>
    <n v="13"/>
  </r>
  <r>
    <x v="54"/>
    <x v="4"/>
    <x v="63"/>
    <x v="0"/>
    <m/>
    <m/>
    <m/>
    <m/>
    <n v="15"/>
    <n v="15"/>
    <n v="1.65"/>
    <n v="24.75"/>
  </r>
  <r>
    <x v="55"/>
    <x v="4"/>
    <x v="64"/>
    <x v="0"/>
    <m/>
    <m/>
    <m/>
    <m/>
    <n v="2"/>
    <n v="2"/>
    <n v="9"/>
    <n v="18"/>
  </r>
  <r>
    <x v="56"/>
    <x v="9"/>
    <x v="65"/>
    <x v="0"/>
    <m/>
    <m/>
    <m/>
    <m/>
    <n v="1"/>
    <n v="1"/>
    <n v="4.7"/>
    <n v="4.7"/>
  </r>
  <r>
    <x v="57"/>
    <x v="30"/>
    <x v="66"/>
    <x v="0"/>
    <m/>
    <m/>
    <n v="16"/>
    <m/>
    <m/>
    <n v="16"/>
    <n v="0.05"/>
    <n v="0.8"/>
  </r>
  <r>
    <x v="58"/>
    <x v="30"/>
    <x v="67"/>
    <x v="0"/>
    <m/>
    <m/>
    <n v="21"/>
    <m/>
    <m/>
    <n v="21"/>
    <n v="0.05"/>
    <n v="1.05"/>
  </r>
  <r>
    <x v="59"/>
    <x v="30"/>
    <x v="68"/>
    <x v="0"/>
    <n v="4"/>
    <m/>
    <m/>
    <m/>
    <m/>
    <n v="4"/>
    <n v="9"/>
    <n v="36"/>
  </r>
  <r>
    <x v="60"/>
    <x v="31"/>
    <x v="69"/>
    <x v="0"/>
    <n v="3"/>
    <m/>
    <m/>
    <n v="1"/>
    <n v="4"/>
    <n v="8"/>
    <n v="1.85"/>
    <n v="14.8"/>
  </r>
  <r>
    <x v="61"/>
    <x v="31"/>
    <x v="70"/>
    <x v="0"/>
    <n v="34"/>
    <m/>
    <m/>
    <m/>
    <n v="10"/>
    <n v="44"/>
    <n v="1.95"/>
    <n v="85.8"/>
  </r>
  <r>
    <x v="62"/>
    <x v="31"/>
    <x v="71"/>
    <x v="0"/>
    <m/>
    <m/>
    <n v="245"/>
    <m/>
    <m/>
    <n v="245"/>
    <n v="2"/>
    <n v="490"/>
  </r>
  <r>
    <x v="63"/>
    <x v="31"/>
    <x v="72"/>
    <x v="0"/>
    <n v="11"/>
    <m/>
    <m/>
    <n v="27"/>
    <n v="5"/>
    <n v="43"/>
    <n v="1"/>
    <n v="43"/>
  </r>
  <r>
    <x v="64"/>
    <x v="12"/>
    <x v="73"/>
    <x v="0"/>
    <m/>
    <m/>
    <n v="2"/>
    <m/>
    <m/>
    <n v="2"/>
    <n v="4.0999999999999996"/>
    <n v="8.1999999999999993"/>
  </r>
  <r>
    <x v="65"/>
    <x v="12"/>
    <x v="74"/>
    <x v="0"/>
    <m/>
    <m/>
    <n v="1"/>
    <m/>
    <m/>
    <n v="1"/>
    <n v="9"/>
    <n v="9"/>
  </r>
  <r>
    <x v="66"/>
    <x v="12"/>
    <x v="75"/>
    <x v="0"/>
    <m/>
    <m/>
    <m/>
    <m/>
    <n v="1"/>
    <n v="1"/>
    <n v="9"/>
    <n v="9"/>
  </r>
  <r>
    <x v="67"/>
    <x v="12"/>
    <x v="76"/>
    <x v="0"/>
    <m/>
    <m/>
    <n v="18"/>
    <m/>
    <m/>
    <n v="18"/>
    <n v="4.5"/>
    <n v="81"/>
  </r>
  <r>
    <x v="68"/>
    <x v="4"/>
    <x v="77"/>
    <x v="0"/>
    <m/>
    <m/>
    <m/>
    <m/>
    <n v="2"/>
    <n v="2"/>
    <n v="4.5999999999999996"/>
    <n v="9.1999999999999993"/>
  </r>
  <r>
    <x v="69"/>
    <x v="13"/>
    <x v="78"/>
    <x v="0"/>
    <m/>
    <m/>
    <m/>
    <m/>
    <n v="1"/>
    <n v="1"/>
    <n v="7.35"/>
    <n v="7.35"/>
  </r>
  <r>
    <x v="70"/>
    <x v="13"/>
    <x v="79"/>
    <x v="0"/>
    <m/>
    <m/>
    <n v="9"/>
    <m/>
    <m/>
    <n v="9"/>
    <n v="7.3"/>
    <n v="65.7"/>
  </r>
  <r>
    <x v="71"/>
    <x v="9"/>
    <x v="80"/>
    <x v="0"/>
    <m/>
    <m/>
    <m/>
    <m/>
    <n v="2"/>
    <n v="2"/>
    <n v="7.25"/>
    <n v="14.5"/>
  </r>
  <r>
    <x v="72"/>
    <x v="13"/>
    <x v="81"/>
    <x v="0"/>
    <m/>
    <m/>
    <n v="1"/>
    <m/>
    <m/>
    <n v="1"/>
    <n v="9"/>
    <n v="9"/>
  </r>
  <r>
    <x v="73"/>
    <x v="32"/>
    <x v="82"/>
    <x v="0"/>
    <n v="28"/>
    <m/>
    <m/>
    <n v="7"/>
    <n v="24"/>
    <n v="59"/>
    <n v="1.85"/>
    <n v="109.15"/>
  </r>
  <r>
    <x v="73"/>
    <x v="32"/>
    <x v="83"/>
    <x v="0"/>
    <m/>
    <m/>
    <m/>
    <n v="1"/>
    <n v="1"/>
    <n v="2"/>
    <n v="1.85"/>
    <n v="3.7"/>
  </r>
  <r>
    <x v="74"/>
    <x v="32"/>
    <x v="84"/>
    <x v="0"/>
    <n v="53"/>
    <m/>
    <m/>
    <n v="2"/>
    <n v="59"/>
    <n v="114"/>
    <n v="1.85"/>
    <n v="210.9"/>
  </r>
  <r>
    <x v="75"/>
    <x v="32"/>
    <x v="85"/>
    <x v="0"/>
    <n v="21"/>
    <m/>
    <m/>
    <n v="37"/>
    <n v="67"/>
    <n v="125"/>
    <n v="1.85"/>
    <n v="231.25"/>
  </r>
  <r>
    <x v="76"/>
    <x v="33"/>
    <x v="86"/>
    <x v="0"/>
    <n v="26"/>
    <m/>
    <m/>
    <n v="61"/>
    <n v="101"/>
    <n v="188"/>
    <n v="1.5"/>
    <n v="282"/>
  </r>
  <r>
    <x v="76"/>
    <x v="33"/>
    <x v="87"/>
    <x v="0"/>
    <n v="1"/>
    <m/>
    <m/>
    <n v="8"/>
    <n v="6"/>
    <n v="15"/>
    <n v="1"/>
    <n v="15"/>
  </r>
  <r>
    <x v="77"/>
    <x v="33"/>
    <x v="88"/>
    <x v="0"/>
    <n v="3"/>
    <m/>
    <m/>
    <n v="192"/>
    <n v="18"/>
    <n v="213"/>
    <n v="1"/>
    <n v="213"/>
  </r>
  <r>
    <x v="78"/>
    <x v="34"/>
    <x v="89"/>
    <x v="0"/>
    <n v="49"/>
    <m/>
    <m/>
    <n v="90"/>
    <n v="88"/>
    <n v="227"/>
    <n v="1"/>
    <n v="227"/>
  </r>
  <r>
    <x v="79"/>
    <x v="35"/>
    <x v="90"/>
    <x v="0"/>
    <n v="1"/>
    <m/>
    <m/>
    <m/>
    <n v="11"/>
    <n v="12"/>
    <n v="1.5"/>
    <n v="18"/>
  </r>
  <r>
    <x v="80"/>
    <x v="35"/>
    <x v="91"/>
    <x v="0"/>
    <n v="82"/>
    <m/>
    <m/>
    <m/>
    <n v="16"/>
    <n v="98"/>
    <n v="1.5"/>
    <n v="147"/>
  </r>
  <r>
    <x v="81"/>
    <x v="0"/>
    <x v="92"/>
    <x v="0"/>
    <m/>
    <m/>
    <n v="1"/>
    <m/>
    <m/>
    <n v="1"/>
    <n v="1"/>
    <n v="1"/>
  </r>
  <r>
    <x v="82"/>
    <x v="10"/>
    <x v="93"/>
    <x v="0"/>
    <m/>
    <m/>
    <n v="3"/>
    <m/>
    <m/>
    <n v="3"/>
    <n v="1"/>
    <n v="3"/>
  </r>
  <r>
    <x v="83"/>
    <x v="10"/>
    <x v="94"/>
    <x v="0"/>
    <m/>
    <m/>
    <n v="19"/>
    <m/>
    <m/>
    <n v="19"/>
    <n v="0.65"/>
    <n v="12.35"/>
  </r>
  <r>
    <x v="84"/>
    <x v="14"/>
    <x v="95"/>
    <x v="0"/>
    <m/>
    <m/>
    <n v="29"/>
    <m/>
    <m/>
    <n v="29"/>
    <n v="0.65"/>
    <n v="18.850000000000001"/>
  </r>
  <r>
    <x v="85"/>
    <x v="15"/>
    <x v="96"/>
    <x v="0"/>
    <m/>
    <m/>
    <n v="2"/>
    <m/>
    <m/>
    <n v="2"/>
    <n v="1"/>
    <n v="2"/>
  </r>
  <r>
    <x v="85"/>
    <x v="15"/>
    <x v="97"/>
    <x v="0"/>
    <m/>
    <m/>
    <n v="1"/>
    <m/>
    <m/>
    <n v="1"/>
    <n v="1"/>
    <n v="1"/>
  </r>
  <r>
    <x v="86"/>
    <x v="1"/>
    <x v="98"/>
    <x v="0"/>
    <m/>
    <m/>
    <n v="1"/>
    <m/>
    <m/>
    <n v="1"/>
    <n v="1"/>
    <n v="1"/>
  </r>
  <r>
    <x v="87"/>
    <x v="1"/>
    <x v="99"/>
    <x v="0"/>
    <m/>
    <m/>
    <n v="1"/>
    <m/>
    <m/>
    <n v="1"/>
    <n v="1"/>
    <n v="1"/>
  </r>
  <r>
    <x v="88"/>
    <x v="24"/>
    <x v="100"/>
    <x v="0"/>
    <n v="1"/>
    <m/>
    <m/>
    <m/>
    <n v="27"/>
    <n v="28"/>
    <n v="1.2"/>
    <n v="33.6"/>
  </r>
  <r>
    <x v="89"/>
    <x v="4"/>
    <x v="101"/>
    <x v="0"/>
    <m/>
    <m/>
    <n v="20"/>
    <m/>
    <m/>
    <n v="20"/>
    <n v="9"/>
    <n v="180"/>
  </r>
  <r>
    <x v="90"/>
    <x v="8"/>
    <x v="102"/>
    <x v="0"/>
    <m/>
    <m/>
    <n v="1"/>
    <m/>
    <m/>
    <n v="1"/>
    <n v="1"/>
    <n v="1"/>
  </r>
  <r>
    <x v="91"/>
    <x v="15"/>
    <x v="103"/>
    <x v="0"/>
    <m/>
    <m/>
    <n v="3"/>
    <m/>
    <m/>
    <n v="3"/>
    <n v="1"/>
    <n v="3"/>
  </r>
  <r>
    <x v="92"/>
    <x v="36"/>
    <x v="104"/>
    <x v="0"/>
    <n v="4"/>
    <m/>
    <m/>
    <m/>
    <n v="10"/>
    <n v="14"/>
    <n v="1.2"/>
    <n v="16.8"/>
  </r>
  <r>
    <x v="93"/>
    <x v="36"/>
    <x v="105"/>
    <x v="0"/>
    <m/>
    <m/>
    <m/>
    <m/>
    <n v="1"/>
    <n v="1"/>
    <n v="1.2"/>
    <n v="1.2"/>
  </r>
  <r>
    <x v="94"/>
    <x v="36"/>
    <x v="106"/>
    <x v="0"/>
    <m/>
    <m/>
    <m/>
    <n v="1"/>
    <n v="6"/>
    <n v="7"/>
    <n v="1.3"/>
    <n v="9.1"/>
  </r>
  <r>
    <x v="94"/>
    <x v="36"/>
    <x v="107"/>
    <x v="0"/>
    <n v="1"/>
    <m/>
    <m/>
    <m/>
    <m/>
    <n v="1"/>
    <n v="1"/>
    <n v="1"/>
  </r>
  <r>
    <x v="95"/>
    <x v="37"/>
    <x v="108"/>
    <x v="0"/>
    <m/>
    <m/>
    <m/>
    <m/>
    <n v="4"/>
    <n v="4"/>
    <n v="1.55"/>
    <n v="6.2"/>
  </r>
  <r>
    <x v="96"/>
    <x v="37"/>
    <x v="109"/>
    <x v="0"/>
    <m/>
    <m/>
    <m/>
    <m/>
    <n v="15"/>
    <n v="15"/>
    <n v="1.17"/>
    <n v="17.549999999999997"/>
  </r>
  <r>
    <x v="97"/>
    <x v="37"/>
    <x v="110"/>
    <x v="0"/>
    <m/>
    <m/>
    <m/>
    <m/>
    <n v="3"/>
    <n v="3"/>
    <n v="1.55"/>
    <n v="4.6500000000000004"/>
  </r>
  <r>
    <x v="98"/>
    <x v="38"/>
    <x v="111"/>
    <x v="0"/>
    <m/>
    <m/>
    <m/>
    <m/>
    <n v="2"/>
    <n v="2"/>
    <n v="3.5"/>
    <n v="7"/>
  </r>
  <r>
    <x v="99"/>
    <x v="38"/>
    <x v="112"/>
    <x v="0"/>
    <m/>
    <m/>
    <m/>
    <m/>
    <n v="11"/>
    <n v="11"/>
    <n v="3.2"/>
    <n v="35.200000000000003"/>
  </r>
  <r>
    <x v="100"/>
    <x v="38"/>
    <x v="113"/>
    <x v="0"/>
    <m/>
    <m/>
    <m/>
    <m/>
    <n v="1"/>
    <n v="1"/>
    <n v="3.35"/>
    <n v="3.35"/>
  </r>
  <r>
    <x v="101"/>
    <x v="39"/>
    <x v="114"/>
    <x v="0"/>
    <m/>
    <m/>
    <m/>
    <m/>
    <n v="15"/>
    <n v="15"/>
    <n v="1.55"/>
    <n v="23.25"/>
  </r>
  <r>
    <x v="102"/>
    <x v="39"/>
    <x v="115"/>
    <x v="0"/>
    <m/>
    <m/>
    <m/>
    <m/>
    <n v="27"/>
    <n v="27"/>
    <n v="1.55"/>
    <n v="41.85"/>
  </r>
  <r>
    <x v="103"/>
    <x v="40"/>
    <x v="116"/>
    <x v="0"/>
    <m/>
    <m/>
    <m/>
    <m/>
    <n v="5"/>
    <n v="5"/>
    <n v="3.25"/>
    <n v="16.25"/>
  </r>
  <r>
    <x v="104"/>
    <x v="40"/>
    <x v="117"/>
    <x v="0"/>
    <m/>
    <m/>
    <m/>
    <m/>
    <n v="18"/>
    <n v="18"/>
    <n v="3.4"/>
    <n v="61.199999999999996"/>
  </r>
  <r>
    <x v="105"/>
    <x v="12"/>
    <x v="118"/>
    <x v="0"/>
    <m/>
    <m/>
    <n v="1"/>
    <m/>
    <m/>
    <n v="1"/>
    <n v="4.45"/>
    <n v="4.45"/>
  </r>
  <r>
    <x v="106"/>
    <x v="4"/>
    <x v="119"/>
    <x v="0"/>
    <m/>
    <m/>
    <n v="22"/>
    <m/>
    <m/>
    <n v="22"/>
    <n v="3.45"/>
    <n v="75.900000000000006"/>
  </r>
  <r>
    <x v="107"/>
    <x v="13"/>
    <x v="120"/>
    <x v="0"/>
    <m/>
    <m/>
    <n v="3"/>
    <m/>
    <m/>
    <n v="3"/>
    <n v="9"/>
    <n v="27"/>
  </r>
  <r>
    <x v="108"/>
    <x v="9"/>
    <x v="121"/>
    <x v="0"/>
    <m/>
    <m/>
    <n v="24"/>
    <m/>
    <m/>
    <n v="24"/>
    <n v="6.65"/>
    <n v="159.60000000000002"/>
  </r>
  <r>
    <x v="109"/>
    <x v="4"/>
    <x v="122"/>
    <x v="0"/>
    <m/>
    <m/>
    <n v="83"/>
    <m/>
    <m/>
    <n v="83"/>
    <n v="3.45"/>
    <n v="286.35000000000002"/>
  </r>
  <r>
    <x v="110"/>
    <x v="14"/>
    <x v="123"/>
    <x v="0"/>
    <m/>
    <m/>
    <n v="7"/>
    <m/>
    <m/>
    <n v="7"/>
    <n v="1"/>
    <n v="7"/>
  </r>
  <r>
    <x v="111"/>
    <x v="41"/>
    <x v="124"/>
    <x v="0"/>
    <m/>
    <m/>
    <n v="2"/>
    <m/>
    <m/>
    <n v="2"/>
    <n v="0.85"/>
    <n v="1.7"/>
  </r>
  <r>
    <x v="112"/>
    <x v="16"/>
    <x v="125"/>
    <x v="0"/>
    <m/>
    <m/>
    <n v="73"/>
    <m/>
    <m/>
    <n v="73"/>
    <n v="2.5499999999999998"/>
    <n v="186.14999999999998"/>
  </r>
  <r>
    <x v="113"/>
    <x v="20"/>
    <x v="126"/>
    <x v="0"/>
    <m/>
    <m/>
    <n v="123"/>
    <m/>
    <m/>
    <n v="123"/>
    <n v="2.6"/>
    <n v="319.8"/>
  </r>
  <r>
    <x v="114"/>
    <x v="20"/>
    <x v="127"/>
    <x v="0"/>
    <m/>
    <m/>
    <n v="176"/>
    <m/>
    <m/>
    <n v="176"/>
    <n v="1.9"/>
    <n v="334.4"/>
  </r>
  <r>
    <x v="115"/>
    <x v="42"/>
    <x v="128"/>
    <x v="0"/>
    <m/>
    <m/>
    <n v="7"/>
    <m/>
    <m/>
    <n v="7"/>
    <n v="1"/>
    <n v="7"/>
  </r>
  <r>
    <x v="116"/>
    <x v="43"/>
    <x v="129"/>
    <x v="0"/>
    <n v="2"/>
    <m/>
    <m/>
    <m/>
    <n v="2"/>
    <n v="4"/>
    <n v="1.05"/>
    <n v="4.2"/>
  </r>
  <r>
    <x v="117"/>
    <x v="43"/>
    <x v="130"/>
    <x v="0"/>
    <n v="3"/>
    <m/>
    <m/>
    <m/>
    <n v="8"/>
    <n v="11"/>
    <n v="1"/>
    <n v="11"/>
  </r>
  <r>
    <x v="118"/>
    <x v="43"/>
    <x v="131"/>
    <x v="0"/>
    <n v="5"/>
    <m/>
    <m/>
    <m/>
    <n v="31"/>
    <n v="36"/>
    <n v="1.05"/>
    <n v="37.800000000000004"/>
  </r>
  <r>
    <x v="119"/>
    <x v="1"/>
    <x v="132"/>
    <x v="0"/>
    <m/>
    <m/>
    <n v="1"/>
    <m/>
    <m/>
    <n v="1"/>
    <n v="1"/>
    <n v="1"/>
  </r>
  <r>
    <x v="120"/>
    <x v="1"/>
    <x v="133"/>
    <x v="0"/>
    <m/>
    <m/>
    <n v="1"/>
    <m/>
    <m/>
    <n v="1"/>
    <n v="1"/>
    <n v="1"/>
  </r>
  <r>
    <x v="121"/>
    <x v="1"/>
    <x v="134"/>
    <x v="0"/>
    <m/>
    <m/>
    <n v="5"/>
    <m/>
    <m/>
    <n v="5"/>
    <n v="1"/>
    <n v="5"/>
  </r>
  <r>
    <x v="121"/>
    <x v="1"/>
    <x v="135"/>
    <x v="0"/>
    <m/>
    <m/>
    <n v="6"/>
    <m/>
    <m/>
    <n v="6"/>
    <n v="1"/>
    <n v="6"/>
  </r>
  <r>
    <x v="122"/>
    <x v="1"/>
    <x v="136"/>
    <x v="0"/>
    <m/>
    <m/>
    <n v="6"/>
    <m/>
    <m/>
    <n v="6"/>
    <n v="1"/>
    <n v="6"/>
  </r>
  <r>
    <x v="123"/>
    <x v="1"/>
    <x v="137"/>
    <x v="0"/>
    <m/>
    <m/>
    <n v="8"/>
    <m/>
    <m/>
    <n v="8"/>
    <n v="1.45"/>
    <n v="11.6"/>
  </r>
  <r>
    <x v="123"/>
    <x v="1"/>
    <x v="138"/>
    <x v="0"/>
    <m/>
    <m/>
    <n v="23"/>
    <m/>
    <m/>
    <n v="23"/>
    <n v="1.45"/>
    <n v="33.35"/>
  </r>
  <r>
    <x v="124"/>
    <x v="44"/>
    <x v="139"/>
    <x v="0"/>
    <m/>
    <m/>
    <m/>
    <n v="249"/>
    <n v="1"/>
    <n v="250"/>
    <n v="1.85"/>
    <n v="462.5"/>
  </r>
  <r>
    <x v="125"/>
    <x v="45"/>
    <x v="140"/>
    <x v="0"/>
    <m/>
    <m/>
    <n v="6"/>
    <m/>
    <m/>
    <n v="6"/>
    <n v="4.05"/>
    <n v="24.299999999999997"/>
  </r>
  <r>
    <x v="126"/>
    <x v="44"/>
    <x v="141"/>
    <x v="0"/>
    <m/>
    <m/>
    <m/>
    <m/>
    <n v="1"/>
    <n v="1"/>
    <n v="1.9"/>
    <n v="1.9"/>
  </r>
  <r>
    <x v="126"/>
    <x v="44"/>
    <x v="142"/>
    <x v="0"/>
    <m/>
    <m/>
    <m/>
    <n v="228"/>
    <n v="2"/>
    <n v="230"/>
    <n v="1.9"/>
    <n v="437"/>
  </r>
  <r>
    <x v="127"/>
    <x v="18"/>
    <x v="143"/>
    <x v="0"/>
    <m/>
    <m/>
    <n v="46"/>
    <m/>
    <m/>
    <n v="46"/>
    <n v="0.95"/>
    <n v="43.699999999999996"/>
  </r>
  <r>
    <x v="128"/>
    <x v="46"/>
    <x v="144"/>
    <x v="0"/>
    <m/>
    <m/>
    <n v="1"/>
    <m/>
    <m/>
    <n v="1"/>
    <n v="1.75"/>
    <n v="1.75"/>
  </r>
  <r>
    <x v="129"/>
    <x v="18"/>
    <x v="145"/>
    <x v="0"/>
    <m/>
    <m/>
    <n v="8"/>
    <m/>
    <m/>
    <n v="8"/>
    <n v="1.05"/>
    <n v="8.4"/>
  </r>
  <r>
    <x v="130"/>
    <x v="47"/>
    <x v="146"/>
    <x v="0"/>
    <m/>
    <m/>
    <m/>
    <m/>
    <n v="1"/>
    <n v="1"/>
    <n v="0.35"/>
    <n v="0.35"/>
  </r>
  <r>
    <x v="131"/>
    <x v="26"/>
    <x v="147"/>
    <x v="0"/>
    <m/>
    <m/>
    <n v="2"/>
    <m/>
    <m/>
    <n v="2"/>
    <n v="0.9"/>
    <n v="1.8"/>
  </r>
  <r>
    <x v="132"/>
    <x v="26"/>
    <x v="148"/>
    <x v="0"/>
    <m/>
    <m/>
    <n v="6"/>
    <m/>
    <m/>
    <n v="6"/>
    <n v="1"/>
    <n v="6"/>
  </r>
  <r>
    <x v="133"/>
    <x v="26"/>
    <x v="149"/>
    <x v="0"/>
    <m/>
    <m/>
    <n v="2"/>
    <m/>
    <m/>
    <n v="2"/>
    <n v="1"/>
    <n v="2"/>
  </r>
  <r>
    <x v="134"/>
    <x v="26"/>
    <x v="150"/>
    <x v="0"/>
    <m/>
    <m/>
    <n v="29"/>
    <m/>
    <m/>
    <n v="29"/>
    <n v="0.95"/>
    <n v="27.549999999999997"/>
  </r>
  <r>
    <x v="135"/>
    <x v="48"/>
    <x v="151"/>
    <x v="0"/>
    <m/>
    <m/>
    <n v="1"/>
    <m/>
    <m/>
    <n v="1"/>
    <n v="1"/>
    <n v="1"/>
  </r>
  <r>
    <x v="136"/>
    <x v="48"/>
    <x v="152"/>
    <x v="0"/>
    <m/>
    <m/>
    <n v="2"/>
    <m/>
    <m/>
    <n v="2"/>
    <n v="0.65"/>
    <n v="1.3"/>
  </r>
  <r>
    <x v="137"/>
    <x v="6"/>
    <x v="153"/>
    <x v="0"/>
    <m/>
    <m/>
    <n v="11"/>
    <m/>
    <m/>
    <n v="11"/>
    <n v="1.8"/>
    <n v="19.8"/>
  </r>
  <r>
    <x v="138"/>
    <x v="11"/>
    <x v="154"/>
    <x v="0"/>
    <m/>
    <m/>
    <n v="8"/>
    <m/>
    <m/>
    <n v="8"/>
    <n v="1"/>
    <n v="8"/>
  </r>
  <r>
    <x v="139"/>
    <x v="11"/>
    <x v="155"/>
    <x v="0"/>
    <m/>
    <m/>
    <m/>
    <m/>
    <n v="1"/>
    <n v="1"/>
    <n v="0.75"/>
    <n v="0.75"/>
  </r>
  <r>
    <x v="140"/>
    <x v="49"/>
    <x v="156"/>
    <x v="1"/>
    <m/>
    <m/>
    <m/>
    <m/>
    <m/>
    <m/>
    <e v="#N/A"/>
    <n v="11117.449999999999"/>
  </r>
  <r>
    <x v="140"/>
    <x v="49"/>
    <x v="156"/>
    <x v="1"/>
    <m/>
    <m/>
    <m/>
    <m/>
    <m/>
    <m/>
    <e v="#N/A"/>
    <e v="#N/A"/>
  </r>
  <r>
    <x v="140"/>
    <x v="49"/>
    <x v="156"/>
    <x v="1"/>
    <m/>
    <m/>
    <m/>
    <m/>
    <m/>
    <m/>
    <e v="#N/A"/>
    <e v="#N/A"/>
  </r>
  <r>
    <x v="140"/>
    <x v="49"/>
    <x v="156"/>
    <x v="1"/>
    <m/>
    <m/>
    <m/>
    <m/>
    <m/>
    <m/>
    <e v="#N/A"/>
    <e v="#N/A"/>
  </r>
  <r>
    <x v="140"/>
    <x v="49"/>
    <x v="156"/>
    <x v="1"/>
    <m/>
    <m/>
    <m/>
    <m/>
    <m/>
    <m/>
    <e v="#N/A"/>
    <e v="#N/A"/>
  </r>
  <r>
    <x v="140"/>
    <x v="49"/>
    <x v="156"/>
    <x v="1"/>
    <m/>
    <m/>
    <m/>
    <m/>
    <m/>
    <m/>
    <e v="#N/A"/>
    <e v="#N/A"/>
  </r>
  <r>
    <x v="140"/>
    <x v="49"/>
    <x v="156"/>
    <x v="1"/>
    <m/>
    <m/>
    <m/>
    <m/>
    <m/>
    <m/>
    <e v="#N/A"/>
    <e v="#N/A"/>
  </r>
  <r>
    <x v="140"/>
    <x v="49"/>
    <x v="156"/>
    <x v="1"/>
    <m/>
    <m/>
    <m/>
    <m/>
    <m/>
    <m/>
    <e v="#N/A"/>
    <e v="#N/A"/>
  </r>
  <r>
    <x v="140"/>
    <x v="49"/>
    <x v="156"/>
    <x v="1"/>
    <m/>
    <m/>
    <m/>
    <m/>
    <m/>
    <m/>
    <e v="#N/A"/>
    <e v="#N/A"/>
  </r>
  <r>
    <x v="140"/>
    <x v="49"/>
    <x v="156"/>
    <x v="1"/>
    <m/>
    <m/>
    <m/>
    <m/>
    <m/>
    <m/>
    <e v="#N/A"/>
    <e v="#N/A"/>
  </r>
  <r>
    <x v="140"/>
    <x v="49"/>
    <x v="156"/>
    <x v="1"/>
    <m/>
    <m/>
    <m/>
    <m/>
    <m/>
    <m/>
    <e v="#N/A"/>
    <e v="#N/A"/>
  </r>
  <r>
    <x v="140"/>
    <x v="49"/>
    <x v="156"/>
    <x v="1"/>
    <m/>
    <m/>
    <m/>
    <m/>
    <m/>
    <m/>
    <e v="#N/A"/>
    <e v="#N/A"/>
  </r>
  <r>
    <x v="140"/>
    <x v="49"/>
    <x v="156"/>
    <x v="1"/>
    <m/>
    <m/>
    <m/>
    <m/>
    <m/>
    <m/>
    <e v="#N/A"/>
    <e v="#N/A"/>
  </r>
  <r>
    <x v="140"/>
    <x v="49"/>
    <x v="156"/>
    <x v="1"/>
    <m/>
    <m/>
    <m/>
    <m/>
    <m/>
    <m/>
    <e v="#N/A"/>
    <e v="#N/A"/>
  </r>
  <r>
    <x v="140"/>
    <x v="49"/>
    <x v="156"/>
    <x v="1"/>
    <m/>
    <m/>
    <m/>
    <m/>
    <m/>
    <m/>
    <e v="#N/A"/>
    <e v="#N/A"/>
  </r>
  <r>
    <x v="140"/>
    <x v="49"/>
    <x v="156"/>
    <x v="1"/>
    <m/>
    <m/>
    <m/>
    <m/>
    <m/>
    <m/>
    <e v="#N/A"/>
    <e v="#N/A"/>
  </r>
  <r>
    <x v="140"/>
    <x v="49"/>
    <x v="156"/>
    <x v="1"/>
    <m/>
    <m/>
    <m/>
    <m/>
    <m/>
    <m/>
    <e v="#N/A"/>
    <e v="#N/A"/>
  </r>
  <r>
    <x v="140"/>
    <x v="49"/>
    <x v="156"/>
    <x v="1"/>
    <m/>
    <m/>
    <m/>
    <m/>
    <m/>
    <m/>
    <e v="#N/A"/>
    <e v="#N/A"/>
  </r>
  <r>
    <x v="140"/>
    <x v="49"/>
    <x v="156"/>
    <x v="1"/>
    <m/>
    <m/>
    <m/>
    <m/>
    <m/>
    <m/>
    <e v="#N/A"/>
    <e v="#N/A"/>
  </r>
  <r>
    <x v="140"/>
    <x v="49"/>
    <x v="156"/>
    <x v="1"/>
    <m/>
    <m/>
    <m/>
    <m/>
    <m/>
    <m/>
    <e v="#N/A"/>
    <e v="#N/A"/>
  </r>
  <r>
    <x v="140"/>
    <x v="49"/>
    <x v="156"/>
    <x v="1"/>
    <m/>
    <m/>
    <m/>
    <m/>
    <m/>
    <m/>
    <e v="#N/A"/>
    <e v="#N/A"/>
  </r>
  <r>
    <x v="140"/>
    <x v="49"/>
    <x v="156"/>
    <x v="1"/>
    <m/>
    <m/>
    <m/>
    <m/>
    <m/>
    <m/>
    <e v="#N/A"/>
    <e v="#N/A"/>
  </r>
  <r>
    <x v="140"/>
    <x v="49"/>
    <x v="156"/>
    <x v="1"/>
    <m/>
    <m/>
    <m/>
    <m/>
    <m/>
    <m/>
    <e v="#N/A"/>
    <e v="#N/A"/>
  </r>
  <r>
    <x v="140"/>
    <x v="49"/>
    <x v="156"/>
    <x v="1"/>
    <m/>
    <m/>
    <m/>
    <m/>
    <m/>
    <m/>
    <e v="#N/A"/>
    <e v="#N/A"/>
  </r>
  <r>
    <x v="140"/>
    <x v="49"/>
    <x v="156"/>
    <x v="1"/>
    <m/>
    <m/>
    <m/>
    <m/>
    <m/>
    <m/>
    <e v="#N/A"/>
    <e v="#N/A"/>
  </r>
  <r>
    <x v="140"/>
    <x v="49"/>
    <x v="156"/>
    <x v="1"/>
    <m/>
    <m/>
    <m/>
    <m/>
    <m/>
    <m/>
    <e v="#N/A"/>
    <e v="#N/A"/>
  </r>
  <r>
    <x v="140"/>
    <x v="49"/>
    <x v="156"/>
    <x v="1"/>
    <m/>
    <m/>
    <m/>
    <m/>
    <m/>
    <m/>
    <e v="#N/A"/>
    <e v="#N/A"/>
  </r>
  <r>
    <x v="140"/>
    <x v="49"/>
    <x v="156"/>
    <x v="1"/>
    <m/>
    <m/>
    <m/>
    <m/>
    <m/>
    <m/>
    <e v="#N/A"/>
    <e v="#N/A"/>
  </r>
  <r>
    <x v="140"/>
    <x v="49"/>
    <x v="156"/>
    <x v="1"/>
    <m/>
    <m/>
    <m/>
    <m/>
    <m/>
    <m/>
    <e v="#N/A"/>
    <e v="#N/A"/>
  </r>
  <r>
    <x v="140"/>
    <x v="49"/>
    <x v="156"/>
    <x v="1"/>
    <m/>
    <m/>
    <m/>
    <m/>
    <m/>
    <m/>
    <e v="#N/A"/>
    <e v="#N/A"/>
  </r>
  <r>
    <x v="140"/>
    <x v="49"/>
    <x v="156"/>
    <x v="1"/>
    <m/>
    <m/>
    <m/>
    <m/>
    <m/>
    <m/>
    <e v="#N/A"/>
    <e v="#N/A"/>
  </r>
  <r>
    <x v="140"/>
    <x v="49"/>
    <x v="156"/>
    <x v="1"/>
    <m/>
    <m/>
    <m/>
    <m/>
    <m/>
    <m/>
    <e v="#N/A"/>
    <e v="#N/A"/>
  </r>
  <r>
    <x v="140"/>
    <x v="49"/>
    <x v="156"/>
    <x v="1"/>
    <m/>
    <m/>
    <m/>
    <m/>
    <m/>
    <m/>
    <e v="#N/A"/>
    <e v="#N/A"/>
  </r>
  <r>
    <x v="140"/>
    <x v="49"/>
    <x v="156"/>
    <x v="1"/>
    <m/>
    <m/>
    <m/>
    <m/>
    <m/>
    <m/>
    <e v="#N/A"/>
    <e v="#N/A"/>
  </r>
  <r>
    <x v="140"/>
    <x v="49"/>
    <x v="156"/>
    <x v="1"/>
    <m/>
    <m/>
    <m/>
    <m/>
    <m/>
    <m/>
    <e v="#N/A"/>
    <e v="#N/A"/>
  </r>
  <r>
    <x v="140"/>
    <x v="49"/>
    <x v="156"/>
    <x v="1"/>
    <m/>
    <m/>
    <m/>
    <m/>
    <m/>
    <m/>
    <e v="#N/A"/>
    <e v="#N/A"/>
  </r>
  <r>
    <x v="140"/>
    <x v="49"/>
    <x v="156"/>
    <x v="1"/>
    <m/>
    <m/>
    <m/>
    <m/>
    <m/>
    <m/>
    <e v="#N/A"/>
    <e v="#N/A"/>
  </r>
  <r>
    <x v="140"/>
    <x v="49"/>
    <x v="156"/>
    <x v="1"/>
    <m/>
    <m/>
    <m/>
    <m/>
    <m/>
    <m/>
    <e v="#N/A"/>
    <e v="#N/A"/>
  </r>
  <r>
    <x v="140"/>
    <x v="49"/>
    <x v="156"/>
    <x v="1"/>
    <m/>
    <m/>
    <m/>
    <m/>
    <m/>
    <m/>
    <e v="#N/A"/>
    <e v="#N/A"/>
  </r>
  <r>
    <x v="140"/>
    <x v="49"/>
    <x v="156"/>
    <x v="1"/>
    <m/>
    <m/>
    <m/>
    <m/>
    <m/>
    <m/>
    <e v="#N/A"/>
    <e v="#N/A"/>
  </r>
  <r>
    <x v="140"/>
    <x v="49"/>
    <x v="156"/>
    <x v="1"/>
    <m/>
    <m/>
    <m/>
    <m/>
    <m/>
    <m/>
    <e v="#N/A"/>
    <e v="#N/A"/>
  </r>
  <r>
    <x v="140"/>
    <x v="49"/>
    <x v="156"/>
    <x v="1"/>
    <m/>
    <m/>
    <m/>
    <m/>
    <m/>
    <m/>
    <e v="#N/A"/>
    <e v="#N/A"/>
  </r>
  <r>
    <x v="140"/>
    <x v="49"/>
    <x v="156"/>
    <x v="1"/>
    <m/>
    <m/>
    <m/>
    <m/>
    <m/>
    <m/>
    <e v="#N/A"/>
    <e v="#N/A"/>
  </r>
  <r>
    <x v="140"/>
    <x v="49"/>
    <x v="156"/>
    <x v="1"/>
    <m/>
    <m/>
    <m/>
    <m/>
    <m/>
    <m/>
    <e v="#N/A"/>
    <e v="#N/A"/>
  </r>
  <r>
    <x v="140"/>
    <x v="49"/>
    <x v="156"/>
    <x v="1"/>
    <m/>
    <m/>
    <m/>
    <m/>
    <m/>
    <m/>
    <e v="#N/A"/>
    <e v="#N/A"/>
  </r>
  <r>
    <x v="140"/>
    <x v="49"/>
    <x v="156"/>
    <x v="1"/>
    <m/>
    <m/>
    <m/>
    <m/>
    <m/>
    <m/>
    <e v="#N/A"/>
    <e v="#N/A"/>
  </r>
  <r>
    <x v="140"/>
    <x v="49"/>
    <x v="156"/>
    <x v="1"/>
    <m/>
    <m/>
    <m/>
    <m/>
    <m/>
    <m/>
    <e v="#N/A"/>
    <e v="#N/A"/>
  </r>
  <r>
    <x v="140"/>
    <x v="49"/>
    <x v="156"/>
    <x v="1"/>
    <m/>
    <m/>
    <m/>
    <m/>
    <m/>
    <m/>
    <e v="#N/A"/>
    <e v="#N/A"/>
  </r>
  <r>
    <x v="140"/>
    <x v="49"/>
    <x v="156"/>
    <x v="1"/>
    <m/>
    <m/>
    <m/>
    <m/>
    <m/>
    <m/>
    <e v="#N/A"/>
    <e v="#N/A"/>
  </r>
  <r>
    <x v="140"/>
    <x v="49"/>
    <x v="156"/>
    <x v="1"/>
    <m/>
    <m/>
    <m/>
    <m/>
    <m/>
    <m/>
    <e v="#N/A"/>
    <e v="#N/A"/>
  </r>
  <r>
    <x v="140"/>
    <x v="49"/>
    <x v="156"/>
    <x v="1"/>
    <m/>
    <m/>
    <m/>
    <m/>
    <m/>
    <m/>
    <e v="#N/A"/>
    <e v="#N/A"/>
  </r>
  <r>
    <x v="140"/>
    <x v="49"/>
    <x v="156"/>
    <x v="1"/>
    <m/>
    <m/>
    <m/>
    <m/>
    <m/>
    <m/>
    <e v="#N/A"/>
    <e v="#N/A"/>
  </r>
  <r>
    <x v="140"/>
    <x v="49"/>
    <x v="156"/>
    <x v="1"/>
    <m/>
    <m/>
    <m/>
    <m/>
    <m/>
    <m/>
    <e v="#N/A"/>
    <e v="#N/A"/>
  </r>
  <r>
    <x v="140"/>
    <x v="49"/>
    <x v="156"/>
    <x v="1"/>
    <m/>
    <m/>
    <m/>
    <m/>
    <m/>
    <m/>
    <e v="#N/A"/>
    <e v="#N/A"/>
  </r>
  <r>
    <x v="140"/>
    <x v="49"/>
    <x v="156"/>
    <x v="1"/>
    <m/>
    <m/>
    <m/>
    <m/>
    <m/>
    <m/>
    <e v="#N/A"/>
    <e v="#N/A"/>
  </r>
  <r>
    <x v="140"/>
    <x v="49"/>
    <x v="156"/>
    <x v="1"/>
    <m/>
    <m/>
    <m/>
    <m/>
    <m/>
    <m/>
    <e v="#N/A"/>
    <e v="#N/A"/>
  </r>
  <r>
    <x v="140"/>
    <x v="49"/>
    <x v="156"/>
    <x v="1"/>
    <m/>
    <m/>
    <m/>
    <m/>
    <m/>
    <m/>
    <e v="#N/A"/>
    <e v="#N/A"/>
  </r>
  <r>
    <x v="140"/>
    <x v="49"/>
    <x v="156"/>
    <x v="1"/>
    <m/>
    <m/>
    <m/>
    <m/>
    <m/>
    <m/>
    <e v="#N/A"/>
    <e v="#N/A"/>
  </r>
  <r>
    <x v="140"/>
    <x v="49"/>
    <x v="156"/>
    <x v="1"/>
    <m/>
    <m/>
    <m/>
    <m/>
    <m/>
    <m/>
    <e v="#N/A"/>
    <e v="#N/A"/>
  </r>
  <r>
    <x v="140"/>
    <x v="49"/>
    <x v="156"/>
    <x v="1"/>
    <m/>
    <m/>
    <m/>
    <m/>
    <m/>
    <m/>
    <e v="#N/A"/>
    <e v="#N/A"/>
  </r>
  <r>
    <x v="140"/>
    <x v="49"/>
    <x v="156"/>
    <x v="1"/>
    <m/>
    <m/>
    <m/>
    <m/>
    <m/>
    <m/>
    <e v="#N/A"/>
    <e v="#N/A"/>
  </r>
  <r>
    <x v="140"/>
    <x v="49"/>
    <x v="156"/>
    <x v="1"/>
    <m/>
    <m/>
    <m/>
    <m/>
    <m/>
    <m/>
    <e v="#N/A"/>
    <e v="#N/A"/>
  </r>
  <r>
    <x v="140"/>
    <x v="49"/>
    <x v="156"/>
    <x v="1"/>
    <m/>
    <m/>
    <m/>
    <m/>
    <m/>
    <m/>
    <e v="#N/A"/>
    <e v="#N/A"/>
  </r>
  <r>
    <x v="140"/>
    <x v="49"/>
    <x v="156"/>
    <x v="1"/>
    <m/>
    <m/>
    <m/>
    <m/>
    <m/>
    <m/>
    <e v="#N/A"/>
    <e v="#N/A"/>
  </r>
  <r>
    <x v="140"/>
    <x v="49"/>
    <x v="156"/>
    <x v="1"/>
    <m/>
    <m/>
    <m/>
    <m/>
    <m/>
    <m/>
    <e v="#N/A"/>
    <e v="#N/A"/>
  </r>
  <r>
    <x v="140"/>
    <x v="49"/>
    <x v="156"/>
    <x v="1"/>
    <m/>
    <m/>
    <m/>
    <m/>
    <m/>
    <m/>
    <e v="#N/A"/>
    <e v="#N/A"/>
  </r>
  <r>
    <x v="140"/>
    <x v="49"/>
    <x v="156"/>
    <x v="1"/>
    <m/>
    <m/>
    <m/>
    <m/>
    <m/>
    <m/>
    <e v="#N/A"/>
    <e v="#N/A"/>
  </r>
  <r>
    <x v="140"/>
    <x v="49"/>
    <x v="156"/>
    <x v="1"/>
    <m/>
    <m/>
    <m/>
    <m/>
    <m/>
    <m/>
    <e v="#N/A"/>
    <e v="#N/A"/>
  </r>
  <r>
    <x v="140"/>
    <x v="49"/>
    <x v="156"/>
    <x v="1"/>
    <m/>
    <m/>
    <m/>
    <m/>
    <m/>
    <m/>
    <e v="#N/A"/>
    <e v="#N/A"/>
  </r>
  <r>
    <x v="140"/>
    <x v="49"/>
    <x v="156"/>
    <x v="1"/>
    <m/>
    <m/>
    <m/>
    <m/>
    <m/>
    <m/>
    <e v="#N/A"/>
    <e v="#N/A"/>
  </r>
  <r>
    <x v="140"/>
    <x v="49"/>
    <x v="156"/>
    <x v="1"/>
    <m/>
    <m/>
    <m/>
    <m/>
    <m/>
    <m/>
    <e v="#N/A"/>
    <e v="#N/A"/>
  </r>
  <r>
    <x v="140"/>
    <x v="49"/>
    <x v="156"/>
    <x v="1"/>
    <m/>
    <m/>
    <m/>
    <m/>
    <m/>
    <m/>
    <e v="#N/A"/>
    <e v="#N/A"/>
  </r>
  <r>
    <x v="140"/>
    <x v="49"/>
    <x v="156"/>
    <x v="1"/>
    <m/>
    <m/>
    <m/>
    <m/>
    <m/>
    <m/>
    <e v="#N/A"/>
    <e v="#N/A"/>
  </r>
  <r>
    <x v="140"/>
    <x v="49"/>
    <x v="156"/>
    <x v="1"/>
    <m/>
    <m/>
    <m/>
    <m/>
    <m/>
    <m/>
    <e v="#N/A"/>
    <e v="#N/A"/>
  </r>
  <r>
    <x v="140"/>
    <x v="49"/>
    <x v="156"/>
    <x v="1"/>
    <m/>
    <m/>
    <m/>
    <m/>
    <m/>
    <m/>
    <e v="#N/A"/>
    <e v="#N/A"/>
  </r>
  <r>
    <x v="140"/>
    <x v="49"/>
    <x v="156"/>
    <x v="1"/>
    <m/>
    <m/>
    <m/>
    <m/>
    <m/>
    <m/>
    <e v="#N/A"/>
    <e v="#N/A"/>
  </r>
  <r>
    <x v="140"/>
    <x v="49"/>
    <x v="156"/>
    <x v="1"/>
    <m/>
    <m/>
    <m/>
    <m/>
    <m/>
    <m/>
    <e v="#N/A"/>
    <e v="#N/A"/>
  </r>
  <r>
    <x v="140"/>
    <x v="49"/>
    <x v="156"/>
    <x v="1"/>
    <m/>
    <m/>
    <m/>
    <m/>
    <m/>
    <m/>
    <e v="#N/A"/>
    <e v="#N/A"/>
  </r>
  <r>
    <x v="140"/>
    <x v="49"/>
    <x v="156"/>
    <x v="1"/>
    <m/>
    <m/>
    <m/>
    <m/>
    <m/>
    <m/>
    <e v="#N/A"/>
    <e v="#N/A"/>
  </r>
  <r>
    <x v="140"/>
    <x v="49"/>
    <x v="156"/>
    <x v="1"/>
    <m/>
    <m/>
    <m/>
    <m/>
    <m/>
    <m/>
    <e v="#N/A"/>
    <e v="#N/A"/>
  </r>
  <r>
    <x v="140"/>
    <x v="49"/>
    <x v="156"/>
    <x v="1"/>
    <m/>
    <m/>
    <m/>
    <m/>
    <m/>
    <m/>
    <e v="#N/A"/>
    <e v="#N/A"/>
  </r>
  <r>
    <x v="140"/>
    <x v="49"/>
    <x v="156"/>
    <x v="1"/>
    <m/>
    <m/>
    <m/>
    <m/>
    <m/>
    <m/>
    <e v="#N/A"/>
    <e v="#N/A"/>
  </r>
  <r>
    <x v="140"/>
    <x v="49"/>
    <x v="156"/>
    <x v="1"/>
    <m/>
    <m/>
    <m/>
    <m/>
    <m/>
    <m/>
    <e v="#N/A"/>
    <e v="#N/A"/>
  </r>
  <r>
    <x v="140"/>
    <x v="49"/>
    <x v="156"/>
    <x v="1"/>
    <m/>
    <m/>
    <m/>
    <m/>
    <m/>
    <m/>
    <e v="#N/A"/>
    <e v="#N/A"/>
  </r>
  <r>
    <x v="140"/>
    <x v="49"/>
    <x v="156"/>
    <x v="1"/>
    <m/>
    <m/>
    <m/>
    <m/>
    <m/>
    <m/>
    <e v="#N/A"/>
    <e v="#N/A"/>
  </r>
  <r>
    <x v="140"/>
    <x v="49"/>
    <x v="156"/>
    <x v="1"/>
    <m/>
    <m/>
    <m/>
    <m/>
    <m/>
    <m/>
    <e v="#N/A"/>
    <e v="#N/A"/>
  </r>
  <r>
    <x v="140"/>
    <x v="49"/>
    <x v="156"/>
    <x v="1"/>
    <m/>
    <m/>
    <m/>
    <m/>
    <m/>
    <m/>
    <m/>
    <m/>
  </r>
  <r>
    <x v="140"/>
    <x v="49"/>
    <x v="156"/>
    <x v="1"/>
    <m/>
    <m/>
    <m/>
    <m/>
    <m/>
    <m/>
    <m/>
    <m/>
  </r>
  <r>
    <x v="140"/>
    <x v="49"/>
    <x v="156"/>
    <x v="1"/>
    <m/>
    <m/>
    <m/>
    <m/>
    <m/>
    <m/>
    <m/>
    <m/>
  </r>
  <r>
    <x v="140"/>
    <x v="49"/>
    <x v="156"/>
    <x v="1"/>
    <m/>
    <m/>
    <m/>
    <m/>
    <m/>
    <m/>
    <m/>
    <m/>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70">
  <r>
    <s v="ABC018"/>
    <x v="0"/>
    <s v="MABC018"/>
    <s v="USED"/>
    <m/>
    <m/>
    <n v="3"/>
    <m/>
    <m/>
    <n v="3"/>
    <n v="1"/>
    <n v="3"/>
  </r>
  <r>
    <s v="ABC020"/>
    <x v="0"/>
    <s v="MABC020"/>
    <s v="USED"/>
    <m/>
    <m/>
    <n v="1"/>
    <m/>
    <m/>
    <n v="1"/>
    <n v="1"/>
    <n v="1"/>
  </r>
  <r>
    <s v="ABC034"/>
    <x v="1"/>
    <s v="TABC034"/>
    <s v="USED"/>
    <m/>
    <m/>
    <n v="1"/>
    <m/>
    <m/>
    <n v="1"/>
    <n v="1"/>
    <n v="1"/>
  </r>
  <r>
    <s v="AHMOTO"/>
    <x v="2"/>
    <s v="MCYMODEM"/>
    <s v="USED"/>
    <m/>
    <m/>
    <n v="3"/>
    <m/>
    <m/>
    <n v="3"/>
    <n v="1"/>
    <n v="3"/>
  </r>
  <r>
    <s v="AHU10C022"/>
    <x v="3"/>
    <s v="TABC022"/>
    <s v="USED"/>
    <m/>
    <m/>
    <n v="1"/>
    <m/>
    <m/>
    <n v="1"/>
    <n v="1"/>
    <n v="1"/>
  </r>
  <r>
    <s v="AR3298C"/>
    <x v="4"/>
    <s v="DAR3200P3C908"/>
    <s v="USED"/>
    <m/>
    <m/>
    <m/>
    <m/>
    <n v="6"/>
    <n v="6"/>
    <n v="4.7"/>
    <n v="28.200000000000003"/>
  </r>
  <r>
    <s v="AR362GC"/>
    <x v="5"/>
    <s v="DAR36002GC"/>
    <s v="USED"/>
    <m/>
    <m/>
    <m/>
    <m/>
    <n v="1"/>
    <n v="1"/>
    <n v="9"/>
    <n v="9"/>
  </r>
  <r>
    <s v="C1004"/>
    <x v="6"/>
    <s v="ALL_ECMC1004"/>
    <s v="USED"/>
    <m/>
    <m/>
    <n v="2"/>
    <m/>
    <m/>
    <n v="2"/>
    <n v="1.7"/>
    <n v="3.4"/>
  </r>
  <r>
    <s v="CDTA170TW"/>
    <x v="7"/>
    <s v="DCIDTA170HD"/>
    <s v="USED"/>
    <m/>
    <m/>
    <n v="4"/>
    <m/>
    <m/>
    <n v="4"/>
    <n v="0.35"/>
    <n v="1.4"/>
  </r>
  <r>
    <s v="CDTA271"/>
    <x v="7"/>
    <s v="DCIDTA271HD"/>
    <s v="USED"/>
    <m/>
    <m/>
    <n v="29"/>
    <m/>
    <m/>
    <n v="29"/>
    <n v="0.35"/>
    <n v="10.149999999999999"/>
  </r>
  <r>
    <s v="CGD24G"/>
    <x v="8"/>
    <s v="GNGCGD24G"/>
    <s v="USED"/>
    <m/>
    <m/>
    <n v="1"/>
    <m/>
    <m/>
    <n v="1"/>
    <n v="1"/>
    <n v="1"/>
  </r>
  <r>
    <s v="CI4742STW"/>
    <x v="4"/>
    <s v="DCI4742S"/>
    <s v="USED"/>
    <m/>
    <m/>
    <m/>
    <m/>
    <n v="7"/>
    <n v="7"/>
    <n v="2.95"/>
    <n v="20.650000000000002"/>
  </r>
  <r>
    <s v="CI474C2"/>
    <x v="4"/>
    <s v="DCI4742HDC2"/>
    <s v="USED"/>
    <m/>
    <m/>
    <m/>
    <m/>
    <n v="5"/>
    <n v="5"/>
    <n v="2.95"/>
    <n v="14.75"/>
  </r>
  <r>
    <s v="CI8742STW"/>
    <x v="9"/>
    <s v="DCI8742S"/>
    <s v="USED"/>
    <m/>
    <m/>
    <n v="143"/>
    <m/>
    <m/>
    <n v="143"/>
    <n v="7.25"/>
    <n v="1036.75"/>
  </r>
  <r>
    <s v="CI982GC"/>
    <x v="5"/>
    <s v="DCI98652GC"/>
    <s v="USED"/>
    <n v="1"/>
    <m/>
    <m/>
    <m/>
    <n v="11"/>
    <n v="12"/>
    <n v="5.55"/>
    <n v="66.599999999999994"/>
  </r>
  <r>
    <s v="CM820A"/>
    <x v="10"/>
    <s v="MARCM820A"/>
    <s v="USED"/>
    <m/>
    <m/>
    <n v="13"/>
    <m/>
    <m/>
    <n v="13"/>
    <n v="0.8"/>
    <n v="10.4"/>
  </r>
  <r>
    <s v="CS1815I"/>
    <x v="11"/>
    <s v="BCIAIR1815I"/>
    <s v="USED"/>
    <n v="1"/>
    <m/>
    <m/>
    <m/>
    <m/>
    <n v="1"/>
    <n v="1"/>
    <n v="1"/>
  </r>
  <r>
    <s v="D3DPC3008"/>
    <x v="10"/>
    <s v="CHTR_MCIDPC3008"/>
    <s v="USED"/>
    <m/>
    <m/>
    <n v="7"/>
    <m/>
    <m/>
    <n v="7"/>
    <n v="1"/>
    <n v="7"/>
  </r>
  <r>
    <s v="D3DPC3008"/>
    <x v="10"/>
    <s v="MCIDPC3008"/>
    <s v="USED"/>
    <m/>
    <m/>
    <n v="5"/>
    <m/>
    <m/>
    <n v="5"/>
    <n v="1"/>
    <n v="5"/>
  </r>
  <r>
    <s v="D3DPC3010"/>
    <x v="10"/>
    <s v="CHTR_MCID3DPC3010"/>
    <s v="USED"/>
    <m/>
    <m/>
    <n v="5"/>
    <m/>
    <m/>
    <n v="5"/>
    <n v="1"/>
    <n v="5"/>
  </r>
  <r>
    <s v="DCM425"/>
    <x v="0"/>
    <s v="MRCDCM425"/>
    <s v="USED"/>
    <m/>
    <m/>
    <n v="1"/>
    <m/>
    <m/>
    <n v="1"/>
    <n v="1"/>
    <n v="1"/>
  </r>
  <r>
    <s v="DCX3200P3"/>
    <x v="12"/>
    <s v="CHTR_DMT3200P3M"/>
    <s v="USED"/>
    <m/>
    <m/>
    <m/>
    <m/>
    <n v="5"/>
    <n v="5"/>
    <n v="1.65"/>
    <n v="8.25"/>
  </r>
  <r>
    <s v="DCX3220ED"/>
    <x v="12"/>
    <s v="CHTR_DMTDCX3220ED"/>
    <s v="USED"/>
    <n v="1"/>
    <m/>
    <m/>
    <m/>
    <n v="26"/>
    <n v="27"/>
    <n v="1.35"/>
    <n v="36.450000000000003"/>
  </r>
  <r>
    <s v="DCX3501M"/>
    <x v="13"/>
    <s v="CHTR_DMTDCX3501M"/>
    <s v="USED"/>
    <m/>
    <m/>
    <m/>
    <m/>
    <n v="3"/>
    <n v="3"/>
    <n v="5"/>
    <n v="15"/>
  </r>
  <r>
    <s v="DCX3510M"/>
    <x v="13"/>
    <s v="CHTR_DMT3510MTB"/>
    <s v="USED"/>
    <m/>
    <m/>
    <m/>
    <m/>
    <n v="1"/>
    <n v="1"/>
    <n v="4.5999999999999996"/>
    <n v="4.5999999999999996"/>
  </r>
  <r>
    <s v="DCX3520ED"/>
    <x v="13"/>
    <s v="CHTR_DMTDCX3520ED"/>
    <s v="USED"/>
    <m/>
    <m/>
    <m/>
    <m/>
    <n v="2"/>
    <n v="2"/>
    <n v="4.5"/>
    <n v="9"/>
  </r>
  <r>
    <s v="DDM3521"/>
    <x v="10"/>
    <s v="MUBDDM3521"/>
    <s v="USED"/>
    <m/>
    <m/>
    <n v="6"/>
    <m/>
    <m/>
    <n v="6"/>
    <n v="0.7"/>
    <n v="4.1999999999999993"/>
  </r>
  <r>
    <s v="DDM354"/>
    <x v="14"/>
    <s v="MUBDDM354"/>
    <s v="USED"/>
    <m/>
    <m/>
    <n v="1"/>
    <m/>
    <m/>
    <n v="1"/>
    <n v="0.8"/>
    <n v="0.8"/>
  </r>
  <r>
    <s v="DDW3611"/>
    <x v="15"/>
    <s v="MUBDDW3611"/>
    <s v="USED"/>
    <m/>
    <m/>
    <n v="1"/>
    <m/>
    <m/>
    <n v="1"/>
    <n v="1.3"/>
    <n v="1.3"/>
  </r>
  <r>
    <s v="DDW365"/>
    <x v="15"/>
    <s v="MUBDDW365"/>
    <s v="USED"/>
    <m/>
    <m/>
    <n v="3"/>
    <m/>
    <m/>
    <n v="3"/>
    <n v="1.85"/>
    <n v="5.5500000000000007"/>
  </r>
  <r>
    <s v="DDW3652"/>
    <x v="15"/>
    <s v="CHTR_MUBDDW3652"/>
    <s v="USED"/>
    <m/>
    <m/>
    <n v="1"/>
    <m/>
    <m/>
    <n v="1"/>
    <n v="1.8"/>
    <n v="1.8"/>
  </r>
  <r>
    <s v="DDW36C"/>
    <x v="16"/>
    <s v="MUBDDW36C"/>
    <s v="USED"/>
    <m/>
    <m/>
    <n v="57"/>
    <m/>
    <m/>
    <n v="57"/>
    <n v="1.9"/>
    <n v="108.3"/>
  </r>
  <r>
    <s v="DG1670A"/>
    <x v="16"/>
    <s v="MARDG1670A"/>
    <s v="USED"/>
    <m/>
    <m/>
    <n v="76"/>
    <m/>
    <m/>
    <n v="76"/>
    <n v="1.55"/>
    <n v="117.8"/>
  </r>
  <r>
    <s v="DG860A"/>
    <x v="15"/>
    <s v="MARDG860A"/>
    <s v="USED"/>
    <m/>
    <m/>
    <n v="2"/>
    <m/>
    <m/>
    <n v="2"/>
    <n v="1.5"/>
    <n v="3"/>
  </r>
  <r>
    <s v="DP3216C"/>
    <x v="17"/>
    <s v="TTNDPC3216C"/>
    <s v="USED"/>
    <m/>
    <m/>
    <n v="1"/>
    <m/>
    <m/>
    <n v="1"/>
    <n v="1"/>
    <n v="1"/>
  </r>
  <r>
    <s v="DPC3208"/>
    <x v="18"/>
    <s v="CHTR_TCIDPC3208"/>
    <s v="USED"/>
    <m/>
    <m/>
    <n v="6"/>
    <m/>
    <m/>
    <n v="6"/>
    <n v="1"/>
    <n v="6"/>
  </r>
  <r>
    <s v="DPC3216"/>
    <x v="19"/>
    <s v="CHTR_TTNDPC3216"/>
    <s v="USED"/>
    <m/>
    <m/>
    <n v="87"/>
    <m/>
    <m/>
    <n v="87"/>
    <n v="1"/>
    <n v="87"/>
  </r>
  <r>
    <s v="DPC3216"/>
    <x v="19"/>
    <s v="TTNDPC3216"/>
    <s v="USED"/>
    <m/>
    <m/>
    <n v="83"/>
    <m/>
    <m/>
    <n v="83"/>
    <n v="1"/>
    <n v="83"/>
  </r>
  <r>
    <s v="DPC3216C"/>
    <x v="17"/>
    <s v="CHTR_TTNDPC3216C"/>
    <s v="USED"/>
    <m/>
    <m/>
    <n v="1"/>
    <m/>
    <m/>
    <n v="1"/>
    <n v="1"/>
    <n v="1"/>
  </r>
  <r>
    <s v="DPC3216C"/>
    <x v="17"/>
    <s v="TTNDPC3216C"/>
    <s v="USED"/>
    <m/>
    <m/>
    <n v="1"/>
    <m/>
    <m/>
    <n v="1"/>
    <n v="1"/>
    <n v="1"/>
  </r>
  <r>
    <s v="DVW32CB"/>
    <x v="20"/>
    <s v="TUBDVW32CB"/>
    <s v="USED"/>
    <m/>
    <m/>
    <n v="156"/>
    <m/>
    <m/>
    <n v="156"/>
    <n v="2.5499999999999998"/>
    <n v="397.79999999999995"/>
  </r>
  <r>
    <s v="E100C4D"/>
    <x v="21"/>
    <s v="ALL_RCPE100C4D"/>
    <s v="USED"/>
    <n v="1"/>
    <m/>
    <m/>
    <m/>
    <m/>
    <n v="1"/>
    <n v="1"/>
    <n v="1"/>
  </r>
  <r>
    <s v="E31N2V1"/>
    <x v="22"/>
    <s v="CHTR_THIE31N2V1"/>
    <s v="USED"/>
    <n v="98"/>
    <m/>
    <m/>
    <n v="75"/>
    <n v="39"/>
    <n v="212"/>
    <n v="1.55"/>
    <n v="328.6"/>
  </r>
  <r>
    <s v="E31N2V1"/>
    <x v="22"/>
    <s v="THIE31N2V1"/>
    <s v="USED"/>
    <n v="45"/>
    <m/>
    <m/>
    <n v="42"/>
    <n v="26"/>
    <n v="113"/>
    <n v="1.55"/>
    <n v="175.15"/>
  </r>
  <r>
    <s v="E31T2V1"/>
    <x v="22"/>
    <s v="CHTR_TTNE31T2V1"/>
    <s v="USED"/>
    <n v="17"/>
    <m/>
    <m/>
    <n v="11"/>
    <n v="24"/>
    <n v="52"/>
    <n v="1.35"/>
    <n v="70.2"/>
  </r>
  <r>
    <s v="E31T2V1"/>
    <x v="22"/>
    <s v="TTNE31T2V1"/>
    <s v="USED"/>
    <n v="30"/>
    <m/>
    <m/>
    <n v="33"/>
    <n v="25"/>
    <n v="88"/>
    <n v="1.35"/>
    <n v="118.80000000000001"/>
  </r>
  <r>
    <s v="E31U2V1"/>
    <x v="22"/>
    <s v="CHTR_TUBE31U2V1"/>
    <s v="USED"/>
    <n v="24"/>
    <m/>
    <m/>
    <n v="21"/>
    <n v="32"/>
    <n v="77"/>
    <n v="1.35"/>
    <n v="103.95"/>
  </r>
  <r>
    <s v="E31U2V1"/>
    <x v="22"/>
    <s v="TUBE31U2V1"/>
    <s v="USED"/>
    <n v="48"/>
    <m/>
    <m/>
    <n v="47"/>
    <n v="42"/>
    <n v="137"/>
    <n v="1.35"/>
    <n v="184.95000000000002"/>
  </r>
  <r>
    <s v="EN2251"/>
    <x v="23"/>
    <s v="CHTR_THIEN2251"/>
    <s v="USED"/>
    <n v="59"/>
    <m/>
    <m/>
    <n v="37"/>
    <n v="45"/>
    <n v="141"/>
    <n v="1.55"/>
    <n v="218.55"/>
  </r>
  <r>
    <s v="EN2251"/>
    <x v="23"/>
    <s v="THIEN2251"/>
    <s v="USED"/>
    <n v="132"/>
    <m/>
    <m/>
    <n v="204"/>
    <n v="91"/>
    <n v="427"/>
    <n v="1.55"/>
    <n v="661.85"/>
  </r>
  <r>
    <s v="ES2251"/>
    <x v="23"/>
    <s v="CHTR_MSRES2251"/>
    <s v="USED"/>
    <n v="21"/>
    <m/>
    <m/>
    <n v="95"/>
    <n v="23"/>
    <n v="139"/>
    <n v="1"/>
    <n v="139"/>
  </r>
  <r>
    <s v="ES2251"/>
    <x v="23"/>
    <s v="MSRES2251"/>
    <s v="USED"/>
    <n v="93"/>
    <m/>
    <m/>
    <n v="160"/>
    <n v="81"/>
    <n v="334"/>
    <n v="1"/>
    <n v="334"/>
  </r>
  <r>
    <s v="ESST11AEI-USED"/>
    <x v="24"/>
    <s v="ALL_DSERES11AEI-USED"/>
    <s v="USED"/>
    <m/>
    <m/>
    <m/>
    <m/>
    <n v="4"/>
    <n v="4"/>
    <n v="1.5"/>
    <n v="6"/>
  </r>
  <r>
    <s v="ET2251"/>
    <x v="23"/>
    <s v="CHTR_TTNET2251"/>
    <s v="USED"/>
    <n v="25"/>
    <m/>
    <m/>
    <n v="26"/>
    <n v="44"/>
    <n v="95"/>
    <n v="1.25"/>
    <n v="118.75"/>
  </r>
  <r>
    <s v="ET2251"/>
    <x v="23"/>
    <s v="TTNET2251"/>
    <s v="USED"/>
    <n v="27"/>
    <m/>
    <m/>
    <n v="38"/>
    <n v="60"/>
    <n v="125"/>
    <n v="1.25"/>
    <n v="156.25"/>
  </r>
  <r>
    <s v="EU2251"/>
    <x v="23"/>
    <s v="CHTR_TUBEU2251"/>
    <s v="USED"/>
    <n v="36"/>
    <m/>
    <m/>
    <n v="33"/>
    <n v="28"/>
    <n v="97"/>
    <n v="1.35"/>
    <n v="130.95000000000002"/>
  </r>
  <r>
    <s v="EU2251"/>
    <x v="23"/>
    <s v="TUBEU2251"/>
    <s v="USED"/>
    <n v="127"/>
    <m/>
    <m/>
    <n v="82"/>
    <n v="63"/>
    <n v="272"/>
    <n v="1.35"/>
    <n v="367.20000000000005"/>
  </r>
  <r>
    <s v="EU4251"/>
    <x v="25"/>
    <s v="EUBEEU4251_ALL"/>
    <s v="USED"/>
    <m/>
    <m/>
    <m/>
    <n v="1"/>
    <n v="1"/>
    <n v="2"/>
    <n v="1.5"/>
    <n v="3"/>
  </r>
  <r>
    <s v="FST5260"/>
    <x v="26"/>
    <s v="ALL_RSGFAST5260"/>
    <s v="USED"/>
    <m/>
    <m/>
    <n v="323"/>
    <m/>
    <m/>
    <n v="323"/>
    <n v="1.1499999999999999"/>
    <n v="371.45"/>
  </r>
  <r>
    <s v="HIT2250"/>
    <x v="15"/>
    <s v="CHTR_MHICGNM2250"/>
    <s v="USED"/>
    <m/>
    <m/>
    <n v="15"/>
    <m/>
    <m/>
    <n v="15"/>
    <n v="1"/>
    <n v="15"/>
  </r>
  <r>
    <s v="JD6200O"/>
    <x v="12"/>
    <s v="CHTR_DMT6200HC"/>
    <s v="USED"/>
    <m/>
    <m/>
    <n v="1"/>
    <m/>
    <m/>
    <n v="1"/>
    <n v="9"/>
    <n v="9"/>
  </r>
  <r>
    <s v="M6240L"/>
    <x v="27"/>
    <s v="BHN_RAIM6240V"/>
    <s v="USED"/>
    <m/>
    <m/>
    <n v="1"/>
    <m/>
    <m/>
    <n v="1"/>
    <n v="1"/>
    <n v="1"/>
  </r>
  <r>
    <s v="MAPV1S"/>
    <x v="28"/>
    <s v="ALL_OSRMAPV1S"/>
    <s v="USED"/>
    <m/>
    <m/>
    <m/>
    <m/>
    <n v="1"/>
    <n v="1"/>
    <n v="1"/>
    <n v="1"/>
  </r>
  <r>
    <s v="MODEMOWN"/>
    <x v="29"/>
    <s v="CHTR_MCUSTMOD"/>
    <s v="USED"/>
    <m/>
    <m/>
    <n v="13"/>
    <m/>
    <m/>
    <n v="13"/>
    <n v="1"/>
    <n v="13"/>
  </r>
  <r>
    <s v="MT32P3C"/>
    <x v="4"/>
    <s v="DMT3200P3C"/>
    <s v="USED"/>
    <m/>
    <m/>
    <m/>
    <m/>
    <n v="15"/>
    <n v="15"/>
    <n v="1.65"/>
    <n v="24.75"/>
  </r>
  <r>
    <s v="MT32P3M"/>
    <x v="4"/>
    <s v="DMT3200P3M"/>
    <s v="USED"/>
    <m/>
    <m/>
    <m/>
    <m/>
    <n v="2"/>
    <n v="2"/>
    <n v="9"/>
    <n v="18"/>
  </r>
  <r>
    <s v="MT3510STW"/>
    <x v="9"/>
    <s v="DMT3510S"/>
    <s v="USED"/>
    <m/>
    <m/>
    <m/>
    <m/>
    <n v="1"/>
    <n v="1"/>
    <n v="4.7"/>
    <n v="4.7"/>
  </r>
  <r>
    <s v="PKM802"/>
    <x v="30"/>
    <s v="DCBLCD2M"/>
    <s v="USED"/>
    <m/>
    <m/>
    <n v="16"/>
    <m/>
    <m/>
    <n v="16"/>
    <n v="0.05"/>
    <n v="0.8"/>
  </r>
  <r>
    <s v="PKM803"/>
    <x v="30"/>
    <s v="DCIPKM803"/>
    <s v="USED"/>
    <m/>
    <m/>
    <n v="21"/>
    <m/>
    <m/>
    <n v="21"/>
    <n v="0.05"/>
    <n v="1.05"/>
  </r>
  <r>
    <s v="PKM908"/>
    <x v="30"/>
    <s v="DCIPKM908"/>
    <s v="USED"/>
    <n v="4"/>
    <m/>
    <m/>
    <m/>
    <m/>
    <n v="4"/>
    <n v="9"/>
    <n v="36"/>
  </r>
  <r>
    <s v="RAC2V1A"/>
    <x v="31"/>
    <s v="ALL_RARRAC2V1A"/>
    <s v="USED"/>
    <n v="3"/>
    <m/>
    <m/>
    <n v="1"/>
    <n v="4"/>
    <n v="8"/>
    <n v="1.85"/>
    <n v="14.8"/>
  </r>
  <r>
    <s v="RAC2V1K"/>
    <x v="31"/>
    <s v="ALL_RASRAC2V1K"/>
    <s v="USED"/>
    <n v="34"/>
    <m/>
    <m/>
    <m/>
    <n v="10"/>
    <n v="44"/>
    <n v="1.95"/>
    <n v="85.8"/>
  </r>
  <r>
    <s v="RAC2V1S"/>
    <x v="31"/>
    <s v="ALL_RSGRAC2V1S"/>
    <s v="USED"/>
    <m/>
    <m/>
    <n v="245"/>
    <m/>
    <m/>
    <n v="245"/>
    <n v="2"/>
    <n v="490"/>
  </r>
  <r>
    <s v="RAC2V2S"/>
    <x v="31"/>
    <s v="ALL_RSGRAC2V2S"/>
    <s v="USED"/>
    <n v="11"/>
    <m/>
    <m/>
    <n v="27"/>
    <n v="5"/>
    <n v="43"/>
    <n v="1"/>
    <n v="43"/>
  </r>
  <r>
    <s v="SA4240CTW"/>
    <x v="12"/>
    <s v="DSA4240CHD"/>
    <s v="USED"/>
    <m/>
    <m/>
    <n v="2"/>
    <m/>
    <m/>
    <n v="2"/>
    <n v="4.0999999999999996"/>
    <n v="8.1999999999999993"/>
  </r>
  <r>
    <s v="SA4250HDC"/>
    <x v="12"/>
    <s v="DSA4250CHD"/>
    <s v="USED"/>
    <m/>
    <m/>
    <n v="1"/>
    <m/>
    <m/>
    <n v="1"/>
    <n v="9"/>
    <n v="9"/>
  </r>
  <r>
    <s v="SA4640HDC"/>
    <x v="12"/>
    <s v="CHTR_DCI4640HDC"/>
    <s v="USED"/>
    <m/>
    <m/>
    <m/>
    <m/>
    <n v="1"/>
    <n v="1"/>
    <n v="9"/>
    <n v="9"/>
  </r>
  <r>
    <s v="SA4640HTW"/>
    <x v="12"/>
    <s v="DCI4640H"/>
    <s v="USED"/>
    <m/>
    <m/>
    <n v="18"/>
    <m/>
    <m/>
    <n v="18"/>
    <n v="4.5"/>
    <n v="81"/>
  </r>
  <r>
    <s v="SA4642HTW"/>
    <x v="4"/>
    <s v="DCI4642S"/>
    <s v="USED"/>
    <m/>
    <m/>
    <m/>
    <m/>
    <n v="2"/>
    <n v="2"/>
    <n v="4.5999999999999996"/>
    <n v="9.1999999999999993"/>
  </r>
  <r>
    <s v="SA8640H2"/>
    <x v="13"/>
    <s v="CHTR_DCI8640HDC2C"/>
    <s v="USED"/>
    <m/>
    <m/>
    <m/>
    <m/>
    <n v="1"/>
    <n v="1"/>
    <n v="7.35"/>
    <n v="7.35"/>
  </r>
  <r>
    <s v="SA8640HTW"/>
    <x v="13"/>
    <s v="DC8640S"/>
    <s v="USED"/>
    <m/>
    <m/>
    <n v="9"/>
    <m/>
    <m/>
    <n v="9"/>
    <n v="7.3"/>
    <n v="65.7"/>
  </r>
  <r>
    <s v="SA8642HTW"/>
    <x v="9"/>
    <s v="DCI8642S"/>
    <s v="USED"/>
    <m/>
    <m/>
    <m/>
    <m/>
    <n v="2"/>
    <n v="2"/>
    <n v="7.25"/>
    <n v="14.5"/>
  </r>
  <r>
    <s v="SA8650HDC"/>
    <x v="13"/>
    <s v="CHTR_DCI8650HDCC"/>
    <s v="USED"/>
    <m/>
    <m/>
    <n v="1"/>
    <m/>
    <m/>
    <n v="1"/>
    <n v="9"/>
    <n v="9"/>
  </r>
  <r>
    <s v="SAC2V1A"/>
    <x v="32"/>
    <s v="ALL_RARSAC2V1A"/>
    <s v="USED"/>
    <n v="28"/>
    <m/>
    <m/>
    <n v="7"/>
    <n v="24"/>
    <n v="59"/>
    <n v="1.85"/>
    <n v="109.15"/>
  </r>
  <r>
    <s v="SAC2V1A"/>
    <x v="32"/>
    <s v="RARSAC2V1A"/>
    <s v="USED"/>
    <m/>
    <m/>
    <m/>
    <n v="1"/>
    <n v="1"/>
    <n v="2"/>
    <n v="1.85"/>
    <n v="3.7"/>
  </r>
  <r>
    <s v="SAC2V1K"/>
    <x v="32"/>
    <s v="ALL_RASSAC2V1K"/>
    <s v="USED"/>
    <n v="53"/>
    <m/>
    <m/>
    <n v="2"/>
    <n v="59"/>
    <n v="114"/>
    <n v="1.85"/>
    <n v="210.9"/>
  </r>
  <r>
    <s v="SAC2V2S"/>
    <x v="32"/>
    <s v="ALL_RSGSAC2V2S"/>
    <s v="USED"/>
    <n v="21"/>
    <m/>
    <m/>
    <n v="37"/>
    <n v="67"/>
    <n v="125"/>
    <n v="1.85"/>
    <n v="231.25"/>
  </r>
  <r>
    <s v="SAX1V1K"/>
    <x v="33"/>
    <s v="ALL_RASKSAX1V1K"/>
    <s v="USED"/>
    <n v="26"/>
    <m/>
    <m/>
    <n v="61"/>
    <n v="101"/>
    <n v="188"/>
    <n v="1.5"/>
    <n v="282"/>
  </r>
  <r>
    <s v="SAX1V1K"/>
    <x v="33"/>
    <s v="RASKSAX1V1K"/>
    <s v="USED"/>
    <n v="1"/>
    <m/>
    <m/>
    <n v="8"/>
    <n v="6"/>
    <n v="15"/>
    <n v="1"/>
    <n v="15"/>
  </r>
  <r>
    <s v="SAX1V1R"/>
    <x v="33"/>
    <s v="RASKSAX1V1R"/>
    <s v="USED"/>
    <n v="3"/>
    <m/>
    <m/>
    <n v="192"/>
    <n v="18"/>
    <n v="213"/>
    <n v="1"/>
    <n v="213"/>
  </r>
  <r>
    <s v="SAX1V1S"/>
    <x v="34"/>
    <s v="RASKSAX1V1S"/>
    <s v="USED"/>
    <n v="49"/>
    <m/>
    <m/>
    <n v="90"/>
    <n v="88"/>
    <n v="227"/>
    <n v="1"/>
    <n v="227"/>
  </r>
  <r>
    <s v="SAX2V1R"/>
    <x v="35"/>
    <s v="WSEGVSAX2V1R_ALL"/>
    <s v="USED"/>
    <n v="1"/>
    <m/>
    <m/>
    <m/>
    <n v="11"/>
    <n v="12"/>
    <n v="1.5"/>
    <n v="18"/>
  </r>
  <r>
    <s v="SAX2V1S"/>
    <x v="35"/>
    <s v="WSEGVSAX2V1S_ALL"/>
    <s v="USED"/>
    <n v="82"/>
    <m/>
    <m/>
    <m/>
    <n v="16"/>
    <n v="98"/>
    <n v="1.5"/>
    <n v="147"/>
  </r>
  <r>
    <s v="SB5101"/>
    <x v="0"/>
    <s v="MSB5101"/>
    <s v="USED"/>
    <m/>
    <m/>
    <n v="1"/>
    <m/>
    <m/>
    <n v="1"/>
    <n v="1"/>
    <n v="1"/>
  </r>
  <r>
    <s v="SB6121"/>
    <x v="10"/>
    <s v="CHTR_MMTSB6121"/>
    <s v="USED"/>
    <m/>
    <m/>
    <n v="3"/>
    <m/>
    <m/>
    <n v="3"/>
    <n v="1"/>
    <n v="3"/>
  </r>
  <r>
    <s v="SB6141"/>
    <x v="10"/>
    <s v="MMTSB6141"/>
    <s v="USED"/>
    <m/>
    <m/>
    <n v="19"/>
    <m/>
    <m/>
    <n v="19"/>
    <n v="0.65"/>
    <n v="12.35"/>
  </r>
  <r>
    <s v="SB6183"/>
    <x v="14"/>
    <s v="MMTSB6183"/>
    <s v="USED"/>
    <m/>
    <m/>
    <n v="29"/>
    <m/>
    <m/>
    <n v="29"/>
    <n v="0.65"/>
    <n v="18.850000000000001"/>
  </r>
  <r>
    <s v="SBG6580"/>
    <x v="15"/>
    <s v="CHTR_GMTSBG6580"/>
    <s v="USED"/>
    <m/>
    <m/>
    <n v="2"/>
    <m/>
    <m/>
    <n v="2"/>
    <n v="1"/>
    <n v="2"/>
  </r>
  <r>
    <s v="SBG6580"/>
    <x v="15"/>
    <s v="GMTSBG6580"/>
    <s v="USED"/>
    <m/>
    <m/>
    <n v="1"/>
    <m/>
    <m/>
    <n v="1"/>
    <n v="1"/>
    <n v="1"/>
  </r>
  <r>
    <s v="SBV5121"/>
    <x v="1"/>
    <s v="TSB5121"/>
    <s v="USED"/>
    <m/>
    <m/>
    <n v="1"/>
    <m/>
    <m/>
    <n v="1"/>
    <n v="1"/>
    <n v="1"/>
  </r>
  <r>
    <s v="SBV5220"/>
    <x v="1"/>
    <s v="TSB5220"/>
    <s v="USED"/>
    <m/>
    <m/>
    <n v="1"/>
    <m/>
    <m/>
    <n v="1"/>
    <n v="1"/>
    <n v="1"/>
  </r>
  <r>
    <s v="SCXI11BEI-USED"/>
    <x v="24"/>
    <s v="ALL_IPSSCXI11BEI-USED"/>
    <s v="USED"/>
    <n v="1"/>
    <m/>
    <m/>
    <m/>
    <n v="27"/>
    <n v="28"/>
    <n v="1.2"/>
    <n v="33.6"/>
  </r>
  <r>
    <s v="SM3398C"/>
    <x v="4"/>
    <s v="DSM3362C908"/>
    <s v="USED"/>
    <m/>
    <m/>
    <n v="20"/>
    <m/>
    <m/>
    <n v="20"/>
    <n v="9"/>
    <n v="180"/>
  </r>
  <r>
    <s v="SM8014S"/>
    <x v="8"/>
    <s v="GSM8014SI"/>
    <s v="USED"/>
    <m/>
    <m/>
    <n v="1"/>
    <m/>
    <m/>
    <n v="1"/>
    <n v="1"/>
    <n v="1"/>
  </r>
  <r>
    <s v="SMC1604"/>
    <x v="15"/>
    <s v="CHTR_MSNSMCD3G1604W"/>
    <s v="USED"/>
    <m/>
    <m/>
    <n v="3"/>
    <m/>
    <m/>
    <n v="3"/>
    <n v="1"/>
    <n v="3"/>
  </r>
  <r>
    <s v="SONUV1H"/>
    <x v="36"/>
    <s v="ALL_THXSONUV1H"/>
    <s v="USED"/>
    <n v="4"/>
    <m/>
    <m/>
    <m/>
    <n v="10"/>
    <n v="14"/>
    <n v="1.2"/>
    <n v="16.8"/>
  </r>
  <r>
    <s v="SONUV1N"/>
    <x v="36"/>
    <s v="EHITSONUV1N_ALL"/>
    <s v="USED"/>
    <m/>
    <m/>
    <m/>
    <m/>
    <n v="1"/>
    <n v="1"/>
    <n v="1.2"/>
    <n v="1.2"/>
  </r>
  <r>
    <s v="SONUV1S"/>
    <x v="36"/>
    <s v="ALL_TSGSONUV1S"/>
    <s v="USED"/>
    <m/>
    <m/>
    <m/>
    <n v="1"/>
    <n v="6"/>
    <n v="7"/>
    <n v="1.3"/>
    <n v="9.1"/>
  </r>
  <r>
    <s v="SONUV1S"/>
    <x v="36"/>
    <s v="TSGSONUV1S"/>
    <s v="USED"/>
    <n v="1"/>
    <m/>
    <m/>
    <m/>
    <m/>
    <n v="1"/>
    <n v="1"/>
    <n v="1"/>
  </r>
  <r>
    <s v="SP110A"/>
    <x v="37"/>
    <s v="ALL_DARSPECTRUM110A"/>
    <s v="USED"/>
    <m/>
    <m/>
    <m/>
    <m/>
    <n v="4"/>
    <n v="4"/>
    <n v="1.55"/>
    <n v="6.2"/>
  </r>
  <r>
    <s v="SP110H"/>
    <x v="37"/>
    <s v="ALL_DHXSPECTRUM110H"/>
    <s v="USED"/>
    <m/>
    <m/>
    <m/>
    <m/>
    <n v="15"/>
    <n v="15"/>
    <n v="1.17"/>
    <n v="17.549999999999997"/>
  </r>
  <r>
    <s v="SP110T"/>
    <x v="37"/>
    <s v="ALL_DTNSPECTRUM110T"/>
    <s v="USED"/>
    <m/>
    <m/>
    <m/>
    <m/>
    <n v="3"/>
    <n v="3"/>
    <n v="1.55"/>
    <n v="4.6500000000000004"/>
  </r>
  <r>
    <s v="SP210A"/>
    <x v="38"/>
    <s v="ALL_DARSPECTRUM210A"/>
    <s v="USED"/>
    <m/>
    <m/>
    <m/>
    <m/>
    <n v="2"/>
    <n v="2"/>
    <n v="3.5"/>
    <n v="7"/>
  </r>
  <r>
    <s v="SP210H"/>
    <x v="38"/>
    <s v="ALL_DHXSPECTRUM210H"/>
    <s v="USED"/>
    <m/>
    <m/>
    <m/>
    <m/>
    <n v="11"/>
    <n v="11"/>
    <n v="3.2"/>
    <n v="35.200000000000003"/>
  </r>
  <r>
    <s v="SP210T"/>
    <x v="38"/>
    <s v="ALL_DTNSPECTRUM210T"/>
    <s v="USED"/>
    <m/>
    <m/>
    <m/>
    <m/>
    <n v="1"/>
    <n v="1"/>
    <n v="3.35"/>
    <n v="3.35"/>
  </r>
  <r>
    <s v="SPM101H"/>
    <x v="39"/>
    <s v="DHXSPECTRUM101H"/>
    <s v="USED"/>
    <m/>
    <m/>
    <m/>
    <m/>
    <n v="15"/>
    <n v="15"/>
    <n v="1.55"/>
    <n v="23.25"/>
  </r>
  <r>
    <s v="SPM101T"/>
    <x v="39"/>
    <s v="DTNSPECTRUM101T"/>
    <s v="USED"/>
    <m/>
    <m/>
    <m/>
    <m/>
    <n v="27"/>
    <n v="27"/>
    <n v="1.55"/>
    <n v="41.85"/>
  </r>
  <r>
    <s v="SPM201H"/>
    <x v="40"/>
    <s v="DHXSPECTRUM201H"/>
    <s v="USED"/>
    <m/>
    <m/>
    <m/>
    <m/>
    <n v="5"/>
    <n v="5"/>
    <n v="3.25"/>
    <n v="16.25"/>
  </r>
  <r>
    <s v="SPM201T"/>
    <x v="40"/>
    <s v="DTNSPECTRUM201T"/>
    <s v="USED"/>
    <m/>
    <m/>
    <m/>
    <m/>
    <n v="18"/>
    <n v="18"/>
    <n v="3.4"/>
    <n v="61.199999999999996"/>
  </r>
  <r>
    <s v="SSH3260TW"/>
    <x v="12"/>
    <s v="DSMT3260HD"/>
    <s v="USED"/>
    <m/>
    <m/>
    <n v="1"/>
    <m/>
    <m/>
    <n v="1"/>
    <n v="4.45"/>
    <n v="4.45"/>
  </r>
  <r>
    <s v="SSH3262TW"/>
    <x v="4"/>
    <s v="DSM3262S"/>
    <s v="USED"/>
    <m/>
    <m/>
    <n v="22"/>
    <m/>
    <m/>
    <n v="22"/>
    <n v="3.45"/>
    <n v="75.900000000000006"/>
  </r>
  <r>
    <s v="SSH3270TW"/>
    <x v="13"/>
    <s v="DSMT3270"/>
    <s v="USED"/>
    <m/>
    <m/>
    <n v="3"/>
    <m/>
    <m/>
    <n v="3"/>
    <n v="9"/>
    <n v="27"/>
  </r>
  <r>
    <s v="SSH3272TW"/>
    <x v="9"/>
    <s v="DSM3272S"/>
    <s v="USED"/>
    <m/>
    <m/>
    <n v="24"/>
    <m/>
    <m/>
    <n v="24"/>
    <n v="6.65"/>
    <n v="159.60000000000002"/>
  </r>
  <r>
    <s v="SSH3362TW"/>
    <x v="4"/>
    <s v="DSM3362S"/>
    <s v="USED"/>
    <m/>
    <m/>
    <n v="83"/>
    <m/>
    <m/>
    <n v="83"/>
    <n v="3.45"/>
    <n v="286.35000000000002"/>
  </r>
  <r>
    <s v="TC4310"/>
    <x v="14"/>
    <s v="MTNTC4310"/>
    <s v="USED"/>
    <m/>
    <m/>
    <n v="7"/>
    <m/>
    <m/>
    <n v="7"/>
    <n v="1"/>
    <n v="7"/>
  </r>
  <r>
    <s v="TC4400"/>
    <x v="41"/>
    <s v="MTNTC4400AMV1"/>
    <s v="USED"/>
    <m/>
    <m/>
    <n v="2"/>
    <m/>
    <m/>
    <n v="2"/>
    <n v="0.85"/>
    <n v="1.7"/>
  </r>
  <r>
    <s v="TC8715D"/>
    <x v="16"/>
    <s v="MTNTC8715D"/>
    <s v="USED"/>
    <m/>
    <m/>
    <n v="73"/>
    <m/>
    <m/>
    <n v="73"/>
    <n v="2.5499999999999998"/>
    <n v="186.14999999999998"/>
  </r>
  <r>
    <s v="TC8717T"/>
    <x v="20"/>
    <s v="TTNTC8717T"/>
    <s v="USED"/>
    <m/>
    <m/>
    <n v="123"/>
    <m/>
    <m/>
    <n v="123"/>
    <n v="2.6"/>
    <n v="319.8"/>
  </r>
  <r>
    <s v="TG1672G"/>
    <x v="20"/>
    <s v="TARTG1672G"/>
    <s v="USED"/>
    <m/>
    <m/>
    <n v="176"/>
    <m/>
    <m/>
    <n v="176"/>
    <n v="1.9"/>
    <n v="334.4"/>
  </r>
  <r>
    <s v="TG862G"/>
    <x v="42"/>
    <s v="TARTG862G"/>
    <s v="USED"/>
    <m/>
    <m/>
    <n v="7"/>
    <m/>
    <m/>
    <n v="7"/>
    <n v="1"/>
    <n v="7"/>
  </r>
  <r>
    <s v="TM1602A"/>
    <x v="43"/>
    <s v="CHTR_TARTM1602A"/>
    <s v="USED"/>
    <n v="2"/>
    <m/>
    <m/>
    <m/>
    <n v="2"/>
    <n v="4"/>
    <n v="1.05"/>
    <n v="4.2"/>
  </r>
  <r>
    <s v="TM1602AP2"/>
    <x v="43"/>
    <s v="CHTR_TARTM1602AP2"/>
    <s v="USED"/>
    <n v="3"/>
    <m/>
    <m/>
    <m/>
    <n v="8"/>
    <n v="11"/>
    <n v="1"/>
    <n v="11"/>
  </r>
  <r>
    <s v="TM16AP2"/>
    <x v="43"/>
    <s v="TARTM1602AP2"/>
    <s v="USED"/>
    <n v="5"/>
    <m/>
    <m/>
    <m/>
    <n v="31"/>
    <n v="36"/>
    <n v="1.05"/>
    <n v="37.800000000000004"/>
  </r>
  <r>
    <s v="TM402P"/>
    <x v="1"/>
    <s v="TTM402P"/>
    <s v="USED"/>
    <m/>
    <m/>
    <n v="1"/>
    <m/>
    <m/>
    <n v="1"/>
    <n v="1"/>
    <n v="1"/>
  </r>
  <r>
    <s v="TM502A"/>
    <x v="1"/>
    <s v="CHTR_TTM502A"/>
    <s v="USED"/>
    <m/>
    <m/>
    <n v="1"/>
    <m/>
    <m/>
    <n v="1"/>
    <n v="1"/>
    <n v="1"/>
  </r>
  <r>
    <s v="TM502G"/>
    <x v="1"/>
    <s v="CHTR_TTM502G"/>
    <s v="USED"/>
    <m/>
    <m/>
    <n v="5"/>
    <m/>
    <m/>
    <n v="5"/>
    <n v="1"/>
    <n v="5"/>
  </r>
  <r>
    <s v="TM502G"/>
    <x v="1"/>
    <s v="TTM502G"/>
    <s v="USED"/>
    <m/>
    <m/>
    <n v="6"/>
    <m/>
    <m/>
    <n v="6"/>
    <n v="1"/>
    <n v="6"/>
  </r>
  <r>
    <s v="TM602A"/>
    <x v="1"/>
    <s v="CHTR_TARTM602A"/>
    <s v="USED"/>
    <m/>
    <m/>
    <n v="6"/>
    <m/>
    <m/>
    <n v="6"/>
    <n v="1"/>
    <n v="6"/>
  </r>
  <r>
    <s v="TM602G"/>
    <x v="1"/>
    <s v="CHTR_TARTM602G"/>
    <s v="USED"/>
    <m/>
    <m/>
    <n v="8"/>
    <m/>
    <m/>
    <n v="8"/>
    <n v="1.45"/>
    <n v="11.6"/>
  </r>
  <r>
    <s v="TM602G"/>
    <x v="1"/>
    <s v="TARTM602G"/>
    <s v="USED"/>
    <m/>
    <m/>
    <n v="23"/>
    <m/>
    <m/>
    <n v="23"/>
    <n v="1.45"/>
    <n v="33.35"/>
  </r>
  <r>
    <s v="TM604G"/>
    <x v="44"/>
    <s v="TARTM604G"/>
    <s v="USED"/>
    <m/>
    <m/>
    <m/>
    <n v="249"/>
    <n v="1"/>
    <n v="250"/>
    <n v="1.85"/>
    <n v="462.5"/>
  </r>
  <r>
    <s v="TM608G"/>
    <x v="45"/>
    <s v="TARTM608G"/>
    <s v="USED"/>
    <m/>
    <m/>
    <n v="6"/>
    <m/>
    <m/>
    <n v="6"/>
    <n v="4.05"/>
    <n v="24.299999999999997"/>
  </r>
  <r>
    <s v="TM804G"/>
    <x v="44"/>
    <s v="CHTR_TARTM804G"/>
    <s v="USED"/>
    <m/>
    <m/>
    <m/>
    <m/>
    <n v="1"/>
    <n v="1"/>
    <n v="1.9"/>
    <n v="1.9"/>
  </r>
  <r>
    <s v="TM804G"/>
    <x v="44"/>
    <s v="TARTM804G"/>
    <s v="USED"/>
    <m/>
    <m/>
    <m/>
    <n v="228"/>
    <n v="2"/>
    <n v="230"/>
    <n v="1.9"/>
    <n v="437"/>
  </r>
  <r>
    <s v="TM822A"/>
    <x v="18"/>
    <s v="CHTR_TARTM822A"/>
    <s v="USED"/>
    <m/>
    <m/>
    <n v="46"/>
    <m/>
    <m/>
    <n v="46"/>
    <n v="0.95"/>
    <n v="43.699999999999996"/>
  </r>
  <r>
    <s v="TM822G"/>
    <x v="46"/>
    <s v="CHTR_TARTM822G"/>
    <s v="USED"/>
    <m/>
    <m/>
    <n v="1"/>
    <m/>
    <m/>
    <n v="1"/>
    <n v="1.75"/>
    <n v="1.75"/>
  </r>
  <r>
    <s v="TM902A"/>
    <x v="18"/>
    <s v="CHTR_TARTM902A"/>
    <s v="USED"/>
    <m/>
    <m/>
    <n v="8"/>
    <m/>
    <m/>
    <n v="8"/>
    <n v="1.05"/>
    <n v="8.4"/>
  </r>
  <r>
    <s v="TVM924"/>
    <x v="47"/>
    <s v="TUBTVM9241"/>
    <s v="USED"/>
    <m/>
    <m/>
    <m/>
    <m/>
    <n v="1"/>
    <n v="1"/>
    <n v="0.35"/>
    <n v="0.35"/>
  </r>
  <r>
    <s v="WNDR3400"/>
    <x v="26"/>
    <s v="CHTR_RNEWNDR3400"/>
    <s v="USED"/>
    <m/>
    <m/>
    <n v="2"/>
    <m/>
    <m/>
    <n v="2"/>
    <n v="0.9"/>
    <n v="1.8"/>
  </r>
  <r>
    <s v="WNDR3800"/>
    <x v="26"/>
    <s v="CHTR_RNEWNDR3800"/>
    <s v="USED"/>
    <m/>
    <m/>
    <n v="6"/>
    <m/>
    <m/>
    <n v="6"/>
    <n v="1"/>
    <n v="6"/>
  </r>
  <r>
    <s v="WNDR3800C"/>
    <x v="26"/>
    <s v="CHTR_RNEWNDR3800C"/>
    <s v="USED"/>
    <m/>
    <m/>
    <n v="2"/>
    <m/>
    <m/>
    <n v="2"/>
    <n v="1"/>
    <n v="2"/>
  </r>
  <r>
    <s v="WNDR6300C"/>
    <x v="26"/>
    <s v="CHTR_RNEWNDR6300C"/>
    <s v="USED"/>
    <m/>
    <m/>
    <n v="29"/>
    <m/>
    <m/>
    <n v="29"/>
    <n v="0.95"/>
    <n v="27.549999999999997"/>
  </r>
  <r>
    <s v="WNR1000"/>
    <x v="48"/>
    <s v="RNEWNR1000"/>
    <s v="USED"/>
    <m/>
    <m/>
    <n v="1"/>
    <m/>
    <m/>
    <n v="1"/>
    <n v="1"/>
    <n v="1"/>
  </r>
  <r>
    <s v="WNR2000"/>
    <x v="48"/>
    <s v="RNEWNR2000"/>
    <s v="USED"/>
    <m/>
    <m/>
    <n v="2"/>
    <m/>
    <m/>
    <n v="2"/>
    <n v="0.65"/>
    <n v="1.3"/>
  </r>
  <r>
    <s v="XE040G"/>
    <x v="6"/>
    <s v="EAAXE040G"/>
    <s v="USED"/>
    <m/>
    <m/>
    <n v="11"/>
    <m/>
    <m/>
    <n v="11"/>
    <n v="1.8"/>
    <n v="19.8"/>
  </r>
  <r>
    <s v="ZF7372"/>
    <x v="11"/>
    <s v="HRU7372"/>
    <s v="USED"/>
    <m/>
    <m/>
    <n v="8"/>
    <m/>
    <m/>
    <n v="8"/>
    <n v="1"/>
    <n v="8"/>
  </r>
  <r>
    <s v="ZFR500"/>
    <x v="11"/>
    <s v="HRUR500"/>
    <s v="USED"/>
    <m/>
    <m/>
    <m/>
    <m/>
    <n v="1"/>
    <n v="1"/>
    <n v="0.75"/>
    <n v="0.75"/>
  </r>
  <r>
    <m/>
    <x v="49"/>
    <m/>
    <m/>
    <m/>
    <m/>
    <m/>
    <m/>
    <m/>
    <m/>
    <e v="#N/A"/>
    <n v="11117.449999999999"/>
  </r>
  <r>
    <m/>
    <x v="49"/>
    <m/>
    <m/>
    <m/>
    <m/>
    <m/>
    <m/>
    <m/>
    <m/>
    <e v="#N/A"/>
    <e v="#N/A"/>
  </r>
  <r>
    <m/>
    <x v="49"/>
    <m/>
    <m/>
    <m/>
    <m/>
    <m/>
    <m/>
    <m/>
    <m/>
    <e v="#N/A"/>
    <e v="#N/A"/>
  </r>
  <r>
    <m/>
    <x v="49"/>
    <m/>
    <m/>
    <m/>
    <m/>
    <m/>
    <m/>
    <m/>
    <m/>
    <e v="#N/A"/>
    <e v="#N/A"/>
  </r>
  <r>
    <m/>
    <x v="49"/>
    <m/>
    <m/>
    <m/>
    <m/>
    <m/>
    <m/>
    <m/>
    <m/>
    <e v="#N/A"/>
    <e v="#N/A"/>
  </r>
  <r>
    <m/>
    <x v="49"/>
    <m/>
    <m/>
    <m/>
    <m/>
    <m/>
    <m/>
    <m/>
    <m/>
    <e v="#N/A"/>
    <e v="#N/A"/>
  </r>
  <r>
    <m/>
    <x v="49"/>
    <m/>
    <m/>
    <m/>
    <m/>
    <m/>
    <m/>
    <m/>
    <m/>
    <e v="#N/A"/>
    <e v="#N/A"/>
  </r>
  <r>
    <m/>
    <x v="49"/>
    <m/>
    <m/>
    <m/>
    <m/>
    <m/>
    <m/>
    <m/>
    <m/>
    <e v="#N/A"/>
    <e v="#N/A"/>
  </r>
  <r>
    <m/>
    <x v="49"/>
    <m/>
    <m/>
    <m/>
    <m/>
    <m/>
    <m/>
    <m/>
    <m/>
    <e v="#N/A"/>
    <e v="#N/A"/>
  </r>
  <r>
    <m/>
    <x v="49"/>
    <m/>
    <m/>
    <m/>
    <m/>
    <m/>
    <m/>
    <m/>
    <m/>
    <e v="#N/A"/>
    <e v="#N/A"/>
  </r>
  <r>
    <m/>
    <x v="49"/>
    <m/>
    <m/>
    <m/>
    <m/>
    <m/>
    <m/>
    <m/>
    <m/>
    <e v="#N/A"/>
    <e v="#N/A"/>
  </r>
  <r>
    <m/>
    <x v="49"/>
    <m/>
    <m/>
    <m/>
    <m/>
    <m/>
    <m/>
    <m/>
    <m/>
    <e v="#N/A"/>
    <e v="#N/A"/>
  </r>
  <r>
    <m/>
    <x v="49"/>
    <m/>
    <m/>
    <m/>
    <m/>
    <m/>
    <m/>
    <m/>
    <m/>
    <e v="#N/A"/>
    <e v="#N/A"/>
  </r>
  <r>
    <m/>
    <x v="49"/>
    <m/>
    <m/>
    <m/>
    <m/>
    <m/>
    <m/>
    <m/>
    <m/>
    <e v="#N/A"/>
    <e v="#N/A"/>
  </r>
  <r>
    <m/>
    <x v="49"/>
    <m/>
    <m/>
    <m/>
    <m/>
    <m/>
    <m/>
    <m/>
    <m/>
    <e v="#N/A"/>
    <e v="#N/A"/>
  </r>
  <r>
    <m/>
    <x v="49"/>
    <m/>
    <m/>
    <m/>
    <m/>
    <m/>
    <m/>
    <m/>
    <m/>
    <e v="#N/A"/>
    <e v="#N/A"/>
  </r>
  <r>
    <m/>
    <x v="49"/>
    <m/>
    <m/>
    <m/>
    <m/>
    <m/>
    <m/>
    <m/>
    <m/>
    <e v="#N/A"/>
    <e v="#N/A"/>
  </r>
  <r>
    <m/>
    <x v="49"/>
    <m/>
    <m/>
    <m/>
    <m/>
    <m/>
    <m/>
    <m/>
    <m/>
    <e v="#N/A"/>
    <e v="#N/A"/>
  </r>
  <r>
    <m/>
    <x v="49"/>
    <m/>
    <m/>
    <m/>
    <m/>
    <m/>
    <m/>
    <m/>
    <m/>
    <e v="#N/A"/>
    <e v="#N/A"/>
  </r>
  <r>
    <m/>
    <x v="49"/>
    <m/>
    <m/>
    <m/>
    <m/>
    <m/>
    <m/>
    <m/>
    <m/>
    <e v="#N/A"/>
    <e v="#N/A"/>
  </r>
  <r>
    <m/>
    <x v="49"/>
    <m/>
    <m/>
    <m/>
    <m/>
    <m/>
    <m/>
    <m/>
    <m/>
    <e v="#N/A"/>
    <e v="#N/A"/>
  </r>
  <r>
    <m/>
    <x v="49"/>
    <m/>
    <m/>
    <m/>
    <m/>
    <m/>
    <m/>
    <m/>
    <m/>
    <e v="#N/A"/>
    <e v="#N/A"/>
  </r>
  <r>
    <m/>
    <x v="49"/>
    <m/>
    <m/>
    <m/>
    <m/>
    <m/>
    <m/>
    <m/>
    <m/>
    <e v="#N/A"/>
    <e v="#N/A"/>
  </r>
  <r>
    <m/>
    <x v="49"/>
    <m/>
    <m/>
    <m/>
    <m/>
    <m/>
    <m/>
    <m/>
    <m/>
    <e v="#N/A"/>
    <e v="#N/A"/>
  </r>
  <r>
    <m/>
    <x v="49"/>
    <m/>
    <m/>
    <m/>
    <m/>
    <m/>
    <m/>
    <m/>
    <m/>
    <e v="#N/A"/>
    <e v="#N/A"/>
  </r>
  <r>
    <m/>
    <x v="49"/>
    <m/>
    <m/>
    <m/>
    <m/>
    <m/>
    <m/>
    <m/>
    <m/>
    <e v="#N/A"/>
    <e v="#N/A"/>
  </r>
  <r>
    <m/>
    <x v="49"/>
    <m/>
    <m/>
    <m/>
    <m/>
    <m/>
    <m/>
    <m/>
    <m/>
    <e v="#N/A"/>
    <e v="#N/A"/>
  </r>
  <r>
    <m/>
    <x v="49"/>
    <m/>
    <m/>
    <m/>
    <m/>
    <m/>
    <m/>
    <m/>
    <m/>
    <e v="#N/A"/>
    <e v="#N/A"/>
  </r>
  <r>
    <m/>
    <x v="49"/>
    <m/>
    <m/>
    <m/>
    <m/>
    <m/>
    <m/>
    <m/>
    <m/>
    <e v="#N/A"/>
    <e v="#N/A"/>
  </r>
  <r>
    <m/>
    <x v="49"/>
    <m/>
    <m/>
    <m/>
    <m/>
    <m/>
    <m/>
    <m/>
    <m/>
    <e v="#N/A"/>
    <e v="#N/A"/>
  </r>
  <r>
    <m/>
    <x v="49"/>
    <m/>
    <m/>
    <m/>
    <m/>
    <m/>
    <m/>
    <m/>
    <m/>
    <e v="#N/A"/>
    <e v="#N/A"/>
  </r>
  <r>
    <m/>
    <x v="49"/>
    <m/>
    <m/>
    <m/>
    <m/>
    <m/>
    <m/>
    <m/>
    <m/>
    <e v="#N/A"/>
    <e v="#N/A"/>
  </r>
  <r>
    <m/>
    <x v="49"/>
    <m/>
    <m/>
    <m/>
    <m/>
    <m/>
    <m/>
    <m/>
    <m/>
    <e v="#N/A"/>
    <e v="#N/A"/>
  </r>
  <r>
    <m/>
    <x v="49"/>
    <m/>
    <m/>
    <m/>
    <m/>
    <m/>
    <m/>
    <m/>
    <m/>
    <e v="#N/A"/>
    <e v="#N/A"/>
  </r>
  <r>
    <m/>
    <x v="49"/>
    <m/>
    <m/>
    <m/>
    <m/>
    <m/>
    <m/>
    <m/>
    <m/>
    <e v="#N/A"/>
    <e v="#N/A"/>
  </r>
  <r>
    <m/>
    <x v="49"/>
    <m/>
    <m/>
    <m/>
    <m/>
    <m/>
    <m/>
    <m/>
    <m/>
    <e v="#N/A"/>
    <e v="#N/A"/>
  </r>
  <r>
    <m/>
    <x v="49"/>
    <m/>
    <m/>
    <m/>
    <m/>
    <m/>
    <m/>
    <m/>
    <m/>
    <e v="#N/A"/>
    <e v="#N/A"/>
  </r>
  <r>
    <m/>
    <x v="49"/>
    <m/>
    <m/>
    <m/>
    <m/>
    <m/>
    <m/>
    <m/>
    <m/>
    <e v="#N/A"/>
    <e v="#N/A"/>
  </r>
  <r>
    <m/>
    <x v="49"/>
    <m/>
    <m/>
    <m/>
    <m/>
    <m/>
    <m/>
    <m/>
    <m/>
    <e v="#N/A"/>
    <e v="#N/A"/>
  </r>
  <r>
    <m/>
    <x v="49"/>
    <m/>
    <m/>
    <m/>
    <m/>
    <m/>
    <m/>
    <m/>
    <m/>
    <e v="#N/A"/>
    <e v="#N/A"/>
  </r>
  <r>
    <m/>
    <x v="49"/>
    <m/>
    <m/>
    <m/>
    <m/>
    <m/>
    <m/>
    <m/>
    <m/>
    <e v="#N/A"/>
    <e v="#N/A"/>
  </r>
  <r>
    <m/>
    <x v="49"/>
    <m/>
    <m/>
    <m/>
    <m/>
    <m/>
    <m/>
    <m/>
    <m/>
    <e v="#N/A"/>
    <e v="#N/A"/>
  </r>
  <r>
    <m/>
    <x v="49"/>
    <m/>
    <m/>
    <m/>
    <m/>
    <m/>
    <m/>
    <m/>
    <m/>
    <e v="#N/A"/>
    <e v="#N/A"/>
  </r>
  <r>
    <m/>
    <x v="49"/>
    <m/>
    <m/>
    <m/>
    <m/>
    <m/>
    <m/>
    <m/>
    <m/>
    <e v="#N/A"/>
    <e v="#N/A"/>
  </r>
  <r>
    <m/>
    <x v="49"/>
    <m/>
    <m/>
    <m/>
    <m/>
    <m/>
    <m/>
    <m/>
    <m/>
    <e v="#N/A"/>
    <e v="#N/A"/>
  </r>
  <r>
    <m/>
    <x v="49"/>
    <m/>
    <m/>
    <m/>
    <m/>
    <m/>
    <m/>
    <m/>
    <m/>
    <e v="#N/A"/>
    <e v="#N/A"/>
  </r>
  <r>
    <m/>
    <x v="49"/>
    <m/>
    <m/>
    <m/>
    <m/>
    <m/>
    <m/>
    <m/>
    <m/>
    <e v="#N/A"/>
    <e v="#N/A"/>
  </r>
  <r>
    <m/>
    <x v="49"/>
    <m/>
    <m/>
    <m/>
    <m/>
    <m/>
    <m/>
    <m/>
    <m/>
    <e v="#N/A"/>
    <e v="#N/A"/>
  </r>
  <r>
    <m/>
    <x v="49"/>
    <m/>
    <m/>
    <m/>
    <m/>
    <m/>
    <m/>
    <m/>
    <m/>
    <e v="#N/A"/>
    <e v="#N/A"/>
  </r>
  <r>
    <m/>
    <x v="49"/>
    <m/>
    <m/>
    <m/>
    <m/>
    <m/>
    <m/>
    <m/>
    <m/>
    <e v="#N/A"/>
    <e v="#N/A"/>
  </r>
  <r>
    <m/>
    <x v="49"/>
    <m/>
    <m/>
    <m/>
    <m/>
    <m/>
    <m/>
    <m/>
    <m/>
    <e v="#N/A"/>
    <e v="#N/A"/>
  </r>
  <r>
    <m/>
    <x v="49"/>
    <m/>
    <m/>
    <m/>
    <m/>
    <m/>
    <m/>
    <m/>
    <m/>
    <e v="#N/A"/>
    <e v="#N/A"/>
  </r>
  <r>
    <m/>
    <x v="49"/>
    <m/>
    <m/>
    <m/>
    <m/>
    <m/>
    <m/>
    <m/>
    <m/>
    <e v="#N/A"/>
    <e v="#N/A"/>
  </r>
  <r>
    <m/>
    <x v="49"/>
    <m/>
    <m/>
    <m/>
    <m/>
    <m/>
    <m/>
    <m/>
    <m/>
    <e v="#N/A"/>
    <e v="#N/A"/>
  </r>
  <r>
    <m/>
    <x v="49"/>
    <m/>
    <m/>
    <m/>
    <m/>
    <m/>
    <m/>
    <m/>
    <m/>
    <e v="#N/A"/>
    <e v="#N/A"/>
  </r>
  <r>
    <m/>
    <x v="49"/>
    <m/>
    <m/>
    <m/>
    <m/>
    <m/>
    <m/>
    <m/>
    <m/>
    <e v="#N/A"/>
    <e v="#N/A"/>
  </r>
  <r>
    <m/>
    <x v="49"/>
    <m/>
    <m/>
    <m/>
    <m/>
    <m/>
    <m/>
    <m/>
    <m/>
    <e v="#N/A"/>
    <e v="#N/A"/>
  </r>
  <r>
    <m/>
    <x v="49"/>
    <m/>
    <m/>
    <m/>
    <m/>
    <m/>
    <m/>
    <m/>
    <m/>
    <e v="#N/A"/>
    <e v="#N/A"/>
  </r>
  <r>
    <m/>
    <x v="49"/>
    <m/>
    <m/>
    <m/>
    <m/>
    <m/>
    <m/>
    <m/>
    <m/>
    <e v="#N/A"/>
    <e v="#N/A"/>
  </r>
  <r>
    <m/>
    <x v="49"/>
    <m/>
    <m/>
    <m/>
    <m/>
    <m/>
    <m/>
    <m/>
    <m/>
    <e v="#N/A"/>
    <e v="#N/A"/>
  </r>
  <r>
    <m/>
    <x v="49"/>
    <m/>
    <m/>
    <m/>
    <m/>
    <m/>
    <m/>
    <m/>
    <m/>
    <e v="#N/A"/>
    <e v="#N/A"/>
  </r>
  <r>
    <m/>
    <x v="49"/>
    <m/>
    <m/>
    <m/>
    <m/>
    <m/>
    <m/>
    <m/>
    <m/>
    <e v="#N/A"/>
    <e v="#N/A"/>
  </r>
  <r>
    <m/>
    <x v="49"/>
    <m/>
    <m/>
    <m/>
    <m/>
    <m/>
    <m/>
    <m/>
    <m/>
    <e v="#N/A"/>
    <e v="#N/A"/>
  </r>
  <r>
    <m/>
    <x v="49"/>
    <m/>
    <m/>
    <m/>
    <m/>
    <m/>
    <m/>
    <m/>
    <m/>
    <e v="#N/A"/>
    <e v="#N/A"/>
  </r>
  <r>
    <m/>
    <x v="49"/>
    <m/>
    <m/>
    <m/>
    <m/>
    <m/>
    <m/>
    <m/>
    <m/>
    <e v="#N/A"/>
    <e v="#N/A"/>
  </r>
  <r>
    <m/>
    <x v="49"/>
    <m/>
    <m/>
    <m/>
    <m/>
    <m/>
    <m/>
    <m/>
    <m/>
    <e v="#N/A"/>
    <e v="#N/A"/>
  </r>
  <r>
    <m/>
    <x v="49"/>
    <m/>
    <m/>
    <m/>
    <m/>
    <m/>
    <m/>
    <m/>
    <m/>
    <e v="#N/A"/>
    <e v="#N/A"/>
  </r>
  <r>
    <m/>
    <x v="49"/>
    <m/>
    <m/>
    <m/>
    <m/>
    <m/>
    <m/>
    <m/>
    <m/>
    <e v="#N/A"/>
    <e v="#N/A"/>
  </r>
  <r>
    <m/>
    <x v="49"/>
    <m/>
    <m/>
    <m/>
    <m/>
    <m/>
    <m/>
    <m/>
    <m/>
    <e v="#N/A"/>
    <e v="#N/A"/>
  </r>
  <r>
    <m/>
    <x v="49"/>
    <m/>
    <m/>
    <m/>
    <m/>
    <m/>
    <m/>
    <m/>
    <m/>
    <e v="#N/A"/>
    <e v="#N/A"/>
  </r>
  <r>
    <m/>
    <x v="49"/>
    <m/>
    <m/>
    <m/>
    <m/>
    <m/>
    <m/>
    <m/>
    <m/>
    <e v="#N/A"/>
    <e v="#N/A"/>
  </r>
  <r>
    <m/>
    <x v="49"/>
    <m/>
    <m/>
    <m/>
    <m/>
    <m/>
    <m/>
    <m/>
    <m/>
    <e v="#N/A"/>
    <e v="#N/A"/>
  </r>
  <r>
    <m/>
    <x v="49"/>
    <m/>
    <m/>
    <m/>
    <m/>
    <m/>
    <m/>
    <m/>
    <m/>
    <e v="#N/A"/>
    <e v="#N/A"/>
  </r>
  <r>
    <m/>
    <x v="49"/>
    <m/>
    <m/>
    <m/>
    <m/>
    <m/>
    <m/>
    <m/>
    <m/>
    <e v="#N/A"/>
    <e v="#N/A"/>
  </r>
  <r>
    <m/>
    <x v="49"/>
    <m/>
    <m/>
    <m/>
    <m/>
    <m/>
    <m/>
    <m/>
    <m/>
    <e v="#N/A"/>
    <e v="#N/A"/>
  </r>
  <r>
    <m/>
    <x v="49"/>
    <m/>
    <m/>
    <m/>
    <m/>
    <m/>
    <m/>
    <m/>
    <m/>
    <e v="#N/A"/>
    <e v="#N/A"/>
  </r>
  <r>
    <m/>
    <x v="49"/>
    <m/>
    <m/>
    <m/>
    <m/>
    <m/>
    <m/>
    <m/>
    <m/>
    <e v="#N/A"/>
    <e v="#N/A"/>
  </r>
  <r>
    <m/>
    <x v="49"/>
    <m/>
    <m/>
    <m/>
    <m/>
    <m/>
    <m/>
    <m/>
    <m/>
    <e v="#N/A"/>
    <e v="#N/A"/>
  </r>
  <r>
    <m/>
    <x v="49"/>
    <m/>
    <m/>
    <m/>
    <m/>
    <m/>
    <m/>
    <m/>
    <m/>
    <e v="#N/A"/>
    <e v="#N/A"/>
  </r>
  <r>
    <m/>
    <x v="49"/>
    <m/>
    <m/>
    <m/>
    <m/>
    <m/>
    <m/>
    <m/>
    <m/>
    <e v="#N/A"/>
    <e v="#N/A"/>
  </r>
  <r>
    <m/>
    <x v="49"/>
    <m/>
    <m/>
    <m/>
    <m/>
    <m/>
    <m/>
    <m/>
    <m/>
    <e v="#N/A"/>
    <e v="#N/A"/>
  </r>
  <r>
    <m/>
    <x v="49"/>
    <m/>
    <m/>
    <m/>
    <m/>
    <m/>
    <m/>
    <m/>
    <m/>
    <e v="#N/A"/>
    <e v="#N/A"/>
  </r>
  <r>
    <m/>
    <x v="49"/>
    <m/>
    <m/>
    <m/>
    <m/>
    <m/>
    <m/>
    <m/>
    <m/>
    <e v="#N/A"/>
    <e v="#N/A"/>
  </r>
  <r>
    <m/>
    <x v="49"/>
    <m/>
    <m/>
    <m/>
    <m/>
    <m/>
    <m/>
    <m/>
    <m/>
    <e v="#N/A"/>
    <e v="#N/A"/>
  </r>
  <r>
    <m/>
    <x v="49"/>
    <m/>
    <m/>
    <m/>
    <m/>
    <m/>
    <m/>
    <m/>
    <m/>
    <e v="#N/A"/>
    <e v="#N/A"/>
  </r>
  <r>
    <m/>
    <x v="49"/>
    <m/>
    <m/>
    <m/>
    <m/>
    <m/>
    <m/>
    <m/>
    <m/>
    <e v="#N/A"/>
    <e v="#N/A"/>
  </r>
  <r>
    <m/>
    <x v="49"/>
    <m/>
    <m/>
    <m/>
    <m/>
    <m/>
    <m/>
    <m/>
    <m/>
    <m/>
    <m/>
  </r>
  <r>
    <m/>
    <x v="49"/>
    <m/>
    <m/>
    <m/>
    <m/>
    <m/>
    <m/>
    <m/>
    <m/>
    <m/>
    <m/>
  </r>
  <r>
    <m/>
    <x v="49"/>
    <m/>
    <m/>
    <m/>
    <m/>
    <m/>
    <m/>
    <m/>
    <m/>
    <m/>
    <m/>
  </r>
  <r>
    <m/>
    <x v="49"/>
    <m/>
    <m/>
    <m/>
    <m/>
    <m/>
    <m/>
    <m/>
    <m/>
    <m/>
    <m/>
  </r>
  <r>
    <m/>
    <x v="49"/>
    <m/>
    <m/>
    <m/>
    <m/>
    <m/>
    <m/>
    <m/>
    <m/>
    <m/>
    <m/>
  </r>
  <r>
    <m/>
    <x v="49"/>
    <m/>
    <m/>
    <m/>
    <m/>
    <m/>
    <m/>
    <m/>
    <m/>
    <m/>
    <m/>
  </r>
  <r>
    <m/>
    <x v="49"/>
    <m/>
    <m/>
    <m/>
    <m/>
    <m/>
    <m/>
    <m/>
    <m/>
    <m/>
    <m/>
  </r>
  <r>
    <m/>
    <x v="49"/>
    <m/>
    <m/>
    <m/>
    <m/>
    <m/>
    <m/>
    <m/>
    <m/>
    <m/>
    <m/>
  </r>
  <r>
    <m/>
    <x v="49"/>
    <m/>
    <m/>
    <m/>
    <m/>
    <m/>
    <m/>
    <m/>
    <m/>
    <m/>
    <m/>
  </r>
  <r>
    <m/>
    <x v="49"/>
    <m/>
    <m/>
    <m/>
    <m/>
    <m/>
    <m/>
    <m/>
    <m/>
    <m/>
    <m/>
  </r>
  <r>
    <m/>
    <x v="49"/>
    <m/>
    <m/>
    <m/>
    <m/>
    <m/>
    <m/>
    <m/>
    <m/>
    <m/>
    <m/>
  </r>
  <r>
    <m/>
    <x v="49"/>
    <m/>
    <m/>
    <m/>
    <m/>
    <m/>
    <m/>
    <m/>
    <m/>
    <m/>
    <m/>
  </r>
  <r>
    <m/>
    <x v="49"/>
    <m/>
    <m/>
    <m/>
    <m/>
    <m/>
    <m/>
    <m/>
    <m/>
    <m/>
    <m/>
  </r>
  <r>
    <m/>
    <x v="49"/>
    <m/>
    <m/>
    <m/>
    <m/>
    <m/>
    <m/>
    <m/>
    <m/>
    <m/>
    <m/>
  </r>
  <r>
    <m/>
    <x v="49"/>
    <m/>
    <m/>
    <m/>
    <m/>
    <m/>
    <m/>
    <m/>
    <m/>
    <m/>
    <m/>
  </r>
  <r>
    <m/>
    <x v="49"/>
    <m/>
    <m/>
    <m/>
    <m/>
    <m/>
    <m/>
    <m/>
    <m/>
    <m/>
    <m/>
  </r>
  <r>
    <m/>
    <x v="49"/>
    <m/>
    <m/>
    <m/>
    <m/>
    <m/>
    <m/>
    <m/>
    <m/>
    <m/>
    <m/>
  </r>
  <r>
    <m/>
    <x v="49"/>
    <m/>
    <m/>
    <m/>
    <m/>
    <m/>
    <m/>
    <m/>
    <m/>
    <m/>
    <m/>
  </r>
  <r>
    <m/>
    <x v="49"/>
    <m/>
    <m/>
    <m/>
    <m/>
    <m/>
    <m/>
    <m/>
    <m/>
    <m/>
    <m/>
  </r>
  <r>
    <m/>
    <x v="49"/>
    <m/>
    <m/>
    <m/>
    <m/>
    <m/>
    <m/>
    <m/>
    <m/>
    <m/>
    <m/>
  </r>
  <r>
    <m/>
    <x v="49"/>
    <m/>
    <m/>
    <m/>
    <m/>
    <m/>
    <m/>
    <m/>
    <m/>
    <m/>
    <m/>
  </r>
  <r>
    <m/>
    <x v="49"/>
    <m/>
    <m/>
    <m/>
    <m/>
    <m/>
    <m/>
    <m/>
    <m/>
    <m/>
    <m/>
  </r>
  <r>
    <m/>
    <x v="49"/>
    <m/>
    <m/>
    <m/>
    <m/>
    <m/>
    <m/>
    <m/>
    <m/>
    <m/>
    <m/>
  </r>
  <r>
    <m/>
    <x v="49"/>
    <m/>
    <m/>
    <m/>
    <m/>
    <m/>
    <m/>
    <m/>
    <m/>
    <m/>
    <m/>
  </r>
  <r>
    <m/>
    <x v="49"/>
    <m/>
    <m/>
    <m/>
    <m/>
    <m/>
    <m/>
    <m/>
    <m/>
    <m/>
    <m/>
  </r>
  <r>
    <m/>
    <x v="49"/>
    <m/>
    <m/>
    <m/>
    <m/>
    <m/>
    <m/>
    <m/>
    <m/>
    <m/>
    <m/>
  </r>
  <r>
    <m/>
    <x v="49"/>
    <m/>
    <m/>
    <m/>
    <m/>
    <m/>
    <m/>
    <m/>
    <m/>
    <m/>
    <m/>
  </r>
</pivotCacheRecords>
</file>

<file path=xl/pivotCache/pivotCacheRecords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6025">
  <r>
    <x v="0"/>
    <x v="0"/>
    <s v="MABC018"/>
    <s v="USED"/>
    <m/>
    <m/>
    <n v="3"/>
    <m/>
    <m/>
    <n v="3"/>
    <n v="1"/>
    <n v="3"/>
  </r>
  <r>
    <x v="1"/>
    <x v="0"/>
    <s v="MABC020"/>
    <s v="USED"/>
    <m/>
    <m/>
    <n v="1"/>
    <m/>
    <m/>
    <n v="1"/>
    <n v="1"/>
    <n v="1"/>
  </r>
  <r>
    <x v="2"/>
    <x v="1"/>
    <s v="TABC034"/>
    <s v="USED"/>
    <m/>
    <m/>
    <n v="1"/>
    <m/>
    <m/>
    <n v="1"/>
    <n v="1"/>
    <n v="1"/>
  </r>
  <r>
    <x v="3"/>
    <x v="2"/>
    <s v="MCYMODEM"/>
    <s v="USED"/>
    <m/>
    <m/>
    <n v="3"/>
    <m/>
    <m/>
    <n v="3"/>
    <n v="1"/>
    <n v="3"/>
  </r>
  <r>
    <x v="4"/>
    <x v="3"/>
    <s v="TABC022"/>
    <s v="USED"/>
    <m/>
    <m/>
    <n v="1"/>
    <m/>
    <m/>
    <n v="1"/>
    <n v="1"/>
    <n v="1"/>
  </r>
  <r>
    <x v="5"/>
    <x v="4"/>
    <s v="DAR3200P3C908"/>
    <s v="USED"/>
    <m/>
    <m/>
    <m/>
    <m/>
    <n v="6"/>
    <n v="6"/>
    <n v="4.7"/>
    <n v="28.200000000000003"/>
  </r>
  <r>
    <x v="6"/>
    <x v="5"/>
    <s v="DAR36002GC"/>
    <s v="USED"/>
    <m/>
    <m/>
    <m/>
    <m/>
    <n v="1"/>
    <n v="1"/>
    <n v="9"/>
    <n v="9"/>
  </r>
  <r>
    <x v="7"/>
    <x v="6"/>
    <s v="ALL_ECMC1004"/>
    <s v="USED"/>
    <m/>
    <m/>
    <n v="2"/>
    <m/>
    <m/>
    <n v="2"/>
    <n v="1.7"/>
    <n v="3.4"/>
  </r>
  <r>
    <x v="8"/>
    <x v="7"/>
    <s v="DCIDTA170HD"/>
    <s v="USED"/>
    <m/>
    <m/>
    <n v="4"/>
    <m/>
    <m/>
    <n v="4"/>
    <n v="0.35"/>
    <n v="1.4"/>
  </r>
  <r>
    <x v="9"/>
    <x v="7"/>
    <s v="DCIDTA271HD"/>
    <s v="USED"/>
    <m/>
    <m/>
    <n v="29"/>
    <m/>
    <m/>
    <n v="29"/>
    <n v="0.35"/>
    <n v="10.149999999999999"/>
  </r>
  <r>
    <x v="10"/>
    <x v="8"/>
    <s v="GNGCGD24G"/>
    <s v="USED"/>
    <m/>
    <m/>
    <n v="1"/>
    <m/>
    <m/>
    <n v="1"/>
    <n v="1"/>
    <n v="1"/>
  </r>
  <r>
    <x v="11"/>
    <x v="4"/>
    <s v="DCI4742S"/>
    <s v="USED"/>
    <m/>
    <m/>
    <m/>
    <m/>
    <n v="7"/>
    <n v="7"/>
    <n v="2.95"/>
    <n v="20.650000000000002"/>
  </r>
  <r>
    <x v="12"/>
    <x v="4"/>
    <s v="DCI4742HDC2"/>
    <s v="USED"/>
    <m/>
    <m/>
    <m/>
    <m/>
    <n v="5"/>
    <n v="5"/>
    <n v="2.95"/>
    <n v="14.75"/>
  </r>
  <r>
    <x v="13"/>
    <x v="9"/>
    <s v="DCI8742S"/>
    <s v="USED"/>
    <m/>
    <m/>
    <n v="143"/>
    <m/>
    <m/>
    <n v="143"/>
    <n v="7.25"/>
    <n v="1036.75"/>
  </r>
  <r>
    <x v="14"/>
    <x v="5"/>
    <s v="DCI98652GC"/>
    <s v="USED"/>
    <n v="1"/>
    <m/>
    <m/>
    <m/>
    <n v="11"/>
    <n v="12"/>
    <n v="5.55"/>
    <n v="66.599999999999994"/>
  </r>
  <r>
    <x v="15"/>
    <x v="10"/>
    <s v="MARCM820A"/>
    <s v="USED"/>
    <m/>
    <m/>
    <n v="13"/>
    <m/>
    <m/>
    <n v="13"/>
    <n v="0.8"/>
    <n v="10.4"/>
  </r>
  <r>
    <x v="16"/>
    <x v="11"/>
    <s v="BCIAIR1815I"/>
    <s v="USED"/>
    <n v="1"/>
    <m/>
    <m/>
    <m/>
    <m/>
    <n v="1"/>
    <n v="1"/>
    <n v="1"/>
  </r>
  <r>
    <x v="17"/>
    <x v="10"/>
    <s v="CHTR_MCIDPC3008"/>
    <s v="USED"/>
    <m/>
    <m/>
    <n v="7"/>
    <m/>
    <m/>
    <n v="7"/>
    <n v="1"/>
    <n v="7"/>
  </r>
  <r>
    <x v="17"/>
    <x v="10"/>
    <s v="MCIDPC3008"/>
    <s v="USED"/>
    <m/>
    <m/>
    <n v="5"/>
    <m/>
    <m/>
    <n v="5"/>
    <n v="1"/>
    <n v="5"/>
  </r>
  <r>
    <x v="18"/>
    <x v="10"/>
    <s v="CHTR_MCID3DPC3010"/>
    <s v="USED"/>
    <m/>
    <m/>
    <n v="5"/>
    <m/>
    <m/>
    <n v="5"/>
    <n v="1"/>
    <n v="5"/>
  </r>
  <r>
    <x v="19"/>
    <x v="0"/>
    <s v="MRCDCM425"/>
    <s v="USED"/>
    <m/>
    <m/>
    <n v="1"/>
    <m/>
    <m/>
    <n v="1"/>
    <n v="1"/>
    <n v="1"/>
  </r>
  <r>
    <x v="20"/>
    <x v="12"/>
    <s v="CHTR_DMT3200P3M"/>
    <s v="USED"/>
    <m/>
    <m/>
    <m/>
    <m/>
    <n v="5"/>
    <n v="5"/>
    <n v="1.65"/>
    <n v="8.25"/>
  </r>
  <r>
    <x v="21"/>
    <x v="12"/>
    <s v="CHTR_DMTDCX3220ED"/>
    <s v="USED"/>
    <n v="1"/>
    <m/>
    <m/>
    <m/>
    <n v="26"/>
    <n v="27"/>
    <n v="1.35"/>
    <n v="36.450000000000003"/>
  </r>
  <r>
    <x v="22"/>
    <x v="13"/>
    <s v="CHTR_DMTDCX3501M"/>
    <s v="USED"/>
    <m/>
    <m/>
    <m/>
    <m/>
    <n v="3"/>
    <n v="3"/>
    <n v="5"/>
    <n v="15"/>
  </r>
  <r>
    <x v="23"/>
    <x v="13"/>
    <s v="CHTR_DMT3510MTB"/>
    <s v="USED"/>
    <m/>
    <m/>
    <m/>
    <m/>
    <n v="1"/>
    <n v="1"/>
    <n v="4.5999999999999996"/>
    <n v="4.5999999999999996"/>
  </r>
  <r>
    <x v="24"/>
    <x v="13"/>
    <s v="CHTR_DMTDCX3520ED"/>
    <s v="USED"/>
    <m/>
    <m/>
    <m/>
    <m/>
    <n v="2"/>
    <n v="2"/>
    <n v="4.5"/>
    <n v="9"/>
  </r>
  <r>
    <x v="25"/>
    <x v="10"/>
    <s v="MUBDDM3521"/>
    <s v="USED"/>
    <m/>
    <m/>
    <n v="6"/>
    <m/>
    <m/>
    <n v="6"/>
    <n v="0.7"/>
    <n v="4.1999999999999993"/>
  </r>
  <r>
    <x v="26"/>
    <x v="14"/>
    <s v="MUBDDM354"/>
    <s v="USED"/>
    <m/>
    <m/>
    <n v="1"/>
    <m/>
    <m/>
    <n v="1"/>
    <n v="0.8"/>
    <n v="0.8"/>
  </r>
  <r>
    <x v="27"/>
    <x v="15"/>
    <s v="MUBDDW3611"/>
    <s v="USED"/>
    <m/>
    <m/>
    <n v="1"/>
    <m/>
    <m/>
    <n v="1"/>
    <n v="1.3"/>
    <n v="1.3"/>
  </r>
  <r>
    <x v="28"/>
    <x v="15"/>
    <s v="MUBDDW365"/>
    <s v="USED"/>
    <m/>
    <m/>
    <n v="3"/>
    <m/>
    <m/>
    <n v="3"/>
    <n v="1.85"/>
    <n v="5.5500000000000007"/>
  </r>
  <r>
    <x v="29"/>
    <x v="15"/>
    <s v="CHTR_MUBDDW3652"/>
    <s v="USED"/>
    <m/>
    <m/>
    <n v="1"/>
    <m/>
    <m/>
    <n v="1"/>
    <n v="1.8"/>
    <n v="1.8"/>
  </r>
  <r>
    <x v="30"/>
    <x v="16"/>
    <s v="MUBDDW36C"/>
    <s v="USED"/>
    <m/>
    <m/>
    <n v="57"/>
    <m/>
    <m/>
    <n v="57"/>
    <n v="1.9"/>
    <n v="108.3"/>
  </r>
  <r>
    <x v="31"/>
    <x v="16"/>
    <s v="MARDG1670A"/>
    <s v="USED"/>
    <m/>
    <m/>
    <n v="76"/>
    <m/>
    <m/>
    <n v="76"/>
    <n v="1.55"/>
    <n v="117.8"/>
  </r>
  <r>
    <x v="32"/>
    <x v="15"/>
    <s v="MARDG860A"/>
    <s v="USED"/>
    <m/>
    <m/>
    <n v="2"/>
    <m/>
    <m/>
    <n v="2"/>
    <n v="1.5"/>
    <n v="3"/>
  </r>
  <r>
    <x v="33"/>
    <x v="17"/>
    <s v="TTNDPC3216C"/>
    <s v="USED"/>
    <m/>
    <m/>
    <n v="1"/>
    <m/>
    <m/>
    <n v="1"/>
    <n v="1"/>
    <n v="1"/>
  </r>
  <r>
    <x v="34"/>
    <x v="18"/>
    <s v="CHTR_TCIDPC3208"/>
    <s v="USED"/>
    <m/>
    <m/>
    <n v="6"/>
    <m/>
    <m/>
    <n v="6"/>
    <n v="1"/>
    <n v="6"/>
  </r>
  <r>
    <x v="35"/>
    <x v="19"/>
    <s v="CHTR_TTNDPC3216"/>
    <s v="USED"/>
    <m/>
    <m/>
    <n v="87"/>
    <m/>
    <m/>
    <n v="87"/>
    <n v="1"/>
    <n v="87"/>
  </r>
  <r>
    <x v="35"/>
    <x v="19"/>
    <s v="TTNDPC3216"/>
    <s v="USED"/>
    <m/>
    <m/>
    <n v="83"/>
    <m/>
    <m/>
    <n v="83"/>
    <n v="1"/>
    <n v="83"/>
  </r>
  <r>
    <x v="36"/>
    <x v="17"/>
    <s v="CHTR_TTNDPC3216C"/>
    <s v="USED"/>
    <m/>
    <m/>
    <n v="1"/>
    <m/>
    <m/>
    <n v="1"/>
    <n v="1"/>
    <n v="1"/>
  </r>
  <r>
    <x v="36"/>
    <x v="17"/>
    <s v="TTNDPC3216C"/>
    <s v="USED"/>
    <m/>
    <m/>
    <n v="1"/>
    <m/>
    <m/>
    <n v="1"/>
    <n v="1"/>
    <n v="1"/>
  </r>
  <r>
    <x v="37"/>
    <x v="20"/>
    <s v="TUBDVW32CB"/>
    <s v="USED"/>
    <m/>
    <m/>
    <n v="156"/>
    <m/>
    <m/>
    <n v="156"/>
    <n v="2.5499999999999998"/>
    <n v="397.79999999999995"/>
  </r>
  <r>
    <x v="38"/>
    <x v="21"/>
    <s v="ALL_RCPE100C4D"/>
    <s v="USED"/>
    <n v="1"/>
    <m/>
    <m/>
    <m/>
    <m/>
    <n v="1"/>
    <n v="1"/>
    <n v="1"/>
  </r>
  <r>
    <x v="39"/>
    <x v="22"/>
    <s v="CHTR_THIE31N2V1"/>
    <s v="USED"/>
    <n v="98"/>
    <m/>
    <m/>
    <n v="75"/>
    <n v="39"/>
    <n v="212"/>
    <n v="1.55"/>
    <n v="328.6"/>
  </r>
  <r>
    <x v="39"/>
    <x v="22"/>
    <s v="THIE31N2V1"/>
    <s v="USED"/>
    <n v="45"/>
    <m/>
    <m/>
    <n v="42"/>
    <n v="26"/>
    <n v="113"/>
    <n v="1.55"/>
    <n v="175.15"/>
  </r>
  <r>
    <x v="40"/>
    <x v="22"/>
    <s v="CHTR_TTNE31T2V1"/>
    <s v="USED"/>
    <n v="17"/>
    <m/>
    <m/>
    <n v="11"/>
    <n v="24"/>
    <n v="52"/>
    <n v="1.35"/>
    <n v="70.2"/>
  </r>
  <r>
    <x v="40"/>
    <x v="22"/>
    <s v="TTNE31T2V1"/>
    <s v="USED"/>
    <n v="30"/>
    <m/>
    <m/>
    <n v="33"/>
    <n v="25"/>
    <n v="88"/>
    <n v="1.35"/>
    <n v="118.80000000000001"/>
  </r>
  <r>
    <x v="41"/>
    <x v="22"/>
    <s v="CHTR_TUBE31U2V1"/>
    <s v="USED"/>
    <n v="24"/>
    <m/>
    <m/>
    <n v="21"/>
    <n v="32"/>
    <n v="77"/>
    <n v="1.35"/>
    <n v="103.95"/>
  </r>
  <r>
    <x v="41"/>
    <x v="22"/>
    <s v="TUBE31U2V1"/>
    <s v="USED"/>
    <n v="48"/>
    <m/>
    <m/>
    <n v="47"/>
    <n v="42"/>
    <n v="137"/>
    <n v="1.35"/>
    <n v="184.95000000000002"/>
  </r>
  <r>
    <x v="42"/>
    <x v="23"/>
    <s v="CHTR_THIEN2251"/>
    <s v="USED"/>
    <n v="59"/>
    <m/>
    <m/>
    <n v="37"/>
    <n v="45"/>
    <n v="141"/>
    <n v="1.55"/>
    <n v="218.55"/>
  </r>
  <r>
    <x v="42"/>
    <x v="23"/>
    <s v="THIEN2251"/>
    <s v="USED"/>
    <n v="132"/>
    <m/>
    <m/>
    <n v="204"/>
    <n v="91"/>
    <n v="427"/>
    <n v="1.55"/>
    <n v="661.85"/>
  </r>
  <r>
    <x v="43"/>
    <x v="23"/>
    <s v="CHTR_MSRES2251"/>
    <s v="USED"/>
    <n v="21"/>
    <m/>
    <m/>
    <n v="95"/>
    <n v="23"/>
    <n v="139"/>
    <n v="1"/>
    <n v="139"/>
  </r>
  <r>
    <x v="43"/>
    <x v="23"/>
    <s v="MSRES2251"/>
    <s v="USED"/>
    <n v="93"/>
    <m/>
    <m/>
    <n v="160"/>
    <n v="81"/>
    <n v="334"/>
    <n v="1"/>
    <n v="334"/>
  </r>
  <r>
    <x v="44"/>
    <x v="24"/>
    <s v="ALL_DSERES11AEI-USED"/>
    <s v="USED"/>
    <m/>
    <m/>
    <m/>
    <m/>
    <n v="4"/>
    <n v="4"/>
    <n v="1.5"/>
    <n v="6"/>
  </r>
  <r>
    <x v="45"/>
    <x v="23"/>
    <s v="CHTR_TTNET2251"/>
    <s v="USED"/>
    <n v="25"/>
    <m/>
    <m/>
    <n v="26"/>
    <n v="44"/>
    <n v="95"/>
    <n v="1.25"/>
    <n v="118.75"/>
  </r>
  <r>
    <x v="45"/>
    <x v="23"/>
    <s v="TTNET2251"/>
    <s v="USED"/>
    <n v="27"/>
    <m/>
    <m/>
    <n v="38"/>
    <n v="60"/>
    <n v="125"/>
    <n v="1.25"/>
    <n v="156.25"/>
  </r>
  <r>
    <x v="46"/>
    <x v="23"/>
    <s v="CHTR_TUBEU2251"/>
    <s v="USED"/>
    <n v="36"/>
    <m/>
    <m/>
    <n v="33"/>
    <n v="28"/>
    <n v="97"/>
    <n v="1.35"/>
    <n v="130.95000000000002"/>
  </r>
  <r>
    <x v="46"/>
    <x v="23"/>
    <s v="TUBEU2251"/>
    <s v="USED"/>
    <n v="127"/>
    <m/>
    <m/>
    <n v="82"/>
    <n v="63"/>
    <n v="272"/>
    <n v="1.35"/>
    <n v="367.20000000000005"/>
  </r>
  <r>
    <x v="47"/>
    <x v="25"/>
    <s v="EUBEEU4251_ALL"/>
    <s v="USED"/>
    <m/>
    <m/>
    <m/>
    <n v="1"/>
    <n v="1"/>
    <n v="2"/>
    <n v="1.5"/>
    <n v="3"/>
  </r>
  <r>
    <x v="48"/>
    <x v="26"/>
    <s v="ALL_RSGFAST5260"/>
    <s v="USED"/>
    <m/>
    <m/>
    <n v="323"/>
    <m/>
    <m/>
    <n v="323"/>
    <n v="1.1499999999999999"/>
    <n v="371.45"/>
  </r>
  <r>
    <x v="49"/>
    <x v="15"/>
    <s v="CHTR_MHICGNM2250"/>
    <s v="USED"/>
    <m/>
    <m/>
    <n v="15"/>
    <m/>
    <m/>
    <n v="15"/>
    <n v="1"/>
    <n v="15"/>
  </r>
  <r>
    <x v="50"/>
    <x v="12"/>
    <s v="CHTR_DMT6200HC"/>
    <s v="USED"/>
    <m/>
    <m/>
    <n v="1"/>
    <m/>
    <m/>
    <n v="1"/>
    <n v="9"/>
    <n v="9"/>
  </r>
  <r>
    <x v="51"/>
    <x v="27"/>
    <s v="BHN_RAIM6240V"/>
    <s v="USED"/>
    <m/>
    <m/>
    <n v="1"/>
    <m/>
    <m/>
    <n v="1"/>
    <n v="1"/>
    <n v="1"/>
  </r>
  <r>
    <x v="52"/>
    <x v="28"/>
    <s v="ALL_OSRMAPV1S"/>
    <s v="USED"/>
    <m/>
    <m/>
    <m/>
    <m/>
    <n v="1"/>
    <n v="1"/>
    <n v="1"/>
    <n v="1"/>
  </r>
  <r>
    <x v="53"/>
    <x v="29"/>
    <s v="CHTR_MCUSTMOD"/>
    <s v="USED"/>
    <m/>
    <m/>
    <n v="13"/>
    <m/>
    <m/>
    <n v="13"/>
    <n v="1"/>
    <n v="13"/>
  </r>
  <r>
    <x v="54"/>
    <x v="4"/>
    <s v="DMT3200P3C"/>
    <s v="USED"/>
    <m/>
    <m/>
    <m/>
    <m/>
    <n v="15"/>
    <n v="15"/>
    <n v="1.65"/>
    <n v="24.75"/>
  </r>
  <r>
    <x v="55"/>
    <x v="4"/>
    <s v="DMT3200P3M"/>
    <s v="USED"/>
    <m/>
    <m/>
    <m/>
    <m/>
    <n v="2"/>
    <n v="2"/>
    <n v="9"/>
    <n v="18"/>
  </r>
  <r>
    <x v="56"/>
    <x v="9"/>
    <s v="DMT3510S"/>
    <s v="USED"/>
    <m/>
    <m/>
    <m/>
    <m/>
    <n v="1"/>
    <n v="1"/>
    <n v="4.7"/>
    <n v="4.7"/>
  </r>
  <r>
    <x v="57"/>
    <x v="30"/>
    <s v="DCBLCD2M"/>
    <s v="USED"/>
    <m/>
    <m/>
    <n v="16"/>
    <m/>
    <m/>
    <n v="16"/>
    <n v="0.05"/>
    <n v="0.8"/>
  </r>
  <r>
    <x v="58"/>
    <x v="30"/>
    <s v="DCIPKM803"/>
    <s v="USED"/>
    <m/>
    <m/>
    <n v="21"/>
    <m/>
    <m/>
    <n v="21"/>
    <n v="0.05"/>
    <n v="1.05"/>
  </r>
  <r>
    <x v="59"/>
    <x v="30"/>
    <s v="DCIPKM908"/>
    <s v="USED"/>
    <n v="4"/>
    <m/>
    <m/>
    <m/>
    <m/>
    <n v="4"/>
    <n v="9"/>
    <n v="36"/>
  </r>
  <r>
    <x v="60"/>
    <x v="31"/>
    <s v="ALL_RARRAC2V1A"/>
    <s v="USED"/>
    <n v="3"/>
    <m/>
    <m/>
    <n v="1"/>
    <n v="4"/>
    <n v="8"/>
    <n v="1.85"/>
    <n v="14.8"/>
  </r>
  <r>
    <x v="61"/>
    <x v="31"/>
    <s v="ALL_RASRAC2V1K"/>
    <s v="USED"/>
    <n v="34"/>
    <m/>
    <m/>
    <m/>
    <n v="10"/>
    <n v="44"/>
    <n v="1.95"/>
    <n v="85.8"/>
  </r>
  <r>
    <x v="62"/>
    <x v="31"/>
    <s v="ALL_RSGRAC2V1S"/>
    <s v="USED"/>
    <m/>
    <m/>
    <n v="245"/>
    <m/>
    <m/>
    <n v="245"/>
    <n v="2"/>
    <n v="490"/>
  </r>
  <r>
    <x v="63"/>
    <x v="31"/>
    <s v="ALL_RSGRAC2V2S"/>
    <s v="USED"/>
    <n v="11"/>
    <m/>
    <m/>
    <n v="27"/>
    <n v="5"/>
    <n v="43"/>
    <n v="1"/>
    <n v="43"/>
  </r>
  <r>
    <x v="64"/>
    <x v="12"/>
    <s v="DSA4240CHD"/>
    <s v="USED"/>
    <m/>
    <m/>
    <n v="2"/>
    <m/>
    <m/>
    <n v="2"/>
    <n v="4.0999999999999996"/>
    <n v="8.1999999999999993"/>
  </r>
  <r>
    <x v="65"/>
    <x v="12"/>
    <s v="DSA4250CHD"/>
    <s v="USED"/>
    <m/>
    <m/>
    <n v="1"/>
    <m/>
    <m/>
    <n v="1"/>
    <n v="9"/>
    <n v="9"/>
  </r>
  <r>
    <x v="66"/>
    <x v="12"/>
    <s v="CHTR_DCI4640HDC"/>
    <s v="USED"/>
    <m/>
    <m/>
    <m/>
    <m/>
    <n v="1"/>
    <n v="1"/>
    <n v="9"/>
    <n v="9"/>
  </r>
  <r>
    <x v="67"/>
    <x v="12"/>
    <s v="DCI4640H"/>
    <s v="USED"/>
    <m/>
    <m/>
    <n v="18"/>
    <m/>
    <m/>
    <n v="18"/>
    <n v="4.5"/>
    <n v="81"/>
  </r>
  <r>
    <x v="68"/>
    <x v="4"/>
    <s v="DCI4642S"/>
    <s v="USED"/>
    <m/>
    <m/>
    <m/>
    <m/>
    <n v="2"/>
    <n v="2"/>
    <n v="4.5999999999999996"/>
    <n v="9.1999999999999993"/>
  </r>
  <r>
    <x v="69"/>
    <x v="13"/>
    <s v="CHTR_DCI8640HDC2C"/>
    <s v="USED"/>
    <m/>
    <m/>
    <m/>
    <m/>
    <n v="1"/>
    <n v="1"/>
    <n v="7.35"/>
    <n v="7.35"/>
  </r>
  <r>
    <x v="70"/>
    <x v="13"/>
    <s v="DC8640S"/>
    <s v="USED"/>
    <m/>
    <m/>
    <n v="9"/>
    <m/>
    <m/>
    <n v="9"/>
    <n v="7.3"/>
    <n v="65.7"/>
  </r>
  <r>
    <x v="71"/>
    <x v="9"/>
    <s v="DCI8642S"/>
    <s v="USED"/>
    <m/>
    <m/>
    <m/>
    <m/>
    <n v="2"/>
    <n v="2"/>
    <n v="7.25"/>
    <n v="14.5"/>
  </r>
  <r>
    <x v="72"/>
    <x v="13"/>
    <s v="CHTR_DCI8650HDCC"/>
    <s v="USED"/>
    <m/>
    <m/>
    <n v="1"/>
    <m/>
    <m/>
    <n v="1"/>
    <n v="9"/>
    <n v="9"/>
  </r>
  <r>
    <x v="73"/>
    <x v="32"/>
    <s v="ALL_RARSAC2V1A"/>
    <s v="USED"/>
    <n v="28"/>
    <m/>
    <m/>
    <n v="7"/>
    <n v="24"/>
    <n v="59"/>
    <n v="1.85"/>
    <n v="109.15"/>
  </r>
  <r>
    <x v="73"/>
    <x v="32"/>
    <s v="RARSAC2V1A"/>
    <s v="USED"/>
    <m/>
    <m/>
    <m/>
    <n v="1"/>
    <n v="1"/>
    <n v="2"/>
    <n v="1.85"/>
    <n v="3.7"/>
  </r>
  <r>
    <x v="74"/>
    <x v="32"/>
    <s v="ALL_RASSAC2V1K"/>
    <s v="USED"/>
    <n v="53"/>
    <m/>
    <m/>
    <n v="2"/>
    <n v="59"/>
    <n v="114"/>
    <n v="1.85"/>
    <n v="210.9"/>
  </r>
  <r>
    <x v="75"/>
    <x v="32"/>
    <s v="ALL_RSGSAC2V2S"/>
    <s v="USED"/>
    <n v="21"/>
    <m/>
    <m/>
    <n v="37"/>
    <n v="67"/>
    <n v="125"/>
    <n v="1.85"/>
    <n v="231.25"/>
  </r>
  <r>
    <x v="76"/>
    <x v="33"/>
    <s v="ALL_RASKSAX1V1K"/>
    <s v="USED"/>
    <n v="26"/>
    <m/>
    <m/>
    <n v="61"/>
    <n v="101"/>
    <n v="188"/>
    <n v="1.5"/>
    <n v="282"/>
  </r>
  <r>
    <x v="76"/>
    <x v="33"/>
    <s v="RASKSAX1V1K"/>
    <s v="USED"/>
    <n v="1"/>
    <m/>
    <m/>
    <n v="8"/>
    <n v="6"/>
    <n v="15"/>
    <n v="1"/>
    <n v="15"/>
  </r>
  <r>
    <x v="77"/>
    <x v="33"/>
    <s v="RASKSAX1V1R"/>
    <s v="USED"/>
    <n v="3"/>
    <m/>
    <m/>
    <n v="192"/>
    <n v="18"/>
    <n v="213"/>
    <n v="1"/>
    <n v="213"/>
  </r>
  <r>
    <x v="78"/>
    <x v="34"/>
    <s v="RASKSAX1V1S"/>
    <s v="USED"/>
    <n v="49"/>
    <m/>
    <m/>
    <n v="90"/>
    <n v="88"/>
    <n v="227"/>
    <n v="1"/>
    <n v="227"/>
  </r>
  <r>
    <x v="79"/>
    <x v="35"/>
    <s v="WSEGVSAX2V1R_ALL"/>
    <s v="USED"/>
    <n v="1"/>
    <m/>
    <m/>
    <m/>
    <n v="11"/>
    <n v="12"/>
    <n v="1.5"/>
    <n v="18"/>
  </r>
  <r>
    <x v="80"/>
    <x v="35"/>
    <s v="WSEGVSAX2V1S_ALL"/>
    <s v="USED"/>
    <n v="82"/>
    <m/>
    <m/>
    <m/>
    <n v="16"/>
    <n v="98"/>
    <n v="1.5"/>
    <n v="147"/>
  </r>
  <r>
    <x v="81"/>
    <x v="0"/>
    <s v="MSB5101"/>
    <s v="USED"/>
    <m/>
    <m/>
    <n v="1"/>
    <m/>
    <m/>
    <n v="1"/>
    <n v="1"/>
    <n v="1"/>
  </r>
  <r>
    <x v="82"/>
    <x v="10"/>
    <s v="CHTR_MMTSB6121"/>
    <s v="USED"/>
    <m/>
    <m/>
    <n v="3"/>
    <m/>
    <m/>
    <n v="3"/>
    <n v="1"/>
    <n v="3"/>
  </r>
  <r>
    <x v="83"/>
    <x v="10"/>
    <s v="MMTSB6141"/>
    <s v="USED"/>
    <m/>
    <m/>
    <n v="19"/>
    <m/>
    <m/>
    <n v="19"/>
    <n v="0.65"/>
    <n v="12.35"/>
  </r>
  <r>
    <x v="84"/>
    <x v="14"/>
    <s v="MMTSB6183"/>
    <s v="USED"/>
    <m/>
    <m/>
    <n v="29"/>
    <m/>
    <m/>
    <n v="29"/>
    <n v="0.65"/>
    <n v="18.850000000000001"/>
  </r>
  <r>
    <x v="85"/>
    <x v="15"/>
    <s v="CHTR_GMTSBG6580"/>
    <s v="USED"/>
    <m/>
    <m/>
    <n v="2"/>
    <m/>
    <m/>
    <n v="2"/>
    <n v="1"/>
    <n v="2"/>
  </r>
  <r>
    <x v="85"/>
    <x v="15"/>
    <s v="GMTSBG6580"/>
    <s v="USED"/>
    <m/>
    <m/>
    <n v="1"/>
    <m/>
    <m/>
    <n v="1"/>
    <n v="1"/>
    <n v="1"/>
  </r>
  <r>
    <x v="86"/>
    <x v="1"/>
    <s v="TSB5121"/>
    <s v="USED"/>
    <m/>
    <m/>
    <n v="1"/>
    <m/>
    <m/>
    <n v="1"/>
    <n v="1"/>
    <n v="1"/>
  </r>
  <r>
    <x v="87"/>
    <x v="1"/>
    <s v="TSB5220"/>
    <s v="USED"/>
    <m/>
    <m/>
    <n v="1"/>
    <m/>
    <m/>
    <n v="1"/>
    <n v="1"/>
    <n v="1"/>
  </r>
  <r>
    <x v="88"/>
    <x v="24"/>
    <s v="ALL_IPSSCXI11BEI-USED"/>
    <s v="USED"/>
    <n v="1"/>
    <m/>
    <m/>
    <m/>
    <n v="27"/>
    <n v="28"/>
    <n v="1.2"/>
    <n v="33.6"/>
  </r>
  <r>
    <x v="89"/>
    <x v="4"/>
    <s v="DSM3362C908"/>
    <s v="USED"/>
    <m/>
    <m/>
    <n v="20"/>
    <m/>
    <m/>
    <n v="20"/>
    <n v="9"/>
    <n v="180"/>
  </r>
  <r>
    <x v="90"/>
    <x v="8"/>
    <s v="GSM8014SI"/>
    <s v="USED"/>
    <m/>
    <m/>
    <n v="1"/>
    <m/>
    <m/>
    <n v="1"/>
    <n v="1"/>
    <n v="1"/>
  </r>
  <r>
    <x v="91"/>
    <x v="15"/>
    <s v="CHTR_MSNSMCD3G1604W"/>
    <s v="USED"/>
    <m/>
    <m/>
    <n v="3"/>
    <m/>
    <m/>
    <n v="3"/>
    <n v="1"/>
    <n v="3"/>
  </r>
  <r>
    <x v="92"/>
    <x v="36"/>
    <s v="ALL_THXSONUV1H"/>
    <s v="USED"/>
    <n v="4"/>
    <m/>
    <m/>
    <m/>
    <n v="10"/>
    <n v="14"/>
    <n v="1.2"/>
    <n v="16.8"/>
  </r>
  <r>
    <x v="93"/>
    <x v="36"/>
    <s v="EHITSONUV1N_ALL"/>
    <s v="USED"/>
    <m/>
    <m/>
    <m/>
    <m/>
    <n v="1"/>
    <n v="1"/>
    <n v="1.2"/>
    <n v="1.2"/>
  </r>
  <r>
    <x v="94"/>
    <x v="36"/>
    <s v="ALL_TSGSONUV1S"/>
    <s v="USED"/>
    <m/>
    <m/>
    <m/>
    <n v="1"/>
    <n v="6"/>
    <n v="7"/>
    <n v="1.3"/>
    <n v="9.1"/>
  </r>
  <r>
    <x v="94"/>
    <x v="36"/>
    <s v="TSGSONUV1S"/>
    <s v="USED"/>
    <n v="1"/>
    <m/>
    <m/>
    <m/>
    <m/>
    <n v="1"/>
    <n v="1"/>
    <n v="1"/>
  </r>
  <r>
    <x v="95"/>
    <x v="37"/>
    <s v="ALL_DARSPECTRUM110A"/>
    <s v="USED"/>
    <m/>
    <m/>
    <m/>
    <m/>
    <n v="4"/>
    <n v="4"/>
    <n v="1.55"/>
    <n v="6.2"/>
  </r>
  <r>
    <x v="96"/>
    <x v="37"/>
    <s v="ALL_DHXSPECTRUM110H"/>
    <s v="USED"/>
    <m/>
    <m/>
    <m/>
    <m/>
    <n v="15"/>
    <n v="15"/>
    <n v="1.17"/>
    <n v="17.549999999999997"/>
  </r>
  <r>
    <x v="97"/>
    <x v="37"/>
    <s v="ALL_DTNSPECTRUM110T"/>
    <s v="USED"/>
    <m/>
    <m/>
    <m/>
    <m/>
    <n v="3"/>
    <n v="3"/>
    <n v="1.55"/>
    <n v="4.6500000000000004"/>
  </r>
  <r>
    <x v="98"/>
    <x v="38"/>
    <s v="ALL_DARSPECTRUM210A"/>
    <s v="USED"/>
    <m/>
    <m/>
    <m/>
    <m/>
    <n v="2"/>
    <n v="2"/>
    <n v="3.5"/>
    <n v="7"/>
  </r>
  <r>
    <x v="99"/>
    <x v="38"/>
    <s v="ALL_DHXSPECTRUM210H"/>
    <s v="USED"/>
    <m/>
    <m/>
    <m/>
    <m/>
    <n v="11"/>
    <n v="11"/>
    <n v="3.2"/>
    <n v="35.200000000000003"/>
  </r>
  <r>
    <x v="100"/>
    <x v="38"/>
    <s v="ALL_DTNSPECTRUM210T"/>
    <s v="USED"/>
    <m/>
    <m/>
    <m/>
    <m/>
    <n v="1"/>
    <n v="1"/>
    <n v="3.35"/>
    <n v="3.35"/>
  </r>
  <r>
    <x v="101"/>
    <x v="39"/>
    <s v="DHXSPECTRUM101H"/>
    <s v="USED"/>
    <m/>
    <m/>
    <m/>
    <m/>
    <n v="15"/>
    <n v="15"/>
    <n v="1.55"/>
    <n v="23.25"/>
  </r>
  <r>
    <x v="102"/>
    <x v="39"/>
    <s v="DTNSPECTRUM101T"/>
    <s v="USED"/>
    <m/>
    <m/>
    <m/>
    <m/>
    <n v="27"/>
    <n v="27"/>
    <n v="1.55"/>
    <n v="41.85"/>
  </r>
  <r>
    <x v="103"/>
    <x v="40"/>
    <s v="DHXSPECTRUM201H"/>
    <s v="USED"/>
    <m/>
    <m/>
    <m/>
    <m/>
    <n v="5"/>
    <n v="5"/>
    <n v="3.25"/>
    <n v="16.25"/>
  </r>
  <r>
    <x v="104"/>
    <x v="40"/>
    <s v="DTNSPECTRUM201T"/>
    <s v="USED"/>
    <m/>
    <m/>
    <m/>
    <m/>
    <n v="18"/>
    <n v="18"/>
    <n v="3.4"/>
    <n v="61.199999999999996"/>
  </r>
  <r>
    <x v="105"/>
    <x v="12"/>
    <s v="DSMT3260HD"/>
    <s v="USED"/>
    <m/>
    <m/>
    <n v="1"/>
    <m/>
    <m/>
    <n v="1"/>
    <n v="4.45"/>
    <n v="4.45"/>
  </r>
  <r>
    <x v="106"/>
    <x v="4"/>
    <s v="DSM3262S"/>
    <s v="USED"/>
    <m/>
    <m/>
    <n v="22"/>
    <m/>
    <m/>
    <n v="22"/>
    <n v="3.45"/>
    <n v="75.900000000000006"/>
  </r>
  <r>
    <x v="107"/>
    <x v="13"/>
    <s v="DSMT3270"/>
    <s v="USED"/>
    <m/>
    <m/>
    <n v="3"/>
    <m/>
    <m/>
    <n v="3"/>
    <n v="9"/>
    <n v="27"/>
  </r>
  <r>
    <x v="108"/>
    <x v="9"/>
    <s v="DSM3272S"/>
    <s v="USED"/>
    <m/>
    <m/>
    <n v="24"/>
    <m/>
    <m/>
    <n v="24"/>
    <n v="6.65"/>
    <n v="159.60000000000002"/>
  </r>
  <r>
    <x v="109"/>
    <x v="4"/>
    <s v="DSM3362S"/>
    <s v="USED"/>
    <m/>
    <m/>
    <n v="83"/>
    <m/>
    <m/>
    <n v="83"/>
    <n v="3.45"/>
    <n v="286.35000000000002"/>
  </r>
  <r>
    <x v="110"/>
    <x v="14"/>
    <s v="MTNTC4310"/>
    <s v="USED"/>
    <m/>
    <m/>
    <n v="7"/>
    <m/>
    <m/>
    <n v="7"/>
    <n v="1"/>
    <n v="7"/>
  </r>
  <r>
    <x v="111"/>
    <x v="41"/>
    <s v="MTNTC4400AMV1"/>
    <s v="USED"/>
    <m/>
    <m/>
    <n v="2"/>
    <m/>
    <m/>
    <n v="2"/>
    <n v="0.85"/>
    <n v="1.7"/>
  </r>
  <r>
    <x v="112"/>
    <x v="16"/>
    <s v="MTNTC8715D"/>
    <s v="USED"/>
    <m/>
    <m/>
    <n v="73"/>
    <m/>
    <m/>
    <n v="73"/>
    <n v="2.5499999999999998"/>
    <n v="186.14999999999998"/>
  </r>
  <r>
    <x v="113"/>
    <x v="20"/>
    <s v="TTNTC8717T"/>
    <s v="USED"/>
    <m/>
    <m/>
    <n v="123"/>
    <m/>
    <m/>
    <n v="123"/>
    <n v="2.6"/>
    <n v="319.8"/>
  </r>
  <r>
    <x v="114"/>
    <x v="20"/>
    <s v="TARTG1672G"/>
    <s v="USED"/>
    <m/>
    <m/>
    <n v="176"/>
    <m/>
    <m/>
    <n v="176"/>
    <n v="1.9"/>
    <n v="334.4"/>
  </r>
  <r>
    <x v="115"/>
    <x v="42"/>
    <s v="TARTG862G"/>
    <s v="USED"/>
    <m/>
    <m/>
    <n v="7"/>
    <m/>
    <m/>
    <n v="7"/>
    <n v="1"/>
    <n v="7"/>
  </r>
  <r>
    <x v="116"/>
    <x v="43"/>
    <s v="CHTR_TARTM1602A"/>
    <s v="USED"/>
    <n v="2"/>
    <m/>
    <m/>
    <m/>
    <n v="2"/>
    <n v="4"/>
    <n v="1.05"/>
    <n v="4.2"/>
  </r>
  <r>
    <x v="117"/>
    <x v="43"/>
    <s v="CHTR_TARTM1602AP2"/>
    <s v="USED"/>
    <n v="3"/>
    <m/>
    <m/>
    <m/>
    <n v="8"/>
    <n v="11"/>
    <n v="1"/>
    <n v="11"/>
  </r>
  <r>
    <x v="118"/>
    <x v="43"/>
    <s v="TARTM1602AP2"/>
    <s v="USED"/>
    <n v="5"/>
    <m/>
    <m/>
    <m/>
    <n v="31"/>
    <n v="36"/>
    <n v="1.05"/>
    <n v="37.800000000000004"/>
  </r>
  <r>
    <x v="119"/>
    <x v="1"/>
    <s v="TTM402P"/>
    <s v="USED"/>
    <m/>
    <m/>
    <n v="1"/>
    <m/>
    <m/>
    <n v="1"/>
    <n v="1"/>
    <n v="1"/>
  </r>
  <r>
    <x v="120"/>
    <x v="1"/>
    <s v="CHTR_TTM502A"/>
    <s v="USED"/>
    <m/>
    <m/>
    <n v="1"/>
    <m/>
    <m/>
    <n v="1"/>
    <n v="1"/>
    <n v="1"/>
  </r>
  <r>
    <x v="121"/>
    <x v="1"/>
    <s v="CHTR_TTM502G"/>
    <s v="USED"/>
    <m/>
    <m/>
    <n v="5"/>
    <m/>
    <m/>
    <n v="5"/>
    <n v="1"/>
    <n v="5"/>
  </r>
  <r>
    <x v="121"/>
    <x v="1"/>
    <s v="TTM502G"/>
    <s v="USED"/>
    <m/>
    <m/>
    <n v="6"/>
    <m/>
    <m/>
    <n v="6"/>
    <n v="1"/>
    <n v="6"/>
  </r>
  <r>
    <x v="122"/>
    <x v="1"/>
    <s v="CHTR_TARTM602A"/>
    <s v="USED"/>
    <m/>
    <m/>
    <n v="6"/>
    <m/>
    <m/>
    <n v="6"/>
    <n v="1"/>
    <n v="6"/>
  </r>
  <r>
    <x v="123"/>
    <x v="1"/>
    <s v="CHTR_TARTM602G"/>
    <s v="USED"/>
    <m/>
    <m/>
    <n v="8"/>
    <m/>
    <m/>
    <n v="8"/>
    <n v="1.45"/>
    <n v="11.6"/>
  </r>
  <r>
    <x v="123"/>
    <x v="1"/>
    <s v="TARTM602G"/>
    <s v="USED"/>
    <m/>
    <m/>
    <n v="23"/>
    <m/>
    <m/>
    <n v="23"/>
    <n v="1.45"/>
    <n v="33.35"/>
  </r>
  <r>
    <x v="124"/>
    <x v="44"/>
    <s v="TARTM604G"/>
    <s v="USED"/>
    <m/>
    <m/>
    <m/>
    <n v="249"/>
    <n v="1"/>
    <n v="250"/>
    <n v="1.85"/>
    <n v="462.5"/>
  </r>
  <r>
    <x v="125"/>
    <x v="45"/>
    <s v="TARTM608G"/>
    <s v="USED"/>
    <m/>
    <m/>
    <n v="6"/>
    <m/>
    <m/>
    <n v="6"/>
    <n v="4.05"/>
    <n v="24.299999999999997"/>
  </r>
  <r>
    <x v="126"/>
    <x v="44"/>
    <s v="CHTR_TARTM804G"/>
    <s v="USED"/>
    <m/>
    <m/>
    <m/>
    <m/>
    <n v="1"/>
    <n v="1"/>
    <n v="1.9"/>
    <n v="1.9"/>
  </r>
  <r>
    <x v="126"/>
    <x v="44"/>
    <s v="TARTM804G"/>
    <s v="USED"/>
    <m/>
    <m/>
    <m/>
    <n v="228"/>
    <n v="2"/>
    <n v="230"/>
    <n v="1.9"/>
    <n v="437"/>
  </r>
  <r>
    <x v="127"/>
    <x v="18"/>
    <s v="CHTR_TARTM822A"/>
    <s v="USED"/>
    <m/>
    <m/>
    <n v="46"/>
    <m/>
    <m/>
    <n v="46"/>
    <n v="0.95"/>
    <n v="43.699999999999996"/>
  </r>
  <r>
    <x v="128"/>
    <x v="46"/>
    <s v="CHTR_TARTM822G"/>
    <s v="USED"/>
    <m/>
    <m/>
    <n v="1"/>
    <m/>
    <m/>
    <n v="1"/>
    <n v="1.75"/>
    <n v="1.75"/>
  </r>
  <r>
    <x v="129"/>
    <x v="18"/>
    <s v="CHTR_TARTM902A"/>
    <s v="USED"/>
    <m/>
    <m/>
    <n v="8"/>
    <m/>
    <m/>
    <n v="8"/>
    <n v="1.05"/>
    <n v="8.4"/>
  </r>
  <r>
    <x v="130"/>
    <x v="47"/>
    <s v="TUBTVM9241"/>
    <s v="USED"/>
    <m/>
    <m/>
    <m/>
    <m/>
    <n v="1"/>
    <n v="1"/>
    <n v="0.35"/>
    <n v="0.35"/>
  </r>
  <r>
    <x v="131"/>
    <x v="26"/>
    <s v="CHTR_RNEWNDR3400"/>
    <s v="USED"/>
    <m/>
    <m/>
    <n v="2"/>
    <m/>
    <m/>
    <n v="2"/>
    <n v="0.9"/>
    <n v="1.8"/>
  </r>
  <r>
    <x v="132"/>
    <x v="26"/>
    <s v="CHTR_RNEWNDR3800"/>
    <s v="USED"/>
    <m/>
    <m/>
    <n v="6"/>
    <m/>
    <m/>
    <n v="6"/>
    <n v="1"/>
    <n v="6"/>
  </r>
  <r>
    <x v="133"/>
    <x v="26"/>
    <s v="CHTR_RNEWNDR3800C"/>
    <s v="USED"/>
    <m/>
    <m/>
    <n v="2"/>
    <m/>
    <m/>
    <n v="2"/>
    <n v="1"/>
    <n v="2"/>
  </r>
  <r>
    <x v="134"/>
    <x v="26"/>
    <s v="CHTR_RNEWNDR6300C"/>
    <s v="USED"/>
    <m/>
    <m/>
    <n v="29"/>
    <m/>
    <m/>
    <n v="29"/>
    <n v="0.95"/>
    <n v="27.549999999999997"/>
  </r>
  <r>
    <x v="135"/>
    <x v="48"/>
    <s v="RNEWNR1000"/>
    <s v="USED"/>
    <m/>
    <m/>
    <n v="1"/>
    <m/>
    <m/>
    <n v="1"/>
    <n v="1"/>
    <n v="1"/>
  </r>
  <r>
    <x v="136"/>
    <x v="48"/>
    <s v="RNEWNR2000"/>
    <s v="USED"/>
    <m/>
    <m/>
    <n v="2"/>
    <m/>
    <m/>
    <n v="2"/>
    <n v="0.65"/>
    <n v="1.3"/>
  </r>
  <r>
    <x v="137"/>
    <x v="6"/>
    <s v="EAAXE040G"/>
    <s v="USED"/>
    <m/>
    <m/>
    <n v="11"/>
    <m/>
    <m/>
    <n v="11"/>
    <n v="1.8"/>
    <n v="19.8"/>
  </r>
  <r>
    <x v="138"/>
    <x v="11"/>
    <s v="HRU7372"/>
    <s v="USED"/>
    <m/>
    <m/>
    <n v="8"/>
    <m/>
    <m/>
    <n v="8"/>
    <n v="1"/>
    <n v="8"/>
  </r>
  <r>
    <x v="139"/>
    <x v="11"/>
    <s v="HRUR500"/>
    <s v="USED"/>
    <m/>
    <m/>
    <m/>
    <m/>
    <n v="1"/>
    <n v="1"/>
    <n v="0.75"/>
    <n v="0.75"/>
  </r>
  <r>
    <x v="140"/>
    <x v="49"/>
    <m/>
    <m/>
    <m/>
    <m/>
    <m/>
    <m/>
    <m/>
    <m/>
    <e v="#N/A"/>
    <n v="11117.449999999999"/>
  </r>
  <r>
    <x v="140"/>
    <x v="49"/>
    <m/>
    <m/>
    <m/>
    <m/>
    <m/>
    <m/>
    <m/>
    <m/>
    <e v="#N/A"/>
    <e v="#N/A"/>
  </r>
  <r>
    <x v="140"/>
    <x v="49"/>
    <m/>
    <m/>
    <m/>
    <m/>
    <m/>
    <m/>
    <m/>
    <m/>
    <e v="#N/A"/>
    <e v="#N/A"/>
  </r>
  <r>
    <x v="140"/>
    <x v="49"/>
    <m/>
    <m/>
    <m/>
    <m/>
    <m/>
    <m/>
    <m/>
    <m/>
    <e v="#N/A"/>
    <e v="#N/A"/>
  </r>
  <r>
    <x v="140"/>
    <x v="49"/>
    <m/>
    <m/>
    <m/>
    <m/>
    <m/>
    <m/>
    <m/>
    <m/>
    <e v="#N/A"/>
    <e v="#N/A"/>
  </r>
  <r>
    <x v="140"/>
    <x v="49"/>
    <m/>
    <m/>
    <m/>
    <m/>
    <m/>
    <m/>
    <m/>
    <m/>
    <e v="#N/A"/>
    <e v="#N/A"/>
  </r>
  <r>
    <x v="140"/>
    <x v="49"/>
    <m/>
    <m/>
    <m/>
    <m/>
    <m/>
    <m/>
    <m/>
    <m/>
    <e v="#N/A"/>
    <e v="#N/A"/>
  </r>
  <r>
    <x v="140"/>
    <x v="49"/>
    <m/>
    <m/>
    <m/>
    <m/>
    <m/>
    <m/>
    <m/>
    <m/>
    <e v="#N/A"/>
    <e v="#N/A"/>
  </r>
  <r>
    <x v="140"/>
    <x v="49"/>
    <m/>
    <m/>
    <m/>
    <m/>
    <m/>
    <m/>
    <m/>
    <m/>
    <e v="#N/A"/>
    <e v="#N/A"/>
  </r>
  <r>
    <x v="140"/>
    <x v="49"/>
    <m/>
    <m/>
    <m/>
    <m/>
    <m/>
    <m/>
    <m/>
    <m/>
    <e v="#N/A"/>
    <e v="#N/A"/>
  </r>
  <r>
    <x v="140"/>
    <x v="49"/>
    <m/>
    <m/>
    <m/>
    <m/>
    <m/>
    <m/>
    <m/>
    <m/>
    <e v="#N/A"/>
    <e v="#N/A"/>
  </r>
  <r>
    <x v="140"/>
    <x v="49"/>
    <m/>
    <m/>
    <m/>
    <m/>
    <m/>
    <m/>
    <m/>
    <m/>
    <e v="#N/A"/>
    <e v="#N/A"/>
  </r>
  <r>
    <x v="140"/>
    <x v="49"/>
    <m/>
    <m/>
    <m/>
    <m/>
    <m/>
    <m/>
    <m/>
    <m/>
    <e v="#N/A"/>
    <e v="#N/A"/>
  </r>
  <r>
    <x v="140"/>
    <x v="49"/>
    <m/>
    <m/>
    <m/>
    <m/>
    <m/>
    <m/>
    <m/>
    <m/>
    <e v="#N/A"/>
    <e v="#N/A"/>
  </r>
  <r>
    <x v="140"/>
    <x v="49"/>
    <m/>
    <m/>
    <m/>
    <m/>
    <m/>
    <m/>
    <m/>
    <m/>
    <e v="#N/A"/>
    <e v="#N/A"/>
  </r>
  <r>
    <x v="140"/>
    <x v="49"/>
    <m/>
    <m/>
    <m/>
    <m/>
    <m/>
    <m/>
    <m/>
    <m/>
    <e v="#N/A"/>
    <e v="#N/A"/>
  </r>
  <r>
    <x v="140"/>
    <x v="49"/>
    <m/>
    <m/>
    <m/>
    <m/>
    <m/>
    <m/>
    <m/>
    <m/>
    <e v="#N/A"/>
    <e v="#N/A"/>
  </r>
  <r>
    <x v="140"/>
    <x v="49"/>
    <m/>
    <m/>
    <m/>
    <m/>
    <m/>
    <m/>
    <m/>
    <m/>
    <e v="#N/A"/>
    <e v="#N/A"/>
  </r>
  <r>
    <x v="140"/>
    <x v="49"/>
    <m/>
    <m/>
    <m/>
    <m/>
    <m/>
    <m/>
    <m/>
    <m/>
    <e v="#N/A"/>
    <e v="#N/A"/>
  </r>
  <r>
    <x v="140"/>
    <x v="49"/>
    <m/>
    <m/>
    <m/>
    <m/>
    <m/>
    <m/>
    <m/>
    <m/>
    <e v="#N/A"/>
    <e v="#N/A"/>
  </r>
  <r>
    <x v="140"/>
    <x v="49"/>
    <m/>
    <m/>
    <m/>
    <m/>
    <m/>
    <m/>
    <m/>
    <m/>
    <e v="#N/A"/>
    <e v="#N/A"/>
  </r>
  <r>
    <x v="140"/>
    <x v="49"/>
    <m/>
    <m/>
    <m/>
    <m/>
    <m/>
    <m/>
    <m/>
    <m/>
    <e v="#N/A"/>
    <e v="#N/A"/>
  </r>
  <r>
    <x v="140"/>
    <x v="49"/>
    <m/>
    <m/>
    <m/>
    <m/>
    <m/>
    <m/>
    <m/>
    <m/>
    <e v="#N/A"/>
    <e v="#N/A"/>
  </r>
  <r>
    <x v="140"/>
    <x v="49"/>
    <m/>
    <m/>
    <m/>
    <m/>
    <m/>
    <m/>
    <m/>
    <m/>
    <e v="#N/A"/>
    <e v="#N/A"/>
  </r>
  <r>
    <x v="140"/>
    <x v="49"/>
    <m/>
    <m/>
    <m/>
    <m/>
    <m/>
    <m/>
    <m/>
    <m/>
    <e v="#N/A"/>
    <e v="#N/A"/>
  </r>
  <r>
    <x v="140"/>
    <x v="49"/>
    <m/>
    <m/>
    <m/>
    <m/>
    <m/>
    <m/>
    <m/>
    <m/>
    <e v="#N/A"/>
    <e v="#N/A"/>
  </r>
  <r>
    <x v="140"/>
    <x v="49"/>
    <m/>
    <m/>
    <m/>
    <m/>
    <m/>
    <m/>
    <m/>
    <m/>
    <e v="#N/A"/>
    <e v="#N/A"/>
  </r>
  <r>
    <x v="140"/>
    <x v="49"/>
    <m/>
    <m/>
    <m/>
    <m/>
    <m/>
    <m/>
    <m/>
    <m/>
    <e v="#N/A"/>
    <e v="#N/A"/>
  </r>
  <r>
    <x v="140"/>
    <x v="49"/>
    <m/>
    <m/>
    <m/>
    <m/>
    <m/>
    <m/>
    <m/>
    <m/>
    <e v="#N/A"/>
    <e v="#N/A"/>
  </r>
  <r>
    <x v="140"/>
    <x v="49"/>
    <m/>
    <m/>
    <m/>
    <m/>
    <m/>
    <m/>
    <m/>
    <m/>
    <e v="#N/A"/>
    <e v="#N/A"/>
  </r>
  <r>
    <x v="140"/>
    <x v="49"/>
    <m/>
    <m/>
    <m/>
    <m/>
    <m/>
    <m/>
    <m/>
    <m/>
    <e v="#N/A"/>
    <e v="#N/A"/>
  </r>
  <r>
    <x v="140"/>
    <x v="49"/>
    <m/>
    <m/>
    <m/>
    <m/>
    <m/>
    <m/>
    <m/>
    <m/>
    <e v="#N/A"/>
    <e v="#N/A"/>
  </r>
  <r>
    <x v="140"/>
    <x v="49"/>
    <m/>
    <m/>
    <m/>
    <m/>
    <m/>
    <m/>
    <m/>
    <m/>
    <e v="#N/A"/>
    <e v="#N/A"/>
  </r>
  <r>
    <x v="140"/>
    <x v="49"/>
    <m/>
    <m/>
    <m/>
    <m/>
    <m/>
    <m/>
    <m/>
    <m/>
    <e v="#N/A"/>
    <e v="#N/A"/>
  </r>
  <r>
    <x v="140"/>
    <x v="49"/>
    <m/>
    <m/>
    <m/>
    <m/>
    <m/>
    <m/>
    <m/>
    <m/>
    <e v="#N/A"/>
    <e v="#N/A"/>
  </r>
  <r>
    <x v="140"/>
    <x v="49"/>
    <m/>
    <m/>
    <m/>
    <m/>
    <m/>
    <m/>
    <m/>
    <m/>
    <e v="#N/A"/>
    <e v="#N/A"/>
  </r>
  <r>
    <x v="140"/>
    <x v="49"/>
    <m/>
    <m/>
    <m/>
    <m/>
    <m/>
    <m/>
    <m/>
    <m/>
    <e v="#N/A"/>
    <e v="#N/A"/>
  </r>
  <r>
    <x v="140"/>
    <x v="49"/>
    <m/>
    <m/>
    <m/>
    <m/>
    <m/>
    <m/>
    <m/>
    <m/>
    <e v="#N/A"/>
    <e v="#N/A"/>
  </r>
  <r>
    <x v="140"/>
    <x v="49"/>
    <m/>
    <m/>
    <m/>
    <m/>
    <m/>
    <m/>
    <m/>
    <m/>
    <e v="#N/A"/>
    <e v="#N/A"/>
  </r>
  <r>
    <x v="140"/>
    <x v="49"/>
    <m/>
    <m/>
    <m/>
    <m/>
    <m/>
    <m/>
    <m/>
    <m/>
    <e v="#N/A"/>
    <e v="#N/A"/>
  </r>
  <r>
    <x v="140"/>
    <x v="49"/>
    <m/>
    <m/>
    <m/>
    <m/>
    <m/>
    <m/>
    <m/>
    <m/>
    <e v="#N/A"/>
    <e v="#N/A"/>
  </r>
  <r>
    <x v="140"/>
    <x v="49"/>
    <m/>
    <m/>
    <m/>
    <m/>
    <m/>
    <m/>
    <m/>
    <m/>
    <e v="#N/A"/>
    <e v="#N/A"/>
  </r>
  <r>
    <x v="140"/>
    <x v="49"/>
    <m/>
    <m/>
    <m/>
    <m/>
    <m/>
    <m/>
    <m/>
    <m/>
    <e v="#N/A"/>
    <e v="#N/A"/>
  </r>
  <r>
    <x v="140"/>
    <x v="49"/>
    <m/>
    <m/>
    <m/>
    <m/>
    <m/>
    <m/>
    <m/>
    <m/>
    <e v="#N/A"/>
    <e v="#N/A"/>
  </r>
  <r>
    <x v="140"/>
    <x v="49"/>
    <m/>
    <m/>
    <m/>
    <m/>
    <m/>
    <m/>
    <m/>
    <m/>
    <e v="#N/A"/>
    <e v="#N/A"/>
  </r>
  <r>
    <x v="140"/>
    <x v="49"/>
    <m/>
    <m/>
    <m/>
    <m/>
    <m/>
    <m/>
    <m/>
    <m/>
    <e v="#N/A"/>
    <e v="#N/A"/>
  </r>
  <r>
    <x v="140"/>
    <x v="49"/>
    <m/>
    <m/>
    <m/>
    <m/>
    <m/>
    <m/>
    <m/>
    <m/>
    <e v="#N/A"/>
    <e v="#N/A"/>
  </r>
  <r>
    <x v="140"/>
    <x v="49"/>
    <m/>
    <m/>
    <m/>
    <m/>
    <m/>
    <m/>
    <m/>
    <m/>
    <e v="#N/A"/>
    <e v="#N/A"/>
  </r>
  <r>
    <x v="140"/>
    <x v="49"/>
    <m/>
    <m/>
    <m/>
    <m/>
    <m/>
    <m/>
    <m/>
    <m/>
    <e v="#N/A"/>
    <e v="#N/A"/>
  </r>
  <r>
    <x v="140"/>
    <x v="49"/>
    <m/>
    <m/>
    <m/>
    <m/>
    <m/>
    <m/>
    <m/>
    <m/>
    <e v="#N/A"/>
    <e v="#N/A"/>
  </r>
  <r>
    <x v="140"/>
    <x v="49"/>
    <m/>
    <m/>
    <m/>
    <m/>
    <m/>
    <m/>
    <m/>
    <m/>
    <e v="#N/A"/>
    <e v="#N/A"/>
  </r>
  <r>
    <x v="140"/>
    <x v="49"/>
    <m/>
    <m/>
    <m/>
    <m/>
    <m/>
    <m/>
    <m/>
    <m/>
    <e v="#N/A"/>
    <e v="#N/A"/>
  </r>
  <r>
    <x v="140"/>
    <x v="49"/>
    <m/>
    <m/>
    <m/>
    <m/>
    <m/>
    <m/>
    <m/>
    <m/>
    <e v="#N/A"/>
    <e v="#N/A"/>
  </r>
  <r>
    <x v="140"/>
    <x v="49"/>
    <m/>
    <m/>
    <m/>
    <m/>
    <m/>
    <m/>
    <m/>
    <m/>
    <e v="#N/A"/>
    <e v="#N/A"/>
  </r>
  <r>
    <x v="140"/>
    <x v="49"/>
    <m/>
    <m/>
    <m/>
    <m/>
    <m/>
    <m/>
    <m/>
    <m/>
    <e v="#N/A"/>
    <e v="#N/A"/>
  </r>
  <r>
    <x v="140"/>
    <x v="49"/>
    <m/>
    <m/>
    <m/>
    <m/>
    <m/>
    <m/>
    <m/>
    <m/>
    <e v="#N/A"/>
    <e v="#N/A"/>
  </r>
  <r>
    <x v="140"/>
    <x v="49"/>
    <m/>
    <m/>
    <m/>
    <m/>
    <m/>
    <m/>
    <m/>
    <m/>
    <e v="#N/A"/>
    <e v="#N/A"/>
  </r>
  <r>
    <x v="140"/>
    <x v="49"/>
    <m/>
    <m/>
    <m/>
    <m/>
    <m/>
    <m/>
    <m/>
    <m/>
    <e v="#N/A"/>
    <e v="#N/A"/>
  </r>
  <r>
    <x v="140"/>
    <x v="49"/>
    <m/>
    <m/>
    <m/>
    <m/>
    <m/>
    <m/>
    <m/>
    <m/>
    <e v="#N/A"/>
    <e v="#N/A"/>
  </r>
  <r>
    <x v="140"/>
    <x v="49"/>
    <m/>
    <m/>
    <m/>
    <m/>
    <m/>
    <m/>
    <m/>
    <m/>
    <e v="#N/A"/>
    <e v="#N/A"/>
  </r>
  <r>
    <x v="140"/>
    <x v="49"/>
    <m/>
    <m/>
    <m/>
    <m/>
    <m/>
    <m/>
    <m/>
    <m/>
    <e v="#N/A"/>
    <e v="#N/A"/>
  </r>
  <r>
    <x v="140"/>
    <x v="49"/>
    <m/>
    <m/>
    <m/>
    <m/>
    <m/>
    <m/>
    <m/>
    <m/>
    <e v="#N/A"/>
    <e v="#N/A"/>
  </r>
  <r>
    <x v="140"/>
    <x v="49"/>
    <m/>
    <m/>
    <m/>
    <m/>
    <m/>
    <m/>
    <m/>
    <m/>
    <e v="#N/A"/>
    <e v="#N/A"/>
  </r>
  <r>
    <x v="140"/>
    <x v="49"/>
    <m/>
    <m/>
    <m/>
    <m/>
    <m/>
    <m/>
    <m/>
    <m/>
    <e v="#N/A"/>
    <e v="#N/A"/>
  </r>
  <r>
    <x v="140"/>
    <x v="49"/>
    <m/>
    <m/>
    <m/>
    <m/>
    <m/>
    <m/>
    <m/>
    <m/>
    <e v="#N/A"/>
    <e v="#N/A"/>
  </r>
  <r>
    <x v="140"/>
    <x v="49"/>
    <m/>
    <m/>
    <m/>
    <m/>
    <m/>
    <m/>
    <m/>
    <m/>
    <e v="#N/A"/>
    <e v="#N/A"/>
  </r>
  <r>
    <x v="140"/>
    <x v="49"/>
    <m/>
    <m/>
    <m/>
    <m/>
    <m/>
    <m/>
    <m/>
    <m/>
    <e v="#N/A"/>
    <e v="#N/A"/>
  </r>
  <r>
    <x v="140"/>
    <x v="49"/>
    <m/>
    <m/>
    <m/>
    <m/>
    <m/>
    <m/>
    <m/>
    <m/>
    <e v="#N/A"/>
    <e v="#N/A"/>
  </r>
  <r>
    <x v="140"/>
    <x v="49"/>
    <m/>
    <m/>
    <m/>
    <m/>
    <m/>
    <m/>
    <m/>
    <m/>
    <e v="#N/A"/>
    <e v="#N/A"/>
  </r>
  <r>
    <x v="140"/>
    <x v="49"/>
    <m/>
    <m/>
    <m/>
    <m/>
    <m/>
    <m/>
    <m/>
    <m/>
    <e v="#N/A"/>
    <e v="#N/A"/>
  </r>
  <r>
    <x v="140"/>
    <x v="49"/>
    <m/>
    <m/>
    <m/>
    <m/>
    <m/>
    <m/>
    <m/>
    <m/>
    <e v="#N/A"/>
    <e v="#N/A"/>
  </r>
  <r>
    <x v="140"/>
    <x v="49"/>
    <m/>
    <m/>
    <m/>
    <m/>
    <m/>
    <m/>
    <m/>
    <m/>
    <e v="#N/A"/>
    <e v="#N/A"/>
  </r>
  <r>
    <x v="140"/>
    <x v="49"/>
    <m/>
    <m/>
    <m/>
    <m/>
    <m/>
    <m/>
    <m/>
    <m/>
    <e v="#N/A"/>
    <e v="#N/A"/>
  </r>
  <r>
    <x v="140"/>
    <x v="49"/>
    <m/>
    <m/>
    <m/>
    <m/>
    <m/>
    <m/>
    <m/>
    <m/>
    <e v="#N/A"/>
    <e v="#N/A"/>
  </r>
  <r>
    <x v="140"/>
    <x v="49"/>
    <m/>
    <m/>
    <m/>
    <m/>
    <m/>
    <m/>
    <m/>
    <m/>
    <e v="#N/A"/>
    <e v="#N/A"/>
  </r>
  <r>
    <x v="140"/>
    <x v="49"/>
    <m/>
    <m/>
    <m/>
    <m/>
    <m/>
    <m/>
    <m/>
    <m/>
    <e v="#N/A"/>
    <e v="#N/A"/>
  </r>
  <r>
    <x v="140"/>
    <x v="49"/>
    <m/>
    <m/>
    <m/>
    <m/>
    <m/>
    <m/>
    <m/>
    <m/>
    <e v="#N/A"/>
    <e v="#N/A"/>
  </r>
  <r>
    <x v="140"/>
    <x v="49"/>
    <m/>
    <m/>
    <m/>
    <m/>
    <m/>
    <m/>
    <m/>
    <m/>
    <e v="#N/A"/>
    <e v="#N/A"/>
  </r>
  <r>
    <x v="140"/>
    <x v="49"/>
    <m/>
    <m/>
    <m/>
    <m/>
    <m/>
    <m/>
    <m/>
    <m/>
    <e v="#N/A"/>
    <e v="#N/A"/>
  </r>
  <r>
    <x v="140"/>
    <x v="49"/>
    <m/>
    <m/>
    <m/>
    <m/>
    <m/>
    <m/>
    <m/>
    <m/>
    <e v="#N/A"/>
    <e v="#N/A"/>
  </r>
  <r>
    <x v="140"/>
    <x v="49"/>
    <m/>
    <m/>
    <m/>
    <m/>
    <m/>
    <m/>
    <m/>
    <m/>
    <e v="#N/A"/>
    <e v="#N/A"/>
  </r>
  <r>
    <x v="140"/>
    <x v="49"/>
    <m/>
    <m/>
    <m/>
    <m/>
    <m/>
    <m/>
    <m/>
    <m/>
    <e v="#N/A"/>
    <e v="#N/A"/>
  </r>
  <r>
    <x v="140"/>
    <x v="49"/>
    <m/>
    <m/>
    <m/>
    <m/>
    <m/>
    <m/>
    <m/>
    <m/>
    <e v="#N/A"/>
    <e v="#N/A"/>
  </r>
  <r>
    <x v="140"/>
    <x v="49"/>
    <m/>
    <m/>
    <m/>
    <m/>
    <m/>
    <m/>
    <m/>
    <m/>
    <e v="#N/A"/>
    <e v="#N/A"/>
  </r>
  <r>
    <x v="140"/>
    <x v="49"/>
    <m/>
    <m/>
    <m/>
    <m/>
    <m/>
    <m/>
    <m/>
    <m/>
    <e v="#N/A"/>
    <e v="#N/A"/>
  </r>
  <r>
    <x v="140"/>
    <x v="49"/>
    <m/>
    <m/>
    <m/>
    <m/>
    <m/>
    <m/>
    <m/>
    <m/>
    <e v="#N/A"/>
    <e v="#N/A"/>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r>
    <x v="140"/>
    <x v="49"/>
    <m/>
    <m/>
    <m/>
    <m/>
    <m/>
    <m/>
    <m/>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200-000000000000}" name="PivotTable8" cacheId="5" applyNumberFormats="0" applyBorderFormats="0" applyFontFormats="0" applyPatternFormats="0" applyAlignmentFormats="0" applyWidthHeightFormats="1" dataCaption="Values" updatedVersion="8" minRefreshableVersion="3" useAutoFormatting="1" rowGrandTotals="0" colGrandTotals="0" itemPrintTitles="1" createdVersion="6" indent="0" compact="0" compactData="0" multipleFieldFilters="0">
  <location ref="F5:O162" firstHeaderRow="0" firstDataRow="1" firstDataCol="4"/>
  <pivotFields count="12">
    <pivotField axis="axisRow" compact="0" outline="0" showAll="0" defaultSubtotal="0">
      <items count="463">
        <item m="1" x="225"/>
        <item sd="0" x="0"/>
        <item x="2"/>
        <item x="5"/>
        <item x="6"/>
        <item m="1" x="442"/>
        <item m="1" x="142"/>
        <item x="9"/>
        <item m="1" x="241"/>
        <item x="12"/>
        <item m="1" x="266"/>
        <item x="14"/>
        <item x="17"/>
        <item x="18"/>
        <item m="1" x="198"/>
        <item m="1" x="146"/>
        <item m="1" x="147"/>
        <item m="1" x="299"/>
        <item x="20"/>
        <item m="1" x="191"/>
        <item x="21"/>
        <item m="1" x="149"/>
        <item x="22"/>
        <item x="23"/>
        <item x="24"/>
        <item x="25"/>
        <item x="27"/>
        <item x="28"/>
        <item x="30"/>
        <item x="31"/>
        <item x="32"/>
        <item m="1" x="174"/>
        <item x="34"/>
        <item x="35"/>
        <item x="37"/>
        <item x="39"/>
        <item x="40"/>
        <item x="41"/>
        <item x="42"/>
        <item x="43"/>
        <item x="45"/>
        <item x="46"/>
        <item x="48"/>
        <item x="49"/>
        <item m="1" x="359"/>
        <item m="1" x="152"/>
        <item x="50"/>
        <item m="1" x="153"/>
        <item x="52"/>
        <item x="53"/>
        <item x="54"/>
        <item m="1" x="215"/>
        <item m="1" x="455"/>
        <item x="60"/>
        <item x="61"/>
        <item x="62"/>
        <item x="63"/>
        <item m="1" x="178"/>
        <item m="1" x="337"/>
        <item x="66"/>
        <item x="69"/>
        <item m="1" x="158"/>
        <item x="73"/>
        <item x="74"/>
        <item x="75"/>
        <item x="76"/>
        <item x="77"/>
        <item x="78"/>
        <item x="81"/>
        <item x="82"/>
        <item x="84"/>
        <item x="85"/>
        <item x="86"/>
        <item m="1" x="160"/>
        <item x="87"/>
        <item m="1" x="395"/>
        <item m="1" x="244"/>
        <item m="1" x="194"/>
        <item x="89"/>
        <item m="1" x="305"/>
        <item m="1" x="162"/>
        <item m="1" x="434"/>
        <item x="95"/>
        <item x="96"/>
        <item m="1" x="316"/>
        <item x="97"/>
        <item m="1" x="284"/>
        <item x="98"/>
        <item x="99"/>
        <item x="100"/>
        <item x="101"/>
        <item x="102"/>
        <item x="103"/>
        <item x="104"/>
        <item x="110"/>
        <item x="112"/>
        <item x="113"/>
        <item x="114"/>
        <item x="116"/>
        <item x="117"/>
        <item m="1" x="165"/>
        <item x="118"/>
        <item m="1" x="166"/>
        <item x="120"/>
        <item x="121"/>
        <item m="1" x="208"/>
        <item x="122"/>
        <item x="123"/>
        <item x="124"/>
        <item m="1" x="167"/>
        <item x="126"/>
        <item x="127"/>
        <item x="129"/>
        <item x="131"/>
        <item x="132"/>
        <item x="133"/>
        <item m="1" x="188"/>
        <item x="134"/>
        <item x="136"/>
        <item x="139"/>
        <item m="1" x="189"/>
        <item m="1" x="211"/>
        <item x="140"/>
        <item m="1" x="251"/>
        <item m="1" x="303"/>
        <item m="1" x="240"/>
        <item x="10"/>
        <item x="15"/>
        <item m="1" x="144"/>
        <item x="19"/>
        <item m="1" x="327"/>
        <item m="1" x="252"/>
        <item m="1" x="193"/>
        <item m="1" x="228"/>
        <item m="1" x="179"/>
        <item m="1" x="181"/>
        <item m="1" x="183"/>
        <item x="72"/>
        <item m="1" x="223"/>
        <item x="83"/>
        <item m="1" x="203"/>
        <item m="1" x="224"/>
        <item x="119"/>
        <item m="1" x="210"/>
        <item x="137"/>
        <item x="3"/>
        <item x="4"/>
        <item x="11"/>
        <item x="13"/>
        <item m="1" x="236"/>
        <item m="1" x="145"/>
        <item m="1" x="172"/>
        <item x="55"/>
        <item m="1" x="248"/>
        <item x="56"/>
        <item m="1" x="155"/>
        <item x="64"/>
        <item x="65"/>
        <item m="1" x="156"/>
        <item x="67"/>
        <item x="68"/>
        <item m="1" x="157"/>
        <item m="1" x="202"/>
        <item x="70"/>
        <item x="91"/>
        <item m="1" x="164"/>
        <item x="105"/>
        <item x="106"/>
        <item x="107"/>
        <item x="108"/>
        <item x="109"/>
        <item m="1" x="186"/>
        <item m="1" x="207"/>
        <item m="1" x="245"/>
        <item m="1" x="344"/>
        <item m="1" x="242"/>
        <item m="1" x="230"/>
        <item m="1" x="430"/>
        <item m="1" x="368"/>
        <item m="1" x="452"/>
        <item m="1" x="229"/>
        <item m="1" x="311"/>
        <item m="1" x="353"/>
        <item m="1" x="222"/>
        <item m="1" x="350"/>
        <item m="1" x="182"/>
        <item m="1" x="218"/>
        <item m="1" x="232"/>
        <item m="1" x="254"/>
        <item m="1" x="376"/>
        <item m="1" x="161"/>
        <item m="1" x="163"/>
        <item m="1" x="257"/>
        <item m="1" x="184"/>
        <item m="1" x="206"/>
        <item m="1" x="288"/>
        <item x="128"/>
        <item m="1" x="187"/>
        <item x="135"/>
        <item x="1"/>
        <item m="1" x="170"/>
        <item m="1" x="171"/>
        <item m="1" x="148"/>
        <item m="1" x="190"/>
        <item m="1" x="199"/>
        <item m="1" x="391"/>
        <item x="33"/>
        <item m="1" x="150"/>
        <item m="1" x="293"/>
        <item m="1" x="416"/>
        <item x="71"/>
        <item x="90"/>
        <item m="1" x="237"/>
        <item m="1" x="278"/>
        <item x="130"/>
        <item m="1" x="258"/>
        <item x="138"/>
        <item m="1" x="239"/>
        <item m="1" x="390"/>
        <item x="7"/>
        <item m="1" x="143"/>
        <item x="8"/>
        <item m="1" x="397"/>
        <item m="1" x="414"/>
        <item m="1" x="298"/>
        <item m="1" x="253"/>
        <item m="1" x="349"/>
        <item x="51"/>
        <item m="1" x="243"/>
        <item x="58"/>
        <item m="1" x="249"/>
        <item m="1" x="330"/>
        <item m="1" x="300"/>
        <item m="1" x="195"/>
        <item m="1" x="277"/>
        <item m="1" x="219"/>
        <item m="1" x="220"/>
        <item m="1" x="273"/>
        <item m="1" x="326"/>
        <item x="115"/>
        <item m="1" x="362"/>
        <item m="1" x="169"/>
        <item m="1" x="197"/>
        <item m="1" x="265"/>
        <item m="1" x="235"/>
        <item m="1" x="401"/>
        <item m="1" x="406"/>
        <item m="1" x="440"/>
        <item m="1" x="431"/>
        <item m="1" x="280"/>
        <item m="1" x="418"/>
        <item m="1" x="246"/>
        <item m="1" x="271"/>
        <item x="26"/>
        <item x="29"/>
        <item m="1" x="318"/>
        <item x="36"/>
        <item m="1" x="267"/>
        <item m="1" x="294"/>
        <item m="1" x="365"/>
        <item m="1" x="310"/>
        <item m="1" x="404"/>
        <item m="1" x="231"/>
        <item m="1" x="259"/>
        <item m="1" x="233"/>
        <item m="1" x="307"/>
        <item m="1" x="399"/>
        <item m="1" x="204"/>
        <item m="1" x="383"/>
        <item x="94"/>
        <item m="1" x="315"/>
        <item m="1" x="380"/>
        <item m="1" x="453"/>
        <item m="1" x="411"/>
        <item m="1" x="451"/>
        <item m="1" x="351"/>
        <item m="1" x="363"/>
        <item m="1" x="289"/>
        <item m="1" x="433"/>
        <item m="1" x="287"/>
        <item m="1" x="264"/>
        <item m="1" x="260"/>
        <item m="1" x="274"/>
        <item m="1" x="389"/>
        <item m="1" x="296"/>
        <item m="1" x="302"/>
        <item x="16"/>
        <item m="1" x="227"/>
        <item m="1" x="400"/>
        <item m="1" x="247"/>
        <item m="1" x="221"/>
        <item m="1" x="462"/>
        <item x="111"/>
        <item m="1" x="301"/>
        <item x="125"/>
        <item m="1" x="321"/>
        <item m="1" x="200"/>
        <item m="1" x="358"/>
        <item m="1" x="214"/>
        <item m="1" x="297"/>
        <item m="1" x="319"/>
        <item m="1" x="205"/>
        <item m="1" x="141"/>
        <item m="1" x="286"/>
        <item x="38"/>
        <item m="1" x="333"/>
        <item m="1" x="238"/>
        <item m="1" x="369"/>
        <item m="1" x="279"/>
        <item m="1" x="226"/>
        <item m="1" x="309"/>
        <item m="1" x="375"/>
        <item x="57"/>
        <item x="59"/>
        <item m="1" x="281"/>
        <item m="1" x="367"/>
        <item m="1" x="439"/>
        <item m="1" x="151"/>
        <item m="1" x="213"/>
        <item m="1" x="408"/>
        <item m="1" x="334"/>
        <item m="1" x="255"/>
        <item m="1" x="354"/>
        <item m="1" x="295"/>
        <item m="1" x="409"/>
        <item m="1" x="403"/>
        <item m="1" x="313"/>
        <item m="1" x="422"/>
        <item m="1" x="196"/>
        <item m="1" x="234"/>
        <item m="1" x="270"/>
        <item m="1" x="454"/>
        <item m="1" x="320"/>
        <item m="1" x="290"/>
        <item x="92"/>
        <item m="1" x="371"/>
        <item m="1" x="282"/>
        <item m="1" x="360"/>
        <item m="1" x="180"/>
        <item m="1" x="447"/>
        <item m="1" x="312"/>
        <item m="1" x="275"/>
        <item m="1" x="216"/>
        <item m="1" x="177"/>
        <item m="1" x="159"/>
        <item m="1" x="314"/>
        <item m="1" x="283"/>
        <item m="1" x="370"/>
        <item m="1" x="276"/>
        <item m="1" x="352"/>
        <item m="1" x="285"/>
        <item m="1" x="386"/>
        <item m="1" x="402"/>
        <item m="1" x="268"/>
        <item m="1" x="396"/>
        <item m="1" x="388"/>
        <item m="1" x="322"/>
        <item m="1" x="438"/>
        <item m="1" x="427"/>
        <item m="1" x="378"/>
        <item m="1" x="201"/>
        <item m="1" x="335"/>
        <item m="1" x="398"/>
        <item m="1" x="410"/>
        <item m="1" x="437"/>
        <item m="1" x="364"/>
        <item m="1" x="212"/>
        <item m="1" x="445"/>
        <item m="1" x="448"/>
        <item m="1" x="343"/>
        <item m="1" x="261"/>
        <item m="1" x="347"/>
        <item m="1" x="407"/>
        <item m="1" x="217"/>
        <item m="1" x="292"/>
        <item m="1" x="348"/>
        <item m="1" x="250"/>
        <item m="1" x="461"/>
        <item m="1" x="394"/>
        <item m="1" x="384"/>
        <item m="1" x="272"/>
        <item m="1" x="441"/>
        <item m="1" x="446"/>
        <item m="1" x="387"/>
        <item m="1" x="419"/>
        <item m="1" x="269"/>
        <item m="1" x="456"/>
        <item m="1" x="413"/>
        <item m="1" x="417"/>
        <item m="1" x="374"/>
        <item m="1" x="457"/>
        <item m="1" x="449"/>
        <item m="1" x="324"/>
        <item m="1" x="325"/>
        <item m="1" x="185"/>
        <item m="1" x="377"/>
        <item m="1" x="382"/>
        <item m="1" x="355"/>
        <item m="1" x="392"/>
        <item m="1" x="373"/>
        <item m="1" x="385"/>
        <item m="1" x="173"/>
        <item m="1" x="263"/>
        <item m="1" x="425"/>
        <item m="1" x="428"/>
        <item m="1" x="393"/>
        <item m="1" x="345"/>
        <item m="1" x="168"/>
        <item m="1" x="262"/>
        <item m="1" x="420"/>
        <item m="1" x="323"/>
        <item m="1" x="444"/>
        <item m="1" x="421"/>
        <item m="1" x="192"/>
        <item m="1" x="458"/>
        <item m="1" x="361"/>
        <item x="80"/>
        <item m="1" x="459"/>
        <item x="47"/>
        <item m="1" x="306"/>
        <item m="1" x="291"/>
        <item m="1" x="460"/>
        <item m="1" x="415"/>
        <item m="1" x="426"/>
        <item m="1" x="423"/>
        <item m="1" x="412"/>
        <item m="1" x="436"/>
        <item m="1" x="424"/>
        <item m="1" x="443"/>
        <item m="1" x="405"/>
        <item m="1" x="450"/>
        <item m="1" x="379"/>
        <item m="1" x="304"/>
        <item m="1" x="372"/>
        <item m="1" x="154"/>
        <item m="1" x="435"/>
        <item m="1" x="346"/>
        <item x="79"/>
        <item m="1" x="429"/>
        <item m="1" x="381"/>
        <item m="1" x="176"/>
        <item m="1" x="175"/>
        <item m="1" x="432"/>
        <item m="1" x="366"/>
        <item m="1" x="340"/>
        <item m="1" x="356"/>
        <item m="1" x="357"/>
        <item m="1" x="209"/>
        <item m="1" x="342"/>
        <item m="1" x="341"/>
        <item m="1" x="338"/>
        <item m="1" x="339"/>
        <item m="1" x="336"/>
        <item m="1" x="332"/>
        <item m="1" x="331"/>
        <item x="93"/>
        <item m="1" x="329"/>
        <item m="1" x="328"/>
        <item m="1" x="317"/>
        <item m="1" x="308"/>
        <item x="88"/>
        <item m="1" x="256"/>
        <item x="44"/>
      </items>
      <extLst>
        <ext xmlns:x14="http://schemas.microsoft.com/office/spreadsheetml/2009/9/main" uri="{2946ED86-A175-432a-8AC1-64E0C546D7DE}">
          <x14:pivotField fillDownLabels="1"/>
        </ext>
      </extLst>
    </pivotField>
    <pivotField axis="axisRow" compact="0" outline="0" showAll="0" defaultSubtotal="0">
      <items count="74">
        <item x="44"/>
        <item x="45"/>
        <item x="29"/>
        <item x="1"/>
        <item x="0"/>
        <item x="3"/>
        <item x="8"/>
        <item x="19"/>
        <item x="14"/>
        <item x="43"/>
        <item m="1" x="54"/>
        <item x="18"/>
        <item x="20"/>
        <item x="16"/>
        <item x="46"/>
        <item x="10"/>
        <item x="15"/>
        <item x="23"/>
        <item x="22"/>
        <item x="7"/>
        <item m="1" x="51"/>
        <item x="6"/>
        <item x="12"/>
        <item x="13"/>
        <item x="9"/>
        <item x="40"/>
        <item x="38"/>
        <item x="4"/>
        <item x="39"/>
        <item x="37"/>
        <item x="5"/>
        <item x="48"/>
        <item x="30"/>
        <item x="28"/>
        <item m="1" x="56"/>
        <item m="1" x="52"/>
        <item x="26"/>
        <item x="31"/>
        <item x="32"/>
        <item x="33"/>
        <item x="11"/>
        <item h="1" x="49"/>
        <item x="17"/>
        <item x="2"/>
        <item x="42"/>
        <item m="1" x="69"/>
        <item m="1" x="60"/>
        <item m="1" x="61"/>
        <item x="47"/>
        <item x="27"/>
        <item m="1" x="57"/>
        <item m="1" x="65"/>
        <item m="1" x="73"/>
        <item x="36"/>
        <item x="41"/>
        <item m="1" x="62"/>
        <item m="1" x="50"/>
        <item x="21"/>
        <item m="1" x="68"/>
        <item m="1" x="55"/>
        <item m="1" x="58"/>
        <item m="1" x="53"/>
        <item m="1" x="64"/>
        <item m="1" x="71"/>
        <item m="1" x="72"/>
        <item x="35"/>
        <item x="25"/>
        <item m="1" x="70"/>
        <item m="1" x="63"/>
        <item m="1" x="67"/>
        <item m="1" x="66"/>
        <item x="34"/>
        <item x="24"/>
        <item m="1" x="59"/>
      </items>
      <extLst>
        <ext xmlns:x14="http://schemas.microsoft.com/office/spreadsheetml/2009/9/main" uri="{2946ED86-A175-432a-8AC1-64E0C546D7DE}">
          <x14:pivotField fillDownLabels="1"/>
        </ext>
      </extLst>
    </pivotField>
    <pivotField axis="axisRow" compact="0" outline="0" showAll="0" defaultSubtotal="0">
      <items count="568">
        <item x="108"/>
        <item x="111"/>
        <item x="109"/>
        <item m="1" x="368"/>
        <item x="112"/>
        <item x="110"/>
        <item m="1" x="325"/>
        <item x="113"/>
        <item x="61"/>
        <item x="69"/>
        <item x="82"/>
        <item x="70"/>
        <item x="84"/>
        <item x="57"/>
        <item x="71"/>
        <item x="72"/>
        <item x="85"/>
        <item m="1" x="354"/>
        <item m="1" x="500"/>
        <item m="1" x="296"/>
        <item m="1" x="393"/>
        <item m="1" x="507"/>
        <item m="1" x="181"/>
        <item m="1" x="176"/>
        <item x="75"/>
        <item x="78"/>
        <item m="1" x="163"/>
        <item m="1" x="346"/>
        <item m="1" x="170"/>
        <item m="1" x="214"/>
        <item x="21"/>
        <item m="1" x="166"/>
        <item m="1" x="432"/>
        <item x="24"/>
        <item x="59"/>
        <item m="1" x="171"/>
        <item x="22"/>
        <item x="23"/>
        <item x="25"/>
        <item m="1" x="164"/>
        <item m="1" x="198"/>
        <item m="1" x="278"/>
        <item m="1" x="240"/>
        <item x="19"/>
        <item x="17"/>
        <item x="62"/>
        <item x="58"/>
        <item x="93"/>
        <item x="49"/>
        <item m="1" x="221"/>
        <item m="1" x="194"/>
        <item x="147"/>
        <item x="148"/>
        <item x="149"/>
        <item m="1" x="208"/>
        <item x="150"/>
        <item x="129"/>
        <item x="130"/>
        <item m="1" x="211"/>
        <item x="136"/>
        <item x="137"/>
        <item m="1" x="186"/>
        <item x="141"/>
        <item x="143"/>
        <item x="145"/>
        <item x="35"/>
        <item x="41"/>
        <item x="47"/>
        <item m="1" x="179"/>
        <item m="1" x="185"/>
        <item x="133"/>
        <item x="134"/>
        <item x="36"/>
        <item x="43"/>
        <item x="52"/>
        <item x="45"/>
        <item x="54"/>
        <item x="5"/>
        <item x="6"/>
        <item m="1" x="257"/>
        <item x="79"/>
        <item x="77"/>
        <item x="12"/>
        <item x="11"/>
        <item x="13"/>
        <item x="14"/>
        <item x="9"/>
        <item x="114"/>
        <item x="116"/>
        <item x="63"/>
        <item x="65"/>
        <item m="1" x="402"/>
        <item x="74"/>
        <item m="1" x="175"/>
        <item x="119"/>
        <item x="121"/>
        <item x="101"/>
        <item x="122"/>
        <item x="118"/>
        <item x="120"/>
        <item x="115"/>
        <item x="117"/>
        <item x="97"/>
        <item x="155"/>
        <item m="1" x="209"/>
        <item x="0"/>
        <item x="32"/>
        <item x="33"/>
        <item x="18"/>
        <item x="95"/>
        <item x="92"/>
        <item x="50"/>
        <item x="123"/>
        <item x="125"/>
        <item x="26"/>
        <item x="28"/>
        <item x="29"/>
        <item x="31"/>
        <item m="1" x="160"/>
        <item x="87"/>
        <item x="88"/>
        <item x="89"/>
        <item x="152"/>
        <item x="4"/>
        <item x="2"/>
        <item x="127"/>
        <item x="131"/>
        <item m="1" x="184"/>
        <item x="138"/>
        <item x="139"/>
        <item x="142"/>
        <item x="42"/>
        <item x="48"/>
        <item x="98"/>
        <item x="99"/>
        <item x="135"/>
        <item x="37"/>
        <item x="44"/>
        <item x="53"/>
        <item x="126"/>
        <item x="39"/>
        <item x="46"/>
        <item x="55"/>
        <item x="156"/>
        <item m="1" x="284"/>
        <item m="1" x="351"/>
        <item m="1" x="275"/>
        <item x="10"/>
        <item x="76"/>
        <item m="1" x="518"/>
        <item x="15"/>
        <item m="1" x="161"/>
        <item x="20"/>
        <item m="1" x="223"/>
        <item m="1" x="285"/>
        <item m="1" x="216"/>
        <item m="1" x="259"/>
        <item m="1" x="282"/>
        <item x="73"/>
        <item m="1" x="199"/>
        <item m="1" x="201"/>
        <item m="1" x="203"/>
        <item x="81"/>
        <item m="1" x="255"/>
        <item x="94"/>
        <item m="1" x="228"/>
        <item m="1" x="256"/>
        <item x="132"/>
        <item m="1" x="239"/>
        <item x="153"/>
        <item x="3"/>
        <item m="1" x="269"/>
        <item m="1" x="162"/>
        <item m="1" x="213"/>
        <item m="1" x="192"/>
        <item m="1" x="168"/>
        <item x="64"/>
        <item m="1" x="356"/>
        <item m="1" x="173"/>
        <item m="1" x="174"/>
        <item m="1" x="227"/>
        <item m="1" x="248"/>
        <item x="103"/>
        <item m="1" x="183"/>
        <item m="1" x="302"/>
        <item m="1" x="416"/>
        <item m="1" x="206"/>
        <item m="1" x="234"/>
        <item m="1" x="279"/>
        <item m="1" x="541"/>
        <item m="1" x="411"/>
        <item m="1" x="391"/>
        <item m="1" x="159"/>
        <item m="1" x="488"/>
        <item m="1" x="360"/>
        <item m="1" x="276"/>
        <item m="1" x="263"/>
        <item m="1" x="309"/>
        <item m="1" x="542"/>
        <item m="1" x="477"/>
        <item m="1" x="457"/>
        <item m="1" x="261"/>
        <item m="1" x="361"/>
        <item m="1" x="425"/>
        <item m="1" x="254"/>
        <item m="1" x="422"/>
        <item m="1" x="202"/>
        <item m="1" x="249"/>
        <item m="1" x="265"/>
        <item m="1" x="287"/>
        <item m="1" x="474"/>
        <item m="1" x="180"/>
        <item m="1" x="566"/>
        <item m="1" x="182"/>
        <item m="1" x="290"/>
        <item m="1" x="204"/>
        <item m="1" x="232"/>
        <item m="1" x="533"/>
        <item m="1" x="349"/>
        <item m="1" x="332"/>
        <item m="1" x="187"/>
        <item m="1" x="295"/>
        <item m="1" x="207"/>
        <item x="151"/>
        <item m="1" x="387"/>
        <item x="1"/>
        <item m="1" x="190"/>
        <item m="1" x="191"/>
        <item m="1" x="165"/>
        <item m="1" x="210"/>
        <item m="1" x="222"/>
        <item m="1" x="521"/>
        <item m="1" x="431"/>
        <item x="34"/>
        <item m="1" x="167"/>
        <item m="1" x="338"/>
        <item m="1" x="559"/>
        <item x="80"/>
        <item x="102"/>
        <item m="1" x="271"/>
        <item m="1" x="316"/>
        <item m="1" x="403"/>
        <item x="146"/>
        <item m="1" x="292"/>
        <item x="154"/>
        <item m="1" x="305"/>
        <item m="1" x="274"/>
        <item m="1" x="489"/>
        <item x="7"/>
        <item x="8"/>
        <item m="1" x="529"/>
        <item m="1" x="538"/>
        <item m="1" x="344"/>
        <item m="1" x="286"/>
        <item m="1" x="353"/>
        <item m="1" x="394"/>
        <item m="1" x="224"/>
        <item m="1" x="421"/>
        <item x="60"/>
        <item m="1" x="244"/>
        <item m="1" x="277"/>
        <item x="67"/>
        <item m="1" x="342"/>
        <item m="1" x="323"/>
        <item m="1" x="283"/>
        <item m="1" x="395"/>
        <item m="1" x="388"/>
        <item m="1" x="348"/>
        <item m="1" x="217"/>
        <item x="96"/>
        <item m="1" x="218"/>
        <item m="1" x="498"/>
        <item m="1" x="250"/>
        <item m="1" x="251"/>
        <item m="1" x="312"/>
        <item m="1" x="383"/>
        <item x="128"/>
        <item m="1" x="291"/>
        <item m="1" x="233"/>
        <item m="1" x="317"/>
        <item m="1" x="236"/>
        <item m="1" x="372"/>
        <item x="144"/>
        <item m="1" x="435"/>
        <item m="1" x="189"/>
        <item m="1" x="220"/>
        <item m="1" x="301"/>
        <item m="1" x="268"/>
        <item m="1" x="480"/>
        <item m="1" x="281"/>
        <item m="1" x="458"/>
        <item m="1" x="459"/>
        <item m="1" x="252"/>
        <item m="1" x="318"/>
        <item m="1" x="536"/>
        <item m="1" x="280"/>
        <item m="1" x="308"/>
        <item x="27"/>
        <item x="30"/>
        <item m="1" x="373"/>
        <item x="38"/>
        <item m="1" x="303"/>
        <item m="1" x="438"/>
        <item m="1" x="494"/>
        <item m="1" x="264"/>
        <item m="1" x="540"/>
        <item m="1" x="293"/>
        <item m="1" x="266"/>
        <item m="1" x="357"/>
        <item m="1" x="557"/>
        <item m="1" x="229"/>
        <item x="107"/>
        <item m="1" x="367"/>
        <item m="1" x="464"/>
        <item m="1" x="485"/>
        <item m="1" x="546"/>
        <item m="1" x="472"/>
        <item m="1" x="515"/>
        <item m="1" x="478"/>
        <item m="1" x="525"/>
        <item m="1" x="423"/>
        <item m="1" x="334"/>
        <item m="1" x="426"/>
        <item m="1" x="567"/>
        <item m="1" x="331"/>
        <item m="1" x="300"/>
        <item m="1" x="487"/>
        <item m="1" x="294"/>
        <item m="1" x="313"/>
        <item m="1" x="237"/>
        <item m="1" x="551"/>
        <item x="16"/>
        <item m="1" x="258"/>
        <item m="1" x="504"/>
        <item m="1" x="253"/>
        <item m="1" x="512"/>
        <item m="1" x="335"/>
        <item m="1" x="565"/>
        <item x="106"/>
        <item x="124"/>
        <item m="1" x="350"/>
        <item x="140"/>
        <item m="1" x="377"/>
        <item m="1" x="396"/>
        <item m="1" x="243"/>
        <item m="1" x="343"/>
        <item m="1" x="247"/>
        <item m="1" x="374"/>
        <item m="1" x="555"/>
        <item m="1" x="230"/>
        <item m="1" x="484"/>
        <item m="1" x="418"/>
        <item m="1" x="235"/>
        <item m="1" x="212"/>
        <item m="1" x="358"/>
        <item m="1" x="262"/>
        <item m="1" x="157"/>
        <item m="1" x="330"/>
        <item x="40"/>
        <item m="1" x="272"/>
        <item m="1" x="496"/>
        <item m="1" x="526"/>
        <item x="66"/>
        <item m="1" x="470"/>
        <item x="68"/>
        <item m="1" x="320"/>
        <item m="1" x="365"/>
        <item m="1" x="456"/>
        <item m="1" x="481"/>
        <item m="1" x="441"/>
        <item m="1" x="169"/>
        <item m="1" x="242"/>
        <item m="1" x="225"/>
        <item m="1" x="479"/>
        <item m="1" x="304"/>
        <item m="1" x="319"/>
        <item m="1" x="270"/>
        <item m="1" x="437"/>
        <item m="1" x="288"/>
        <item m="1" x="158"/>
        <item m="1" x="384"/>
        <item m="1" x="549"/>
        <item m="1" x="427"/>
        <item m="1" x="340"/>
        <item m="1" x="444"/>
        <item m="1" x="398"/>
        <item m="1" x="511"/>
        <item m="1" x="543"/>
        <item m="1" x="219"/>
        <item m="1" x="267"/>
        <item m="1" x="454"/>
        <item m="1" x="307"/>
        <item m="1" x="558"/>
        <item m="1" x="375"/>
        <item m="1" x="336"/>
        <item x="104"/>
        <item m="1" x="560"/>
        <item m="1" x="321"/>
        <item m="1" x="547"/>
        <item m="1" x="433"/>
        <item m="1" x="200"/>
        <item m="1" x="523"/>
        <item m="1" x="519"/>
        <item m="1" x="364"/>
        <item m="1" x="245"/>
        <item m="1" x="197"/>
        <item m="1" x="178"/>
        <item m="1" x="366"/>
        <item m="1" x="345"/>
        <item m="1" x="452"/>
        <item m="1" x="322"/>
        <item m="1" x="471"/>
        <item m="1" x="440"/>
        <item m="1" x="314"/>
        <item m="1" x="424"/>
        <item m="1" x="539"/>
        <item m="1" x="363"/>
        <item m="1" x="326"/>
        <item m="1" x="527"/>
        <item m="1" x="532"/>
        <item m="1" x="461"/>
        <item m="1" x="467"/>
        <item m="1" x="379"/>
        <item m="1" x="492"/>
        <item m="1" x="465"/>
        <item m="1" x="226"/>
        <item m="1" x="486"/>
        <item m="1" x="497"/>
        <item m="1" x="231"/>
        <item m="1" x="503"/>
        <item m="1" x="376"/>
        <item m="1" x="436"/>
        <item x="83"/>
        <item m="1" x="241"/>
        <item m="1" x="339"/>
        <item m="1" x="554"/>
        <item m="1" x="545"/>
        <item m="1" x="410"/>
        <item m="1" x="297"/>
        <item m="1" x="419"/>
        <item m="1" x="490"/>
        <item m="1" x="246"/>
        <item m="1" x="414"/>
        <item m="1" x="420"/>
        <item m="1" x="544"/>
        <item m="1" x="462"/>
        <item m="1" x="528"/>
        <item m="1" x="310"/>
        <item m="1" x="446"/>
        <item m="1" x="327"/>
        <item m="1" x="537"/>
        <item m="1" x="473"/>
        <item m="1" x="347"/>
        <item m="1" x="531"/>
        <item m="1" x="448"/>
        <item m="1" x="513"/>
        <item m="1" x="561"/>
        <item m="1" x="306"/>
        <item m="1" x="482"/>
        <item m="1" x="455"/>
        <item m="1" x="510"/>
        <item m="1" x="450"/>
        <item m="1" x="517"/>
        <item m="1" x="329"/>
        <item m="1" x="381"/>
        <item m="1" x="382"/>
        <item m="1" x="205"/>
        <item m="1" x="449"/>
        <item m="1" x="476"/>
        <item m="1" x="428"/>
        <item m="1" x="556"/>
        <item m="1" x="463"/>
        <item m="1" x="505"/>
        <item m="1" x="193"/>
        <item m="1" x="299"/>
        <item m="1" x="562"/>
        <item m="1" x="563"/>
        <item m="1" x="564"/>
        <item m="1" x="453"/>
        <item m="1" x="412"/>
        <item m="1" x="260"/>
        <item m="1" x="188"/>
        <item m="1" x="447"/>
        <item m="1" x="298"/>
        <item m="1" x="493"/>
        <item m="1" x="380"/>
        <item m="1" x="460"/>
        <item m="1" x="468"/>
        <item m="1" x="215"/>
        <item m="1" x="508"/>
        <item m="1" x="273"/>
        <item m="1" x="491"/>
        <item m="1" x="177"/>
        <item m="1" x="434"/>
        <item m="1" x="413"/>
        <item m="1" x="466"/>
        <item m="1" x="550"/>
        <item m="1" x="509"/>
        <item m="1" x="475"/>
        <item x="56"/>
        <item m="1" x="522"/>
        <item m="1" x="355"/>
        <item m="1" x="337"/>
        <item m="1" x="443"/>
        <item m="1" x="502"/>
        <item m="1" x="369"/>
        <item m="1" x="442"/>
        <item m="1" x="548"/>
        <item m="1" x="516"/>
        <item m="1" x="501"/>
        <item x="91"/>
        <item m="1" x="417"/>
        <item m="1" x="483"/>
        <item m="1" x="514"/>
        <item m="1" x="530"/>
        <item m="1" x="553"/>
        <item m="1" x="445"/>
        <item m="1" x="469"/>
        <item m="1" x="352"/>
        <item m="1" x="534"/>
        <item m="1" x="451"/>
        <item m="1" x="499"/>
        <item m="1" x="390"/>
        <item m="1" x="506"/>
        <item m="1" x="172"/>
        <item m="1" x="535"/>
        <item m="1" x="389"/>
        <item m="1" x="520"/>
        <item m="1" x="495"/>
        <item m="1" x="524"/>
        <item x="90"/>
        <item m="1" x="552"/>
        <item m="1" x="196"/>
        <item m="1" x="195"/>
        <item m="1" x="399"/>
        <item m="1" x="439"/>
        <item m="1" x="407"/>
        <item m="1" x="324"/>
        <item m="1" x="429"/>
        <item m="1" x="430"/>
        <item m="1" x="238"/>
        <item m="1" x="370"/>
        <item m="1" x="328"/>
        <item m="1" x="415"/>
        <item m="1" x="386"/>
        <item m="1" x="409"/>
        <item m="1" x="408"/>
        <item x="86"/>
        <item m="1" x="405"/>
        <item m="1" x="406"/>
        <item m="1" x="401"/>
        <item m="1" x="404"/>
        <item m="1" x="400"/>
        <item m="1" x="397"/>
        <item m="1" x="392"/>
        <item x="105"/>
        <item m="1" x="359"/>
        <item m="1" x="385"/>
        <item m="1" x="378"/>
        <item m="1" x="371"/>
        <item m="1" x="362"/>
        <item x="100"/>
        <item m="1" x="341"/>
        <item m="1" x="289"/>
        <item m="1" x="333"/>
        <item m="1" x="311"/>
        <item m="1" x="315"/>
        <item x="51"/>
      </items>
      <extLst>
        <ext xmlns:x14="http://schemas.microsoft.com/office/spreadsheetml/2009/9/main" uri="{2946ED86-A175-432a-8AC1-64E0C546D7DE}">
          <x14:pivotField fillDownLabels="1"/>
        </ext>
      </extLst>
    </pivotField>
    <pivotField axis="axisRow" compact="0" outline="0" showAll="0" defaultSubtotal="0">
      <items count="3">
        <item x="0"/>
        <item x="1"/>
        <item m="1" x="2"/>
      </items>
      <extLst>
        <ext xmlns:x14="http://schemas.microsoft.com/office/spreadsheetml/2009/9/main" uri="{2946ED86-A175-432a-8AC1-64E0C546D7DE}">
          <x14:pivotField fillDownLabels="1"/>
        </ext>
      </extLst>
    </pivotField>
    <pivotField dataField="1" compact="0" outline="0" showAll="0" defaultSubtotal="0">
      <extLst>
        <ext xmlns:x14="http://schemas.microsoft.com/office/spreadsheetml/2009/9/main" uri="{2946ED86-A175-432a-8AC1-64E0C546D7DE}">
          <x14:pivotField fillDownLabels="1"/>
        </ext>
      </extLst>
    </pivotField>
    <pivotField dataField="1" compact="0" outline="0" showAll="0" defaultSubtotal="0">
      <extLst>
        <ext xmlns:x14="http://schemas.microsoft.com/office/spreadsheetml/2009/9/main" uri="{2946ED86-A175-432a-8AC1-64E0C546D7DE}">
          <x14:pivotField fillDownLabels="1"/>
        </ext>
      </extLst>
    </pivotField>
    <pivotField dataField="1" compact="0" outline="0" showAll="0" defaultSubtotal="0">
      <extLst>
        <ext xmlns:x14="http://schemas.microsoft.com/office/spreadsheetml/2009/9/main" uri="{2946ED86-A175-432a-8AC1-64E0C546D7DE}">
          <x14:pivotField fillDownLabels="1"/>
        </ext>
      </extLst>
    </pivotField>
    <pivotField dataField="1" compact="0" outline="0" showAll="0" defaultSubtotal="0">
      <extLst>
        <ext xmlns:x14="http://schemas.microsoft.com/office/spreadsheetml/2009/9/main" uri="{2946ED86-A175-432a-8AC1-64E0C546D7DE}">
          <x14:pivotField fillDownLabels="1"/>
        </ext>
      </extLst>
    </pivotField>
    <pivotField dataField="1" compact="0" outline="0" showAll="0" defaultSubtotal="0">
      <extLst>
        <ext xmlns:x14="http://schemas.microsoft.com/office/spreadsheetml/2009/9/main" uri="{2946ED86-A175-432a-8AC1-64E0C546D7DE}">
          <x14:pivotField fillDownLabels="1"/>
        </ext>
      </extLst>
    </pivotField>
    <pivotField dataField="1" compact="0" numFmtId="3"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numFmtId="3" outline="0" showAll="0" defaultSubtotal="0">
      <extLst>
        <ext xmlns:x14="http://schemas.microsoft.com/office/spreadsheetml/2009/9/main" uri="{2946ED86-A175-432a-8AC1-64E0C546D7DE}">
          <x14:pivotField fillDownLabels="1"/>
        </ext>
      </extLst>
    </pivotField>
  </pivotFields>
  <rowFields count="4">
    <field x="1"/>
    <field x="0"/>
    <field x="3"/>
    <field x="2"/>
  </rowFields>
  <rowItems count="157">
    <i>
      <x/>
      <x v="108"/>
      <x/>
      <x v="129"/>
    </i>
    <i r="1">
      <x v="110"/>
      <x/>
      <x v="62"/>
    </i>
    <i r="3">
      <x v="130"/>
    </i>
    <i>
      <x v="1"/>
      <x v="294"/>
      <x/>
      <x v="341"/>
    </i>
    <i>
      <x v="2"/>
      <x v="49"/>
      <x/>
      <x v="45"/>
    </i>
    <i>
      <x v="3"/>
      <x v="2"/>
      <x/>
      <x v="124"/>
    </i>
    <i r="1">
      <x v="72"/>
      <x/>
      <x v="133"/>
    </i>
    <i r="1">
      <x v="74"/>
      <x/>
      <x v="134"/>
    </i>
    <i r="1">
      <x v="103"/>
      <x/>
      <x v="70"/>
    </i>
    <i r="1">
      <x v="104"/>
      <x/>
      <x v="71"/>
    </i>
    <i r="3">
      <x v="135"/>
    </i>
    <i r="1">
      <x v="106"/>
      <x/>
      <x v="59"/>
    </i>
    <i r="1">
      <x v="107"/>
      <x/>
      <x v="60"/>
    </i>
    <i r="3">
      <x v="128"/>
    </i>
    <i r="1">
      <x v="142"/>
      <x/>
      <x v="167"/>
    </i>
    <i>
      <x v="4"/>
      <x v="1"/>
    </i>
    <i r="1">
      <x v="68"/>
      <x/>
      <x v="110"/>
    </i>
    <i r="1">
      <x v="129"/>
      <x/>
      <x v="152"/>
    </i>
    <i r="1">
      <x v="199"/>
      <x/>
      <x v="225"/>
    </i>
    <i>
      <x v="5"/>
      <x v="146"/>
      <x/>
      <x v="123"/>
    </i>
    <i>
      <x v="6"/>
      <x v="126"/>
      <x/>
      <x v="147"/>
    </i>
    <i r="1">
      <x v="211"/>
      <x/>
      <x v="238"/>
    </i>
    <i>
      <x v="7"/>
      <x v="33"/>
      <x/>
      <x v="72"/>
    </i>
    <i r="3">
      <x v="136"/>
    </i>
    <i>
      <x v="8"/>
      <x v="70"/>
      <x/>
      <x v="109"/>
    </i>
    <i r="1">
      <x v="94"/>
      <x/>
      <x v="112"/>
    </i>
    <i r="1">
      <x v="253"/>
      <x/>
      <x v="297"/>
    </i>
    <i>
      <x v="9"/>
      <x v="98"/>
      <x/>
      <x v="56"/>
    </i>
    <i r="1">
      <x v="99"/>
      <x/>
      <x v="57"/>
    </i>
    <i r="1">
      <x v="101"/>
      <x/>
      <x v="126"/>
    </i>
    <i>
      <x v="11"/>
      <x v="32"/>
      <x/>
      <x v="65"/>
    </i>
    <i r="1">
      <x v="111"/>
      <x/>
      <x v="63"/>
    </i>
    <i r="1">
      <x v="112"/>
      <x/>
      <x v="64"/>
    </i>
    <i>
      <x v="12"/>
      <x v="34"/>
      <x/>
      <x v="140"/>
    </i>
    <i r="1">
      <x v="96"/>
      <x/>
      <x v="139"/>
    </i>
    <i r="1">
      <x v="97"/>
      <x/>
      <x v="125"/>
    </i>
    <i>
      <x v="13"/>
      <x v="28"/>
      <x/>
      <x v="117"/>
    </i>
    <i r="1">
      <x v="29"/>
      <x/>
      <x v="106"/>
    </i>
    <i r="1">
      <x v="95"/>
      <x/>
      <x v="113"/>
    </i>
    <i>
      <x v="14"/>
      <x v="196"/>
      <x/>
      <x v="282"/>
    </i>
    <i>
      <x v="15"/>
      <x v="12"/>
      <x/>
      <x v="44"/>
    </i>
    <i r="3">
      <x v="108"/>
    </i>
    <i r="1">
      <x v="13"/>
      <x/>
      <x v="43"/>
    </i>
    <i r="1">
      <x v="25"/>
      <x/>
      <x v="114"/>
    </i>
    <i r="1">
      <x v="69"/>
      <x/>
      <x v="47"/>
    </i>
    <i r="1">
      <x v="127"/>
      <x/>
      <x v="150"/>
    </i>
    <i r="1">
      <x v="139"/>
      <x/>
      <x v="164"/>
    </i>
    <i>
      <x v="16"/>
      <x v="26"/>
      <x/>
      <x v="115"/>
    </i>
    <i r="1">
      <x v="27"/>
      <x/>
      <x v="116"/>
    </i>
    <i r="1">
      <x v="30"/>
      <x/>
      <x v="107"/>
    </i>
    <i r="1">
      <x v="43"/>
      <x/>
      <x v="46"/>
    </i>
    <i r="1">
      <x v="71"/>
      <x/>
      <x v="102"/>
    </i>
    <i r="3">
      <x v="269"/>
    </i>
    <i r="1">
      <x v="164"/>
      <x/>
      <x v="182"/>
    </i>
    <i r="1">
      <x v="254"/>
      <x/>
      <x v="298"/>
    </i>
    <i>
      <x v="17"/>
      <x v="38"/>
      <x/>
      <x v="67"/>
    </i>
    <i r="3">
      <x v="132"/>
    </i>
    <i r="1">
      <x v="39"/>
      <x/>
      <x v="48"/>
    </i>
    <i r="3">
      <x v="111"/>
    </i>
    <i r="1">
      <x v="40"/>
      <x/>
      <x v="74"/>
    </i>
    <i r="3">
      <x v="138"/>
    </i>
    <i r="1">
      <x v="41"/>
      <x/>
      <x v="76"/>
    </i>
    <i r="3">
      <x v="142"/>
    </i>
    <i>
      <x v="18"/>
      <x v="35"/>
      <x/>
      <x v="66"/>
    </i>
    <i r="3">
      <x v="131"/>
    </i>
    <i r="1">
      <x v="36"/>
      <x/>
      <x v="73"/>
    </i>
    <i r="3">
      <x v="137"/>
    </i>
    <i r="1">
      <x v="37"/>
      <x/>
      <x v="75"/>
    </i>
    <i r="3">
      <x v="141"/>
    </i>
    <i>
      <x v="19"/>
      <x v="7"/>
      <x/>
      <x v="86"/>
    </i>
    <i r="1">
      <x v="221"/>
      <x/>
      <x v="249"/>
    </i>
    <i>
      <x v="21"/>
      <x v="144"/>
      <x/>
      <x v="169"/>
    </i>
    <i r="1">
      <x v="219"/>
      <x/>
      <x v="248"/>
    </i>
    <i>
      <x v="22"/>
      <x v="18"/>
      <x/>
      <x v="30"/>
    </i>
    <i r="1">
      <x v="20"/>
      <x/>
      <x v="36"/>
    </i>
    <i r="1">
      <x v="46"/>
      <x/>
      <x v="34"/>
    </i>
    <i r="1">
      <x v="59"/>
      <x/>
      <x v="24"/>
    </i>
    <i r="1">
      <x v="156"/>
      <x/>
      <x v="158"/>
    </i>
    <i r="1">
      <x v="157"/>
      <x/>
      <x v="92"/>
    </i>
    <i r="1">
      <x v="159"/>
      <x/>
      <x v="148"/>
    </i>
    <i r="1">
      <x v="166"/>
      <x/>
      <x v="98"/>
    </i>
    <i>
      <x v="23"/>
      <x v="22"/>
      <x/>
      <x v="37"/>
    </i>
    <i r="1">
      <x v="23"/>
      <x/>
      <x v="33"/>
    </i>
    <i r="1">
      <x v="24"/>
      <x/>
      <x v="38"/>
    </i>
    <i r="1">
      <x v="60"/>
      <x/>
      <x v="25"/>
    </i>
    <i r="1">
      <x v="137"/>
      <x/>
      <x v="162"/>
    </i>
    <i r="1">
      <x v="163"/>
      <x/>
      <x v="80"/>
    </i>
    <i r="1">
      <x v="168"/>
      <x/>
      <x v="99"/>
    </i>
    <i>
      <x v="24"/>
      <x v="148"/>
      <x/>
      <x v="84"/>
    </i>
    <i r="1">
      <x v="154"/>
      <x/>
      <x v="90"/>
    </i>
    <i r="1">
      <x v="169"/>
      <x/>
      <x v="95"/>
    </i>
    <i r="1">
      <x v="210"/>
      <x/>
      <x v="237"/>
    </i>
    <i>
      <x v="25"/>
      <x v="92"/>
      <x/>
      <x v="88"/>
    </i>
    <i r="1">
      <x v="93"/>
      <x/>
      <x v="101"/>
    </i>
    <i>
      <x v="26"/>
      <x v="87"/>
      <x/>
      <x v="1"/>
    </i>
    <i r="1">
      <x v="88"/>
      <x/>
      <x v="4"/>
    </i>
    <i r="1">
      <x v="89"/>
      <x/>
      <x v="7"/>
    </i>
    <i>
      <x v="27"/>
      <x v="3"/>
      <x/>
      <x v="77"/>
    </i>
    <i r="1">
      <x v="9"/>
      <x/>
      <x v="82"/>
    </i>
    <i r="1">
      <x v="50"/>
      <x/>
      <x v="89"/>
    </i>
    <i r="1">
      <x v="78"/>
      <x/>
      <x v="96"/>
    </i>
    <i r="1">
      <x v="147"/>
      <x/>
      <x v="83"/>
    </i>
    <i r="1">
      <x v="152"/>
      <x/>
      <x v="176"/>
    </i>
    <i r="1">
      <x v="160"/>
      <x/>
      <x v="81"/>
    </i>
    <i r="1">
      <x v="167"/>
      <x/>
      <x v="94"/>
    </i>
    <i r="1">
      <x v="170"/>
      <x/>
      <x v="97"/>
    </i>
    <i>
      <x v="28"/>
      <x v="90"/>
      <x/>
      <x v="87"/>
    </i>
    <i r="1">
      <x v="91"/>
      <x/>
      <x v="100"/>
    </i>
    <i>
      <x v="29"/>
      <x v="82"/>
      <x/>
      <x/>
    </i>
    <i r="1">
      <x v="83"/>
      <x/>
      <x v="2"/>
    </i>
    <i r="1">
      <x v="85"/>
      <x/>
      <x v="5"/>
    </i>
    <i>
      <x v="30"/>
      <x v="4"/>
      <x/>
      <x v="78"/>
    </i>
    <i r="1">
      <x v="11"/>
      <x/>
      <x v="85"/>
    </i>
    <i>
      <x v="31"/>
      <x v="118"/>
      <x/>
      <x v="122"/>
    </i>
    <i r="1">
      <x v="198"/>
      <x/>
      <x v="223"/>
    </i>
    <i>
      <x v="32"/>
      <x v="229"/>
      <x/>
      <x v="261"/>
    </i>
    <i r="1">
      <x v="312"/>
      <x/>
      <x v="362"/>
    </i>
    <i r="1">
      <x v="313"/>
      <x/>
      <x v="364"/>
    </i>
    <i>
      <x v="33"/>
      <x v="48"/>
      <x/>
      <x v="8"/>
    </i>
    <i>
      <x v="36"/>
      <x v="42"/>
      <x/>
      <x v="13"/>
    </i>
    <i r="1">
      <x v="113"/>
      <x/>
      <x v="51"/>
    </i>
    <i r="1">
      <x v="114"/>
      <x/>
      <x v="52"/>
    </i>
    <i r="1">
      <x v="115"/>
      <x/>
      <x v="53"/>
    </i>
    <i r="1">
      <x v="117"/>
      <x/>
      <x v="55"/>
    </i>
    <i>
      <x v="37"/>
      <x v="53"/>
      <x/>
      <x v="9"/>
    </i>
    <i r="1">
      <x v="54"/>
      <x/>
      <x v="11"/>
    </i>
    <i r="1">
      <x v="55"/>
      <x/>
      <x v="14"/>
    </i>
    <i r="1">
      <x v="56"/>
      <x/>
      <x v="15"/>
    </i>
    <i>
      <x v="38"/>
      <x v="62"/>
      <x/>
      <x v="10"/>
    </i>
    <i r="3">
      <x v="432"/>
    </i>
    <i r="1">
      <x v="63"/>
      <x/>
      <x v="12"/>
    </i>
    <i r="1">
      <x v="64"/>
      <x/>
      <x v="16"/>
    </i>
    <i>
      <x v="39"/>
      <x v="65"/>
      <x/>
      <x v="119"/>
    </i>
    <i r="3">
      <x v="547"/>
    </i>
    <i r="1">
      <x v="66"/>
      <x/>
      <x v="120"/>
    </i>
    <i>
      <x v="40"/>
      <x v="119"/>
      <x/>
      <x v="103"/>
    </i>
    <i r="1">
      <x v="216"/>
      <x/>
      <x v="244"/>
    </i>
    <i r="1">
      <x v="286"/>
      <x/>
      <x v="331"/>
    </i>
    <i>
      <x v="42"/>
      <x v="206"/>
      <x/>
      <x v="233"/>
    </i>
    <i r="1">
      <x v="256"/>
      <x/>
      <x v="233"/>
    </i>
    <i r="3">
      <x v="300"/>
    </i>
    <i>
      <x v="43"/>
      <x v="145"/>
      <x/>
      <x v="170"/>
    </i>
    <i>
      <x v="44"/>
      <x v="239"/>
      <x/>
      <x v="276"/>
    </i>
    <i>
      <x v="48"/>
      <x v="214"/>
      <x/>
      <x v="242"/>
    </i>
    <i>
      <x v="49"/>
      <x v="227"/>
      <x/>
      <x v="258"/>
    </i>
    <i>
      <x v="53"/>
      <x v="269"/>
      <x/>
      <x v="311"/>
    </i>
    <i r="3">
      <x v="338"/>
    </i>
    <i r="1">
      <x v="334"/>
      <x/>
      <x v="395"/>
    </i>
    <i r="1">
      <x v="455"/>
      <x/>
      <x v="555"/>
    </i>
    <i>
      <x v="54"/>
      <x v="292"/>
      <x/>
      <x v="339"/>
    </i>
    <i>
      <x v="57"/>
      <x v="304"/>
      <x/>
      <x v="358"/>
    </i>
    <i>
      <x v="65"/>
      <x v="416"/>
      <x/>
      <x v="510"/>
    </i>
    <i r="1">
      <x v="437"/>
      <x/>
      <x v="530"/>
    </i>
    <i>
      <x v="66"/>
      <x v="418"/>
      <x/>
      <x v="499"/>
    </i>
    <i>
      <x v="71"/>
      <x v="67"/>
      <x/>
      <x v="121"/>
    </i>
    <i>
      <x v="72"/>
      <x v="460"/>
      <x/>
      <x v="561"/>
    </i>
    <i r="1">
      <x v="462"/>
      <x/>
      <x v="567"/>
    </i>
  </rowItems>
  <colFields count="1">
    <field x="-2"/>
  </colFields>
  <colItems count="6">
    <i>
      <x/>
    </i>
    <i i="1">
      <x v="1"/>
    </i>
    <i i="2">
      <x v="2"/>
    </i>
    <i i="3">
      <x v="3"/>
    </i>
    <i i="4">
      <x v="4"/>
    </i>
    <i i="5">
      <x v="5"/>
    </i>
  </colItems>
  <dataFields count="6">
    <dataField name="SUM of BER" fld="4" baseField="1" baseItem="0"/>
    <dataField name="Sum of COSMETICS" fld="5" baseField="1" baseItem="0"/>
    <dataField name="Sum of EOL" fld="6" baseField="1" baseItem="0"/>
    <dataField name="Sum of Out of Warranty" fld="7" baseField="1" baseItem="0"/>
    <dataField name="Sum of INFEST" fld="8" baseField="1" baseItem="0"/>
    <dataField name="Sum of Total Qty" fld="9"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fillDownLabelsDefault="1" hideValuesRow="1"/>
    </ext>
    <ext xmlns:xpdl="http://schemas.microsoft.com/office/spreadsheetml/2016/pivotdefaultlayout" uri="{747A6164-185A-40DC-8AA5-F01512510D54}">
      <xpdl:pivotTableDefinition16 EnabledSubtotalsDefault="0" SubtotalsOnTopDefault="0"/>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00000000-0007-0000-0200-000001000000}" name="PivotTable9" cacheId="6" applyNumberFormats="0" applyBorderFormats="0" applyFontFormats="0" applyPatternFormats="0" applyAlignmentFormats="0" applyWidthHeightFormats="1" dataCaption="Values" updatedVersion="8" minRefreshableVersion="3" useAutoFormatting="1" itemPrintTitles="1" createdVersion="6" indent="0" outline="1" outlineData="1" multipleFieldFilters="0">
  <location ref="A5:B56" firstHeaderRow="1" firstDataRow="1" firstDataCol="1"/>
  <pivotFields count="12">
    <pivotField showAll="0"/>
    <pivotField axis="axisRow" showAll="0">
      <items count="75">
        <item x="44"/>
        <item x="29"/>
        <item x="1"/>
        <item x="0"/>
        <item x="3"/>
        <item x="8"/>
        <item x="19"/>
        <item x="14"/>
        <item x="43"/>
        <item m="1" x="54"/>
        <item x="18"/>
        <item x="20"/>
        <item x="16"/>
        <item x="46"/>
        <item x="10"/>
        <item x="15"/>
        <item x="23"/>
        <item x="22"/>
        <item x="7"/>
        <item x="6"/>
        <item x="12"/>
        <item x="13"/>
        <item x="9"/>
        <item x="40"/>
        <item x="38"/>
        <item x="4"/>
        <item x="39"/>
        <item x="37"/>
        <item x="5"/>
        <item x="48"/>
        <item x="30"/>
        <item x="28"/>
        <item m="1" x="56"/>
        <item m="1" x="52"/>
        <item x="26"/>
        <item x="31"/>
        <item x="32"/>
        <item x="33"/>
        <item x="11"/>
        <item x="49"/>
        <item x="17"/>
        <item m="1" x="57"/>
        <item x="2"/>
        <item x="42"/>
        <item x="27"/>
        <item m="1" x="65"/>
        <item m="1" x="69"/>
        <item m="1" x="73"/>
        <item x="36"/>
        <item x="47"/>
        <item m="1" x="51"/>
        <item m="1" x="60"/>
        <item x="45"/>
        <item x="41"/>
        <item m="1" x="62"/>
        <item m="1" x="50"/>
        <item x="21"/>
        <item m="1" x="68"/>
        <item m="1" x="55"/>
        <item m="1" x="58"/>
        <item m="1" x="61"/>
        <item m="1" x="53"/>
        <item m="1" x="64"/>
        <item m="1" x="71"/>
        <item m="1" x="72"/>
        <item x="35"/>
        <item x="25"/>
        <item m="1" x="70"/>
        <item m="1" x="63"/>
        <item m="1" x="67"/>
        <item m="1" x="66"/>
        <item x="34"/>
        <item x="24"/>
        <item m="1" x="59"/>
        <item t="default"/>
      </items>
    </pivotField>
    <pivotField showAll="0"/>
    <pivotField showAll="0"/>
    <pivotField showAll="0"/>
    <pivotField showAll="0"/>
    <pivotField showAll="0"/>
    <pivotField showAll="0"/>
    <pivotField showAll="0"/>
    <pivotField dataField="1" numFmtId="3" showAll="0"/>
    <pivotField showAll="0"/>
    <pivotField numFmtId="3" showAll="0"/>
  </pivotFields>
  <rowFields count="1">
    <field x="1"/>
  </rowFields>
  <rowItems count="51">
    <i>
      <x/>
    </i>
    <i>
      <x v="1"/>
    </i>
    <i>
      <x v="2"/>
    </i>
    <i>
      <x v="3"/>
    </i>
    <i>
      <x v="4"/>
    </i>
    <i>
      <x v="5"/>
    </i>
    <i>
      <x v="6"/>
    </i>
    <i>
      <x v="7"/>
    </i>
    <i>
      <x v="8"/>
    </i>
    <i>
      <x v="10"/>
    </i>
    <i>
      <x v="11"/>
    </i>
    <i>
      <x v="12"/>
    </i>
    <i>
      <x v="13"/>
    </i>
    <i>
      <x v="14"/>
    </i>
    <i>
      <x v="15"/>
    </i>
    <i>
      <x v="16"/>
    </i>
    <i>
      <x v="17"/>
    </i>
    <i>
      <x v="18"/>
    </i>
    <i>
      <x v="19"/>
    </i>
    <i>
      <x v="20"/>
    </i>
    <i>
      <x v="21"/>
    </i>
    <i>
      <x v="22"/>
    </i>
    <i>
      <x v="23"/>
    </i>
    <i>
      <x v="24"/>
    </i>
    <i>
      <x v="25"/>
    </i>
    <i>
      <x v="26"/>
    </i>
    <i>
      <x v="27"/>
    </i>
    <i>
      <x v="28"/>
    </i>
    <i>
      <x v="29"/>
    </i>
    <i>
      <x v="30"/>
    </i>
    <i>
      <x v="31"/>
    </i>
    <i>
      <x v="34"/>
    </i>
    <i>
      <x v="35"/>
    </i>
    <i>
      <x v="36"/>
    </i>
    <i>
      <x v="37"/>
    </i>
    <i>
      <x v="38"/>
    </i>
    <i>
      <x v="39"/>
    </i>
    <i>
      <x v="40"/>
    </i>
    <i>
      <x v="42"/>
    </i>
    <i>
      <x v="43"/>
    </i>
    <i>
      <x v="44"/>
    </i>
    <i>
      <x v="48"/>
    </i>
    <i>
      <x v="49"/>
    </i>
    <i>
      <x v="52"/>
    </i>
    <i>
      <x v="53"/>
    </i>
    <i>
      <x v="56"/>
    </i>
    <i>
      <x v="65"/>
    </i>
    <i>
      <x v="66"/>
    </i>
    <i>
      <x v="71"/>
    </i>
    <i>
      <x v="72"/>
    </i>
    <i t="grand">
      <x/>
    </i>
  </rowItems>
  <colItems count="1">
    <i/>
  </colItems>
  <dataFields count="1">
    <dataField name="Sum of Total Qty" fld="9"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00000000-0007-0000-0800-000000000000}" name="ALM File" cacheId="7" applyNumberFormats="0" applyBorderFormats="0" applyFontFormats="0" applyPatternFormats="0" applyAlignmentFormats="0" applyWidthHeightFormats="1" dataCaption="Values" updatedVersion="8" minRefreshableVersion="3" useAutoFormatting="1" itemPrintTitles="1" createdVersion="4" indent="0" compact="0" compactData="0" gridDropZones="1" multipleFieldFilters="0">
  <location ref="K5:R148" firstHeaderRow="1" firstDataRow="2" firstDataCol="2"/>
  <pivotFields count="12">
    <pivotField axis="axisRow" compact="0" outline="0" showAll="0" defaultSubtotal="0">
      <items count="554">
        <item m="1" x="481"/>
        <item x="0"/>
        <item m="1" x="251"/>
        <item x="1"/>
        <item m="1" x="335"/>
        <item x="6"/>
        <item m="1" x="240"/>
        <item m="1" x="461"/>
        <item m="1" x="226"/>
        <item m="1" x="292"/>
        <item m="1" x="241"/>
        <item x="12"/>
        <item m="1" x="422"/>
        <item m="1" x="302"/>
        <item m="1" x="266"/>
        <item x="14"/>
        <item x="15"/>
        <item x="17"/>
        <item m="1" x="511"/>
        <item m="1" x="236"/>
        <item m="1" x="146"/>
        <item m="1" x="147"/>
        <item m="1" x="299"/>
        <item m="1" x="306"/>
        <item m="1" x="507"/>
        <item m="1" x="190"/>
        <item x="20"/>
        <item m="1" x="191"/>
        <item m="1" x="199"/>
        <item x="21"/>
        <item x="22"/>
        <item x="23"/>
        <item x="24"/>
        <item x="25"/>
        <item x="29"/>
        <item x="30"/>
        <item x="31"/>
        <item m="1" x="228"/>
        <item m="1" x="432"/>
        <item m="1" x="242"/>
        <item x="35"/>
        <item m="1" x="391"/>
        <item x="37"/>
        <item m="1" x="213"/>
        <item x="48"/>
        <item x="50"/>
        <item m="1" x="349"/>
        <item m="1" x="153"/>
        <item m="1" x="263"/>
        <item m="1" x="446"/>
        <item x="54"/>
        <item m="1" x="334"/>
        <item m="1" x="332"/>
        <item m="1" x="215"/>
        <item m="1" x="352"/>
        <item m="1" x="527"/>
        <item m="1" x="311"/>
        <item m="1" x="178"/>
        <item m="1" x="272"/>
        <item m="1" x="155"/>
        <item m="1" x="337"/>
        <item m="1" x="353"/>
        <item m="1" x="222"/>
        <item m="1" x="433"/>
        <item m="1" x="310"/>
        <item x="66"/>
        <item m="1" x="492"/>
        <item m="1" x="313"/>
        <item m="1" x="343"/>
        <item m="1" x="202"/>
        <item m="1" x="183"/>
        <item m="1" x="418"/>
        <item x="69"/>
        <item m="1" x="158"/>
        <item x="81"/>
        <item x="82"/>
        <item x="83"/>
        <item x="84"/>
        <item x="87"/>
        <item m="1" x="419"/>
        <item m="1" x="244"/>
        <item m="1" x="194"/>
        <item m="1" x="224"/>
        <item m="1" x="484"/>
        <item m="1" x="397"/>
        <item m="1" x="499"/>
        <item x="112"/>
        <item x="113"/>
        <item x="114"/>
        <item x="116"/>
        <item x="117"/>
        <item m="1" x="165"/>
        <item x="118"/>
        <item m="1" x="166"/>
        <item x="119"/>
        <item x="120"/>
        <item x="121"/>
        <item x="122"/>
        <item x="123"/>
        <item x="124"/>
        <item x="126"/>
        <item x="127"/>
        <item x="129"/>
        <item x="132"/>
        <item x="133"/>
        <item m="1" x="188"/>
        <item x="134"/>
        <item x="138"/>
        <item x="140"/>
        <item x="36"/>
        <item m="1" x="428"/>
        <item m="1" x="538"/>
        <item m="1" x="294"/>
        <item m="1" x="519"/>
        <item m="1" x="366"/>
        <item m="1" x="289"/>
        <item m="1" x="521"/>
        <item m="1" x="355"/>
        <item m="1" x="371"/>
        <item m="1" x="319"/>
        <item m="1" x="282"/>
        <item m="1" x="293"/>
        <item m="1" x="498"/>
        <item m="1" x="179"/>
        <item m="1" x="350"/>
        <item m="1" x="287"/>
        <item m="1" x="497"/>
        <item m="1" x="169"/>
        <item m="1" x="344"/>
        <item x="2"/>
        <item m="1" x="170"/>
        <item x="5"/>
        <item m="1" x="143"/>
        <item x="10"/>
        <item x="18"/>
        <item m="1" x="145"/>
        <item m="1" x="280"/>
        <item x="19"/>
        <item m="1" x="227"/>
        <item m="1" x="149"/>
        <item x="26"/>
        <item x="27"/>
        <item m="1" x="295"/>
        <item m="1" x="252"/>
        <item m="1" x="517"/>
        <item m="1" x="525"/>
        <item m="1" x="193"/>
        <item x="34"/>
        <item m="1" x="151"/>
        <item m="1" x="359"/>
        <item m="1" x="360"/>
        <item m="1" x="201"/>
        <item m="1" x="363"/>
        <item m="1" x="333"/>
        <item m="1" x="156"/>
        <item m="1" x="264"/>
        <item m="1" x="231"/>
        <item m="1" x="330"/>
        <item m="1" x="232"/>
        <item m="1" x="259"/>
        <item m="1" x="223"/>
        <item m="1" x="307"/>
        <item x="86"/>
        <item m="1" x="203"/>
        <item m="1" x="161"/>
        <item x="89"/>
        <item m="1" x="237"/>
        <item m="1" x="238"/>
        <item x="110"/>
        <item m="1" x="324"/>
        <item m="1" x="325"/>
        <item m="1" x="326"/>
        <item m="1" x="186"/>
        <item x="125"/>
        <item x="128"/>
        <item m="1" x="234"/>
        <item x="139"/>
        <item m="1" x="245"/>
        <item m="1" x="480"/>
        <item m="1" x="503"/>
        <item m="1" x="404"/>
        <item m="1" x="327"/>
        <item m="1" x="412"/>
        <item m="1" x="230"/>
        <item m="1" x="513"/>
        <item m="1" x="369"/>
        <item m="1" x="365"/>
        <item m="1" x="182"/>
        <item x="85"/>
        <item x="115"/>
        <item m="1" x="207"/>
        <item m="1" x="301"/>
        <item x="135"/>
        <item m="1" x="225"/>
        <item x="70"/>
        <item m="1" x="233"/>
        <item m="1" x="254"/>
        <item x="90"/>
        <item m="1" x="208"/>
        <item m="1" x="471"/>
        <item m="1" x="535"/>
        <item m="1" x="393"/>
        <item m="1" x="218"/>
        <item m="1" x="316"/>
        <item x="101"/>
        <item x="102"/>
        <item x="103"/>
        <item x="104"/>
        <item m="1" x="278"/>
        <item m="1" x="520"/>
        <item x="9"/>
        <item m="1" x="148"/>
        <item m="1" x="486"/>
        <item x="28"/>
        <item m="1" x="285"/>
        <item m="1" x="429"/>
        <item m="1" x="423"/>
        <item m="1" x="506"/>
        <item m="1" x="435"/>
        <item m="1" x="346"/>
        <item m="1" x="530"/>
        <item m="1" x="440"/>
        <item x="55"/>
        <item m="1" x="309"/>
        <item m="1" x="547"/>
        <item x="68"/>
        <item x="72"/>
        <item m="1" x="273"/>
        <item x="108"/>
        <item m="1" x="274"/>
        <item x="109"/>
        <item m="1" x="493"/>
        <item m="1" x="253"/>
        <item m="1" x="485"/>
        <item x="41"/>
        <item m="1" x="181"/>
        <item m="1" x="417"/>
        <item m="1" x="250"/>
        <item m="1" x="184"/>
        <item m="1" x="414"/>
        <item m="1" x="549"/>
        <item m="1" x="246"/>
        <item x="32"/>
        <item x="33"/>
        <item m="1" x="452"/>
        <item x="61"/>
        <item x="62"/>
        <item m="1" x="364"/>
        <item m="1" x="367"/>
        <item m="1" x="220"/>
        <item m="1" x="167"/>
        <item m="1" x="515"/>
        <item m="1" x="198"/>
        <item x="56"/>
        <item m="1" x="415"/>
        <item x="136"/>
        <item m="1" x="454"/>
        <item m="1" x="441"/>
        <item m="1" x="339"/>
        <item m="1" x="536"/>
        <item m="1" x="532"/>
        <item m="1" x="154"/>
        <item m="1" x="459"/>
        <item x="39"/>
        <item m="1" x="405"/>
        <item m="1" x="336"/>
        <item m="1" x="552"/>
        <item m="1" x="197"/>
        <item m="1" x="171"/>
        <item m="1" x="489"/>
        <item m="1" x="427"/>
        <item m="1" x="381"/>
        <item m="1" x="159"/>
        <item m="1" x="447"/>
        <item m="1" x="470"/>
        <item m="1" x="265"/>
        <item m="1" x="394"/>
        <item m="1" x="243"/>
        <item m="1" x="496"/>
        <item m="1" x="445"/>
        <item m="1" x="424"/>
        <item m="1" x="204"/>
        <item m="1" x="512"/>
        <item m="1" x="157"/>
        <item x="130"/>
        <item m="1" x="495"/>
        <item x="40"/>
        <item x="60"/>
        <item m="1" x="205"/>
        <item m="1" x="296"/>
        <item m="1" x="403"/>
        <item m="1" x="407"/>
        <item m="1" x="413"/>
        <item m="1" x="430"/>
        <item m="1" x="411"/>
        <item m="1" x="534"/>
        <item m="1" x="206"/>
        <item m="1" x="318"/>
        <item m="1" x="210"/>
        <item m="1" x="494"/>
        <item m="1" x="395"/>
        <item m="1" x="523"/>
        <item m="1" x="277"/>
        <item m="1" x="464"/>
        <item m="1" x="450"/>
        <item m="1" x="174"/>
        <item m="1" x="516"/>
        <item m="1" x="476"/>
        <item m="1" x="348"/>
        <item x="111"/>
        <item m="1" x="487"/>
        <item m="1" x="187"/>
        <item m="1" x="491"/>
        <item m="1" x="474"/>
        <item m="1" x="542"/>
        <item m="1" x="180"/>
        <item m="1" x="465"/>
        <item m="1" x="402"/>
        <item m="1" x="444"/>
        <item m="1" x="537"/>
        <item m="1" x="200"/>
        <item m="1" x="329"/>
        <item x="106"/>
        <item m="1" x="300"/>
        <item m="1" x="286"/>
        <item m="1" x="518"/>
        <item m="1" x="439"/>
        <item m="1" x="235"/>
        <item m="1" x="374"/>
        <item m="1" x="483"/>
        <item m="1" x="340"/>
        <item m="1" x="531"/>
        <item m="1" x="436"/>
        <item m="1" x="401"/>
        <item m="1" x="152"/>
        <item m="1" x="214"/>
        <item x="53"/>
        <item m="1" x="221"/>
        <item m="1" x="229"/>
        <item m="1" x="260"/>
        <item m="1" x="160"/>
        <item m="1" x="425"/>
        <item m="1" x="479"/>
        <item m="1" x="466"/>
        <item m="1" x="351"/>
        <item m="1" x="426"/>
        <item m="1" x="473"/>
        <item m="1" x="288"/>
        <item m="1" x="239"/>
        <item m="1" x="500"/>
        <item m="1" x="545"/>
        <item m="1" x="438"/>
        <item m="1" x="546"/>
        <item m="1" x="550"/>
        <item x="51"/>
        <item m="1" x="284"/>
        <item m="1" x="315"/>
        <item m="1" x="463"/>
        <item m="1" x="291"/>
        <item m="1" x="505"/>
        <item m="1" x="247"/>
        <item m="1" x="443"/>
        <item m="1" x="514"/>
        <item x="65"/>
        <item m="1" x="305"/>
        <item m="1" x="262"/>
        <item m="1" x="458"/>
        <item m="1" x="276"/>
        <item m="1" x="389"/>
        <item m="1" x="437"/>
        <item m="1" x="398"/>
        <item m="1" x="434"/>
        <item m="1" x="449"/>
        <item x="11"/>
        <item m="1" x="298"/>
        <item m="1" x="382"/>
        <item m="1" x="290"/>
        <item m="1" x="448"/>
        <item m="1" x="275"/>
        <item m="1" x="248"/>
        <item m="1" x="510"/>
        <item m="1" x="258"/>
        <item m="1" x="378"/>
        <item x="67"/>
        <item m="1" x="173"/>
        <item m="1" x="442"/>
        <item m="1" x="345"/>
        <item m="1" x="472"/>
        <item m="1" x="548"/>
        <item m="1" x="386"/>
        <item m="1" x="451"/>
        <item m="1" x="406"/>
        <item m="1" x="185"/>
        <item m="1" x="385"/>
        <item m="1" x="420"/>
        <item m="1" x="490"/>
        <item m="1" x="528"/>
        <item m="1" x="502"/>
        <item x="71"/>
        <item m="1" x="347"/>
        <item m="1" x="209"/>
        <item m="1" x="482"/>
        <item m="1" x="524"/>
        <item m="1" x="362"/>
        <item m="1" x="460"/>
        <item m="1" x="379"/>
        <item x="13"/>
        <item m="1" x="388"/>
        <item m="1" x="377"/>
        <item x="105"/>
        <item x="107"/>
        <item m="1" x="269"/>
        <item m="1" x="303"/>
        <item m="1" x="509"/>
        <item m="1" x="279"/>
        <item m="1" x="409"/>
        <item m="1" x="267"/>
        <item m="1" x="297"/>
        <item m="1" x="370"/>
        <item m="1" x="457"/>
        <item x="58"/>
        <item x="59"/>
        <item m="1" x="281"/>
        <item m="1" x="526"/>
        <item x="96"/>
        <item x="99"/>
        <item m="1" x="380"/>
        <item x="98"/>
        <item x="97"/>
        <item x="100"/>
        <item x="95"/>
        <item m="1" x="144"/>
        <item m="1" x="456"/>
        <item m="1" x="396"/>
        <item m="1" x="539"/>
        <item m="1" x="400"/>
        <item x="7"/>
        <item m="1" x="257"/>
        <item x="137"/>
        <item m="1" x="508"/>
        <item m="1" x="189"/>
        <item x="74"/>
        <item m="1" x="522"/>
        <item m="1" x="142"/>
        <item m="1" x="540"/>
        <item m="1" x="392"/>
        <item m="1" x="375"/>
        <item m="1" x="410"/>
        <item m="1" x="416"/>
        <item x="131"/>
        <item m="1" x="361"/>
        <item m="1" x="431"/>
        <item m="1" x="543"/>
        <item m="1" x="314"/>
        <item m="1" x="529"/>
        <item m="1" x="468"/>
        <item m="1" x="283"/>
        <item m="1" x="475"/>
        <item x="63"/>
        <item x="75"/>
        <item m="1" x="163"/>
        <item m="1" x="219"/>
        <item m="1" x="164"/>
        <item m="1" x="196"/>
        <item x="42"/>
        <item m="1" x="478"/>
        <item x="45"/>
        <item m="1" x="390"/>
        <item x="46"/>
        <item x="73"/>
        <item m="1" x="261"/>
        <item m="1" x="455"/>
        <item m="1" x="317"/>
        <item m="1" x="551"/>
        <item m="1" x="553"/>
        <item x="52"/>
        <item m="1" x="141"/>
        <item m="1" x="211"/>
        <item x="77"/>
        <item m="1" x="399"/>
        <item x="43"/>
        <item x="49"/>
        <item x="91"/>
        <item m="1" x="162"/>
        <item m="1" x="192"/>
        <item m="1" x="195"/>
        <item m="1" x="477"/>
        <item m="1" x="368"/>
        <item x="78"/>
        <item m="1" x="321"/>
        <item x="76"/>
        <item m="1" x="168"/>
        <item x="16"/>
        <item m="1" x="255"/>
        <item m="1" x="408"/>
        <item x="3"/>
        <item x="4"/>
        <item m="1" x="172"/>
        <item m="1" x="150"/>
        <item x="64"/>
        <item m="1" x="249"/>
        <item x="8"/>
        <item m="1" x="271"/>
        <item x="94"/>
        <item m="1" x="387"/>
        <item m="1" x="533"/>
        <item m="1" x="358"/>
        <item x="38"/>
        <item x="92"/>
        <item m="1" x="354"/>
        <item m="1" x="270"/>
        <item m="1" x="320"/>
        <item m="1" x="372"/>
        <item m="1" x="312"/>
        <item m="1" x="216"/>
        <item m="1" x="177"/>
        <item x="57"/>
        <item m="1" x="268"/>
        <item m="1" x="421"/>
        <item m="1" x="322"/>
        <item m="1" x="488"/>
        <item m="1" x="384"/>
        <item m="1" x="504"/>
        <item m="1" x="212"/>
        <item m="1" x="217"/>
        <item m="1" x="467"/>
        <item m="1" x="541"/>
        <item m="1" x="453"/>
        <item m="1" x="462"/>
        <item m="1" x="376"/>
        <item m="1" x="383"/>
        <item m="1" x="469"/>
        <item m="1" x="323"/>
        <item m="1" x="544"/>
        <item x="80"/>
        <item x="47"/>
        <item m="1" x="501"/>
        <item m="1" x="304"/>
        <item m="1" x="373"/>
        <item x="79"/>
        <item m="1" x="176"/>
        <item m="1" x="175"/>
        <item m="1" x="356"/>
        <item m="1" x="357"/>
        <item m="1" x="342"/>
        <item m="1" x="341"/>
        <item m="1" x="338"/>
        <item m="1" x="331"/>
        <item x="93"/>
        <item m="1" x="328"/>
        <item m="1" x="308"/>
        <item x="88"/>
        <item m="1" x="256"/>
        <item x="44"/>
      </items>
    </pivotField>
    <pivotField axis="axisRow" compact="0" outline="0" showAll="0" defaultSubtotal="0">
      <items count="51">
        <item x="49"/>
        <item m="1" x="50"/>
        <item x="13"/>
        <item x="4"/>
        <item x="12"/>
        <item x="22"/>
        <item x="23"/>
        <item x="31"/>
        <item x="37"/>
        <item x="38"/>
        <item x="39"/>
        <item x="40"/>
        <item x="32"/>
        <item x="33"/>
        <item x="34"/>
        <item x="43"/>
        <item x="5"/>
        <item x="44"/>
        <item x="0"/>
        <item x="11"/>
        <item x="6"/>
        <item x="9"/>
        <item x="10"/>
        <item x="14"/>
        <item x="15"/>
        <item x="16"/>
        <item x="1"/>
        <item x="18"/>
        <item x="19"/>
        <item x="17"/>
        <item x="20"/>
        <item x="26"/>
        <item x="35"/>
        <item x="36"/>
        <item x="41"/>
        <item x="45"/>
        <item x="7"/>
        <item x="46"/>
        <item x="30"/>
        <item x="29"/>
        <item x="3"/>
        <item x="42"/>
        <item x="2"/>
        <item x="8"/>
        <item x="21"/>
        <item x="24"/>
        <item x="25"/>
        <item x="27"/>
        <item x="28"/>
        <item x="47"/>
        <item x="48"/>
      </items>
    </pivotField>
    <pivotField compact="0" outline="0" showAll="0" defaultSubtotal="0"/>
    <pivotField compact="0" outline="0" showAll="0"/>
    <pivotField dataField="1" compact="0" outline="0" showAll="0" defaultSubtotal="0"/>
    <pivotField dataField="1" compact="0" outline="0" showAll="0" defaultSubtotal="0"/>
    <pivotField dataField="1" compact="0" outline="0" showAll="0" defaultSubtotal="0"/>
    <pivotField dataField="1" compact="0" outline="0" showAll="0" defaultSubtotal="0"/>
    <pivotField dataField="1" compact="0" outline="0" showAll="0" defaultSubtotal="0"/>
    <pivotField dataField="1" compact="0" outline="0" showAll="0" defaultSubtotal="0"/>
    <pivotField compact="0" outline="0" showAll="0" defaultSubtotal="0"/>
    <pivotField compact="0" outline="0" showAll="0" defaultSubtotal="0"/>
  </pivotFields>
  <rowFields count="2">
    <field x="1"/>
    <field x="0"/>
  </rowFields>
  <rowItems count="142">
    <i>
      <x/>
      <x v="108"/>
    </i>
    <i>
      <x v="2"/>
      <x v="30"/>
    </i>
    <i r="1">
      <x v="31"/>
    </i>
    <i r="1">
      <x v="32"/>
    </i>
    <i r="1">
      <x v="72"/>
    </i>
    <i r="1">
      <x v="194"/>
    </i>
    <i r="1">
      <x v="226"/>
    </i>
    <i r="1">
      <x v="410"/>
    </i>
    <i>
      <x v="3"/>
      <x v="11"/>
    </i>
    <i r="1">
      <x v="50"/>
    </i>
    <i r="1">
      <x v="131"/>
    </i>
    <i r="1">
      <x v="165"/>
    </i>
    <i r="1">
      <x v="222"/>
    </i>
    <i r="1">
      <x v="225"/>
    </i>
    <i r="1">
      <x v="230"/>
    </i>
    <i r="1">
      <x v="322"/>
    </i>
    <i r="1">
      <x v="373"/>
    </i>
    <i>
      <x v="4"/>
      <x v="26"/>
    </i>
    <i r="1">
      <x v="29"/>
    </i>
    <i r="1">
      <x v="45"/>
    </i>
    <i r="1">
      <x v="65"/>
    </i>
    <i r="1">
      <x v="363"/>
    </i>
    <i r="1">
      <x v="383"/>
    </i>
    <i r="1">
      <x v="409"/>
    </i>
    <i r="1">
      <x v="499"/>
    </i>
    <i>
      <x v="5"/>
      <x v="234"/>
    </i>
    <i r="1">
      <x v="263"/>
    </i>
    <i r="1">
      <x v="286"/>
    </i>
    <i>
      <x v="6"/>
      <x v="464"/>
    </i>
    <i r="1">
      <x v="466"/>
    </i>
    <i r="1">
      <x v="468"/>
    </i>
    <i r="1">
      <x v="480"/>
    </i>
    <i>
      <x v="7"/>
      <x v="245"/>
    </i>
    <i r="1">
      <x v="246"/>
    </i>
    <i r="1">
      <x v="287"/>
    </i>
    <i r="1">
      <x v="458"/>
    </i>
    <i>
      <x v="8"/>
      <x v="424"/>
    </i>
    <i r="1">
      <x v="428"/>
    </i>
    <i r="1">
      <x v="430"/>
    </i>
    <i>
      <x v="9"/>
      <x v="425"/>
    </i>
    <i r="1">
      <x v="427"/>
    </i>
    <i r="1">
      <x v="429"/>
    </i>
    <i>
      <x v="10"/>
      <x v="204"/>
    </i>
    <i r="1">
      <x v="205"/>
    </i>
    <i>
      <x v="11"/>
      <x v="206"/>
    </i>
    <i r="1">
      <x v="207"/>
    </i>
    <i>
      <x v="12"/>
      <x v="441"/>
    </i>
    <i r="1">
      <x v="459"/>
    </i>
    <i r="1">
      <x v="469"/>
    </i>
    <i>
      <x v="13"/>
      <x v="478"/>
    </i>
    <i r="1">
      <x v="490"/>
    </i>
    <i>
      <x v="14"/>
      <x v="488"/>
    </i>
    <i>
      <x v="15"/>
      <x v="89"/>
    </i>
    <i r="1">
      <x v="90"/>
    </i>
    <i r="1">
      <x v="92"/>
    </i>
    <i>
      <x v="16"/>
      <x v="5"/>
    </i>
    <i r="1">
      <x v="15"/>
    </i>
    <i>
      <x v="17"/>
      <x v="99"/>
    </i>
    <i r="1">
      <x v="100"/>
    </i>
    <i>
      <x v="18"/>
      <x v="1"/>
    </i>
    <i r="1">
      <x v="3"/>
    </i>
    <i r="1">
      <x v="74"/>
    </i>
    <i r="1">
      <x v="137"/>
    </i>
    <i>
      <x v="19"/>
      <x v="107"/>
    </i>
    <i r="1">
      <x v="176"/>
    </i>
    <i r="1">
      <x v="492"/>
    </i>
    <i>
      <x v="20"/>
      <x v="436"/>
    </i>
    <i r="1">
      <x v="438"/>
    </i>
    <i>
      <x v="21"/>
      <x v="228"/>
    </i>
    <i r="1">
      <x v="253"/>
    </i>
    <i r="1">
      <x v="398"/>
    </i>
    <i r="1">
      <x v="406"/>
    </i>
    <i>
      <x v="22"/>
      <x v="16"/>
    </i>
    <i r="1">
      <x v="17"/>
    </i>
    <i r="1">
      <x v="33"/>
    </i>
    <i r="1">
      <x v="75"/>
    </i>
    <i r="1">
      <x v="76"/>
    </i>
    <i r="1">
      <x v="134"/>
    </i>
    <i>
      <x v="23"/>
      <x v="77"/>
    </i>
    <i r="1">
      <x v="140"/>
    </i>
    <i r="1">
      <x v="168"/>
    </i>
    <i>
      <x v="24"/>
      <x v="34"/>
    </i>
    <i r="1">
      <x v="141"/>
    </i>
    <i r="1">
      <x v="188"/>
    </i>
    <i r="1">
      <x v="213"/>
    </i>
    <i r="1">
      <x v="242"/>
    </i>
    <i r="1">
      <x v="481"/>
    </i>
    <i r="1">
      <x v="482"/>
    </i>
    <i>
      <x v="25"/>
      <x v="35"/>
    </i>
    <i r="1">
      <x v="36"/>
    </i>
    <i r="1">
      <x v="86"/>
    </i>
    <i>
      <x v="26"/>
      <x v="78"/>
    </i>
    <i r="1">
      <x v="94"/>
    </i>
    <i r="1">
      <x v="95"/>
    </i>
    <i r="1">
      <x v="96"/>
    </i>
    <i r="1">
      <x v="97"/>
    </i>
    <i r="1">
      <x v="98"/>
    </i>
    <i r="1">
      <x v="129"/>
    </i>
    <i r="1">
      <x v="162"/>
    </i>
    <i>
      <x v="27"/>
      <x v="101"/>
    </i>
    <i r="1">
      <x v="102"/>
    </i>
    <i r="1">
      <x v="147"/>
    </i>
    <i>
      <x v="28"/>
      <x v="40"/>
    </i>
    <i>
      <x v="29"/>
      <x v="109"/>
    </i>
    <i r="1">
      <x v="243"/>
    </i>
    <i>
      <x v="30"/>
      <x v="42"/>
    </i>
    <i r="1">
      <x v="87"/>
    </i>
    <i r="1">
      <x v="88"/>
    </i>
    <i>
      <x v="31"/>
      <x v="44"/>
    </i>
    <i r="1">
      <x v="103"/>
    </i>
    <i r="1">
      <x v="104"/>
    </i>
    <i r="1">
      <x v="106"/>
    </i>
    <i r="1">
      <x v="449"/>
    </i>
    <i>
      <x v="32"/>
      <x v="534"/>
    </i>
    <i r="1">
      <x v="539"/>
    </i>
    <i>
      <x v="33"/>
      <x v="503"/>
    </i>
    <i r="1">
      <x v="508"/>
    </i>
    <i r="1">
      <x v="548"/>
    </i>
    <i>
      <x v="34"/>
      <x v="309"/>
    </i>
    <i>
      <x v="35"/>
      <x v="173"/>
    </i>
    <i>
      <x v="36"/>
      <x v="210"/>
    </i>
    <i r="1">
      <x v="501"/>
    </i>
    <i>
      <x v="37"/>
      <x v="174"/>
    </i>
    <i>
      <x v="38"/>
      <x v="420"/>
    </i>
    <i r="1">
      <x v="421"/>
    </i>
    <i r="1">
      <x v="516"/>
    </i>
    <i>
      <x v="39"/>
      <x v="336"/>
    </i>
    <i>
      <x v="40"/>
      <x v="496"/>
    </i>
    <i>
      <x v="41"/>
      <x v="189"/>
    </i>
    <i>
      <x v="42"/>
      <x v="495"/>
    </i>
    <i>
      <x v="43"/>
      <x v="133"/>
    </i>
    <i r="1">
      <x v="197"/>
    </i>
    <i>
      <x v="44"/>
      <x v="507"/>
    </i>
    <i>
      <x v="45"/>
      <x v="551"/>
    </i>
    <i r="1">
      <x v="553"/>
    </i>
    <i>
      <x v="46"/>
      <x v="535"/>
    </i>
    <i>
      <x v="47"/>
      <x v="354"/>
    </i>
    <i>
      <x v="48"/>
      <x v="475"/>
    </i>
    <i>
      <x v="49"/>
      <x v="284"/>
    </i>
    <i>
      <x v="50"/>
      <x v="192"/>
    </i>
    <i r="1">
      <x v="255"/>
    </i>
    <i t="grand">
      <x/>
    </i>
  </rowItems>
  <colFields count="1">
    <field x="-2"/>
  </colFields>
  <colItems count="6">
    <i>
      <x/>
    </i>
    <i i="1">
      <x v="1"/>
    </i>
    <i i="2">
      <x v="2"/>
    </i>
    <i i="3">
      <x v="3"/>
    </i>
    <i i="4">
      <x v="4"/>
    </i>
    <i i="5">
      <x v="5"/>
    </i>
  </colItems>
  <dataFields count="6">
    <dataField name=" BER" fld="4" baseField="0" baseItem="1"/>
    <dataField name=" COSMETICS" fld="5" baseField="0" baseItem="1"/>
    <dataField name=" EOL" fld="6" baseField="0" baseItem="1"/>
    <dataField name=" Out of Warranty" fld="7" baseField="0" baseItem="1"/>
    <dataField name=" INFEST" fld="8" baseField="0" baseItem="1"/>
    <dataField name=" Total Qty" fld="9" baseField="0" baseItem="15"/>
  </dataFields>
  <formats count="6">
    <format dxfId="21">
      <pivotArea type="all" dataOnly="0" outline="0" fieldPosition="0"/>
    </format>
    <format dxfId="20">
      <pivotArea outline="0" collapsedLevelsAreSubtotals="1" fieldPosition="0"/>
    </format>
    <format dxfId="19">
      <pivotArea type="topRight" dataOnly="0" labelOnly="1" outline="0" fieldPosition="0"/>
    </format>
    <format dxfId="18">
      <pivotArea dataOnly="0" labelOnly="1" grandCol="1" outline="0" fieldPosition="0"/>
    </format>
    <format dxfId="17">
      <pivotArea outline="0" collapsedLevelsAreSubtotals="1" fieldPosition="0"/>
    </format>
    <format dxfId="16">
      <pivotArea dataOnly="0" labelOnly="1" grandCol="1" outline="0" fieldPosition="0"/>
    </format>
  </formats>
  <pivotTableStyleInfo name="PivotStyleMedium9"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00000000-0007-0000-0800-000001000000}" name="General Pickup Summary" cacheId="7" applyNumberFormats="0" applyBorderFormats="0" applyFontFormats="0" applyPatternFormats="0" applyAlignmentFormats="0" applyWidthHeightFormats="1" dataCaption="Values" updatedVersion="8" minRefreshableVersion="3" useAutoFormatting="1" itemPrintTitles="1" createdVersion="4" indent="0" compact="0" compactData="0" gridDropZones="1" multipleFieldFilters="0">
  <location ref="B5:H57" firstHeaderRow="1" firstDataRow="2" firstDataCol="1"/>
  <pivotFields count="12">
    <pivotField compact="0" outline="0" showAll="0" defaultSubtotal="0"/>
    <pivotField axis="axisRow" compact="0" outline="0" showAll="0" defaultSubtotal="0">
      <items count="51">
        <item x="49"/>
        <item m="1" x="50"/>
        <item x="13"/>
        <item x="4"/>
        <item x="12"/>
        <item x="22"/>
        <item x="23"/>
        <item x="31"/>
        <item x="37"/>
        <item x="38"/>
        <item x="39"/>
        <item x="40"/>
        <item x="32"/>
        <item x="33"/>
        <item x="34"/>
        <item x="43"/>
        <item x="5"/>
        <item x="44"/>
        <item x="0"/>
        <item x="11"/>
        <item x="6"/>
        <item x="9"/>
        <item x="10"/>
        <item x="14"/>
        <item x="15"/>
        <item x="16"/>
        <item x="1"/>
        <item x="18"/>
        <item x="19"/>
        <item x="17"/>
        <item x="20"/>
        <item x="26"/>
        <item x="35"/>
        <item x="36"/>
        <item x="41"/>
        <item x="45"/>
        <item x="7"/>
        <item x="46"/>
        <item x="30"/>
        <item x="29"/>
        <item x="3"/>
        <item x="42"/>
        <item x="2"/>
        <item x="8"/>
        <item x="21"/>
        <item x="24"/>
        <item x="25"/>
        <item x="27"/>
        <item x="28"/>
        <item x="47"/>
        <item x="48"/>
      </items>
    </pivotField>
    <pivotField compact="0" outline="0" showAll="0" defaultSubtotal="0"/>
    <pivotField compact="0" outline="0" showAll="0"/>
    <pivotField dataField="1" compact="0" outline="0" showAll="0" defaultSubtotal="0"/>
    <pivotField dataField="1" compact="0" outline="0" showAll="0" defaultSubtotal="0"/>
    <pivotField dataField="1" compact="0" outline="0" showAll="0" defaultSubtotal="0"/>
    <pivotField dataField="1" compact="0" outline="0" showAll="0" defaultSubtotal="0"/>
    <pivotField dataField="1" compact="0" outline="0" showAll="0" defaultSubtotal="0"/>
    <pivotField dataField="1" compact="0" outline="0" showAll="0" defaultSubtotal="0"/>
    <pivotField compact="0" outline="0" showAll="0" defaultSubtotal="0"/>
    <pivotField compact="0" outline="0" showAll="0" defaultSubtotal="0"/>
  </pivotFields>
  <rowFields count="1">
    <field x="1"/>
  </rowFields>
  <rowItems count="51">
    <i>
      <x/>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t="grand">
      <x/>
    </i>
  </rowItems>
  <colFields count="1">
    <field x="-2"/>
  </colFields>
  <colItems count="6">
    <i>
      <x/>
    </i>
    <i i="1">
      <x v="1"/>
    </i>
    <i i="2">
      <x v="2"/>
    </i>
    <i i="3">
      <x v="3"/>
    </i>
    <i i="4">
      <x v="4"/>
    </i>
    <i i="5">
      <x v="5"/>
    </i>
  </colItems>
  <dataFields count="6">
    <dataField name=" BER" fld="4" baseField="0" baseItem="1"/>
    <dataField name=" COSMETICS" fld="5" baseField="0" baseItem="1"/>
    <dataField name=" EOL" fld="6" baseField="0" baseItem="1"/>
    <dataField name=" Out of Warranty" fld="7" baseField="0" baseItem="1"/>
    <dataField name=" INFEST" fld="8" baseField="0" baseItem="1"/>
    <dataField name=" Total Qty" fld="9" baseField="0" baseItem="15"/>
  </dataFields>
  <formats count="6">
    <format dxfId="27">
      <pivotArea type="all" dataOnly="0" outline="0" fieldPosition="0"/>
    </format>
    <format dxfId="26">
      <pivotArea outline="0" collapsedLevelsAreSubtotals="1" fieldPosition="0"/>
    </format>
    <format dxfId="25">
      <pivotArea type="topRight" dataOnly="0" labelOnly="1" outline="0" fieldPosition="0"/>
    </format>
    <format dxfId="24">
      <pivotArea dataOnly="0" labelOnly="1" grandCol="1" outline="0" fieldPosition="0"/>
    </format>
    <format dxfId="23">
      <pivotArea outline="0" collapsedLevelsAreSubtotals="1" fieldPosition="0"/>
    </format>
    <format dxfId="22">
      <pivotArea dataOnly="0" labelOnly="1" grandCol="1" outline="0" fieldPosition="0"/>
    </format>
  </formats>
  <pivotTableStyleInfo name="PivotStyleMedium9"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ADM-AssetDispMgmt@charter.com;Kim.Jenkins@charter.com;Mary.Uriarte@charter.com"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hyperlink" Target="mailto:Mary.Uriarte@charter.com" TargetMode="External"/><Relationship Id="rId7" Type="http://schemas.openxmlformats.org/officeDocument/2006/relationships/drawing" Target="../drawings/drawing2.xml"/><Relationship Id="rId2" Type="http://schemas.openxmlformats.org/officeDocument/2006/relationships/hyperlink" Target="mailto:wlight@ctdi.com" TargetMode="External"/><Relationship Id="rId1" Type="http://schemas.openxmlformats.org/officeDocument/2006/relationships/hyperlink" Target="mailto:mmalone@ctdi.com" TargetMode="External"/><Relationship Id="rId6" Type="http://schemas.openxmlformats.org/officeDocument/2006/relationships/printerSettings" Target="../printerSettings/printerSettings2.bin"/><Relationship Id="rId5" Type="http://schemas.openxmlformats.org/officeDocument/2006/relationships/hyperlink" Target="mailto:ADM-AssetDispMgmt@charter.com" TargetMode="External"/><Relationship Id="rId4" Type="http://schemas.openxmlformats.org/officeDocument/2006/relationships/hyperlink" Target="mailto:truda.nathan@charter.com"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pivotTable" Target="../pivotTables/pivotTable2.xml"/><Relationship Id="rId1" Type="http://schemas.openxmlformats.org/officeDocument/2006/relationships/pivotTable" Target="../pivotTables/pivotTable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ivotTable" Target="../pivotTables/pivotTable4.xml"/><Relationship Id="rId1" Type="http://schemas.openxmlformats.org/officeDocument/2006/relationships/pivotTable" Target="../pivotTables/pivot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8:P58"/>
  <sheetViews>
    <sheetView workbookViewId="0">
      <selection activeCell="F30" sqref="F30"/>
    </sheetView>
  </sheetViews>
  <sheetFormatPr defaultRowHeight="15" x14ac:dyDescent="0.25"/>
  <cols>
    <col min="1" max="1" width="3.140625" style="3" customWidth="1"/>
    <col min="2" max="2" width="2.85546875" customWidth="1"/>
    <col min="3" max="3" width="3.5703125" customWidth="1"/>
    <col min="4" max="4" width="7.28515625" customWidth="1"/>
    <col min="5" max="5" width="10.28515625" customWidth="1"/>
  </cols>
  <sheetData>
    <row r="8" spans="1:4" x14ac:dyDescent="0.25">
      <c r="A8" s="1" t="s">
        <v>0</v>
      </c>
    </row>
    <row r="9" spans="1:4" x14ac:dyDescent="0.25">
      <c r="A9" s="2" t="s">
        <v>1</v>
      </c>
      <c r="B9" t="s">
        <v>2</v>
      </c>
    </row>
    <row r="10" spans="1:4" x14ac:dyDescent="0.25">
      <c r="B10" s="4" t="s">
        <v>3</v>
      </c>
      <c r="C10" t="s">
        <v>4</v>
      </c>
    </row>
    <row r="11" spans="1:4" x14ac:dyDescent="0.25">
      <c r="B11" s="5"/>
      <c r="C11" s="6" t="s">
        <v>5</v>
      </c>
      <c r="D11" t="s">
        <v>6</v>
      </c>
    </row>
    <row r="12" spans="1:4" x14ac:dyDescent="0.25">
      <c r="B12" s="5"/>
      <c r="C12" s="6" t="s">
        <v>5</v>
      </c>
      <c r="D12" t="s">
        <v>7</v>
      </c>
    </row>
    <row r="13" spans="1:4" x14ac:dyDescent="0.25">
      <c r="B13" s="5"/>
      <c r="C13" s="6" t="s">
        <v>5</v>
      </c>
      <c r="D13" t="s">
        <v>8</v>
      </c>
    </row>
    <row r="14" spans="1:4" x14ac:dyDescent="0.25">
      <c r="B14" s="5"/>
      <c r="C14" s="6" t="s">
        <v>5</v>
      </c>
      <c r="D14" t="s">
        <v>9</v>
      </c>
    </row>
    <row r="15" spans="1:4" x14ac:dyDescent="0.25">
      <c r="B15" s="5"/>
      <c r="C15" s="6" t="s">
        <v>5</v>
      </c>
      <c r="D15" t="s">
        <v>10</v>
      </c>
    </row>
    <row r="16" spans="1:4" x14ac:dyDescent="0.25">
      <c r="A16" s="2" t="s">
        <v>11</v>
      </c>
      <c r="B16" t="s">
        <v>12</v>
      </c>
    </row>
    <row r="17" spans="1:4" x14ac:dyDescent="0.25">
      <c r="A17" s="2"/>
      <c r="B17" s="4" t="s">
        <v>3</v>
      </c>
      <c r="C17" t="s">
        <v>13</v>
      </c>
    </row>
    <row r="18" spans="1:4" x14ac:dyDescent="0.25">
      <c r="A18" s="2"/>
      <c r="B18" s="4" t="s">
        <v>14</v>
      </c>
      <c r="C18" t="s">
        <v>15</v>
      </c>
    </row>
    <row r="19" spans="1:4" x14ac:dyDescent="0.25">
      <c r="A19" s="2"/>
      <c r="C19" s="6" t="s">
        <v>5</v>
      </c>
      <c r="D19" t="s">
        <v>16</v>
      </c>
    </row>
    <row r="20" spans="1:4" x14ac:dyDescent="0.25">
      <c r="A20" s="2"/>
      <c r="C20" s="6" t="s">
        <v>5</v>
      </c>
      <c r="D20" t="s">
        <v>263</v>
      </c>
    </row>
    <row r="21" spans="1:4" x14ac:dyDescent="0.25">
      <c r="A21" s="2"/>
      <c r="B21" s="4" t="s">
        <v>17</v>
      </c>
      <c r="C21" t="s">
        <v>18</v>
      </c>
    </row>
    <row r="22" spans="1:4" x14ac:dyDescent="0.25">
      <c r="A22" s="2" t="s">
        <v>19</v>
      </c>
      <c r="B22" t="s">
        <v>20</v>
      </c>
    </row>
    <row r="23" spans="1:4" x14ac:dyDescent="0.25">
      <c r="A23" s="2"/>
      <c r="B23" s="4" t="s">
        <v>3</v>
      </c>
      <c r="C23" t="s">
        <v>13</v>
      </c>
    </row>
    <row r="24" spans="1:4" x14ac:dyDescent="0.25">
      <c r="A24" s="2"/>
      <c r="B24" s="4" t="s">
        <v>14</v>
      </c>
      <c r="C24" t="s">
        <v>21</v>
      </c>
    </row>
    <row r="25" spans="1:4" x14ac:dyDescent="0.25">
      <c r="A25" s="2"/>
      <c r="C25" s="6" t="s">
        <v>5</v>
      </c>
      <c r="D25" t="s">
        <v>22</v>
      </c>
    </row>
    <row r="26" spans="1:4" x14ac:dyDescent="0.25">
      <c r="A26" s="2"/>
      <c r="B26" s="4" t="s">
        <v>17</v>
      </c>
      <c r="C26" t="s">
        <v>18</v>
      </c>
    </row>
    <row r="27" spans="1:4" x14ac:dyDescent="0.25">
      <c r="A27" s="2" t="s">
        <v>23</v>
      </c>
      <c r="B27" t="s">
        <v>24</v>
      </c>
    </row>
    <row r="28" spans="1:4" x14ac:dyDescent="0.25">
      <c r="A28" s="2"/>
      <c r="B28" s="4" t="s">
        <v>3</v>
      </c>
      <c r="C28" t="s">
        <v>13</v>
      </c>
    </row>
    <row r="29" spans="1:4" x14ac:dyDescent="0.25">
      <c r="A29" s="2"/>
      <c r="B29" s="4" t="s">
        <v>14</v>
      </c>
      <c r="C29" t="s">
        <v>25</v>
      </c>
    </row>
    <row r="30" spans="1:4" x14ac:dyDescent="0.25">
      <c r="A30" s="2"/>
      <c r="C30" s="6" t="s">
        <v>5</v>
      </c>
      <c r="D30" t="s">
        <v>26</v>
      </c>
    </row>
    <row r="31" spans="1:4" x14ac:dyDescent="0.25">
      <c r="A31" s="2"/>
      <c r="B31" s="4" t="s">
        <v>17</v>
      </c>
      <c r="C31" t="s">
        <v>18</v>
      </c>
    </row>
    <row r="32" spans="1:4" x14ac:dyDescent="0.25">
      <c r="A32" s="2" t="s">
        <v>27</v>
      </c>
      <c r="B32" t="s">
        <v>28</v>
      </c>
    </row>
    <row r="33" spans="1:16" x14ac:dyDescent="0.25">
      <c r="A33" s="2"/>
      <c r="B33" s="4" t="s">
        <v>3</v>
      </c>
      <c r="C33" t="s">
        <v>29</v>
      </c>
    </row>
    <row r="34" spans="1:16" x14ac:dyDescent="0.25">
      <c r="A34" s="2"/>
      <c r="B34" s="4"/>
      <c r="C34" s="6" t="s">
        <v>5</v>
      </c>
      <c r="D34" t="s">
        <v>30</v>
      </c>
    </row>
    <row r="35" spans="1:16" x14ac:dyDescent="0.25">
      <c r="A35" s="2"/>
      <c r="B35" s="4"/>
      <c r="C35" s="6" t="s">
        <v>5</v>
      </c>
      <c r="D35" t="s">
        <v>31</v>
      </c>
    </row>
    <row r="36" spans="1:16" x14ac:dyDescent="0.25">
      <c r="A36" s="2"/>
      <c r="B36" s="4"/>
      <c r="C36" s="6" t="s">
        <v>5</v>
      </c>
      <c r="D36" t="s">
        <v>32</v>
      </c>
    </row>
    <row r="37" spans="1:16" x14ac:dyDescent="0.25">
      <c r="A37" s="2" t="s">
        <v>33</v>
      </c>
      <c r="B37" t="s">
        <v>2</v>
      </c>
    </row>
    <row r="38" spans="1:16" x14ac:dyDescent="0.25">
      <c r="B38" s="4" t="s">
        <v>3</v>
      </c>
      <c r="C38" t="s">
        <v>34</v>
      </c>
    </row>
    <row r="39" spans="1:16" x14ac:dyDescent="0.25">
      <c r="B39" s="5"/>
      <c r="C39" s="6" t="s">
        <v>5</v>
      </c>
      <c r="D39" t="s">
        <v>35</v>
      </c>
      <c r="P39" s="7"/>
    </row>
    <row r="40" spans="1:16" x14ac:dyDescent="0.25">
      <c r="B40" s="5"/>
      <c r="C40" s="6" t="s">
        <v>5</v>
      </c>
      <c r="D40" t="s">
        <v>36</v>
      </c>
    </row>
    <row r="41" spans="1:16" x14ac:dyDescent="0.25">
      <c r="B41" s="5"/>
      <c r="C41" s="6" t="s">
        <v>5</v>
      </c>
      <c r="D41" t="s">
        <v>37</v>
      </c>
    </row>
    <row r="42" spans="1:16" x14ac:dyDescent="0.25">
      <c r="B42" s="4" t="s">
        <v>14</v>
      </c>
      <c r="C42" t="s">
        <v>38</v>
      </c>
    </row>
    <row r="43" spans="1:16" x14ac:dyDescent="0.25">
      <c r="B43" s="5"/>
      <c r="C43" s="6" t="s">
        <v>5</v>
      </c>
      <c r="D43" t="s">
        <v>39</v>
      </c>
    </row>
    <row r="44" spans="1:16" x14ac:dyDescent="0.25">
      <c r="B44" s="5"/>
      <c r="C44" s="6" t="s">
        <v>5</v>
      </c>
      <c r="D44" t="s">
        <v>40</v>
      </c>
    </row>
    <row r="45" spans="1:16" x14ac:dyDescent="0.25">
      <c r="B45" s="5"/>
      <c r="C45" s="6" t="s">
        <v>5</v>
      </c>
      <c r="D45" t="s">
        <v>41</v>
      </c>
    </row>
    <row r="46" spans="1:16" ht="13.9" customHeight="1" x14ac:dyDescent="0.25">
      <c r="A46" s="2" t="s">
        <v>42</v>
      </c>
      <c r="B46" t="s">
        <v>43</v>
      </c>
    </row>
    <row r="47" spans="1:16" ht="13.9" customHeight="1" x14ac:dyDescent="0.25">
      <c r="A47" s="2"/>
      <c r="B47" s="4" t="s">
        <v>3</v>
      </c>
      <c r="C47" t="s">
        <v>44</v>
      </c>
    </row>
    <row r="48" spans="1:16" ht="13.9" customHeight="1" x14ac:dyDescent="0.25">
      <c r="A48" s="2" t="s">
        <v>45</v>
      </c>
      <c r="B48" s="4" t="s">
        <v>46</v>
      </c>
    </row>
    <row r="49" spans="1:6" x14ac:dyDescent="0.25">
      <c r="A49" s="2"/>
      <c r="B49" t="s">
        <v>47</v>
      </c>
      <c r="F49" s="7" t="s">
        <v>48</v>
      </c>
    </row>
    <row r="50" spans="1:6" x14ac:dyDescent="0.25">
      <c r="A50" s="2" t="s">
        <v>49</v>
      </c>
      <c r="B50" s="4" t="s">
        <v>3</v>
      </c>
      <c r="C50" t="s">
        <v>262</v>
      </c>
    </row>
    <row r="51" spans="1:6" x14ac:dyDescent="0.25">
      <c r="A51" s="2" t="s">
        <v>50</v>
      </c>
      <c r="B51" t="s">
        <v>51</v>
      </c>
    </row>
    <row r="52" spans="1:6" x14ac:dyDescent="0.25">
      <c r="A52" s="2" t="s">
        <v>52</v>
      </c>
      <c r="B52" t="s">
        <v>53</v>
      </c>
    </row>
    <row r="53" spans="1:6" x14ac:dyDescent="0.25">
      <c r="A53" s="2" t="s">
        <v>54</v>
      </c>
      <c r="B53" t="s">
        <v>55</v>
      </c>
    </row>
    <row r="54" spans="1:6" x14ac:dyDescent="0.25">
      <c r="A54" s="2" t="s">
        <v>56</v>
      </c>
      <c r="B54" t="s">
        <v>57</v>
      </c>
    </row>
    <row r="55" spans="1:6" x14ac:dyDescent="0.25">
      <c r="A55" s="2" t="s">
        <v>58</v>
      </c>
      <c r="B55" t="s">
        <v>59</v>
      </c>
    </row>
    <row r="56" spans="1:6" x14ac:dyDescent="0.25">
      <c r="A56" s="2" t="s">
        <v>60</v>
      </c>
      <c r="B56" t="s">
        <v>61</v>
      </c>
    </row>
    <row r="57" spans="1:6" x14ac:dyDescent="0.25">
      <c r="A57" s="2" t="s">
        <v>62</v>
      </c>
      <c r="B57" t="s">
        <v>63</v>
      </c>
    </row>
    <row r="58" spans="1:6" x14ac:dyDescent="0.25">
      <c r="A58" s="2" t="s">
        <v>64</v>
      </c>
      <c r="B58" t="s">
        <v>65</v>
      </c>
    </row>
  </sheetData>
  <hyperlinks>
    <hyperlink ref="F49" r:id="rId1" xr:uid="{00000000-0004-0000-0000-000000000000}"/>
  </hyperlinks>
  <pageMargins left="0.7" right="0.7" top="0.75" bottom="0.75" header="0.3" footer="0.3"/>
  <pageSetup scale="77" orientation="portrait" r:id="rId2"/>
  <headerFooter>
    <oddFooter>&amp;L&amp;F &amp;A</oddFooter>
  </headerFooter>
  <ignoredErrors>
    <ignoredError sqref="A21:A59 A9:A19" numberStoredAsText="1"/>
  </ignoredErrors>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ABF026-67B9-464F-BC00-DB78BDB9D205}">
  <sheetPr>
    <tabColor rgb="FF92D050"/>
  </sheetPr>
  <dimension ref="A1:AN1276"/>
  <sheetViews>
    <sheetView workbookViewId="0">
      <pane xSplit="5" ySplit="4" topLeftCell="F1226" activePane="bottomRight" state="frozen"/>
      <selection pane="topRight" activeCell="F1" sqref="F1"/>
      <selection pane="bottomLeft" activeCell="A3" sqref="A3"/>
      <selection pane="bottomRight" activeCell="M1234" sqref="M1234"/>
    </sheetView>
  </sheetViews>
  <sheetFormatPr defaultRowHeight="15" x14ac:dyDescent="0.25"/>
  <cols>
    <col min="1" max="1" width="21.7109375" style="226" customWidth="1"/>
    <col min="2" max="2" width="36.85546875" style="226" customWidth="1"/>
    <col min="3" max="3" width="14.42578125" style="226" bestFit="1" customWidth="1"/>
    <col min="4" max="4" width="14.42578125" style="226" customWidth="1"/>
    <col min="5" max="5" width="22.42578125" style="226" customWidth="1"/>
    <col min="6" max="6" width="6.5703125" style="226" customWidth="1"/>
    <col min="7" max="7" width="8.140625" style="226" hidden="1" customWidth="1"/>
    <col min="8" max="8" width="9" style="226" customWidth="1"/>
    <col min="9" max="9" width="7" style="226" customWidth="1"/>
    <col min="10" max="10" width="27.28515625" style="226" hidden="1" customWidth="1"/>
    <col min="11" max="11" width="28.28515625" style="226" customWidth="1"/>
    <col min="12" max="12" width="10.5703125" style="227" customWidth="1"/>
    <col min="13" max="13" width="14.140625" style="226" bestFit="1" customWidth="1"/>
    <col min="14" max="14" width="26" style="226" bestFit="1" customWidth="1"/>
    <col min="15" max="15" width="21" style="226" bestFit="1" customWidth="1"/>
    <col min="16" max="16" width="19.85546875" style="226" bestFit="1" customWidth="1"/>
    <col min="17" max="17" width="19.85546875" style="226" customWidth="1"/>
    <col min="18" max="18" width="16.85546875" style="226" bestFit="1" customWidth="1"/>
    <col min="19" max="19" width="11.42578125" style="226" bestFit="1" customWidth="1"/>
    <col min="20" max="20" width="43.28515625" style="226" bestFit="1" customWidth="1"/>
    <col min="21" max="21" width="44.28515625" style="226" customWidth="1"/>
    <col min="22" max="22" width="35.85546875" style="226" bestFit="1" customWidth="1"/>
    <col min="23" max="23" width="35.85546875" style="226" customWidth="1"/>
    <col min="24" max="24" width="13.42578125" style="226" customWidth="1"/>
    <col min="25" max="25" width="12.85546875" style="226" customWidth="1"/>
    <col min="26" max="26" width="27.5703125" style="226" customWidth="1"/>
    <col min="27" max="27" width="32.7109375" style="228" bestFit="1" customWidth="1"/>
    <col min="28" max="28" width="35.85546875" style="229" bestFit="1" customWidth="1"/>
    <col min="29" max="29" width="13.42578125" style="230" bestFit="1" customWidth="1"/>
    <col min="30" max="16384" width="9.140625" style="226"/>
  </cols>
  <sheetData>
    <row r="1" spans="1:27" x14ac:dyDescent="0.25">
      <c r="A1" s="225" t="s">
        <v>603</v>
      </c>
      <c r="B1" s="225"/>
    </row>
    <row r="2" spans="1:27" x14ac:dyDescent="0.25">
      <c r="G2" s="230">
        <v>44308</v>
      </c>
      <c r="H2" s="231">
        <v>44691</v>
      </c>
    </row>
    <row r="3" spans="1:27" x14ac:dyDescent="0.25">
      <c r="A3" s="232" t="s">
        <v>604</v>
      </c>
      <c r="B3" s="232" t="s">
        <v>605</v>
      </c>
      <c r="F3" s="226" t="s">
        <v>606</v>
      </c>
      <c r="G3" s="226" t="s">
        <v>607</v>
      </c>
      <c r="H3" s="233" t="s">
        <v>607</v>
      </c>
      <c r="I3" s="226" t="s">
        <v>608</v>
      </c>
      <c r="L3" s="234" t="s">
        <v>609</v>
      </c>
      <c r="Q3" s="234" t="s">
        <v>610</v>
      </c>
      <c r="X3" s="464" t="s">
        <v>611</v>
      </c>
      <c r="Y3" s="464"/>
      <c r="Z3" s="464"/>
    </row>
    <row r="4" spans="1:27" x14ac:dyDescent="0.25">
      <c r="A4" s="235" t="s">
        <v>612</v>
      </c>
      <c r="B4" s="235" t="s">
        <v>613</v>
      </c>
      <c r="C4" s="235" t="s">
        <v>614</v>
      </c>
      <c r="D4" s="235" t="s">
        <v>615</v>
      </c>
      <c r="E4" s="235" t="s">
        <v>616</v>
      </c>
      <c r="F4" s="236" t="s">
        <v>617</v>
      </c>
      <c r="G4" s="236" t="s">
        <v>618</v>
      </c>
      <c r="H4" s="237" t="s">
        <v>618</v>
      </c>
      <c r="I4" s="236" t="s">
        <v>606</v>
      </c>
      <c r="J4" s="235" t="s">
        <v>619</v>
      </c>
      <c r="K4" s="235" t="s">
        <v>116</v>
      </c>
      <c r="L4" s="238" t="s">
        <v>172</v>
      </c>
      <c r="M4" s="235" t="s">
        <v>620</v>
      </c>
      <c r="N4" s="235" t="s">
        <v>621</v>
      </c>
      <c r="O4" s="239" t="s">
        <v>622</v>
      </c>
      <c r="P4" s="239" t="s">
        <v>623</v>
      </c>
      <c r="Q4" s="240" t="s">
        <v>172</v>
      </c>
      <c r="R4" s="235" t="s">
        <v>624</v>
      </c>
      <c r="S4" s="235" t="s">
        <v>195</v>
      </c>
      <c r="T4" s="235" t="s">
        <v>625</v>
      </c>
      <c r="U4" s="235" t="s">
        <v>626</v>
      </c>
      <c r="V4" s="235" t="s">
        <v>627</v>
      </c>
      <c r="W4" s="235"/>
      <c r="X4" s="241">
        <v>44044</v>
      </c>
      <c r="Y4" s="241">
        <v>44075</v>
      </c>
      <c r="Z4" s="242">
        <v>44613</v>
      </c>
      <c r="AA4" s="243" t="s">
        <v>628</v>
      </c>
    </row>
    <row r="5" spans="1:27" ht="15.75" customHeight="1" x14ac:dyDescent="0.25">
      <c r="A5" s="244" t="s">
        <v>629</v>
      </c>
      <c r="B5" s="244" t="s">
        <v>630</v>
      </c>
      <c r="C5" s="245" t="s">
        <v>99</v>
      </c>
      <c r="D5" s="245" t="s">
        <v>631</v>
      </c>
      <c r="E5" s="245">
        <v>2100</v>
      </c>
      <c r="F5" s="236" t="s">
        <v>269</v>
      </c>
      <c r="G5" s="245" t="e">
        <v>#N/A</v>
      </c>
      <c r="H5" s="245" t="e">
        <v>#N/A</v>
      </c>
      <c r="I5" s="236" t="e">
        <v>#N/A</v>
      </c>
      <c r="J5" s="236" t="s">
        <v>632</v>
      </c>
      <c r="K5" s="236" t="s">
        <v>632</v>
      </c>
      <c r="L5" s="246">
        <v>1</v>
      </c>
      <c r="M5" s="236" t="s">
        <v>633</v>
      </c>
      <c r="N5" s="236" t="s">
        <v>634</v>
      </c>
      <c r="O5" s="236" t="s">
        <v>635</v>
      </c>
      <c r="P5" s="236" t="s">
        <v>636</v>
      </c>
      <c r="Q5" s="246">
        <v>1</v>
      </c>
      <c r="R5" s="236">
        <v>1027421</v>
      </c>
      <c r="S5" s="236" t="s">
        <v>637</v>
      </c>
      <c r="T5" s="236" t="s">
        <v>638</v>
      </c>
      <c r="U5" s="236" t="s">
        <v>639</v>
      </c>
      <c r="V5" s="236" t="s">
        <v>636</v>
      </c>
      <c r="W5" s="236"/>
      <c r="X5" s="226" t="s">
        <v>640</v>
      </c>
      <c r="Y5" s="226" t="s">
        <v>640</v>
      </c>
      <c r="Z5" s="226" t="s">
        <v>640</v>
      </c>
    </row>
    <row r="6" spans="1:27" x14ac:dyDescent="0.25">
      <c r="A6" s="244" t="s">
        <v>641</v>
      </c>
      <c r="B6" s="244" t="s">
        <v>642</v>
      </c>
      <c r="C6" s="245" t="s">
        <v>99</v>
      </c>
      <c r="D6" s="245" t="s">
        <v>631</v>
      </c>
      <c r="E6" s="245">
        <v>2203</v>
      </c>
      <c r="F6" s="236" t="s">
        <v>269</v>
      </c>
      <c r="G6" s="245" t="e">
        <v>#N/A</v>
      </c>
      <c r="H6" s="245" t="e">
        <v>#N/A</v>
      </c>
      <c r="I6" s="236" t="e">
        <v>#N/A</v>
      </c>
      <c r="J6" s="236" t="s">
        <v>469</v>
      </c>
      <c r="K6" s="236" t="s">
        <v>469</v>
      </c>
      <c r="L6" s="246">
        <v>1</v>
      </c>
      <c r="M6" s="236" t="s">
        <v>633</v>
      </c>
      <c r="N6" s="236" t="s">
        <v>643</v>
      </c>
      <c r="O6" s="236" t="s">
        <v>644</v>
      </c>
      <c r="P6" s="236" t="s">
        <v>636</v>
      </c>
      <c r="Q6" s="246">
        <v>1</v>
      </c>
      <c r="R6" s="236">
        <v>1036080</v>
      </c>
      <c r="S6" s="236" t="s">
        <v>637</v>
      </c>
      <c r="T6" s="236" t="s">
        <v>645</v>
      </c>
      <c r="U6" s="236" t="s">
        <v>639</v>
      </c>
      <c r="V6" s="236" t="s">
        <v>636</v>
      </c>
      <c r="W6" s="236"/>
      <c r="X6" s="226" t="s">
        <v>640</v>
      </c>
      <c r="Y6" s="226" t="s">
        <v>640</v>
      </c>
      <c r="Z6" s="226" t="s">
        <v>640</v>
      </c>
    </row>
    <row r="7" spans="1:27" x14ac:dyDescent="0.25">
      <c r="A7" s="244" t="s">
        <v>646</v>
      </c>
      <c r="B7" s="244" t="s">
        <v>647</v>
      </c>
      <c r="C7" s="245" t="s">
        <v>99</v>
      </c>
      <c r="D7" s="245" t="s">
        <v>631</v>
      </c>
      <c r="E7" s="245" t="s">
        <v>648</v>
      </c>
      <c r="F7" s="236" t="s">
        <v>269</v>
      </c>
      <c r="G7" s="245" t="e">
        <v>#N/A</v>
      </c>
      <c r="H7" s="245" t="e">
        <v>#N/A</v>
      </c>
      <c r="I7" s="236" t="e">
        <v>#N/A</v>
      </c>
      <c r="J7" s="236" t="s">
        <v>469</v>
      </c>
      <c r="K7" s="236" t="s">
        <v>469</v>
      </c>
      <c r="L7" s="246">
        <v>1</v>
      </c>
      <c r="M7" s="236" t="s">
        <v>633</v>
      </c>
      <c r="N7" s="236" t="s">
        <v>649</v>
      </c>
      <c r="O7" s="236" t="s">
        <v>650</v>
      </c>
      <c r="P7" s="236" t="s">
        <v>636</v>
      </c>
      <c r="Q7" s="246">
        <v>1</v>
      </c>
      <c r="R7" s="236">
        <v>1039069</v>
      </c>
      <c r="S7" s="236" t="s">
        <v>637</v>
      </c>
      <c r="T7" s="236" t="s">
        <v>645</v>
      </c>
      <c r="U7" s="236" t="s">
        <v>639</v>
      </c>
      <c r="V7" s="236" t="s">
        <v>636</v>
      </c>
      <c r="W7" s="236"/>
      <c r="X7" s="226" t="s">
        <v>640</v>
      </c>
      <c r="Y7" s="226" t="s">
        <v>640</v>
      </c>
      <c r="Z7" s="226" t="s">
        <v>640</v>
      </c>
    </row>
    <row r="8" spans="1:27" x14ac:dyDescent="0.25">
      <c r="A8" s="244" t="s">
        <v>651</v>
      </c>
      <c r="B8" s="244" t="s">
        <v>652</v>
      </c>
      <c r="C8" s="245" t="s">
        <v>99</v>
      </c>
      <c r="D8" s="245" t="s">
        <v>631</v>
      </c>
      <c r="E8" s="245" t="s">
        <v>653</v>
      </c>
      <c r="F8" s="236" t="s">
        <v>269</v>
      </c>
      <c r="G8" s="245" t="e">
        <v>#N/A</v>
      </c>
      <c r="H8" s="245" t="e">
        <v>#N/A</v>
      </c>
      <c r="I8" s="236" t="e">
        <v>#N/A</v>
      </c>
      <c r="J8" s="236" t="s">
        <v>469</v>
      </c>
      <c r="K8" s="236" t="s">
        <v>469</v>
      </c>
      <c r="L8" s="246">
        <v>1</v>
      </c>
      <c r="M8" s="236" t="s">
        <v>633</v>
      </c>
      <c r="N8" s="236" t="s">
        <v>649</v>
      </c>
      <c r="O8" s="236" t="s">
        <v>650</v>
      </c>
      <c r="P8" s="236" t="s">
        <v>636</v>
      </c>
      <c r="Q8" s="246">
        <v>1</v>
      </c>
      <c r="R8" s="236">
        <v>1039069</v>
      </c>
      <c r="S8" s="236" t="s">
        <v>637</v>
      </c>
      <c r="T8" s="236" t="s">
        <v>645</v>
      </c>
      <c r="U8" s="236" t="s">
        <v>639</v>
      </c>
      <c r="V8" s="236" t="s">
        <v>636</v>
      </c>
      <c r="W8" s="236"/>
      <c r="X8" s="226" t="s">
        <v>640</v>
      </c>
      <c r="Y8" s="226" t="s">
        <v>640</v>
      </c>
      <c r="Z8" s="226" t="s">
        <v>640</v>
      </c>
    </row>
    <row r="9" spans="1:27" x14ac:dyDescent="0.25">
      <c r="A9" s="244" t="s">
        <v>654</v>
      </c>
      <c r="B9" s="244" t="s">
        <v>655</v>
      </c>
      <c r="C9" s="245" t="s">
        <v>99</v>
      </c>
      <c r="D9" s="245" t="s">
        <v>631</v>
      </c>
      <c r="E9" s="245" t="s">
        <v>656</v>
      </c>
      <c r="F9" s="236" t="s">
        <v>269</v>
      </c>
      <c r="G9" s="245" t="e">
        <v>#N/A</v>
      </c>
      <c r="H9" s="245" t="e">
        <v>#N/A</v>
      </c>
      <c r="I9" s="236" t="e">
        <v>#N/A</v>
      </c>
      <c r="J9" s="236" t="s">
        <v>469</v>
      </c>
      <c r="K9" s="236" t="s">
        <v>469</v>
      </c>
      <c r="L9" s="246">
        <v>1</v>
      </c>
      <c r="M9" s="236" t="s">
        <v>633</v>
      </c>
      <c r="N9" s="236" t="s">
        <v>643</v>
      </c>
      <c r="O9" s="236" t="s">
        <v>644</v>
      </c>
      <c r="P9" s="236" t="s">
        <v>636</v>
      </c>
      <c r="Q9" s="246">
        <v>1</v>
      </c>
      <c r="R9" s="236">
        <v>1036080</v>
      </c>
      <c r="S9" s="236" t="s">
        <v>637</v>
      </c>
      <c r="T9" s="236" t="s">
        <v>645</v>
      </c>
      <c r="U9" s="236" t="s">
        <v>639</v>
      </c>
      <c r="V9" s="236" t="s">
        <v>636</v>
      </c>
      <c r="W9" s="236"/>
      <c r="X9" s="226" t="s">
        <v>640</v>
      </c>
      <c r="Y9" s="226" t="s">
        <v>640</v>
      </c>
      <c r="Z9" s="226" t="s">
        <v>640</v>
      </c>
    </row>
    <row r="10" spans="1:27" x14ac:dyDescent="0.25">
      <c r="A10" s="244" t="s">
        <v>657</v>
      </c>
      <c r="B10" s="244" t="s">
        <v>658</v>
      </c>
      <c r="C10" s="245" t="s">
        <v>99</v>
      </c>
      <c r="D10" s="245" t="s">
        <v>631</v>
      </c>
      <c r="E10" s="245" t="s">
        <v>659</v>
      </c>
      <c r="F10" s="236" t="s">
        <v>269</v>
      </c>
      <c r="G10" s="245" t="e">
        <v>#N/A</v>
      </c>
      <c r="H10" s="245" t="e">
        <v>#N/A</v>
      </c>
      <c r="I10" s="236" t="e">
        <v>#N/A</v>
      </c>
      <c r="J10" s="236" t="s">
        <v>469</v>
      </c>
      <c r="K10" s="236" t="s">
        <v>469</v>
      </c>
      <c r="L10" s="246">
        <v>1</v>
      </c>
      <c r="M10" s="236" t="s">
        <v>633</v>
      </c>
      <c r="N10" s="236" t="s">
        <v>643</v>
      </c>
      <c r="O10" s="236" t="s">
        <v>644</v>
      </c>
      <c r="P10" s="236" t="s">
        <v>636</v>
      </c>
      <c r="Q10" s="246">
        <v>1</v>
      </c>
      <c r="R10" s="236">
        <v>1036080</v>
      </c>
      <c r="S10" s="236" t="s">
        <v>637</v>
      </c>
      <c r="T10" s="236" t="s">
        <v>645</v>
      </c>
      <c r="U10" s="236" t="s">
        <v>639</v>
      </c>
      <c r="V10" s="236" t="s">
        <v>636</v>
      </c>
      <c r="W10" s="236"/>
      <c r="X10" s="226" t="s">
        <v>640</v>
      </c>
      <c r="Y10" s="226" t="s">
        <v>640</v>
      </c>
      <c r="Z10" s="226" t="s">
        <v>640</v>
      </c>
    </row>
    <row r="11" spans="1:27" x14ac:dyDescent="0.25">
      <c r="A11" s="244" t="s">
        <v>660</v>
      </c>
      <c r="B11" s="244" t="s">
        <v>661</v>
      </c>
      <c r="C11" s="245" t="s">
        <v>99</v>
      </c>
      <c r="D11" s="245" t="s">
        <v>631</v>
      </c>
      <c r="E11" s="245" t="s">
        <v>662</v>
      </c>
      <c r="F11" s="236" t="s">
        <v>269</v>
      </c>
      <c r="G11" s="245" t="e">
        <v>#N/A</v>
      </c>
      <c r="H11" s="245" t="e">
        <v>#N/A</v>
      </c>
      <c r="I11" s="236" t="e">
        <v>#N/A</v>
      </c>
      <c r="J11" s="236" t="s">
        <v>469</v>
      </c>
      <c r="K11" s="236" t="s">
        <v>469</v>
      </c>
      <c r="L11" s="246">
        <v>1</v>
      </c>
      <c r="M11" s="236" t="s">
        <v>633</v>
      </c>
      <c r="N11" s="236" t="s">
        <v>643</v>
      </c>
      <c r="O11" s="236" t="s">
        <v>644</v>
      </c>
      <c r="P11" s="236" t="s">
        <v>636</v>
      </c>
      <c r="Q11" s="246">
        <v>1</v>
      </c>
      <c r="R11" s="236">
        <v>1036080</v>
      </c>
      <c r="S11" s="236" t="s">
        <v>637</v>
      </c>
      <c r="T11" s="236" t="s">
        <v>645</v>
      </c>
      <c r="U11" s="236" t="s">
        <v>639</v>
      </c>
      <c r="V11" s="236" t="s">
        <v>636</v>
      </c>
      <c r="W11" s="236"/>
      <c r="X11" s="226" t="s">
        <v>640</v>
      </c>
      <c r="Y11" s="226" t="s">
        <v>640</v>
      </c>
      <c r="Z11" s="226" t="s">
        <v>640</v>
      </c>
    </row>
    <row r="12" spans="1:27" x14ac:dyDescent="0.25">
      <c r="A12" s="226" t="s">
        <v>663</v>
      </c>
      <c r="B12" s="226" t="s">
        <v>664</v>
      </c>
      <c r="C12" s="236" t="s">
        <v>99</v>
      </c>
      <c r="D12" s="236" t="s">
        <v>631</v>
      </c>
      <c r="E12" s="236" t="s">
        <v>665</v>
      </c>
      <c r="F12" s="236" t="s">
        <v>269</v>
      </c>
      <c r="G12" s="236" t="s">
        <v>666</v>
      </c>
      <c r="H12" s="236" t="s">
        <v>666</v>
      </c>
      <c r="I12" s="236" t="s">
        <v>667</v>
      </c>
      <c r="J12" s="236" t="s">
        <v>356</v>
      </c>
      <c r="K12" s="236" t="s">
        <v>356</v>
      </c>
      <c r="L12" s="246">
        <v>1</v>
      </c>
      <c r="M12" s="236" t="s">
        <v>633</v>
      </c>
      <c r="N12" s="236" t="s">
        <v>668</v>
      </c>
      <c r="O12" s="236" t="s">
        <v>669</v>
      </c>
      <c r="P12" s="236">
        <v>1016670</v>
      </c>
      <c r="Q12" s="246">
        <v>1</v>
      </c>
      <c r="R12" s="236">
        <v>1079252</v>
      </c>
      <c r="S12" s="236" t="s">
        <v>637</v>
      </c>
      <c r="T12" s="236" t="s">
        <v>670</v>
      </c>
      <c r="U12" s="236" t="s">
        <v>671</v>
      </c>
      <c r="V12" s="236" t="s">
        <v>668</v>
      </c>
      <c r="W12" s="236"/>
    </row>
    <row r="13" spans="1:27" x14ac:dyDescent="0.25">
      <c r="A13" s="226" t="s">
        <v>672</v>
      </c>
      <c r="B13" s="226" t="s">
        <v>673</v>
      </c>
      <c r="C13" s="236" t="s">
        <v>99</v>
      </c>
      <c r="D13" s="236" t="s">
        <v>631</v>
      </c>
      <c r="E13" s="236" t="s">
        <v>674</v>
      </c>
      <c r="F13" s="236" t="s">
        <v>269</v>
      </c>
      <c r="G13" s="236" t="s">
        <v>666</v>
      </c>
      <c r="H13" s="236" t="s">
        <v>666</v>
      </c>
      <c r="I13" s="236" t="e">
        <v>#N/A</v>
      </c>
      <c r="J13" s="236" t="s">
        <v>468</v>
      </c>
      <c r="K13" s="236" t="s">
        <v>468</v>
      </c>
      <c r="L13" s="246">
        <v>1</v>
      </c>
      <c r="M13" s="236" t="s">
        <v>675</v>
      </c>
      <c r="N13" s="236" t="s">
        <v>676</v>
      </c>
      <c r="O13" s="236" t="s">
        <v>677</v>
      </c>
      <c r="P13" s="236" t="s">
        <v>636</v>
      </c>
      <c r="Q13" s="246">
        <v>1</v>
      </c>
      <c r="R13" s="236">
        <v>1079122</v>
      </c>
      <c r="S13" s="236" t="s">
        <v>637</v>
      </c>
      <c r="T13" s="236" t="s">
        <v>678</v>
      </c>
      <c r="U13" s="236" t="s">
        <v>639</v>
      </c>
      <c r="V13" s="236" t="s">
        <v>636</v>
      </c>
      <c r="W13" s="236"/>
      <c r="X13" s="226" t="s">
        <v>640</v>
      </c>
      <c r="Y13" s="226" t="s">
        <v>640</v>
      </c>
      <c r="Z13" s="226" t="s">
        <v>640</v>
      </c>
    </row>
    <row r="14" spans="1:27" x14ac:dyDescent="0.25">
      <c r="A14" s="226" t="s">
        <v>679</v>
      </c>
      <c r="B14" s="226" t="s">
        <v>680</v>
      </c>
      <c r="C14" s="236" t="s">
        <v>99</v>
      </c>
      <c r="D14" s="236" t="s">
        <v>631</v>
      </c>
      <c r="E14" s="236" t="s">
        <v>681</v>
      </c>
      <c r="F14" s="236" t="s">
        <v>269</v>
      </c>
      <c r="G14" s="236" t="s">
        <v>666</v>
      </c>
      <c r="H14" s="236" t="s">
        <v>666</v>
      </c>
      <c r="I14" s="236"/>
      <c r="J14" s="236" t="s">
        <v>682</v>
      </c>
      <c r="K14" s="236" t="s">
        <v>682</v>
      </c>
      <c r="L14" s="246">
        <v>1</v>
      </c>
      <c r="M14" s="236" t="s">
        <v>675</v>
      </c>
      <c r="N14" s="236" t="s">
        <v>683</v>
      </c>
      <c r="O14" s="236" t="s">
        <v>684</v>
      </c>
      <c r="P14" s="236" t="s">
        <v>636</v>
      </c>
      <c r="Q14" s="246">
        <v>1</v>
      </c>
      <c r="R14" s="236">
        <v>1079117</v>
      </c>
      <c r="S14" s="236" t="s">
        <v>637</v>
      </c>
      <c r="T14" s="236" t="s">
        <v>682</v>
      </c>
      <c r="U14" s="236" t="s">
        <v>639</v>
      </c>
      <c r="V14" s="236" t="s">
        <v>636</v>
      </c>
      <c r="W14" s="236"/>
      <c r="X14" s="226" t="s">
        <v>640</v>
      </c>
      <c r="Y14" s="226" t="s">
        <v>640</v>
      </c>
      <c r="Z14" s="226" t="s">
        <v>640</v>
      </c>
    </row>
    <row r="15" spans="1:27" x14ac:dyDescent="0.25">
      <c r="A15" s="226" t="s">
        <v>685</v>
      </c>
      <c r="B15" s="226" t="s">
        <v>686</v>
      </c>
      <c r="C15" s="236" t="s">
        <v>687</v>
      </c>
      <c r="D15" s="226" t="s">
        <v>688</v>
      </c>
      <c r="E15" s="236" t="s">
        <v>689</v>
      </c>
      <c r="F15" s="236" t="s">
        <v>269</v>
      </c>
      <c r="G15" s="236" t="s">
        <v>666</v>
      </c>
      <c r="H15" s="236" t="s">
        <v>666</v>
      </c>
      <c r="I15" s="236" t="e">
        <v>#N/A</v>
      </c>
      <c r="J15" s="236" t="s">
        <v>690</v>
      </c>
      <c r="K15" s="236" t="s">
        <v>690</v>
      </c>
      <c r="L15" s="246">
        <v>1</v>
      </c>
      <c r="M15" s="236" t="s">
        <v>691</v>
      </c>
      <c r="N15" s="236" t="s">
        <v>692</v>
      </c>
      <c r="O15" s="236" t="s">
        <v>693</v>
      </c>
      <c r="P15" s="236" t="s">
        <v>636</v>
      </c>
      <c r="Q15" s="246">
        <v>1</v>
      </c>
      <c r="R15" s="236">
        <v>7777777</v>
      </c>
      <c r="S15" s="236" t="s">
        <v>637</v>
      </c>
      <c r="T15" s="236" t="s">
        <v>694</v>
      </c>
      <c r="U15" s="236" t="s">
        <v>639</v>
      </c>
      <c r="V15" s="236" t="s">
        <v>636</v>
      </c>
      <c r="W15" s="236"/>
      <c r="X15" s="226" t="s">
        <v>695</v>
      </c>
      <c r="Y15" s="226" t="s">
        <v>695</v>
      </c>
      <c r="Z15" s="226" t="s">
        <v>695</v>
      </c>
    </row>
    <row r="16" spans="1:27" x14ac:dyDescent="0.25">
      <c r="A16" s="226" t="s">
        <v>696</v>
      </c>
      <c r="B16" s="226" t="s">
        <v>697</v>
      </c>
      <c r="C16" s="236" t="s">
        <v>687</v>
      </c>
      <c r="D16" s="226" t="s">
        <v>688</v>
      </c>
      <c r="E16" s="236" t="s">
        <v>698</v>
      </c>
      <c r="F16" s="236" t="s">
        <v>269</v>
      </c>
      <c r="G16" s="236" t="s">
        <v>666</v>
      </c>
      <c r="H16" s="236" t="s">
        <v>666</v>
      </c>
      <c r="I16" s="236" t="e">
        <v>#N/A</v>
      </c>
      <c r="J16" s="236" t="s">
        <v>690</v>
      </c>
      <c r="K16" s="236" t="s">
        <v>690</v>
      </c>
      <c r="L16" s="246">
        <v>1</v>
      </c>
      <c r="M16" s="236" t="s">
        <v>691</v>
      </c>
      <c r="N16" s="236" t="s">
        <v>699</v>
      </c>
      <c r="O16" s="236" t="s">
        <v>700</v>
      </c>
      <c r="P16" s="236" t="s">
        <v>701</v>
      </c>
      <c r="Q16" s="246">
        <v>1</v>
      </c>
      <c r="R16" s="236">
        <v>7777777</v>
      </c>
      <c r="S16" s="236" t="s">
        <v>637</v>
      </c>
      <c r="T16" s="236" t="s">
        <v>694</v>
      </c>
      <c r="U16" s="236" t="s">
        <v>639</v>
      </c>
      <c r="V16" s="236" t="s">
        <v>636</v>
      </c>
      <c r="W16" s="236"/>
      <c r="X16" s="226" t="s">
        <v>695</v>
      </c>
      <c r="Y16" s="226" t="s">
        <v>695</v>
      </c>
      <c r="Z16" s="226" t="s">
        <v>695</v>
      </c>
    </row>
    <row r="17" spans="1:28" x14ac:dyDescent="0.25">
      <c r="A17" s="226" t="s">
        <v>702</v>
      </c>
      <c r="B17" s="226" t="s">
        <v>703</v>
      </c>
      <c r="C17" s="236" t="s">
        <v>99</v>
      </c>
      <c r="D17" s="236" t="s">
        <v>631</v>
      </c>
      <c r="E17" s="236" t="s">
        <v>704</v>
      </c>
      <c r="F17" s="236" t="s">
        <v>269</v>
      </c>
      <c r="G17" s="236" t="s">
        <v>666</v>
      </c>
      <c r="H17" s="236" t="s">
        <v>666</v>
      </c>
      <c r="I17" s="236"/>
      <c r="J17" s="236" t="s">
        <v>705</v>
      </c>
      <c r="K17" s="236" t="s">
        <v>705</v>
      </c>
      <c r="L17" s="246">
        <v>1</v>
      </c>
      <c r="M17" s="236" t="s">
        <v>706</v>
      </c>
      <c r="N17" s="236" t="s">
        <v>704</v>
      </c>
      <c r="O17" s="236" t="s">
        <v>707</v>
      </c>
      <c r="P17" s="236" t="s">
        <v>636</v>
      </c>
      <c r="Q17" s="246">
        <v>1</v>
      </c>
      <c r="R17" s="236">
        <v>7777777</v>
      </c>
      <c r="S17" s="236" t="s">
        <v>637</v>
      </c>
      <c r="T17" s="236" t="s">
        <v>708</v>
      </c>
      <c r="U17" s="236" t="s">
        <v>709</v>
      </c>
      <c r="V17" s="236" t="s">
        <v>704</v>
      </c>
      <c r="W17" s="236"/>
    </row>
    <row r="18" spans="1:28" x14ac:dyDescent="0.25">
      <c r="A18" s="226" t="s">
        <v>710</v>
      </c>
      <c r="B18" s="226" t="s">
        <v>711</v>
      </c>
      <c r="C18" s="236" t="s">
        <v>99</v>
      </c>
      <c r="D18" s="236" t="s">
        <v>631</v>
      </c>
      <c r="E18" s="236" t="s">
        <v>712</v>
      </c>
      <c r="F18" s="236" t="s">
        <v>269</v>
      </c>
      <c r="G18" s="236" t="s">
        <v>666</v>
      </c>
      <c r="H18" s="236" t="s">
        <v>666</v>
      </c>
      <c r="I18" s="236" t="s">
        <v>667</v>
      </c>
      <c r="J18" s="236" t="s">
        <v>509</v>
      </c>
      <c r="K18" s="236" t="s">
        <v>509</v>
      </c>
      <c r="L18" s="246">
        <v>9</v>
      </c>
      <c r="M18" s="236" t="s">
        <v>713</v>
      </c>
      <c r="N18" s="236" t="s">
        <v>714</v>
      </c>
      <c r="O18" s="236" t="s">
        <v>715</v>
      </c>
      <c r="P18" s="236">
        <v>1031392</v>
      </c>
      <c r="Q18" s="246">
        <v>9</v>
      </c>
      <c r="R18" s="236">
        <v>1091339</v>
      </c>
      <c r="S18" s="236" t="s">
        <v>716</v>
      </c>
      <c r="T18" s="236" t="s">
        <v>717</v>
      </c>
      <c r="U18" s="236" t="s">
        <v>718</v>
      </c>
      <c r="V18" s="236" t="s">
        <v>714</v>
      </c>
      <c r="W18" s="236"/>
      <c r="AA18" s="228">
        <v>44594</v>
      </c>
      <c r="AB18" s="236" t="s">
        <v>709</v>
      </c>
    </row>
    <row r="19" spans="1:28" x14ac:dyDescent="0.25">
      <c r="A19" s="226" t="s">
        <v>719</v>
      </c>
      <c r="B19" s="226" t="s">
        <v>720</v>
      </c>
      <c r="C19" s="236" t="s">
        <v>687</v>
      </c>
      <c r="D19" s="226" t="s">
        <v>688</v>
      </c>
      <c r="E19" s="236" t="s">
        <v>712</v>
      </c>
      <c r="F19" s="236" t="s">
        <v>269</v>
      </c>
      <c r="G19" s="236" t="s">
        <v>666</v>
      </c>
      <c r="H19" s="236" t="s">
        <v>666</v>
      </c>
      <c r="I19" s="236" t="s">
        <v>667</v>
      </c>
      <c r="J19" s="236" t="s">
        <v>509</v>
      </c>
      <c r="K19" s="236" t="s">
        <v>509</v>
      </c>
      <c r="L19" s="246">
        <v>9</v>
      </c>
      <c r="M19" s="236" t="s">
        <v>713</v>
      </c>
      <c r="N19" s="236" t="s">
        <v>721</v>
      </c>
      <c r="O19" s="236" t="s">
        <v>722</v>
      </c>
      <c r="P19" s="236">
        <v>1031393</v>
      </c>
      <c r="Q19" s="246">
        <v>9</v>
      </c>
      <c r="R19" s="236">
        <v>157833</v>
      </c>
      <c r="S19" s="236" t="s">
        <v>716</v>
      </c>
      <c r="T19" s="236" t="s">
        <v>717</v>
      </c>
      <c r="U19" s="236" t="s">
        <v>718</v>
      </c>
      <c r="V19" s="236" t="s">
        <v>636</v>
      </c>
      <c r="W19" s="236"/>
      <c r="AA19" s="228">
        <v>44594</v>
      </c>
      <c r="AB19" s="236" t="s">
        <v>709</v>
      </c>
    </row>
    <row r="20" spans="1:28" x14ac:dyDescent="0.25">
      <c r="A20" s="226" t="s">
        <v>723</v>
      </c>
      <c r="B20" s="226" t="s">
        <v>724</v>
      </c>
      <c r="C20" s="236" t="s">
        <v>99</v>
      </c>
      <c r="D20" s="236" t="s">
        <v>631</v>
      </c>
      <c r="E20" s="236" t="s">
        <v>725</v>
      </c>
      <c r="F20" s="236" t="s">
        <v>269</v>
      </c>
      <c r="G20" s="236" t="s">
        <v>666</v>
      </c>
      <c r="H20" s="236" t="s">
        <v>666</v>
      </c>
      <c r="I20" s="236" t="s">
        <v>667</v>
      </c>
      <c r="J20" s="236" t="s">
        <v>509</v>
      </c>
      <c r="K20" s="236" t="s">
        <v>509</v>
      </c>
      <c r="L20" s="246">
        <v>2.7</v>
      </c>
      <c r="M20" s="236" t="s">
        <v>713</v>
      </c>
      <c r="N20" s="236" t="s">
        <v>726</v>
      </c>
      <c r="O20" s="236" t="s">
        <v>727</v>
      </c>
      <c r="P20" s="236">
        <v>1003923</v>
      </c>
      <c r="Q20" s="246">
        <v>2.7</v>
      </c>
      <c r="R20" s="236">
        <v>1091338</v>
      </c>
      <c r="S20" s="236" t="s">
        <v>633</v>
      </c>
      <c r="T20" s="236" t="s">
        <v>728</v>
      </c>
      <c r="U20" s="236" t="s">
        <v>718</v>
      </c>
      <c r="V20" s="236" t="s">
        <v>726</v>
      </c>
      <c r="W20" s="236"/>
      <c r="AA20" s="228">
        <v>44594</v>
      </c>
      <c r="AB20" s="236" t="s">
        <v>709</v>
      </c>
    </row>
    <row r="21" spans="1:28" x14ac:dyDescent="0.25">
      <c r="A21" s="226" t="s">
        <v>729</v>
      </c>
      <c r="B21" s="226" t="s">
        <v>730</v>
      </c>
      <c r="C21" s="236" t="s">
        <v>731</v>
      </c>
      <c r="D21" s="226" t="s">
        <v>732</v>
      </c>
      <c r="E21" s="236" t="s">
        <v>725</v>
      </c>
      <c r="F21" s="236" t="s">
        <v>269</v>
      </c>
      <c r="G21" s="236" t="s">
        <v>666</v>
      </c>
      <c r="H21" s="236" t="s">
        <v>666</v>
      </c>
      <c r="I21" s="236" t="s">
        <v>667</v>
      </c>
      <c r="J21" s="236" t="s">
        <v>509</v>
      </c>
      <c r="K21" s="236" t="s">
        <v>509</v>
      </c>
      <c r="L21" s="246">
        <v>2.7</v>
      </c>
      <c r="M21" s="236" t="s">
        <v>713</v>
      </c>
      <c r="N21" s="236" t="s">
        <v>733</v>
      </c>
      <c r="O21" s="236" t="s">
        <v>734</v>
      </c>
      <c r="P21" s="236">
        <v>1003923</v>
      </c>
      <c r="Q21" s="246">
        <v>2.7</v>
      </c>
      <c r="R21" s="236">
        <v>1065519</v>
      </c>
      <c r="S21" s="236" t="s">
        <v>633</v>
      </c>
      <c r="T21" s="236" t="s">
        <v>728</v>
      </c>
      <c r="U21" s="236" t="s">
        <v>718</v>
      </c>
      <c r="V21" s="236" t="s">
        <v>636</v>
      </c>
      <c r="W21" s="236"/>
      <c r="AA21" s="228">
        <v>44594</v>
      </c>
      <c r="AB21" s="236" t="s">
        <v>735</v>
      </c>
    </row>
    <row r="22" spans="1:28" x14ac:dyDescent="0.25">
      <c r="A22" s="226" t="s">
        <v>736</v>
      </c>
      <c r="B22" s="226" t="s">
        <v>737</v>
      </c>
      <c r="C22" s="236" t="s">
        <v>687</v>
      </c>
      <c r="D22" s="226" t="s">
        <v>688</v>
      </c>
      <c r="E22" s="236" t="s">
        <v>725</v>
      </c>
      <c r="F22" s="236" t="s">
        <v>269</v>
      </c>
      <c r="G22" s="236" t="s">
        <v>666</v>
      </c>
      <c r="H22" s="236" t="s">
        <v>666</v>
      </c>
      <c r="I22" s="236" t="s">
        <v>667</v>
      </c>
      <c r="J22" s="236" t="s">
        <v>509</v>
      </c>
      <c r="K22" s="236" t="s">
        <v>509</v>
      </c>
      <c r="L22" s="246">
        <v>2.7</v>
      </c>
      <c r="M22" s="236" t="s">
        <v>713</v>
      </c>
      <c r="N22" s="236" t="s">
        <v>738</v>
      </c>
      <c r="O22" s="236" t="s">
        <v>739</v>
      </c>
      <c r="P22" s="236">
        <v>1003923</v>
      </c>
      <c r="Q22" s="246">
        <v>2.7</v>
      </c>
      <c r="R22" s="236">
        <v>157833</v>
      </c>
      <c r="S22" s="236" t="s">
        <v>633</v>
      </c>
      <c r="T22" s="236" t="s">
        <v>717</v>
      </c>
      <c r="U22" s="236" t="s">
        <v>718</v>
      </c>
      <c r="V22" s="236" t="s">
        <v>636</v>
      </c>
      <c r="W22" s="236"/>
      <c r="AA22" s="228">
        <v>44594</v>
      </c>
      <c r="AB22" s="236" t="s">
        <v>709</v>
      </c>
    </row>
    <row r="23" spans="1:28" x14ac:dyDescent="0.25">
      <c r="A23" s="226" t="s">
        <v>740</v>
      </c>
      <c r="B23" s="226" t="s">
        <v>741</v>
      </c>
      <c r="C23" s="236" t="s">
        <v>99</v>
      </c>
      <c r="D23" s="236" t="s">
        <v>631</v>
      </c>
      <c r="E23" s="236" t="s">
        <v>742</v>
      </c>
      <c r="F23" s="236" t="s">
        <v>269</v>
      </c>
      <c r="G23" s="236" t="s">
        <v>666</v>
      </c>
      <c r="H23" s="236" t="s">
        <v>666</v>
      </c>
      <c r="I23" s="236"/>
      <c r="J23" s="236" t="s">
        <v>682</v>
      </c>
      <c r="K23" s="236" t="s">
        <v>682</v>
      </c>
      <c r="L23" s="246">
        <v>1</v>
      </c>
      <c r="M23" s="236" t="s">
        <v>743</v>
      </c>
      <c r="N23" s="236" t="s">
        <v>744</v>
      </c>
      <c r="O23" s="236" t="s">
        <v>745</v>
      </c>
      <c r="P23" s="236" t="s">
        <v>636</v>
      </c>
      <c r="Q23" s="246">
        <v>1</v>
      </c>
      <c r="R23" s="236">
        <v>1021996</v>
      </c>
      <c r="S23" s="236" t="s">
        <v>637</v>
      </c>
      <c r="T23" s="236" t="s">
        <v>636</v>
      </c>
      <c r="U23" s="236" t="s">
        <v>639</v>
      </c>
      <c r="V23" s="236" t="s">
        <v>636</v>
      </c>
      <c r="W23" s="236"/>
      <c r="X23" s="226" t="s">
        <v>640</v>
      </c>
      <c r="Y23" s="226" t="s">
        <v>640</v>
      </c>
      <c r="Z23" s="226" t="s">
        <v>640</v>
      </c>
    </row>
    <row r="24" spans="1:28" x14ac:dyDescent="0.25">
      <c r="A24" s="226" t="s">
        <v>746</v>
      </c>
      <c r="B24" s="226" t="s">
        <v>747</v>
      </c>
      <c r="C24" s="236" t="s">
        <v>99</v>
      </c>
      <c r="D24" s="236" t="s">
        <v>631</v>
      </c>
      <c r="E24" s="236" t="s">
        <v>748</v>
      </c>
      <c r="F24" s="236" t="s">
        <v>269</v>
      </c>
      <c r="G24" s="236" t="s">
        <v>666</v>
      </c>
      <c r="H24" s="236" t="s">
        <v>666</v>
      </c>
      <c r="I24" s="236" t="e">
        <v>#N/A</v>
      </c>
      <c r="J24" s="236" t="s">
        <v>468</v>
      </c>
      <c r="K24" s="236" t="s">
        <v>468</v>
      </c>
      <c r="L24" s="246">
        <v>1</v>
      </c>
      <c r="M24" s="236" t="s">
        <v>743</v>
      </c>
      <c r="N24" s="236" t="s">
        <v>749</v>
      </c>
      <c r="O24" s="236" t="s">
        <v>750</v>
      </c>
      <c r="P24" s="236" t="s">
        <v>636</v>
      </c>
      <c r="Q24" s="246">
        <v>1</v>
      </c>
      <c r="R24" s="236">
        <v>1021991</v>
      </c>
      <c r="S24" s="236" t="s">
        <v>637</v>
      </c>
      <c r="T24" s="236" t="s">
        <v>678</v>
      </c>
      <c r="U24" s="236" t="s">
        <v>639</v>
      </c>
      <c r="V24" s="236" t="s">
        <v>636</v>
      </c>
      <c r="W24" s="236"/>
      <c r="X24" s="226" t="s">
        <v>640</v>
      </c>
      <c r="Y24" s="226" t="s">
        <v>640</v>
      </c>
      <c r="Z24" s="226" t="s">
        <v>640</v>
      </c>
    </row>
    <row r="25" spans="1:28" x14ac:dyDescent="0.25">
      <c r="A25" s="226" t="s">
        <v>751</v>
      </c>
      <c r="B25" s="226" t="s">
        <v>752</v>
      </c>
      <c r="C25" s="236" t="s">
        <v>99</v>
      </c>
      <c r="D25" s="236" t="s">
        <v>631</v>
      </c>
      <c r="E25" s="236" t="s">
        <v>753</v>
      </c>
      <c r="F25" s="236" t="s">
        <v>269</v>
      </c>
      <c r="G25" s="236" t="s">
        <v>666</v>
      </c>
      <c r="H25" s="236" t="s">
        <v>666</v>
      </c>
      <c r="I25" s="236" t="e">
        <v>#N/A</v>
      </c>
      <c r="J25" s="236" t="s">
        <v>754</v>
      </c>
      <c r="K25" s="236" t="s">
        <v>754</v>
      </c>
      <c r="L25" s="246">
        <v>1</v>
      </c>
      <c r="M25" s="236" t="s">
        <v>743</v>
      </c>
      <c r="N25" s="236" t="s">
        <v>755</v>
      </c>
      <c r="O25" s="236" t="s">
        <v>756</v>
      </c>
      <c r="P25" s="236" t="s">
        <v>636</v>
      </c>
      <c r="Q25" s="246">
        <v>1</v>
      </c>
      <c r="R25" s="236">
        <v>1078995</v>
      </c>
      <c r="S25" s="236" t="s">
        <v>637</v>
      </c>
      <c r="T25" s="236" t="s">
        <v>757</v>
      </c>
      <c r="U25" s="236" t="s">
        <v>639</v>
      </c>
      <c r="V25" s="236" t="s">
        <v>636</v>
      </c>
      <c r="W25" s="236"/>
      <c r="X25" s="226" t="s">
        <v>640</v>
      </c>
      <c r="Y25" s="226" t="s">
        <v>640</v>
      </c>
      <c r="Z25" s="226" t="s">
        <v>640</v>
      </c>
    </row>
    <row r="26" spans="1:28" x14ac:dyDescent="0.25">
      <c r="A26" s="226" t="s">
        <v>758</v>
      </c>
      <c r="B26" s="226" t="s">
        <v>759</v>
      </c>
      <c r="C26" s="236" t="s">
        <v>99</v>
      </c>
      <c r="D26" s="236" t="s">
        <v>631</v>
      </c>
      <c r="E26" s="236" t="s">
        <v>760</v>
      </c>
      <c r="F26" s="236" t="s">
        <v>269</v>
      </c>
      <c r="G26" s="236" t="s">
        <v>666</v>
      </c>
      <c r="H26" s="236" t="s">
        <v>666</v>
      </c>
      <c r="I26" s="236" t="e">
        <v>#N/A</v>
      </c>
      <c r="J26" s="236" t="s">
        <v>468</v>
      </c>
      <c r="K26" s="236" t="s">
        <v>468</v>
      </c>
      <c r="L26" s="246">
        <v>1</v>
      </c>
      <c r="M26" s="236" t="s">
        <v>743</v>
      </c>
      <c r="N26" s="236" t="s">
        <v>761</v>
      </c>
      <c r="O26" s="236" t="s">
        <v>762</v>
      </c>
      <c r="P26" s="236" t="s">
        <v>636</v>
      </c>
      <c r="Q26" s="246">
        <v>1</v>
      </c>
      <c r="R26" s="236">
        <v>1034306</v>
      </c>
      <c r="S26" s="236" t="s">
        <v>637</v>
      </c>
      <c r="T26" s="236" t="s">
        <v>763</v>
      </c>
      <c r="U26" s="236" t="s">
        <v>639</v>
      </c>
      <c r="V26" s="236" t="s">
        <v>636</v>
      </c>
      <c r="W26" s="236"/>
      <c r="X26" s="226" t="s">
        <v>640</v>
      </c>
      <c r="Y26" s="226" t="s">
        <v>640</v>
      </c>
      <c r="Z26" s="226" t="s">
        <v>640</v>
      </c>
    </row>
    <row r="27" spans="1:28" x14ac:dyDescent="0.25">
      <c r="A27" s="226" t="s">
        <v>764</v>
      </c>
      <c r="B27" s="226" t="s">
        <v>765</v>
      </c>
      <c r="C27" s="236" t="s">
        <v>99</v>
      </c>
      <c r="D27" s="236" t="s">
        <v>631</v>
      </c>
      <c r="E27" s="236" t="s">
        <v>766</v>
      </c>
      <c r="F27" s="236" t="s">
        <v>269</v>
      </c>
      <c r="G27" s="236" t="s">
        <v>666</v>
      </c>
      <c r="H27" s="236" t="s">
        <v>666</v>
      </c>
      <c r="I27" s="236" t="e">
        <v>#N/A</v>
      </c>
      <c r="J27" s="236" t="s">
        <v>632</v>
      </c>
      <c r="K27" s="236" t="s">
        <v>632</v>
      </c>
      <c r="L27" s="246">
        <v>1</v>
      </c>
      <c r="M27" s="236" t="s">
        <v>743</v>
      </c>
      <c r="N27" s="236" t="s">
        <v>767</v>
      </c>
      <c r="O27" s="236" t="s">
        <v>768</v>
      </c>
      <c r="P27" s="236" t="s">
        <v>636</v>
      </c>
      <c r="Q27" s="246">
        <v>1</v>
      </c>
      <c r="R27" s="236">
        <v>1048574</v>
      </c>
      <c r="S27" s="236" t="s">
        <v>637</v>
      </c>
      <c r="T27" s="236" t="s">
        <v>694</v>
      </c>
      <c r="U27" s="236" t="s">
        <v>639</v>
      </c>
      <c r="V27" s="236" t="s">
        <v>636</v>
      </c>
      <c r="W27" s="236"/>
      <c r="X27" s="226" t="s">
        <v>640</v>
      </c>
      <c r="Y27" s="226" t="s">
        <v>640</v>
      </c>
      <c r="Z27" s="226" t="s">
        <v>640</v>
      </c>
    </row>
    <row r="28" spans="1:28" x14ac:dyDescent="0.25">
      <c r="A28" s="226" t="s">
        <v>769</v>
      </c>
      <c r="B28" s="226" t="s">
        <v>770</v>
      </c>
      <c r="C28" s="236" t="s">
        <v>731</v>
      </c>
      <c r="D28" s="226" t="s">
        <v>732</v>
      </c>
      <c r="E28" s="236" t="s">
        <v>766</v>
      </c>
      <c r="F28" s="236" t="s">
        <v>269</v>
      </c>
      <c r="G28" s="236" t="s">
        <v>666</v>
      </c>
      <c r="H28" s="236" t="s">
        <v>666</v>
      </c>
      <c r="I28" s="236" t="e">
        <v>#N/A</v>
      </c>
      <c r="J28" s="236" t="s">
        <v>632</v>
      </c>
      <c r="K28" s="236" t="s">
        <v>632</v>
      </c>
      <c r="L28" s="246">
        <v>1</v>
      </c>
      <c r="M28" s="236" t="s">
        <v>743</v>
      </c>
      <c r="N28" s="236" t="s">
        <v>767</v>
      </c>
      <c r="O28" s="236" t="s">
        <v>771</v>
      </c>
      <c r="P28" s="236" t="s">
        <v>772</v>
      </c>
      <c r="Q28" s="246">
        <v>1</v>
      </c>
      <c r="R28" s="236">
        <v>1034659</v>
      </c>
      <c r="S28" s="236" t="s">
        <v>637</v>
      </c>
      <c r="T28" s="236" t="s">
        <v>636</v>
      </c>
      <c r="U28" s="236" t="s">
        <v>639</v>
      </c>
      <c r="V28" s="236" t="s">
        <v>636</v>
      </c>
      <c r="W28" s="236"/>
      <c r="X28" s="226" t="s">
        <v>773</v>
      </c>
      <c r="Y28" s="226" t="s">
        <v>773</v>
      </c>
      <c r="Z28" s="226" t="s">
        <v>773</v>
      </c>
    </row>
    <row r="29" spans="1:28" x14ac:dyDescent="0.25">
      <c r="A29" s="226" t="s">
        <v>774</v>
      </c>
      <c r="B29" s="226" t="s">
        <v>775</v>
      </c>
      <c r="C29" s="236" t="s">
        <v>99</v>
      </c>
      <c r="D29" s="236" t="s">
        <v>631</v>
      </c>
      <c r="E29" s="236" t="s">
        <v>776</v>
      </c>
      <c r="F29" s="236" t="s">
        <v>269</v>
      </c>
      <c r="G29" s="236" t="s">
        <v>666</v>
      </c>
      <c r="H29" s="236" t="s">
        <v>666</v>
      </c>
      <c r="I29" s="236" t="e">
        <v>#N/A</v>
      </c>
      <c r="J29" s="236" t="s">
        <v>632</v>
      </c>
      <c r="K29" s="236" t="s">
        <v>632</v>
      </c>
      <c r="L29" s="246">
        <v>1</v>
      </c>
      <c r="M29" s="236" t="s">
        <v>743</v>
      </c>
      <c r="N29" s="236" t="s">
        <v>777</v>
      </c>
      <c r="O29" s="236" t="s">
        <v>778</v>
      </c>
      <c r="P29" s="236" t="s">
        <v>636</v>
      </c>
      <c r="Q29" s="246">
        <v>1</v>
      </c>
      <c r="R29" s="236">
        <v>1034524</v>
      </c>
      <c r="S29" s="236" t="s">
        <v>637</v>
      </c>
      <c r="T29" s="236" t="s">
        <v>694</v>
      </c>
      <c r="U29" s="236" t="s">
        <v>639</v>
      </c>
      <c r="V29" s="236" t="s">
        <v>636</v>
      </c>
      <c r="W29" s="236"/>
      <c r="X29" s="226" t="s">
        <v>640</v>
      </c>
      <c r="Y29" s="226" t="s">
        <v>640</v>
      </c>
      <c r="Z29" s="226" t="s">
        <v>640</v>
      </c>
    </row>
    <row r="30" spans="1:28" x14ac:dyDescent="0.25">
      <c r="A30" s="226" t="s">
        <v>779</v>
      </c>
      <c r="B30" s="226" t="s">
        <v>780</v>
      </c>
      <c r="C30" s="236" t="s">
        <v>99</v>
      </c>
      <c r="D30" s="236" t="s">
        <v>631</v>
      </c>
      <c r="E30" s="236" t="s">
        <v>781</v>
      </c>
      <c r="F30" s="236" t="s">
        <v>269</v>
      </c>
      <c r="G30" s="236" t="s">
        <v>666</v>
      </c>
      <c r="H30" s="236" t="s">
        <v>666</v>
      </c>
      <c r="I30" s="236" t="e">
        <v>#N/A</v>
      </c>
      <c r="J30" s="236" t="s">
        <v>469</v>
      </c>
      <c r="K30" s="236" t="s">
        <v>469</v>
      </c>
      <c r="L30" s="246">
        <v>1</v>
      </c>
      <c r="M30" s="236" t="s">
        <v>743</v>
      </c>
      <c r="N30" s="236" t="s">
        <v>782</v>
      </c>
      <c r="O30" s="236" t="s">
        <v>783</v>
      </c>
      <c r="P30" s="236" t="s">
        <v>636</v>
      </c>
      <c r="Q30" s="246">
        <v>1</v>
      </c>
      <c r="R30" s="236">
        <v>1052362</v>
      </c>
      <c r="S30" s="236" t="s">
        <v>637</v>
      </c>
      <c r="T30" s="236" t="s">
        <v>645</v>
      </c>
      <c r="U30" s="236" t="s">
        <v>639</v>
      </c>
      <c r="V30" s="236" t="s">
        <v>636</v>
      </c>
      <c r="W30" s="236"/>
      <c r="X30" s="226" t="s">
        <v>640</v>
      </c>
      <c r="Y30" s="226" t="s">
        <v>640</v>
      </c>
      <c r="Z30" s="226" t="s">
        <v>640</v>
      </c>
    </row>
    <row r="31" spans="1:28" x14ac:dyDescent="0.25">
      <c r="A31" s="226" t="s">
        <v>784</v>
      </c>
      <c r="B31" s="226" t="s">
        <v>785</v>
      </c>
      <c r="C31" s="236" t="s">
        <v>99</v>
      </c>
      <c r="D31" s="236" t="s">
        <v>631</v>
      </c>
      <c r="E31" s="236" t="s">
        <v>786</v>
      </c>
      <c r="F31" s="236" t="s">
        <v>269</v>
      </c>
      <c r="G31" s="236" t="s">
        <v>666</v>
      </c>
      <c r="H31" s="236" t="s">
        <v>666</v>
      </c>
      <c r="I31" s="236" t="s">
        <v>667</v>
      </c>
      <c r="J31" s="236" t="s">
        <v>632</v>
      </c>
      <c r="K31" s="236" t="s">
        <v>632</v>
      </c>
      <c r="L31" s="246">
        <v>1</v>
      </c>
      <c r="M31" s="236" t="s">
        <v>743</v>
      </c>
      <c r="N31" s="236" t="s">
        <v>787</v>
      </c>
      <c r="O31" s="236" t="s">
        <v>788</v>
      </c>
      <c r="P31" s="236" t="s">
        <v>636</v>
      </c>
      <c r="Q31" s="246">
        <v>1</v>
      </c>
      <c r="R31" s="236">
        <v>1037725</v>
      </c>
      <c r="S31" s="236" t="s">
        <v>637</v>
      </c>
      <c r="T31" s="236" t="s">
        <v>638</v>
      </c>
      <c r="U31" s="236" t="s">
        <v>639</v>
      </c>
      <c r="V31" s="236" t="s">
        <v>636</v>
      </c>
      <c r="W31" s="236"/>
      <c r="X31" s="226" t="s">
        <v>640</v>
      </c>
      <c r="Y31" s="226" t="s">
        <v>640</v>
      </c>
      <c r="Z31" s="226" t="s">
        <v>640</v>
      </c>
    </row>
    <row r="32" spans="1:28" x14ac:dyDescent="0.25">
      <c r="A32" s="226" t="s">
        <v>789</v>
      </c>
      <c r="B32" s="226" t="s">
        <v>790</v>
      </c>
      <c r="C32" s="236" t="s">
        <v>99</v>
      </c>
      <c r="D32" s="236" t="s">
        <v>631</v>
      </c>
      <c r="E32" s="236" t="s">
        <v>791</v>
      </c>
      <c r="F32" s="236" t="s">
        <v>269</v>
      </c>
      <c r="G32" s="236" t="s">
        <v>666</v>
      </c>
      <c r="H32" s="236" t="s">
        <v>666</v>
      </c>
      <c r="I32" s="236" t="s">
        <v>667</v>
      </c>
      <c r="J32" s="236" t="s">
        <v>632</v>
      </c>
      <c r="K32" s="236" t="s">
        <v>632</v>
      </c>
      <c r="L32" s="246">
        <v>1</v>
      </c>
      <c r="M32" s="236" t="s">
        <v>743</v>
      </c>
      <c r="N32" s="236" t="s">
        <v>792</v>
      </c>
      <c r="O32" s="236" t="s">
        <v>793</v>
      </c>
      <c r="P32" s="236" t="s">
        <v>636</v>
      </c>
      <c r="Q32" s="246">
        <v>1</v>
      </c>
      <c r="R32" s="236">
        <v>1081139</v>
      </c>
      <c r="S32" s="236" t="s">
        <v>637</v>
      </c>
      <c r="T32" s="236" t="s">
        <v>638</v>
      </c>
      <c r="U32" s="236" t="s">
        <v>639</v>
      </c>
      <c r="V32" s="236" t="s">
        <v>636</v>
      </c>
      <c r="W32" s="236"/>
      <c r="X32" s="226" t="s">
        <v>640</v>
      </c>
      <c r="Y32" s="226" t="s">
        <v>640</v>
      </c>
      <c r="Z32" s="226" t="s">
        <v>640</v>
      </c>
    </row>
    <row r="33" spans="1:26" x14ac:dyDescent="0.25">
      <c r="A33" s="226" t="s">
        <v>794</v>
      </c>
      <c r="B33" s="226" t="s">
        <v>795</v>
      </c>
      <c r="C33" s="236" t="s">
        <v>99</v>
      </c>
      <c r="D33" s="236" t="s">
        <v>631</v>
      </c>
      <c r="E33" s="236" t="s">
        <v>796</v>
      </c>
      <c r="F33" s="236" t="s">
        <v>269</v>
      </c>
      <c r="G33" s="236" t="s">
        <v>666</v>
      </c>
      <c r="H33" s="236" t="s">
        <v>666</v>
      </c>
      <c r="I33" s="236" t="s">
        <v>667</v>
      </c>
      <c r="J33" s="236" t="s">
        <v>690</v>
      </c>
      <c r="K33" s="236" t="s">
        <v>690</v>
      </c>
      <c r="L33" s="246">
        <v>1</v>
      </c>
      <c r="M33" s="236" t="s">
        <v>743</v>
      </c>
      <c r="N33" s="236" t="s">
        <v>797</v>
      </c>
      <c r="O33" s="236" t="s">
        <v>798</v>
      </c>
      <c r="P33" s="236" t="s">
        <v>799</v>
      </c>
      <c r="Q33" s="246">
        <v>1</v>
      </c>
      <c r="R33" s="236">
        <v>1040209</v>
      </c>
      <c r="S33" s="236" t="s">
        <v>637</v>
      </c>
      <c r="T33" s="236" t="s">
        <v>694</v>
      </c>
      <c r="U33" s="236" t="s">
        <v>639</v>
      </c>
      <c r="V33" s="236" t="s">
        <v>636</v>
      </c>
      <c r="W33" s="236"/>
      <c r="X33" s="226" t="s">
        <v>640</v>
      </c>
      <c r="Y33" s="226" t="s">
        <v>640</v>
      </c>
      <c r="Z33" s="226" t="s">
        <v>640</v>
      </c>
    </row>
    <row r="34" spans="1:26" x14ac:dyDescent="0.25">
      <c r="A34" s="226" t="s">
        <v>800</v>
      </c>
      <c r="B34" s="226" t="s">
        <v>801</v>
      </c>
      <c r="C34" s="236" t="s">
        <v>731</v>
      </c>
      <c r="D34" s="226" t="s">
        <v>732</v>
      </c>
      <c r="E34" s="236" t="s">
        <v>796</v>
      </c>
      <c r="F34" s="236" t="s">
        <v>269</v>
      </c>
      <c r="G34" s="236" t="s">
        <v>666</v>
      </c>
      <c r="H34" s="236" t="s">
        <v>666</v>
      </c>
      <c r="I34" s="236" t="s">
        <v>667</v>
      </c>
      <c r="J34" s="236" t="s">
        <v>690</v>
      </c>
      <c r="K34" s="236" t="s">
        <v>690</v>
      </c>
      <c r="L34" s="246">
        <v>1</v>
      </c>
      <c r="M34" s="236" t="s">
        <v>743</v>
      </c>
      <c r="N34" s="236" t="s">
        <v>802</v>
      </c>
      <c r="O34" s="236" t="s">
        <v>803</v>
      </c>
      <c r="P34" s="236" t="s">
        <v>799</v>
      </c>
      <c r="Q34" s="246">
        <v>1</v>
      </c>
      <c r="R34" s="236">
        <v>1040209</v>
      </c>
      <c r="S34" s="236" t="s">
        <v>637</v>
      </c>
      <c r="T34" s="236" t="s">
        <v>694</v>
      </c>
      <c r="U34" s="236" t="s">
        <v>639</v>
      </c>
      <c r="V34" s="236" t="s">
        <v>804</v>
      </c>
      <c r="W34" s="236"/>
      <c r="X34" s="226" t="s">
        <v>773</v>
      </c>
      <c r="Y34" s="226" t="s">
        <v>773</v>
      </c>
      <c r="Z34" s="226" t="s">
        <v>773</v>
      </c>
    </row>
    <row r="35" spans="1:26" x14ac:dyDescent="0.25">
      <c r="A35" s="226" t="s">
        <v>805</v>
      </c>
      <c r="B35" s="226" t="s">
        <v>806</v>
      </c>
      <c r="C35" s="236" t="s">
        <v>99</v>
      </c>
      <c r="D35" s="236" t="s">
        <v>631</v>
      </c>
      <c r="E35" s="236" t="s">
        <v>807</v>
      </c>
      <c r="F35" s="236" t="s">
        <v>269</v>
      </c>
      <c r="G35" s="236" t="s">
        <v>666</v>
      </c>
      <c r="H35" s="236" t="s">
        <v>666</v>
      </c>
      <c r="I35" s="236" t="e">
        <v>#N/A</v>
      </c>
      <c r="J35" s="236" t="s">
        <v>632</v>
      </c>
      <c r="K35" s="236" t="s">
        <v>632</v>
      </c>
      <c r="L35" s="246">
        <v>1</v>
      </c>
      <c r="M35" s="236" t="s">
        <v>743</v>
      </c>
      <c r="N35" s="236" t="s">
        <v>808</v>
      </c>
      <c r="O35" s="236" t="s">
        <v>809</v>
      </c>
      <c r="P35" s="236" t="s">
        <v>636</v>
      </c>
      <c r="Q35" s="246">
        <v>1</v>
      </c>
      <c r="R35" s="236">
        <v>1040385</v>
      </c>
      <c r="S35" s="236" t="s">
        <v>637</v>
      </c>
      <c r="T35" s="236" t="s">
        <v>810</v>
      </c>
      <c r="U35" s="236" t="s">
        <v>639</v>
      </c>
      <c r="V35" s="236" t="s">
        <v>636</v>
      </c>
      <c r="W35" s="236"/>
      <c r="X35" s="226" t="s">
        <v>640</v>
      </c>
      <c r="Y35" s="226" t="s">
        <v>640</v>
      </c>
      <c r="Z35" s="226" t="s">
        <v>640</v>
      </c>
    </row>
    <row r="36" spans="1:26" x14ac:dyDescent="0.25">
      <c r="A36" s="226" t="s">
        <v>811</v>
      </c>
      <c r="B36" s="226" t="s">
        <v>812</v>
      </c>
      <c r="C36" s="236" t="s">
        <v>731</v>
      </c>
      <c r="D36" s="226" t="s">
        <v>732</v>
      </c>
      <c r="E36" s="236" t="s">
        <v>807</v>
      </c>
      <c r="F36" s="236" t="s">
        <v>269</v>
      </c>
      <c r="G36" s="236" t="s">
        <v>666</v>
      </c>
      <c r="H36" s="236" t="s">
        <v>666</v>
      </c>
      <c r="I36" s="236" t="e">
        <v>#N/A</v>
      </c>
      <c r="J36" s="236" t="s">
        <v>632</v>
      </c>
      <c r="K36" s="236" t="s">
        <v>632</v>
      </c>
      <c r="L36" s="246">
        <v>1</v>
      </c>
      <c r="M36" s="236" t="s">
        <v>743</v>
      </c>
      <c r="N36" s="236" t="s">
        <v>813</v>
      </c>
      <c r="O36" s="236" t="s">
        <v>814</v>
      </c>
      <c r="P36" s="236" t="s">
        <v>815</v>
      </c>
      <c r="Q36" s="246">
        <v>1</v>
      </c>
      <c r="R36" s="236">
        <v>1040385</v>
      </c>
      <c r="S36" s="236" t="s">
        <v>637</v>
      </c>
      <c r="T36" s="236" t="s">
        <v>810</v>
      </c>
      <c r="U36" s="236" t="s">
        <v>639</v>
      </c>
      <c r="V36" s="236" t="s">
        <v>816</v>
      </c>
      <c r="W36" s="236"/>
      <c r="X36" s="226" t="s">
        <v>773</v>
      </c>
      <c r="Y36" s="226" t="s">
        <v>773</v>
      </c>
      <c r="Z36" s="226" t="s">
        <v>773</v>
      </c>
    </row>
    <row r="37" spans="1:26" x14ac:dyDescent="0.25">
      <c r="A37" s="226" t="s">
        <v>817</v>
      </c>
      <c r="B37" s="226" t="s">
        <v>818</v>
      </c>
      <c r="C37" s="236" t="s">
        <v>99</v>
      </c>
      <c r="D37" s="236" t="s">
        <v>631</v>
      </c>
      <c r="E37" s="236" t="s">
        <v>819</v>
      </c>
      <c r="F37" s="236" t="s">
        <v>269</v>
      </c>
      <c r="G37" s="236" t="s">
        <v>666</v>
      </c>
      <c r="H37" s="236" t="s">
        <v>666</v>
      </c>
      <c r="I37" s="236" t="s">
        <v>667</v>
      </c>
      <c r="J37" s="236" t="s">
        <v>820</v>
      </c>
      <c r="K37" s="236" t="s">
        <v>820</v>
      </c>
      <c r="L37" s="246">
        <v>1</v>
      </c>
      <c r="M37" s="236" t="s">
        <v>743</v>
      </c>
      <c r="N37" s="236" t="s">
        <v>821</v>
      </c>
      <c r="O37" s="236" t="s">
        <v>522</v>
      </c>
      <c r="P37" s="236" t="s">
        <v>636</v>
      </c>
      <c r="Q37" s="246">
        <v>1</v>
      </c>
      <c r="R37" s="236">
        <v>1056445</v>
      </c>
      <c r="S37" s="236" t="s">
        <v>637</v>
      </c>
      <c r="T37" s="236" t="s">
        <v>822</v>
      </c>
      <c r="U37" s="236" t="s">
        <v>639</v>
      </c>
      <c r="V37" s="236" t="s">
        <v>636</v>
      </c>
      <c r="W37" s="236"/>
      <c r="X37" s="226" t="s">
        <v>640</v>
      </c>
      <c r="Y37" s="226" t="s">
        <v>640</v>
      </c>
      <c r="Z37" s="226" t="s">
        <v>640</v>
      </c>
    </row>
    <row r="38" spans="1:26" x14ac:dyDescent="0.25">
      <c r="A38" s="226" t="s">
        <v>823</v>
      </c>
      <c r="B38" s="226" t="s">
        <v>824</v>
      </c>
      <c r="C38" s="236" t="s">
        <v>731</v>
      </c>
      <c r="D38" s="226" t="s">
        <v>732</v>
      </c>
      <c r="E38" s="236" t="s">
        <v>819</v>
      </c>
      <c r="F38" s="236" t="s">
        <v>269</v>
      </c>
      <c r="G38" s="236" t="s">
        <v>666</v>
      </c>
      <c r="H38" s="236" t="s">
        <v>666</v>
      </c>
      <c r="I38" s="236" t="s">
        <v>667</v>
      </c>
      <c r="J38" s="236" t="s">
        <v>820</v>
      </c>
      <c r="K38" s="236" t="s">
        <v>820</v>
      </c>
      <c r="L38" s="246">
        <v>1</v>
      </c>
      <c r="M38" s="236" t="s">
        <v>743</v>
      </c>
      <c r="N38" s="236" t="s">
        <v>821</v>
      </c>
      <c r="O38" s="236" t="s">
        <v>825</v>
      </c>
      <c r="P38" s="236" t="s">
        <v>826</v>
      </c>
      <c r="Q38" s="246">
        <v>1</v>
      </c>
      <c r="R38" s="236">
        <v>1056445</v>
      </c>
      <c r="S38" s="236" t="s">
        <v>637</v>
      </c>
      <c r="T38" s="236" t="s">
        <v>822</v>
      </c>
      <c r="U38" s="236" t="s">
        <v>639</v>
      </c>
      <c r="V38" s="236" t="s">
        <v>804</v>
      </c>
      <c r="W38" s="236"/>
      <c r="X38" s="226" t="s">
        <v>773</v>
      </c>
      <c r="Y38" s="226" t="s">
        <v>773</v>
      </c>
      <c r="Z38" s="226" t="s">
        <v>773</v>
      </c>
    </row>
    <row r="39" spans="1:26" x14ac:dyDescent="0.25">
      <c r="A39" s="226" t="s">
        <v>827</v>
      </c>
      <c r="B39" s="226" t="s">
        <v>828</v>
      </c>
      <c r="C39" s="236" t="s">
        <v>99</v>
      </c>
      <c r="D39" s="236" t="s">
        <v>631</v>
      </c>
      <c r="E39" s="236" t="s">
        <v>829</v>
      </c>
      <c r="F39" s="236" t="s">
        <v>269</v>
      </c>
      <c r="G39" s="236" t="s">
        <v>666</v>
      </c>
      <c r="H39" s="236" t="s">
        <v>666</v>
      </c>
      <c r="I39" s="236" t="e">
        <v>#N/A</v>
      </c>
      <c r="J39" s="236" t="s">
        <v>469</v>
      </c>
      <c r="K39" s="236" t="s">
        <v>469</v>
      </c>
      <c r="L39" s="246">
        <v>1</v>
      </c>
      <c r="M39" s="236" t="s">
        <v>743</v>
      </c>
      <c r="N39" s="236" t="s">
        <v>830</v>
      </c>
      <c r="O39" s="236" t="s">
        <v>831</v>
      </c>
      <c r="P39" s="236" t="s">
        <v>636</v>
      </c>
      <c r="Q39" s="246">
        <v>1</v>
      </c>
      <c r="R39" s="236">
        <v>1057990</v>
      </c>
      <c r="S39" s="236" t="s">
        <v>637</v>
      </c>
      <c r="T39" s="236" t="s">
        <v>645</v>
      </c>
      <c r="U39" s="236" t="s">
        <v>639</v>
      </c>
      <c r="V39" s="236" t="s">
        <v>804</v>
      </c>
      <c r="W39" s="236"/>
      <c r="X39" s="226" t="s">
        <v>640</v>
      </c>
      <c r="Y39" s="226" t="s">
        <v>640</v>
      </c>
      <c r="Z39" s="226" t="s">
        <v>640</v>
      </c>
    </row>
    <row r="40" spans="1:26" x14ac:dyDescent="0.25">
      <c r="A40" s="226" t="s">
        <v>832</v>
      </c>
      <c r="B40" s="226" t="s">
        <v>833</v>
      </c>
      <c r="C40" s="236" t="s">
        <v>99</v>
      </c>
      <c r="D40" s="236" t="s">
        <v>631</v>
      </c>
      <c r="E40" s="236" t="s">
        <v>834</v>
      </c>
      <c r="F40" s="236" t="s">
        <v>269</v>
      </c>
      <c r="G40" s="236" t="s">
        <v>666</v>
      </c>
      <c r="H40" s="236" t="s">
        <v>666</v>
      </c>
      <c r="I40" s="236" t="e">
        <v>#N/A</v>
      </c>
      <c r="J40" s="236" t="s">
        <v>632</v>
      </c>
      <c r="K40" s="236" t="s">
        <v>632</v>
      </c>
      <c r="L40" s="246">
        <v>1</v>
      </c>
      <c r="M40" s="236" t="s">
        <v>743</v>
      </c>
      <c r="N40" s="236" t="s">
        <v>835</v>
      </c>
      <c r="O40" s="236" t="s">
        <v>836</v>
      </c>
      <c r="P40" s="236" t="s">
        <v>837</v>
      </c>
      <c r="Q40" s="246">
        <v>1</v>
      </c>
      <c r="R40" s="236">
        <v>1059105</v>
      </c>
      <c r="S40" s="236" t="s">
        <v>637</v>
      </c>
      <c r="T40" s="236" t="s">
        <v>810</v>
      </c>
      <c r="U40" s="236" t="s">
        <v>639</v>
      </c>
      <c r="V40" s="236" t="s">
        <v>636</v>
      </c>
      <c r="W40" s="236"/>
      <c r="X40" s="226" t="s">
        <v>640</v>
      </c>
      <c r="Y40" s="226" t="s">
        <v>640</v>
      </c>
      <c r="Z40" s="226" t="s">
        <v>640</v>
      </c>
    </row>
    <row r="41" spans="1:26" x14ac:dyDescent="0.25">
      <c r="A41" s="226" t="s">
        <v>838</v>
      </c>
      <c r="B41" s="226" t="s">
        <v>839</v>
      </c>
      <c r="C41" s="236" t="s">
        <v>731</v>
      </c>
      <c r="D41" s="226" t="s">
        <v>732</v>
      </c>
      <c r="E41" s="236" t="s">
        <v>834</v>
      </c>
      <c r="F41" s="236" t="s">
        <v>269</v>
      </c>
      <c r="G41" s="236" t="s">
        <v>666</v>
      </c>
      <c r="H41" s="236" t="s">
        <v>666</v>
      </c>
      <c r="I41" s="236" t="e">
        <v>#N/A</v>
      </c>
      <c r="J41" s="236" t="s">
        <v>632</v>
      </c>
      <c r="K41" s="236" t="s">
        <v>632</v>
      </c>
      <c r="L41" s="246">
        <v>1</v>
      </c>
      <c r="M41" s="236" t="s">
        <v>743</v>
      </c>
      <c r="N41" s="236" t="s">
        <v>840</v>
      </c>
      <c r="O41" s="236" t="s">
        <v>841</v>
      </c>
      <c r="P41" s="236" t="s">
        <v>837</v>
      </c>
      <c r="Q41" s="246">
        <v>1</v>
      </c>
      <c r="R41" s="236">
        <v>1059105</v>
      </c>
      <c r="S41" s="236" t="s">
        <v>637</v>
      </c>
      <c r="T41" s="236" t="s">
        <v>810</v>
      </c>
      <c r="U41" s="236" t="s">
        <v>639</v>
      </c>
      <c r="V41" s="236" t="s">
        <v>816</v>
      </c>
      <c r="W41" s="236"/>
      <c r="X41" s="226" t="s">
        <v>773</v>
      </c>
      <c r="Y41" s="226" t="s">
        <v>773</v>
      </c>
      <c r="Z41" s="226" t="s">
        <v>773</v>
      </c>
    </row>
    <row r="42" spans="1:26" x14ac:dyDescent="0.25">
      <c r="A42" s="226" t="s">
        <v>842</v>
      </c>
      <c r="B42" s="226" t="s">
        <v>843</v>
      </c>
      <c r="C42" s="236" t="s">
        <v>99</v>
      </c>
      <c r="D42" s="236" t="s">
        <v>631</v>
      </c>
      <c r="E42" s="236" t="s">
        <v>844</v>
      </c>
      <c r="F42" s="236" t="s">
        <v>269</v>
      </c>
      <c r="G42" s="236" t="s">
        <v>666</v>
      </c>
      <c r="H42" s="236" t="s">
        <v>666</v>
      </c>
      <c r="I42" s="236" t="e">
        <v>#N/A</v>
      </c>
      <c r="J42" s="236" t="s">
        <v>845</v>
      </c>
      <c r="K42" s="236" t="s">
        <v>845</v>
      </c>
      <c r="L42" s="246">
        <v>9</v>
      </c>
      <c r="M42" s="236" t="s">
        <v>633</v>
      </c>
      <c r="N42" s="236" t="s">
        <v>846</v>
      </c>
      <c r="O42" s="236" t="s">
        <v>847</v>
      </c>
      <c r="P42" s="236" t="s">
        <v>636</v>
      </c>
      <c r="Q42" s="246">
        <v>9</v>
      </c>
      <c r="R42" s="236">
        <v>1007668</v>
      </c>
      <c r="S42" s="236" t="s">
        <v>633</v>
      </c>
      <c r="T42" s="236" t="s">
        <v>848</v>
      </c>
      <c r="U42" s="236" t="s">
        <v>639</v>
      </c>
      <c r="V42" s="236" t="s">
        <v>636</v>
      </c>
      <c r="W42" s="236"/>
      <c r="X42" s="226" t="s">
        <v>640</v>
      </c>
      <c r="Y42" s="226" t="s">
        <v>640</v>
      </c>
      <c r="Z42" s="226" t="s">
        <v>640</v>
      </c>
    </row>
    <row r="43" spans="1:26" x14ac:dyDescent="0.25">
      <c r="A43" s="226" t="s">
        <v>849</v>
      </c>
      <c r="B43" s="226" t="s">
        <v>850</v>
      </c>
      <c r="C43" s="236" t="s">
        <v>99</v>
      </c>
      <c r="D43" s="236" t="s">
        <v>631</v>
      </c>
      <c r="E43" s="236" t="s">
        <v>851</v>
      </c>
      <c r="F43" s="236" t="s">
        <v>269</v>
      </c>
      <c r="G43" s="236" t="s">
        <v>666</v>
      </c>
      <c r="H43" s="236" t="s">
        <v>666</v>
      </c>
      <c r="I43" s="236" t="e">
        <v>#N/A</v>
      </c>
      <c r="J43" s="236" t="s">
        <v>632</v>
      </c>
      <c r="K43" s="236" t="s">
        <v>632</v>
      </c>
      <c r="L43" s="246">
        <v>1</v>
      </c>
      <c r="M43" s="236" t="s">
        <v>743</v>
      </c>
      <c r="N43" s="236" t="s">
        <v>852</v>
      </c>
      <c r="O43" s="236" t="s">
        <v>853</v>
      </c>
      <c r="P43" s="236" t="s">
        <v>636</v>
      </c>
      <c r="Q43" s="246">
        <v>1</v>
      </c>
      <c r="R43" s="236">
        <v>1078916</v>
      </c>
      <c r="S43" s="236" t="s">
        <v>637</v>
      </c>
      <c r="T43" s="236" t="s">
        <v>810</v>
      </c>
      <c r="U43" s="236" t="s">
        <v>639</v>
      </c>
      <c r="V43" s="236" t="s">
        <v>636</v>
      </c>
      <c r="W43" s="236"/>
      <c r="X43" s="226" t="s">
        <v>640</v>
      </c>
      <c r="Y43" s="226" t="s">
        <v>640</v>
      </c>
      <c r="Z43" s="226" t="s">
        <v>640</v>
      </c>
    </row>
    <row r="44" spans="1:26" x14ac:dyDescent="0.25">
      <c r="A44" s="226" t="s">
        <v>854</v>
      </c>
      <c r="B44" s="226" t="s">
        <v>855</v>
      </c>
      <c r="C44" s="236" t="s">
        <v>99</v>
      </c>
      <c r="D44" s="236" t="s">
        <v>631</v>
      </c>
      <c r="E44" s="236" t="s">
        <v>856</v>
      </c>
      <c r="F44" s="236" t="s">
        <v>269</v>
      </c>
      <c r="G44" s="236" t="s">
        <v>666</v>
      </c>
      <c r="H44" s="236" t="s">
        <v>666</v>
      </c>
      <c r="I44" s="236" t="e">
        <v>#N/A</v>
      </c>
      <c r="J44" s="236" t="s">
        <v>632</v>
      </c>
      <c r="K44" s="236" t="s">
        <v>632</v>
      </c>
      <c r="L44" s="246">
        <v>1</v>
      </c>
      <c r="M44" s="236" t="s">
        <v>743</v>
      </c>
      <c r="N44" s="236" t="s">
        <v>857</v>
      </c>
      <c r="O44" s="236" t="s">
        <v>858</v>
      </c>
      <c r="P44" s="236" t="s">
        <v>636</v>
      </c>
      <c r="Q44" s="246">
        <v>1</v>
      </c>
      <c r="R44" s="236">
        <v>1078917</v>
      </c>
      <c r="S44" s="236" t="s">
        <v>637</v>
      </c>
      <c r="T44" s="236" t="s">
        <v>810</v>
      </c>
      <c r="U44" s="236" t="s">
        <v>639</v>
      </c>
      <c r="V44" s="236" t="s">
        <v>636</v>
      </c>
      <c r="W44" s="236"/>
      <c r="X44" s="226" t="s">
        <v>640</v>
      </c>
      <c r="Y44" s="226" t="s">
        <v>640</v>
      </c>
      <c r="Z44" s="226" t="s">
        <v>640</v>
      </c>
    </row>
    <row r="45" spans="1:26" x14ac:dyDescent="0.25">
      <c r="A45" s="226" t="s">
        <v>859</v>
      </c>
      <c r="B45" s="226" t="s">
        <v>860</v>
      </c>
      <c r="C45" s="236" t="s">
        <v>687</v>
      </c>
      <c r="D45" s="226" t="s">
        <v>688</v>
      </c>
      <c r="E45" s="236" t="s">
        <v>861</v>
      </c>
      <c r="F45" s="236" t="s">
        <v>269</v>
      </c>
      <c r="G45" s="236" t="s">
        <v>666</v>
      </c>
      <c r="H45" s="236" t="s">
        <v>666</v>
      </c>
      <c r="I45" s="236" t="e">
        <v>#N/A</v>
      </c>
      <c r="J45" s="236" t="s">
        <v>289</v>
      </c>
      <c r="K45" s="236" t="s">
        <v>289</v>
      </c>
      <c r="L45" s="246">
        <v>9</v>
      </c>
      <c r="M45" s="236" t="s">
        <v>862</v>
      </c>
      <c r="N45" s="236" t="s">
        <v>863</v>
      </c>
      <c r="O45" s="236" t="s">
        <v>864</v>
      </c>
      <c r="P45" s="236" t="s">
        <v>865</v>
      </c>
      <c r="Q45" s="246">
        <v>9</v>
      </c>
      <c r="R45" s="236">
        <v>7777777</v>
      </c>
      <c r="S45" s="236" t="s">
        <v>716</v>
      </c>
      <c r="T45" s="236" t="s">
        <v>866</v>
      </c>
      <c r="U45" s="236" t="s">
        <v>639</v>
      </c>
      <c r="V45" s="236" t="s">
        <v>636</v>
      </c>
      <c r="W45" s="236"/>
      <c r="X45" s="226" t="s">
        <v>695</v>
      </c>
      <c r="Y45" s="226" t="s">
        <v>695</v>
      </c>
      <c r="Z45" s="226" t="s">
        <v>695</v>
      </c>
    </row>
    <row r="46" spans="1:26" x14ac:dyDescent="0.25">
      <c r="A46" s="226" t="s">
        <v>867</v>
      </c>
      <c r="B46" s="226" t="s">
        <v>868</v>
      </c>
      <c r="C46" s="236" t="s">
        <v>687</v>
      </c>
      <c r="D46" s="226" t="s">
        <v>688</v>
      </c>
      <c r="E46" s="236" t="s">
        <v>869</v>
      </c>
      <c r="F46" s="236" t="s">
        <v>269</v>
      </c>
      <c r="G46" s="236" t="s">
        <v>666</v>
      </c>
      <c r="H46" s="236" t="s">
        <v>666</v>
      </c>
      <c r="I46" s="236" t="e">
        <v>#N/A</v>
      </c>
      <c r="J46" s="236" t="s">
        <v>289</v>
      </c>
      <c r="K46" s="236" t="s">
        <v>289</v>
      </c>
      <c r="L46" s="246">
        <v>9</v>
      </c>
      <c r="M46" s="236" t="s">
        <v>862</v>
      </c>
      <c r="N46" s="236" t="s">
        <v>870</v>
      </c>
      <c r="O46" s="236" t="s">
        <v>871</v>
      </c>
      <c r="P46" s="236" t="s">
        <v>865</v>
      </c>
      <c r="Q46" s="246">
        <v>9</v>
      </c>
      <c r="R46" s="236">
        <v>7777777</v>
      </c>
      <c r="S46" s="236" t="s">
        <v>716</v>
      </c>
      <c r="T46" s="236" t="s">
        <v>866</v>
      </c>
      <c r="U46" s="236" t="s">
        <v>639</v>
      </c>
      <c r="V46" s="236" t="s">
        <v>636</v>
      </c>
      <c r="W46" s="236"/>
      <c r="X46" s="226" t="s">
        <v>695</v>
      </c>
      <c r="Y46" s="226" t="s">
        <v>695</v>
      </c>
      <c r="Z46" s="226" t="s">
        <v>695</v>
      </c>
    </row>
    <row r="47" spans="1:26" x14ac:dyDescent="0.25">
      <c r="A47" s="226" t="s">
        <v>872</v>
      </c>
      <c r="B47" s="226" t="s">
        <v>873</v>
      </c>
      <c r="C47" s="236" t="s">
        <v>687</v>
      </c>
      <c r="D47" s="226" t="s">
        <v>688</v>
      </c>
      <c r="E47" s="236" t="s">
        <v>874</v>
      </c>
      <c r="F47" s="236" t="s">
        <v>269</v>
      </c>
      <c r="G47" s="236" t="s">
        <v>666</v>
      </c>
      <c r="H47" s="236" t="s">
        <v>666</v>
      </c>
      <c r="I47" s="236"/>
      <c r="J47" s="236" t="s">
        <v>875</v>
      </c>
      <c r="K47" s="236" t="s">
        <v>875</v>
      </c>
      <c r="L47" s="246">
        <v>1</v>
      </c>
      <c r="M47" s="236" t="s">
        <v>862</v>
      </c>
      <c r="N47" s="236" t="s">
        <v>876</v>
      </c>
      <c r="O47" s="236" t="s">
        <v>877</v>
      </c>
      <c r="P47" s="236">
        <v>1031391</v>
      </c>
      <c r="Q47" s="246">
        <v>1</v>
      </c>
      <c r="R47" s="236">
        <v>7777777</v>
      </c>
      <c r="S47" s="236" t="s">
        <v>716</v>
      </c>
      <c r="T47" s="236" t="s">
        <v>878</v>
      </c>
      <c r="U47" s="236" t="s">
        <v>879</v>
      </c>
      <c r="V47" s="236" t="s">
        <v>636</v>
      </c>
      <c r="W47" s="236"/>
    </row>
    <row r="48" spans="1:26" x14ac:dyDescent="0.25">
      <c r="A48" s="226" t="s">
        <v>880</v>
      </c>
      <c r="B48" s="226" t="s">
        <v>881</v>
      </c>
      <c r="C48" s="236" t="s">
        <v>687</v>
      </c>
      <c r="D48" s="226" t="s">
        <v>688</v>
      </c>
      <c r="E48" s="236" t="s">
        <v>882</v>
      </c>
      <c r="F48" s="236" t="s">
        <v>269</v>
      </c>
      <c r="G48" s="236" t="s">
        <v>666</v>
      </c>
      <c r="H48" s="236" t="s">
        <v>666</v>
      </c>
      <c r="I48" s="236" t="e">
        <v>#N/A</v>
      </c>
      <c r="J48" s="236" t="s">
        <v>309</v>
      </c>
      <c r="K48" s="236" t="s">
        <v>309</v>
      </c>
      <c r="L48" s="246">
        <v>9</v>
      </c>
      <c r="M48" s="236" t="s">
        <v>862</v>
      </c>
      <c r="N48" s="236" t="s">
        <v>883</v>
      </c>
      <c r="O48" s="236" t="s">
        <v>884</v>
      </c>
      <c r="P48" s="236" t="s">
        <v>885</v>
      </c>
      <c r="Q48" s="246">
        <v>9</v>
      </c>
      <c r="R48" s="236">
        <v>7777777</v>
      </c>
      <c r="S48" s="236" t="s">
        <v>716</v>
      </c>
      <c r="T48" s="236" t="s">
        <v>886</v>
      </c>
      <c r="U48" s="236" t="s">
        <v>639</v>
      </c>
      <c r="V48" s="236" t="s">
        <v>636</v>
      </c>
      <c r="W48" s="236"/>
      <c r="X48" s="226" t="s">
        <v>695</v>
      </c>
      <c r="Y48" s="226" t="s">
        <v>695</v>
      </c>
      <c r="Z48" s="226" t="s">
        <v>695</v>
      </c>
    </row>
    <row r="49" spans="1:26" x14ac:dyDescent="0.25">
      <c r="A49" s="226" t="s">
        <v>887</v>
      </c>
      <c r="B49" s="226" t="s">
        <v>888</v>
      </c>
      <c r="C49" s="236" t="s">
        <v>687</v>
      </c>
      <c r="D49" s="226" t="s">
        <v>688</v>
      </c>
      <c r="E49" s="236" t="s">
        <v>889</v>
      </c>
      <c r="F49" s="236" t="s">
        <v>269</v>
      </c>
      <c r="G49" s="236" t="s">
        <v>666</v>
      </c>
      <c r="H49" s="236" t="s">
        <v>666</v>
      </c>
      <c r="I49" s="236" t="e">
        <v>#N/A</v>
      </c>
      <c r="J49" s="236" t="s">
        <v>309</v>
      </c>
      <c r="K49" s="236" t="s">
        <v>309</v>
      </c>
      <c r="L49" s="246">
        <v>9</v>
      </c>
      <c r="M49" s="236" t="s">
        <v>862</v>
      </c>
      <c r="N49" s="236" t="s">
        <v>883</v>
      </c>
      <c r="O49" s="236" t="s">
        <v>884</v>
      </c>
      <c r="P49" s="236" t="s">
        <v>885</v>
      </c>
      <c r="Q49" s="246">
        <v>9</v>
      </c>
      <c r="R49" s="236">
        <v>7777777</v>
      </c>
      <c r="S49" s="236" t="s">
        <v>716</v>
      </c>
      <c r="T49" s="236" t="s">
        <v>886</v>
      </c>
      <c r="U49" s="236" t="s">
        <v>639</v>
      </c>
      <c r="V49" s="236" t="s">
        <v>636</v>
      </c>
      <c r="W49" s="236"/>
      <c r="X49" s="226" t="s">
        <v>695</v>
      </c>
      <c r="Y49" s="226" t="s">
        <v>695</v>
      </c>
      <c r="Z49" s="226" t="s">
        <v>695</v>
      </c>
    </row>
    <row r="50" spans="1:26" x14ac:dyDescent="0.25">
      <c r="A50" s="226" t="s">
        <v>890</v>
      </c>
      <c r="B50" s="226" t="s">
        <v>891</v>
      </c>
      <c r="C50" s="236" t="s">
        <v>687</v>
      </c>
      <c r="D50" s="226" t="s">
        <v>688</v>
      </c>
      <c r="E50" s="236" t="s">
        <v>892</v>
      </c>
      <c r="F50" s="236" t="s">
        <v>269</v>
      </c>
      <c r="G50" s="236" t="s">
        <v>666</v>
      </c>
      <c r="H50" s="236" t="s">
        <v>666</v>
      </c>
      <c r="I50" s="236" t="e">
        <v>#N/A</v>
      </c>
      <c r="J50" s="236" t="s">
        <v>845</v>
      </c>
      <c r="K50" s="236" t="s">
        <v>845</v>
      </c>
      <c r="L50" s="246">
        <v>9</v>
      </c>
      <c r="M50" s="236" t="s">
        <v>862</v>
      </c>
      <c r="N50" s="236" t="s">
        <v>893</v>
      </c>
      <c r="O50" s="236" t="s">
        <v>894</v>
      </c>
      <c r="P50" s="236" t="s">
        <v>895</v>
      </c>
      <c r="Q50" s="246">
        <v>9</v>
      </c>
      <c r="R50" s="236">
        <v>7777777</v>
      </c>
      <c r="S50" s="236" t="s">
        <v>716</v>
      </c>
      <c r="T50" s="236" t="s">
        <v>896</v>
      </c>
      <c r="U50" s="236" t="s">
        <v>639</v>
      </c>
      <c r="V50" s="236" t="s">
        <v>636</v>
      </c>
      <c r="W50" s="236"/>
      <c r="X50" s="226" t="s">
        <v>695</v>
      </c>
      <c r="Y50" s="226" t="s">
        <v>695</v>
      </c>
      <c r="Z50" s="226" t="s">
        <v>695</v>
      </c>
    </row>
    <row r="51" spans="1:26" x14ac:dyDescent="0.25">
      <c r="A51" s="226" t="s">
        <v>897</v>
      </c>
      <c r="B51" s="226" t="s">
        <v>898</v>
      </c>
      <c r="C51" s="236" t="s">
        <v>687</v>
      </c>
      <c r="D51" s="226" t="s">
        <v>688</v>
      </c>
      <c r="E51" s="236" t="s">
        <v>899</v>
      </c>
      <c r="F51" s="236" t="s">
        <v>269</v>
      </c>
      <c r="G51" s="236" t="s">
        <v>666</v>
      </c>
      <c r="H51" s="236" t="s">
        <v>666</v>
      </c>
      <c r="I51" s="236" t="e">
        <v>#N/A</v>
      </c>
      <c r="J51" s="236" t="s">
        <v>845</v>
      </c>
      <c r="K51" s="236" t="s">
        <v>845</v>
      </c>
      <c r="L51" s="246">
        <v>9</v>
      </c>
      <c r="M51" s="236" t="s">
        <v>862</v>
      </c>
      <c r="N51" s="236" t="s">
        <v>893</v>
      </c>
      <c r="O51" s="236" t="s">
        <v>894</v>
      </c>
      <c r="P51" s="236" t="s">
        <v>895</v>
      </c>
      <c r="Q51" s="246">
        <v>9</v>
      </c>
      <c r="R51" s="236">
        <v>7777777</v>
      </c>
      <c r="S51" s="236" t="s">
        <v>716</v>
      </c>
      <c r="T51" s="236" t="s">
        <v>896</v>
      </c>
      <c r="U51" s="236" t="s">
        <v>639</v>
      </c>
      <c r="V51" s="236" t="s">
        <v>636</v>
      </c>
      <c r="W51" s="236"/>
      <c r="X51" s="226" t="s">
        <v>695</v>
      </c>
      <c r="Y51" s="226" t="s">
        <v>695</v>
      </c>
      <c r="Z51" s="226" t="s">
        <v>695</v>
      </c>
    </row>
    <row r="52" spans="1:26" x14ac:dyDescent="0.25">
      <c r="A52" s="226" t="s">
        <v>900</v>
      </c>
      <c r="B52" s="226" t="s">
        <v>901</v>
      </c>
      <c r="C52" s="236" t="s">
        <v>687</v>
      </c>
      <c r="D52" s="226" t="s">
        <v>688</v>
      </c>
      <c r="E52" s="236" t="s">
        <v>902</v>
      </c>
      <c r="F52" s="236" t="s">
        <v>269</v>
      </c>
      <c r="G52" s="236" t="s">
        <v>666</v>
      </c>
      <c r="H52" s="236" t="s">
        <v>666</v>
      </c>
      <c r="I52" s="236" t="e">
        <v>#N/A</v>
      </c>
      <c r="J52" s="236" t="s">
        <v>845</v>
      </c>
      <c r="K52" s="236" t="s">
        <v>845</v>
      </c>
      <c r="L52" s="246">
        <v>9</v>
      </c>
      <c r="M52" s="236" t="s">
        <v>862</v>
      </c>
      <c r="N52" s="236" t="s">
        <v>893</v>
      </c>
      <c r="O52" s="236" t="s">
        <v>894</v>
      </c>
      <c r="P52" s="236" t="s">
        <v>895</v>
      </c>
      <c r="Q52" s="246">
        <v>9</v>
      </c>
      <c r="R52" s="236">
        <v>7777777</v>
      </c>
      <c r="S52" s="236" t="s">
        <v>716</v>
      </c>
      <c r="T52" s="236" t="s">
        <v>896</v>
      </c>
      <c r="U52" s="236" t="s">
        <v>639</v>
      </c>
      <c r="V52" s="236" t="s">
        <v>636</v>
      </c>
      <c r="W52" s="236"/>
      <c r="X52" s="226" t="s">
        <v>695</v>
      </c>
      <c r="Y52" s="226" t="s">
        <v>695</v>
      </c>
      <c r="Z52" s="226" t="s">
        <v>695</v>
      </c>
    </row>
    <row r="53" spans="1:26" x14ac:dyDescent="0.25">
      <c r="A53" s="226" t="s">
        <v>903</v>
      </c>
      <c r="B53" s="226" t="s">
        <v>904</v>
      </c>
      <c r="C53" s="236" t="s">
        <v>687</v>
      </c>
      <c r="D53" s="226" t="s">
        <v>688</v>
      </c>
      <c r="E53" s="236" t="s">
        <v>575</v>
      </c>
      <c r="F53" s="236" t="s">
        <v>269</v>
      </c>
      <c r="G53" s="236" t="s">
        <v>666</v>
      </c>
      <c r="H53" s="236" t="s">
        <v>666</v>
      </c>
      <c r="I53" s="236" t="e">
        <v>#N/A</v>
      </c>
      <c r="J53" s="236" t="s">
        <v>845</v>
      </c>
      <c r="K53" s="236" t="s">
        <v>845</v>
      </c>
      <c r="L53" s="246">
        <v>9</v>
      </c>
      <c r="M53" s="236" t="s">
        <v>862</v>
      </c>
      <c r="N53" s="236" t="s">
        <v>905</v>
      </c>
      <c r="O53" s="236" t="s">
        <v>576</v>
      </c>
      <c r="P53" s="236" t="s">
        <v>906</v>
      </c>
      <c r="Q53" s="246">
        <v>9</v>
      </c>
      <c r="R53" s="236">
        <v>7777777</v>
      </c>
      <c r="S53" s="236" t="s">
        <v>716</v>
      </c>
      <c r="T53" s="236" t="s">
        <v>896</v>
      </c>
      <c r="U53" s="236" t="s">
        <v>639</v>
      </c>
      <c r="V53" s="236" t="s">
        <v>636</v>
      </c>
      <c r="W53" s="236"/>
      <c r="X53" s="226" t="s">
        <v>695</v>
      </c>
      <c r="Y53" s="226" t="s">
        <v>695</v>
      </c>
      <c r="Z53" s="226" t="s">
        <v>695</v>
      </c>
    </row>
    <row r="54" spans="1:26" x14ac:dyDescent="0.25">
      <c r="A54" s="226" t="s">
        <v>907</v>
      </c>
      <c r="B54" s="226" t="s">
        <v>908</v>
      </c>
      <c r="C54" s="236" t="s">
        <v>687</v>
      </c>
      <c r="D54" s="226" t="s">
        <v>688</v>
      </c>
      <c r="E54" s="236" t="s">
        <v>909</v>
      </c>
      <c r="F54" s="236" t="s">
        <v>269</v>
      </c>
      <c r="G54" s="236" t="s">
        <v>666</v>
      </c>
      <c r="H54" s="236" t="s">
        <v>666</v>
      </c>
      <c r="I54" s="236" t="e">
        <v>#N/A</v>
      </c>
      <c r="J54" s="236" t="s">
        <v>309</v>
      </c>
      <c r="K54" s="236" t="s">
        <v>309</v>
      </c>
      <c r="L54" s="246">
        <v>9</v>
      </c>
      <c r="M54" s="236" t="s">
        <v>862</v>
      </c>
      <c r="N54" s="236" t="s">
        <v>910</v>
      </c>
      <c r="O54" s="236" t="s">
        <v>911</v>
      </c>
      <c r="P54" s="236" t="s">
        <v>912</v>
      </c>
      <c r="Q54" s="246">
        <v>9</v>
      </c>
      <c r="R54" s="236">
        <v>7777777</v>
      </c>
      <c r="S54" s="236" t="s">
        <v>716</v>
      </c>
      <c r="T54" s="236" t="s">
        <v>913</v>
      </c>
      <c r="U54" s="236" t="s">
        <v>639</v>
      </c>
      <c r="V54" s="236" t="s">
        <v>636</v>
      </c>
      <c r="W54" s="236"/>
      <c r="X54" s="226" t="s">
        <v>695</v>
      </c>
      <c r="Y54" s="226" t="s">
        <v>695</v>
      </c>
      <c r="Z54" s="226" t="s">
        <v>695</v>
      </c>
    </row>
    <row r="55" spans="1:26" x14ac:dyDescent="0.25">
      <c r="A55" s="226" t="s">
        <v>914</v>
      </c>
      <c r="B55" s="226" t="s">
        <v>915</v>
      </c>
      <c r="C55" s="236" t="s">
        <v>687</v>
      </c>
      <c r="D55" s="226" t="s">
        <v>688</v>
      </c>
      <c r="E55" s="236" t="s">
        <v>916</v>
      </c>
      <c r="F55" s="236" t="s">
        <v>269</v>
      </c>
      <c r="G55" s="236" t="s">
        <v>666</v>
      </c>
      <c r="H55" s="236" t="s">
        <v>666</v>
      </c>
      <c r="I55" s="236" t="e">
        <v>#N/A</v>
      </c>
      <c r="J55" s="236" t="s">
        <v>845</v>
      </c>
      <c r="K55" s="236" t="s">
        <v>845</v>
      </c>
      <c r="L55" s="246">
        <v>9</v>
      </c>
      <c r="M55" s="236" t="s">
        <v>862</v>
      </c>
      <c r="N55" s="236" t="s">
        <v>917</v>
      </c>
      <c r="O55" s="236" t="s">
        <v>918</v>
      </c>
      <c r="P55" s="236" t="s">
        <v>919</v>
      </c>
      <c r="Q55" s="246">
        <v>9</v>
      </c>
      <c r="R55" s="236">
        <v>7777777</v>
      </c>
      <c r="S55" s="236" t="s">
        <v>716</v>
      </c>
      <c r="T55" s="236" t="s">
        <v>896</v>
      </c>
      <c r="U55" s="236" t="s">
        <v>639</v>
      </c>
      <c r="V55" s="236" t="s">
        <v>636</v>
      </c>
      <c r="W55" s="236"/>
      <c r="X55" s="226" t="s">
        <v>695</v>
      </c>
      <c r="Y55" s="226" t="s">
        <v>695</v>
      </c>
      <c r="Z55" s="226" t="s">
        <v>695</v>
      </c>
    </row>
    <row r="56" spans="1:26" x14ac:dyDescent="0.25">
      <c r="A56" s="226" t="s">
        <v>920</v>
      </c>
      <c r="B56" s="226" t="s">
        <v>921</v>
      </c>
      <c r="C56" s="236" t="s">
        <v>687</v>
      </c>
      <c r="D56" s="226" t="s">
        <v>688</v>
      </c>
      <c r="E56" s="236" t="s">
        <v>922</v>
      </c>
      <c r="F56" s="236" t="s">
        <v>269</v>
      </c>
      <c r="G56" s="236" t="s">
        <v>666</v>
      </c>
      <c r="H56" s="236" t="s">
        <v>666</v>
      </c>
      <c r="I56" s="236"/>
      <c r="J56" s="236" t="s">
        <v>875</v>
      </c>
      <c r="K56" s="236" t="s">
        <v>875</v>
      </c>
      <c r="L56" s="246">
        <v>1</v>
      </c>
      <c r="M56" s="236" t="s">
        <v>862</v>
      </c>
      <c r="N56" s="236" t="s">
        <v>923</v>
      </c>
      <c r="O56" s="236" t="s">
        <v>924</v>
      </c>
      <c r="P56" s="236" t="s">
        <v>925</v>
      </c>
      <c r="Q56" s="246">
        <v>1</v>
      </c>
      <c r="R56" s="236">
        <v>7777777</v>
      </c>
      <c r="S56" s="236" t="s">
        <v>716</v>
      </c>
      <c r="T56" s="236" t="s">
        <v>878</v>
      </c>
      <c r="U56" s="236" t="s">
        <v>879</v>
      </c>
      <c r="V56" s="236" t="s">
        <v>636</v>
      </c>
      <c r="W56" s="236"/>
    </row>
    <row r="57" spans="1:26" x14ac:dyDescent="0.25">
      <c r="A57" s="226" t="s">
        <v>926</v>
      </c>
      <c r="B57" s="226" t="s">
        <v>927</v>
      </c>
      <c r="C57" s="236" t="s">
        <v>687</v>
      </c>
      <c r="D57" s="226" t="s">
        <v>688</v>
      </c>
      <c r="E57" s="236" t="s">
        <v>928</v>
      </c>
      <c r="F57" s="236" t="s">
        <v>269</v>
      </c>
      <c r="G57" s="236" t="s">
        <v>666</v>
      </c>
      <c r="H57" s="236" t="s">
        <v>666</v>
      </c>
      <c r="I57" s="236" t="e">
        <v>#N/A</v>
      </c>
      <c r="J57" s="236" t="s">
        <v>289</v>
      </c>
      <c r="K57" s="236" t="s">
        <v>289</v>
      </c>
      <c r="L57" s="246">
        <v>9</v>
      </c>
      <c r="M57" s="236" t="s">
        <v>862</v>
      </c>
      <c r="N57" s="236" t="s">
        <v>929</v>
      </c>
      <c r="O57" s="236" t="s">
        <v>930</v>
      </c>
      <c r="P57" s="236" t="s">
        <v>931</v>
      </c>
      <c r="Q57" s="246">
        <v>9</v>
      </c>
      <c r="R57" s="236">
        <v>7777777</v>
      </c>
      <c r="S57" s="236" t="s">
        <v>716</v>
      </c>
      <c r="T57" s="236" t="s">
        <v>866</v>
      </c>
      <c r="U57" s="236" t="s">
        <v>639</v>
      </c>
      <c r="V57" s="236" t="s">
        <v>636</v>
      </c>
      <c r="W57" s="236"/>
      <c r="X57" s="226" t="s">
        <v>695</v>
      </c>
      <c r="Y57" s="226" t="s">
        <v>695</v>
      </c>
      <c r="Z57" s="226" t="s">
        <v>695</v>
      </c>
    </row>
    <row r="58" spans="1:26" x14ac:dyDescent="0.25">
      <c r="A58" s="226" t="s">
        <v>932</v>
      </c>
      <c r="B58" s="226" t="s">
        <v>933</v>
      </c>
      <c r="C58" s="236" t="s">
        <v>687</v>
      </c>
      <c r="D58" s="226" t="s">
        <v>688</v>
      </c>
      <c r="E58" s="236" t="s">
        <v>934</v>
      </c>
      <c r="F58" s="236" t="s">
        <v>269</v>
      </c>
      <c r="G58" s="236" t="s">
        <v>666</v>
      </c>
      <c r="H58" s="236" t="s">
        <v>666</v>
      </c>
      <c r="I58" s="236" t="e">
        <v>#N/A</v>
      </c>
      <c r="J58" s="236" t="s">
        <v>289</v>
      </c>
      <c r="K58" s="236" t="s">
        <v>289</v>
      </c>
      <c r="L58" s="246">
        <v>9</v>
      </c>
      <c r="M58" s="236" t="s">
        <v>716</v>
      </c>
      <c r="N58" s="236" t="s">
        <v>935</v>
      </c>
      <c r="O58" s="236" t="s">
        <v>930</v>
      </c>
      <c r="P58" s="236" t="s">
        <v>931</v>
      </c>
      <c r="Q58" s="246">
        <v>9</v>
      </c>
      <c r="R58" s="236">
        <v>25257</v>
      </c>
      <c r="S58" s="236" t="s">
        <v>716</v>
      </c>
      <c r="T58" s="236" t="s">
        <v>866</v>
      </c>
      <c r="U58" s="236" t="s">
        <v>639</v>
      </c>
      <c r="V58" s="236" t="s">
        <v>636</v>
      </c>
      <c r="W58" s="236"/>
      <c r="X58" s="226" t="s">
        <v>695</v>
      </c>
      <c r="Y58" s="226" t="s">
        <v>695</v>
      </c>
      <c r="Z58" s="226" t="s">
        <v>695</v>
      </c>
    </row>
    <row r="59" spans="1:26" x14ac:dyDescent="0.25">
      <c r="A59" s="226" t="s">
        <v>936</v>
      </c>
      <c r="B59" s="226" t="s">
        <v>937</v>
      </c>
      <c r="C59" s="236" t="s">
        <v>687</v>
      </c>
      <c r="D59" s="226" t="s">
        <v>688</v>
      </c>
      <c r="E59" s="236" t="s">
        <v>938</v>
      </c>
      <c r="F59" s="236" t="s">
        <v>269</v>
      </c>
      <c r="G59" s="236" t="s">
        <v>666</v>
      </c>
      <c r="H59" s="236" t="s">
        <v>666</v>
      </c>
      <c r="I59" s="236" t="e">
        <v>#N/A</v>
      </c>
      <c r="J59" s="236" t="s">
        <v>289</v>
      </c>
      <c r="K59" s="236" t="s">
        <v>289</v>
      </c>
      <c r="L59" s="246">
        <v>9</v>
      </c>
      <c r="M59" s="236" t="s">
        <v>862</v>
      </c>
      <c r="N59" s="236" t="s">
        <v>939</v>
      </c>
      <c r="O59" s="236" t="s">
        <v>940</v>
      </c>
      <c r="P59" s="236" t="s">
        <v>931</v>
      </c>
      <c r="Q59" s="246">
        <v>9</v>
      </c>
      <c r="R59" s="236">
        <v>7777777</v>
      </c>
      <c r="S59" s="236" t="s">
        <v>716</v>
      </c>
      <c r="T59" s="236" t="s">
        <v>866</v>
      </c>
      <c r="U59" s="236" t="s">
        <v>639</v>
      </c>
      <c r="V59" s="236" t="s">
        <v>636</v>
      </c>
      <c r="W59" s="236"/>
      <c r="X59" s="226" t="s">
        <v>695</v>
      </c>
      <c r="Y59" s="226" t="s">
        <v>695</v>
      </c>
      <c r="Z59" s="226" t="s">
        <v>695</v>
      </c>
    </row>
    <row r="60" spans="1:26" x14ac:dyDescent="0.25">
      <c r="A60" s="226" t="s">
        <v>941</v>
      </c>
      <c r="B60" s="226" t="s">
        <v>942</v>
      </c>
      <c r="C60" s="236" t="s">
        <v>687</v>
      </c>
      <c r="D60" s="226" t="s">
        <v>688</v>
      </c>
      <c r="E60" s="236" t="s">
        <v>943</v>
      </c>
      <c r="F60" s="236" t="s">
        <v>269</v>
      </c>
      <c r="G60" s="236" t="s">
        <v>666</v>
      </c>
      <c r="H60" s="236" t="s">
        <v>666</v>
      </c>
      <c r="I60" s="236" t="e">
        <v>#N/A</v>
      </c>
      <c r="J60" s="236" t="s">
        <v>309</v>
      </c>
      <c r="K60" s="236" t="s">
        <v>309</v>
      </c>
      <c r="L60" s="246">
        <v>9</v>
      </c>
      <c r="M60" s="236" t="s">
        <v>862</v>
      </c>
      <c r="N60" s="236" t="s">
        <v>944</v>
      </c>
      <c r="O60" s="236" t="s">
        <v>945</v>
      </c>
      <c r="P60" s="236" t="s">
        <v>946</v>
      </c>
      <c r="Q60" s="246">
        <v>9</v>
      </c>
      <c r="R60" s="236">
        <v>7777777</v>
      </c>
      <c r="S60" s="236" t="s">
        <v>716</v>
      </c>
      <c r="T60" s="236" t="s">
        <v>913</v>
      </c>
      <c r="U60" s="236" t="s">
        <v>639</v>
      </c>
      <c r="V60" s="236" t="s">
        <v>636</v>
      </c>
      <c r="W60" s="236"/>
      <c r="X60" s="226" t="s">
        <v>695</v>
      </c>
      <c r="Y60" s="226" t="s">
        <v>695</v>
      </c>
      <c r="Z60" s="226" t="s">
        <v>695</v>
      </c>
    </row>
    <row r="61" spans="1:26" x14ac:dyDescent="0.25">
      <c r="A61" s="226" t="s">
        <v>947</v>
      </c>
      <c r="B61" s="226" t="s">
        <v>948</v>
      </c>
      <c r="C61" s="236" t="s">
        <v>687</v>
      </c>
      <c r="D61" s="226" t="s">
        <v>688</v>
      </c>
      <c r="E61" s="236" t="s">
        <v>949</v>
      </c>
      <c r="F61" s="236" t="s">
        <v>269</v>
      </c>
      <c r="G61" s="236" t="s">
        <v>666</v>
      </c>
      <c r="H61" s="236" t="s">
        <v>666</v>
      </c>
      <c r="I61" s="236" t="e">
        <v>#N/A</v>
      </c>
      <c r="J61" s="236" t="s">
        <v>309</v>
      </c>
      <c r="K61" s="236" t="s">
        <v>309</v>
      </c>
      <c r="L61" s="246">
        <v>9</v>
      </c>
      <c r="M61" s="236" t="s">
        <v>862</v>
      </c>
      <c r="N61" s="236" t="s">
        <v>944</v>
      </c>
      <c r="O61" s="236" t="s">
        <v>945</v>
      </c>
      <c r="P61" s="236" t="s">
        <v>946</v>
      </c>
      <c r="Q61" s="246">
        <v>9</v>
      </c>
      <c r="R61" s="236">
        <v>7777777</v>
      </c>
      <c r="S61" s="236" t="s">
        <v>716</v>
      </c>
      <c r="T61" s="236" t="s">
        <v>913</v>
      </c>
      <c r="U61" s="236" t="s">
        <v>639</v>
      </c>
      <c r="V61" s="236" t="s">
        <v>636</v>
      </c>
      <c r="W61" s="236"/>
      <c r="X61" s="226" t="s">
        <v>695</v>
      </c>
      <c r="Y61" s="226" t="s">
        <v>695</v>
      </c>
      <c r="Z61" s="226" t="s">
        <v>695</v>
      </c>
    </row>
    <row r="62" spans="1:26" x14ac:dyDescent="0.25">
      <c r="A62" s="226" t="s">
        <v>950</v>
      </c>
      <c r="B62" s="226" t="s">
        <v>951</v>
      </c>
      <c r="C62" s="236" t="s">
        <v>687</v>
      </c>
      <c r="D62" s="226" t="s">
        <v>688</v>
      </c>
      <c r="E62" s="236" t="s">
        <v>952</v>
      </c>
      <c r="F62" s="236" t="s">
        <v>269</v>
      </c>
      <c r="G62" s="236" t="s">
        <v>666</v>
      </c>
      <c r="H62" s="236" t="s">
        <v>666</v>
      </c>
      <c r="I62" s="236" t="e">
        <v>#N/A</v>
      </c>
      <c r="J62" s="236" t="s">
        <v>289</v>
      </c>
      <c r="K62" s="236" t="s">
        <v>289</v>
      </c>
      <c r="L62" s="246">
        <v>9</v>
      </c>
      <c r="M62" s="236" t="s">
        <v>862</v>
      </c>
      <c r="N62" s="236" t="s">
        <v>953</v>
      </c>
      <c r="O62" s="236" t="s">
        <v>954</v>
      </c>
      <c r="P62" s="236" t="s">
        <v>955</v>
      </c>
      <c r="Q62" s="246">
        <v>9</v>
      </c>
      <c r="R62" s="236">
        <v>7777777</v>
      </c>
      <c r="S62" s="236" t="s">
        <v>716</v>
      </c>
      <c r="T62" s="236" t="s">
        <v>866</v>
      </c>
      <c r="U62" s="236" t="s">
        <v>639</v>
      </c>
      <c r="V62" s="236" t="s">
        <v>636</v>
      </c>
      <c r="W62" s="236"/>
      <c r="X62" s="226" t="s">
        <v>695</v>
      </c>
      <c r="Y62" s="226" t="s">
        <v>695</v>
      </c>
      <c r="Z62" s="226" t="s">
        <v>695</v>
      </c>
    </row>
    <row r="63" spans="1:26" x14ac:dyDescent="0.25">
      <c r="A63" s="226" t="s">
        <v>956</v>
      </c>
      <c r="B63" s="226" t="s">
        <v>957</v>
      </c>
      <c r="C63" s="236" t="s">
        <v>687</v>
      </c>
      <c r="D63" s="226" t="s">
        <v>688</v>
      </c>
      <c r="E63" s="236" t="s">
        <v>958</v>
      </c>
      <c r="F63" s="236" t="s">
        <v>269</v>
      </c>
      <c r="G63" s="236" t="s">
        <v>666</v>
      </c>
      <c r="H63" s="236" t="s">
        <v>666</v>
      </c>
      <c r="I63" s="236" t="e">
        <v>#N/A</v>
      </c>
      <c r="J63" s="236" t="s">
        <v>289</v>
      </c>
      <c r="K63" s="236" t="s">
        <v>289</v>
      </c>
      <c r="L63" s="246">
        <v>9</v>
      </c>
      <c r="M63" s="236" t="s">
        <v>862</v>
      </c>
      <c r="N63" s="236" t="s">
        <v>953</v>
      </c>
      <c r="O63" s="236" t="s">
        <v>954</v>
      </c>
      <c r="P63" s="236" t="s">
        <v>955</v>
      </c>
      <c r="Q63" s="246">
        <v>9</v>
      </c>
      <c r="R63" s="236">
        <v>7777777</v>
      </c>
      <c r="S63" s="236" t="s">
        <v>716</v>
      </c>
      <c r="T63" s="236" t="s">
        <v>866</v>
      </c>
      <c r="U63" s="236" t="s">
        <v>639</v>
      </c>
      <c r="V63" s="236" t="s">
        <v>636</v>
      </c>
      <c r="W63" s="236"/>
      <c r="X63" s="226" t="s">
        <v>695</v>
      </c>
      <c r="Y63" s="226" t="s">
        <v>695</v>
      </c>
      <c r="Z63" s="226" t="s">
        <v>695</v>
      </c>
    </row>
    <row r="64" spans="1:26" x14ac:dyDescent="0.25">
      <c r="A64" s="226" t="s">
        <v>959</v>
      </c>
      <c r="B64" s="226" t="s">
        <v>960</v>
      </c>
      <c r="C64" s="236" t="s">
        <v>687</v>
      </c>
      <c r="D64" s="226" t="s">
        <v>688</v>
      </c>
      <c r="E64" s="236" t="s">
        <v>961</v>
      </c>
      <c r="F64" s="236" t="s">
        <v>269</v>
      </c>
      <c r="G64" s="236" t="s">
        <v>666</v>
      </c>
      <c r="H64" s="236" t="s">
        <v>666</v>
      </c>
      <c r="I64" s="236" t="e">
        <v>#N/A</v>
      </c>
      <c r="J64" s="236" t="s">
        <v>845</v>
      </c>
      <c r="K64" s="236" t="s">
        <v>845</v>
      </c>
      <c r="L64" s="246">
        <v>9</v>
      </c>
      <c r="M64" s="236" t="s">
        <v>862</v>
      </c>
      <c r="N64" s="236" t="s">
        <v>962</v>
      </c>
      <c r="O64" s="236" t="s">
        <v>572</v>
      </c>
      <c r="P64" s="236" t="s">
        <v>963</v>
      </c>
      <c r="Q64" s="246">
        <v>9</v>
      </c>
      <c r="R64" s="236">
        <v>7777777</v>
      </c>
      <c r="S64" s="236" t="s">
        <v>716</v>
      </c>
      <c r="T64" s="236" t="s">
        <v>845</v>
      </c>
      <c r="U64" s="236" t="s">
        <v>639</v>
      </c>
      <c r="V64" s="236" t="s">
        <v>636</v>
      </c>
      <c r="W64" s="236"/>
      <c r="X64" s="226" t="s">
        <v>695</v>
      </c>
      <c r="Y64" s="226" t="s">
        <v>695</v>
      </c>
      <c r="Z64" s="226" t="s">
        <v>695</v>
      </c>
    </row>
    <row r="65" spans="1:30" x14ac:dyDescent="0.25">
      <c r="A65" s="226" t="s">
        <v>964</v>
      </c>
      <c r="B65" s="226" t="s">
        <v>965</v>
      </c>
      <c r="C65" s="236" t="s">
        <v>687</v>
      </c>
      <c r="D65" s="226" t="s">
        <v>688</v>
      </c>
      <c r="E65" s="236" t="s">
        <v>966</v>
      </c>
      <c r="F65" s="236" t="s">
        <v>269</v>
      </c>
      <c r="G65" s="236" t="s">
        <v>666</v>
      </c>
      <c r="H65" s="236" t="s">
        <v>666</v>
      </c>
      <c r="I65" s="236" t="e">
        <v>#N/A</v>
      </c>
      <c r="J65" s="236" t="s">
        <v>845</v>
      </c>
      <c r="K65" s="236" t="s">
        <v>845</v>
      </c>
      <c r="L65" s="246">
        <v>9</v>
      </c>
      <c r="M65" s="236" t="s">
        <v>862</v>
      </c>
      <c r="N65" s="236" t="s">
        <v>962</v>
      </c>
      <c r="O65" s="236" t="s">
        <v>572</v>
      </c>
      <c r="P65" s="236" t="s">
        <v>963</v>
      </c>
      <c r="Q65" s="246">
        <v>9</v>
      </c>
      <c r="R65" s="236">
        <v>7777777</v>
      </c>
      <c r="S65" s="236" t="s">
        <v>716</v>
      </c>
      <c r="T65" s="236" t="s">
        <v>845</v>
      </c>
      <c r="U65" s="236" t="s">
        <v>639</v>
      </c>
      <c r="V65" s="236" t="s">
        <v>636</v>
      </c>
      <c r="W65" s="236"/>
      <c r="X65" s="226" t="s">
        <v>695</v>
      </c>
      <c r="Y65" s="226" t="s">
        <v>695</v>
      </c>
      <c r="Z65" s="226" t="s">
        <v>695</v>
      </c>
    </row>
    <row r="66" spans="1:30" x14ac:dyDescent="0.25">
      <c r="A66" s="226" t="s">
        <v>967</v>
      </c>
      <c r="B66" s="226" t="s">
        <v>968</v>
      </c>
      <c r="C66" s="236" t="s">
        <v>687</v>
      </c>
      <c r="D66" s="226" t="s">
        <v>688</v>
      </c>
      <c r="E66" s="236" t="s">
        <v>969</v>
      </c>
      <c r="F66" s="236" t="s">
        <v>269</v>
      </c>
      <c r="G66" s="236" t="s">
        <v>666</v>
      </c>
      <c r="H66" s="236" t="s">
        <v>666</v>
      </c>
      <c r="I66" s="236" t="e">
        <v>#N/A</v>
      </c>
      <c r="J66" s="236" t="s">
        <v>845</v>
      </c>
      <c r="K66" s="236" t="s">
        <v>845</v>
      </c>
      <c r="L66" s="246">
        <v>9</v>
      </c>
      <c r="M66" s="236" t="s">
        <v>862</v>
      </c>
      <c r="N66" s="236" t="s">
        <v>970</v>
      </c>
      <c r="O66" s="236" t="s">
        <v>971</v>
      </c>
      <c r="P66" s="236" t="s">
        <v>972</v>
      </c>
      <c r="Q66" s="246">
        <v>9</v>
      </c>
      <c r="R66" s="236">
        <v>7777777</v>
      </c>
      <c r="S66" s="236" t="s">
        <v>716</v>
      </c>
      <c r="T66" s="236" t="s">
        <v>896</v>
      </c>
      <c r="U66" s="236" t="s">
        <v>639</v>
      </c>
      <c r="V66" s="236" t="s">
        <v>636</v>
      </c>
      <c r="W66" s="236"/>
      <c r="X66" s="226" t="s">
        <v>695</v>
      </c>
      <c r="Y66" s="226" t="s">
        <v>695</v>
      </c>
      <c r="Z66" s="226" t="s">
        <v>695</v>
      </c>
    </row>
    <row r="67" spans="1:30" x14ac:dyDescent="0.25">
      <c r="A67" s="226" t="s">
        <v>973</v>
      </c>
      <c r="B67" s="226" t="s">
        <v>974</v>
      </c>
      <c r="C67" s="236" t="s">
        <v>687</v>
      </c>
      <c r="D67" s="226" t="s">
        <v>688</v>
      </c>
      <c r="E67" s="236" t="s">
        <v>975</v>
      </c>
      <c r="F67" s="236" t="s">
        <v>269</v>
      </c>
      <c r="G67" s="236" t="s">
        <v>666</v>
      </c>
      <c r="H67" s="236" t="s">
        <v>666</v>
      </c>
      <c r="I67" s="236" t="e">
        <v>#N/A</v>
      </c>
      <c r="J67" s="236" t="s">
        <v>845</v>
      </c>
      <c r="K67" s="236" t="s">
        <v>845</v>
      </c>
      <c r="L67" s="246">
        <v>9</v>
      </c>
      <c r="M67" s="236" t="s">
        <v>862</v>
      </c>
      <c r="N67" s="236" t="s">
        <v>976</v>
      </c>
      <c r="O67" s="236" t="s">
        <v>977</v>
      </c>
      <c r="P67" s="236" t="s">
        <v>978</v>
      </c>
      <c r="Q67" s="246">
        <v>9</v>
      </c>
      <c r="R67" s="236">
        <v>7777777</v>
      </c>
      <c r="S67" s="236" t="s">
        <v>716</v>
      </c>
      <c r="T67" s="236" t="s">
        <v>896</v>
      </c>
      <c r="U67" s="236" t="s">
        <v>639</v>
      </c>
      <c r="V67" s="236" t="s">
        <v>636</v>
      </c>
      <c r="W67" s="236"/>
      <c r="X67" s="226" t="s">
        <v>695</v>
      </c>
      <c r="Y67" s="226" t="s">
        <v>695</v>
      </c>
      <c r="Z67" s="226" t="s">
        <v>695</v>
      </c>
    </row>
    <row r="68" spans="1:30" x14ac:dyDescent="0.25">
      <c r="A68" s="226" t="s">
        <v>979</v>
      </c>
      <c r="B68" s="226" t="s">
        <v>980</v>
      </c>
      <c r="C68" s="236" t="s">
        <v>731</v>
      </c>
      <c r="D68" s="226" t="s">
        <v>732</v>
      </c>
      <c r="E68" s="236" t="s">
        <v>981</v>
      </c>
      <c r="F68" s="236" t="s">
        <v>269</v>
      </c>
      <c r="G68" s="236" t="s">
        <v>666</v>
      </c>
      <c r="H68" s="236" t="s">
        <v>666</v>
      </c>
      <c r="I68" s="236"/>
      <c r="J68" s="236" t="s">
        <v>982</v>
      </c>
      <c r="K68" s="236" t="s">
        <v>982</v>
      </c>
      <c r="L68" s="246">
        <v>1</v>
      </c>
      <c r="M68" s="236" t="s">
        <v>983</v>
      </c>
      <c r="N68" s="236" t="s">
        <v>984</v>
      </c>
      <c r="O68" s="236" t="s">
        <v>985</v>
      </c>
      <c r="P68" s="236" t="s">
        <v>986</v>
      </c>
      <c r="Q68" s="246">
        <v>1</v>
      </c>
      <c r="R68" s="236">
        <v>1094387</v>
      </c>
      <c r="S68" s="236" t="s">
        <v>637</v>
      </c>
      <c r="T68" s="236" t="s">
        <v>982</v>
      </c>
      <c r="U68" s="236" t="s">
        <v>671</v>
      </c>
      <c r="V68" s="236" t="s">
        <v>983</v>
      </c>
      <c r="W68" s="236"/>
    </row>
    <row r="69" spans="1:30" x14ac:dyDescent="0.25">
      <c r="A69" s="226" t="s">
        <v>987</v>
      </c>
      <c r="B69" s="226" t="s">
        <v>988</v>
      </c>
      <c r="C69" s="236" t="s">
        <v>731</v>
      </c>
      <c r="D69" s="226" t="s">
        <v>732</v>
      </c>
      <c r="E69" s="236" t="s">
        <v>989</v>
      </c>
      <c r="F69" s="236" t="s">
        <v>269</v>
      </c>
      <c r="G69" s="236" t="s">
        <v>666</v>
      </c>
      <c r="H69" s="236" t="s">
        <v>666</v>
      </c>
      <c r="I69" s="236" t="e">
        <v>#N/A</v>
      </c>
      <c r="J69" s="236" t="s">
        <v>470</v>
      </c>
      <c r="K69" s="236" t="s">
        <v>470</v>
      </c>
      <c r="L69" s="246">
        <v>1</v>
      </c>
      <c r="M69" s="236" t="s">
        <v>983</v>
      </c>
      <c r="N69" s="236" t="s">
        <v>990</v>
      </c>
      <c r="O69" s="236" t="s">
        <v>991</v>
      </c>
      <c r="P69" s="236" t="s">
        <v>992</v>
      </c>
      <c r="Q69" s="246">
        <v>1</v>
      </c>
      <c r="R69" s="236">
        <v>7777777</v>
      </c>
      <c r="S69" s="236" t="s">
        <v>637</v>
      </c>
      <c r="T69" s="236" t="s">
        <v>638</v>
      </c>
      <c r="U69" s="236" t="s">
        <v>639</v>
      </c>
      <c r="V69" s="236" t="s">
        <v>983</v>
      </c>
      <c r="W69" s="236"/>
      <c r="X69" s="226" t="s">
        <v>773</v>
      </c>
      <c r="Y69" s="226" t="s">
        <v>773</v>
      </c>
      <c r="Z69" s="226" t="s">
        <v>773</v>
      </c>
    </row>
    <row r="70" spans="1:30" x14ac:dyDescent="0.25">
      <c r="A70" s="226" t="s">
        <v>993</v>
      </c>
      <c r="B70" s="226" t="s">
        <v>994</v>
      </c>
      <c r="C70" s="236" t="s">
        <v>731</v>
      </c>
      <c r="D70" s="226" t="s">
        <v>732</v>
      </c>
      <c r="E70" s="236" t="s">
        <v>995</v>
      </c>
      <c r="F70" s="236" t="s">
        <v>269</v>
      </c>
      <c r="G70" s="236" t="s">
        <v>666</v>
      </c>
      <c r="H70" s="236" t="s">
        <v>666</v>
      </c>
      <c r="I70" s="236"/>
      <c r="J70" s="236" t="s">
        <v>982</v>
      </c>
      <c r="K70" s="236" t="s">
        <v>982</v>
      </c>
      <c r="L70" s="246">
        <v>1</v>
      </c>
      <c r="M70" s="236" t="s">
        <v>983</v>
      </c>
      <c r="N70" s="236" t="s">
        <v>996</v>
      </c>
      <c r="O70" s="236" t="s">
        <v>997</v>
      </c>
      <c r="P70" s="236" t="s">
        <v>998</v>
      </c>
      <c r="Q70" s="246">
        <v>1</v>
      </c>
      <c r="R70" s="236">
        <v>7777777</v>
      </c>
      <c r="S70" s="236" t="s">
        <v>637</v>
      </c>
      <c r="T70" s="236" t="s">
        <v>982</v>
      </c>
      <c r="U70" s="236" t="s">
        <v>735</v>
      </c>
      <c r="V70" s="236" t="s">
        <v>983</v>
      </c>
      <c r="W70" s="236"/>
    </row>
    <row r="71" spans="1:30" x14ac:dyDescent="0.25">
      <c r="A71" s="226" t="s">
        <v>999</v>
      </c>
      <c r="B71" s="226" t="s">
        <v>1000</v>
      </c>
      <c r="C71" s="236" t="s">
        <v>99</v>
      </c>
      <c r="D71" s="236" t="s">
        <v>631</v>
      </c>
      <c r="E71" s="236" t="s">
        <v>1001</v>
      </c>
      <c r="F71" s="236" t="s">
        <v>269</v>
      </c>
      <c r="G71" s="236" t="s">
        <v>666</v>
      </c>
      <c r="H71" s="236" t="s">
        <v>666</v>
      </c>
      <c r="I71" s="236" t="s">
        <v>667</v>
      </c>
      <c r="J71" s="236" t="s">
        <v>509</v>
      </c>
      <c r="K71" s="236" t="s">
        <v>509</v>
      </c>
      <c r="L71" s="246">
        <v>9</v>
      </c>
      <c r="M71" s="236" t="s">
        <v>713</v>
      </c>
      <c r="N71" s="236" t="s">
        <v>1002</v>
      </c>
      <c r="O71" s="236" t="s">
        <v>1003</v>
      </c>
      <c r="P71" s="236">
        <v>1015696</v>
      </c>
      <c r="Q71" s="246">
        <v>9</v>
      </c>
      <c r="R71" s="236">
        <v>1065520</v>
      </c>
      <c r="S71" s="236" t="s">
        <v>716</v>
      </c>
      <c r="T71" s="236" t="s">
        <v>717</v>
      </c>
      <c r="U71" s="236" t="s">
        <v>718</v>
      </c>
      <c r="V71" s="236" t="s">
        <v>636</v>
      </c>
      <c r="W71" s="236"/>
      <c r="AA71" s="228">
        <v>44594</v>
      </c>
      <c r="AB71" s="236" t="s">
        <v>709</v>
      </c>
    </row>
    <row r="72" spans="1:30" x14ac:dyDescent="0.25">
      <c r="A72" s="226" t="s">
        <v>1004</v>
      </c>
      <c r="B72" s="226" t="s">
        <v>1005</v>
      </c>
      <c r="C72" s="236" t="s">
        <v>731</v>
      </c>
      <c r="D72" s="226" t="s">
        <v>732</v>
      </c>
      <c r="E72" s="236" t="s">
        <v>1006</v>
      </c>
      <c r="F72" s="236" t="s">
        <v>269</v>
      </c>
      <c r="G72" s="236" t="s">
        <v>666</v>
      </c>
      <c r="H72" s="236" t="s">
        <v>666</v>
      </c>
      <c r="I72" s="236" t="s">
        <v>667</v>
      </c>
      <c r="J72" s="236" t="s">
        <v>509</v>
      </c>
      <c r="K72" s="236" t="s">
        <v>509</v>
      </c>
      <c r="L72" s="246">
        <v>9</v>
      </c>
      <c r="M72" s="236" t="s">
        <v>713</v>
      </c>
      <c r="N72" s="236" t="s">
        <v>1002</v>
      </c>
      <c r="O72" s="236" t="s">
        <v>1007</v>
      </c>
      <c r="P72" s="236" t="s">
        <v>1008</v>
      </c>
      <c r="Q72" s="246">
        <v>9</v>
      </c>
      <c r="R72" s="236">
        <v>1065519</v>
      </c>
      <c r="S72" s="236" t="s">
        <v>633</v>
      </c>
      <c r="T72" s="236" t="s">
        <v>636</v>
      </c>
      <c r="U72" s="236" t="s">
        <v>671</v>
      </c>
      <c r="V72" s="236" t="s">
        <v>636</v>
      </c>
      <c r="W72" s="236"/>
    </row>
    <row r="73" spans="1:30" x14ac:dyDescent="0.25">
      <c r="A73" s="226" t="s">
        <v>1009</v>
      </c>
      <c r="B73" s="226" t="s">
        <v>1010</v>
      </c>
      <c r="C73" s="236" t="s">
        <v>99</v>
      </c>
      <c r="D73" s="236" t="s">
        <v>631</v>
      </c>
      <c r="E73" s="236" t="s">
        <v>1011</v>
      </c>
      <c r="F73" s="236" t="s">
        <v>269</v>
      </c>
      <c r="G73" s="236" t="s">
        <v>666</v>
      </c>
      <c r="H73" s="236" t="s">
        <v>666</v>
      </c>
      <c r="I73" s="236" t="s">
        <v>667</v>
      </c>
      <c r="J73" s="236" t="s">
        <v>509</v>
      </c>
      <c r="K73" s="236" t="s">
        <v>509</v>
      </c>
      <c r="L73" s="246">
        <v>9</v>
      </c>
      <c r="M73" s="236" t="s">
        <v>713</v>
      </c>
      <c r="N73" s="236" t="s">
        <v>1012</v>
      </c>
      <c r="O73" s="236" t="s">
        <v>1013</v>
      </c>
      <c r="P73" s="236">
        <v>1016601</v>
      </c>
      <c r="Q73" s="246">
        <v>9</v>
      </c>
      <c r="R73" s="236">
        <v>1065519</v>
      </c>
      <c r="S73" s="236" t="s">
        <v>633</v>
      </c>
      <c r="T73" s="236" t="s">
        <v>728</v>
      </c>
      <c r="U73" s="236" t="s">
        <v>718</v>
      </c>
      <c r="V73" s="236" t="s">
        <v>636</v>
      </c>
      <c r="W73" s="236"/>
      <c r="AA73" s="228">
        <v>44594</v>
      </c>
      <c r="AB73" s="236" t="s">
        <v>709</v>
      </c>
    </row>
    <row r="74" spans="1:30" x14ac:dyDescent="0.25">
      <c r="A74" s="226" t="s">
        <v>1014</v>
      </c>
      <c r="B74" s="226" t="s">
        <v>1015</v>
      </c>
      <c r="C74" s="236" t="s">
        <v>731</v>
      </c>
      <c r="D74" s="226" t="s">
        <v>732</v>
      </c>
      <c r="E74" s="236" t="s">
        <v>1011</v>
      </c>
      <c r="F74" s="236" t="s">
        <v>269</v>
      </c>
      <c r="G74" s="236" t="s">
        <v>666</v>
      </c>
      <c r="H74" s="236" t="s">
        <v>666</v>
      </c>
      <c r="I74" s="236" t="s">
        <v>667</v>
      </c>
      <c r="J74" s="236" t="s">
        <v>509</v>
      </c>
      <c r="K74" s="236" t="s">
        <v>509</v>
      </c>
      <c r="L74" s="246">
        <v>9</v>
      </c>
      <c r="M74" s="236" t="s">
        <v>713</v>
      </c>
      <c r="N74" s="236" t="s">
        <v>1012</v>
      </c>
      <c r="O74" s="236" t="s">
        <v>1016</v>
      </c>
      <c r="P74" s="236">
        <v>1016601</v>
      </c>
      <c r="Q74" s="246">
        <v>9</v>
      </c>
      <c r="R74" s="236">
        <v>1065519</v>
      </c>
      <c r="S74" s="236" t="s">
        <v>633</v>
      </c>
      <c r="T74" s="236" t="s">
        <v>728</v>
      </c>
      <c r="U74" s="236" t="s">
        <v>671</v>
      </c>
      <c r="V74" s="236" t="s">
        <v>1017</v>
      </c>
      <c r="W74" s="236"/>
    </row>
    <row r="75" spans="1:30" x14ac:dyDescent="0.25">
      <c r="A75" s="226" t="s">
        <v>1018</v>
      </c>
      <c r="B75" s="226" t="s">
        <v>1019</v>
      </c>
      <c r="C75" s="236" t="s">
        <v>99</v>
      </c>
      <c r="D75" s="236" t="s">
        <v>631</v>
      </c>
      <c r="E75" s="236" t="s">
        <v>487</v>
      </c>
      <c r="F75" s="236" t="s">
        <v>269</v>
      </c>
      <c r="G75" s="236" t="s">
        <v>666</v>
      </c>
      <c r="H75" s="236" t="s">
        <v>666</v>
      </c>
      <c r="I75" s="236" t="s">
        <v>667</v>
      </c>
      <c r="J75" s="236" t="s">
        <v>509</v>
      </c>
      <c r="K75" s="236" t="s">
        <v>509</v>
      </c>
      <c r="L75" s="246">
        <v>9</v>
      </c>
      <c r="M75" s="236" t="s">
        <v>713</v>
      </c>
      <c r="N75" s="236" t="s">
        <v>1020</v>
      </c>
      <c r="O75" s="236" t="s">
        <v>488</v>
      </c>
      <c r="P75" s="236">
        <v>1016864</v>
      </c>
      <c r="Q75" s="246">
        <v>9</v>
      </c>
      <c r="R75" s="236">
        <v>1099796</v>
      </c>
      <c r="S75" s="236" t="s">
        <v>633</v>
      </c>
      <c r="T75" s="236" t="s">
        <v>728</v>
      </c>
      <c r="U75" s="236" t="s">
        <v>718</v>
      </c>
      <c r="V75" s="236" t="s">
        <v>636</v>
      </c>
      <c r="W75" s="236"/>
      <c r="AA75" s="228">
        <v>44594</v>
      </c>
      <c r="AB75" s="236" t="s">
        <v>709</v>
      </c>
    </row>
    <row r="76" spans="1:30" x14ac:dyDescent="0.25">
      <c r="A76" s="226" t="s">
        <v>1021</v>
      </c>
      <c r="B76" s="226" t="s">
        <v>1022</v>
      </c>
      <c r="C76" s="236" t="s">
        <v>687</v>
      </c>
      <c r="D76" s="226" t="s">
        <v>688</v>
      </c>
      <c r="E76" s="236" t="s">
        <v>487</v>
      </c>
      <c r="F76" s="236" t="s">
        <v>269</v>
      </c>
      <c r="G76" s="236" t="s">
        <v>666</v>
      </c>
      <c r="H76" s="236" t="s">
        <v>666</v>
      </c>
      <c r="I76" s="236" t="s">
        <v>667</v>
      </c>
      <c r="J76" s="236" t="s">
        <v>509</v>
      </c>
      <c r="K76" s="236" t="s">
        <v>509</v>
      </c>
      <c r="L76" s="246">
        <v>9</v>
      </c>
      <c r="M76" s="236" t="s">
        <v>713</v>
      </c>
      <c r="N76" s="236" t="s">
        <v>1023</v>
      </c>
      <c r="O76" s="236" t="s">
        <v>1024</v>
      </c>
      <c r="P76" s="236" t="s">
        <v>1025</v>
      </c>
      <c r="Q76" s="246">
        <v>9</v>
      </c>
      <c r="R76" s="236">
        <v>157833</v>
      </c>
      <c r="S76" s="236" t="s">
        <v>633</v>
      </c>
      <c r="T76" s="236" t="s">
        <v>717</v>
      </c>
      <c r="U76" s="236" t="s">
        <v>718</v>
      </c>
      <c r="V76" s="236" t="s">
        <v>636</v>
      </c>
      <c r="W76" s="236"/>
      <c r="AA76" s="228">
        <v>44594</v>
      </c>
      <c r="AB76" s="236" t="s">
        <v>709</v>
      </c>
    </row>
    <row r="77" spans="1:30" x14ac:dyDescent="0.25">
      <c r="A77" s="226" t="s">
        <v>1026</v>
      </c>
      <c r="B77" s="226" t="s">
        <v>1027</v>
      </c>
      <c r="C77" s="236" t="s">
        <v>687</v>
      </c>
      <c r="D77" s="226" t="s">
        <v>688</v>
      </c>
      <c r="E77" s="236" t="s">
        <v>1028</v>
      </c>
      <c r="F77" s="236" t="s">
        <v>269</v>
      </c>
      <c r="G77" s="236" t="s">
        <v>666</v>
      </c>
      <c r="H77" s="236" t="s">
        <v>666</v>
      </c>
      <c r="I77" s="236" t="s">
        <v>667</v>
      </c>
      <c r="J77" s="236" t="s">
        <v>509</v>
      </c>
      <c r="K77" s="236" t="s">
        <v>509</v>
      </c>
      <c r="L77" s="246">
        <v>9</v>
      </c>
      <c r="M77" s="236" t="s">
        <v>713</v>
      </c>
      <c r="N77" s="236" t="s">
        <v>1029</v>
      </c>
      <c r="O77" s="236" t="s">
        <v>1030</v>
      </c>
      <c r="P77" s="236" t="s">
        <v>1031</v>
      </c>
      <c r="Q77" s="246">
        <v>9</v>
      </c>
      <c r="R77" s="236">
        <v>7777777</v>
      </c>
      <c r="S77" s="236" t="s">
        <v>633</v>
      </c>
      <c r="T77" s="236" t="s">
        <v>728</v>
      </c>
      <c r="U77" s="236" t="s">
        <v>718</v>
      </c>
      <c r="V77" s="236" t="s">
        <v>636</v>
      </c>
      <c r="W77" s="236"/>
      <c r="AA77" s="228">
        <v>44594</v>
      </c>
      <c r="AB77" s="236" t="s">
        <v>709</v>
      </c>
    </row>
    <row r="78" spans="1:30" x14ac:dyDescent="0.25">
      <c r="A78" s="226" t="s">
        <v>1032</v>
      </c>
      <c r="B78" s="226" t="s">
        <v>1033</v>
      </c>
      <c r="C78" s="236" t="s">
        <v>687</v>
      </c>
      <c r="D78" s="226" t="s">
        <v>688</v>
      </c>
      <c r="E78" s="236" t="s">
        <v>1034</v>
      </c>
      <c r="F78" s="236" t="s">
        <v>269</v>
      </c>
      <c r="G78" s="236" t="s">
        <v>666</v>
      </c>
      <c r="H78" s="236" t="s">
        <v>666</v>
      </c>
      <c r="I78" s="236" t="s">
        <v>667</v>
      </c>
      <c r="J78" s="236" t="s">
        <v>509</v>
      </c>
      <c r="K78" s="236" t="s">
        <v>509</v>
      </c>
      <c r="L78" s="246">
        <v>9</v>
      </c>
      <c r="M78" s="236" t="s">
        <v>713</v>
      </c>
      <c r="N78" s="236" t="s">
        <v>1035</v>
      </c>
      <c r="O78" s="236" t="s">
        <v>1036</v>
      </c>
      <c r="P78" s="236" t="s">
        <v>1031</v>
      </c>
      <c r="Q78" s="246">
        <v>9</v>
      </c>
      <c r="R78" s="236">
        <v>7777777</v>
      </c>
      <c r="S78" s="236" t="s">
        <v>716</v>
      </c>
      <c r="T78" s="236" t="s">
        <v>717</v>
      </c>
      <c r="U78" s="236" t="s">
        <v>718</v>
      </c>
      <c r="V78" s="236" t="s">
        <v>636</v>
      </c>
      <c r="W78" s="236"/>
      <c r="AA78" s="228">
        <v>44594</v>
      </c>
      <c r="AB78" s="236" t="s">
        <v>709</v>
      </c>
    </row>
    <row r="79" spans="1:30" x14ac:dyDescent="0.25">
      <c r="A79" s="226" t="s">
        <v>1037</v>
      </c>
      <c r="B79" s="226" t="s">
        <v>1038</v>
      </c>
      <c r="C79" s="236" t="s">
        <v>687</v>
      </c>
      <c r="D79" s="226" t="s">
        <v>688</v>
      </c>
      <c r="E79" s="236" t="s">
        <v>1039</v>
      </c>
      <c r="F79" s="236" t="s">
        <v>269</v>
      </c>
      <c r="G79" s="236" t="s">
        <v>666</v>
      </c>
      <c r="H79" s="236" t="s">
        <v>666</v>
      </c>
      <c r="I79" s="236" t="e">
        <v>#N/A</v>
      </c>
      <c r="J79" s="236" t="s">
        <v>509</v>
      </c>
      <c r="K79" s="236" t="s">
        <v>509</v>
      </c>
      <c r="L79" s="246">
        <v>9</v>
      </c>
      <c r="M79" s="236" t="s">
        <v>713</v>
      </c>
      <c r="N79" s="236" t="s">
        <v>1040</v>
      </c>
      <c r="O79" s="236" t="s">
        <v>1041</v>
      </c>
      <c r="P79" s="236" t="s">
        <v>1042</v>
      </c>
      <c r="Q79" s="246">
        <v>9</v>
      </c>
      <c r="R79" s="236">
        <v>7777777</v>
      </c>
      <c r="S79" s="236" t="s">
        <v>633</v>
      </c>
      <c r="T79" s="236" t="s">
        <v>728</v>
      </c>
      <c r="U79" s="236" t="s">
        <v>639</v>
      </c>
      <c r="V79" s="236" t="s">
        <v>636</v>
      </c>
      <c r="W79" s="236"/>
      <c r="X79" s="226" t="s">
        <v>1043</v>
      </c>
      <c r="Y79" s="226" t="s">
        <v>1043</v>
      </c>
      <c r="Z79" s="226" t="s">
        <v>695</v>
      </c>
      <c r="AC79" s="230" t="s">
        <v>1044</v>
      </c>
      <c r="AD79" s="229">
        <v>44765</v>
      </c>
    </row>
    <row r="80" spans="1:30" x14ac:dyDescent="0.25">
      <c r="A80" s="226" t="s">
        <v>1045</v>
      </c>
      <c r="B80" s="226" t="s">
        <v>1046</v>
      </c>
      <c r="C80" s="236" t="s">
        <v>687</v>
      </c>
      <c r="D80" s="226" t="s">
        <v>688</v>
      </c>
      <c r="E80" s="236" t="s">
        <v>1047</v>
      </c>
      <c r="F80" s="236" t="s">
        <v>269</v>
      </c>
      <c r="G80" s="236" t="s">
        <v>666</v>
      </c>
      <c r="H80" s="236" t="s">
        <v>666</v>
      </c>
      <c r="I80" s="236" t="e">
        <v>#N/A</v>
      </c>
      <c r="J80" s="236" t="s">
        <v>509</v>
      </c>
      <c r="K80" s="236" t="s">
        <v>509</v>
      </c>
      <c r="L80" s="246">
        <v>9</v>
      </c>
      <c r="M80" s="236" t="s">
        <v>713</v>
      </c>
      <c r="N80" s="236" t="s">
        <v>1048</v>
      </c>
      <c r="O80" s="236" t="s">
        <v>1049</v>
      </c>
      <c r="P80" s="236" t="s">
        <v>1050</v>
      </c>
      <c r="Q80" s="246">
        <v>9</v>
      </c>
      <c r="R80" s="236">
        <v>7777777</v>
      </c>
      <c r="S80" s="236" t="s">
        <v>716</v>
      </c>
      <c r="T80" s="236" t="s">
        <v>717</v>
      </c>
      <c r="U80" s="236" t="s">
        <v>639</v>
      </c>
      <c r="V80" s="236" t="s">
        <v>636</v>
      </c>
      <c r="W80" s="236"/>
      <c r="X80" s="226" t="s">
        <v>695</v>
      </c>
      <c r="Y80" s="226" t="s">
        <v>695</v>
      </c>
      <c r="Z80" s="226" t="s">
        <v>695</v>
      </c>
    </row>
    <row r="81" spans="1:28" x14ac:dyDescent="0.25">
      <c r="A81" s="226" t="s">
        <v>1051</v>
      </c>
      <c r="B81" s="236" t="s">
        <v>1052</v>
      </c>
      <c r="C81" s="236" t="s">
        <v>1053</v>
      </c>
      <c r="D81" s="226" t="s">
        <v>1054</v>
      </c>
      <c r="E81" s="236" t="s">
        <v>1055</v>
      </c>
      <c r="F81" s="236" t="s">
        <v>269</v>
      </c>
      <c r="K81" s="236" t="s">
        <v>1056</v>
      </c>
      <c r="L81" s="246">
        <v>1</v>
      </c>
      <c r="M81" s="236" t="s">
        <v>1057</v>
      </c>
      <c r="N81" s="236" t="s">
        <v>1058</v>
      </c>
      <c r="O81" s="236" t="s">
        <v>1059</v>
      </c>
      <c r="P81" s="236" t="s">
        <v>1060</v>
      </c>
      <c r="Q81" s="246">
        <v>1</v>
      </c>
      <c r="R81" s="236" t="s">
        <v>1060</v>
      </c>
      <c r="S81" s="236" t="s">
        <v>637</v>
      </c>
      <c r="T81" s="236" t="s">
        <v>1056</v>
      </c>
      <c r="U81" s="236" t="s">
        <v>1061</v>
      </c>
      <c r="V81" s="236"/>
      <c r="W81" s="236"/>
      <c r="AA81" s="228" t="s">
        <v>1062</v>
      </c>
    </row>
    <row r="82" spans="1:28" x14ac:dyDescent="0.25">
      <c r="A82" s="226" t="s">
        <v>1063</v>
      </c>
      <c r="B82" s="226" t="s">
        <v>1064</v>
      </c>
      <c r="C82" s="236" t="s">
        <v>99</v>
      </c>
      <c r="D82" s="236" t="s">
        <v>631</v>
      </c>
      <c r="E82" s="236" t="s">
        <v>1065</v>
      </c>
      <c r="F82" s="236" t="s">
        <v>269</v>
      </c>
      <c r="G82" s="236" t="s">
        <v>666</v>
      </c>
      <c r="H82" s="236" t="s">
        <v>666</v>
      </c>
      <c r="I82" s="236"/>
      <c r="J82" s="236" t="s">
        <v>682</v>
      </c>
      <c r="K82" s="236" t="s">
        <v>682</v>
      </c>
      <c r="L82" s="246">
        <v>1</v>
      </c>
      <c r="M82" s="236" t="s">
        <v>1017</v>
      </c>
      <c r="N82" s="236" t="s">
        <v>1066</v>
      </c>
      <c r="O82" s="236" t="s">
        <v>1067</v>
      </c>
      <c r="P82" s="236" t="s">
        <v>636</v>
      </c>
      <c r="Q82" s="246">
        <v>1</v>
      </c>
      <c r="R82" s="236">
        <v>1078918</v>
      </c>
      <c r="S82" s="236" t="s">
        <v>637</v>
      </c>
      <c r="T82" s="236" t="s">
        <v>636</v>
      </c>
      <c r="U82" s="236" t="s">
        <v>639</v>
      </c>
      <c r="V82" s="236" t="s">
        <v>636</v>
      </c>
      <c r="W82" s="236"/>
      <c r="X82" s="226" t="s">
        <v>640</v>
      </c>
      <c r="Y82" s="226" t="s">
        <v>640</v>
      </c>
      <c r="Z82" s="226" t="s">
        <v>640</v>
      </c>
    </row>
    <row r="83" spans="1:28" x14ac:dyDescent="0.25">
      <c r="A83" s="226" t="s">
        <v>1068</v>
      </c>
      <c r="B83" s="226" t="s">
        <v>1069</v>
      </c>
      <c r="C83" s="236" t="s">
        <v>731</v>
      </c>
      <c r="D83" s="226" t="s">
        <v>732</v>
      </c>
      <c r="E83" s="236" t="s">
        <v>1070</v>
      </c>
      <c r="F83" s="236" t="s">
        <v>269</v>
      </c>
      <c r="G83" s="236" t="s">
        <v>666</v>
      </c>
      <c r="H83" s="236" t="s">
        <v>666</v>
      </c>
      <c r="I83" s="236" t="s">
        <v>667</v>
      </c>
      <c r="J83" s="236" t="s">
        <v>474</v>
      </c>
      <c r="K83" s="236" t="s">
        <v>474</v>
      </c>
      <c r="L83" s="246">
        <v>1</v>
      </c>
      <c r="M83" s="236" t="s">
        <v>862</v>
      </c>
      <c r="N83" s="236" t="s">
        <v>1071</v>
      </c>
      <c r="O83" s="236" t="s">
        <v>1072</v>
      </c>
      <c r="P83" s="236" t="s">
        <v>1073</v>
      </c>
      <c r="Q83" s="246">
        <v>1</v>
      </c>
      <c r="R83" s="236">
        <v>1086481</v>
      </c>
      <c r="S83" s="236" t="s">
        <v>637</v>
      </c>
      <c r="T83" s="236" t="s">
        <v>1074</v>
      </c>
      <c r="U83" s="236" t="s">
        <v>735</v>
      </c>
      <c r="V83" s="236" t="s">
        <v>862</v>
      </c>
      <c r="W83" s="236"/>
      <c r="AA83" s="228">
        <v>44251</v>
      </c>
      <c r="AB83" s="236" t="s">
        <v>709</v>
      </c>
    </row>
    <row r="84" spans="1:28" x14ac:dyDescent="0.25">
      <c r="A84" s="226" t="s">
        <v>1075</v>
      </c>
      <c r="B84" s="226" t="s">
        <v>1076</v>
      </c>
      <c r="C84" s="236" t="s">
        <v>99</v>
      </c>
      <c r="D84" s="236" t="s">
        <v>631</v>
      </c>
      <c r="E84" s="236" t="s">
        <v>501</v>
      </c>
      <c r="F84" s="236" t="s">
        <v>269</v>
      </c>
      <c r="G84" s="236" t="s">
        <v>666</v>
      </c>
      <c r="H84" s="236" t="s">
        <v>666</v>
      </c>
      <c r="I84" s="236" t="s">
        <v>667</v>
      </c>
      <c r="J84" s="236" t="s">
        <v>510</v>
      </c>
      <c r="K84" s="236" t="s">
        <v>510</v>
      </c>
      <c r="L84" s="246">
        <v>1.25</v>
      </c>
      <c r="M84" s="236" t="s">
        <v>1077</v>
      </c>
      <c r="N84" s="236" t="s">
        <v>501</v>
      </c>
      <c r="O84" s="236" t="s">
        <v>502</v>
      </c>
      <c r="P84" s="236" t="s">
        <v>636</v>
      </c>
      <c r="Q84" s="246">
        <v>1.25</v>
      </c>
      <c r="R84" s="236">
        <v>1036401</v>
      </c>
      <c r="S84" s="236" t="s">
        <v>637</v>
      </c>
      <c r="T84" s="236" t="s">
        <v>510</v>
      </c>
      <c r="U84" s="236" t="s">
        <v>735</v>
      </c>
      <c r="V84" s="236" t="s">
        <v>501</v>
      </c>
      <c r="W84" s="236"/>
    </row>
    <row r="85" spans="1:28" x14ac:dyDescent="0.25">
      <c r="A85" s="226" t="s">
        <v>1078</v>
      </c>
      <c r="B85" s="226" t="s">
        <v>1079</v>
      </c>
      <c r="C85" s="236" t="s">
        <v>731</v>
      </c>
      <c r="D85" s="226" t="s">
        <v>732</v>
      </c>
      <c r="E85" s="236" t="s">
        <v>501</v>
      </c>
      <c r="F85" s="236" t="s">
        <v>269</v>
      </c>
      <c r="G85" s="236" t="s">
        <v>666</v>
      </c>
      <c r="H85" s="236" t="s">
        <v>666</v>
      </c>
      <c r="I85" s="236" t="s">
        <v>667</v>
      </c>
      <c r="J85" s="236" t="s">
        <v>510</v>
      </c>
      <c r="K85" s="236" t="s">
        <v>510</v>
      </c>
      <c r="L85" s="246">
        <v>1.25</v>
      </c>
      <c r="M85" s="236" t="s">
        <v>1077</v>
      </c>
      <c r="N85" s="236" t="s">
        <v>501</v>
      </c>
      <c r="O85" s="236" t="s">
        <v>1080</v>
      </c>
      <c r="P85" s="236" t="s">
        <v>636</v>
      </c>
      <c r="Q85" s="246">
        <v>1.25</v>
      </c>
      <c r="R85" s="236">
        <v>1036401</v>
      </c>
      <c r="S85" s="236" t="s">
        <v>637</v>
      </c>
      <c r="T85" s="236" t="s">
        <v>510</v>
      </c>
      <c r="U85" s="236" t="s">
        <v>735</v>
      </c>
      <c r="V85" s="236" t="s">
        <v>501</v>
      </c>
      <c r="W85" s="236"/>
    </row>
    <row r="86" spans="1:28" x14ac:dyDescent="0.25">
      <c r="A86" s="226" t="s">
        <v>1081</v>
      </c>
      <c r="B86" s="226" t="s">
        <v>1082</v>
      </c>
      <c r="C86" s="236" t="s">
        <v>687</v>
      </c>
      <c r="D86" s="226" t="s">
        <v>688</v>
      </c>
      <c r="E86" s="236" t="s">
        <v>501</v>
      </c>
      <c r="F86" s="236" t="s">
        <v>269</v>
      </c>
      <c r="G86" s="236" t="s">
        <v>666</v>
      </c>
      <c r="H86" s="236" t="s">
        <v>666</v>
      </c>
      <c r="I86" s="236" t="s">
        <v>667</v>
      </c>
      <c r="J86" s="236" t="s">
        <v>510</v>
      </c>
      <c r="K86" s="236" t="s">
        <v>510</v>
      </c>
      <c r="L86" s="246">
        <v>1.25</v>
      </c>
      <c r="M86" s="236" t="s">
        <v>1077</v>
      </c>
      <c r="N86" s="236" t="s">
        <v>501</v>
      </c>
      <c r="O86" s="236" t="s">
        <v>503</v>
      </c>
      <c r="P86" s="236" t="s">
        <v>636</v>
      </c>
      <c r="Q86" s="246">
        <v>1.25</v>
      </c>
      <c r="R86" s="236">
        <v>1036401</v>
      </c>
      <c r="S86" s="236" t="s">
        <v>637</v>
      </c>
      <c r="T86" s="236" t="s">
        <v>510</v>
      </c>
      <c r="U86" s="236" t="s">
        <v>735</v>
      </c>
      <c r="V86" s="236" t="s">
        <v>501</v>
      </c>
      <c r="W86" s="236"/>
    </row>
    <row r="87" spans="1:28" x14ac:dyDescent="0.25">
      <c r="A87" s="226" t="s">
        <v>1083</v>
      </c>
      <c r="B87" s="226" t="s">
        <v>1084</v>
      </c>
      <c r="C87" s="236" t="s">
        <v>731</v>
      </c>
      <c r="D87" s="226" t="s">
        <v>732</v>
      </c>
      <c r="E87" s="236" t="s">
        <v>1085</v>
      </c>
      <c r="F87" s="236" t="s">
        <v>269</v>
      </c>
      <c r="G87" s="236" t="s">
        <v>666</v>
      </c>
      <c r="H87" s="236" t="s">
        <v>666</v>
      </c>
      <c r="I87" s="236" t="e">
        <v>#N/A</v>
      </c>
      <c r="J87" s="236" t="s">
        <v>468</v>
      </c>
      <c r="K87" s="236" t="s">
        <v>468</v>
      </c>
      <c r="L87" s="246">
        <v>1</v>
      </c>
      <c r="M87" s="236" t="s">
        <v>1086</v>
      </c>
      <c r="N87" s="236" t="s">
        <v>1087</v>
      </c>
      <c r="O87" s="236" t="s">
        <v>1088</v>
      </c>
      <c r="P87" s="236" t="s">
        <v>1089</v>
      </c>
      <c r="Q87" s="246">
        <v>1</v>
      </c>
      <c r="R87" s="236">
        <v>1004420</v>
      </c>
      <c r="S87" s="236" t="s">
        <v>637</v>
      </c>
      <c r="T87" s="236" t="s">
        <v>678</v>
      </c>
      <c r="U87" s="236" t="s">
        <v>639</v>
      </c>
      <c r="V87" s="236" t="s">
        <v>636</v>
      </c>
      <c r="W87" s="236"/>
      <c r="X87" s="226" t="s">
        <v>773</v>
      </c>
      <c r="Y87" s="226" t="s">
        <v>773</v>
      </c>
      <c r="Z87" s="226" t="s">
        <v>773</v>
      </c>
    </row>
    <row r="88" spans="1:28" x14ac:dyDescent="0.25">
      <c r="A88" s="226" t="s">
        <v>1090</v>
      </c>
      <c r="B88" s="226" t="s">
        <v>1091</v>
      </c>
      <c r="C88" s="236" t="s">
        <v>687</v>
      </c>
      <c r="D88" s="226" t="s">
        <v>688</v>
      </c>
      <c r="E88" s="236" t="s">
        <v>1092</v>
      </c>
      <c r="F88" s="236" t="s">
        <v>269</v>
      </c>
      <c r="G88" s="236" t="s">
        <v>666</v>
      </c>
      <c r="H88" s="236" t="s">
        <v>666</v>
      </c>
      <c r="I88" s="236" t="e">
        <v>#N/A</v>
      </c>
      <c r="J88" s="236" t="s">
        <v>468</v>
      </c>
      <c r="K88" s="236" t="s">
        <v>468</v>
      </c>
      <c r="L88" s="246">
        <v>1</v>
      </c>
      <c r="M88" s="236" t="s">
        <v>1093</v>
      </c>
      <c r="N88" s="236" t="s">
        <v>1094</v>
      </c>
      <c r="O88" s="236" t="s">
        <v>1095</v>
      </c>
      <c r="P88" s="236" t="s">
        <v>1092</v>
      </c>
      <c r="Q88" s="246">
        <v>1</v>
      </c>
      <c r="R88" s="236">
        <v>7777777</v>
      </c>
      <c r="S88" s="236" t="s">
        <v>637</v>
      </c>
      <c r="T88" s="236" t="s">
        <v>678</v>
      </c>
      <c r="U88" s="236" t="s">
        <v>639</v>
      </c>
      <c r="V88" s="236" t="s">
        <v>636</v>
      </c>
      <c r="W88" s="236"/>
      <c r="X88" s="226" t="s">
        <v>695</v>
      </c>
      <c r="Y88" s="226" t="s">
        <v>695</v>
      </c>
      <c r="Z88" s="226" t="s">
        <v>695</v>
      </c>
    </row>
    <row r="89" spans="1:28" x14ac:dyDescent="0.25">
      <c r="A89" s="226" t="s">
        <v>1096</v>
      </c>
      <c r="B89" s="226" t="s">
        <v>1097</v>
      </c>
      <c r="C89" s="236" t="s">
        <v>687</v>
      </c>
      <c r="D89" s="226" t="s">
        <v>688</v>
      </c>
      <c r="E89" s="236" t="s">
        <v>1098</v>
      </c>
      <c r="F89" s="236" t="s">
        <v>269</v>
      </c>
      <c r="G89" s="236" t="s">
        <v>666</v>
      </c>
      <c r="H89" s="236" t="s">
        <v>666</v>
      </c>
      <c r="I89" s="236" t="e">
        <v>#N/A</v>
      </c>
      <c r="J89" s="236" t="s">
        <v>480</v>
      </c>
      <c r="K89" s="236" t="s">
        <v>480</v>
      </c>
      <c r="L89" s="246">
        <v>1</v>
      </c>
      <c r="M89" s="236" t="s">
        <v>743</v>
      </c>
      <c r="N89" s="236" t="s">
        <v>1099</v>
      </c>
      <c r="O89" s="236" t="s">
        <v>1100</v>
      </c>
      <c r="P89" s="236" t="s">
        <v>777</v>
      </c>
      <c r="Q89" s="246">
        <v>1</v>
      </c>
      <c r="R89" s="236">
        <v>7777777</v>
      </c>
      <c r="S89" s="236" t="s">
        <v>637</v>
      </c>
      <c r="T89" s="236" t="s">
        <v>1101</v>
      </c>
      <c r="U89" s="236" t="s">
        <v>639</v>
      </c>
      <c r="V89" s="236" t="s">
        <v>636</v>
      </c>
      <c r="W89" s="236"/>
      <c r="X89" s="226" t="s">
        <v>695</v>
      </c>
      <c r="Y89" s="226" t="s">
        <v>695</v>
      </c>
      <c r="Z89" s="226" t="s">
        <v>695</v>
      </c>
    </row>
    <row r="90" spans="1:28" x14ac:dyDescent="0.25">
      <c r="A90" s="226" t="s">
        <v>1102</v>
      </c>
      <c r="B90" s="226" t="s">
        <v>1103</v>
      </c>
      <c r="C90" s="236" t="s">
        <v>687</v>
      </c>
      <c r="D90" s="226" t="s">
        <v>688</v>
      </c>
      <c r="E90" s="236" t="s">
        <v>1104</v>
      </c>
      <c r="F90" s="236" t="s">
        <v>269</v>
      </c>
      <c r="G90" s="236" t="s">
        <v>666</v>
      </c>
      <c r="H90" s="236" t="s">
        <v>666</v>
      </c>
      <c r="I90" s="236" t="e">
        <v>#N/A</v>
      </c>
      <c r="J90" s="236" t="s">
        <v>632</v>
      </c>
      <c r="K90" s="236" t="s">
        <v>632</v>
      </c>
      <c r="L90" s="246">
        <v>1</v>
      </c>
      <c r="M90" s="236" t="s">
        <v>862</v>
      </c>
      <c r="N90" s="236" t="s">
        <v>1105</v>
      </c>
      <c r="O90" s="236" t="s">
        <v>1106</v>
      </c>
      <c r="P90" s="236" t="s">
        <v>1107</v>
      </c>
      <c r="Q90" s="246">
        <v>1</v>
      </c>
      <c r="R90" s="236">
        <v>7777777</v>
      </c>
      <c r="S90" s="236" t="s">
        <v>637</v>
      </c>
      <c r="T90" s="236" t="s">
        <v>638</v>
      </c>
      <c r="U90" s="236" t="s">
        <v>639</v>
      </c>
      <c r="V90" s="236" t="s">
        <v>636</v>
      </c>
      <c r="W90" s="236"/>
      <c r="X90" s="226" t="s">
        <v>695</v>
      </c>
      <c r="Y90" s="226" t="s">
        <v>695</v>
      </c>
      <c r="Z90" s="226" t="s">
        <v>695</v>
      </c>
    </row>
    <row r="91" spans="1:28" x14ac:dyDescent="0.25">
      <c r="A91" s="226" t="s">
        <v>1108</v>
      </c>
      <c r="B91" s="226" t="s">
        <v>1109</v>
      </c>
      <c r="C91" s="236" t="s">
        <v>99</v>
      </c>
      <c r="D91" s="236" t="s">
        <v>631</v>
      </c>
      <c r="E91" s="236" t="s">
        <v>1110</v>
      </c>
      <c r="F91" s="236" t="s">
        <v>269</v>
      </c>
      <c r="G91" s="236" t="s">
        <v>666</v>
      </c>
      <c r="H91" s="236" t="s">
        <v>666</v>
      </c>
      <c r="I91" s="236" t="e">
        <v>#N/A</v>
      </c>
      <c r="J91" s="236" t="s">
        <v>468</v>
      </c>
      <c r="K91" s="236" t="s">
        <v>468</v>
      </c>
      <c r="L91" s="246">
        <v>1</v>
      </c>
      <c r="M91" s="236" t="s">
        <v>1111</v>
      </c>
      <c r="N91" s="236" t="s">
        <v>1112</v>
      </c>
      <c r="O91" s="236" t="s">
        <v>1113</v>
      </c>
      <c r="P91" s="236" t="s">
        <v>636</v>
      </c>
      <c r="Q91" s="246">
        <v>1</v>
      </c>
      <c r="R91" s="236">
        <v>1079139</v>
      </c>
      <c r="S91" s="236" t="s">
        <v>637</v>
      </c>
      <c r="T91" s="236" t="s">
        <v>678</v>
      </c>
      <c r="U91" s="236" t="s">
        <v>639</v>
      </c>
      <c r="V91" s="236" t="s">
        <v>636</v>
      </c>
      <c r="W91" s="236"/>
      <c r="X91" s="226" t="s">
        <v>640</v>
      </c>
      <c r="Y91" s="226" t="s">
        <v>640</v>
      </c>
      <c r="Z91" s="226" t="s">
        <v>640</v>
      </c>
    </row>
    <row r="92" spans="1:28" x14ac:dyDescent="0.25">
      <c r="A92" s="226" t="s">
        <v>1114</v>
      </c>
      <c r="B92" s="226" t="s">
        <v>1115</v>
      </c>
      <c r="C92" s="236" t="s">
        <v>731</v>
      </c>
      <c r="D92" s="226" t="s">
        <v>732</v>
      </c>
      <c r="E92" s="236" t="s">
        <v>1116</v>
      </c>
      <c r="F92" s="236" t="s">
        <v>269</v>
      </c>
      <c r="G92" s="236" t="s">
        <v>666</v>
      </c>
      <c r="H92" s="236" t="s">
        <v>666</v>
      </c>
      <c r="I92" s="236" t="e">
        <v>#N/A</v>
      </c>
      <c r="J92" s="236" t="s">
        <v>632</v>
      </c>
      <c r="K92" s="236" t="s">
        <v>632</v>
      </c>
      <c r="L92" s="246">
        <v>1</v>
      </c>
      <c r="M92" s="236" t="s">
        <v>633</v>
      </c>
      <c r="N92" s="236" t="s">
        <v>1117</v>
      </c>
      <c r="O92" s="236" t="s">
        <v>1118</v>
      </c>
      <c r="P92" s="236" t="s">
        <v>1119</v>
      </c>
      <c r="Q92" s="246">
        <v>1</v>
      </c>
      <c r="R92" s="236">
        <v>1004617</v>
      </c>
      <c r="S92" s="236" t="s">
        <v>637</v>
      </c>
      <c r="T92" s="236" t="s">
        <v>636</v>
      </c>
      <c r="U92" s="236" t="s">
        <v>639</v>
      </c>
      <c r="V92" s="236" t="s">
        <v>636</v>
      </c>
      <c r="W92" s="236"/>
      <c r="X92" s="226" t="s">
        <v>773</v>
      </c>
      <c r="Y92" s="226" t="s">
        <v>773</v>
      </c>
      <c r="Z92" s="226" t="s">
        <v>773</v>
      </c>
    </row>
    <row r="93" spans="1:28" x14ac:dyDescent="0.25">
      <c r="A93" s="244" t="s">
        <v>1120</v>
      </c>
      <c r="B93" s="244" t="s">
        <v>1121</v>
      </c>
      <c r="C93" s="245" t="s">
        <v>687</v>
      </c>
      <c r="D93" s="244" t="s">
        <v>688</v>
      </c>
      <c r="E93" s="245" t="s">
        <v>1122</v>
      </c>
      <c r="F93" s="236" t="s">
        <v>269</v>
      </c>
      <c r="G93" s="245" t="e">
        <v>#N/A</v>
      </c>
      <c r="H93" s="245" t="e">
        <v>#N/A</v>
      </c>
      <c r="I93" s="236" t="e">
        <v>#N/A</v>
      </c>
      <c r="J93" s="236" t="s">
        <v>690</v>
      </c>
      <c r="K93" s="236" t="s">
        <v>690</v>
      </c>
      <c r="L93" s="246">
        <v>1</v>
      </c>
      <c r="M93" s="236" t="s">
        <v>633</v>
      </c>
      <c r="N93" s="236" t="s">
        <v>1123</v>
      </c>
      <c r="O93" s="236" t="s">
        <v>1124</v>
      </c>
      <c r="P93" s="236" t="s">
        <v>1125</v>
      </c>
      <c r="Q93" s="246">
        <v>1</v>
      </c>
      <c r="R93" s="236">
        <v>7777777</v>
      </c>
      <c r="S93" s="236" t="s">
        <v>637</v>
      </c>
      <c r="T93" s="236" t="s">
        <v>694</v>
      </c>
      <c r="U93" s="236" t="s">
        <v>639</v>
      </c>
      <c r="V93" s="236" t="s">
        <v>636</v>
      </c>
      <c r="W93" s="236"/>
      <c r="X93" s="226" t="s">
        <v>695</v>
      </c>
      <c r="Y93" s="226" t="s">
        <v>695</v>
      </c>
      <c r="Z93" s="226" t="s">
        <v>695</v>
      </c>
    </row>
    <row r="94" spans="1:28" x14ac:dyDescent="0.25">
      <c r="A94" s="244" t="s">
        <v>1126</v>
      </c>
      <c r="B94" s="244" t="s">
        <v>1127</v>
      </c>
      <c r="C94" s="245" t="s">
        <v>687</v>
      </c>
      <c r="D94" s="244" t="s">
        <v>688</v>
      </c>
      <c r="E94" s="245" t="s">
        <v>1128</v>
      </c>
      <c r="F94" s="236" t="s">
        <v>269</v>
      </c>
      <c r="G94" s="245" t="e">
        <v>#N/A</v>
      </c>
      <c r="H94" s="245" t="e">
        <v>#N/A</v>
      </c>
      <c r="I94" s="236" t="e">
        <v>#N/A</v>
      </c>
      <c r="J94" s="236" t="s">
        <v>632</v>
      </c>
      <c r="K94" s="236" t="s">
        <v>632</v>
      </c>
      <c r="L94" s="246">
        <v>1</v>
      </c>
      <c r="M94" s="236" t="s">
        <v>633</v>
      </c>
      <c r="N94" s="236" t="s">
        <v>1129</v>
      </c>
      <c r="O94" s="236" t="s">
        <v>1130</v>
      </c>
      <c r="P94" s="236" t="s">
        <v>1131</v>
      </c>
      <c r="Q94" s="246">
        <v>1</v>
      </c>
      <c r="R94" s="236">
        <v>7777777</v>
      </c>
      <c r="S94" s="236" t="s">
        <v>637</v>
      </c>
      <c r="T94" s="236" t="s">
        <v>638</v>
      </c>
      <c r="U94" s="236" t="s">
        <v>639</v>
      </c>
      <c r="V94" s="236" t="s">
        <v>636</v>
      </c>
      <c r="W94" s="236"/>
      <c r="X94" s="226" t="s">
        <v>695</v>
      </c>
      <c r="Y94" s="226" t="s">
        <v>695</v>
      </c>
      <c r="Z94" s="226" t="s">
        <v>695</v>
      </c>
    </row>
    <row r="95" spans="1:28" x14ac:dyDescent="0.25">
      <c r="A95" s="244" t="s">
        <v>1132</v>
      </c>
      <c r="B95" s="244" t="s">
        <v>1133</v>
      </c>
      <c r="C95" s="245" t="s">
        <v>687</v>
      </c>
      <c r="D95" s="244" t="s">
        <v>688</v>
      </c>
      <c r="E95" s="245" t="s">
        <v>1134</v>
      </c>
      <c r="F95" s="236" t="s">
        <v>269</v>
      </c>
      <c r="G95" s="245" t="e">
        <v>#N/A</v>
      </c>
      <c r="H95" s="245" t="e">
        <v>#N/A</v>
      </c>
      <c r="I95" s="236" t="e">
        <v>#N/A</v>
      </c>
      <c r="J95" s="236" t="s">
        <v>480</v>
      </c>
      <c r="K95" s="236" t="s">
        <v>480</v>
      </c>
      <c r="L95" s="246">
        <v>1</v>
      </c>
      <c r="M95" s="236" t="s">
        <v>633</v>
      </c>
      <c r="N95" s="236" t="s">
        <v>1135</v>
      </c>
      <c r="O95" s="236" t="s">
        <v>1136</v>
      </c>
      <c r="P95" s="236" t="s">
        <v>1137</v>
      </c>
      <c r="Q95" s="246">
        <v>1</v>
      </c>
      <c r="R95" s="236">
        <v>7777777</v>
      </c>
      <c r="S95" s="236" t="s">
        <v>637</v>
      </c>
      <c r="T95" s="236" t="s">
        <v>1101</v>
      </c>
      <c r="U95" s="236" t="s">
        <v>639</v>
      </c>
      <c r="V95" s="236" t="s">
        <v>636</v>
      </c>
      <c r="W95" s="236"/>
      <c r="X95" s="226" t="s">
        <v>695</v>
      </c>
      <c r="Y95" s="226" t="s">
        <v>695</v>
      </c>
      <c r="Z95" s="226" t="s">
        <v>695</v>
      </c>
    </row>
    <row r="96" spans="1:28" x14ac:dyDescent="0.25">
      <c r="A96" s="226" t="s">
        <v>1138</v>
      </c>
      <c r="B96" s="226" t="s">
        <v>1139</v>
      </c>
      <c r="C96" s="236" t="s">
        <v>687</v>
      </c>
      <c r="D96" s="226" t="s">
        <v>688</v>
      </c>
      <c r="E96" s="247" t="s">
        <v>1140</v>
      </c>
      <c r="F96" s="236" t="s">
        <v>269</v>
      </c>
      <c r="G96" s="236" t="s">
        <v>666</v>
      </c>
      <c r="H96" s="236" t="s">
        <v>666</v>
      </c>
      <c r="I96" s="236" t="e">
        <v>#N/A</v>
      </c>
      <c r="J96" s="236" t="s">
        <v>754</v>
      </c>
      <c r="K96" s="236" t="s">
        <v>754</v>
      </c>
      <c r="L96" s="246">
        <v>1</v>
      </c>
      <c r="M96" s="236" t="s">
        <v>1141</v>
      </c>
      <c r="N96" s="236" t="s">
        <v>1142</v>
      </c>
      <c r="O96" s="236" t="s">
        <v>1143</v>
      </c>
      <c r="P96" s="236" t="s">
        <v>636</v>
      </c>
      <c r="Q96" s="246">
        <v>1</v>
      </c>
      <c r="R96" s="236">
        <v>7777777</v>
      </c>
      <c r="S96" s="236" t="s">
        <v>637</v>
      </c>
      <c r="T96" s="236" t="s">
        <v>1144</v>
      </c>
      <c r="U96" s="236" t="s">
        <v>639</v>
      </c>
      <c r="V96" s="236" t="s">
        <v>636</v>
      </c>
      <c r="W96" s="236"/>
      <c r="X96" s="226" t="s">
        <v>695</v>
      </c>
      <c r="Y96" s="226" t="s">
        <v>695</v>
      </c>
      <c r="Z96" s="226" t="s">
        <v>695</v>
      </c>
    </row>
    <row r="97" spans="1:33" x14ac:dyDescent="0.25">
      <c r="A97" s="226" t="s">
        <v>1145</v>
      </c>
      <c r="B97" s="226" t="s">
        <v>1146</v>
      </c>
      <c r="C97" s="236" t="s">
        <v>687</v>
      </c>
      <c r="D97" s="226" t="s">
        <v>688</v>
      </c>
      <c r="E97" s="236" t="s">
        <v>1147</v>
      </c>
      <c r="F97" s="236" t="s">
        <v>269</v>
      </c>
      <c r="G97" s="236" t="s">
        <v>666</v>
      </c>
      <c r="H97" s="236" t="s">
        <v>666</v>
      </c>
      <c r="I97" s="236" t="e">
        <v>#N/A</v>
      </c>
      <c r="J97" s="236" t="s">
        <v>690</v>
      </c>
      <c r="K97" s="236" t="s">
        <v>690</v>
      </c>
      <c r="L97" s="246">
        <v>1</v>
      </c>
      <c r="M97" s="236" t="s">
        <v>1141</v>
      </c>
      <c r="N97" s="236" t="s">
        <v>1147</v>
      </c>
      <c r="O97" s="236" t="s">
        <v>1148</v>
      </c>
      <c r="P97" s="236" t="s">
        <v>1149</v>
      </c>
      <c r="Q97" s="246">
        <v>1</v>
      </c>
      <c r="R97" s="236">
        <v>7777777</v>
      </c>
      <c r="S97" s="236" t="s">
        <v>637</v>
      </c>
      <c r="T97" s="236" t="s">
        <v>694</v>
      </c>
      <c r="U97" s="236" t="s">
        <v>639</v>
      </c>
      <c r="V97" s="236" t="s">
        <v>636</v>
      </c>
      <c r="W97" s="236"/>
      <c r="X97" s="226" t="s">
        <v>695</v>
      </c>
      <c r="Y97" s="226" t="s">
        <v>695</v>
      </c>
      <c r="Z97" s="226" t="s">
        <v>695</v>
      </c>
    </row>
    <row r="98" spans="1:33" x14ac:dyDescent="0.25">
      <c r="A98" s="226" t="s">
        <v>1150</v>
      </c>
      <c r="B98" s="226" t="s">
        <v>1151</v>
      </c>
      <c r="C98" s="236" t="s">
        <v>687</v>
      </c>
      <c r="D98" s="226" t="s">
        <v>688</v>
      </c>
      <c r="E98" s="236" t="s">
        <v>1152</v>
      </c>
      <c r="F98" s="236" t="s">
        <v>269</v>
      </c>
      <c r="G98" s="236" t="s">
        <v>666</v>
      </c>
      <c r="H98" s="236" t="s">
        <v>666</v>
      </c>
      <c r="I98" s="236" t="e">
        <v>#N/A</v>
      </c>
      <c r="J98" s="236" t="s">
        <v>690</v>
      </c>
      <c r="K98" s="236" t="s">
        <v>690</v>
      </c>
      <c r="L98" s="246">
        <v>1</v>
      </c>
      <c r="M98" s="236" t="s">
        <v>633</v>
      </c>
      <c r="N98" s="236" t="s">
        <v>1153</v>
      </c>
      <c r="O98" s="236" t="s">
        <v>1154</v>
      </c>
      <c r="P98" s="236" t="s">
        <v>1125</v>
      </c>
      <c r="Q98" s="246">
        <v>1</v>
      </c>
      <c r="R98" s="236" t="s">
        <v>1060</v>
      </c>
      <c r="S98" s="236" t="s">
        <v>637</v>
      </c>
      <c r="T98" s="236" t="s">
        <v>694</v>
      </c>
      <c r="U98" s="236" t="s">
        <v>639</v>
      </c>
      <c r="V98" s="236"/>
      <c r="W98" s="236"/>
      <c r="X98" s="236" t="s">
        <v>109</v>
      </c>
      <c r="Y98" s="236" t="s">
        <v>109</v>
      </c>
      <c r="Z98" s="236" t="s">
        <v>695</v>
      </c>
      <c r="AA98" s="248" t="s">
        <v>1155</v>
      </c>
      <c r="AB98" s="236"/>
      <c r="AC98" s="248"/>
      <c r="AD98" s="236"/>
      <c r="AE98" s="236"/>
      <c r="AF98" s="236"/>
      <c r="AG98" s="236"/>
    </row>
    <row r="99" spans="1:33" x14ac:dyDescent="0.25">
      <c r="A99" s="226" t="s">
        <v>1156</v>
      </c>
      <c r="B99" s="226" t="s">
        <v>1157</v>
      </c>
      <c r="C99" s="236" t="s">
        <v>687</v>
      </c>
      <c r="D99" s="226" t="s">
        <v>688</v>
      </c>
      <c r="E99" s="236" t="s">
        <v>1158</v>
      </c>
      <c r="F99" s="236" t="s">
        <v>269</v>
      </c>
      <c r="G99" s="236" t="s">
        <v>666</v>
      </c>
      <c r="H99" s="236" t="s">
        <v>666</v>
      </c>
      <c r="I99" s="236" t="e">
        <v>#N/A</v>
      </c>
      <c r="J99" s="236" t="s">
        <v>632</v>
      </c>
      <c r="K99" s="236" t="s">
        <v>632</v>
      </c>
      <c r="L99" s="246">
        <v>1</v>
      </c>
      <c r="M99" s="236" t="s">
        <v>633</v>
      </c>
      <c r="N99" s="236" t="s">
        <v>1159</v>
      </c>
      <c r="O99" s="236" t="s">
        <v>1130</v>
      </c>
      <c r="P99" s="236" t="s">
        <v>1160</v>
      </c>
      <c r="Q99" s="246">
        <v>1</v>
      </c>
      <c r="R99" s="236" t="s">
        <v>1060</v>
      </c>
      <c r="S99" s="236" t="s">
        <v>637</v>
      </c>
      <c r="T99" s="236" t="s">
        <v>638</v>
      </c>
      <c r="U99" s="236" t="s">
        <v>639</v>
      </c>
      <c r="V99" s="236"/>
      <c r="W99" s="236"/>
      <c r="X99" s="236" t="s">
        <v>109</v>
      </c>
      <c r="Y99" s="236" t="s">
        <v>109</v>
      </c>
      <c r="Z99" s="236" t="s">
        <v>695</v>
      </c>
      <c r="AA99" s="248" t="s">
        <v>1155</v>
      </c>
      <c r="AB99" s="236"/>
      <c r="AC99" s="248"/>
      <c r="AD99" s="236"/>
      <c r="AE99" s="236"/>
      <c r="AF99" s="236"/>
      <c r="AG99" s="236"/>
    </row>
    <row r="100" spans="1:33" x14ac:dyDescent="0.25">
      <c r="A100" s="226" t="s">
        <v>1161</v>
      </c>
      <c r="B100" s="226" t="s">
        <v>1162</v>
      </c>
      <c r="C100" s="236" t="s">
        <v>687</v>
      </c>
      <c r="D100" s="226" t="s">
        <v>688</v>
      </c>
      <c r="E100" s="236" t="s">
        <v>1163</v>
      </c>
      <c r="F100" s="236" t="s">
        <v>269</v>
      </c>
      <c r="G100" s="236" t="s">
        <v>666</v>
      </c>
      <c r="H100" s="236" t="s">
        <v>666</v>
      </c>
      <c r="I100" s="236" t="e">
        <v>#N/A</v>
      </c>
      <c r="J100" s="236" t="s">
        <v>480</v>
      </c>
      <c r="K100" s="236" t="s">
        <v>480</v>
      </c>
      <c r="L100" s="246">
        <v>1</v>
      </c>
      <c r="M100" s="236" t="s">
        <v>633</v>
      </c>
      <c r="N100" s="236" t="s">
        <v>1164</v>
      </c>
      <c r="O100" s="236" t="s">
        <v>534</v>
      </c>
      <c r="P100" s="236" t="s">
        <v>533</v>
      </c>
      <c r="Q100" s="246">
        <v>1</v>
      </c>
      <c r="R100" s="236" t="s">
        <v>1060</v>
      </c>
      <c r="S100" s="236" t="s">
        <v>637</v>
      </c>
      <c r="T100" s="236" t="s">
        <v>1101</v>
      </c>
      <c r="U100" s="236" t="s">
        <v>639</v>
      </c>
      <c r="V100" s="236"/>
      <c r="W100" s="236"/>
      <c r="X100" s="236" t="s">
        <v>109</v>
      </c>
      <c r="Y100" s="236" t="s">
        <v>109</v>
      </c>
      <c r="Z100" s="236" t="s">
        <v>695</v>
      </c>
      <c r="AA100" s="248" t="s">
        <v>1155</v>
      </c>
      <c r="AB100" s="236"/>
      <c r="AC100" s="248"/>
      <c r="AD100" s="236"/>
      <c r="AE100" s="236"/>
      <c r="AF100" s="236"/>
      <c r="AG100" s="236"/>
    </row>
    <row r="101" spans="1:33" x14ac:dyDescent="0.25">
      <c r="A101" s="226" t="s">
        <v>1165</v>
      </c>
      <c r="B101" s="226" t="s">
        <v>1166</v>
      </c>
      <c r="C101" s="236" t="s">
        <v>687</v>
      </c>
      <c r="D101" s="226" t="s">
        <v>688</v>
      </c>
      <c r="E101" s="236" t="s">
        <v>1167</v>
      </c>
      <c r="F101" s="236" t="s">
        <v>269</v>
      </c>
      <c r="G101" s="236" t="s">
        <v>666</v>
      </c>
      <c r="H101" s="236" t="s">
        <v>666</v>
      </c>
      <c r="I101" s="236" t="e">
        <v>#N/A</v>
      </c>
      <c r="J101" s="236" t="s">
        <v>469</v>
      </c>
      <c r="K101" s="236" t="s">
        <v>469</v>
      </c>
      <c r="L101" s="246">
        <v>1</v>
      </c>
      <c r="M101" s="236" t="s">
        <v>1168</v>
      </c>
      <c r="N101" s="236" t="s">
        <v>1169</v>
      </c>
      <c r="O101" s="236" t="s">
        <v>1170</v>
      </c>
      <c r="P101" s="236" t="s">
        <v>1171</v>
      </c>
      <c r="Q101" s="246">
        <v>1</v>
      </c>
      <c r="R101" s="236" t="s">
        <v>1060</v>
      </c>
      <c r="S101" s="236" t="s">
        <v>637</v>
      </c>
      <c r="T101" s="236" t="s">
        <v>645</v>
      </c>
      <c r="U101" s="236" t="s">
        <v>639</v>
      </c>
      <c r="V101" s="236"/>
      <c r="W101" s="236"/>
      <c r="X101" s="236" t="s">
        <v>109</v>
      </c>
      <c r="Y101" s="236" t="s">
        <v>109</v>
      </c>
      <c r="Z101" s="236" t="s">
        <v>695</v>
      </c>
      <c r="AA101" s="248" t="s">
        <v>1155</v>
      </c>
      <c r="AB101" s="236"/>
      <c r="AC101" s="248"/>
      <c r="AD101" s="236"/>
      <c r="AE101" s="236"/>
      <c r="AF101" s="236"/>
      <c r="AG101" s="236"/>
    </row>
    <row r="102" spans="1:33" x14ac:dyDescent="0.25">
      <c r="A102" s="226" t="s">
        <v>1165</v>
      </c>
      <c r="B102" s="226" t="s">
        <v>1166</v>
      </c>
      <c r="C102" s="236" t="s">
        <v>687</v>
      </c>
      <c r="D102" s="226" t="s">
        <v>688</v>
      </c>
      <c r="E102" s="236" t="s">
        <v>1167</v>
      </c>
      <c r="F102" s="236" t="s">
        <v>269</v>
      </c>
      <c r="G102" s="236" t="s">
        <v>666</v>
      </c>
      <c r="H102" s="236" t="s">
        <v>666</v>
      </c>
      <c r="I102" s="236" t="e">
        <v>#N/A</v>
      </c>
      <c r="J102" s="236" t="s">
        <v>469</v>
      </c>
      <c r="K102" s="236" t="s">
        <v>469</v>
      </c>
      <c r="L102" s="246">
        <v>1</v>
      </c>
      <c r="M102" s="236" t="s">
        <v>1168</v>
      </c>
      <c r="N102" s="236" t="s">
        <v>1169</v>
      </c>
      <c r="O102" s="236" t="s">
        <v>1170</v>
      </c>
      <c r="P102" s="236" t="s">
        <v>1171</v>
      </c>
      <c r="Q102" s="246">
        <v>1</v>
      </c>
      <c r="R102" s="236">
        <v>7777777</v>
      </c>
      <c r="S102" s="236" t="s">
        <v>637</v>
      </c>
      <c r="T102" s="236" t="s">
        <v>645</v>
      </c>
      <c r="U102" s="236" t="s">
        <v>639</v>
      </c>
      <c r="V102" s="236" t="s">
        <v>636</v>
      </c>
      <c r="W102" s="236"/>
      <c r="X102" s="226" t="s">
        <v>695</v>
      </c>
      <c r="Y102" s="226" t="s">
        <v>695</v>
      </c>
      <c r="Z102" s="226" t="s">
        <v>695</v>
      </c>
    </row>
    <row r="103" spans="1:33" x14ac:dyDescent="0.25">
      <c r="A103" s="226" t="s">
        <v>1172</v>
      </c>
      <c r="B103" s="226" t="s">
        <v>1173</v>
      </c>
      <c r="C103" s="236" t="s">
        <v>687</v>
      </c>
      <c r="D103" s="226" t="s">
        <v>688</v>
      </c>
      <c r="E103" s="236" t="s">
        <v>1174</v>
      </c>
      <c r="F103" s="236" t="s">
        <v>269</v>
      </c>
      <c r="G103" s="236" t="s">
        <v>666</v>
      </c>
      <c r="H103" s="236" t="s">
        <v>666</v>
      </c>
      <c r="I103" s="236"/>
      <c r="J103" s="236" t="s">
        <v>682</v>
      </c>
      <c r="K103" s="236" t="s">
        <v>682</v>
      </c>
      <c r="L103" s="246">
        <v>1</v>
      </c>
      <c r="M103" s="236" t="s">
        <v>862</v>
      </c>
      <c r="N103" s="236" t="s">
        <v>1175</v>
      </c>
      <c r="O103" s="236" t="s">
        <v>1176</v>
      </c>
      <c r="P103" s="236" t="s">
        <v>1177</v>
      </c>
      <c r="Q103" s="246">
        <v>1</v>
      </c>
      <c r="R103" s="236">
        <v>32641</v>
      </c>
      <c r="S103" s="236" t="s">
        <v>637</v>
      </c>
      <c r="T103" s="236" t="s">
        <v>682</v>
      </c>
      <c r="U103" s="236" t="s">
        <v>639</v>
      </c>
      <c r="V103" s="236" t="s">
        <v>636</v>
      </c>
      <c r="W103" s="236"/>
      <c r="X103" s="226" t="s">
        <v>695</v>
      </c>
      <c r="Y103" s="226" t="s">
        <v>695</v>
      </c>
      <c r="Z103" s="226" t="s">
        <v>695</v>
      </c>
    </row>
    <row r="104" spans="1:33" x14ac:dyDescent="0.25">
      <c r="A104" s="226" t="s">
        <v>1178</v>
      </c>
      <c r="B104" s="226" t="s">
        <v>1179</v>
      </c>
      <c r="C104" s="236" t="s">
        <v>687</v>
      </c>
      <c r="D104" s="226" t="s">
        <v>688</v>
      </c>
      <c r="E104" s="236" t="s">
        <v>1180</v>
      </c>
      <c r="F104" s="236" t="s">
        <v>269</v>
      </c>
      <c r="G104" s="236" t="s">
        <v>666</v>
      </c>
      <c r="H104" s="236" t="s">
        <v>666</v>
      </c>
      <c r="I104" s="236" t="e">
        <v>#N/A</v>
      </c>
      <c r="J104" s="236" t="s">
        <v>472</v>
      </c>
      <c r="K104" s="236" t="s">
        <v>472</v>
      </c>
      <c r="L104" s="246">
        <v>1</v>
      </c>
      <c r="M104" s="236" t="s">
        <v>862</v>
      </c>
      <c r="N104" s="236" t="s">
        <v>1181</v>
      </c>
      <c r="O104" s="236" t="s">
        <v>531</v>
      </c>
      <c r="P104" s="236" t="s">
        <v>1182</v>
      </c>
      <c r="Q104" s="246">
        <v>1</v>
      </c>
      <c r="R104" s="236">
        <v>7777777</v>
      </c>
      <c r="S104" s="236" t="s">
        <v>637</v>
      </c>
      <c r="T104" s="236" t="s">
        <v>1183</v>
      </c>
      <c r="U104" s="236" t="s">
        <v>639</v>
      </c>
      <c r="V104" s="236" t="s">
        <v>636</v>
      </c>
      <c r="W104" s="236"/>
      <c r="X104" s="226" t="s">
        <v>695</v>
      </c>
      <c r="Y104" s="226" t="s">
        <v>695</v>
      </c>
      <c r="Z104" s="226" t="s">
        <v>695</v>
      </c>
    </row>
    <row r="105" spans="1:33" x14ac:dyDescent="0.25">
      <c r="A105" s="226" t="s">
        <v>1184</v>
      </c>
      <c r="B105" s="226" t="s">
        <v>1185</v>
      </c>
      <c r="C105" s="236" t="s">
        <v>687</v>
      </c>
      <c r="D105" s="226" t="s">
        <v>688</v>
      </c>
      <c r="E105" s="247" t="s">
        <v>1186</v>
      </c>
      <c r="F105" s="236" t="s">
        <v>269</v>
      </c>
      <c r="G105" s="236" t="s">
        <v>666</v>
      </c>
      <c r="H105" s="236" t="s">
        <v>666</v>
      </c>
      <c r="I105" s="236" t="e">
        <v>#N/A</v>
      </c>
      <c r="J105" s="236" t="s">
        <v>473</v>
      </c>
      <c r="K105" s="236" t="s">
        <v>473</v>
      </c>
      <c r="L105" s="246">
        <v>1</v>
      </c>
      <c r="M105" s="236" t="s">
        <v>716</v>
      </c>
      <c r="N105" s="236" t="s">
        <v>1187</v>
      </c>
      <c r="O105" s="236" t="s">
        <v>1188</v>
      </c>
      <c r="P105" s="236" t="s">
        <v>1189</v>
      </c>
      <c r="Q105" s="246">
        <v>1</v>
      </c>
      <c r="R105" s="236">
        <v>7777777</v>
      </c>
      <c r="S105" s="236" t="s">
        <v>637</v>
      </c>
      <c r="T105" s="236" t="s">
        <v>1190</v>
      </c>
      <c r="U105" s="236" t="s">
        <v>639</v>
      </c>
      <c r="V105" s="236" t="s">
        <v>636</v>
      </c>
      <c r="W105" s="236"/>
      <c r="X105" s="226" t="s">
        <v>695</v>
      </c>
      <c r="Y105" s="226" t="s">
        <v>695</v>
      </c>
      <c r="Z105" s="226" t="s">
        <v>695</v>
      </c>
    </row>
    <row r="106" spans="1:33" x14ac:dyDescent="0.25">
      <c r="A106" s="226" t="s">
        <v>1191</v>
      </c>
      <c r="B106" s="226" t="s">
        <v>1192</v>
      </c>
      <c r="C106" s="236" t="s">
        <v>687</v>
      </c>
      <c r="D106" s="226" t="s">
        <v>688</v>
      </c>
      <c r="E106" s="236" t="s">
        <v>1193</v>
      </c>
      <c r="F106" s="236" t="s">
        <v>269</v>
      </c>
      <c r="G106" s="236" t="s">
        <v>666</v>
      </c>
      <c r="H106" s="236" t="s">
        <v>666</v>
      </c>
      <c r="I106" s="236" t="e">
        <v>#N/A</v>
      </c>
      <c r="J106" s="236" t="s">
        <v>690</v>
      </c>
      <c r="K106" s="236" t="s">
        <v>690</v>
      </c>
      <c r="L106" s="246">
        <v>1</v>
      </c>
      <c r="M106" s="236" t="s">
        <v>862</v>
      </c>
      <c r="N106" s="236" t="s">
        <v>1194</v>
      </c>
      <c r="O106" s="236" t="s">
        <v>1195</v>
      </c>
      <c r="P106" s="236" t="s">
        <v>1196</v>
      </c>
      <c r="Q106" s="246">
        <v>1</v>
      </c>
      <c r="R106" s="236">
        <v>7777777</v>
      </c>
      <c r="S106" s="236" t="s">
        <v>637</v>
      </c>
      <c r="T106" s="236" t="s">
        <v>694</v>
      </c>
      <c r="U106" s="236" t="s">
        <v>639</v>
      </c>
      <c r="V106" s="236" t="s">
        <v>636</v>
      </c>
      <c r="W106" s="236"/>
      <c r="X106" s="226" t="s">
        <v>695</v>
      </c>
      <c r="Y106" s="226" t="s">
        <v>695</v>
      </c>
      <c r="Z106" s="226" t="s">
        <v>695</v>
      </c>
    </row>
    <row r="107" spans="1:33" x14ac:dyDescent="0.25">
      <c r="A107" s="226" t="s">
        <v>1197</v>
      </c>
      <c r="B107" s="226" t="s">
        <v>1198</v>
      </c>
      <c r="C107" s="236" t="s">
        <v>687</v>
      </c>
      <c r="D107" s="226" t="s">
        <v>688</v>
      </c>
      <c r="E107" s="236" t="s">
        <v>1199</v>
      </c>
      <c r="F107" s="236" t="s">
        <v>269</v>
      </c>
      <c r="G107" s="236" t="s">
        <v>666</v>
      </c>
      <c r="H107" s="236" t="s">
        <v>666</v>
      </c>
      <c r="I107" s="236" t="e">
        <v>#N/A</v>
      </c>
      <c r="J107" s="236" t="s">
        <v>469</v>
      </c>
      <c r="K107" s="236" t="s">
        <v>469</v>
      </c>
      <c r="L107" s="246">
        <v>1</v>
      </c>
      <c r="M107" s="236" t="s">
        <v>862</v>
      </c>
      <c r="N107" s="236" t="s">
        <v>1200</v>
      </c>
      <c r="O107" s="236" t="s">
        <v>1201</v>
      </c>
      <c r="P107" s="236" t="s">
        <v>1202</v>
      </c>
      <c r="Q107" s="246">
        <v>1</v>
      </c>
      <c r="R107" s="236">
        <v>7777777</v>
      </c>
      <c r="S107" s="236" t="s">
        <v>637</v>
      </c>
      <c r="T107" s="236" t="s">
        <v>645</v>
      </c>
      <c r="U107" s="236" t="s">
        <v>639</v>
      </c>
      <c r="V107" s="236" t="s">
        <v>636</v>
      </c>
      <c r="W107" s="236"/>
      <c r="X107" s="226" t="s">
        <v>695</v>
      </c>
      <c r="Y107" s="226" t="s">
        <v>695</v>
      </c>
      <c r="Z107" s="226" t="s">
        <v>695</v>
      </c>
    </row>
    <row r="108" spans="1:33" x14ac:dyDescent="0.25">
      <c r="A108" s="226" t="s">
        <v>1203</v>
      </c>
      <c r="B108" s="226" t="s">
        <v>1204</v>
      </c>
      <c r="C108" s="236" t="s">
        <v>687</v>
      </c>
      <c r="D108" s="226" t="s">
        <v>688</v>
      </c>
      <c r="E108" s="236" t="s">
        <v>1205</v>
      </c>
      <c r="F108" s="236" t="s">
        <v>269</v>
      </c>
      <c r="G108" s="236" t="s">
        <v>666</v>
      </c>
      <c r="H108" s="236" t="s">
        <v>666</v>
      </c>
      <c r="I108" s="236" t="e">
        <v>#N/A</v>
      </c>
      <c r="J108" s="236" t="s">
        <v>690</v>
      </c>
      <c r="K108" s="236" t="s">
        <v>690</v>
      </c>
      <c r="L108" s="246">
        <v>1</v>
      </c>
      <c r="M108" s="236" t="s">
        <v>743</v>
      </c>
      <c r="N108" s="236" t="s">
        <v>1206</v>
      </c>
      <c r="O108" s="236" t="s">
        <v>1207</v>
      </c>
      <c r="P108" s="236" t="s">
        <v>636</v>
      </c>
      <c r="Q108" s="246">
        <v>1</v>
      </c>
      <c r="R108" s="236">
        <v>7777777</v>
      </c>
      <c r="S108" s="236" t="s">
        <v>637</v>
      </c>
      <c r="T108" s="236" t="s">
        <v>694</v>
      </c>
      <c r="U108" s="236" t="s">
        <v>639</v>
      </c>
      <c r="V108" s="236" t="s">
        <v>636</v>
      </c>
      <c r="W108" s="236"/>
      <c r="X108" s="226" t="s">
        <v>695</v>
      </c>
      <c r="Y108" s="226" t="s">
        <v>695</v>
      </c>
      <c r="Z108" s="226" t="s">
        <v>695</v>
      </c>
    </row>
    <row r="109" spans="1:33" x14ac:dyDescent="0.25">
      <c r="A109" s="226" t="s">
        <v>1208</v>
      </c>
      <c r="B109" s="226" t="s">
        <v>1209</v>
      </c>
      <c r="C109" s="236" t="s">
        <v>687</v>
      </c>
      <c r="D109" s="226" t="s">
        <v>688</v>
      </c>
      <c r="E109" s="236" t="s">
        <v>1210</v>
      </c>
      <c r="F109" s="236" t="s">
        <v>269</v>
      </c>
      <c r="G109" s="236" t="s">
        <v>666</v>
      </c>
      <c r="H109" s="236" t="s">
        <v>666</v>
      </c>
      <c r="I109" s="236" t="e">
        <v>#N/A</v>
      </c>
      <c r="J109" s="236" t="s">
        <v>690</v>
      </c>
      <c r="K109" s="236" t="s">
        <v>690</v>
      </c>
      <c r="L109" s="246">
        <v>1</v>
      </c>
      <c r="M109" s="236" t="s">
        <v>743</v>
      </c>
      <c r="N109" s="236" t="s">
        <v>1211</v>
      </c>
      <c r="O109" s="236" t="s">
        <v>1212</v>
      </c>
      <c r="P109" s="236" t="s">
        <v>636</v>
      </c>
      <c r="Q109" s="246">
        <v>1</v>
      </c>
      <c r="R109" s="236">
        <v>7777777</v>
      </c>
      <c r="S109" s="236" t="s">
        <v>637</v>
      </c>
      <c r="T109" s="236" t="s">
        <v>694</v>
      </c>
      <c r="U109" s="236" t="s">
        <v>639</v>
      </c>
      <c r="V109" s="236" t="s">
        <v>636</v>
      </c>
      <c r="W109" s="236"/>
      <c r="X109" s="226" t="s">
        <v>695</v>
      </c>
      <c r="Y109" s="226" t="s">
        <v>695</v>
      </c>
      <c r="Z109" s="226" t="s">
        <v>695</v>
      </c>
    </row>
    <row r="110" spans="1:33" x14ac:dyDescent="0.25">
      <c r="A110" s="226" t="s">
        <v>1213</v>
      </c>
      <c r="B110" s="226" t="s">
        <v>1214</v>
      </c>
      <c r="C110" s="236" t="s">
        <v>687</v>
      </c>
      <c r="D110" s="226" t="s">
        <v>688</v>
      </c>
      <c r="E110" s="236" t="s">
        <v>1215</v>
      </c>
      <c r="F110" s="236" t="s">
        <v>269</v>
      </c>
      <c r="G110" s="236" t="s">
        <v>666</v>
      </c>
      <c r="H110" s="236" t="s">
        <v>666</v>
      </c>
      <c r="I110" s="236" t="e">
        <v>#N/A</v>
      </c>
      <c r="J110" s="236" t="s">
        <v>468</v>
      </c>
      <c r="K110" s="236" t="s">
        <v>468</v>
      </c>
      <c r="L110" s="246">
        <v>1</v>
      </c>
      <c r="M110" s="236" t="s">
        <v>743</v>
      </c>
      <c r="N110" s="236" t="s">
        <v>1216</v>
      </c>
      <c r="O110" s="236" t="s">
        <v>1217</v>
      </c>
      <c r="P110" s="236" t="s">
        <v>1218</v>
      </c>
      <c r="Q110" s="246">
        <v>1</v>
      </c>
      <c r="R110" s="236">
        <v>7777777</v>
      </c>
      <c r="S110" s="236" t="s">
        <v>637</v>
      </c>
      <c r="T110" s="236" t="s">
        <v>678</v>
      </c>
      <c r="U110" s="236" t="s">
        <v>639</v>
      </c>
      <c r="V110" s="236" t="s">
        <v>636</v>
      </c>
      <c r="W110" s="236"/>
      <c r="X110" s="226" t="s">
        <v>695</v>
      </c>
      <c r="Y110" s="226" t="s">
        <v>695</v>
      </c>
      <c r="Z110" s="226" t="s">
        <v>695</v>
      </c>
    </row>
    <row r="111" spans="1:33" x14ac:dyDescent="0.25">
      <c r="A111" s="226" t="s">
        <v>1219</v>
      </c>
      <c r="B111" s="226" t="s">
        <v>1220</v>
      </c>
      <c r="C111" s="236" t="s">
        <v>687</v>
      </c>
      <c r="D111" s="226" t="s">
        <v>688</v>
      </c>
      <c r="E111" s="236" t="s">
        <v>1221</v>
      </c>
      <c r="F111" s="236" t="s">
        <v>269</v>
      </c>
      <c r="G111" s="236" t="s">
        <v>666</v>
      </c>
      <c r="H111" s="236" t="s">
        <v>666</v>
      </c>
      <c r="I111" s="236" t="e">
        <v>#N/A</v>
      </c>
      <c r="J111" s="236" t="s">
        <v>632</v>
      </c>
      <c r="K111" s="236" t="s">
        <v>632</v>
      </c>
      <c r="L111" s="246">
        <v>1</v>
      </c>
      <c r="M111" s="236" t="s">
        <v>743</v>
      </c>
      <c r="N111" s="236" t="s">
        <v>1222</v>
      </c>
      <c r="O111" s="236" t="s">
        <v>1223</v>
      </c>
      <c r="P111" s="236" t="s">
        <v>1224</v>
      </c>
      <c r="Q111" s="246">
        <v>1</v>
      </c>
      <c r="R111" s="236">
        <v>7777777</v>
      </c>
      <c r="S111" s="236" t="s">
        <v>637</v>
      </c>
      <c r="T111" s="236" t="s">
        <v>638</v>
      </c>
      <c r="U111" s="236" t="s">
        <v>639</v>
      </c>
      <c r="V111" s="236" t="s">
        <v>636</v>
      </c>
      <c r="W111" s="236"/>
      <c r="X111" s="226" t="s">
        <v>695</v>
      </c>
      <c r="Y111" s="226" t="s">
        <v>695</v>
      </c>
      <c r="Z111" s="226" t="s">
        <v>695</v>
      </c>
    </row>
    <row r="112" spans="1:33" x14ac:dyDescent="0.25">
      <c r="A112" s="226" t="s">
        <v>1225</v>
      </c>
      <c r="B112" s="226" t="s">
        <v>1226</v>
      </c>
      <c r="C112" s="236" t="s">
        <v>687</v>
      </c>
      <c r="D112" s="226" t="s">
        <v>688</v>
      </c>
      <c r="E112" s="236" t="s">
        <v>1227</v>
      </c>
      <c r="F112" s="236" t="s">
        <v>269</v>
      </c>
      <c r="G112" s="236" t="s">
        <v>666</v>
      </c>
      <c r="H112" s="236" t="s">
        <v>666</v>
      </c>
      <c r="I112" s="236" t="e">
        <v>#N/A</v>
      </c>
      <c r="J112" s="236" t="s">
        <v>468</v>
      </c>
      <c r="K112" s="236" t="s">
        <v>468</v>
      </c>
      <c r="L112" s="246">
        <v>1</v>
      </c>
      <c r="M112" s="236" t="s">
        <v>743</v>
      </c>
      <c r="N112" s="236" t="s">
        <v>1228</v>
      </c>
      <c r="O112" s="236" t="s">
        <v>1229</v>
      </c>
      <c r="P112" s="236" t="s">
        <v>1230</v>
      </c>
      <c r="Q112" s="246">
        <v>1</v>
      </c>
      <c r="R112" s="236">
        <v>7777777</v>
      </c>
      <c r="S112" s="236" t="s">
        <v>637</v>
      </c>
      <c r="T112" s="236" t="s">
        <v>678</v>
      </c>
      <c r="U112" s="236" t="s">
        <v>639</v>
      </c>
      <c r="V112" s="236" t="s">
        <v>636</v>
      </c>
      <c r="W112" s="236"/>
      <c r="X112" s="226" t="s">
        <v>695</v>
      </c>
      <c r="Y112" s="226" t="s">
        <v>695</v>
      </c>
      <c r="Z112" s="226" t="s">
        <v>695</v>
      </c>
    </row>
    <row r="113" spans="1:34" x14ac:dyDescent="0.25">
      <c r="A113" s="226" t="s">
        <v>1231</v>
      </c>
      <c r="B113" s="226" t="s">
        <v>1232</v>
      </c>
      <c r="C113" s="236" t="s">
        <v>687</v>
      </c>
      <c r="D113" s="226" t="s">
        <v>688</v>
      </c>
      <c r="E113" s="236" t="s">
        <v>492</v>
      </c>
      <c r="F113" s="236" t="s">
        <v>269</v>
      </c>
      <c r="G113" s="236" t="s">
        <v>666</v>
      </c>
      <c r="H113" s="236" t="s">
        <v>666</v>
      </c>
      <c r="I113" s="236" t="s">
        <v>667</v>
      </c>
      <c r="J113" s="236" t="s">
        <v>356</v>
      </c>
      <c r="K113" s="236" t="s">
        <v>356</v>
      </c>
      <c r="L113" s="246">
        <v>1</v>
      </c>
      <c r="M113" s="236" t="s">
        <v>1233</v>
      </c>
      <c r="N113" s="236" t="s">
        <v>1234</v>
      </c>
      <c r="O113" s="236" t="s">
        <v>493</v>
      </c>
      <c r="P113" s="236" t="s">
        <v>1235</v>
      </c>
      <c r="Q113" s="246">
        <v>1</v>
      </c>
      <c r="R113" s="236">
        <v>7777777</v>
      </c>
      <c r="S113" s="236" t="s">
        <v>637</v>
      </c>
      <c r="T113" s="236" t="s">
        <v>1236</v>
      </c>
      <c r="U113" s="236" t="s">
        <v>671</v>
      </c>
      <c r="V113" s="236" t="s">
        <v>636</v>
      </c>
      <c r="W113" s="236"/>
    </row>
    <row r="114" spans="1:34" x14ac:dyDescent="0.25">
      <c r="A114" s="226" t="s">
        <v>1237</v>
      </c>
      <c r="B114" s="226" t="s">
        <v>1238</v>
      </c>
      <c r="C114" s="236" t="s">
        <v>99</v>
      </c>
      <c r="D114" s="236" t="s">
        <v>631</v>
      </c>
      <c r="E114" s="236" t="s">
        <v>1239</v>
      </c>
      <c r="F114" s="236" t="s">
        <v>269</v>
      </c>
      <c r="G114" s="236" t="s">
        <v>666</v>
      </c>
      <c r="H114" s="236" t="s">
        <v>666</v>
      </c>
      <c r="I114" s="236" t="s">
        <v>667</v>
      </c>
      <c r="J114" s="236" t="s">
        <v>308</v>
      </c>
      <c r="K114" s="236" t="s">
        <v>308</v>
      </c>
      <c r="L114" s="246">
        <v>4.7</v>
      </c>
      <c r="M114" s="236" t="s">
        <v>716</v>
      </c>
      <c r="N114" s="236" t="s">
        <v>1240</v>
      </c>
      <c r="O114" s="236" t="s">
        <v>1241</v>
      </c>
      <c r="P114" s="236">
        <v>1031380</v>
      </c>
      <c r="Q114" s="246">
        <v>4.7</v>
      </c>
      <c r="R114" s="236">
        <v>1098522</v>
      </c>
      <c r="S114" s="236" t="s">
        <v>633</v>
      </c>
      <c r="T114" s="236" t="s">
        <v>1242</v>
      </c>
      <c r="U114" s="236" t="s">
        <v>879</v>
      </c>
      <c r="V114" s="236" t="s">
        <v>1243</v>
      </c>
      <c r="W114" s="236"/>
      <c r="X114" s="226" t="s">
        <v>1244</v>
      </c>
      <c r="Y114" s="226" t="s">
        <v>1244</v>
      </c>
      <c r="AC114" s="230" t="s">
        <v>1044</v>
      </c>
      <c r="AD114" s="229">
        <v>44765</v>
      </c>
    </row>
    <row r="115" spans="1:34" x14ac:dyDescent="0.25">
      <c r="A115" s="226" t="s">
        <v>1245</v>
      </c>
      <c r="B115" s="226" t="s">
        <v>1246</v>
      </c>
      <c r="C115" s="236" t="s">
        <v>731</v>
      </c>
      <c r="D115" s="226" t="s">
        <v>732</v>
      </c>
      <c r="E115" s="236" t="s">
        <v>1247</v>
      </c>
      <c r="F115" s="236" t="s">
        <v>269</v>
      </c>
      <c r="G115" s="236" t="s">
        <v>666</v>
      </c>
      <c r="H115" s="236" t="s">
        <v>666</v>
      </c>
      <c r="I115" s="236" t="s">
        <v>667</v>
      </c>
      <c r="J115" s="236" t="s">
        <v>308</v>
      </c>
      <c r="K115" s="236" t="s">
        <v>308</v>
      </c>
      <c r="L115" s="246">
        <v>4.7</v>
      </c>
      <c r="M115" s="236" t="s">
        <v>716</v>
      </c>
      <c r="N115" s="236" t="s">
        <v>1248</v>
      </c>
      <c r="O115" s="236" t="s">
        <v>1249</v>
      </c>
      <c r="P115" s="236">
        <v>1007844</v>
      </c>
      <c r="Q115" s="246">
        <v>4.7</v>
      </c>
      <c r="R115" s="236">
        <v>1098522</v>
      </c>
      <c r="S115" s="236" t="s">
        <v>633</v>
      </c>
      <c r="T115" s="236" t="s">
        <v>1242</v>
      </c>
      <c r="U115" s="236" t="s">
        <v>735</v>
      </c>
      <c r="V115" s="236" t="s">
        <v>716</v>
      </c>
      <c r="W115" s="236"/>
    </row>
    <row r="116" spans="1:34" x14ac:dyDescent="0.25">
      <c r="A116" s="226" t="s">
        <v>1250</v>
      </c>
      <c r="B116" s="226" t="s">
        <v>1251</v>
      </c>
      <c r="C116" s="236" t="s">
        <v>731</v>
      </c>
      <c r="D116" s="226" t="s">
        <v>732</v>
      </c>
      <c r="E116" s="236" t="s">
        <v>1252</v>
      </c>
      <c r="F116" s="236" t="s">
        <v>269</v>
      </c>
      <c r="G116" s="236" t="s">
        <v>666</v>
      </c>
      <c r="H116" s="236" t="s">
        <v>666</v>
      </c>
      <c r="I116" s="236" t="s">
        <v>667</v>
      </c>
      <c r="J116" s="236" t="s">
        <v>511</v>
      </c>
      <c r="K116" s="236" t="s">
        <v>511</v>
      </c>
      <c r="L116" s="227">
        <v>9</v>
      </c>
      <c r="M116" s="236" t="s">
        <v>716</v>
      </c>
      <c r="N116" s="236" t="s">
        <v>1252</v>
      </c>
      <c r="O116" s="236" t="s">
        <v>1253</v>
      </c>
      <c r="P116" s="236" t="s">
        <v>1254</v>
      </c>
      <c r="Q116" s="227">
        <v>9</v>
      </c>
      <c r="R116" s="236" t="s">
        <v>1060</v>
      </c>
      <c r="S116" s="236" t="s">
        <v>716</v>
      </c>
      <c r="T116" s="236" t="s">
        <v>511</v>
      </c>
      <c r="U116" s="236" t="s">
        <v>671</v>
      </c>
      <c r="V116" s="236"/>
      <c r="W116" s="236"/>
      <c r="X116" s="236" t="s">
        <v>269</v>
      </c>
      <c r="Y116" s="236" t="s">
        <v>269</v>
      </c>
      <c r="Z116" s="236"/>
      <c r="AA116" s="248">
        <v>44353</v>
      </c>
      <c r="AB116" s="236" t="s">
        <v>709</v>
      </c>
      <c r="AC116" s="248"/>
      <c r="AD116" s="236"/>
      <c r="AE116" s="236"/>
      <c r="AF116" s="236"/>
      <c r="AG116" s="236"/>
    </row>
    <row r="117" spans="1:34" x14ac:dyDescent="0.25">
      <c r="A117" s="226" t="s">
        <v>1255</v>
      </c>
      <c r="B117" s="226" t="s">
        <v>1256</v>
      </c>
      <c r="C117" s="236" t="s">
        <v>99</v>
      </c>
      <c r="D117" s="236" t="s">
        <v>631</v>
      </c>
      <c r="E117" s="236" t="s">
        <v>1257</v>
      </c>
      <c r="F117" s="236" t="s">
        <v>269</v>
      </c>
      <c r="G117" s="236" t="s">
        <v>666</v>
      </c>
      <c r="H117" s="236" t="s">
        <v>666</v>
      </c>
      <c r="I117" s="236" t="s">
        <v>667</v>
      </c>
      <c r="J117" s="236" t="s">
        <v>511</v>
      </c>
      <c r="K117" s="236" t="s">
        <v>511</v>
      </c>
      <c r="L117" s="246">
        <v>9</v>
      </c>
      <c r="M117" s="236" t="s">
        <v>862</v>
      </c>
      <c r="N117" s="236" t="s">
        <v>1258</v>
      </c>
      <c r="O117" s="236" t="s">
        <v>1259</v>
      </c>
      <c r="P117" s="236">
        <v>1031382</v>
      </c>
      <c r="Q117" s="246">
        <v>9</v>
      </c>
      <c r="R117" s="236">
        <v>1086724</v>
      </c>
      <c r="S117" s="236" t="s">
        <v>716</v>
      </c>
      <c r="T117" s="236" t="s">
        <v>1260</v>
      </c>
      <c r="U117" s="236" t="s">
        <v>671</v>
      </c>
      <c r="V117" s="236" t="s">
        <v>1258</v>
      </c>
      <c r="W117" s="236"/>
    </row>
    <row r="118" spans="1:34" x14ac:dyDescent="0.25">
      <c r="A118" s="226" t="s">
        <v>1261</v>
      </c>
      <c r="B118" s="226" t="s">
        <v>1262</v>
      </c>
      <c r="C118" s="236" t="s">
        <v>99</v>
      </c>
      <c r="D118" s="236" t="s">
        <v>631</v>
      </c>
      <c r="E118" s="236" t="s">
        <v>586</v>
      </c>
      <c r="F118" s="236" t="s">
        <v>269</v>
      </c>
      <c r="G118" s="236" t="s">
        <v>666</v>
      </c>
      <c r="H118" s="236" t="s">
        <v>666</v>
      </c>
      <c r="I118" s="236" t="s">
        <v>667</v>
      </c>
      <c r="J118" s="236" t="s">
        <v>511</v>
      </c>
      <c r="K118" s="236" t="s">
        <v>511</v>
      </c>
      <c r="L118" s="246">
        <v>9</v>
      </c>
      <c r="M118" s="236" t="s">
        <v>716</v>
      </c>
      <c r="N118" s="236" t="s">
        <v>1263</v>
      </c>
      <c r="O118" s="236" t="s">
        <v>587</v>
      </c>
      <c r="P118" s="236">
        <v>1031381</v>
      </c>
      <c r="Q118" s="246">
        <v>9</v>
      </c>
      <c r="R118" s="236">
        <v>1086723</v>
      </c>
      <c r="S118" s="236" t="s">
        <v>633</v>
      </c>
      <c r="T118" s="236" t="s">
        <v>1264</v>
      </c>
      <c r="U118" s="236" t="s">
        <v>718</v>
      </c>
      <c r="V118" s="236" t="s">
        <v>636</v>
      </c>
      <c r="W118" s="236"/>
      <c r="AA118" s="228">
        <v>44498</v>
      </c>
      <c r="AB118" s="236" t="s">
        <v>735</v>
      </c>
      <c r="AC118" s="228">
        <v>44475</v>
      </c>
      <c r="AD118" s="236" t="s">
        <v>718</v>
      </c>
      <c r="AE118" s="249">
        <v>44340</v>
      </c>
      <c r="AF118" s="236" t="s">
        <v>1265</v>
      </c>
      <c r="AG118" s="249">
        <v>44258</v>
      </c>
      <c r="AH118" s="236" t="s">
        <v>671</v>
      </c>
    </row>
    <row r="119" spans="1:34" x14ac:dyDescent="0.25">
      <c r="A119" s="226" t="s">
        <v>1266</v>
      </c>
      <c r="B119" s="226" t="s">
        <v>1267</v>
      </c>
      <c r="C119" s="236" t="s">
        <v>99</v>
      </c>
      <c r="D119" s="236" t="s">
        <v>631</v>
      </c>
      <c r="E119" s="236" t="s">
        <v>1268</v>
      </c>
      <c r="F119" s="236" t="s">
        <v>269</v>
      </c>
      <c r="G119" s="236" t="s">
        <v>666</v>
      </c>
      <c r="H119" s="236" t="s">
        <v>666</v>
      </c>
      <c r="I119" s="236" t="e">
        <v>#N/A</v>
      </c>
      <c r="J119" s="236" t="s">
        <v>468</v>
      </c>
      <c r="K119" s="236" t="s">
        <v>468</v>
      </c>
      <c r="L119" s="246">
        <v>1</v>
      </c>
      <c r="M119" s="236" t="s">
        <v>862</v>
      </c>
      <c r="N119" s="236" t="s">
        <v>1269</v>
      </c>
      <c r="O119" s="236" t="s">
        <v>1270</v>
      </c>
      <c r="P119" s="236" t="s">
        <v>636</v>
      </c>
      <c r="Q119" s="246">
        <v>1</v>
      </c>
      <c r="R119" s="236">
        <v>1079126</v>
      </c>
      <c r="S119" s="236" t="s">
        <v>637</v>
      </c>
      <c r="T119" s="236" t="s">
        <v>763</v>
      </c>
      <c r="U119" s="236" t="s">
        <v>639</v>
      </c>
      <c r="V119" s="236" t="s">
        <v>636</v>
      </c>
      <c r="W119" s="236"/>
      <c r="X119" s="226" t="s">
        <v>640</v>
      </c>
      <c r="Y119" s="226" t="s">
        <v>640</v>
      </c>
      <c r="Z119" s="226" t="s">
        <v>640</v>
      </c>
    </row>
    <row r="120" spans="1:34" x14ac:dyDescent="0.25">
      <c r="A120" s="226" t="s">
        <v>1271</v>
      </c>
      <c r="B120" s="226" t="s">
        <v>1272</v>
      </c>
      <c r="C120" s="236" t="s">
        <v>99</v>
      </c>
      <c r="D120" s="236" t="s">
        <v>631</v>
      </c>
      <c r="E120" s="236" t="s">
        <v>1273</v>
      </c>
      <c r="F120" s="236" t="s">
        <v>269</v>
      </c>
      <c r="G120" s="236" t="s">
        <v>666</v>
      </c>
      <c r="H120" s="236" t="s">
        <v>666</v>
      </c>
      <c r="I120" s="236" t="e">
        <v>#N/A</v>
      </c>
      <c r="J120" s="236" t="s">
        <v>632</v>
      </c>
      <c r="K120" s="236" t="s">
        <v>632</v>
      </c>
      <c r="L120" s="246">
        <v>1</v>
      </c>
      <c r="M120" s="236" t="s">
        <v>862</v>
      </c>
      <c r="N120" s="236" t="s">
        <v>1274</v>
      </c>
      <c r="O120" s="236" t="s">
        <v>1275</v>
      </c>
      <c r="P120" s="236" t="s">
        <v>636</v>
      </c>
      <c r="Q120" s="246">
        <v>1</v>
      </c>
      <c r="R120" s="236">
        <v>1079129</v>
      </c>
      <c r="S120" s="236" t="s">
        <v>637</v>
      </c>
      <c r="T120" s="236" t="s">
        <v>638</v>
      </c>
      <c r="U120" s="236" t="s">
        <v>639</v>
      </c>
      <c r="V120" s="236" t="s">
        <v>636</v>
      </c>
      <c r="W120" s="236"/>
      <c r="X120" s="226" t="s">
        <v>640</v>
      </c>
      <c r="Y120" s="226" t="s">
        <v>640</v>
      </c>
      <c r="Z120" s="226" t="s">
        <v>640</v>
      </c>
    </row>
    <row r="121" spans="1:34" x14ac:dyDescent="0.25">
      <c r="A121" s="226" t="s">
        <v>1276</v>
      </c>
      <c r="B121" s="226" t="s">
        <v>1277</v>
      </c>
      <c r="C121" s="236" t="s">
        <v>731</v>
      </c>
      <c r="D121" s="226" t="s">
        <v>732</v>
      </c>
      <c r="E121" s="236" t="s">
        <v>1278</v>
      </c>
      <c r="F121" s="236" t="s">
        <v>269</v>
      </c>
      <c r="G121" s="236" t="s">
        <v>666</v>
      </c>
      <c r="H121" s="236" t="s">
        <v>666</v>
      </c>
      <c r="I121" s="236" t="e">
        <v>#N/A</v>
      </c>
      <c r="J121" s="236" t="s">
        <v>632</v>
      </c>
      <c r="K121" s="236" t="s">
        <v>632</v>
      </c>
      <c r="L121" s="246">
        <v>1</v>
      </c>
      <c r="M121" s="236" t="s">
        <v>862</v>
      </c>
      <c r="N121" s="236" t="s">
        <v>1279</v>
      </c>
      <c r="O121" s="236" t="s">
        <v>1280</v>
      </c>
      <c r="P121" s="236" t="s">
        <v>1279</v>
      </c>
      <c r="Q121" s="246">
        <v>1</v>
      </c>
      <c r="R121" s="236">
        <v>1079130</v>
      </c>
      <c r="S121" s="236" t="s">
        <v>637</v>
      </c>
      <c r="T121" s="236" t="s">
        <v>636</v>
      </c>
      <c r="U121" s="236" t="s">
        <v>639</v>
      </c>
      <c r="V121" s="236" t="s">
        <v>636</v>
      </c>
      <c r="W121" s="236"/>
      <c r="X121" s="226" t="s">
        <v>773</v>
      </c>
      <c r="Y121" s="226" t="s">
        <v>773</v>
      </c>
      <c r="Z121" s="226" t="s">
        <v>773</v>
      </c>
    </row>
    <row r="122" spans="1:34" x14ac:dyDescent="0.25">
      <c r="A122" s="226" t="s">
        <v>1281</v>
      </c>
      <c r="B122" s="226" t="s">
        <v>1282</v>
      </c>
      <c r="C122" s="236" t="s">
        <v>731</v>
      </c>
      <c r="D122" s="226" t="s">
        <v>732</v>
      </c>
      <c r="E122" s="236" t="s">
        <v>1283</v>
      </c>
      <c r="F122" s="236" t="s">
        <v>269</v>
      </c>
      <c r="G122" s="236" t="s">
        <v>666</v>
      </c>
      <c r="H122" s="236" t="s">
        <v>666</v>
      </c>
      <c r="I122" s="236"/>
      <c r="J122" s="236" t="s">
        <v>1284</v>
      </c>
      <c r="K122" s="236" t="s">
        <v>1284</v>
      </c>
      <c r="L122" s="246">
        <v>1</v>
      </c>
      <c r="M122" s="236" t="s">
        <v>1141</v>
      </c>
      <c r="N122" s="236" t="s">
        <v>1285</v>
      </c>
      <c r="O122" s="236" t="s">
        <v>1286</v>
      </c>
      <c r="P122" s="236" t="s">
        <v>1283</v>
      </c>
      <c r="Q122" s="246">
        <v>1</v>
      </c>
      <c r="R122" s="236">
        <v>7777777</v>
      </c>
      <c r="S122" s="236" t="s">
        <v>637</v>
      </c>
      <c r="T122" s="236" t="s">
        <v>1287</v>
      </c>
      <c r="U122" s="236" t="s">
        <v>639</v>
      </c>
      <c r="V122" s="236" t="s">
        <v>804</v>
      </c>
      <c r="W122" s="236"/>
      <c r="X122" s="226" t="s">
        <v>773</v>
      </c>
      <c r="Y122" s="226" t="s">
        <v>773</v>
      </c>
      <c r="Z122" s="226" t="s">
        <v>773</v>
      </c>
    </row>
    <row r="123" spans="1:34" x14ac:dyDescent="0.25">
      <c r="A123" s="226" t="s">
        <v>1288</v>
      </c>
      <c r="B123" s="226" t="s">
        <v>1289</v>
      </c>
      <c r="C123" s="236" t="s">
        <v>99</v>
      </c>
      <c r="D123" s="236" t="s">
        <v>631</v>
      </c>
      <c r="E123" s="236" t="s">
        <v>1290</v>
      </c>
      <c r="F123" s="236" t="s">
        <v>269</v>
      </c>
      <c r="G123" s="236" t="s">
        <v>666</v>
      </c>
      <c r="H123" s="236" t="s">
        <v>666</v>
      </c>
      <c r="J123" s="236" t="s">
        <v>845</v>
      </c>
      <c r="K123" s="236" t="s">
        <v>845</v>
      </c>
      <c r="L123" s="246">
        <v>9</v>
      </c>
      <c r="M123" s="236" t="s">
        <v>716</v>
      </c>
      <c r="N123" s="236" t="s">
        <v>1290</v>
      </c>
      <c r="O123" s="236" t="s">
        <v>1290</v>
      </c>
      <c r="P123" s="236" t="s">
        <v>636</v>
      </c>
      <c r="Q123" s="246">
        <v>9</v>
      </c>
      <c r="R123" s="236">
        <v>9999999</v>
      </c>
      <c r="S123" s="236" t="s">
        <v>716</v>
      </c>
      <c r="T123" s="236" t="s">
        <v>848</v>
      </c>
      <c r="U123" s="236" t="s">
        <v>709</v>
      </c>
      <c r="V123" s="236" t="s">
        <v>636</v>
      </c>
      <c r="W123" s="236"/>
    </row>
    <row r="124" spans="1:34" x14ac:dyDescent="0.25">
      <c r="A124" s="226" t="s">
        <v>1291</v>
      </c>
      <c r="B124" s="226" t="s">
        <v>1292</v>
      </c>
      <c r="C124" s="236" t="s">
        <v>731</v>
      </c>
      <c r="D124" s="226" t="s">
        <v>732</v>
      </c>
      <c r="E124" s="236" t="s">
        <v>1290</v>
      </c>
      <c r="F124" s="236" t="s">
        <v>269</v>
      </c>
      <c r="G124" s="236" t="s">
        <v>666</v>
      </c>
      <c r="H124" s="236" t="s">
        <v>666</v>
      </c>
      <c r="I124" s="236" t="e">
        <v>#N/A</v>
      </c>
      <c r="J124" s="236" t="s">
        <v>845</v>
      </c>
      <c r="K124" s="236" t="s">
        <v>845</v>
      </c>
      <c r="L124" s="246">
        <v>9</v>
      </c>
      <c r="M124" s="236" t="s">
        <v>716</v>
      </c>
      <c r="N124" s="236" t="s">
        <v>1290</v>
      </c>
      <c r="O124" s="236" t="s">
        <v>1293</v>
      </c>
      <c r="P124" s="236" t="s">
        <v>636</v>
      </c>
      <c r="Q124" s="246">
        <v>9</v>
      </c>
      <c r="R124" s="236">
        <v>9999999</v>
      </c>
      <c r="S124" s="236" t="s">
        <v>716</v>
      </c>
      <c r="T124" s="236" t="s">
        <v>848</v>
      </c>
      <c r="U124" s="236" t="s">
        <v>639</v>
      </c>
      <c r="V124" s="236" t="s">
        <v>636</v>
      </c>
      <c r="W124" s="236"/>
      <c r="Z124" s="226" t="s">
        <v>773</v>
      </c>
    </row>
    <row r="125" spans="1:34" x14ac:dyDescent="0.25">
      <c r="A125" s="226" t="s">
        <v>1294</v>
      </c>
      <c r="B125" s="226" t="s">
        <v>1295</v>
      </c>
      <c r="C125" s="236" t="s">
        <v>687</v>
      </c>
      <c r="D125" s="226" t="s">
        <v>688</v>
      </c>
      <c r="E125" s="236" t="s">
        <v>1290</v>
      </c>
      <c r="F125" s="236" t="s">
        <v>269</v>
      </c>
      <c r="G125" s="236" t="s">
        <v>666</v>
      </c>
      <c r="H125" s="236" t="s">
        <v>666</v>
      </c>
      <c r="I125" s="236" t="s">
        <v>667</v>
      </c>
      <c r="J125" s="236" t="s">
        <v>845</v>
      </c>
      <c r="K125" s="236" t="s">
        <v>845</v>
      </c>
      <c r="L125" s="246">
        <v>9</v>
      </c>
      <c r="M125" s="236" t="s">
        <v>716</v>
      </c>
      <c r="N125" s="236" t="s">
        <v>1290</v>
      </c>
      <c r="O125" s="236" t="s">
        <v>1296</v>
      </c>
      <c r="P125" s="236" t="s">
        <v>636</v>
      </c>
      <c r="Q125" s="246">
        <v>9</v>
      </c>
      <c r="R125" s="236">
        <v>9999999</v>
      </c>
      <c r="S125" s="236" t="s">
        <v>716</v>
      </c>
      <c r="T125" s="236" t="s">
        <v>848</v>
      </c>
      <c r="U125" s="236" t="s">
        <v>709</v>
      </c>
      <c r="V125" s="236" t="s">
        <v>636</v>
      </c>
      <c r="W125" s="236"/>
    </row>
    <row r="126" spans="1:34" x14ac:dyDescent="0.25">
      <c r="A126" s="226" t="s">
        <v>1297</v>
      </c>
      <c r="B126" s="226" t="s">
        <v>1298</v>
      </c>
      <c r="C126" s="236" t="s">
        <v>731</v>
      </c>
      <c r="D126" s="226" t="s">
        <v>732</v>
      </c>
      <c r="E126" s="236" t="s">
        <v>1299</v>
      </c>
      <c r="F126" s="236" t="s">
        <v>269</v>
      </c>
      <c r="G126" s="236" t="s">
        <v>666</v>
      </c>
      <c r="H126" s="236" t="s">
        <v>666</v>
      </c>
      <c r="I126" s="236" t="s">
        <v>667</v>
      </c>
      <c r="J126" s="236" t="s">
        <v>478</v>
      </c>
      <c r="K126" s="236" t="s">
        <v>478</v>
      </c>
      <c r="L126" s="246">
        <v>1</v>
      </c>
      <c r="M126" s="236" t="s">
        <v>862</v>
      </c>
      <c r="N126" s="236" t="s">
        <v>387</v>
      </c>
      <c r="O126" s="236" t="s">
        <v>1300</v>
      </c>
      <c r="P126" s="236" t="s">
        <v>1301</v>
      </c>
      <c r="Q126" s="246">
        <v>1</v>
      </c>
      <c r="R126" s="236">
        <v>1086628</v>
      </c>
      <c r="S126" s="236" t="s">
        <v>637</v>
      </c>
      <c r="T126" s="236" t="s">
        <v>478</v>
      </c>
      <c r="U126" s="236" t="s">
        <v>735</v>
      </c>
      <c r="V126" s="236" t="s">
        <v>862</v>
      </c>
      <c r="W126" s="236"/>
      <c r="AA126" s="228">
        <v>44223</v>
      </c>
      <c r="AB126" s="236" t="s">
        <v>879</v>
      </c>
    </row>
    <row r="127" spans="1:34" x14ac:dyDescent="0.25">
      <c r="A127" s="226" t="s">
        <v>1302</v>
      </c>
      <c r="B127" s="226" t="s">
        <v>1303</v>
      </c>
      <c r="C127" s="236" t="s">
        <v>731</v>
      </c>
      <c r="D127" s="226" t="s">
        <v>732</v>
      </c>
      <c r="E127" s="236" t="s">
        <v>1304</v>
      </c>
      <c r="F127" s="236" t="s">
        <v>269</v>
      </c>
      <c r="G127" s="236" t="s">
        <v>666</v>
      </c>
      <c r="H127" s="236" t="s">
        <v>666</v>
      </c>
      <c r="I127" s="236" t="s">
        <v>667</v>
      </c>
      <c r="J127" s="236" t="s">
        <v>478</v>
      </c>
      <c r="K127" s="236" t="s">
        <v>478</v>
      </c>
      <c r="L127" s="246">
        <v>2.5499999999999998</v>
      </c>
      <c r="M127" s="236" t="s">
        <v>862</v>
      </c>
      <c r="N127" s="236" t="s">
        <v>387</v>
      </c>
      <c r="O127" s="236" t="s">
        <v>1305</v>
      </c>
      <c r="P127" s="236" t="s">
        <v>1306</v>
      </c>
      <c r="Q127" s="246">
        <v>2.5499999999999998</v>
      </c>
      <c r="R127" s="236">
        <v>1095424</v>
      </c>
      <c r="S127" s="236" t="s">
        <v>637</v>
      </c>
      <c r="T127" s="236" t="s">
        <v>478</v>
      </c>
      <c r="U127" s="236" t="s">
        <v>639</v>
      </c>
      <c r="V127" s="236" t="s">
        <v>862</v>
      </c>
      <c r="W127" s="236"/>
      <c r="Z127" s="226" t="s">
        <v>773</v>
      </c>
      <c r="AA127" s="228">
        <v>44435</v>
      </c>
    </row>
    <row r="128" spans="1:34" x14ac:dyDescent="0.25">
      <c r="A128" s="226" t="s">
        <v>1307</v>
      </c>
      <c r="B128" s="226" t="s">
        <v>1308</v>
      </c>
      <c r="C128" s="236" t="s">
        <v>731</v>
      </c>
      <c r="D128" s="226" t="s">
        <v>732</v>
      </c>
      <c r="E128" s="236" t="s">
        <v>1309</v>
      </c>
      <c r="F128" s="236" t="s">
        <v>269</v>
      </c>
      <c r="G128" s="236" t="s">
        <v>666</v>
      </c>
      <c r="H128" s="236" t="s">
        <v>666</v>
      </c>
      <c r="I128" s="236" t="s">
        <v>667</v>
      </c>
      <c r="J128" s="236" t="s">
        <v>479</v>
      </c>
      <c r="K128" s="236" t="s">
        <v>479</v>
      </c>
      <c r="L128" s="246">
        <v>1</v>
      </c>
      <c r="M128" s="236" t="s">
        <v>862</v>
      </c>
      <c r="N128" s="236" t="s">
        <v>1310</v>
      </c>
      <c r="O128" s="236" t="s">
        <v>1311</v>
      </c>
      <c r="P128" s="236" t="s">
        <v>1312</v>
      </c>
      <c r="Q128" s="246">
        <v>1</v>
      </c>
      <c r="R128" s="236" t="s">
        <v>1313</v>
      </c>
      <c r="S128" s="236" t="s">
        <v>637</v>
      </c>
      <c r="T128" s="236" t="s">
        <v>636</v>
      </c>
      <c r="U128" s="236" t="s">
        <v>735</v>
      </c>
      <c r="V128" s="236"/>
      <c r="W128" s="236"/>
      <c r="X128" s="236" t="s">
        <v>109</v>
      </c>
      <c r="Y128" s="236" t="s">
        <v>269</v>
      </c>
      <c r="Z128" s="236"/>
      <c r="AA128" s="248" t="s">
        <v>1155</v>
      </c>
      <c r="AB128" s="236" t="s">
        <v>735</v>
      </c>
      <c r="AC128" s="248"/>
      <c r="AD128" s="236"/>
      <c r="AE128" s="236"/>
      <c r="AF128" s="236"/>
      <c r="AG128" s="236"/>
    </row>
    <row r="129" spans="1:28" x14ac:dyDescent="0.25">
      <c r="A129" s="226" t="s">
        <v>1314</v>
      </c>
      <c r="B129" s="226" t="s">
        <v>1315</v>
      </c>
      <c r="C129" s="236" t="s">
        <v>731</v>
      </c>
      <c r="D129" s="226" t="s">
        <v>732</v>
      </c>
      <c r="E129" s="236" t="s">
        <v>1316</v>
      </c>
      <c r="F129" s="236" t="s">
        <v>269</v>
      </c>
      <c r="G129" s="236" t="s">
        <v>666</v>
      </c>
      <c r="H129" s="236" t="s">
        <v>666</v>
      </c>
      <c r="I129" s="236" t="e">
        <v>#N/A</v>
      </c>
      <c r="J129" s="236" t="s">
        <v>356</v>
      </c>
      <c r="K129" s="236" t="s">
        <v>356</v>
      </c>
      <c r="L129" s="246">
        <v>1</v>
      </c>
      <c r="M129" s="236" t="s">
        <v>1317</v>
      </c>
      <c r="N129" s="236" t="s">
        <v>1318</v>
      </c>
      <c r="O129" s="236" t="s">
        <v>1319</v>
      </c>
      <c r="P129" s="236">
        <v>1016559</v>
      </c>
      <c r="Q129" s="246">
        <v>1</v>
      </c>
      <c r="R129" s="236">
        <v>7777777</v>
      </c>
      <c r="S129" s="236" t="s">
        <v>637</v>
      </c>
      <c r="T129" s="236" t="s">
        <v>636</v>
      </c>
      <c r="U129" s="236" t="s">
        <v>639</v>
      </c>
      <c r="V129" s="236" t="s">
        <v>804</v>
      </c>
      <c r="W129" s="236"/>
      <c r="X129" s="226" t="s">
        <v>773</v>
      </c>
      <c r="Y129" s="226" t="s">
        <v>773</v>
      </c>
      <c r="Z129" s="226" t="s">
        <v>773</v>
      </c>
    </row>
    <row r="130" spans="1:28" x14ac:dyDescent="0.25">
      <c r="A130" s="226" t="s">
        <v>1320</v>
      </c>
      <c r="B130" s="226" t="s">
        <v>1321</v>
      </c>
      <c r="C130" s="236" t="s">
        <v>731</v>
      </c>
      <c r="D130" s="226" t="s">
        <v>732</v>
      </c>
      <c r="E130" s="236" t="s">
        <v>1322</v>
      </c>
      <c r="F130" s="236" t="s">
        <v>269</v>
      </c>
      <c r="G130" s="236" t="s">
        <v>666</v>
      </c>
      <c r="H130" s="236" t="s">
        <v>666</v>
      </c>
      <c r="I130" s="236" t="e">
        <v>#N/A</v>
      </c>
      <c r="J130" s="236" t="s">
        <v>356</v>
      </c>
      <c r="K130" s="236" t="s">
        <v>356</v>
      </c>
      <c r="L130" s="246">
        <v>1</v>
      </c>
      <c r="M130" s="236" t="s">
        <v>1317</v>
      </c>
      <c r="N130" s="236" t="s">
        <v>1323</v>
      </c>
      <c r="O130" s="236" t="s">
        <v>1324</v>
      </c>
      <c r="P130" s="236">
        <v>1016559</v>
      </c>
      <c r="Q130" s="246">
        <v>1</v>
      </c>
      <c r="R130" s="236">
        <v>7777777</v>
      </c>
      <c r="S130" s="236" t="s">
        <v>637</v>
      </c>
      <c r="T130" s="236" t="s">
        <v>636</v>
      </c>
      <c r="U130" s="236" t="s">
        <v>639</v>
      </c>
      <c r="V130" s="236" t="s">
        <v>804</v>
      </c>
      <c r="W130" s="236"/>
      <c r="X130" s="226" t="s">
        <v>773</v>
      </c>
      <c r="Y130" s="226" t="s">
        <v>773</v>
      </c>
      <c r="Z130" s="226" t="s">
        <v>773</v>
      </c>
    </row>
    <row r="131" spans="1:28" x14ac:dyDescent="0.25">
      <c r="A131" s="226" t="s">
        <v>1325</v>
      </c>
      <c r="B131" s="226" t="s">
        <v>1326</v>
      </c>
      <c r="C131" s="236" t="s">
        <v>731</v>
      </c>
      <c r="D131" s="226" t="s">
        <v>732</v>
      </c>
      <c r="E131" s="236" t="s">
        <v>1327</v>
      </c>
      <c r="F131" s="236" t="s">
        <v>269</v>
      </c>
      <c r="G131" s="236" t="s">
        <v>666</v>
      </c>
      <c r="H131" s="236" t="s">
        <v>666</v>
      </c>
      <c r="I131" s="236" t="e">
        <v>#N/A</v>
      </c>
      <c r="J131" s="236" t="s">
        <v>356</v>
      </c>
      <c r="K131" s="236" t="s">
        <v>356</v>
      </c>
      <c r="L131" s="246">
        <v>1</v>
      </c>
      <c r="M131" s="236" t="s">
        <v>1317</v>
      </c>
      <c r="N131" s="236" t="s">
        <v>1327</v>
      </c>
      <c r="O131" s="236" t="s">
        <v>1328</v>
      </c>
      <c r="P131" s="236" t="s">
        <v>1327</v>
      </c>
      <c r="Q131" s="246">
        <v>1</v>
      </c>
      <c r="R131" s="236">
        <v>7777777</v>
      </c>
      <c r="S131" s="236" t="s">
        <v>637</v>
      </c>
      <c r="T131" s="236" t="s">
        <v>636</v>
      </c>
      <c r="U131" s="236" t="s">
        <v>639</v>
      </c>
      <c r="V131" s="236" t="s">
        <v>804</v>
      </c>
      <c r="W131" s="236"/>
      <c r="X131" s="226" t="s">
        <v>773</v>
      </c>
      <c r="Y131" s="226" t="s">
        <v>773</v>
      </c>
      <c r="Z131" s="226" t="s">
        <v>773</v>
      </c>
    </row>
    <row r="132" spans="1:28" x14ac:dyDescent="0.25">
      <c r="A132" s="226" t="s">
        <v>1329</v>
      </c>
      <c r="B132" s="226" t="s">
        <v>1330</v>
      </c>
      <c r="C132" s="236" t="s">
        <v>731</v>
      </c>
      <c r="D132" s="226" t="s">
        <v>732</v>
      </c>
      <c r="E132" s="236" t="s">
        <v>1331</v>
      </c>
      <c r="F132" s="236" t="s">
        <v>269</v>
      </c>
      <c r="G132" s="236" t="s">
        <v>666</v>
      </c>
      <c r="H132" s="236" t="s">
        <v>666</v>
      </c>
      <c r="I132" s="236" t="e">
        <v>#N/A</v>
      </c>
      <c r="J132" s="236" t="s">
        <v>356</v>
      </c>
      <c r="K132" s="236" t="s">
        <v>356</v>
      </c>
      <c r="L132" s="246">
        <v>1</v>
      </c>
      <c r="M132" s="236" t="s">
        <v>1317</v>
      </c>
      <c r="N132" s="236" t="s">
        <v>1331</v>
      </c>
      <c r="O132" s="236" t="s">
        <v>1332</v>
      </c>
      <c r="P132" s="236" t="s">
        <v>1327</v>
      </c>
      <c r="Q132" s="246">
        <v>1</v>
      </c>
      <c r="R132" s="236">
        <v>7777777</v>
      </c>
      <c r="S132" s="236" t="s">
        <v>637</v>
      </c>
      <c r="T132" s="236" t="s">
        <v>636</v>
      </c>
      <c r="U132" s="236" t="s">
        <v>639</v>
      </c>
      <c r="V132" s="236" t="s">
        <v>804</v>
      </c>
      <c r="W132" s="236"/>
      <c r="X132" s="226" t="s">
        <v>773</v>
      </c>
      <c r="Y132" s="226" t="s">
        <v>773</v>
      </c>
      <c r="Z132" s="226" t="s">
        <v>773</v>
      </c>
    </row>
    <row r="133" spans="1:28" x14ac:dyDescent="0.25">
      <c r="A133" s="226" t="s">
        <v>1333</v>
      </c>
      <c r="B133" s="226" t="s">
        <v>1334</v>
      </c>
      <c r="C133" s="236" t="s">
        <v>731</v>
      </c>
      <c r="D133" s="226" t="s">
        <v>732</v>
      </c>
      <c r="E133" s="236" t="s">
        <v>1335</v>
      </c>
      <c r="F133" s="236" t="s">
        <v>269</v>
      </c>
      <c r="G133" s="236" t="s">
        <v>666</v>
      </c>
      <c r="H133" s="236" t="s">
        <v>666</v>
      </c>
      <c r="I133" s="236" t="e">
        <v>#N/A</v>
      </c>
      <c r="J133" s="236" t="s">
        <v>356</v>
      </c>
      <c r="K133" s="236" t="s">
        <v>356</v>
      </c>
      <c r="L133" s="246">
        <v>1</v>
      </c>
      <c r="M133" s="236" t="s">
        <v>1317</v>
      </c>
      <c r="N133" s="236" t="s">
        <v>1335</v>
      </c>
      <c r="O133" s="236" t="s">
        <v>1336</v>
      </c>
      <c r="P133" s="236" t="s">
        <v>1335</v>
      </c>
      <c r="Q133" s="246">
        <v>1</v>
      </c>
      <c r="R133" s="236">
        <v>7777777</v>
      </c>
      <c r="S133" s="236" t="s">
        <v>637</v>
      </c>
      <c r="T133" s="236" t="s">
        <v>636</v>
      </c>
      <c r="U133" s="236" t="s">
        <v>639</v>
      </c>
      <c r="V133" s="236" t="s">
        <v>804</v>
      </c>
      <c r="W133" s="236"/>
      <c r="X133" s="226" t="s">
        <v>773</v>
      </c>
      <c r="Y133" s="226" t="s">
        <v>773</v>
      </c>
      <c r="Z133" s="226" t="s">
        <v>773</v>
      </c>
    </row>
    <row r="134" spans="1:28" x14ac:dyDescent="0.25">
      <c r="A134" s="226" t="s">
        <v>1337</v>
      </c>
      <c r="B134" s="226" t="s">
        <v>1338</v>
      </c>
      <c r="C134" s="236" t="s">
        <v>687</v>
      </c>
      <c r="D134" s="226" t="s">
        <v>688</v>
      </c>
      <c r="E134" s="236" t="s">
        <v>1339</v>
      </c>
      <c r="F134" s="236" t="s">
        <v>269</v>
      </c>
      <c r="G134" s="236" t="s">
        <v>666</v>
      </c>
      <c r="H134" s="236" t="s">
        <v>666</v>
      </c>
      <c r="I134" s="236"/>
      <c r="J134" s="236" t="s">
        <v>682</v>
      </c>
      <c r="K134" s="236" t="s">
        <v>682</v>
      </c>
      <c r="L134" s="246">
        <v>1</v>
      </c>
      <c r="M134" s="236" t="s">
        <v>1017</v>
      </c>
      <c r="N134" s="236" t="s">
        <v>1340</v>
      </c>
      <c r="O134" s="236" t="s">
        <v>1341</v>
      </c>
      <c r="P134" s="236">
        <v>7777777</v>
      </c>
      <c r="Q134" s="246">
        <v>1</v>
      </c>
      <c r="R134" s="236">
        <v>7777777</v>
      </c>
      <c r="S134" s="236" t="s">
        <v>637</v>
      </c>
      <c r="T134" s="236" t="s">
        <v>682</v>
      </c>
      <c r="U134" s="236" t="s">
        <v>639</v>
      </c>
      <c r="V134" s="236" t="s">
        <v>636</v>
      </c>
      <c r="W134" s="236"/>
      <c r="X134" s="226" t="s">
        <v>695</v>
      </c>
      <c r="Y134" s="226" t="s">
        <v>695</v>
      </c>
      <c r="Z134" s="226" t="s">
        <v>695</v>
      </c>
    </row>
    <row r="135" spans="1:28" x14ac:dyDescent="0.25">
      <c r="A135" s="226" t="s">
        <v>1342</v>
      </c>
      <c r="B135" s="226" t="s">
        <v>1343</v>
      </c>
      <c r="C135" s="236" t="s">
        <v>99</v>
      </c>
      <c r="D135" s="236" t="s">
        <v>631</v>
      </c>
      <c r="E135" s="236" t="s">
        <v>1344</v>
      </c>
      <c r="F135" s="236" t="s">
        <v>269</v>
      </c>
      <c r="G135" s="236" t="s">
        <v>666</v>
      </c>
      <c r="H135" s="236" t="s">
        <v>666</v>
      </c>
      <c r="I135" s="236"/>
      <c r="J135" s="236" t="s">
        <v>1345</v>
      </c>
      <c r="K135" s="236" t="s">
        <v>1345</v>
      </c>
      <c r="L135" s="246">
        <v>1</v>
      </c>
      <c r="M135" s="236" t="s">
        <v>743</v>
      </c>
      <c r="N135" s="236" t="s">
        <v>1344</v>
      </c>
      <c r="O135" s="236" t="s">
        <v>1346</v>
      </c>
      <c r="P135" s="236">
        <v>1004090</v>
      </c>
      <c r="Q135" s="246">
        <v>1</v>
      </c>
      <c r="R135" s="236">
        <v>7777777</v>
      </c>
      <c r="S135" s="236" t="s">
        <v>637</v>
      </c>
      <c r="T135" s="236" t="s">
        <v>1345</v>
      </c>
      <c r="U135" s="236" t="s">
        <v>735</v>
      </c>
      <c r="V135" s="236" t="s">
        <v>743</v>
      </c>
      <c r="W135" s="236"/>
      <c r="AA135" s="228">
        <v>44139</v>
      </c>
      <c r="AB135" s="236" t="s">
        <v>1061</v>
      </c>
    </row>
    <row r="136" spans="1:28" x14ac:dyDescent="0.25">
      <c r="A136" s="226" t="s">
        <v>1347</v>
      </c>
      <c r="B136" s="226" t="s">
        <v>1348</v>
      </c>
      <c r="C136" s="236" t="s">
        <v>731</v>
      </c>
      <c r="D136" s="226" t="s">
        <v>732</v>
      </c>
      <c r="E136" s="236" t="s">
        <v>1344</v>
      </c>
      <c r="F136" s="236" t="s">
        <v>269</v>
      </c>
      <c r="G136" s="236" t="s">
        <v>666</v>
      </c>
      <c r="H136" s="236" t="s">
        <v>666</v>
      </c>
      <c r="I136" s="236"/>
      <c r="J136" s="236" t="s">
        <v>1345</v>
      </c>
      <c r="K136" s="236" t="s">
        <v>1345</v>
      </c>
      <c r="L136" s="246">
        <v>1</v>
      </c>
      <c r="M136" s="236" t="s">
        <v>743</v>
      </c>
      <c r="N136" s="236" t="s">
        <v>1349</v>
      </c>
      <c r="O136" s="236" t="s">
        <v>1350</v>
      </c>
      <c r="P136" s="236">
        <v>1004090</v>
      </c>
      <c r="Q136" s="246">
        <v>1</v>
      </c>
      <c r="R136" s="236">
        <v>7777777</v>
      </c>
      <c r="S136" s="236" t="s">
        <v>637</v>
      </c>
      <c r="T136" s="236" t="s">
        <v>1345</v>
      </c>
      <c r="U136" s="236" t="s">
        <v>735</v>
      </c>
      <c r="V136" s="236" t="s">
        <v>743</v>
      </c>
      <c r="W136" s="236"/>
      <c r="AA136" s="228">
        <v>44139</v>
      </c>
      <c r="AB136" s="236" t="s">
        <v>1061</v>
      </c>
    </row>
    <row r="137" spans="1:28" x14ac:dyDescent="0.25">
      <c r="A137" s="226" t="s">
        <v>1351</v>
      </c>
      <c r="B137" s="226" t="s">
        <v>1352</v>
      </c>
      <c r="C137" s="236" t="s">
        <v>687</v>
      </c>
      <c r="D137" s="226" t="s">
        <v>688</v>
      </c>
      <c r="E137" s="236" t="s">
        <v>1344</v>
      </c>
      <c r="F137" s="236" t="s">
        <v>269</v>
      </c>
      <c r="G137" s="236" t="s">
        <v>666</v>
      </c>
      <c r="H137" s="236" t="s">
        <v>666</v>
      </c>
      <c r="I137" s="236"/>
      <c r="J137" s="236" t="s">
        <v>1345</v>
      </c>
      <c r="K137" s="236" t="s">
        <v>1345</v>
      </c>
      <c r="L137" s="246">
        <v>1</v>
      </c>
      <c r="M137" s="236" t="s">
        <v>743</v>
      </c>
      <c r="N137" s="236" t="s">
        <v>1353</v>
      </c>
      <c r="O137" s="236" t="s">
        <v>1354</v>
      </c>
      <c r="P137" s="236">
        <v>1004090</v>
      </c>
      <c r="Q137" s="246">
        <v>1</v>
      </c>
      <c r="R137" s="236">
        <v>7777777</v>
      </c>
      <c r="S137" s="236" t="s">
        <v>637</v>
      </c>
      <c r="T137" s="236" t="s">
        <v>1345</v>
      </c>
      <c r="U137" s="236" t="s">
        <v>735</v>
      </c>
      <c r="V137" s="236" t="s">
        <v>743</v>
      </c>
      <c r="W137" s="236"/>
      <c r="AA137" s="228">
        <v>44139</v>
      </c>
      <c r="AB137" s="236" t="s">
        <v>1061</v>
      </c>
    </row>
    <row r="138" spans="1:28" x14ac:dyDescent="0.25">
      <c r="A138" s="226" t="s">
        <v>1355</v>
      </c>
      <c r="B138" s="226" t="s">
        <v>1356</v>
      </c>
      <c r="C138" s="236" t="s">
        <v>99</v>
      </c>
      <c r="D138" s="236" t="s">
        <v>631</v>
      </c>
      <c r="E138" s="236" t="s">
        <v>1357</v>
      </c>
      <c r="F138" s="236" t="s">
        <v>269</v>
      </c>
      <c r="G138" s="236" t="s">
        <v>666</v>
      </c>
      <c r="H138" s="236" t="s">
        <v>666</v>
      </c>
      <c r="I138" s="236"/>
      <c r="J138" s="236" t="s">
        <v>682</v>
      </c>
      <c r="K138" s="236" t="s">
        <v>682</v>
      </c>
      <c r="L138" s="246">
        <v>1</v>
      </c>
      <c r="M138" s="236" t="s">
        <v>1358</v>
      </c>
      <c r="N138" s="236" t="s">
        <v>1359</v>
      </c>
      <c r="O138" s="236" t="s">
        <v>1360</v>
      </c>
      <c r="P138" s="236" t="s">
        <v>636</v>
      </c>
      <c r="Q138" s="246">
        <v>1</v>
      </c>
      <c r="R138" s="236">
        <v>1079138</v>
      </c>
      <c r="S138" s="236" t="s">
        <v>637</v>
      </c>
      <c r="T138" s="236" t="s">
        <v>636</v>
      </c>
      <c r="U138" s="236" t="s">
        <v>639</v>
      </c>
      <c r="V138" s="236" t="s">
        <v>636</v>
      </c>
      <c r="W138" s="236"/>
      <c r="X138" s="226" t="s">
        <v>640</v>
      </c>
      <c r="Y138" s="226" t="s">
        <v>640</v>
      </c>
      <c r="Z138" s="226" t="s">
        <v>640</v>
      </c>
    </row>
    <row r="139" spans="1:28" x14ac:dyDescent="0.25">
      <c r="A139" s="226" t="s">
        <v>1361</v>
      </c>
      <c r="B139" s="226" t="s">
        <v>1362</v>
      </c>
      <c r="C139" s="236" t="s">
        <v>687</v>
      </c>
      <c r="D139" s="226" t="s">
        <v>688</v>
      </c>
      <c r="E139" s="236" t="s">
        <v>1363</v>
      </c>
      <c r="F139" s="236" t="s">
        <v>269</v>
      </c>
      <c r="G139" s="236" t="s">
        <v>666</v>
      </c>
      <c r="H139" s="236" t="s">
        <v>666</v>
      </c>
      <c r="I139" s="236" t="e">
        <v>#N/A</v>
      </c>
      <c r="J139" s="236" t="s">
        <v>289</v>
      </c>
      <c r="K139" s="236" t="s">
        <v>289</v>
      </c>
      <c r="L139" s="246">
        <v>9</v>
      </c>
      <c r="M139" s="236" t="s">
        <v>862</v>
      </c>
      <c r="N139" s="236" t="s">
        <v>1364</v>
      </c>
      <c r="O139" s="236" t="s">
        <v>1365</v>
      </c>
      <c r="P139" s="236" t="s">
        <v>955</v>
      </c>
      <c r="Q139" s="246">
        <v>9</v>
      </c>
      <c r="R139" s="236">
        <v>7777777</v>
      </c>
      <c r="S139" s="236" t="s">
        <v>716</v>
      </c>
      <c r="T139" s="236" t="s">
        <v>866</v>
      </c>
      <c r="U139" s="236" t="s">
        <v>639</v>
      </c>
      <c r="V139" s="236" t="s">
        <v>636</v>
      </c>
      <c r="W139" s="236"/>
      <c r="X139" s="226" t="s">
        <v>695</v>
      </c>
      <c r="Y139" s="226" t="s">
        <v>695</v>
      </c>
      <c r="Z139" s="226" t="s">
        <v>695</v>
      </c>
    </row>
    <row r="140" spans="1:28" x14ac:dyDescent="0.25">
      <c r="A140" s="226" t="s">
        <v>1366</v>
      </c>
      <c r="B140" s="226" t="s">
        <v>1367</v>
      </c>
      <c r="C140" s="236" t="s">
        <v>687</v>
      </c>
      <c r="D140" s="226" t="s">
        <v>688</v>
      </c>
      <c r="E140" s="236" t="s">
        <v>1368</v>
      </c>
      <c r="F140" s="236" t="s">
        <v>269</v>
      </c>
      <c r="G140" s="236" t="s">
        <v>666</v>
      </c>
      <c r="H140" s="236" t="s">
        <v>666</v>
      </c>
      <c r="I140" s="236" t="e">
        <v>#N/A</v>
      </c>
      <c r="J140" s="236" t="s">
        <v>289</v>
      </c>
      <c r="K140" s="236" t="s">
        <v>289</v>
      </c>
      <c r="L140" s="246">
        <v>9</v>
      </c>
      <c r="M140" s="236" t="s">
        <v>862</v>
      </c>
      <c r="N140" s="236" t="s">
        <v>953</v>
      </c>
      <c r="O140" s="236" t="s">
        <v>954</v>
      </c>
      <c r="P140" s="236" t="s">
        <v>955</v>
      </c>
      <c r="Q140" s="246">
        <v>9</v>
      </c>
      <c r="R140" s="236">
        <v>7777777</v>
      </c>
      <c r="S140" s="236" t="s">
        <v>716</v>
      </c>
      <c r="T140" s="236" t="s">
        <v>866</v>
      </c>
      <c r="U140" s="236" t="s">
        <v>639</v>
      </c>
      <c r="V140" s="236" t="s">
        <v>636</v>
      </c>
      <c r="W140" s="236"/>
      <c r="X140" s="226" t="s">
        <v>695</v>
      </c>
      <c r="Y140" s="226" t="s">
        <v>695</v>
      </c>
      <c r="Z140" s="226" t="s">
        <v>695</v>
      </c>
    </row>
    <row r="141" spans="1:28" x14ac:dyDescent="0.25">
      <c r="A141" s="226" t="s">
        <v>1369</v>
      </c>
      <c r="B141" s="226" t="s">
        <v>1370</v>
      </c>
      <c r="C141" s="236" t="s">
        <v>687</v>
      </c>
      <c r="D141" s="226" t="s">
        <v>688</v>
      </c>
      <c r="E141" s="236" t="s">
        <v>1371</v>
      </c>
      <c r="F141" s="236" t="s">
        <v>269</v>
      </c>
      <c r="G141" s="236" t="s">
        <v>666</v>
      </c>
      <c r="H141" s="236" t="s">
        <v>666</v>
      </c>
      <c r="I141" s="236" t="e">
        <v>#N/A</v>
      </c>
      <c r="J141" s="236" t="s">
        <v>289</v>
      </c>
      <c r="K141" s="236" t="s">
        <v>289</v>
      </c>
      <c r="L141" s="246">
        <v>9</v>
      </c>
      <c r="M141" s="236" t="s">
        <v>862</v>
      </c>
      <c r="N141" s="236" t="s">
        <v>953</v>
      </c>
      <c r="O141" s="236" t="s">
        <v>954</v>
      </c>
      <c r="P141" s="236" t="s">
        <v>955</v>
      </c>
      <c r="Q141" s="246">
        <v>9</v>
      </c>
      <c r="R141" s="236">
        <v>7777777</v>
      </c>
      <c r="S141" s="236" t="s">
        <v>716</v>
      </c>
      <c r="T141" s="236" t="s">
        <v>866</v>
      </c>
      <c r="U141" s="236" t="s">
        <v>639</v>
      </c>
      <c r="V141" s="236" t="s">
        <v>636</v>
      </c>
      <c r="W141" s="236"/>
      <c r="X141" s="226" t="s">
        <v>695</v>
      </c>
      <c r="Y141" s="226" t="s">
        <v>695</v>
      </c>
      <c r="Z141" s="226" t="s">
        <v>695</v>
      </c>
    </row>
    <row r="142" spans="1:28" x14ac:dyDescent="0.25">
      <c r="A142" s="226" t="s">
        <v>1372</v>
      </c>
      <c r="B142" s="226" t="s">
        <v>1373</v>
      </c>
      <c r="C142" s="236" t="s">
        <v>687</v>
      </c>
      <c r="D142" s="226" t="s">
        <v>688</v>
      </c>
      <c r="E142" s="236" t="s">
        <v>1374</v>
      </c>
      <c r="F142" s="236" t="s">
        <v>269</v>
      </c>
      <c r="G142" s="236" t="s">
        <v>666</v>
      </c>
      <c r="H142" s="236" t="s">
        <v>666</v>
      </c>
      <c r="I142" s="236" t="e">
        <v>#N/A</v>
      </c>
      <c r="J142" s="236" t="s">
        <v>289</v>
      </c>
      <c r="K142" s="236" t="s">
        <v>289</v>
      </c>
      <c r="L142" s="246">
        <v>9</v>
      </c>
      <c r="M142" s="236" t="s">
        <v>862</v>
      </c>
      <c r="N142" s="236" t="s">
        <v>1375</v>
      </c>
      <c r="O142" s="236" t="s">
        <v>1376</v>
      </c>
      <c r="P142" s="236" t="s">
        <v>1377</v>
      </c>
      <c r="Q142" s="246">
        <v>9</v>
      </c>
      <c r="R142" s="236">
        <v>7777777</v>
      </c>
      <c r="S142" s="236" t="s">
        <v>716</v>
      </c>
      <c r="T142" s="236" t="s">
        <v>1378</v>
      </c>
      <c r="U142" s="236" t="s">
        <v>639</v>
      </c>
      <c r="V142" s="236" t="s">
        <v>636</v>
      </c>
      <c r="W142" s="236"/>
      <c r="X142" s="226" t="s">
        <v>695</v>
      </c>
      <c r="Y142" s="226" t="s">
        <v>695</v>
      </c>
      <c r="Z142" s="226" t="s">
        <v>695</v>
      </c>
    </row>
    <row r="143" spans="1:28" x14ac:dyDescent="0.25">
      <c r="A143" s="226" t="s">
        <v>1379</v>
      </c>
      <c r="B143" s="226" t="s">
        <v>1380</v>
      </c>
      <c r="C143" s="236" t="s">
        <v>687</v>
      </c>
      <c r="D143" s="226" t="s">
        <v>688</v>
      </c>
      <c r="E143" s="236" t="s">
        <v>1381</v>
      </c>
      <c r="F143" s="236" t="s">
        <v>269</v>
      </c>
      <c r="G143" s="236" t="s">
        <v>666</v>
      </c>
      <c r="H143" s="236" t="s">
        <v>666</v>
      </c>
      <c r="I143" s="236" t="e">
        <v>#N/A</v>
      </c>
      <c r="J143" s="236" t="s">
        <v>289</v>
      </c>
      <c r="K143" s="236" t="s">
        <v>289</v>
      </c>
      <c r="L143" s="246">
        <v>9</v>
      </c>
      <c r="M143" s="236" t="s">
        <v>862</v>
      </c>
      <c r="N143" s="236" t="s">
        <v>1382</v>
      </c>
      <c r="O143" s="236" t="s">
        <v>1383</v>
      </c>
      <c r="P143" s="236" t="s">
        <v>1381</v>
      </c>
      <c r="Q143" s="246">
        <v>9</v>
      </c>
      <c r="R143" s="236">
        <v>7777777</v>
      </c>
      <c r="S143" s="236" t="s">
        <v>716</v>
      </c>
      <c r="T143" s="236" t="s">
        <v>1378</v>
      </c>
      <c r="U143" s="236" t="s">
        <v>639</v>
      </c>
      <c r="V143" s="236" t="s">
        <v>636</v>
      </c>
      <c r="W143" s="236"/>
      <c r="X143" s="226" t="s">
        <v>695</v>
      </c>
      <c r="Y143" s="226" t="s">
        <v>695</v>
      </c>
      <c r="Z143" s="226" t="s">
        <v>695</v>
      </c>
    </row>
    <row r="144" spans="1:28" x14ac:dyDescent="0.25">
      <c r="A144" s="226" t="s">
        <v>1384</v>
      </c>
      <c r="B144" s="226" t="s">
        <v>1385</v>
      </c>
      <c r="C144" s="236" t="s">
        <v>687</v>
      </c>
      <c r="D144" s="226" t="s">
        <v>688</v>
      </c>
      <c r="E144" s="236" t="s">
        <v>1386</v>
      </c>
      <c r="F144" s="236" t="s">
        <v>269</v>
      </c>
      <c r="G144" s="236" t="s">
        <v>666</v>
      </c>
      <c r="H144" s="236" t="s">
        <v>666</v>
      </c>
      <c r="I144" s="236" t="e">
        <v>#N/A</v>
      </c>
      <c r="J144" s="236" t="s">
        <v>289</v>
      </c>
      <c r="K144" s="236" t="s">
        <v>289</v>
      </c>
      <c r="L144" s="246">
        <v>9</v>
      </c>
      <c r="M144" s="236" t="s">
        <v>862</v>
      </c>
      <c r="N144" s="236" t="s">
        <v>1387</v>
      </c>
      <c r="O144" s="236" t="s">
        <v>1388</v>
      </c>
      <c r="P144" s="236" t="s">
        <v>1386</v>
      </c>
      <c r="Q144" s="246">
        <v>9</v>
      </c>
      <c r="R144" s="236">
        <v>7777777</v>
      </c>
      <c r="S144" s="236" t="s">
        <v>716</v>
      </c>
      <c r="T144" s="236" t="s">
        <v>1378</v>
      </c>
      <c r="U144" s="236" t="s">
        <v>639</v>
      </c>
      <c r="V144" s="236" t="s">
        <v>636</v>
      </c>
      <c r="W144" s="236"/>
      <c r="X144" s="226" t="s">
        <v>695</v>
      </c>
      <c r="Y144" s="226" t="s">
        <v>695</v>
      </c>
      <c r="Z144" s="226" t="s">
        <v>695</v>
      </c>
    </row>
    <row r="145" spans="1:26" x14ac:dyDescent="0.25">
      <c r="A145" s="226" t="s">
        <v>1389</v>
      </c>
      <c r="B145" s="226" t="s">
        <v>1390</v>
      </c>
      <c r="C145" s="236" t="s">
        <v>687</v>
      </c>
      <c r="D145" s="226" t="s">
        <v>688</v>
      </c>
      <c r="E145" s="236" t="s">
        <v>1391</v>
      </c>
      <c r="F145" s="236" t="s">
        <v>269</v>
      </c>
      <c r="G145" s="236" t="s">
        <v>666</v>
      </c>
      <c r="H145" s="236" t="s">
        <v>666</v>
      </c>
      <c r="I145" s="236" t="e">
        <v>#N/A</v>
      </c>
      <c r="J145" s="236" t="s">
        <v>289</v>
      </c>
      <c r="K145" s="236" t="s">
        <v>289</v>
      </c>
      <c r="L145" s="246">
        <v>9</v>
      </c>
      <c r="M145" s="236" t="s">
        <v>862</v>
      </c>
      <c r="N145" s="236" t="s">
        <v>1392</v>
      </c>
      <c r="O145" s="236" t="s">
        <v>1393</v>
      </c>
      <c r="P145" s="236" t="s">
        <v>1391</v>
      </c>
      <c r="Q145" s="246">
        <v>9</v>
      </c>
      <c r="R145" s="236">
        <v>7777777</v>
      </c>
      <c r="S145" s="236" t="s">
        <v>716</v>
      </c>
      <c r="T145" s="236" t="s">
        <v>1378</v>
      </c>
      <c r="U145" s="236" t="s">
        <v>639</v>
      </c>
      <c r="V145" s="236" t="s">
        <v>636</v>
      </c>
      <c r="W145" s="236"/>
      <c r="X145" s="226" t="s">
        <v>695</v>
      </c>
      <c r="Y145" s="226" t="s">
        <v>695</v>
      </c>
      <c r="Z145" s="226" t="s">
        <v>695</v>
      </c>
    </row>
    <row r="146" spans="1:26" x14ac:dyDescent="0.25">
      <c r="A146" s="244" t="s">
        <v>1394</v>
      </c>
      <c r="B146" s="244" t="s">
        <v>1395</v>
      </c>
      <c r="C146" s="245" t="s">
        <v>99</v>
      </c>
      <c r="D146" s="245" t="s">
        <v>631</v>
      </c>
      <c r="E146" s="245" t="s">
        <v>1396</v>
      </c>
      <c r="F146" s="236" t="s">
        <v>269</v>
      </c>
      <c r="G146" s="245" t="e">
        <v>#N/A</v>
      </c>
      <c r="H146" s="245" t="e">
        <v>#N/A</v>
      </c>
      <c r="I146" s="236" t="e">
        <v>#N/A</v>
      </c>
      <c r="J146" s="236" t="s">
        <v>477</v>
      </c>
      <c r="K146" s="236" t="s">
        <v>477</v>
      </c>
      <c r="L146" s="246">
        <v>0.7</v>
      </c>
      <c r="M146" s="236" t="s">
        <v>1397</v>
      </c>
      <c r="N146" s="236" t="s">
        <v>1396</v>
      </c>
      <c r="O146" s="236" t="s">
        <v>1398</v>
      </c>
      <c r="P146" s="236">
        <v>1016360</v>
      </c>
      <c r="Q146" s="246">
        <v>0.7</v>
      </c>
      <c r="R146" s="236">
        <v>7777777</v>
      </c>
      <c r="S146" s="236" t="s">
        <v>637</v>
      </c>
      <c r="T146" s="236" t="s">
        <v>1399</v>
      </c>
      <c r="U146" s="236" t="s">
        <v>879</v>
      </c>
      <c r="V146" s="236" t="s">
        <v>1396</v>
      </c>
      <c r="W146" s="236"/>
    </row>
    <row r="147" spans="1:26" x14ac:dyDescent="0.25">
      <c r="A147" s="244" t="s">
        <v>1394</v>
      </c>
      <c r="B147" s="244" t="s">
        <v>1400</v>
      </c>
      <c r="C147" s="245" t="s">
        <v>99</v>
      </c>
      <c r="D147" s="245" t="s">
        <v>631</v>
      </c>
      <c r="E147" s="245" t="s">
        <v>1396</v>
      </c>
      <c r="F147" s="236" t="s">
        <v>269</v>
      </c>
      <c r="G147" s="245" t="e">
        <v>#N/A</v>
      </c>
      <c r="H147" s="245" t="e">
        <v>#N/A</v>
      </c>
      <c r="I147" s="236" t="e">
        <v>#N/A</v>
      </c>
      <c r="J147" s="236" t="s">
        <v>475</v>
      </c>
      <c r="K147" s="236" t="s">
        <v>475</v>
      </c>
      <c r="L147" s="246">
        <v>0.9</v>
      </c>
      <c r="M147" s="236" t="s">
        <v>1397</v>
      </c>
      <c r="N147" s="236" t="s">
        <v>1401</v>
      </c>
      <c r="O147" s="236" t="s">
        <v>1402</v>
      </c>
      <c r="P147" s="236">
        <v>1004089</v>
      </c>
      <c r="Q147" s="246">
        <v>0.9</v>
      </c>
      <c r="R147" s="236">
        <v>7777777</v>
      </c>
      <c r="S147" s="236" t="s">
        <v>637</v>
      </c>
      <c r="T147" s="236" t="s">
        <v>1403</v>
      </c>
      <c r="U147" s="236" t="s">
        <v>879</v>
      </c>
      <c r="V147" s="236" t="s">
        <v>1401</v>
      </c>
      <c r="W147" s="236"/>
    </row>
    <row r="148" spans="1:26" x14ac:dyDescent="0.25">
      <c r="A148" s="244" t="s">
        <v>1404</v>
      </c>
      <c r="B148" s="244" t="s">
        <v>1405</v>
      </c>
      <c r="C148" s="245" t="s">
        <v>731</v>
      </c>
      <c r="D148" s="244" t="s">
        <v>732</v>
      </c>
      <c r="E148" s="245" t="s">
        <v>1396</v>
      </c>
      <c r="F148" s="236" t="s">
        <v>269</v>
      </c>
      <c r="G148" s="245" t="e">
        <v>#N/A</v>
      </c>
      <c r="H148" s="245" t="e">
        <v>#N/A</v>
      </c>
      <c r="I148" s="236" t="e">
        <v>#N/A</v>
      </c>
      <c r="J148" s="236" t="s">
        <v>477</v>
      </c>
      <c r="K148" s="236" t="s">
        <v>477</v>
      </c>
      <c r="L148" s="246">
        <v>0.7</v>
      </c>
      <c r="M148" s="236" t="s">
        <v>1397</v>
      </c>
      <c r="N148" s="236" t="s">
        <v>1396</v>
      </c>
      <c r="O148" s="236" t="s">
        <v>1406</v>
      </c>
      <c r="P148" s="236">
        <v>1016360</v>
      </c>
      <c r="Q148" s="246">
        <v>0.7</v>
      </c>
      <c r="R148" s="236">
        <v>7777777</v>
      </c>
      <c r="S148" s="236" t="s">
        <v>637</v>
      </c>
      <c r="T148" s="236" t="s">
        <v>1399</v>
      </c>
      <c r="U148" s="236" t="s">
        <v>879</v>
      </c>
      <c r="V148" s="236" t="s">
        <v>1396</v>
      </c>
      <c r="W148" s="236"/>
    </row>
    <row r="149" spans="1:26" x14ac:dyDescent="0.25">
      <c r="A149" s="244" t="s">
        <v>1404</v>
      </c>
      <c r="B149" s="244" t="s">
        <v>1407</v>
      </c>
      <c r="C149" s="245" t="s">
        <v>731</v>
      </c>
      <c r="D149" s="244" t="s">
        <v>732</v>
      </c>
      <c r="E149" s="245" t="s">
        <v>1396</v>
      </c>
      <c r="F149" s="236" t="s">
        <v>269</v>
      </c>
      <c r="G149" s="245" t="e">
        <v>#N/A</v>
      </c>
      <c r="H149" s="245" t="e">
        <v>#N/A</v>
      </c>
      <c r="I149" s="236" t="e">
        <v>#N/A</v>
      </c>
      <c r="J149" s="236" t="s">
        <v>475</v>
      </c>
      <c r="K149" s="236" t="s">
        <v>475</v>
      </c>
      <c r="L149" s="246">
        <v>0.9</v>
      </c>
      <c r="M149" s="236" t="s">
        <v>1397</v>
      </c>
      <c r="N149" s="236" t="s">
        <v>1401</v>
      </c>
      <c r="O149" s="236" t="s">
        <v>1408</v>
      </c>
      <c r="P149" s="236">
        <v>1016360</v>
      </c>
      <c r="Q149" s="246">
        <v>0.9</v>
      </c>
      <c r="R149" s="236">
        <v>7777777</v>
      </c>
      <c r="S149" s="236" t="s">
        <v>637</v>
      </c>
      <c r="T149" s="236" t="s">
        <v>1403</v>
      </c>
      <c r="U149" s="236" t="s">
        <v>735</v>
      </c>
      <c r="V149" s="236" t="s">
        <v>1409</v>
      </c>
      <c r="W149" s="236"/>
    </row>
    <row r="150" spans="1:26" x14ac:dyDescent="0.25">
      <c r="A150" s="244" t="s">
        <v>1410</v>
      </c>
      <c r="B150" s="244" t="s">
        <v>1411</v>
      </c>
      <c r="C150" s="245" t="s">
        <v>687</v>
      </c>
      <c r="D150" s="244" t="s">
        <v>688</v>
      </c>
      <c r="E150" s="245" t="s">
        <v>1396</v>
      </c>
      <c r="F150" s="236" t="s">
        <v>269</v>
      </c>
      <c r="G150" s="245" t="e">
        <v>#N/A</v>
      </c>
      <c r="H150" s="245" t="e">
        <v>#N/A</v>
      </c>
      <c r="I150" s="236" t="e">
        <v>#N/A</v>
      </c>
      <c r="J150" s="236" t="s">
        <v>477</v>
      </c>
      <c r="K150" s="236" t="s">
        <v>477</v>
      </c>
      <c r="L150" s="246">
        <v>0.7</v>
      </c>
      <c r="M150" s="236" t="s">
        <v>1397</v>
      </c>
      <c r="N150" s="236" t="s">
        <v>1412</v>
      </c>
      <c r="O150" s="236" t="s">
        <v>1413</v>
      </c>
      <c r="P150" s="236">
        <v>1032721</v>
      </c>
      <c r="Q150" s="246">
        <v>0.7</v>
      </c>
      <c r="R150" s="236">
        <v>51510</v>
      </c>
      <c r="S150" s="236" t="s">
        <v>637</v>
      </c>
      <c r="T150" s="236" t="s">
        <v>477</v>
      </c>
      <c r="U150" s="236" t="s">
        <v>879</v>
      </c>
      <c r="V150" s="236" t="s">
        <v>636</v>
      </c>
      <c r="W150" s="236"/>
    </row>
    <row r="151" spans="1:26" x14ac:dyDescent="0.25">
      <c r="A151" s="226" t="s">
        <v>1414</v>
      </c>
      <c r="B151" s="226" t="s">
        <v>1415</v>
      </c>
      <c r="C151" s="236" t="s">
        <v>99</v>
      </c>
      <c r="D151" s="236" t="s">
        <v>631</v>
      </c>
      <c r="E151" s="236" t="s">
        <v>427</v>
      </c>
      <c r="F151" s="236" t="s">
        <v>269</v>
      </c>
      <c r="G151" s="236" t="s">
        <v>666</v>
      </c>
      <c r="H151" s="236" t="s">
        <v>666</v>
      </c>
      <c r="I151" s="236" t="s">
        <v>667</v>
      </c>
      <c r="J151" s="236" t="s">
        <v>470</v>
      </c>
      <c r="K151" s="236" t="s">
        <v>470</v>
      </c>
      <c r="L151" s="246">
        <v>1.7</v>
      </c>
      <c r="M151" s="236" t="s">
        <v>1416</v>
      </c>
      <c r="N151" s="236" t="s">
        <v>427</v>
      </c>
      <c r="O151" s="236" t="s">
        <v>1417</v>
      </c>
      <c r="P151" s="236">
        <v>1023700</v>
      </c>
      <c r="Q151" s="246">
        <v>1.7</v>
      </c>
      <c r="R151" s="236">
        <v>7777777</v>
      </c>
      <c r="S151" s="236" t="s">
        <v>637</v>
      </c>
      <c r="T151" s="236" t="s">
        <v>1418</v>
      </c>
      <c r="U151" s="236" t="s">
        <v>709</v>
      </c>
      <c r="V151" s="236" t="s">
        <v>636</v>
      </c>
      <c r="W151" s="236"/>
    </row>
    <row r="152" spans="1:26" x14ac:dyDescent="0.25">
      <c r="A152" s="226" t="s">
        <v>1419</v>
      </c>
      <c r="B152" s="226" t="s">
        <v>1420</v>
      </c>
      <c r="C152" s="236" t="s">
        <v>1053</v>
      </c>
      <c r="D152" s="226" t="s">
        <v>1054</v>
      </c>
      <c r="E152" s="236" t="s">
        <v>427</v>
      </c>
      <c r="F152" s="236" t="s">
        <v>269</v>
      </c>
      <c r="G152" s="236" t="s">
        <v>666</v>
      </c>
      <c r="H152" s="236" t="s">
        <v>666</v>
      </c>
      <c r="I152" s="236" t="s">
        <v>667</v>
      </c>
      <c r="J152" s="236" t="s">
        <v>470</v>
      </c>
      <c r="K152" s="236" t="s">
        <v>470</v>
      </c>
      <c r="L152" s="246">
        <v>1.7</v>
      </c>
      <c r="M152" s="236" t="s">
        <v>1416</v>
      </c>
      <c r="N152" s="236" t="s">
        <v>427</v>
      </c>
      <c r="O152" s="236" t="s">
        <v>428</v>
      </c>
      <c r="P152" s="236">
        <v>1023700</v>
      </c>
      <c r="Q152" s="246">
        <v>1.7</v>
      </c>
      <c r="R152" s="236">
        <v>7777777</v>
      </c>
      <c r="S152" s="236" t="s">
        <v>637</v>
      </c>
      <c r="T152" s="236" t="s">
        <v>1418</v>
      </c>
      <c r="U152" s="236" t="s">
        <v>671</v>
      </c>
      <c r="V152" s="236" t="s">
        <v>636</v>
      </c>
      <c r="W152" s="236"/>
    </row>
    <row r="153" spans="1:26" x14ac:dyDescent="0.25">
      <c r="A153" s="226" t="s">
        <v>1421</v>
      </c>
      <c r="B153" s="226" t="s">
        <v>1422</v>
      </c>
      <c r="C153" s="236" t="s">
        <v>731</v>
      </c>
      <c r="D153" s="226" t="s">
        <v>732</v>
      </c>
      <c r="E153" s="236" t="s">
        <v>427</v>
      </c>
      <c r="F153" s="236" t="s">
        <v>269</v>
      </c>
      <c r="G153" s="236" t="s">
        <v>666</v>
      </c>
      <c r="H153" s="236" t="s">
        <v>666</v>
      </c>
      <c r="I153" s="236" t="s">
        <v>667</v>
      </c>
      <c r="J153" s="236" t="s">
        <v>470</v>
      </c>
      <c r="K153" s="236" t="s">
        <v>470</v>
      </c>
      <c r="L153" s="246">
        <v>1.7</v>
      </c>
      <c r="M153" s="236" t="s">
        <v>1416</v>
      </c>
      <c r="N153" s="236" t="s">
        <v>1423</v>
      </c>
      <c r="O153" s="236" t="s">
        <v>1424</v>
      </c>
      <c r="P153" s="236">
        <v>1023700</v>
      </c>
      <c r="Q153" s="246">
        <v>1.7</v>
      </c>
      <c r="R153" s="236">
        <v>7777777</v>
      </c>
      <c r="S153" s="236" t="s">
        <v>637</v>
      </c>
      <c r="T153" s="236" t="s">
        <v>1418</v>
      </c>
      <c r="U153" s="236" t="s">
        <v>735</v>
      </c>
      <c r="V153" s="236" t="s">
        <v>816</v>
      </c>
      <c r="W153" s="236"/>
    </row>
    <row r="154" spans="1:26" x14ac:dyDescent="0.25">
      <c r="A154" s="226" t="s">
        <v>1425</v>
      </c>
      <c r="B154" s="226" t="s">
        <v>1426</v>
      </c>
      <c r="C154" s="236" t="s">
        <v>687</v>
      </c>
      <c r="D154" s="226" t="s">
        <v>688</v>
      </c>
      <c r="E154" s="236" t="s">
        <v>427</v>
      </c>
      <c r="F154" s="236" t="s">
        <v>269</v>
      </c>
      <c r="G154" s="236" t="s">
        <v>666</v>
      </c>
      <c r="H154" s="236" t="s">
        <v>666</v>
      </c>
      <c r="I154" s="236" t="s">
        <v>667</v>
      </c>
      <c r="J154" s="236" t="s">
        <v>470</v>
      </c>
      <c r="K154" s="236" t="s">
        <v>470</v>
      </c>
      <c r="L154" s="246">
        <v>1.7</v>
      </c>
      <c r="M154" s="236" t="s">
        <v>1416</v>
      </c>
      <c r="N154" s="236" t="s">
        <v>1427</v>
      </c>
      <c r="O154" s="236" t="s">
        <v>1428</v>
      </c>
      <c r="P154" s="236">
        <v>1023700</v>
      </c>
      <c r="Q154" s="246">
        <v>1.7</v>
      </c>
      <c r="R154" s="236">
        <v>2593</v>
      </c>
      <c r="S154" s="236" t="s">
        <v>637</v>
      </c>
      <c r="T154" s="236" t="s">
        <v>682</v>
      </c>
      <c r="U154" s="236" t="s">
        <v>709</v>
      </c>
      <c r="V154" s="236" t="s">
        <v>636</v>
      </c>
      <c r="W154" s="236"/>
    </row>
    <row r="155" spans="1:26" x14ac:dyDescent="0.25">
      <c r="A155" s="244" t="s">
        <v>1429</v>
      </c>
      <c r="B155" s="244" t="s">
        <v>1430</v>
      </c>
      <c r="C155" s="245" t="s">
        <v>99</v>
      </c>
      <c r="D155" s="245" t="s">
        <v>631</v>
      </c>
      <c r="E155" s="245" t="s">
        <v>1431</v>
      </c>
      <c r="F155" s="236" t="s">
        <v>269</v>
      </c>
      <c r="G155" s="245" t="e">
        <v>#N/A</v>
      </c>
      <c r="H155" s="245" t="e">
        <v>#N/A</v>
      </c>
      <c r="I155" s="236" t="e">
        <v>#N/A</v>
      </c>
      <c r="J155" s="236" t="s">
        <v>632</v>
      </c>
      <c r="K155" s="236" t="s">
        <v>632</v>
      </c>
      <c r="L155" s="246">
        <v>1</v>
      </c>
      <c r="M155" s="236" t="s">
        <v>633</v>
      </c>
      <c r="N155" s="236" t="s">
        <v>1431</v>
      </c>
      <c r="O155" s="236" t="s">
        <v>1432</v>
      </c>
      <c r="P155" s="236" t="s">
        <v>636</v>
      </c>
      <c r="Q155" s="246">
        <v>1</v>
      </c>
      <c r="R155" s="236">
        <v>1035056</v>
      </c>
      <c r="S155" s="236" t="s">
        <v>637</v>
      </c>
      <c r="T155" s="236" t="s">
        <v>638</v>
      </c>
      <c r="U155" s="236" t="s">
        <v>639</v>
      </c>
      <c r="V155" s="236" t="s">
        <v>636</v>
      </c>
      <c r="W155" s="236"/>
      <c r="X155" s="226" t="s">
        <v>640</v>
      </c>
      <c r="Y155" s="226" t="s">
        <v>640</v>
      </c>
      <c r="Z155" s="226" t="s">
        <v>640</v>
      </c>
    </row>
    <row r="156" spans="1:26" x14ac:dyDescent="0.25">
      <c r="A156" s="244" t="s">
        <v>1433</v>
      </c>
      <c r="B156" s="244" t="s">
        <v>1434</v>
      </c>
      <c r="C156" s="245" t="s">
        <v>731</v>
      </c>
      <c r="D156" s="244" t="s">
        <v>732</v>
      </c>
      <c r="E156" s="245" t="s">
        <v>1431</v>
      </c>
      <c r="F156" s="236" t="s">
        <v>269</v>
      </c>
      <c r="G156" s="245" t="e">
        <v>#N/A</v>
      </c>
      <c r="H156" s="245" t="e">
        <v>#N/A</v>
      </c>
      <c r="I156" s="236" t="e">
        <v>#N/A</v>
      </c>
      <c r="J156" s="236" t="s">
        <v>632</v>
      </c>
      <c r="K156" s="236" t="s">
        <v>632</v>
      </c>
      <c r="L156" s="246">
        <v>1</v>
      </c>
      <c r="M156" s="236" t="s">
        <v>633</v>
      </c>
      <c r="N156" s="236" t="s">
        <v>1435</v>
      </c>
      <c r="O156" s="236" t="s">
        <v>1436</v>
      </c>
      <c r="P156" s="236" t="s">
        <v>1437</v>
      </c>
      <c r="Q156" s="246">
        <v>1</v>
      </c>
      <c r="R156" s="236">
        <v>1035056</v>
      </c>
      <c r="S156" s="236" t="s">
        <v>637</v>
      </c>
      <c r="T156" s="236" t="s">
        <v>638</v>
      </c>
      <c r="U156" s="236" t="s">
        <v>639</v>
      </c>
      <c r="V156" s="236" t="s">
        <v>804</v>
      </c>
      <c r="W156" s="236"/>
      <c r="X156" s="226" t="s">
        <v>773</v>
      </c>
      <c r="Y156" s="226" t="s">
        <v>773</v>
      </c>
      <c r="Z156" s="226" t="s">
        <v>773</v>
      </c>
    </row>
    <row r="157" spans="1:26" x14ac:dyDescent="0.25">
      <c r="A157" s="244" t="s">
        <v>1438</v>
      </c>
      <c r="B157" s="244" t="s">
        <v>1439</v>
      </c>
      <c r="C157" s="245" t="s">
        <v>99</v>
      </c>
      <c r="D157" s="245" t="s">
        <v>631</v>
      </c>
      <c r="E157" s="245" t="s">
        <v>1440</v>
      </c>
      <c r="F157" s="236" t="s">
        <v>269</v>
      </c>
      <c r="G157" s="245" t="e">
        <v>#N/A</v>
      </c>
      <c r="H157" s="245" t="e">
        <v>#N/A</v>
      </c>
      <c r="I157" s="236" t="e">
        <v>#N/A</v>
      </c>
      <c r="J157" s="236" t="s">
        <v>632</v>
      </c>
      <c r="K157" s="236" t="s">
        <v>632</v>
      </c>
      <c r="L157" s="246">
        <v>1</v>
      </c>
      <c r="M157" s="236" t="s">
        <v>633</v>
      </c>
      <c r="N157" s="236" t="s">
        <v>1441</v>
      </c>
      <c r="O157" s="236" t="s">
        <v>1442</v>
      </c>
      <c r="P157" s="236" t="s">
        <v>636</v>
      </c>
      <c r="Q157" s="246">
        <v>1</v>
      </c>
      <c r="R157" s="236">
        <v>1048569</v>
      </c>
      <c r="S157" s="236" t="s">
        <v>637</v>
      </c>
      <c r="T157" s="236" t="s">
        <v>638</v>
      </c>
      <c r="U157" s="236" t="s">
        <v>639</v>
      </c>
      <c r="V157" s="236" t="s">
        <v>636</v>
      </c>
      <c r="W157" s="236"/>
      <c r="X157" s="226" t="s">
        <v>640</v>
      </c>
      <c r="Y157" s="226" t="s">
        <v>640</v>
      </c>
      <c r="Z157" s="226" t="s">
        <v>640</v>
      </c>
    </row>
    <row r="158" spans="1:26" x14ac:dyDescent="0.25">
      <c r="A158" s="244" t="s">
        <v>1443</v>
      </c>
      <c r="B158" s="244" t="s">
        <v>1444</v>
      </c>
      <c r="C158" s="245" t="s">
        <v>99</v>
      </c>
      <c r="D158" s="245" t="s">
        <v>631</v>
      </c>
      <c r="E158" s="245" t="s">
        <v>1445</v>
      </c>
      <c r="F158" s="236" t="s">
        <v>269</v>
      </c>
      <c r="G158" s="245" t="e">
        <v>#N/A</v>
      </c>
      <c r="H158" s="245" t="e">
        <v>#N/A</v>
      </c>
      <c r="I158" s="236" t="e">
        <v>#N/A</v>
      </c>
      <c r="J158" s="236" t="s">
        <v>632</v>
      </c>
      <c r="K158" s="236" t="s">
        <v>632</v>
      </c>
      <c r="L158" s="246">
        <v>1</v>
      </c>
      <c r="M158" s="236" t="s">
        <v>633</v>
      </c>
      <c r="N158" s="236" t="s">
        <v>1446</v>
      </c>
      <c r="O158" s="236" t="s">
        <v>1447</v>
      </c>
      <c r="P158" s="236" t="s">
        <v>636</v>
      </c>
      <c r="Q158" s="246">
        <v>1</v>
      </c>
      <c r="R158" s="236">
        <v>1068909</v>
      </c>
      <c r="S158" s="236" t="s">
        <v>637</v>
      </c>
      <c r="T158" s="236" t="s">
        <v>638</v>
      </c>
      <c r="U158" s="236" t="s">
        <v>639</v>
      </c>
      <c r="V158" s="236" t="s">
        <v>636</v>
      </c>
      <c r="W158" s="236"/>
      <c r="X158" s="226" t="s">
        <v>640</v>
      </c>
      <c r="Y158" s="226" t="s">
        <v>640</v>
      </c>
      <c r="Z158" s="226" t="s">
        <v>640</v>
      </c>
    </row>
    <row r="159" spans="1:26" x14ac:dyDescent="0.25">
      <c r="A159" s="244" t="s">
        <v>1448</v>
      </c>
      <c r="B159" s="244" t="s">
        <v>1449</v>
      </c>
      <c r="C159" s="245" t="s">
        <v>99</v>
      </c>
      <c r="D159" s="245" t="s">
        <v>631</v>
      </c>
      <c r="E159" s="245" t="s">
        <v>1450</v>
      </c>
      <c r="F159" s="236" t="s">
        <v>269</v>
      </c>
      <c r="G159" s="245" t="e">
        <v>#N/A</v>
      </c>
      <c r="H159" s="245" t="e">
        <v>#N/A</v>
      </c>
      <c r="I159" s="236" t="e">
        <v>#N/A</v>
      </c>
      <c r="J159" s="236" t="s">
        <v>632</v>
      </c>
      <c r="K159" s="236" t="s">
        <v>632</v>
      </c>
      <c r="L159" s="246">
        <v>1</v>
      </c>
      <c r="M159" s="236" t="s">
        <v>633</v>
      </c>
      <c r="N159" s="236" t="s">
        <v>1451</v>
      </c>
      <c r="O159" s="236" t="s">
        <v>1452</v>
      </c>
      <c r="P159" s="236" t="s">
        <v>636</v>
      </c>
      <c r="Q159" s="246">
        <v>1</v>
      </c>
      <c r="R159" s="236">
        <v>1061100</v>
      </c>
      <c r="S159" s="236" t="s">
        <v>637</v>
      </c>
      <c r="T159" s="236" t="s">
        <v>638</v>
      </c>
      <c r="U159" s="236" t="s">
        <v>639</v>
      </c>
      <c r="V159" s="236" t="s">
        <v>636</v>
      </c>
      <c r="W159" s="236"/>
      <c r="X159" s="226" t="s">
        <v>640</v>
      </c>
      <c r="Y159" s="226" t="s">
        <v>640</v>
      </c>
      <c r="Z159" s="226" t="s">
        <v>640</v>
      </c>
    </row>
    <row r="160" spans="1:26" x14ac:dyDescent="0.25">
      <c r="A160" s="244" t="s">
        <v>1453</v>
      </c>
      <c r="B160" s="244" t="s">
        <v>1454</v>
      </c>
      <c r="C160" s="245" t="s">
        <v>99</v>
      </c>
      <c r="D160" s="245" t="s">
        <v>631</v>
      </c>
      <c r="E160" s="245" t="s">
        <v>1455</v>
      </c>
      <c r="F160" s="236" t="s">
        <v>269</v>
      </c>
      <c r="G160" s="245" t="e">
        <v>#N/A</v>
      </c>
      <c r="H160" s="245" t="e">
        <v>#N/A</v>
      </c>
      <c r="I160" s="236" t="e">
        <v>#N/A</v>
      </c>
      <c r="J160" s="236" t="s">
        <v>469</v>
      </c>
      <c r="K160" s="236" t="s">
        <v>469</v>
      </c>
      <c r="L160" s="246">
        <v>1</v>
      </c>
      <c r="M160" s="236" t="s">
        <v>633</v>
      </c>
      <c r="N160" s="236" t="s">
        <v>1456</v>
      </c>
      <c r="O160" s="236" t="s">
        <v>1457</v>
      </c>
      <c r="P160" s="236" t="s">
        <v>636</v>
      </c>
      <c r="Q160" s="246">
        <v>1</v>
      </c>
      <c r="R160" s="236">
        <v>1052681</v>
      </c>
      <c r="S160" s="236" t="s">
        <v>637</v>
      </c>
      <c r="T160" s="236" t="s">
        <v>645</v>
      </c>
      <c r="U160" s="236" t="s">
        <v>639</v>
      </c>
      <c r="V160" s="236" t="s">
        <v>636</v>
      </c>
      <c r="W160" s="236"/>
      <c r="X160" s="226" t="s">
        <v>640</v>
      </c>
      <c r="Y160" s="226" t="s">
        <v>640</v>
      </c>
      <c r="Z160" s="226" t="s">
        <v>640</v>
      </c>
    </row>
    <row r="161" spans="1:32" x14ac:dyDescent="0.25">
      <c r="A161" s="244" t="s">
        <v>1458</v>
      </c>
      <c r="B161" s="244" t="s">
        <v>1459</v>
      </c>
      <c r="C161" s="245" t="s">
        <v>731</v>
      </c>
      <c r="D161" s="244" t="s">
        <v>732</v>
      </c>
      <c r="E161" s="245" t="s">
        <v>1455</v>
      </c>
      <c r="F161" s="236" t="s">
        <v>269</v>
      </c>
      <c r="G161" s="245" t="e">
        <v>#N/A</v>
      </c>
      <c r="H161" s="245" t="e">
        <v>#N/A</v>
      </c>
      <c r="I161" s="236" t="e">
        <v>#N/A</v>
      </c>
      <c r="J161" s="236" t="s">
        <v>469</v>
      </c>
      <c r="K161" s="236" t="s">
        <v>469</v>
      </c>
      <c r="L161" s="246">
        <v>1</v>
      </c>
      <c r="M161" s="236" t="s">
        <v>633</v>
      </c>
      <c r="N161" s="236" t="s">
        <v>1455</v>
      </c>
      <c r="O161" s="236" t="s">
        <v>1460</v>
      </c>
      <c r="P161" s="236" t="s">
        <v>1461</v>
      </c>
      <c r="Q161" s="246">
        <v>1</v>
      </c>
      <c r="R161" s="236">
        <v>1052681</v>
      </c>
      <c r="S161" s="236" t="s">
        <v>637</v>
      </c>
      <c r="T161" s="236" t="s">
        <v>645</v>
      </c>
      <c r="U161" s="236" t="s">
        <v>639</v>
      </c>
      <c r="V161" s="236" t="s">
        <v>804</v>
      </c>
      <c r="W161" s="236"/>
      <c r="X161" s="226" t="s">
        <v>773</v>
      </c>
      <c r="Y161" s="226" t="s">
        <v>773</v>
      </c>
      <c r="Z161" s="226" t="s">
        <v>773</v>
      </c>
    </row>
    <row r="162" spans="1:32" x14ac:dyDescent="0.25">
      <c r="A162" s="244" t="s">
        <v>1462</v>
      </c>
      <c r="B162" s="244" t="s">
        <v>1463</v>
      </c>
      <c r="C162" s="245" t="s">
        <v>687</v>
      </c>
      <c r="D162" s="244" t="s">
        <v>688</v>
      </c>
      <c r="E162" s="245" t="s">
        <v>1455</v>
      </c>
      <c r="F162" s="236" t="s">
        <v>269</v>
      </c>
      <c r="G162" s="245" t="e">
        <v>#N/A</v>
      </c>
      <c r="H162" s="245" t="e">
        <v>#N/A</v>
      </c>
      <c r="I162" s="236" t="e">
        <v>#N/A</v>
      </c>
      <c r="J162" s="236" t="s">
        <v>469</v>
      </c>
      <c r="K162" s="236" t="s">
        <v>469</v>
      </c>
      <c r="L162" s="246">
        <v>1</v>
      </c>
      <c r="M162" s="236" t="s">
        <v>633</v>
      </c>
      <c r="N162" s="236" t="s">
        <v>1464</v>
      </c>
      <c r="O162" s="236" t="s">
        <v>1465</v>
      </c>
      <c r="P162" s="236" t="s">
        <v>1461</v>
      </c>
      <c r="Q162" s="246">
        <v>1</v>
      </c>
      <c r="R162" s="236">
        <v>2419</v>
      </c>
      <c r="S162" s="236" t="s">
        <v>637</v>
      </c>
      <c r="T162" s="236" t="s">
        <v>645</v>
      </c>
      <c r="U162" s="236" t="s">
        <v>639</v>
      </c>
      <c r="V162" s="236" t="s">
        <v>636</v>
      </c>
      <c r="W162" s="236"/>
      <c r="X162" s="226" t="s">
        <v>695</v>
      </c>
      <c r="Y162" s="226" t="s">
        <v>695</v>
      </c>
      <c r="Z162" s="226" t="s">
        <v>695</v>
      </c>
    </row>
    <row r="163" spans="1:32" x14ac:dyDescent="0.25">
      <c r="A163" s="244" t="s">
        <v>1466</v>
      </c>
      <c r="B163" s="244" t="s">
        <v>1467</v>
      </c>
      <c r="C163" s="245" t="s">
        <v>731</v>
      </c>
      <c r="D163" s="244" t="s">
        <v>732</v>
      </c>
      <c r="E163" s="245" t="s">
        <v>1468</v>
      </c>
      <c r="F163" s="236" t="s">
        <v>269</v>
      </c>
      <c r="G163" s="245" t="e">
        <v>#N/A</v>
      </c>
      <c r="H163" s="245" t="e">
        <v>#N/A</v>
      </c>
      <c r="I163" s="236" t="e">
        <v>#N/A</v>
      </c>
      <c r="J163" s="236" t="s">
        <v>690</v>
      </c>
      <c r="K163" s="236" t="s">
        <v>690</v>
      </c>
      <c r="L163" s="246">
        <v>1</v>
      </c>
      <c r="M163" s="236" t="s">
        <v>633</v>
      </c>
      <c r="N163" s="236" t="s">
        <v>1468</v>
      </c>
      <c r="O163" s="236" t="s">
        <v>1469</v>
      </c>
      <c r="P163" s="236" t="s">
        <v>1470</v>
      </c>
      <c r="Q163" s="246">
        <v>1</v>
      </c>
      <c r="R163" s="236">
        <v>1059267</v>
      </c>
      <c r="S163" s="236" t="s">
        <v>637</v>
      </c>
      <c r="T163" s="236" t="s">
        <v>636</v>
      </c>
      <c r="U163" s="236" t="s">
        <v>639</v>
      </c>
      <c r="V163" s="236" t="s">
        <v>636</v>
      </c>
      <c r="W163" s="236"/>
      <c r="X163" s="226" t="s">
        <v>773</v>
      </c>
      <c r="Y163" s="226" t="s">
        <v>773</v>
      </c>
      <c r="Z163" s="226" t="s">
        <v>773</v>
      </c>
    </row>
    <row r="164" spans="1:32" x14ac:dyDescent="0.25">
      <c r="A164" s="244" t="s">
        <v>1471</v>
      </c>
      <c r="B164" s="244" t="s">
        <v>1472</v>
      </c>
      <c r="C164" s="245" t="s">
        <v>99</v>
      </c>
      <c r="D164" s="245" t="s">
        <v>631</v>
      </c>
      <c r="E164" s="245" t="s">
        <v>1131</v>
      </c>
      <c r="F164" s="236" t="s">
        <v>269</v>
      </c>
      <c r="G164" s="245" t="e">
        <v>#N/A</v>
      </c>
      <c r="H164" s="245" t="e">
        <v>#N/A</v>
      </c>
      <c r="I164" s="236"/>
      <c r="J164" s="236" t="s">
        <v>682</v>
      </c>
      <c r="K164" s="236" t="s">
        <v>682</v>
      </c>
      <c r="L164" s="246">
        <v>1</v>
      </c>
      <c r="M164" s="236" t="s">
        <v>633</v>
      </c>
      <c r="N164" s="236" t="s">
        <v>1131</v>
      </c>
      <c r="O164" s="236" t="s">
        <v>1473</v>
      </c>
      <c r="P164" s="236" t="s">
        <v>636</v>
      </c>
      <c r="Q164" s="246">
        <v>1</v>
      </c>
      <c r="R164" s="236">
        <v>1061847</v>
      </c>
      <c r="S164" s="236" t="s">
        <v>637</v>
      </c>
      <c r="T164" s="236" t="s">
        <v>1474</v>
      </c>
      <c r="U164" s="236" t="s">
        <v>639</v>
      </c>
      <c r="V164" s="236" t="s">
        <v>636</v>
      </c>
      <c r="W164" s="236"/>
      <c r="X164" s="226" t="s">
        <v>640</v>
      </c>
      <c r="Y164" s="226" t="s">
        <v>640</v>
      </c>
      <c r="Z164" s="226" t="s">
        <v>640</v>
      </c>
    </row>
    <row r="165" spans="1:32" x14ac:dyDescent="0.25">
      <c r="A165" s="244" t="s">
        <v>1475</v>
      </c>
      <c r="B165" s="244" t="s">
        <v>1476</v>
      </c>
      <c r="C165" s="245" t="s">
        <v>687</v>
      </c>
      <c r="D165" s="244" t="s">
        <v>688</v>
      </c>
      <c r="E165" s="245" t="s">
        <v>1131</v>
      </c>
      <c r="F165" s="236" t="s">
        <v>269</v>
      </c>
      <c r="G165" s="245" t="e">
        <v>#N/A</v>
      </c>
      <c r="H165" s="245" t="e">
        <v>#N/A</v>
      </c>
      <c r="I165" s="236" t="e">
        <v>#N/A</v>
      </c>
      <c r="J165" s="236" t="s">
        <v>632</v>
      </c>
      <c r="K165" s="236" t="s">
        <v>632</v>
      </c>
      <c r="L165" s="246">
        <v>1</v>
      </c>
      <c r="M165" s="236" t="s">
        <v>633</v>
      </c>
      <c r="N165" s="236" t="s">
        <v>1129</v>
      </c>
      <c r="O165" s="236" t="s">
        <v>1130</v>
      </c>
      <c r="P165" s="236" t="s">
        <v>636</v>
      </c>
      <c r="Q165" s="246">
        <v>1</v>
      </c>
      <c r="R165" s="236">
        <v>2419</v>
      </c>
      <c r="S165" s="236" t="s">
        <v>637</v>
      </c>
      <c r="T165" s="236" t="s">
        <v>638</v>
      </c>
      <c r="U165" s="236" t="s">
        <v>639</v>
      </c>
      <c r="V165" s="236" t="s">
        <v>636</v>
      </c>
      <c r="W165" s="236"/>
      <c r="X165" s="226" t="s">
        <v>695</v>
      </c>
      <c r="Y165" s="226" t="s">
        <v>695</v>
      </c>
      <c r="Z165" s="226" t="s">
        <v>695</v>
      </c>
    </row>
    <row r="166" spans="1:32" x14ac:dyDescent="0.25">
      <c r="A166" s="244" t="s">
        <v>1477</v>
      </c>
      <c r="B166" s="244" t="s">
        <v>1478</v>
      </c>
      <c r="C166" s="245" t="s">
        <v>99</v>
      </c>
      <c r="D166" s="245" t="s">
        <v>631</v>
      </c>
      <c r="E166" s="245" t="s">
        <v>1479</v>
      </c>
      <c r="F166" s="236" t="s">
        <v>269</v>
      </c>
      <c r="G166" s="245" t="e">
        <v>#N/A</v>
      </c>
      <c r="H166" s="245" t="e">
        <v>#N/A</v>
      </c>
      <c r="I166" s="236" t="e">
        <v>#N/A</v>
      </c>
      <c r="J166" s="236" t="s">
        <v>472</v>
      </c>
      <c r="K166" s="236" t="s">
        <v>472</v>
      </c>
      <c r="L166" s="246">
        <v>0.55000000000000004</v>
      </c>
      <c r="M166" s="236" t="s">
        <v>633</v>
      </c>
      <c r="N166" s="236" t="s">
        <v>1479</v>
      </c>
      <c r="O166" s="236" t="s">
        <v>1480</v>
      </c>
      <c r="P166" s="236" t="s">
        <v>636</v>
      </c>
      <c r="Q166" s="246">
        <v>0.55000000000000004</v>
      </c>
      <c r="R166" s="236">
        <v>7777777</v>
      </c>
      <c r="S166" s="236" t="s">
        <v>637</v>
      </c>
      <c r="T166" s="236" t="s">
        <v>1183</v>
      </c>
      <c r="U166" s="236" t="s">
        <v>639</v>
      </c>
      <c r="V166" s="236" t="s">
        <v>633</v>
      </c>
      <c r="W166" s="236"/>
      <c r="X166" s="226" t="s">
        <v>640</v>
      </c>
      <c r="Y166" s="226" t="s">
        <v>640</v>
      </c>
      <c r="Z166" s="226" t="s">
        <v>640</v>
      </c>
    </row>
    <row r="167" spans="1:32" x14ac:dyDescent="0.25">
      <c r="A167" s="244" t="s">
        <v>1481</v>
      </c>
      <c r="B167" s="244" t="s">
        <v>1482</v>
      </c>
      <c r="C167" s="245" t="s">
        <v>99</v>
      </c>
      <c r="D167" s="245" t="s">
        <v>631</v>
      </c>
      <c r="E167" s="245" t="s">
        <v>1483</v>
      </c>
      <c r="F167" s="236" t="s">
        <v>269</v>
      </c>
      <c r="G167" s="245" t="e">
        <v>#N/A</v>
      </c>
      <c r="H167" s="245" t="e">
        <v>#N/A</v>
      </c>
      <c r="I167" s="236" t="e">
        <v>#N/A</v>
      </c>
      <c r="J167" s="236" t="s">
        <v>472</v>
      </c>
      <c r="K167" s="236" t="s">
        <v>472</v>
      </c>
      <c r="L167" s="246">
        <v>1</v>
      </c>
      <c r="M167" s="236" t="s">
        <v>633</v>
      </c>
      <c r="N167" s="236" t="s">
        <v>1483</v>
      </c>
      <c r="O167" s="236" t="s">
        <v>1484</v>
      </c>
      <c r="P167" s="236" t="s">
        <v>636</v>
      </c>
      <c r="Q167" s="246">
        <v>1</v>
      </c>
      <c r="R167" s="236">
        <v>1082215</v>
      </c>
      <c r="S167" s="236" t="s">
        <v>637</v>
      </c>
      <c r="T167" s="236" t="s">
        <v>1183</v>
      </c>
      <c r="U167" s="236" t="s">
        <v>639</v>
      </c>
      <c r="V167" s="236" t="s">
        <v>633</v>
      </c>
      <c r="W167" s="236"/>
      <c r="X167" s="226" t="s">
        <v>640</v>
      </c>
      <c r="Y167" s="226" t="s">
        <v>640</v>
      </c>
      <c r="Z167" s="226" t="s">
        <v>640</v>
      </c>
    </row>
    <row r="168" spans="1:32" x14ac:dyDescent="0.25">
      <c r="A168" s="244" t="s">
        <v>1485</v>
      </c>
      <c r="B168" s="244" t="s">
        <v>1486</v>
      </c>
      <c r="C168" s="245" t="s">
        <v>99</v>
      </c>
      <c r="D168" s="245" t="s">
        <v>631</v>
      </c>
      <c r="E168" s="245" t="s">
        <v>1487</v>
      </c>
      <c r="F168" s="236" t="s">
        <v>269</v>
      </c>
      <c r="G168" s="245" t="e">
        <v>#N/A</v>
      </c>
      <c r="H168" s="245" t="e">
        <v>#N/A</v>
      </c>
      <c r="I168" s="236" t="e">
        <v>#N/A</v>
      </c>
      <c r="J168" s="236" t="s">
        <v>476</v>
      </c>
      <c r="K168" s="236" t="s">
        <v>476</v>
      </c>
      <c r="L168" s="246">
        <v>1</v>
      </c>
      <c r="M168" s="236" t="s">
        <v>1397</v>
      </c>
      <c r="N168" s="236" t="s">
        <v>1487</v>
      </c>
      <c r="O168" s="236" t="s">
        <v>1488</v>
      </c>
      <c r="P168" s="236" t="s">
        <v>1489</v>
      </c>
      <c r="Q168" s="246">
        <v>1</v>
      </c>
      <c r="R168" s="236">
        <v>7777777</v>
      </c>
      <c r="S168" s="236" t="s">
        <v>637</v>
      </c>
      <c r="T168" s="236" t="s">
        <v>1490</v>
      </c>
      <c r="U168" s="236" t="s">
        <v>639</v>
      </c>
      <c r="V168" s="236" t="s">
        <v>633</v>
      </c>
      <c r="W168" s="236"/>
      <c r="X168" s="226" t="s">
        <v>640</v>
      </c>
      <c r="Y168" s="226" t="s">
        <v>640</v>
      </c>
      <c r="Z168" s="226" t="s">
        <v>640</v>
      </c>
    </row>
    <row r="169" spans="1:32" x14ac:dyDescent="0.25">
      <c r="A169" s="244" t="s">
        <v>1491</v>
      </c>
      <c r="B169" s="244" t="s">
        <v>1492</v>
      </c>
      <c r="C169" s="245" t="s">
        <v>687</v>
      </c>
      <c r="D169" s="244" t="s">
        <v>688</v>
      </c>
      <c r="E169" s="245" t="s">
        <v>1487</v>
      </c>
      <c r="F169" s="236" t="s">
        <v>269</v>
      </c>
      <c r="G169" s="245" t="e">
        <v>#N/A</v>
      </c>
      <c r="H169" s="245" t="e">
        <v>#N/A</v>
      </c>
      <c r="I169" s="236" t="e">
        <v>#N/A</v>
      </c>
      <c r="J169" s="236" t="s">
        <v>476</v>
      </c>
      <c r="K169" s="236" t="s">
        <v>476</v>
      </c>
      <c r="L169" s="246">
        <v>1</v>
      </c>
      <c r="M169" s="236" t="s">
        <v>1397</v>
      </c>
      <c r="N169" s="236" t="s">
        <v>1493</v>
      </c>
      <c r="O169" s="236" t="s">
        <v>1494</v>
      </c>
      <c r="P169" s="236" t="s">
        <v>1489</v>
      </c>
      <c r="Q169" s="246">
        <v>1</v>
      </c>
      <c r="R169" s="236">
        <v>7777777</v>
      </c>
      <c r="S169" s="236" t="s">
        <v>637</v>
      </c>
      <c r="T169" s="236" t="s">
        <v>1490</v>
      </c>
      <c r="U169" s="236" t="s">
        <v>639</v>
      </c>
      <c r="V169" s="236" t="s">
        <v>636</v>
      </c>
      <c r="W169" s="236"/>
      <c r="X169" s="226" t="s">
        <v>695</v>
      </c>
      <c r="Y169" s="226" t="s">
        <v>695</v>
      </c>
      <c r="Z169" s="226" t="s">
        <v>695</v>
      </c>
    </row>
    <row r="170" spans="1:32" x14ac:dyDescent="0.25">
      <c r="A170" s="244" t="s">
        <v>1495</v>
      </c>
      <c r="B170" s="244" t="s">
        <v>1496</v>
      </c>
      <c r="C170" s="245" t="s">
        <v>687</v>
      </c>
      <c r="D170" s="244" t="s">
        <v>688</v>
      </c>
      <c r="E170" s="245" t="s">
        <v>1497</v>
      </c>
      <c r="F170" s="236" t="s">
        <v>269</v>
      </c>
      <c r="G170" s="245" t="e">
        <v>#N/A</v>
      </c>
      <c r="H170" s="245" t="e">
        <v>#N/A</v>
      </c>
      <c r="I170" s="236" t="e">
        <v>#N/A</v>
      </c>
      <c r="J170" s="236" t="s">
        <v>484</v>
      </c>
      <c r="K170" s="236" t="s">
        <v>484</v>
      </c>
      <c r="L170" s="246">
        <v>1</v>
      </c>
      <c r="M170" s="236" t="s">
        <v>1397</v>
      </c>
      <c r="N170" s="236" t="s">
        <v>1498</v>
      </c>
      <c r="O170" s="236" t="s">
        <v>1499</v>
      </c>
      <c r="P170" s="236" t="s">
        <v>1500</v>
      </c>
      <c r="Q170" s="246">
        <v>1</v>
      </c>
      <c r="R170" s="236">
        <v>7777777</v>
      </c>
      <c r="S170" s="236" t="s">
        <v>637</v>
      </c>
      <c r="T170" s="236" t="s">
        <v>484</v>
      </c>
      <c r="U170" s="236" t="s">
        <v>639</v>
      </c>
      <c r="V170" s="236" t="s">
        <v>636</v>
      </c>
      <c r="W170" s="236"/>
      <c r="X170" s="226" t="s">
        <v>695</v>
      </c>
      <c r="Y170" s="226" t="s">
        <v>695</v>
      </c>
      <c r="Z170" s="226" t="s">
        <v>695</v>
      </c>
      <c r="AC170" s="230" t="s">
        <v>1501</v>
      </c>
      <c r="AD170" s="229" t="s">
        <v>1044</v>
      </c>
      <c r="AE170" s="229">
        <v>44765</v>
      </c>
      <c r="AF170" s="226" t="s">
        <v>1502</v>
      </c>
    </row>
    <row r="171" spans="1:32" x14ac:dyDescent="0.25">
      <c r="A171" s="226" t="s">
        <v>1503</v>
      </c>
      <c r="B171" s="226" t="s">
        <v>1504</v>
      </c>
      <c r="C171" s="236" t="s">
        <v>99</v>
      </c>
      <c r="D171" s="236" t="s">
        <v>631</v>
      </c>
      <c r="E171" s="236" t="s">
        <v>1505</v>
      </c>
      <c r="F171" s="236" t="s">
        <v>269</v>
      </c>
      <c r="G171" s="236" t="s">
        <v>666</v>
      </c>
      <c r="H171" s="236" t="s">
        <v>666</v>
      </c>
      <c r="I171" s="236" t="s">
        <v>667</v>
      </c>
      <c r="J171" s="236" t="s">
        <v>356</v>
      </c>
      <c r="K171" s="236" t="s">
        <v>356</v>
      </c>
      <c r="L171" s="246">
        <v>1</v>
      </c>
      <c r="M171" s="236" t="s">
        <v>633</v>
      </c>
      <c r="N171" s="236" t="s">
        <v>1506</v>
      </c>
      <c r="O171" s="236" t="s">
        <v>1507</v>
      </c>
      <c r="P171" s="236" t="s">
        <v>636</v>
      </c>
      <c r="Q171" s="246">
        <v>1</v>
      </c>
      <c r="R171" s="236">
        <v>1090918</v>
      </c>
      <c r="S171" s="236" t="s">
        <v>637</v>
      </c>
      <c r="T171" s="236" t="s">
        <v>670</v>
      </c>
      <c r="U171" s="236" t="s">
        <v>735</v>
      </c>
      <c r="V171" s="236" t="s">
        <v>636</v>
      </c>
      <c r="W171" s="236"/>
    </row>
    <row r="172" spans="1:32" x14ac:dyDescent="0.25">
      <c r="A172" s="244" t="s">
        <v>1508</v>
      </c>
      <c r="B172" s="244" t="s">
        <v>1509</v>
      </c>
      <c r="C172" s="245" t="s">
        <v>687</v>
      </c>
      <c r="D172" s="244" t="s">
        <v>688</v>
      </c>
      <c r="E172" s="245" t="s">
        <v>1137</v>
      </c>
      <c r="F172" s="236" t="s">
        <v>269</v>
      </c>
      <c r="G172" s="245" t="e">
        <v>#N/A</v>
      </c>
      <c r="H172" s="245" t="e">
        <v>#N/A</v>
      </c>
      <c r="I172" s="236" t="e">
        <v>#N/A</v>
      </c>
      <c r="J172" s="236" t="s">
        <v>480</v>
      </c>
      <c r="K172" s="236" t="s">
        <v>480</v>
      </c>
      <c r="L172" s="246">
        <v>1</v>
      </c>
      <c r="M172" s="236" t="s">
        <v>633</v>
      </c>
      <c r="N172" s="236" t="s">
        <v>1135</v>
      </c>
      <c r="O172" s="236" t="s">
        <v>1136</v>
      </c>
      <c r="P172" s="236" t="s">
        <v>636</v>
      </c>
      <c r="Q172" s="246">
        <v>1</v>
      </c>
      <c r="R172" s="236">
        <v>2419</v>
      </c>
      <c r="S172" s="236" t="s">
        <v>637</v>
      </c>
      <c r="T172" s="236" t="s">
        <v>1101</v>
      </c>
      <c r="U172" s="236" t="s">
        <v>639</v>
      </c>
      <c r="V172" s="236" t="s">
        <v>636</v>
      </c>
      <c r="W172" s="236"/>
      <c r="X172" s="226" t="s">
        <v>695</v>
      </c>
      <c r="Y172" s="226" t="s">
        <v>695</v>
      </c>
      <c r="Z172" s="226" t="s">
        <v>695</v>
      </c>
    </row>
    <row r="173" spans="1:32" x14ac:dyDescent="0.25">
      <c r="A173" s="226" t="s">
        <v>1510</v>
      </c>
      <c r="B173" s="226" t="s">
        <v>1511</v>
      </c>
      <c r="C173" s="236" t="s">
        <v>731</v>
      </c>
      <c r="D173" s="226" t="s">
        <v>732</v>
      </c>
      <c r="E173" s="236" t="s">
        <v>1512</v>
      </c>
      <c r="F173" s="236" t="s">
        <v>269</v>
      </c>
      <c r="G173" s="236" t="s">
        <v>666</v>
      </c>
      <c r="H173" s="236" t="s">
        <v>666</v>
      </c>
      <c r="I173" s="236" t="e">
        <v>#N/A</v>
      </c>
      <c r="J173" s="236" t="s">
        <v>480</v>
      </c>
      <c r="K173" s="236" t="s">
        <v>480</v>
      </c>
      <c r="L173" s="246">
        <v>1</v>
      </c>
      <c r="M173" s="236" t="s">
        <v>633</v>
      </c>
      <c r="N173" s="236" t="s">
        <v>1513</v>
      </c>
      <c r="O173" s="236" t="s">
        <v>1514</v>
      </c>
      <c r="P173" s="236">
        <v>1005754</v>
      </c>
      <c r="Q173" s="246">
        <v>1</v>
      </c>
      <c r="R173" s="236">
        <v>1085833</v>
      </c>
      <c r="S173" s="236" t="s">
        <v>637</v>
      </c>
      <c r="T173" s="236" t="s">
        <v>636</v>
      </c>
      <c r="U173" s="236" t="s">
        <v>639</v>
      </c>
      <c r="V173" s="236" t="s">
        <v>636</v>
      </c>
      <c r="W173" s="236"/>
      <c r="Z173" s="226" t="s">
        <v>773</v>
      </c>
      <c r="AA173" s="228">
        <v>44267</v>
      </c>
      <c r="AB173" s="236" t="s">
        <v>671</v>
      </c>
    </row>
    <row r="174" spans="1:32" x14ac:dyDescent="0.25">
      <c r="A174" s="226" t="s">
        <v>1515</v>
      </c>
      <c r="B174" s="226" t="s">
        <v>1516</v>
      </c>
      <c r="C174" s="236" t="s">
        <v>99</v>
      </c>
      <c r="D174" s="236" t="s">
        <v>631</v>
      </c>
      <c r="E174" s="236" t="s">
        <v>1517</v>
      </c>
      <c r="F174" s="236" t="s">
        <v>269</v>
      </c>
      <c r="G174" s="236" t="s">
        <v>666</v>
      </c>
      <c r="H174" s="236" t="s">
        <v>666</v>
      </c>
      <c r="I174" s="236"/>
      <c r="J174" s="236" t="s">
        <v>682</v>
      </c>
      <c r="K174" s="236" t="s">
        <v>682</v>
      </c>
      <c r="L174" s="246">
        <v>1</v>
      </c>
      <c r="M174" s="236" t="s">
        <v>633</v>
      </c>
      <c r="N174" s="236" t="s">
        <v>1518</v>
      </c>
      <c r="O174" s="236" t="s">
        <v>1519</v>
      </c>
      <c r="P174" s="236" t="s">
        <v>636</v>
      </c>
      <c r="Q174" s="246">
        <v>1</v>
      </c>
      <c r="R174" s="236">
        <v>1038887</v>
      </c>
      <c r="S174" s="236" t="s">
        <v>637</v>
      </c>
      <c r="T174" s="236" t="s">
        <v>636</v>
      </c>
      <c r="U174" s="236" t="s">
        <v>639</v>
      </c>
      <c r="V174" s="236" t="s">
        <v>636</v>
      </c>
      <c r="W174" s="236"/>
      <c r="X174" s="226" t="s">
        <v>640</v>
      </c>
      <c r="Y174" s="226" t="s">
        <v>640</v>
      </c>
      <c r="Z174" s="226" t="s">
        <v>640</v>
      </c>
    </row>
    <row r="175" spans="1:32" x14ac:dyDescent="0.25">
      <c r="A175" s="226" t="s">
        <v>1520</v>
      </c>
      <c r="B175" s="226" t="s">
        <v>1521</v>
      </c>
      <c r="C175" s="236" t="s">
        <v>99</v>
      </c>
      <c r="D175" s="236" t="s">
        <v>631</v>
      </c>
      <c r="E175" s="236" t="s">
        <v>1522</v>
      </c>
      <c r="F175" s="236" t="s">
        <v>269</v>
      </c>
      <c r="G175" s="236" t="s">
        <v>666</v>
      </c>
      <c r="H175" s="236" t="s">
        <v>666</v>
      </c>
      <c r="I175" s="236" t="s">
        <v>667</v>
      </c>
      <c r="J175" s="236" t="s">
        <v>1523</v>
      </c>
      <c r="K175" s="236" t="s">
        <v>1523</v>
      </c>
      <c r="L175" s="246">
        <v>1</v>
      </c>
      <c r="M175" s="236" t="s">
        <v>1077</v>
      </c>
      <c r="N175" s="236" t="s">
        <v>1522</v>
      </c>
      <c r="O175" s="236" t="s">
        <v>1524</v>
      </c>
      <c r="P175" s="236">
        <v>1035095</v>
      </c>
      <c r="Q175" s="246">
        <v>1</v>
      </c>
      <c r="R175" s="236">
        <v>1035095</v>
      </c>
      <c r="S175" s="236" t="s">
        <v>637</v>
      </c>
      <c r="T175" s="236" t="s">
        <v>1523</v>
      </c>
      <c r="U175" s="236" t="s">
        <v>735</v>
      </c>
      <c r="V175" s="236" t="s">
        <v>1522</v>
      </c>
      <c r="W175" s="236"/>
      <c r="AA175" s="228">
        <v>44544</v>
      </c>
      <c r="AB175" s="236" t="s">
        <v>718</v>
      </c>
    </row>
    <row r="176" spans="1:32" x14ac:dyDescent="0.25">
      <c r="A176" s="226" t="s">
        <v>1525</v>
      </c>
      <c r="B176" s="226" t="s">
        <v>1526</v>
      </c>
      <c r="C176" s="236" t="s">
        <v>731</v>
      </c>
      <c r="D176" s="226" t="s">
        <v>732</v>
      </c>
      <c r="E176" s="236" t="s">
        <v>1522</v>
      </c>
      <c r="F176" s="236" t="s">
        <v>269</v>
      </c>
      <c r="G176" s="236" t="s">
        <v>666</v>
      </c>
      <c r="H176" s="236" t="s">
        <v>666</v>
      </c>
      <c r="I176" s="236" t="s">
        <v>667</v>
      </c>
      <c r="J176" s="236" t="s">
        <v>1523</v>
      </c>
      <c r="K176" s="236" t="s">
        <v>1523</v>
      </c>
      <c r="L176" s="246">
        <v>1</v>
      </c>
      <c r="M176" s="236" t="s">
        <v>1077</v>
      </c>
      <c r="N176" s="236" t="s">
        <v>1522</v>
      </c>
      <c r="O176" s="236" t="s">
        <v>1527</v>
      </c>
      <c r="P176" s="236">
        <v>1035095</v>
      </c>
      <c r="Q176" s="246">
        <v>1</v>
      </c>
      <c r="R176" s="236">
        <v>1035095</v>
      </c>
      <c r="S176" s="236" t="s">
        <v>637</v>
      </c>
      <c r="T176" s="236" t="s">
        <v>1523</v>
      </c>
      <c r="U176" s="236" t="s">
        <v>735</v>
      </c>
      <c r="V176" s="236" t="s">
        <v>1522</v>
      </c>
      <c r="W176" s="236"/>
    </row>
    <row r="177" spans="1:28" x14ac:dyDescent="0.25">
      <c r="A177" s="226" t="s">
        <v>1528</v>
      </c>
      <c r="B177" s="226" t="s">
        <v>1529</v>
      </c>
      <c r="C177" s="236" t="s">
        <v>687</v>
      </c>
      <c r="D177" s="226" t="s">
        <v>688</v>
      </c>
      <c r="E177" s="236" t="s">
        <v>1522</v>
      </c>
      <c r="F177" s="236" t="s">
        <v>269</v>
      </c>
      <c r="G177" s="236" t="s">
        <v>666</v>
      </c>
      <c r="H177" s="236" t="s">
        <v>666</v>
      </c>
      <c r="I177" s="236" t="s">
        <v>667</v>
      </c>
      <c r="J177" s="236" t="s">
        <v>1523</v>
      </c>
      <c r="K177" s="236" t="s">
        <v>1523</v>
      </c>
      <c r="L177" s="246">
        <v>1</v>
      </c>
      <c r="M177" s="236" t="s">
        <v>1077</v>
      </c>
      <c r="N177" s="236" t="s">
        <v>1522</v>
      </c>
      <c r="O177" s="236" t="s">
        <v>1530</v>
      </c>
      <c r="P177" s="236">
        <v>1035095</v>
      </c>
      <c r="Q177" s="246">
        <v>1</v>
      </c>
      <c r="R177" s="236">
        <v>1035095</v>
      </c>
      <c r="S177" s="236" t="s">
        <v>637</v>
      </c>
      <c r="T177" s="236" t="s">
        <v>1523</v>
      </c>
      <c r="U177" s="236" t="s">
        <v>735</v>
      </c>
      <c r="V177" s="236" t="s">
        <v>1522</v>
      </c>
      <c r="W177" s="236"/>
      <c r="AA177" s="228">
        <v>44544</v>
      </c>
      <c r="AB177" s="236" t="s">
        <v>718</v>
      </c>
    </row>
    <row r="178" spans="1:28" x14ac:dyDescent="0.25">
      <c r="A178" s="226" t="s">
        <v>1531</v>
      </c>
      <c r="B178" s="226" t="s">
        <v>1532</v>
      </c>
      <c r="C178" s="236" t="s">
        <v>731</v>
      </c>
      <c r="D178" s="226" t="s">
        <v>732</v>
      </c>
      <c r="E178" s="236" t="s">
        <v>1533</v>
      </c>
      <c r="F178" s="236" t="s">
        <v>269</v>
      </c>
      <c r="G178" s="236" t="s">
        <v>666</v>
      </c>
      <c r="H178" s="236" t="s">
        <v>666</v>
      </c>
      <c r="I178" s="236"/>
      <c r="J178" s="236" t="s">
        <v>875</v>
      </c>
      <c r="K178" s="236" t="s">
        <v>875</v>
      </c>
      <c r="L178" s="246">
        <v>1</v>
      </c>
      <c r="M178" s="236" t="s">
        <v>633</v>
      </c>
      <c r="N178" s="236" t="s">
        <v>1534</v>
      </c>
      <c r="O178" s="236" t="s">
        <v>1535</v>
      </c>
      <c r="P178" s="236" t="s">
        <v>1536</v>
      </c>
      <c r="Q178" s="246">
        <v>1</v>
      </c>
      <c r="R178" s="236">
        <v>1051320</v>
      </c>
      <c r="S178" s="236" t="s">
        <v>633</v>
      </c>
      <c r="T178" s="236" t="s">
        <v>1537</v>
      </c>
      <c r="U178" s="236" t="s">
        <v>735</v>
      </c>
      <c r="V178" s="236" t="s">
        <v>1538</v>
      </c>
      <c r="W178" s="236"/>
    </row>
    <row r="179" spans="1:28" x14ac:dyDescent="0.25">
      <c r="A179" s="226" t="s">
        <v>1539</v>
      </c>
      <c r="B179" s="226" t="s">
        <v>1540</v>
      </c>
      <c r="C179" s="236" t="s">
        <v>99</v>
      </c>
      <c r="D179" s="236" t="s">
        <v>631</v>
      </c>
      <c r="E179" s="236" t="s">
        <v>1541</v>
      </c>
      <c r="F179" s="236" t="s">
        <v>269</v>
      </c>
      <c r="G179" s="236" t="s">
        <v>666</v>
      </c>
      <c r="H179" s="236" t="s">
        <v>666</v>
      </c>
      <c r="I179" s="236"/>
      <c r="J179" s="236" t="s">
        <v>875</v>
      </c>
      <c r="K179" s="236" t="s">
        <v>875</v>
      </c>
      <c r="L179" s="246">
        <v>0.05</v>
      </c>
      <c r="M179" s="236" t="s">
        <v>633</v>
      </c>
      <c r="N179" s="236" t="s">
        <v>1542</v>
      </c>
      <c r="O179" s="236" t="s">
        <v>1543</v>
      </c>
      <c r="P179" s="236" t="s">
        <v>636</v>
      </c>
      <c r="Q179" s="246">
        <v>0.05</v>
      </c>
      <c r="R179" s="236">
        <v>1051321</v>
      </c>
      <c r="S179" s="236" t="s">
        <v>633</v>
      </c>
      <c r="T179" s="236" t="s">
        <v>1537</v>
      </c>
      <c r="U179" s="236" t="s">
        <v>879</v>
      </c>
      <c r="V179" s="236" t="s">
        <v>636</v>
      </c>
      <c r="W179" s="236"/>
    </row>
    <row r="180" spans="1:28" x14ac:dyDescent="0.25">
      <c r="A180" s="226" t="s">
        <v>1544</v>
      </c>
      <c r="B180" s="226" t="s">
        <v>1545</v>
      </c>
      <c r="C180" s="236" t="s">
        <v>731</v>
      </c>
      <c r="D180" s="226" t="s">
        <v>732</v>
      </c>
      <c r="E180" s="236" t="s">
        <v>1541</v>
      </c>
      <c r="F180" s="236" t="s">
        <v>269</v>
      </c>
      <c r="G180" s="236" t="s">
        <v>666</v>
      </c>
      <c r="H180" s="236" t="s">
        <v>666</v>
      </c>
      <c r="I180" s="236"/>
      <c r="J180" s="236" t="s">
        <v>875</v>
      </c>
      <c r="K180" s="236" t="s">
        <v>875</v>
      </c>
      <c r="L180" s="246">
        <v>0.05</v>
      </c>
      <c r="M180" s="236" t="s">
        <v>633</v>
      </c>
      <c r="N180" s="236" t="s">
        <v>1546</v>
      </c>
      <c r="O180" s="236" t="s">
        <v>1547</v>
      </c>
      <c r="P180" s="236" t="s">
        <v>1548</v>
      </c>
      <c r="Q180" s="246">
        <v>0.05</v>
      </c>
      <c r="R180" s="236">
        <v>1051321</v>
      </c>
      <c r="S180" s="236" t="s">
        <v>633</v>
      </c>
      <c r="T180" s="236" t="s">
        <v>1537</v>
      </c>
      <c r="U180" s="236" t="s">
        <v>735</v>
      </c>
      <c r="V180" s="236" t="s">
        <v>1542</v>
      </c>
      <c r="W180" s="236"/>
    </row>
    <row r="181" spans="1:28" x14ac:dyDescent="0.25">
      <c r="A181" s="226" t="s">
        <v>1549</v>
      </c>
      <c r="B181" s="226" t="s">
        <v>1550</v>
      </c>
      <c r="C181" s="236" t="s">
        <v>99</v>
      </c>
      <c r="D181" s="236" t="s">
        <v>631</v>
      </c>
      <c r="E181" s="236" t="s">
        <v>1551</v>
      </c>
      <c r="F181" s="236" t="s">
        <v>269</v>
      </c>
      <c r="G181" s="236" t="s">
        <v>666</v>
      </c>
      <c r="H181" s="236" t="s">
        <v>666</v>
      </c>
      <c r="I181" s="236"/>
      <c r="J181" s="236" t="s">
        <v>1552</v>
      </c>
      <c r="K181" s="236" t="s">
        <v>1552</v>
      </c>
      <c r="L181" s="246">
        <v>0.05</v>
      </c>
      <c r="M181" s="236" t="s">
        <v>633</v>
      </c>
      <c r="N181" s="236" t="s">
        <v>1538</v>
      </c>
      <c r="O181" s="236" t="s">
        <v>1553</v>
      </c>
      <c r="P181" s="236" t="s">
        <v>636</v>
      </c>
      <c r="Q181" s="246">
        <v>0.05</v>
      </c>
      <c r="R181" s="236">
        <v>1028456</v>
      </c>
      <c r="S181" s="236" t="s">
        <v>633</v>
      </c>
      <c r="T181" s="236" t="s">
        <v>1537</v>
      </c>
      <c r="U181" s="236" t="s">
        <v>879</v>
      </c>
      <c r="V181" s="236" t="s">
        <v>636</v>
      </c>
      <c r="W181" s="236"/>
    </row>
    <row r="182" spans="1:28" x14ac:dyDescent="0.25">
      <c r="A182" s="244" t="s">
        <v>1554</v>
      </c>
      <c r="B182" s="244" t="s">
        <v>1555</v>
      </c>
      <c r="C182" s="245" t="s">
        <v>99</v>
      </c>
      <c r="D182" s="245" t="s">
        <v>631</v>
      </c>
      <c r="E182" s="245" t="s">
        <v>1401</v>
      </c>
      <c r="F182" s="236" t="s">
        <v>269</v>
      </c>
      <c r="G182" s="245" t="e">
        <v>#N/A</v>
      </c>
      <c r="H182" s="245" t="e">
        <v>#N/A</v>
      </c>
      <c r="I182" s="236" t="e">
        <v>#N/A</v>
      </c>
      <c r="J182" s="236" t="s">
        <v>475</v>
      </c>
      <c r="K182" s="236" t="s">
        <v>475</v>
      </c>
      <c r="L182" s="246">
        <v>1.1499999999999999</v>
      </c>
      <c r="M182" s="236" t="s">
        <v>1397</v>
      </c>
      <c r="N182" s="236" t="s">
        <v>1401</v>
      </c>
      <c r="O182" s="236" t="s">
        <v>1402</v>
      </c>
      <c r="P182" s="236">
        <v>1032722</v>
      </c>
      <c r="Q182" s="246">
        <v>1.1499999999999999</v>
      </c>
      <c r="R182" s="236">
        <v>7777777</v>
      </c>
      <c r="S182" s="236" t="s">
        <v>637</v>
      </c>
      <c r="T182" s="236" t="s">
        <v>1403</v>
      </c>
      <c r="U182" s="236" t="s">
        <v>879</v>
      </c>
      <c r="V182" s="236" t="s">
        <v>636</v>
      </c>
      <c r="W182" s="236"/>
    </row>
    <row r="183" spans="1:28" x14ac:dyDescent="0.25">
      <c r="A183" s="244" t="s">
        <v>1556</v>
      </c>
      <c r="B183" s="244" t="s">
        <v>1557</v>
      </c>
      <c r="C183" s="245" t="s">
        <v>687</v>
      </c>
      <c r="D183" s="244" t="s">
        <v>688</v>
      </c>
      <c r="E183" s="245" t="s">
        <v>1401</v>
      </c>
      <c r="F183" s="236" t="s">
        <v>269</v>
      </c>
      <c r="G183" s="245" t="e">
        <v>#N/A</v>
      </c>
      <c r="H183" s="245" t="e">
        <v>#N/A</v>
      </c>
      <c r="I183" s="236" t="e">
        <v>#N/A</v>
      </c>
      <c r="J183" s="236" t="s">
        <v>475</v>
      </c>
      <c r="K183" s="236" t="s">
        <v>475</v>
      </c>
      <c r="L183" s="246">
        <v>1.1499999999999999</v>
      </c>
      <c r="M183" s="236" t="s">
        <v>633</v>
      </c>
      <c r="N183" s="236" t="s">
        <v>1558</v>
      </c>
      <c r="O183" s="236" t="s">
        <v>1559</v>
      </c>
      <c r="P183" s="236">
        <v>1032722</v>
      </c>
      <c r="Q183" s="246">
        <v>1.1499999999999999</v>
      </c>
      <c r="R183" s="236">
        <v>51510</v>
      </c>
      <c r="S183" s="236" t="s">
        <v>637</v>
      </c>
      <c r="T183" s="236" t="s">
        <v>1403</v>
      </c>
      <c r="U183" s="236" t="s">
        <v>879</v>
      </c>
      <c r="V183" s="236" t="s">
        <v>636</v>
      </c>
      <c r="W183" s="236"/>
    </row>
    <row r="184" spans="1:28" x14ac:dyDescent="0.25">
      <c r="A184" s="226" t="s">
        <v>1560</v>
      </c>
      <c r="B184" s="226" t="s">
        <v>1561</v>
      </c>
      <c r="C184" s="236" t="s">
        <v>99</v>
      </c>
      <c r="D184" s="236" t="s">
        <v>631</v>
      </c>
      <c r="E184" s="236" t="s">
        <v>380</v>
      </c>
      <c r="F184" s="236" t="s">
        <v>269</v>
      </c>
      <c r="G184" s="236" t="s">
        <v>666</v>
      </c>
      <c r="H184" s="236" t="s">
        <v>666</v>
      </c>
      <c r="I184" s="236" t="s">
        <v>667</v>
      </c>
      <c r="J184" s="236" t="s">
        <v>471</v>
      </c>
      <c r="K184" s="236" t="s">
        <v>471</v>
      </c>
      <c r="L184" s="246">
        <v>0.35</v>
      </c>
      <c r="M184" s="236" t="s">
        <v>633</v>
      </c>
      <c r="N184" s="236" t="s">
        <v>1562</v>
      </c>
      <c r="O184" s="236" t="s">
        <v>379</v>
      </c>
      <c r="P184" s="236">
        <v>1003922</v>
      </c>
      <c r="Q184" s="246">
        <v>0.35</v>
      </c>
      <c r="R184" s="236">
        <v>1078384</v>
      </c>
      <c r="S184" s="236" t="s">
        <v>633</v>
      </c>
      <c r="T184" s="236" t="s">
        <v>1563</v>
      </c>
      <c r="U184" s="236" t="s">
        <v>735</v>
      </c>
      <c r="V184" s="236" t="s">
        <v>636</v>
      </c>
      <c r="W184" s="236"/>
      <c r="AA184" s="228">
        <v>44389</v>
      </c>
      <c r="AB184" s="236" t="s">
        <v>879</v>
      </c>
    </row>
    <row r="185" spans="1:28" x14ac:dyDescent="0.25">
      <c r="A185" s="226" t="s">
        <v>1564</v>
      </c>
      <c r="B185" s="226" t="s">
        <v>1565</v>
      </c>
      <c r="C185" s="236" t="s">
        <v>731</v>
      </c>
      <c r="D185" s="226" t="s">
        <v>732</v>
      </c>
      <c r="E185" s="236" t="s">
        <v>380</v>
      </c>
      <c r="F185" s="236" t="s">
        <v>269</v>
      </c>
      <c r="G185" s="236" t="s">
        <v>666</v>
      </c>
      <c r="H185" s="236" t="s">
        <v>666</v>
      </c>
      <c r="I185" s="236" t="s">
        <v>667</v>
      </c>
      <c r="J185" s="236" t="s">
        <v>471</v>
      </c>
      <c r="K185" s="236" t="s">
        <v>471</v>
      </c>
      <c r="L185" s="246">
        <v>0.35</v>
      </c>
      <c r="M185" s="236" t="s">
        <v>633</v>
      </c>
      <c r="N185" s="236" t="s">
        <v>1566</v>
      </c>
      <c r="O185" s="236" t="s">
        <v>1567</v>
      </c>
      <c r="P185" s="236">
        <v>1003922</v>
      </c>
      <c r="Q185" s="246">
        <v>0.35</v>
      </c>
      <c r="R185" s="236">
        <v>1078384</v>
      </c>
      <c r="S185" s="236" t="s">
        <v>633</v>
      </c>
      <c r="T185" s="236" t="s">
        <v>1563</v>
      </c>
      <c r="U185" s="236" t="s">
        <v>735</v>
      </c>
      <c r="V185" s="236" t="s">
        <v>1562</v>
      </c>
      <c r="W185" s="236"/>
    </row>
    <row r="186" spans="1:28" x14ac:dyDescent="0.25">
      <c r="A186" s="226" t="s">
        <v>1568</v>
      </c>
      <c r="B186" s="226" t="s">
        <v>1569</v>
      </c>
      <c r="C186" s="236" t="s">
        <v>687</v>
      </c>
      <c r="D186" s="226" t="s">
        <v>688</v>
      </c>
      <c r="E186" s="236" t="s">
        <v>518</v>
      </c>
      <c r="F186" s="236" t="s">
        <v>269</v>
      </c>
      <c r="G186" s="236" t="s">
        <v>666</v>
      </c>
      <c r="H186" s="236" t="s">
        <v>666</v>
      </c>
      <c r="I186" s="236" t="s">
        <v>667</v>
      </c>
      <c r="J186" s="236" t="s">
        <v>471</v>
      </c>
      <c r="K186" s="236" t="s">
        <v>471</v>
      </c>
      <c r="L186" s="246">
        <v>0.35</v>
      </c>
      <c r="M186" s="236" t="s">
        <v>633</v>
      </c>
      <c r="N186" s="236" t="s">
        <v>1570</v>
      </c>
      <c r="O186" s="236" t="s">
        <v>519</v>
      </c>
      <c r="P186" s="236">
        <v>1003922</v>
      </c>
      <c r="Q186" s="246">
        <v>0.35</v>
      </c>
      <c r="R186" s="236">
        <v>7777777</v>
      </c>
      <c r="S186" s="236" t="s">
        <v>633</v>
      </c>
      <c r="T186" s="236" t="s">
        <v>1563</v>
      </c>
      <c r="U186" s="236" t="s">
        <v>735</v>
      </c>
      <c r="V186" s="236" t="s">
        <v>636</v>
      </c>
      <c r="W186" s="236"/>
      <c r="AA186" s="228">
        <v>44389</v>
      </c>
      <c r="AB186" s="236" t="s">
        <v>879</v>
      </c>
    </row>
    <row r="187" spans="1:28" x14ac:dyDescent="0.25">
      <c r="A187" s="226" t="s">
        <v>1571</v>
      </c>
      <c r="B187" s="226" t="s">
        <v>1572</v>
      </c>
      <c r="C187" s="236" t="s">
        <v>99</v>
      </c>
      <c r="D187" s="236" t="s">
        <v>631</v>
      </c>
      <c r="E187" s="236" t="s">
        <v>378</v>
      </c>
      <c r="F187" s="236" t="s">
        <v>269</v>
      </c>
      <c r="G187" s="236" t="s">
        <v>666</v>
      </c>
      <c r="H187" s="236" t="s">
        <v>666</v>
      </c>
      <c r="I187" s="236" t="s">
        <v>667</v>
      </c>
      <c r="J187" s="236" t="s">
        <v>471</v>
      </c>
      <c r="K187" s="236" t="s">
        <v>471</v>
      </c>
      <c r="L187" s="246">
        <v>0.35</v>
      </c>
      <c r="M187" s="236" t="s">
        <v>633</v>
      </c>
      <c r="N187" s="236" t="s">
        <v>1562</v>
      </c>
      <c r="O187" s="236" t="s">
        <v>379</v>
      </c>
      <c r="P187" s="236">
        <v>1003922</v>
      </c>
      <c r="Q187" s="246">
        <v>0.35</v>
      </c>
      <c r="R187" s="236">
        <v>1078384</v>
      </c>
      <c r="S187" s="236" t="s">
        <v>633</v>
      </c>
      <c r="T187" s="236" t="s">
        <v>1563</v>
      </c>
      <c r="U187" s="236" t="s">
        <v>735</v>
      </c>
      <c r="V187" s="236" t="s">
        <v>636</v>
      </c>
      <c r="W187" s="236"/>
      <c r="AA187" s="228">
        <v>44389</v>
      </c>
      <c r="AB187" s="236" t="s">
        <v>879</v>
      </c>
    </row>
    <row r="188" spans="1:28" x14ac:dyDescent="0.25">
      <c r="A188" s="226" t="s">
        <v>1573</v>
      </c>
      <c r="B188" s="226" t="s">
        <v>1574</v>
      </c>
      <c r="C188" s="236" t="s">
        <v>99</v>
      </c>
      <c r="D188" s="236" t="s">
        <v>631</v>
      </c>
      <c r="E188" s="236" t="s">
        <v>376</v>
      </c>
      <c r="F188" s="236" t="s">
        <v>269</v>
      </c>
      <c r="G188" s="236" t="s">
        <v>666</v>
      </c>
      <c r="H188" s="236" t="s">
        <v>666</v>
      </c>
      <c r="I188" s="236" t="s">
        <v>667</v>
      </c>
      <c r="J188" s="236" t="s">
        <v>471</v>
      </c>
      <c r="K188" s="236" t="s">
        <v>471</v>
      </c>
      <c r="L188" s="246">
        <v>0.35</v>
      </c>
      <c r="M188" s="236" t="s">
        <v>633</v>
      </c>
      <c r="N188" s="236" t="s">
        <v>1575</v>
      </c>
      <c r="O188" s="236" t="s">
        <v>377</v>
      </c>
      <c r="P188" s="236">
        <v>1031387</v>
      </c>
      <c r="Q188" s="246">
        <v>0.35</v>
      </c>
      <c r="R188" s="236">
        <v>1092639</v>
      </c>
      <c r="S188" s="236" t="s">
        <v>633</v>
      </c>
      <c r="T188" s="236" t="s">
        <v>1563</v>
      </c>
      <c r="U188" s="236" t="s">
        <v>735</v>
      </c>
      <c r="V188" s="236" t="s">
        <v>636</v>
      </c>
      <c r="W188" s="236"/>
      <c r="AA188" s="228">
        <v>44389</v>
      </c>
      <c r="AB188" s="236" t="s">
        <v>879</v>
      </c>
    </row>
    <row r="189" spans="1:28" x14ac:dyDescent="0.25">
      <c r="A189" s="226" t="s">
        <v>1576</v>
      </c>
      <c r="B189" s="226" t="s">
        <v>1577</v>
      </c>
      <c r="C189" s="236" t="s">
        <v>687</v>
      </c>
      <c r="D189" s="226" t="s">
        <v>688</v>
      </c>
      <c r="E189" s="236" t="s">
        <v>1578</v>
      </c>
      <c r="F189" s="236" t="s">
        <v>269</v>
      </c>
      <c r="G189" s="236" t="s">
        <v>666</v>
      </c>
      <c r="H189" s="236" t="s">
        <v>666</v>
      </c>
      <c r="I189" s="236" t="e">
        <v>#N/A</v>
      </c>
      <c r="J189" s="236" t="s">
        <v>480</v>
      </c>
      <c r="K189" s="236" t="s">
        <v>480</v>
      </c>
      <c r="L189" s="246">
        <v>1</v>
      </c>
      <c r="M189" s="236" t="s">
        <v>1141</v>
      </c>
      <c r="N189" s="236" t="s">
        <v>1579</v>
      </c>
      <c r="O189" s="236" t="s">
        <v>1580</v>
      </c>
      <c r="P189" s="236" t="s">
        <v>636</v>
      </c>
      <c r="Q189" s="246">
        <v>1</v>
      </c>
      <c r="R189" s="236">
        <v>41294</v>
      </c>
      <c r="S189" s="236" t="s">
        <v>637</v>
      </c>
      <c r="T189" s="236" t="s">
        <v>1101</v>
      </c>
      <c r="U189" s="236" t="s">
        <v>639</v>
      </c>
      <c r="V189" s="236" t="s">
        <v>636</v>
      </c>
      <c r="W189" s="236"/>
      <c r="X189" s="226" t="s">
        <v>695</v>
      </c>
      <c r="Y189" s="226" t="s">
        <v>695</v>
      </c>
      <c r="Z189" s="226" t="s">
        <v>695</v>
      </c>
    </row>
    <row r="190" spans="1:28" x14ac:dyDescent="0.25">
      <c r="A190" s="226" t="s">
        <v>1581</v>
      </c>
      <c r="B190" s="226" t="s">
        <v>1582</v>
      </c>
      <c r="C190" s="236" t="s">
        <v>99</v>
      </c>
      <c r="D190" s="236" t="s">
        <v>631</v>
      </c>
      <c r="E190" s="236" t="s">
        <v>1583</v>
      </c>
      <c r="F190" s="236" t="s">
        <v>269</v>
      </c>
      <c r="G190" s="236" t="s">
        <v>666</v>
      </c>
      <c r="H190" s="236" t="s">
        <v>666</v>
      </c>
      <c r="I190" s="236" t="e">
        <v>#N/A</v>
      </c>
      <c r="J190" s="236" t="s">
        <v>754</v>
      </c>
      <c r="K190" s="236" t="s">
        <v>754</v>
      </c>
      <c r="L190" s="246">
        <v>1</v>
      </c>
      <c r="M190" s="236" t="s">
        <v>1141</v>
      </c>
      <c r="N190" s="236" t="s">
        <v>1583</v>
      </c>
      <c r="O190" s="236" t="s">
        <v>1584</v>
      </c>
      <c r="P190" s="236" t="s">
        <v>636</v>
      </c>
      <c r="Q190" s="246">
        <v>1</v>
      </c>
      <c r="R190" s="236">
        <v>1079032</v>
      </c>
      <c r="S190" s="236" t="s">
        <v>637</v>
      </c>
      <c r="T190" s="236" t="s">
        <v>1144</v>
      </c>
      <c r="U190" s="236" t="s">
        <v>639</v>
      </c>
      <c r="V190" s="236" t="s">
        <v>636</v>
      </c>
      <c r="W190" s="236"/>
      <c r="X190" s="226" t="s">
        <v>640</v>
      </c>
      <c r="Y190" s="226" t="s">
        <v>640</v>
      </c>
      <c r="Z190" s="226" t="s">
        <v>640</v>
      </c>
    </row>
    <row r="191" spans="1:28" x14ac:dyDescent="0.25">
      <c r="A191" s="226" t="s">
        <v>1585</v>
      </c>
      <c r="B191" s="226" t="s">
        <v>1586</v>
      </c>
      <c r="C191" s="236" t="s">
        <v>731</v>
      </c>
      <c r="D191" s="226" t="s">
        <v>732</v>
      </c>
      <c r="E191" s="236" t="s">
        <v>1583</v>
      </c>
      <c r="F191" s="236" t="s">
        <v>269</v>
      </c>
      <c r="G191" s="236" t="s">
        <v>666</v>
      </c>
      <c r="H191" s="236" t="s">
        <v>666</v>
      </c>
      <c r="I191" s="236" t="e">
        <v>#N/A</v>
      </c>
      <c r="J191" s="236" t="s">
        <v>754</v>
      </c>
      <c r="K191" s="236" t="s">
        <v>754</v>
      </c>
      <c r="L191" s="246">
        <v>1</v>
      </c>
      <c r="M191" s="236" t="s">
        <v>1141</v>
      </c>
      <c r="N191" s="236" t="s">
        <v>1587</v>
      </c>
      <c r="O191" s="236" t="s">
        <v>1588</v>
      </c>
      <c r="P191" s="236" t="s">
        <v>1589</v>
      </c>
      <c r="Q191" s="246">
        <v>1</v>
      </c>
      <c r="R191" s="236">
        <v>1079032</v>
      </c>
      <c r="S191" s="236" t="s">
        <v>637</v>
      </c>
      <c r="T191" s="236" t="s">
        <v>1144</v>
      </c>
      <c r="U191" s="236" t="s">
        <v>639</v>
      </c>
      <c r="V191" s="236" t="s">
        <v>804</v>
      </c>
      <c r="W191" s="236"/>
      <c r="X191" s="226" t="s">
        <v>773</v>
      </c>
      <c r="Y191" s="226" t="s">
        <v>773</v>
      </c>
      <c r="Z191" s="226" t="s">
        <v>773</v>
      </c>
    </row>
    <row r="192" spans="1:28" x14ac:dyDescent="0.25">
      <c r="A192" s="226" t="s">
        <v>1590</v>
      </c>
      <c r="B192" s="226" t="s">
        <v>1591</v>
      </c>
      <c r="C192" s="236" t="s">
        <v>99</v>
      </c>
      <c r="D192" s="236" t="s">
        <v>631</v>
      </c>
      <c r="E192" s="236" t="s">
        <v>1592</v>
      </c>
      <c r="F192" s="236" t="s">
        <v>269</v>
      </c>
      <c r="G192" s="236" t="s">
        <v>666</v>
      </c>
      <c r="H192" s="236" t="s">
        <v>666</v>
      </c>
      <c r="I192" s="236" t="s">
        <v>667</v>
      </c>
      <c r="J192" s="236" t="s">
        <v>690</v>
      </c>
      <c r="K192" s="236" t="s">
        <v>690</v>
      </c>
      <c r="L192" s="246">
        <v>0.7</v>
      </c>
      <c r="M192" s="236" t="s">
        <v>1141</v>
      </c>
      <c r="N192" s="236" t="s">
        <v>1593</v>
      </c>
      <c r="O192" s="236" t="s">
        <v>1594</v>
      </c>
      <c r="P192" s="236" t="s">
        <v>636</v>
      </c>
      <c r="Q192" s="246">
        <v>0.7</v>
      </c>
      <c r="R192" s="236">
        <v>1079033</v>
      </c>
      <c r="S192" s="236" t="s">
        <v>637</v>
      </c>
      <c r="T192" s="236" t="s">
        <v>694</v>
      </c>
      <c r="U192" s="236" t="s">
        <v>639</v>
      </c>
      <c r="V192" s="236" t="s">
        <v>636</v>
      </c>
      <c r="W192" s="236"/>
      <c r="X192" s="226" t="s">
        <v>640</v>
      </c>
      <c r="Y192" s="226" t="s">
        <v>640</v>
      </c>
      <c r="Z192" s="226" t="s">
        <v>640</v>
      </c>
    </row>
    <row r="193" spans="1:30" x14ac:dyDescent="0.25">
      <c r="A193" s="226" t="s">
        <v>1595</v>
      </c>
      <c r="B193" s="226" t="s">
        <v>1596</v>
      </c>
      <c r="C193" s="236" t="s">
        <v>731</v>
      </c>
      <c r="D193" s="226" t="s">
        <v>732</v>
      </c>
      <c r="E193" s="236" t="s">
        <v>1597</v>
      </c>
      <c r="F193" s="236" t="s">
        <v>269</v>
      </c>
      <c r="G193" s="236" t="s">
        <v>666</v>
      </c>
      <c r="H193" s="236" t="s">
        <v>666</v>
      </c>
      <c r="I193" s="236" t="e">
        <v>#N/A</v>
      </c>
      <c r="J193" s="236" t="s">
        <v>690</v>
      </c>
      <c r="K193" s="236" t="s">
        <v>690</v>
      </c>
      <c r="L193" s="246">
        <v>0.7</v>
      </c>
      <c r="M193" s="236" t="s">
        <v>1141</v>
      </c>
      <c r="N193" s="236" t="s">
        <v>1598</v>
      </c>
      <c r="O193" s="236" t="s">
        <v>1588</v>
      </c>
      <c r="P193" s="236" t="s">
        <v>1599</v>
      </c>
      <c r="Q193" s="246">
        <v>0.7</v>
      </c>
      <c r="R193" s="236">
        <v>7777777</v>
      </c>
      <c r="S193" s="236" t="s">
        <v>637</v>
      </c>
      <c r="T193" s="236" t="s">
        <v>480</v>
      </c>
      <c r="U193" s="236" t="s">
        <v>639</v>
      </c>
      <c r="V193" s="236" t="s">
        <v>816</v>
      </c>
      <c r="W193" s="236"/>
      <c r="X193" s="226" t="s">
        <v>773</v>
      </c>
      <c r="Y193" s="226" t="s">
        <v>773</v>
      </c>
      <c r="Z193" s="226" t="s">
        <v>773</v>
      </c>
    </row>
    <row r="194" spans="1:30" x14ac:dyDescent="0.25">
      <c r="A194" s="226" t="s">
        <v>1600</v>
      </c>
      <c r="B194" s="226" t="s">
        <v>1601</v>
      </c>
      <c r="C194" s="236" t="s">
        <v>731</v>
      </c>
      <c r="D194" s="226" t="s">
        <v>732</v>
      </c>
      <c r="E194" s="236" t="s">
        <v>1602</v>
      </c>
      <c r="F194" s="236" t="s">
        <v>269</v>
      </c>
      <c r="G194" s="236" t="s">
        <v>666</v>
      </c>
      <c r="H194" s="236" t="s">
        <v>666</v>
      </c>
      <c r="I194" s="236" t="e">
        <v>#N/A</v>
      </c>
      <c r="J194" s="236" t="s">
        <v>690</v>
      </c>
      <c r="K194" s="236" t="s">
        <v>690</v>
      </c>
      <c r="L194" s="246">
        <v>1</v>
      </c>
      <c r="M194" s="236" t="s">
        <v>1141</v>
      </c>
      <c r="N194" s="236" t="s">
        <v>1603</v>
      </c>
      <c r="O194" s="236" t="s">
        <v>1604</v>
      </c>
      <c r="P194" s="236" t="s">
        <v>1605</v>
      </c>
      <c r="Q194" s="246">
        <v>1</v>
      </c>
      <c r="R194" s="236">
        <v>7777777</v>
      </c>
      <c r="S194" s="236" t="s">
        <v>637</v>
      </c>
      <c r="T194" s="236" t="s">
        <v>636</v>
      </c>
      <c r="U194" s="236" t="s">
        <v>639</v>
      </c>
      <c r="V194" s="236" t="s">
        <v>804</v>
      </c>
      <c r="W194" s="236"/>
      <c r="X194" s="226" t="s">
        <v>773</v>
      </c>
      <c r="Y194" s="226" t="s">
        <v>773</v>
      </c>
      <c r="Z194" s="226" t="s">
        <v>773</v>
      </c>
    </row>
    <row r="195" spans="1:30" x14ac:dyDescent="0.25">
      <c r="A195" s="226" t="s">
        <v>1606</v>
      </c>
      <c r="B195" s="226" t="s">
        <v>1607</v>
      </c>
      <c r="C195" s="236" t="s">
        <v>99</v>
      </c>
      <c r="D195" s="236" t="s">
        <v>631</v>
      </c>
      <c r="E195" s="236" t="s">
        <v>581</v>
      </c>
      <c r="F195" s="236" t="s">
        <v>269</v>
      </c>
      <c r="G195" s="236" t="s">
        <v>666</v>
      </c>
      <c r="H195" s="236" t="s">
        <v>666</v>
      </c>
      <c r="I195" s="236" t="s">
        <v>667</v>
      </c>
      <c r="J195" s="236" t="s">
        <v>690</v>
      </c>
      <c r="K195" s="236" t="s">
        <v>690</v>
      </c>
      <c r="L195" s="246">
        <v>1</v>
      </c>
      <c r="M195" s="236" t="s">
        <v>1141</v>
      </c>
      <c r="N195" s="236" t="s">
        <v>1608</v>
      </c>
      <c r="O195" s="236" t="s">
        <v>582</v>
      </c>
      <c r="P195" s="236" t="s">
        <v>1149</v>
      </c>
      <c r="Q195" s="246">
        <v>1</v>
      </c>
      <c r="R195" s="236">
        <v>1059268</v>
      </c>
      <c r="S195" s="236" t="s">
        <v>637</v>
      </c>
      <c r="T195" s="236" t="s">
        <v>694</v>
      </c>
      <c r="U195" s="236" t="s">
        <v>639</v>
      </c>
      <c r="V195" s="236" t="s">
        <v>636</v>
      </c>
      <c r="W195" s="236"/>
      <c r="X195" s="226" t="s">
        <v>640</v>
      </c>
      <c r="Y195" s="226" t="s">
        <v>640</v>
      </c>
      <c r="Z195" s="226" t="s">
        <v>640</v>
      </c>
    </row>
    <row r="196" spans="1:30" x14ac:dyDescent="0.25">
      <c r="A196" s="226" t="s">
        <v>1609</v>
      </c>
      <c r="B196" s="226" t="s">
        <v>1610</v>
      </c>
      <c r="C196" s="236" t="s">
        <v>731</v>
      </c>
      <c r="D196" s="226" t="s">
        <v>732</v>
      </c>
      <c r="E196" s="236" t="s">
        <v>581</v>
      </c>
      <c r="F196" s="236" t="s">
        <v>269</v>
      </c>
      <c r="G196" s="236" t="s">
        <v>666</v>
      </c>
      <c r="H196" s="236" t="s">
        <v>666</v>
      </c>
      <c r="I196" s="236" t="s">
        <v>667</v>
      </c>
      <c r="J196" s="236" t="s">
        <v>690</v>
      </c>
      <c r="K196" s="236" t="s">
        <v>690</v>
      </c>
      <c r="L196" s="246">
        <v>1</v>
      </c>
      <c r="M196" s="236" t="s">
        <v>1141</v>
      </c>
      <c r="N196" s="236" t="s">
        <v>1611</v>
      </c>
      <c r="O196" s="236" t="s">
        <v>1612</v>
      </c>
      <c r="P196" s="236" t="s">
        <v>1605</v>
      </c>
      <c r="Q196" s="246">
        <v>1</v>
      </c>
      <c r="R196" s="236">
        <v>1059268</v>
      </c>
      <c r="S196" s="236" t="s">
        <v>637</v>
      </c>
      <c r="T196" s="236" t="s">
        <v>694</v>
      </c>
      <c r="U196" s="236" t="s">
        <v>639</v>
      </c>
      <c r="V196" s="236" t="s">
        <v>804</v>
      </c>
      <c r="W196" s="236"/>
      <c r="X196" s="226" t="s">
        <v>773</v>
      </c>
      <c r="Y196" s="226" t="s">
        <v>773</v>
      </c>
      <c r="Z196" s="226" t="s">
        <v>773</v>
      </c>
    </row>
    <row r="197" spans="1:30" x14ac:dyDescent="0.25">
      <c r="A197" s="226" t="s">
        <v>1613</v>
      </c>
      <c r="B197" s="226" t="s">
        <v>1614</v>
      </c>
      <c r="C197" s="236" t="s">
        <v>687</v>
      </c>
      <c r="D197" s="226" t="s">
        <v>688</v>
      </c>
      <c r="E197" s="247" t="s">
        <v>1615</v>
      </c>
      <c r="F197" s="236" t="s">
        <v>269</v>
      </c>
      <c r="G197" s="236" t="s">
        <v>666</v>
      </c>
      <c r="H197" s="236" t="s">
        <v>666</v>
      </c>
      <c r="I197" s="236" t="s">
        <v>667</v>
      </c>
      <c r="J197" s="236" t="s">
        <v>473</v>
      </c>
      <c r="K197" s="236" t="s">
        <v>473</v>
      </c>
      <c r="L197" s="246">
        <v>1</v>
      </c>
      <c r="M197" s="236" t="s">
        <v>1616</v>
      </c>
      <c r="N197" s="236" t="s">
        <v>1617</v>
      </c>
      <c r="O197" s="236" t="s">
        <v>430</v>
      </c>
      <c r="P197" s="236">
        <v>1004100</v>
      </c>
      <c r="Q197" s="246">
        <v>1</v>
      </c>
      <c r="R197" s="236">
        <v>7777777</v>
      </c>
      <c r="S197" s="236" t="s">
        <v>637</v>
      </c>
      <c r="T197" s="236" t="s">
        <v>473</v>
      </c>
      <c r="U197" s="236" t="s">
        <v>879</v>
      </c>
      <c r="V197" s="236" t="s">
        <v>636</v>
      </c>
      <c r="W197" s="236"/>
    </row>
    <row r="198" spans="1:30" x14ac:dyDescent="0.25">
      <c r="A198" s="226" t="s">
        <v>1618</v>
      </c>
      <c r="B198" s="226" t="s">
        <v>1619</v>
      </c>
      <c r="C198" s="236" t="s">
        <v>99</v>
      </c>
      <c r="D198" s="236" t="s">
        <v>631</v>
      </c>
      <c r="E198" s="236" t="s">
        <v>1620</v>
      </c>
      <c r="F198" s="236" t="s">
        <v>269</v>
      </c>
      <c r="G198" s="236" t="s">
        <v>666</v>
      </c>
      <c r="H198" s="236" t="s">
        <v>666</v>
      </c>
      <c r="I198" s="236" t="s">
        <v>667</v>
      </c>
      <c r="J198" s="236" t="s">
        <v>309</v>
      </c>
      <c r="K198" s="236" t="s">
        <v>309</v>
      </c>
      <c r="L198" s="246">
        <v>4.5</v>
      </c>
      <c r="M198" s="236" t="s">
        <v>633</v>
      </c>
      <c r="N198" s="236" t="s">
        <v>1621</v>
      </c>
      <c r="O198" s="236" t="s">
        <v>553</v>
      </c>
      <c r="P198" s="236" t="s">
        <v>1622</v>
      </c>
      <c r="Q198" s="246">
        <v>4.5</v>
      </c>
      <c r="R198" s="236">
        <v>1061223</v>
      </c>
      <c r="S198" s="236" t="s">
        <v>633</v>
      </c>
      <c r="T198" s="236" t="s">
        <v>1623</v>
      </c>
      <c r="U198" s="236" t="s">
        <v>879</v>
      </c>
      <c r="V198" s="236" t="s">
        <v>1624</v>
      </c>
      <c r="W198" s="236"/>
      <c r="X198" s="226" t="s">
        <v>1625</v>
      </c>
      <c r="Y198" s="226" t="s">
        <v>1625</v>
      </c>
      <c r="AC198" s="230" t="s">
        <v>1044</v>
      </c>
      <c r="AD198" s="229">
        <v>44765</v>
      </c>
    </row>
    <row r="199" spans="1:30" x14ac:dyDescent="0.25">
      <c r="A199" s="226" t="s">
        <v>1626</v>
      </c>
      <c r="B199" s="226" t="s">
        <v>1627</v>
      </c>
      <c r="C199" s="236" t="s">
        <v>731</v>
      </c>
      <c r="D199" s="226" t="s">
        <v>732</v>
      </c>
      <c r="E199" s="236" t="s">
        <v>1620</v>
      </c>
      <c r="F199" s="236" t="s">
        <v>269</v>
      </c>
      <c r="G199" s="236" t="s">
        <v>666</v>
      </c>
      <c r="H199" s="236" t="s">
        <v>666</v>
      </c>
      <c r="I199" s="236" t="s">
        <v>667</v>
      </c>
      <c r="J199" s="236" t="s">
        <v>309</v>
      </c>
      <c r="K199" s="236" t="s">
        <v>309</v>
      </c>
      <c r="L199" s="246">
        <v>4.5</v>
      </c>
      <c r="M199" s="236" t="s">
        <v>633</v>
      </c>
      <c r="N199" s="236" t="s">
        <v>1628</v>
      </c>
      <c r="O199" s="236" t="s">
        <v>1629</v>
      </c>
      <c r="P199" s="236" t="s">
        <v>1622</v>
      </c>
      <c r="Q199" s="246">
        <v>4.5</v>
      </c>
      <c r="R199" s="236">
        <v>1061223</v>
      </c>
      <c r="S199" s="236" t="s">
        <v>633</v>
      </c>
      <c r="T199" s="236" t="s">
        <v>1623</v>
      </c>
      <c r="U199" s="236" t="s">
        <v>735</v>
      </c>
      <c r="V199" s="236" t="s">
        <v>1624</v>
      </c>
      <c r="W199" s="236"/>
      <c r="X199" s="226" t="s">
        <v>1244</v>
      </c>
      <c r="Y199" s="226" t="s">
        <v>1244</v>
      </c>
      <c r="AC199" s="230" t="s">
        <v>1044</v>
      </c>
      <c r="AD199" s="229">
        <v>44765</v>
      </c>
    </row>
    <row r="200" spans="1:30" x14ac:dyDescent="0.25">
      <c r="A200" s="226" t="s">
        <v>1630</v>
      </c>
      <c r="B200" s="226" t="s">
        <v>1631</v>
      </c>
      <c r="C200" s="236" t="s">
        <v>99</v>
      </c>
      <c r="D200" s="236" t="s">
        <v>631</v>
      </c>
      <c r="E200" s="236" t="s">
        <v>1632</v>
      </c>
      <c r="F200" s="236" t="s">
        <v>269</v>
      </c>
      <c r="G200" s="236" t="s">
        <v>666</v>
      </c>
      <c r="H200" s="236" t="s">
        <v>666</v>
      </c>
      <c r="I200" s="236" t="s">
        <v>667</v>
      </c>
      <c r="J200" s="236" t="s">
        <v>308</v>
      </c>
      <c r="K200" s="236" t="s">
        <v>308</v>
      </c>
      <c r="L200" s="250">
        <v>4.5999999999999996</v>
      </c>
      <c r="M200" s="236" t="s">
        <v>633</v>
      </c>
      <c r="N200" s="236" t="s">
        <v>1633</v>
      </c>
      <c r="O200" s="236" t="s">
        <v>1634</v>
      </c>
      <c r="P200" s="236" t="s">
        <v>1635</v>
      </c>
      <c r="Q200" s="250">
        <v>4.5999999999999996</v>
      </c>
      <c r="R200" s="236">
        <v>1062113</v>
      </c>
      <c r="S200" s="236" t="s">
        <v>633</v>
      </c>
      <c r="T200" s="236" t="s">
        <v>1242</v>
      </c>
      <c r="U200" s="236" t="s">
        <v>879</v>
      </c>
      <c r="V200" s="236" t="s">
        <v>1636</v>
      </c>
      <c r="W200" s="236"/>
      <c r="AD200" s="229"/>
    </row>
    <row r="201" spans="1:30" x14ac:dyDescent="0.25">
      <c r="A201" s="226" t="s">
        <v>1637</v>
      </c>
      <c r="B201" s="226" t="s">
        <v>1638</v>
      </c>
      <c r="C201" s="236" t="s">
        <v>731</v>
      </c>
      <c r="D201" s="226" t="s">
        <v>732</v>
      </c>
      <c r="E201" s="236" t="s">
        <v>1632</v>
      </c>
      <c r="F201" s="236" t="s">
        <v>269</v>
      </c>
      <c r="G201" s="236" t="s">
        <v>666</v>
      </c>
      <c r="H201" s="236" t="s">
        <v>666</v>
      </c>
      <c r="I201" s="236" t="s">
        <v>667</v>
      </c>
      <c r="J201" s="236" t="s">
        <v>308</v>
      </c>
      <c r="K201" s="236" t="s">
        <v>308</v>
      </c>
      <c r="L201" s="250">
        <v>4.5999999999999996</v>
      </c>
      <c r="M201" s="236" t="s">
        <v>633</v>
      </c>
      <c r="N201" s="236" t="s">
        <v>1639</v>
      </c>
      <c r="O201" s="236" t="s">
        <v>1640</v>
      </c>
      <c r="P201" s="236" t="s">
        <v>1641</v>
      </c>
      <c r="Q201" s="250">
        <v>4.5999999999999996</v>
      </c>
      <c r="R201" s="236">
        <v>1062113</v>
      </c>
      <c r="S201" s="236" t="s">
        <v>633</v>
      </c>
      <c r="T201" s="236" t="s">
        <v>1242</v>
      </c>
      <c r="U201" s="236" t="s">
        <v>735</v>
      </c>
      <c r="V201" s="236" t="s">
        <v>1636</v>
      </c>
      <c r="W201" s="236"/>
      <c r="AD201" s="229"/>
    </row>
    <row r="202" spans="1:30" x14ac:dyDescent="0.25">
      <c r="A202" s="226" t="s">
        <v>1642</v>
      </c>
      <c r="B202" s="226" t="s">
        <v>1643</v>
      </c>
      <c r="C202" s="236" t="s">
        <v>99</v>
      </c>
      <c r="D202" s="236" t="s">
        <v>631</v>
      </c>
      <c r="E202" s="236" t="s">
        <v>1644</v>
      </c>
      <c r="F202" s="236" t="s">
        <v>269</v>
      </c>
      <c r="G202" s="236" t="s">
        <v>666</v>
      </c>
      <c r="H202" s="236" t="s">
        <v>666</v>
      </c>
      <c r="I202" s="236" t="s">
        <v>667</v>
      </c>
      <c r="J202" s="236" t="s">
        <v>308</v>
      </c>
      <c r="K202" s="236" t="s">
        <v>308</v>
      </c>
      <c r="L202" s="250">
        <v>2.95</v>
      </c>
      <c r="M202" s="236" t="s">
        <v>633</v>
      </c>
      <c r="N202" s="236" t="s">
        <v>1645</v>
      </c>
      <c r="O202" s="236" t="s">
        <v>325</v>
      </c>
      <c r="P202" s="236">
        <v>1015692</v>
      </c>
      <c r="Q202" s="250">
        <v>2.95</v>
      </c>
      <c r="R202" s="236">
        <v>1068930</v>
      </c>
      <c r="S202" s="236" t="s">
        <v>633</v>
      </c>
      <c r="T202" s="236" t="s">
        <v>1242</v>
      </c>
      <c r="U202" s="236" t="s">
        <v>879</v>
      </c>
      <c r="V202" s="236" t="s">
        <v>1646</v>
      </c>
      <c r="W202" s="236"/>
      <c r="AD202" s="229"/>
    </row>
    <row r="203" spans="1:30" x14ac:dyDescent="0.25">
      <c r="A203" s="226" t="s">
        <v>1647</v>
      </c>
      <c r="B203" s="226" t="s">
        <v>1648</v>
      </c>
      <c r="C203" s="236" t="s">
        <v>731</v>
      </c>
      <c r="D203" s="226" t="s">
        <v>732</v>
      </c>
      <c r="E203" s="236" t="s">
        <v>1644</v>
      </c>
      <c r="F203" s="236" t="s">
        <v>269</v>
      </c>
      <c r="G203" s="236" t="s">
        <v>666</v>
      </c>
      <c r="H203" s="236" t="s">
        <v>666</v>
      </c>
      <c r="I203" s="236" t="s">
        <v>667</v>
      </c>
      <c r="J203" s="236" t="s">
        <v>308</v>
      </c>
      <c r="K203" s="236" t="s">
        <v>308</v>
      </c>
      <c r="L203" s="250">
        <v>2.95</v>
      </c>
      <c r="M203" s="236" t="s">
        <v>633</v>
      </c>
      <c r="N203" s="236" t="s">
        <v>1649</v>
      </c>
      <c r="O203" s="236" t="s">
        <v>1650</v>
      </c>
      <c r="P203" s="236">
        <v>1015692</v>
      </c>
      <c r="Q203" s="250">
        <v>2.95</v>
      </c>
      <c r="R203" s="236">
        <v>1068930</v>
      </c>
      <c r="S203" s="236" t="s">
        <v>633</v>
      </c>
      <c r="T203" s="236" t="s">
        <v>1242</v>
      </c>
      <c r="U203" s="236" t="s">
        <v>735</v>
      </c>
      <c r="V203" s="236" t="s">
        <v>1646</v>
      </c>
      <c r="W203" s="236"/>
      <c r="AD203" s="229"/>
    </row>
    <row r="204" spans="1:30" x14ac:dyDescent="0.25">
      <c r="A204" s="226" t="s">
        <v>1651</v>
      </c>
      <c r="B204" s="226" t="s">
        <v>1652</v>
      </c>
      <c r="C204" s="236" t="s">
        <v>99</v>
      </c>
      <c r="D204" s="236" t="s">
        <v>631</v>
      </c>
      <c r="E204" s="236" t="s">
        <v>324</v>
      </c>
      <c r="F204" s="236" t="s">
        <v>269</v>
      </c>
      <c r="G204" s="236" t="s">
        <v>666</v>
      </c>
      <c r="H204" s="236" t="s">
        <v>666</v>
      </c>
      <c r="I204" s="236" t="s">
        <v>667</v>
      </c>
      <c r="J204" s="236" t="s">
        <v>308</v>
      </c>
      <c r="K204" s="236" t="s">
        <v>308</v>
      </c>
      <c r="L204" s="250">
        <v>2.95</v>
      </c>
      <c r="M204" s="236" t="s">
        <v>633</v>
      </c>
      <c r="N204" s="236" t="s">
        <v>1645</v>
      </c>
      <c r="O204" s="236" t="s">
        <v>325</v>
      </c>
      <c r="P204" s="236">
        <v>1015692</v>
      </c>
      <c r="Q204" s="250">
        <v>2.95</v>
      </c>
      <c r="R204" s="236">
        <v>1068930</v>
      </c>
      <c r="S204" s="236" t="s">
        <v>633</v>
      </c>
      <c r="T204" s="236" t="s">
        <v>1242</v>
      </c>
      <c r="U204" s="236" t="s">
        <v>879</v>
      </c>
      <c r="V204" s="236" t="s">
        <v>636</v>
      </c>
      <c r="W204" s="236"/>
      <c r="AD204" s="229"/>
    </row>
    <row r="205" spans="1:30" x14ac:dyDescent="0.25">
      <c r="A205" s="226" t="s">
        <v>1653</v>
      </c>
      <c r="B205" s="226" t="s">
        <v>1654</v>
      </c>
      <c r="C205" s="236" t="s">
        <v>99</v>
      </c>
      <c r="D205" s="236" t="s">
        <v>631</v>
      </c>
      <c r="E205" s="236" t="s">
        <v>1655</v>
      </c>
      <c r="F205" s="236" t="s">
        <v>269</v>
      </c>
      <c r="G205" s="236" t="s">
        <v>666</v>
      </c>
      <c r="H205" s="236" t="s">
        <v>666</v>
      </c>
      <c r="I205" s="236" t="s">
        <v>667</v>
      </c>
      <c r="J205" s="236" t="s">
        <v>308</v>
      </c>
      <c r="K205" s="236" t="s">
        <v>308</v>
      </c>
      <c r="L205" s="250">
        <v>2.95</v>
      </c>
      <c r="M205" s="236" t="s">
        <v>633</v>
      </c>
      <c r="N205" s="236" t="s">
        <v>1656</v>
      </c>
      <c r="O205" s="236" t="s">
        <v>1657</v>
      </c>
      <c r="P205" s="236">
        <v>1031386</v>
      </c>
      <c r="Q205" s="250">
        <v>2.95</v>
      </c>
      <c r="R205" s="236">
        <v>1101530</v>
      </c>
      <c r="S205" s="236" t="s">
        <v>633</v>
      </c>
      <c r="T205" s="236" t="s">
        <v>1242</v>
      </c>
      <c r="U205" s="236" t="s">
        <v>879</v>
      </c>
      <c r="V205" s="236" t="s">
        <v>636</v>
      </c>
      <c r="W205" s="236"/>
      <c r="AD205" s="229"/>
    </row>
    <row r="206" spans="1:30" x14ac:dyDescent="0.25">
      <c r="A206" s="226" t="s">
        <v>1658</v>
      </c>
      <c r="B206" s="226" t="s">
        <v>1659</v>
      </c>
      <c r="C206" s="236" t="s">
        <v>731</v>
      </c>
      <c r="D206" s="226" t="s">
        <v>732</v>
      </c>
      <c r="E206" s="236" t="s">
        <v>1655</v>
      </c>
      <c r="F206" s="236" t="s">
        <v>269</v>
      </c>
      <c r="G206" s="236" t="s">
        <v>666</v>
      </c>
      <c r="H206" s="236" t="s">
        <v>666</v>
      </c>
      <c r="I206" s="236" t="s">
        <v>667</v>
      </c>
      <c r="J206" s="236" t="s">
        <v>308</v>
      </c>
      <c r="K206" s="236" t="s">
        <v>308</v>
      </c>
      <c r="L206" s="246">
        <v>9</v>
      </c>
      <c r="M206" s="236" t="s">
        <v>633</v>
      </c>
      <c r="N206" s="236" t="s">
        <v>1660</v>
      </c>
      <c r="O206" s="236" t="s">
        <v>1661</v>
      </c>
      <c r="P206" s="236">
        <v>1031386</v>
      </c>
      <c r="Q206" s="246">
        <v>9</v>
      </c>
      <c r="R206" s="236">
        <v>1101530</v>
      </c>
      <c r="S206" s="236" t="s">
        <v>633</v>
      </c>
      <c r="T206" s="236" t="s">
        <v>1662</v>
      </c>
      <c r="U206" s="236" t="s">
        <v>735</v>
      </c>
      <c r="V206" s="236" t="s">
        <v>1656</v>
      </c>
      <c r="W206" s="236"/>
      <c r="AD206" s="229"/>
    </row>
    <row r="207" spans="1:30" x14ac:dyDescent="0.25">
      <c r="A207" s="226" t="s">
        <v>1663</v>
      </c>
      <c r="B207" s="226" t="s">
        <v>1664</v>
      </c>
      <c r="C207" s="236" t="s">
        <v>99</v>
      </c>
      <c r="D207" s="236" t="s">
        <v>631</v>
      </c>
      <c r="E207" s="236" t="s">
        <v>1665</v>
      </c>
      <c r="F207" s="236" t="s">
        <v>269</v>
      </c>
      <c r="G207" s="236" t="s">
        <v>666</v>
      </c>
      <c r="H207" s="236" t="s">
        <v>666</v>
      </c>
      <c r="I207" s="236" t="s">
        <v>667</v>
      </c>
      <c r="J207" s="236" t="s">
        <v>1666</v>
      </c>
      <c r="K207" s="236" t="s">
        <v>1666</v>
      </c>
      <c r="L207" s="246">
        <v>9</v>
      </c>
      <c r="M207" s="236" t="s">
        <v>633</v>
      </c>
      <c r="N207" s="236" t="s">
        <v>1667</v>
      </c>
      <c r="O207" s="236" t="s">
        <v>1668</v>
      </c>
      <c r="P207" s="236">
        <v>1031402</v>
      </c>
      <c r="Q207" s="246">
        <v>9</v>
      </c>
      <c r="R207" s="236">
        <v>1097802</v>
      </c>
      <c r="S207" s="236" t="s">
        <v>633</v>
      </c>
      <c r="T207" s="236" t="s">
        <v>1669</v>
      </c>
      <c r="U207" s="236" t="s">
        <v>709</v>
      </c>
      <c r="V207" s="236" t="s">
        <v>1667</v>
      </c>
      <c r="W207" s="236"/>
      <c r="AD207" s="229"/>
    </row>
    <row r="208" spans="1:30" x14ac:dyDescent="0.25">
      <c r="A208" s="226" t="s">
        <v>1670</v>
      </c>
      <c r="B208" s="226" t="s">
        <v>1671</v>
      </c>
      <c r="C208" s="236" t="s">
        <v>99</v>
      </c>
      <c r="D208" s="236" t="s">
        <v>631</v>
      </c>
      <c r="E208" s="236" t="s">
        <v>1672</v>
      </c>
      <c r="F208" s="236" t="s">
        <v>269</v>
      </c>
      <c r="G208" s="236" t="s">
        <v>666</v>
      </c>
      <c r="H208" s="236" t="s">
        <v>666</v>
      </c>
      <c r="I208" s="236" t="e">
        <v>#N/A</v>
      </c>
      <c r="J208" s="236" t="s">
        <v>1666</v>
      </c>
      <c r="K208" s="236" t="s">
        <v>1666</v>
      </c>
      <c r="L208" s="246">
        <v>9</v>
      </c>
      <c r="M208" s="236" t="s">
        <v>633</v>
      </c>
      <c r="N208" s="236" t="s">
        <v>1667</v>
      </c>
      <c r="O208" s="236" t="s">
        <v>1668</v>
      </c>
      <c r="P208" s="236">
        <v>1031402</v>
      </c>
      <c r="Q208" s="246">
        <v>9</v>
      </c>
      <c r="R208" s="236">
        <v>1097802</v>
      </c>
      <c r="S208" s="236" t="s">
        <v>633</v>
      </c>
      <c r="T208" s="236" t="s">
        <v>1669</v>
      </c>
      <c r="U208" s="236" t="s">
        <v>639</v>
      </c>
      <c r="V208" s="236" t="s">
        <v>1667</v>
      </c>
      <c r="W208" s="236"/>
      <c r="Y208" s="226" t="s">
        <v>640</v>
      </c>
      <c r="Z208" s="226" t="s">
        <v>640</v>
      </c>
      <c r="AD208" s="229"/>
    </row>
    <row r="209" spans="1:30" x14ac:dyDescent="0.25">
      <c r="A209" s="226" t="s">
        <v>1673</v>
      </c>
      <c r="B209" s="226" t="s">
        <v>1674</v>
      </c>
      <c r="C209" s="236" t="s">
        <v>99</v>
      </c>
      <c r="D209" s="236" t="s">
        <v>631</v>
      </c>
      <c r="E209" s="236" t="s">
        <v>1675</v>
      </c>
      <c r="F209" s="236" t="s">
        <v>269</v>
      </c>
      <c r="G209" s="236" t="s">
        <v>666</v>
      </c>
      <c r="H209" s="236" t="s">
        <v>666</v>
      </c>
      <c r="I209" s="236" t="s">
        <v>667</v>
      </c>
      <c r="J209" s="236" t="s">
        <v>289</v>
      </c>
      <c r="K209" s="236" t="s">
        <v>289</v>
      </c>
      <c r="L209" s="250">
        <v>7.3</v>
      </c>
      <c r="M209" s="236" t="s">
        <v>633</v>
      </c>
      <c r="N209" s="236" t="s">
        <v>1676</v>
      </c>
      <c r="O209" s="236" t="s">
        <v>560</v>
      </c>
      <c r="P209" s="236" t="s">
        <v>1677</v>
      </c>
      <c r="Q209" s="250">
        <v>7.3</v>
      </c>
      <c r="R209" s="236">
        <v>1061224</v>
      </c>
      <c r="S209" s="236" t="s">
        <v>633</v>
      </c>
      <c r="T209" s="236" t="s">
        <v>1678</v>
      </c>
      <c r="U209" s="236" t="s">
        <v>639</v>
      </c>
      <c r="V209" s="236" t="s">
        <v>1679</v>
      </c>
      <c r="W209" s="236"/>
      <c r="Z209" s="226" t="s">
        <v>640</v>
      </c>
      <c r="AA209" s="228">
        <v>44298</v>
      </c>
      <c r="AB209" s="236" t="s">
        <v>735</v>
      </c>
      <c r="AD209" s="229"/>
    </row>
    <row r="210" spans="1:30" x14ac:dyDescent="0.25">
      <c r="A210" s="226" t="s">
        <v>1680</v>
      </c>
      <c r="B210" s="226" t="s">
        <v>1681</v>
      </c>
      <c r="C210" s="236" t="s">
        <v>731</v>
      </c>
      <c r="D210" s="226" t="s">
        <v>732</v>
      </c>
      <c r="E210" s="236" t="s">
        <v>1675</v>
      </c>
      <c r="F210" s="236" t="s">
        <v>269</v>
      </c>
      <c r="G210" s="236" t="s">
        <v>666</v>
      </c>
      <c r="H210" s="236" t="s">
        <v>666</v>
      </c>
      <c r="I210" s="236" t="s">
        <v>667</v>
      </c>
      <c r="J210" s="236" t="s">
        <v>289</v>
      </c>
      <c r="K210" s="236" t="s">
        <v>289</v>
      </c>
      <c r="L210" s="250">
        <v>7.3</v>
      </c>
      <c r="M210" s="236" t="s">
        <v>633</v>
      </c>
      <c r="N210" s="236" t="s">
        <v>1682</v>
      </c>
      <c r="O210" s="236" t="s">
        <v>1683</v>
      </c>
      <c r="P210" s="236" t="s">
        <v>1684</v>
      </c>
      <c r="Q210" s="250">
        <v>7.3</v>
      </c>
      <c r="R210" s="236">
        <v>1061224</v>
      </c>
      <c r="S210" s="236" t="s">
        <v>633</v>
      </c>
      <c r="T210" s="236" t="s">
        <v>1678</v>
      </c>
      <c r="U210" s="236" t="s">
        <v>639</v>
      </c>
      <c r="V210" s="236" t="s">
        <v>1679</v>
      </c>
      <c r="W210" s="236"/>
      <c r="Z210" s="236" t="s">
        <v>773</v>
      </c>
      <c r="AA210" s="228">
        <v>44298</v>
      </c>
      <c r="AB210" s="236" t="s">
        <v>735</v>
      </c>
      <c r="AD210" s="229"/>
    </row>
    <row r="211" spans="1:30" x14ac:dyDescent="0.25">
      <c r="A211" s="226" t="s">
        <v>1685</v>
      </c>
      <c r="B211" s="226" t="s">
        <v>1686</v>
      </c>
      <c r="C211" s="236" t="s">
        <v>99</v>
      </c>
      <c r="D211" s="236" t="s">
        <v>631</v>
      </c>
      <c r="E211" s="236" t="s">
        <v>1687</v>
      </c>
      <c r="F211" s="236" t="s">
        <v>269</v>
      </c>
      <c r="G211" s="236" t="s">
        <v>666</v>
      </c>
      <c r="H211" s="236" t="s">
        <v>666</v>
      </c>
      <c r="I211" s="236" t="s">
        <v>667</v>
      </c>
      <c r="J211" s="236" t="s">
        <v>1688</v>
      </c>
      <c r="K211" s="236" t="s">
        <v>1688</v>
      </c>
      <c r="L211" s="251">
        <v>7.25</v>
      </c>
      <c r="M211" s="236" t="s">
        <v>633</v>
      </c>
      <c r="N211" s="236" t="s">
        <v>1689</v>
      </c>
      <c r="O211" s="236" t="s">
        <v>1690</v>
      </c>
      <c r="P211" s="236" t="s">
        <v>1691</v>
      </c>
      <c r="Q211" s="251">
        <v>7.25</v>
      </c>
      <c r="R211" s="236">
        <v>1062112</v>
      </c>
      <c r="S211" s="236" t="s">
        <v>633</v>
      </c>
      <c r="T211" s="236" t="s">
        <v>1692</v>
      </c>
      <c r="U211" s="236" t="s">
        <v>879</v>
      </c>
      <c r="V211" s="236" t="s">
        <v>1693</v>
      </c>
      <c r="W211" s="236"/>
      <c r="X211" s="226" t="s">
        <v>1625</v>
      </c>
      <c r="Y211" s="226" t="s">
        <v>1625</v>
      </c>
      <c r="AC211" s="230" t="s">
        <v>1044</v>
      </c>
      <c r="AD211" s="229">
        <v>44765</v>
      </c>
    </row>
    <row r="212" spans="1:30" x14ac:dyDescent="0.25">
      <c r="A212" s="226" t="s">
        <v>1694</v>
      </c>
      <c r="B212" s="226" t="s">
        <v>1695</v>
      </c>
      <c r="C212" s="236" t="s">
        <v>731</v>
      </c>
      <c r="D212" s="226" t="s">
        <v>732</v>
      </c>
      <c r="E212" s="236" t="s">
        <v>1687</v>
      </c>
      <c r="F212" s="236" t="s">
        <v>269</v>
      </c>
      <c r="G212" s="236" t="s">
        <v>666</v>
      </c>
      <c r="H212" s="236" t="s">
        <v>666</v>
      </c>
      <c r="I212" s="236" t="s">
        <v>667</v>
      </c>
      <c r="J212" s="236" t="s">
        <v>1688</v>
      </c>
      <c r="K212" s="236" t="s">
        <v>1688</v>
      </c>
      <c r="L212" s="251">
        <v>7.25</v>
      </c>
      <c r="M212" s="236" t="s">
        <v>633</v>
      </c>
      <c r="N212" s="236" t="s">
        <v>1696</v>
      </c>
      <c r="O212" s="236" t="s">
        <v>1697</v>
      </c>
      <c r="P212" s="236" t="s">
        <v>1698</v>
      </c>
      <c r="Q212" s="251">
        <v>7.25</v>
      </c>
      <c r="R212" s="236">
        <v>1062112</v>
      </c>
      <c r="S212" s="236" t="s">
        <v>633</v>
      </c>
      <c r="T212" s="236" t="s">
        <v>1692</v>
      </c>
      <c r="U212" s="236" t="s">
        <v>735</v>
      </c>
      <c r="V212" s="236" t="s">
        <v>1693</v>
      </c>
      <c r="W212" s="236"/>
      <c r="X212" s="226" t="s">
        <v>1625</v>
      </c>
      <c r="Y212" s="226" t="s">
        <v>1625</v>
      </c>
      <c r="AC212" s="230" t="s">
        <v>1044</v>
      </c>
      <c r="AD212" s="229">
        <v>44765</v>
      </c>
    </row>
    <row r="213" spans="1:30" x14ac:dyDescent="0.25">
      <c r="A213" s="226" t="s">
        <v>1699</v>
      </c>
      <c r="B213" s="226" t="s">
        <v>1700</v>
      </c>
      <c r="C213" s="236" t="s">
        <v>99</v>
      </c>
      <c r="D213" s="236" t="s">
        <v>631</v>
      </c>
      <c r="E213" s="236" t="s">
        <v>1701</v>
      </c>
      <c r="F213" s="236" t="s">
        <v>269</v>
      </c>
      <c r="G213" s="236" t="s">
        <v>666</v>
      </c>
      <c r="H213" s="236" t="s">
        <v>666</v>
      </c>
      <c r="I213" s="236" t="s">
        <v>667</v>
      </c>
      <c r="J213" s="236" t="s">
        <v>1688</v>
      </c>
      <c r="K213" s="236" t="s">
        <v>1688</v>
      </c>
      <c r="L213" s="251">
        <v>7.25</v>
      </c>
      <c r="M213" s="236" t="s">
        <v>633</v>
      </c>
      <c r="N213" s="236" t="s">
        <v>1702</v>
      </c>
      <c r="O213" s="236" t="s">
        <v>551</v>
      </c>
      <c r="P213" s="236">
        <v>1031389</v>
      </c>
      <c r="Q213" s="251">
        <v>7.25</v>
      </c>
      <c r="R213" s="236">
        <v>1068931</v>
      </c>
      <c r="S213" s="236" t="s">
        <v>633</v>
      </c>
      <c r="T213" s="236" t="s">
        <v>1692</v>
      </c>
      <c r="U213" s="236" t="s">
        <v>735</v>
      </c>
      <c r="V213" s="236" t="s">
        <v>1703</v>
      </c>
      <c r="W213" s="236"/>
      <c r="Z213" s="252"/>
      <c r="AA213" s="228">
        <v>44510</v>
      </c>
      <c r="AB213" s="236" t="s">
        <v>718</v>
      </c>
      <c r="AC213" s="228">
        <v>44497</v>
      </c>
      <c r="AD213" s="236" t="s">
        <v>709</v>
      </c>
    </row>
    <row r="214" spans="1:30" x14ac:dyDescent="0.25">
      <c r="A214" s="226" t="s">
        <v>1704</v>
      </c>
      <c r="B214" s="226" t="s">
        <v>1705</v>
      </c>
      <c r="C214" s="236" t="s">
        <v>731</v>
      </c>
      <c r="D214" s="226" t="s">
        <v>732</v>
      </c>
      <c r="E214" s="236" t="s">
        <v>1701</v>
      </c>
      <c r="F214" s="236" t="s">
        <v>269</v>
      </c>
      <c r="G214" s="236" t="s">
        <v>666</v>
      </c>
      <c r="H214" s="236" t="s">
        <v>666</v>
      </c>
      <c r="I214" s="236" t="s">
        <v>667</v>
      </c>
      <c r="J214" s="236" t="s">
        <v>1688</v>
      </c>
      <c r="K214" s="236" t="s">
        <v>1688</v>
      </c>
      <c r="L214" s="251">
        <v>7.25</v>
      </c>
      <c r="M214" s="236" t="s">
        <v>633</v>
      </c>
      <c r="N214" s="236" t="s">
        <v>1706</v>
      </c>
      <c r="O214" s="236" t="s">
        <v>1707</v>
      </c>
      <c r="P214" s="236">
        <v>1031389</v>
      </c>
      <c r="Q214" s="251">
        <v>7.25</v>
      </c>
      <c r="R214" s="236">
        <v>1068931</v>
      </c>
      <c r="S214" s="236" t="s">
        <v>633</v>
      </c>
      <c r="T214" s="236" t="s">
        <v>1692</v>
      </c>
      <c r="U214" s="236" t="s">
        <v>639</v>
      </c>
      <c r="V214" s="236" t="s">
        <v>1703</v>
      </c>
      <c r="W214" s="236"/>
      <c r="Z214" s="236" t="s">
        <v>773</v>
      </c>
      <c r="AA214" s="228">
        <v>44510</v>
      </c>
      <c r="AB214" s="236" t="s">
        <v>735</v>
      </c>
    </row>
    <row r="215" spans="1:30" x14ac:dyDescent="0.25">
      <c r="A215" s="226" t="s">
        <v>1708</v>
      </c>
      <c r="B215" s="226" t="s">
        <v>1709</v>
      </c>
      <c r="C215" s="236" t="s">
        <v>99</v>
      </c>
      <c r="D215" s="236" t="s">
        <v>631</v>
      </c>
      <c r="E215" s="236" t="s">
        <v>485</v>
      </c>
      <c r="F215" s="236" t="s">
        <v>269</v>
      </c>
      <c r="G215" s="236" t="s">
        <v>666</v>
      </c>
      <c r="H215" s="236" t="s">
        <v>666</v>
      </c>
      <c r="I215" s="236" t="s">
        <v>667</v>
      </c>
      <c r="J215" s="236" t="s">
        <v>511</v>
      </c>
      <c r="K215" s="236" t="s">
        <v>511</v>
      </c>
      <c r="L215" s="251">
        <v>5.55</v>
      </c>
      <c r="M215" s="236" t="s">
        <v>633</v>
      </c>
      <c r="N215" s="236" t="s">
        <v>1710</v>
      </c>
      <c r="O215" s="236" t="s">
        <v>486</v>
      </c>
      <c r="P215" s="236">
        <v>1003924</v>
      </c>
      <c r="Q215" s="251">
        <v>5.55</v>
      </c>
      <c r="R215" s="236">
        <v>1091921</v>
      </c>
      <c r="S215" s="236" t="s">
        <v>633</v>
      </c>
      <c r="T215" s="236" t="s">
        <v>1264</v>
      </c>
      <c r="U215" s="236" t="s">
        <v>718</v>
      </c>
      <c r="AA215" s="228">
        <v>44340</v>
      </c>
      <c r="AB215" s="236" t="s">
        <v>709</v>
      </c>
      <c r="AC215" s="228">
        <v>44258</v>
      </c>
      <c r="AD215" s="236" t="s">
        <v>671</v>
      </c>
    </row>
    <row r="216" spans="1:30" x14ac:dyDescent="0.25">
      <c r="A216" s="226" t="s">
        <v>1711</v>
      </c>
      <c r="B216" s="226" t="s">
        <v>1712</v>
      </c>
      <c r="C216" s="236" t="s">
        <v>731</v>
      </c>
      <c r="D216" s="226" t="s">
        <v>732</v>
      </c>
      <c r="E216" s="236" t="s">
        <v>485</v>
      </c>
      <c r="F216" s="236" t="s">
        <v>269</v>
      </c>
      <c r="G216" s="236" t="s">
        <v>666</v>
      </c>
      <c r="H216" s="236" t="s">
        <v>666</v>
      </c>
      <c r="I216" s="236" t="s">
        <v>667</v>
      </c>
      <c r="J216" s="236" t="s">
        <v>289</v>
      </c>
      <c r="K216" s="236" t="s">
        <v>511</v>
      </c>
      <c r="L216" s="251">
        <v>5.55</v>
      </c>
      <c r="M216" s="236" t="s">
        <v>633</v>
      </c>
      <c r="N216" s="236" t="s">
        <v>1713</v>
      </c>
      <c r="O216" s="236" t="s">
        <v>1714</v>
      </c>
      <c r="P216" s="236">
        <v>1003924</v>
      </c>
      <c r="Q216" s="251">
        <v>5.55</v>
      </c>
      <c r="R216" s="236">
        <v>1091921</v>
      </c>
      <c r="S216" s="236" t="s">
        <v>633</v>
      </c>
      <c r="T216" s="236" t="s">
        <v>1264</v>
      </c>
      <c r="U216" s="236" t="s">
        <v>671</v>
      </c>
      <c r="V216" s="236" t="s">
        <v>1710</v>
      </c>
      <c r="W216" s="236"/>
      <c r="AA216" s="228">
        <v>44340</v>
      </c>
      <c r="AB216" s="236" t="s">
        <v>735</v>
      </c>
    </row>
    <row r="217" spans="1:30" x14ac:dyDescent="0.25">
      <c r="A217" s="226" t="s">
        <v>1715</v>
      </c>
      <c r="B217" s="226" t="s">
        <v>1716</v>
      </c>
      <c r="C217" s="236" t="s">
        <v>99</v>
      </c>
      <c r="D217" s="236" t="s">
        <v>631</v>
      </c>
      <c r="E217" s="236" t="s">
        <v>1717</v>
      </c>
      <c r="F217" s="236" t="s">
        <v>269</v>
      </c>
      <c r="G217" s="236" t="s">
        <v>666</v>
      </c>
      <c r="H217" s="236" t="s">
        <v>666</v>
      </c>
      <c r="I217" s="236" t="s">
        <v>667</v>
      </c>
      <c r="J217" s="236" t="s">
        <v>511</v>
      </c>
      <c r="K217" s="236" t="s">
        <v>511</v>
      </c>
      <c r="L217" s="251">
        <v>5.55</v>
      </c>
      <c r="M217" s="236" t="s">
        <v>633</v>
      </c>
      <c r="N217" s="236" t="s">
        <v>1718</v>
      </c>
      <c r="O217" s="236" t="s">
        <v>1719</v>
      </c>
      <c r="P217" s="236" t="s">
        <v>636</v>
      </c>
      <c r="Q217" s="251">
        <v>5.55</v>
      </c>
      <c r="R217" s="236">
        <v>1080014</v>
      </c>
      <c r="S217" s="236" t="s">
        <v>633</v>
      </c>
      <c r="T217" s="236" t="s">
        <v>1264</v>
      </c>
      <c r="U217" s="236" t="s">
        <v>639</v>
      </c>
      <c r="V217" s="236" t="s">
        <v>1718</v>
      </c>
      <c r="W217" s="236"/>
      <c r="X217" s="226" t="s">
        <v>640</v>
      </c>
      <c r="Y217" s="226" t="s">
        <v>640</v>
      </c>
      <c r="Z217" s="226" t="s">
        <v>640</v>
      </c>
      <c r="AA217" s="228">
        <v>44356</v>
      </c>
      <c r="AB217" s="236" t="s">
        <v>735</v>
      </c>
    </row>
    <row r="218" spans="1:30" x14ac:dyDescent="0.25">
      <c r="A218" s="226" t="s">
        <v>1720</v>
      </c>
      <c r="B218" s="226" t="s">
        <v>1721</v>
      </c>
      <c r="C218" s="236" t="s">
        <v>99</v>
      </c>
      <c r="D218" s="236" t="s">
        <v>631</v>
      </c>
      <c r="E218" s="236" t="s">
        <v>1722</v>
      </c>
      <c r="F218" s="236" t="s">
        <v>269</v>
      </c>
      <c r="G218" s="236" t="s">
        <v>666</v>
      </c>
      <c r="H218" s="236" t="s">
        <v>666</v>
      </c>
      <c r="I218" s="236"/>
      <c r="J218" s="236" t="s">
        <v>682</v>
      </c>
      <c r="K218" s="236" t="s">
        <v>682</v>
      </c>
      <c r="L218" s="246">
        <v>1</v>
      </c>
      <c r="M218" s="236" t="s">
        <v>633</v>
      </c>
      <c r="N218" s="236" t="s">
        <v>1723</v>
      </c>
      <c r="O218" s="236" t="s">
        <v>1724</v>
      </c>
      <c r="P218" s="236" t="s">
        <v>636</v>
      </c>
      <c r="Q218" s="246">
        <v>1</v>
      </c>
      <c r="R218" s="236">
        <v>1056406</v>
      </c>
      <c r="S218" s="236" t="s">
        <v>637</v>
      </c>
      <c r="T218" s="236" t="s">
        <v>1474</v>
      </c>
      <c r="U218" s="236" t="s">
        <v>639</v>
      </c>
      <c r="V218" s="236" t="s">
        <v>636</v>
      </c>
      <c r="W218" s="236"/>
      <c r="X218" s="226" t="s">
        <v>640</v>
      </c>
      <c r="Y218" s="226" t="s">
        <v>640</v>
      </c>
      <c r="Z218" s="226" t="s">
        <v>640</v>
      </c>
    </row>
    <row r="219" spans="1:30" x14ac:dyDescent="0.25">
      <c r="A219" s="226" t="s">
        <v>1725</v>
      </c>
      <c r="B219" s="226" t="s">
        <v>1726</v>
      </c>
      <c r="C219" s="236" t="s">
        <v>99</v>
      </c>
      <c r="D219" s="236" t="s">
        <v>631</v>
      </c>
      <c r="E219" s="236" t="s">
        <v>1727</v>
      </c>
      <c r="F219" s="236" t="s">
        <v>269</v>
      </c>
      <c r="G219" s="236" t="s">
        <v>666</v>
      </c>
      <c r="H219" s="236" t="s">
        <v>666</v>
      </c>
      <c r="I219" s="236" t="e">
        <v>#N/A</v>
      </c>
      <c r="J219" s="236" t="s">
        <v>468</v>
      </c>
      <c r="K219" s="236" t="s">
        <v>468</v>
      </c>
      <c r="L219" s="246">
        <v>1</v>
      </c>
      <c r="M219" s="236" t="s">
        <v>633</v>
      </c>
      <c r="N219" s="236" t="s">
        <v>1728</v>
      </c>
      <c r="O219" s="236" t="s">
        <v>1729</v>
      </c>
      <c r="P219" s="236" t="s">
        <v>636</v>
      </c>
      <c r="Q219" s="246">
        <v>1</v>
      </c>
      <c r="R219" s="236">
        <v>1007670</v>
      </c>
      <c r="S219" s="236" t="s">
        <v>637</v>
      </c>
      <c r="T219" s="236" t="s">
        <v>678</v>
      </c>
      <c r="U219" s="236" t="s">
        <v>639</v>
      </c>
      <c r="V219" s="236" t="s">
        <v>636</v>
      </c>
      <c r="W219" s="236"/>
      <c r="X219" s="226" t="s">
        <v>640</v>
      </c>
      <c r="Y219" s="226" t="s">
        <v>640</v>
      </c>
      <c r="Z219" s="226" t="s">
        <v>640</v>
      </c>
    </row>
    <row r="220" spans="1:30" x14ac:dyDescent="0.25">
      <c r="A220" s="226" t="s">
        <v>1730</v>
      </c>
      <c r="B220" s="226" t="s">
        <v>1731</v>
      </c>
      <c r="C220" s="236" t="s">
        <v>99</v>
      </c>
      <c r="D220" s="236" t="s">
        <v>631</v>
      </c>
      <c r="E220" s="236" t="s">
        <v>1732</v>
      </c>
      <c r="F220" s="236" t="s">
        <v>269</v>
      </c>
      <c r="G220" s="236" t="s">
        <v>666</v>
      </c>
      <c r="H220" s="236" t="s">
        <v>666</v>
      </c>
      <c r="I220" s="236" t="e">
        <v>#N/A</v>
      </c>
      <c r="J220" s="236" t="s">
        <v>468</v>
      </c>
      <c r="K220" s="236" t="s">
        <v>468</v>
      </c>
      <c r="L220" s="246">
        <v>0.4</v>
      </c>
      <c r="M220" s="236" t="s">
        <v>633</v>
      </c>
      <c r="N220" s="236" t="s">
        <v>1733</v>
      </c>
      <c r="O220" s="236" t="s">
        <v>1734</v>
      </c>
      <c r="P220" s="236" t="s">
        <v>636</v>
      </c>
      <c r="Q220" s="246">
        <v>0.4</v>
      </c>
      <c r="R220" s="236">
        <v>1004618</v>
      </c>
      <c r="S220" s="236" t="s">
        <v>637</v>
      </c>
      <c r="T220" s="236" t="s">
        <v>468</v>
      </c>
      <c r="U220" s="236" t="s">
        <v>639</v>
      </c>
      <c r="V220" s="236" t="s">
        <v>636</v>
      </c>
      <c r="W220" s="236"/>
      <c r="X220" s="226" t="s">
        <v>640</v>
      </c>
      <c r="Y220" s="226" t="s">
        <v>640</v>
      </c>
      <c r="Z220" s="226" t="s">
        <v>640</v>
      </c>
    </row>
    <row r="221" spans="1:30" x14ac:dyDescent="0.25">
      <c r="A221" s="226" t="s">
        <v>1735</v>
      </c>
      <c r="B221" s="226" t="s">
        <v>1736</v>
      </c>
      <c r="C221" s="236" t="s">
        <v>99</v>
      </c>
      <c r="D221" s="236" t="s">
        <v>631</v>
      </c>
      <c r="E221" s="236" t="s">
        <v>389</v>
      </c>
      <c r="F221" s="236" t="s">
        <v>269</v>
      </c>
      <c r="G221" s="236" t="s">
        <v>666</v>
      </c>
      <c r="H221" s="236" t="s">
        <v>666</v>
      </c>
      <c r="I221" s="236" t="s">
        <v>667</v>
      </c>
      <c r="J221" s="236" t="s">
        <v>472</v>
      </c>
      <c r="K221" s="236" t="s">
        <v>472</v>
      </c>
      <c r="L221" s="246">
        <v>0.8</v>
      </c>
      <c r="M221" s="236" t="s">
        <v>862</v>
      </c>
      <c r="N221" s="236" t="s">
        <v>389</v>
      </c>
      <c r="O221" s="236" t="s">
        <v>390</v>
      </c>
      <c r="P221" s="236" t="s">
        <v>1737</v>
      </c>
      <c r="Q221" s="246">
        <v>0.8</v>
      </c>
      <c r="R221" s="236">
        <v>1078220</v>
      </c>
      <c r="S221" s="236" t="s">
        <v>637</v>
      </c>
      <c r="T221" s="236" t="s">
        <v>1183</v>
      </c>
      <c r="U221" s="236" t="s">
        <v>735</v>
      </c>
      <c r="V221" s="236" t="s">
        <v>636</v>
      </c>
      <c r="W221" s="236"/>
    </row>
    <row r="222" spans="1:30" x14ac:dyDescent="0.25">
      <c r="A222" s="226" t="s">
        <v>1738</v>
      </c>
      <c r="B222" s="226" t="s">
        <v>1739</v>
      </c>
      <c r="C222" s="236" t="s">
        <v>99</v>
      </c>
      <c r="D222" s="236" t="s">
        <v>631</v>
      </c>
      <c r="E222" s="236" t="s">
        <v>1740</v>
      </c>
      <c r="F222" s="236" t="s">
        <v>269</v>
      </c>
      <c r="G222" s="236" t="s">
        <v>666</v>
      </c>
      <c r="H222" s="236" t="s">
        <v>666</v>
      </c>
      <c r="I222" s="236" t="e">
        <v>#N/A</v>
      </c>
      <c r="J222" s="236" t="s">
        <v>468</v>
      </c>
      <c r="K222" s="236" t="s">
        <v>468</v>
      </c>
      <c r="L222" s="246">
        <v>1</v>
      </c>
      <c r="M222" s="236" t="s">
        <v>1741</v>
      </c>
      <c r="N222" s="236" t="s">
        <v>1740</v>
      </c>
      <c r="O222" s="236" t="s">
        <v>1742</v>
      </c>
      <c r="P222" s="236" t="s">
        <v>636</v>
      </c>
      <c r="Q222" s="246">
        <v>1</v>
      </c>
      <c r="R222" s="236">
        <v>1079140</v>
      </c>
      <c r="S222" s="236" t="s">
        <v>637</v>
      </c>
      <c r="T222" s="236" t="s">
        <v>678</v>
      </c>
      <c r="U222" s="236" t="s">
        <v>639</v>
      </c>
      <c r="V222" s="236" t="s">
        <v>636</v>
      </c>
      <c r="W222" s="236"/>
      <c r="X222" s="226" t="s">
        <v>640</v>
      </c>
      <c r="Y222" s="226" t="s">
        <v>640</v>
      </c>
      <c r="Z222" s="226" t="s">
        <v>640</v>
      </c>
    </row>
    <row r="223" spans="1:30" x14ac:dyDescent="0.25">
      <c r="A223" s="226" t="s">
        <v>1743</v>
      </c>
      <c r="B223" s="226" t="s">
        <v>1744</v>
      </c>
      <c r="C223" s="236" t="s">
        <v>99</v>
      </c>
      <c r="D223" s="236" t="s">
        <v>631</v>
      </c>
      <c r="E223" s="236" t="s">
        <v>1745</v>
      </c>
      <c r="F223" s="236" t="s">
        <v>269</v>
      </c>
      <c r="G223" s="236" t="s">
        <v>666</v>
      </c>
      <c r="H223" s="236" t="s">
        <v>666</v>
      </c>
      <c r="I223" s="236" t="e">
        <v>#N/A</v>
      </c>
      <c r="J223" s="236" t="s">
        <v>468</v>
      </c>
      <c r="K223" s="236" t="s">
        <v>468</v>
      </c>
      <c r="L223" s="246">
        <v>1</v>
      </c>
      <c r="M223" s="236" t="s">
        <v>1746</v>
      </c>
      <c r="N223" s="236">
        <v>111</v>
      </c>
      <c r="O223" s="236" t="s">
        <v>1747</v>
      </c>
      <c r="P223" s="236" t="s">
        <v>636</v>
      </c>
      <c r="Q223" s="246">
        <v>1</v>
      </c>
      <c r="R223" s="236">
        <v>1079101</v>
      </c>
      <c r="S223" s="236" t="s">
        <v>637</v>
      </c>
      <c r="T223" s="236" t="s">
        <v>678</v>
      </c>
      <c r="U223" s="236" t="s">
        <v>639</v>
      </c>
      <c r="V223" s="236" t="s">
        <v>636</v>
      </c>
      <c r="W223" s="236"/>
      <c r="X223" s="226" t="s">
        <v>640</v>
      </c>
      <c r="Y223" s="226" t="s">
        <v>640</v>
      </c>
      <c r="Z223" s="226" t="s">
        <v>640</v>
      </c>
    </row>
    <row r="224" spans="1:30" x14ac:dyDescent="0.25">
      <c r="A224" s="244" t="s">
        <v>1748</v>
      </c>
      <c r="B224" s="244" t="s">
        <v>1749</v>
      </c>
      <c r="C224" s="245" t="s">
        <v>99</v>
      </c>
      <c r="D224" s="245" t="s">
        <v>631</v>
      </c>
      <c r="E224" s="236" t="s">
        <v>1750</v>
      </c>
      <c r="F224" s="236" t="s">
        <v>269</v>
      </c>
      <c r="G224" s="236" t="s">
        <v>666</v>
      </c>
      <c r="H224" s="245" t="e">
        <v>#N/A</v>
      </c>
      <c r="I224" s="236" t="e">
        <v>#N/A</v>
      </c>
      <c r="J224" s="236" t="s">
        <v>468</v>
      </c>
      <c r="K224" s="236" t="s">
        <v>468</v>
      </c>
      <c r="L224" s="246">
        <v>1</v>
      </c>
      <c r="M224" s="236" t="s">
        <v>1746</v>
      </c>
      <c r="N224" s="236">
        <v>1110</v>
      </c>
      <c r="O224" s="236" t="s">
        <v>1751</v>
      </c>
      <c r="P224" s="236" t="s">
        <v>636</v>
      </c>
      <c r="Q224" s="246">
        <v>1</v>
      </c>
      <c r="R224" s="236">
        <v>1079102</v>
      </c>
      <c r="S224" s="236" t="s">
        <v>637</v>
      </c>
      <c r="T224" s="236" t="s">
        <v>678</v>
      </c>
      <c r="U224" s="236" t="s">
        <v>639</v>
      </c>
      <c r="V224" s="236" t="s">
        <v>636</v>
      </c>
      <c r="W224" s="236"/>
      <c r="X224" s="226" t="s">
        <v>640</v>
      </c>
      <c r="Y224" s="226" t="s">
        <v>640</v>
      </c>
      <c r="Z224" s="226" t="s">
        <v>640</v>
      </c>
    </row>
    <row r="225" spans="1:33" x14ac:dyDescent="0.25">
      <c r="A225" s="226" t="s">
        <v>1748</v>
      </c>
      <c r="B225" s="226" t="s">
        <v>1752</v>
      </c>
      <c r="C225" s="236" t="s">
        <v>99</v>
      </c>
      <c r="D225" s="236" t="s">
        <v>631</v>
      </c>
      <c r="E225" s="236" t="s">
        <v>1750</v>
      </c>
      <c r="F225" s="236" t="s">
        <v>269</v>
      </c>
      <c r="G225" s="236" t="s">
        <v>666</v>
      </c>
      <c r="H225" s="236" t="s">
        <v>666</v>
      </c>
      <c r="I225" s="236" t="e">
        <v>#N/A</v>
      </c>
      <c r="J225" s="236" t="s">
        <v>468</v>
      </c>
      <c r="K225" s="236" t="s">
        <v>468</v>
      </c>
      <c r="L225" s="246">
        <v>1</v>
      </c>
      <c r="M225" s="236" t="s">
        <v>1746</v>
      </c>
      <c r="N225" s="236" t="s">
        <v>1753</v>
      </c>
      <c r="O225" s="236" t="s">
        <v>1754</v>
      </c>
      <c r="P225" s="236" t="s">
        <v>636</v>
      </c>
      <c r="Q225" s="246">
        <v>1</v>
      </c>
      <c r="R225" s="236" t="s">
        <v>1755</v>
      </c>
      <c r="S225" s="236" t="s">
        <v>637</v>
      </c>
      <c r="T225" s="236" t="s">
        <v>678</v>
      </c>
      <c r="U225" s="236" t="s">
        <v>639</v>
      </c>
      <c r="V225" s="236"/>
      <c r="W225" s="236"/>
      <c r="X225" s="236" t="s">
        <v>109</v>
      </c>
      <c r="Y225" s="236" t="s">
        <v>109</v>
      </c>
      <c r="Z225" s="226" t="s">
        <v>640</v>
      </c>
      <c r="AA225" s="248" t="s">
        <v>1155</v>
      </c>
      <c r="AB225" s="236"/>
      <c r="AC225" s="248"/>
      <c r="AD225" s="236"/>
      <c r="AE225" s="236"/>
      <c r="AF225" s="236"/>
      <c r="AG225" s="236"/>
    </row>
    <row r="226" spans="1:33" x14ac:dyDescent="0.25">
      <c r="A226" s="226" t="s">
        <v>1756</v>
      </c>
      <c r="B226" s="226" t="s">
        <v>1757</v>
      </c>
      <c r="C226" s="236" t="s">
        <v>731</v>
      </c>
      <c r="D226" s="226" t="s">
        <v>732</v>
      </c>
      <c r="E226" s="236" t="s">
        <v>1758</v>
      </c>
      <c r="F226" s="236" t="s">
        <v>269</v>
      </c>
      <c r="G226" s="236" t="s">
        <v>666</v>
      </c>
      <c r="H226" s="236" t="s">
        <v>666</v>
      </c>
      <c r="I226" s="236" t="e">
        <v>#N/A</v>
      </c>
      <c r="J226" s="236" t="s">
        <v>356</v>
      </c>
      <c r="K226" s="236" t="s">
        <v>356</v>
      </c>
      <c r="L226" s="246">
        <v>1</v>
      </c>
      <c r="M226" s="236" t="s">
        <v>633</v>
      </c>
      <c r="N226" s="236" t="s">
        <v>1759</v>
      </c>
      <c r="O226" s="236" t="s">
        <v>1760</v>
      </c>
      <c r="P226" s="236" t="s">
        <v>1761</v>
      </c>
      <c r="Q226" s="246">
        <v>1</v>
      </c>
      <c r="R226" s="236">
        <v>7777777</v>
      </c>
      <c r="S226" s="236" t="s">
        <v>637</v>
      </c>
      <c r="T226" s="236" t="s">
        <v>636</v>
      </c>
      <c r="U226" s="236" t="s">
        <v>639</v>
      </c>
      <c r="V226" s="236" t="s">
        <v>804</v>
      </c>
      <c r="W226" s="236"/>
      <c r="X226" s="226" t="s">
        <v>773</v>
      </c>
      <c r="Y226" s="226" t="s">
        <v>773</v>
      </c>
      <c r="Z226" s="226" t="s">
        <v>773</v>
      </c>
    </row>
    <row r="227" spans="1:33" x14ac:dyDescent="0.25">
      <c r="A227" s="226" t="s">
        <v>1762</v>
      </c>
      <c r="B227" s="226" t="s">
        <v>1763</v>
      </c>
      <c r="C227" s="236" t="s">
        <v>731</v>
      </c>
      <c r="D227" s="226" t="s">
        <v>732</v>
      </c>
      <c r="E227" s="236" t="s">
        <v>1764</v>
      </c>
      <c r="F227" s="236" t="s">
        <v>269</v>
      </c>
      <c r="G227" s="236" t="s">
        <v>666</v>
      </c>
      <c r="H227" s="236" t="s">
        <v>666</v>
      </c>
      <c r="I227" s="236" t="e">
        <v>#N/A</v>
      </c>
      <c r="J227" s="236" t="s">
        <v>356</v>
      </c>
      <c r="K227" s="236" t="s">
        <v>356</v>
      </c>
      <c r="L227" s="246">
        <v>1</v>
      </c>
      <c r="M227" s="236" t="s">
        <v>633</v>
      </c>
      <c r="N227" s="236" t="s">
        <v>1765</v>
      </c>
      <c r="O227" s="236" t="s">
        <v>1766</v>
      </c>
      <c r="P227" s="236">
        <v>1002083</v>
      </c>
      <c r="Q227" s="246">
        <v>1</v>
      </c>
      <c r="R227" s="236">
        <v>7777777</v>
      </c>
      <c r="S227" s="236" t="s">
        <v>637</v>
      </c>
      <c r="T227" s="236" t="s">
        <v>636</v>
      </c>
      <c r="U227" s="236" t="s">
        <v>639</v>
      </c>
      <c r="V227" s="236" t="s">
        <v>804</v>
      </c>
      <c r="W227" s="236"/>
      <c r="X227" s="226" t="s">
        <v>773</v>
      </c>
      <c r="Y227" s="226" t="s">
        <v>773</v>
      </c>
      <c r="Z227" s="226" t="s">
        <v>773</v>
      </c>
    </row>
    <row r="228" spans="1:33" x14ac:dyDescent="0.25">
      <c r="A228" s="226" t="s">
        <v>1767</v>
      </c>
      <c r="B228" s="226" t="s">
        <v>1768</v>
      </c>
      <c r="C228" s="236" t="s">
        <v>731</v>
      </c>
      <c r="D228" s="226" t="s">
        <v>732</v>
      </c>
      <c r="E228" s="236" t="s">
        <v>1769</v>
      </c>
      <c r="F228" s="236" t="s">
        <v>269</v>
      </c>
      <c r="G228" s="236" t="s">
        <v>666</v>
      </c>
      <c r="H228" s="236" t="s">
        <v>666</v>
      </c>
      <c r="I228" s="236" t="e">
        <v>#N/A</v>
      </c>
      <c r="J228" s="236" t="s">
        <v>356</v>
      </c>
      <c r="K228" s="236" t="s">
        <v>356</v>
      </c>
      <c r="L228" s="246">
        <v>1</v>
      </c>
      <c r="M228" s="236" t="s">
        <v>633</v>
      </c>
      <c r="N228" s="236" t="s">
        <v>1770</v>
      </c>
      <c r="O228" s="236" t="s">
        <v>1771</v>
      </c>
      <c r="P228" s="236" t="s">
        <v>1772</v>
      </c>
      <c r="Q228" s="246">
        <v>1</v>
      </c>
      <c r="R228" s="236">
        <v>7777777</v>
      </c>
      <c r="S228" s="236" t="s">
        <v>637</v>
      </c>
      <c r="T228" s="236" t="s">
        <v>636</v>
      </c>
      <c r="U228" s="236" t="s">
        <v>639</v>
      </c>
      <c r="V228" s="236" t="s">
        <v>804</v>
      </c>
      <c r="W228" s="236"/>
      <c r="X228" s="226" t="s">
        <v>773</v>
      </c>
      <c r="Y228" s="226" t="s">
        <v>773</v>
      </c>
      <c r="Z228" s="226" t="s">
        <v>773</v>
      </c>
    </row>
    <row r="229" spans="1:33" x14ac:dyDescent="0.25">
      <c r="A229" s="226" t="s">
        <v>1773</v>
      </c>
      <c r="B229" s="226" t="s">
        <v>1774</v>
      </c>
      <c r="C229" s="236" t="s">
        <v>99</v>
      </c>
      <c r="D229" s="236" t="s">
        <v>631</v>
      </c>
      <c r="E229" s="236" t="s">
        <v>1775</v>
      </c>
      <c r="F229" s="236" t="s">
        <v>269</v>
      </c>
      <c r="G229" s="236" t="s">
        <v>666</v>
      </c>
      <c r="H229" s="236" t="s">
        <v>666</v>
      </c>
      <c r="I229" s="236" t="s">
        <v>667</v>
      </c>
      <c r="J229" s="236" t="s">
        <v>356</v>
      </c>
      <c r="K229" s="236" t="s">
        <v>356</v>
      </c>
      <c r="L229" s="246">
        <v>1</v>
      </c>
      <c r="M229" s="236" t="s">
        <v>633</v>
      </c>
      <c r="N229" s="236" t="s">
        <v>1776</v>
      </c>
      <c r="O229" s="236" t="s">
        <v>1777</v>
      </c>
      <c r="P229" s="236">
        <v>1024079</v>
      </c>
      <c r="Q229" s="246">
        <v>1</v>
      </c>
      <c r="R229" s="236">
        <v>7777777</v>
      </c>
      <c r="S229" s="236" t="s">
        <v>637</v>
      </c>
      <c r="T229" s="236" t="s">
        <v>670</v>
      </c>
      <c r="U229" s="236" t="s">
        <v>671</v>
      </c>
      <c r="V229" s="236" t="s">
        <v>804</v>
      </c>
      <c r="W229" s="236"/>
    </row>
    <row r="230" spans="1:33" x14ac:dyDescent="0.25">
      <c r="A230" s="226" t="s">
        <v>1778</v>
      </c>
      <c r="B230" s="236" t="s">
        <v>1779</v>
      </c>
      <c r="C230" s="236" t="s">
        <v>731</v>
      </c>
      <c r="D230" s="226" t="s">
        <v>732</v>
      </c>
      <c r="E230" s="236" t="s">
        <v>1775</v>
      </c>
      <c r="F230" s="236" t="s">
        <v>269</v>
      </c>
      <c r="K230" s="236" t="s">
        <v>356</v>
      </c>
      <c r="L230" s="246">
        <v>1</v>
      </c>
      <c r="M230" s="236" t="s">
        <v>633</v>
      </c>
      <c r="N230" s="236" t="s">
        <v>1776</v>
      </c>
      <c r="O230" s="236" t="s">
        <v>1780</v>
      </c>
      <c r="P230" s="236" t="s">
        <v>1781</v>
      </c>
      <c r="Q230" s="246">
        <v>1</v>
      </c>
      <c r="R230" s="236" t="s">
        <v>1060</v>
      </c>
      <c r="S230" s="236" t="s">
        <v>637</v>
      </c>
      <c r="T230" s="236" t="s">
        <v>670</v>
      </c>
      <c r="U230" s="236" t="s">
        <v>671</v>
      </c>
      <c r="V230" s="236" t="s">
        <v>804</v>
      </c>
      <c r="W230" s="236"/>
      <c r="AA230" s="228" t="s">
        <v>1062</v>
      </c>
    </row>
    <row r="231" spans="1:33" x14ac:dyDescent="0.25">
      <c r="A231" s="226" t="s">
        <v>1782</v>
      </c>
      <c r="B231" s="226" t="s">
        <v>1783</v>
      </c>
      <c r="C231" s="236" t="s">
        <v>687</v>
      </c>
      <c r="D231" s="226" t="s">
        <v>688</v>
      </c>
      <c r="E231" s="236" t="s">
        <v>1775</v>
      </c>
      <c r="F231" s="236" t="s">
        <v>269</v>
      </c>
      <c r="G231" s="236" t="s">
        <v>666</v>
      </c>
      <c r="H231" s="236" t="s">
        <v>666</v>
      </c>
      <c r="I231" s="236" t="s">
        <v>667</v>
      </c>
      <c r="J231" s="236" t="s">
        <v>356</v>
      </c>
      <c r="K231" s="236" t="s">
        <v>356</v>
      </c>
      <c r="L231" s="246">
        <v>1</v>
      </c>
      <c r="M231" s="236" t="s">
        <v>633</v>
      </c>
      <c r="N231" s="236" t="s">
        <v>1776</v>
      </c>
      <c r="O231" s="236" t="s">
        <v>1784</v>
      </c>
      <c r="P231" s="236">
        <v>1024079</v>
      </c>
      <c r="Q231" s="246">
        <v>1</v>
      </c>
      <c r="R231" s="236">
        <v>7777777</v>
      </c>
      <c r="S231" s="236" t="s">
        <v>637</v>
      </c>
      <c r="T231" s="236" t="s">
        <v>670</v>
      </c>
      <c r="U231" s="236" t="s">
        <v>671</v>
      </c>
      <c r="V231" s="236" t="s">
        <v>804</v>
      </c>
      <c r="W231" s="236"/>
    </row>
    <row r="232" spans="1:33" x14ac:dyDescent="0.25">
      <c r="A232" s="226" t="s">
        <v>1785</v>
      </c>
      <c r="B232" s="226" t="s">
        <v>1786</v>
      </c>
      <c r="C232" s="236" t="s">
        <v>99</v>
      </c>
      <c r="D232" s="236" t="s">
        <v>631</v>
      </c>
      <c r="E232" s="236" t="s">
        <v>1787</v>
      </c>
      <c r="F232" s="236" t="s">
        <v>269</v>
      </c>
      <c r="G232" s="236" t="s">
        <v>666</v>
      </c>
      <c r="H232" s="236" t="s">
        <v>666</v>
      </c>
      <c r="I232" s="236" t="e">
        <v>#N/A</v>
      </c>
      <c r="J232" s="236" t="s">
        <v>468</v>
      </c>
      <c r="K232" s="236" t="s">
        <v>468</v>
      </c>
      <c r="L232" s="246">
        <v>1</v>
      </c>
      <c r="M232" s="236" t="s">
        <v>633</v>
      </c>
      <c r="N232" s="236" t="s">
        <v>1788</v>
      </c>
      <c r="O232" s="236" t="s">
        <v>1789</v>
      </c>
      <c r="P232" s="236" t="s">
        <v>636</v>
      </c>
      <c r="Q232" s="246">
        <v>1</v>
      </c>
      <c r="R232" s="236">
        <v>1004617</v>
      </c>
      <c r="S232" s="236" t="s">
        <v>637</v>
      </c>
      <c r="T232" s="236" t="s">
        <v>678</v>
      </c>
      <c r="U232" s="236" t="s">
        <v>639</v>
      </c>
      <c r="V232" s="236" t="s">
        <v>636</v>
      </c>
      <c r="W232" s="236"/>
      <c r="X232" s="226" t="s">
        <v>640</v>
      </c>
      <c r="Y232" s="226" t="s">
        <v>640</v>
      </c>
      <c r="Z232" s="226" t="s">
        <v>640</v>
      </c>
    </row>
    <row r="233" spans="1:33" x14ac:dyDescent="0.25">
      <c r="A233" s="226" t="s">
        <v>1790</v>
      </c>
      <c r="B233" s="226" t="s">
        <v>1791</v>
      </c>
      <c r="C233" s="236" t="s">
        <v>99</v>
      </c>
      <c r="D233" s="236" t="s">
        <v>631</v>
      </c>
      <c r="E233" s="236" t="s">
        <v>1792</v>
      </c>
      <c r="F233" s="236" t="s">
        <v>269</v>
      </c>
      <c r="G233" s="236" t="s">
        <v>666</v>
      </c>
      <c r="H233" s="236" t="s">
        <v>666</v>
      </c>
      <c r="I233" s="236" t="e">
        <v>#N/A</v>
      </c>
      <c r="J233" s="236" t="s">
        <v>480</v>
      </c>
      <c r="K233" s="236" t="s">
        <v>480</v>
      </c>
      <c r="L233" s="246">
        <v>1</v>
      </c>
      <c r="M233" s="236" t="s">
        <v>633</v>
      </c>
      <c r="N233" s="236" t="s">
        <v>1792</v>
      </c>
      <c r="O233" s="236" t="s">
        <v>1793</v>
      </c>
      <c r="P233" s="236" t="s">
        <v>636</v>
      </c>
      <c r="Q233" s="246">
        <v>1</v>
      </c>
      <c r="R233" s="236">
        <v>1025689</v>
      </c>
      <c r="S233" s="236" t="s">
        <v>637</v>
      </c>
      <c r="T233" s="236" t="s">
        <v>480</v>
      </c>
      <c r="U233" s="236" t="s">
        <v>639</v>
      </c>
      <c r="V233" s="236" t="s">
        <v>636</v>
      </c>
      <c r="W233" s="236"/>
      <c r="X233" s="226" t="s">
        <v>640</v>
      </c>
      <c r="Y233" s="226" t="s">
        <v>640</v>
      </c>
      <c r="Z233" s="226" t="s">
        <v>640</v>
      </c>
    </row>
    <row r="234" spans="1:33" x14ac:dyDescent="0.25">
      <c r="A234" s="226" t="s">
        <v>1794</v>
      </c>
      <c r="B234" s="226" t="s">
        <v>1795</v>
      </c>
      <c r="C234" s="236" t="s">
        <v>687</v>
      </c>
      <c r="D234" s="226" t="s">
        <v>688</v>
      </c>
      <c r="E234" s="236" t="s">
        <v>1796</v>
      </c>
      <c r="F234" s="236" t="s">
        <v>269</v>
      </c>
      <c r="G234" s="236" t="s">
        <v>666</v>
      </c>
      <c r="H234" s="236" t="s">
        <v>666</v>
      </c>
      <c r="I234" s="236"/>
      <c r="J234" s="236" t="s">
        <v>682</v>
      </c>
      <c r="K234" s="236" t="s">
        <v>682</v>
      </c>
      <c r="L234" s="246">
        <v>1</v>
      </c>
      <c r="M234" s="236" t="s">
        <v>1797</v>
      </c>
      <c r="N234" s="236" t="s">
        <v>1798</v>
      </c>
      <c r="O234" s="236" t="s">
        <v>1799</v>
      </c>
      <c r="P234" s="236" t="s">
        <v>636</v>
      </c>
      <c r="Q234" s="246">
        <v>1</v>
      </c>
      <c r="R234" s="236">
        <v>153774</v>
      </c>
      <c r="S234" s="236" t="s">
        <v>637</v>
      </c>
      <c r="T234" s="236" t="s">
        <v>682</v>
      </c>
      <c r="U234" s="236" t="s">
        <v>639</v>
      </c>
      <c r="V234" s="236" t="s">
        <v>636</v>
      </c>
      <c r="W234" s="236"/>
      <c r="X234" s="226" t="s">
        <v>695</v>
      </c>
      <c r="Y234" s="226" t="s">
        <v>695</v>
      </c>
      <c r="Z234" s="226" t="s">
        <v>695</v>
      </c>
    </row>
    <row r="235" spans="1:33" x14ac:dyDescent="0.25">
      <c r="A235" s="226" t="s">
        <v>1800</v>
      </c>
      <c r="B235" s="226" t="s">
        <v>1801</v>
      </c>
      <c r="C235" s="236" t="s">
        <v>687</v>
      </c>
      <c r="D235" s="226" t="s">
        <v>688</v>
      </c>
      <c r="E235" s="236" t="s">
        <v>1802</v>
      </c>
      <c r="F235" s="236" t="s">
        <v>269</v>
      </c>
      <c r="G235" s="236" t="s">
        <v>666</v>
      </c>
      <c r="H235" s="236" t="s">
        <v>666</v>
      </c>
      <c r="I235" s="236"/>
      <c r="J235" s="236" t="s">
        <v>682</v>
      </c>
      <c r="K235" s="236" t="s">
        <v>682</v>
      </c>
      <c r="L235" s="246">
        <v>1</v>
      </c>
      <c r="M235" s="236" t="s">
        <v>1797</v>
      </c>
      <c r="N235" s="236" t="s">
        <v>1798</v>
      </c>
      <c r="O235" s="236" t="s">
        <v>1803</v>
      </c>
      <c r="P235" s="236" t="s">
        <v>1802</v>
      </c>
      <c r="Q235" s="246">
        <v>1</v>
      </c>
      <c r="R235" s="236">
        <v>153774</v>
      </c>
      <c r="S235" s="236" t="s">
        <v>637</v>
      </c>
      <c r="T235" s="236" t="s">
        <v>682</v>
      </c>
      <c r="U235" s="236" t="s">
        <v>636</v>
      </c>
      <c r="V235" s="236" t="s">
        <v>636</v>
      </c>
      <c r="W235" s="236"/>
    </row>
    <row r="236" spans="1:33" x14ac:dyDescent="0.25">
      <c r="A236" s="226" t="s">
        <v>1804</v>
      </c>
      <c r="B236" s="226" t="s">
        <v>1805</v>
      </c>
      <c r="C236" s="236" t="s">
        <v>687</v>
      </c>
      <c r="D236" s="226" t="s">
        <v>688</v>
      </c>
      <c r="E236" s="236" t="s">
        <v>1806</v>
      </c>
      <c r="F236" s="236" t="s">
        <v>269</v>
      </c>
      <c r="G236" s="236" t="s">
        <v>666</v>
      </c>
      <c r="H236" s="236" t="s">
        <v>666</v>
      </c>
      <c r="I236" s="236"/>
      <c r="J236" s="236" t="s">
        <v>682</v>
      </c>
      <c r="K236" s="236" t="s">
        <v>682</v>
      </c>
      <c r="L236" s="246">
        <v>1</v>
      </c>
      <c r="M236" s="236" t="s">
        <v>1797</v>
      </c>
      <c r="N236" s="236" t="s">
        <v>1798</v>
      </c>
      <c r="O236" s="236" t="s">
        <v>1807</v>
      </c>
      <c r="P236" s="236" t="s">
        <v>1806</v>
      </c>
      <c r="Q236" s="246">
        <v>1</v>
      </c>
      <c r="R236" s="236">
        <v>153774</v>
      </c>
      <c r="S236" s="236" t="s">
        <v>637</v>
      </c>
      <c r="T236" s="236" t="s">
        <v>682</v>
      </c>
      <c r="U236" s="236" t="s">
        <v>636</v>
      </c>
      <c r="V236" s="236" t="s">
        <v>636</v>
      </c>
      <c r="W236" s="236"/>
    </row>
    <row r="237" spans="1:33" x14ac:dyDescent="0.25">
      <c r="A237" s="226" t="s">
        <v>1808</v>
      </c>
      <c r="B237" s="226" t="s">
        <v>1809</v>
      </c>
      <c r="C237" s="236" t="s">
        <v>99</v>
      </c>
      <c r="D237" s="236" t="s">
        <v>631</v>
      </c>
      <c r="E237" s="236" t="s">
        <v>1810</v>
      </c>
      <c r="F237" s="236" t="s">
        <v>269</v>
      </c>
      <c r="G237" s="236" t="s">
        <v>666</v>
      </c>
      <c r="H237" s="236" t="s">
        <v>666</v>
      </c>
      <c r="I237" s="236"/>
      <c r="J237" s="236" t="s">
        <v>682</v>
      </c>
      <c r="K237" s="236" t="s">
        <v>682</v>
      </c>
      <c r="L237" s="246">
        <v>1</v>
      </c>
      <c r="M237" s="236" t="s">
        <v>716</v>
      </c>
      <c r="N237" s="236" t="s">
        <v>1811</v>
      </c>
      <c r="O237" s="236" t="s">
        <v>1812</v>
      </c>
      <c r="P237" s="236" t="s">
        <v>636</v>
      </c>
      <c r="Q237" s="246">
        <v>1</v>
      </c>
      <c r="R237" s="236">
        <v>1079019</v>
      </c>
      <c r="S237" s="236" t="s">
        <v>637</v>
      </c>
      <c r="T237" s="236" t="s">
        <v>1474</v>
      </c>
      <c r="U237" s="236" t="s">
        <v>639</v>
      </c>
      <c r="V237" s="236" t="s">
        <v>636</v>
      </c>
      <c r="W237" s="236"/>
      <c r="X237" s="226" t="s">
        <v>640</v>
      </c>
      <c r="Y237" s="226" t="s">
        <v>640</v>
      </c>
      <c r="Z237" s="226" t="s">
        <v>640</v>
      </c>
    </row>
    <row r="238" spans="1:33" x14ac:dyDescent="0.25">
      <c r="A238" s="226" t="s">
        <v>1813</v>
      </c>
      <c r="B238" s="226" t="s">
        <v>1814</v>
      </c>
      <c r="C238" s="236" t="s">
        <v>99</v>
      </c>
      <c r="D238" s="236" t="s">
        <v>631</v>
      </c>
      <c r="E238" s="236" t="s">
        <v>1815</v>
      </c>
      <c r="F238" s="236" t="s">
        <v>269</v>
      </c>
      <c r="G238" s="236" t="s">
        <v>666</v>
      </c>
      <c r="H238" s="236" t="s">
        <v>666</v>
      </c>
      <c r="I238" s="236" t="e">
        <v>#N/A</v>
      </c>
      <c r="J238" s="236" t="s">
        <v>468</v>
      </c>
      <c r="K238" s="236" t="s">
        <v>468</v>
      </c>
      <c r="L238" s="246">
        <v>1</v>
      </c>
      <c r="M238" s="236" t="s">
        <v>1017</v>
      </c>
      <c r="N238" s="236" t="s">
        <v>1815</v>
      </c>
      <c r="O238" s="236" t="s">
        <v>1816</v>
      </c>
      <c r="P238" s="236" t="s">
        <v>1815</v>
      </c>
      <c r="Q238" s="246">
        <v>1</v>
      </c>
      <c r="R238" s="236">
        <v>7777777</v>
      </c>
      <c r="S238" s="236" t="s">
        <v>637</v>
      </c>
      <c r="T238" s="236" t="s">
        <v>468</v>
      </c>
      <c r="U238" s="236" t="s">
        <v>639</v>
      </c>
      <c r="V238" s="236" t="s">
        <v>1017</v>
      </c>
      <c r="W238" s="236"/>
      <c r="X238" s="226" t="s">
        <v>640</v>
      </c>
      <c r="Y238" s="226" t="s">
        <v>640</v>
      </c>
      <c r="Z238" s="226" t="s">
        <v>640</v>
      </c>
    </row>
    <row r="239" spans="1:33" x14ac:dyDescent="0.25">
      <c r="A239" s="226" t="s">
        <v>1817</v>
      </c>
      <c r="B239" s="226" t="s">
        <v>1818</v>
      </c>
      <c r="C239" s="236" t="s">
        <v>99</v>
      </c>
      <c r="D239" s="236" t="s">
        <v>631</v>
      </c>
      <c r="E239" s="236" t="s">
        <v>1819</v>
      </c>
      <c r="F239" s="236" t="s">
        <v>269</v>
      </c>
      <c r="G239" s="236" t="s">
        <v>666</v>
      </c>
      <c r="H239" s="236" t="s">
        <v>666</v>
      </c>
      <c r="I239" s="236" t="e">
        <v>#N/A</v>
      </c>
      <c r="J239" s="236" t="s">
        <v>754</v>
      </c>
      <c r="K239" s="236" t="s">
        <v>754</v>
      </c>
      <c r="L239" s="246">
        <v>1</v>
      </c>
      <c r="M239" s="236" t="s">
        <v>1017</v>
      </c>
      <c r="N239" s="236" t="s">
        <v>1819</v>
      </c>
      <c r="O239" s="236" t="s">
        <v>1820</v>
      </c>
      <c r="P239" s="236" t="s">
        <v>1819</v>
      </c>
      <c r="Q239" s="246">
        <v>1</v>
      </c>
      <c r="R239" s="236">
        <v>7777777</v>
      </c>
      <c r="S239" s="236" t="s">
        <v>637</v>
      </c>
      <c r="T239" s="236" t="s">
        <v>757</v>
      </c>
      <c r="U239" s="236" t="s">
        <v>639</v>
      </c>
      <c r="V239" s="236" t="s">
        <v>1017</v>
      </c>
      <c r="W239" s="236"/>
      <c r="X239" s="226" t="s">
        <v>640</v>
      </c>
      <c r="Y239" s="226" t="s">
        <v>640</v>
      </c>
      <c r="Z239" s="226" t="s">
        <v>640</v>
      </c>
    </row>
    <row r="240" spans="1:33" x14ac:dyDescent="0.25">
      <c r="A240" s="226" t="s">
        <v>1821</v>
      </c>
      <c r="B240" s="226" t="s">
        <v>1822</v>
      </c>
      <c r="C240" s="236" t="s">
        <v>99</v>
      </c>
      <c r="D240" s="236" t="s">
        <v>631</v>
      </c>
      <c r="E240" s="236" t="s">
        <v>1823</v>
      </c>
      <c r="F240" s="236" t="s">
        <v>269</v>
      </c>
      <c r="G240" s="236" t="s">
        <v>666</v>
      </c>
      <c r="H240" s="236" t="s">
        <v>666</v>
      </c>
      <c r="I240" s="236" t="e">
        <v>#N/A</v>
      </c>
      <c r="J240" s="236" t="s">
        <v>1824</v>
      </c>
      <c r="K240" s="236" t="s">
        <v>1824</v>
      </c>
      <c r="L240" s="246">
        <v>1</v>
      </c>
      <c r="M240" s="236" t="s">
        <v>1017</v>
      </c>
      <c r="N240" s="236" t="s">
        <v>1823</v>
      </c>
      <c r="O240" s="236" t="s">
        <v>1825</v>
      </c>
      <c r="P240" s="236" t="s">
        <v>1823</v>
      </c>
      <c r="Q240" s="246">
        <v>1</v>
      </c>
      <c r="R240" s="236">
        <v>7777777</v>
      </c>
      <c r="S240" s="236" t="s">
        <v>637</v>
      </c>
      <c r="T240" s="236" t="s">
        <v>1826</v>
      </c>
      <c r="U240" s="236" t="s">
        <v>639</v>
      </c>
      <c r="V240" s="236" t="s">
        <v>1017</v>
      </c>
      <c r="W240" s="236"/>
      <c r="X240" s="226" t="s">
        <v>640</v>
      </c>
      <c r="Y240" s="226" t="s">
        <v>640</v>
      </c>
      <c r="Z240" s="226" t="s">
        <v>640</v>
      </c>
    </row>
    <row r="241" spans="1:33" x14ac:dyDescent="0.25">
      <c r="A241" s="226" t="s">
        <v>1827</v>
      </c>
      <c r="B241" s="226" t="s">
        <v>1828</v>
      </c>
      <c r="C241" s="236" t="s">
        <v>99</v>
      </c>
      <c r="D241" s="236" t="s">
        <v>631</v>
      </c>
      <c r="E241" s="236" t="s">
        <v>1829</v>
      </c>
      <c r="F241" s="236" t="s">
        <v>269</v>
      </c>
      <c r="G241" s="236" t="s">
        <v>666</v>
      </c>
      <c r="H241" s="236" t="s">
        <v>666</v>
      </c>
      <c r="I241" s="236" t="e">
        <v>#N/A</v>
      </c>
      <c r="J241" s="236" t="s">
        <v>632</v>
      </c>
      <c r="K241" s="236" t="s">
        <v>632</v>
      </c>
      <c r="L241" s="246">
        <v>1</v>
      </c>
      <c r="M241" s="236" t="s">
        <v>1017</v>
      </c>
      <c r="N241" s="236" t="s">
        <v>1829</v>
      </c>
      <c r="O241" s="236" t="s">
        <v>1830</v>
      </c>
      <c r="P241" s="236" t="s">
        <v>1829</v>
      </c>
      <c r="Q241" s="246">
        <v>1</v>
      </c>
      <c r="R241" s="236">
        <v>7777777</v>
      </c>
      <c r="S241" s="236" t="s">
        <v>637</v>
      </c>
      <c r="T241" s="236" t="s">
        <v>632</v>
      </c>
      <c r="U241" s="236" t="s">
        <v>639</v>
      </c>
      <c r="V241" s="236" t="s">
        <v>1017</v>
      </c>
      <c r="W241" s="236"/>
      <c r="X241" s="226" t="s">
        <v>640</v>
      </c>
      <c r="Y241" s="226" t="s">
        <v>640</v>
      </c>
      <c r="Z241" s="226" t="s">
        <v>640</v>
      </c>
    </row>
    <row r="242" spans="1:33" x14ac:dyDescent="0.25">
      <c r="A242" s="226" t="s">
        <v>1831</v>
      </c>
      <c r="B242" s="226" t="s">
        <v>1832</v>
      </c>
      <c r="C242" s="236" t="s">
        <v>99</v>
      </c>
      <c r="D242" s="236" t="s">
        <v>631</v>
      </c>
      <c r="E242" s="236" t="s">
        <v>1833</v>
      </c>
      <c r="F242" s="236" t="s">
        <v>269</v>
      </c>
      <c r="G242" s="236" t="s">
        <v>666</v>
      </c>
      <c r="H242" s="236" t="s">
        <v>666</v>
      </c>
      <c r="I242" s="236" t="e">
        <v>#N/A</v>
      </c>
      <c r="J242" s="236" t="s">
        <v>690</v>
      </c>
      <c r="K242" s="236" t="s">
        <v>690</v>
      </c>
      <c r="L242" s="246">
        <v>1</v>
      </c>
      <c r="M242" s="236" t="s">
        <v>1017</v>
      </c>
      <c r="N242" s="236" t="s">
        <v>1833</v>
      </c>
      <c r="O242" s="236" t="s">
        <v>1834</v>
      </c>
      <c r="P242" s="236" t="s">
        <v>1833</v>
      </c>
      <c r="Q242" s="246">
        <v>1</v>
      </c>
      <c r="R242" s="236">
        <v>7777777</v>
      </c>
      <c r="S242" s="236" t="s">
        <v>637</v>
      </c>
      <c r="T242" s="236" t="s">
        <v>690</v>
      </c>
      <c r="U242" s="236" t="s">
        <v>639</v>
      </c>
      <c r="V242" s="236" t="s">
        <v>1017</v>
      </c>
      <c r="W242" s="236"/>
      <c r="X242" s="226" t="s">
        <v>640</v>
      </c>
      <c r="Y242" s="226" t="s">
        <v>640</v>
      </c>
      <c r="Z242" s="226" t="s">
        <v>640</v>
      </c>
    </row>
    <row r="243" spans="1:33" x14ac:dyDescent="0.25">
      <c r="A243" s="226" t="s">
        <v>1835</v>
      </c>
      <c r="B243" s="226" t="s">
        <v>1836</v>
      </c>
      <c r="C243" s="236" t="s">
        <v>99</v>
      </c>
      <c r="D243" s="236" t="s">
        <v>631</v>
      </c>
      <c r="E243" s="236" t="s">
        <v>1837</v>
      </c>
      <c r="F243" s="236" t="s">
        <v>269</v>
      </c>
      <c r="G243" s="236" t="s">
        <v>666</v>
      </c>
      <c r="H243" s="236" t="s">
        <v>666</v>
      </c>
      <c r="I243" s="236" t="e">
        <v>#N/A</v>
      </c>
      <c r="J243" s="236" t="s">
        <v>469</v>
      </c>
      <c r="K243" s="236" t="s">
        <v>469</v>
      </c>
      <c r="L243" s="246">
        <v>1</v>
      </c>
      <c r="M243" s="236" t="s">
        <v>1017</v>
      </c>
      <c r="N243" s="236" t="s">
        <v>1837</v>
      </c>
      <c r="O243" s="236" t="s">
        <v>1838</v>
      </c>
      <c r="P243" s="236" t="s">
        <v>1837</v>
      </c>
      <c r="Q243" s="246">
        <v>1</v>
      </c>
      <c r="R243" s="236">
        <v>7777777</v>
      </c>
      <c r="S243" s="236" t="s">
        <v>637</v>
      </c>
      <c r="T243" s="236" t="s">
        <v>645</v>
      </c>
      <c r="U243" s="236" t="s">
        <v>639</v>
      </c>
      <c r="V243" s="236" t="s">
        <v>1017</v>
      </c>
      <c r="W243" s="236"/>
      <c r="X243" s="226" t="s">
        <v>640</v>
      </c>
      <c r="Y243" s="226" t="s">
        <v>640</v>
      </c>
      <c r="Z243" s="226" t="s">
        <v>640</v>
      </c>
    </row>
    <row r="244" spans="1:33" x14ac:dyDescent="0.25">
      <c r="A244" s="226" t="s">
        <v>1839</v>
      </c>
      <c r="B244" s="226" t="s">
        <v>1840</v>
      </c>
      <c r="C244" s="236" t="s">
        <v>99</v>
      </c>
      <c r="D244" s="236" t="s">
        <v>631</v>
      </c>
      <c r="E244" s="236" t="s">
        <v>1841</v>
      </c>
      <c r="F244" s="236" t="s">
        <v>269</v>
      </c>
      <c r="G244" s="236" t="s">
        <v>666</v>
      </c>
      <c r="H244" s="236" t="s">
        <v>666</v>
      </c>
      <c r="I244" s="236" t="e">
        <v>#N/A</v>
      </c>
      <c r="J244" s="236" t="s">
        <v>820</v>
      </c>
      <c r="K244" s="236" t="s">
        <v>820</v>
      </c>
      <c r="L244" s="246">
        <v>1</v>
      </c>
      <c r="M244" s="236" t="s">
        <v>1017</v>
      </c>
      <c r="N244" s="236" t="s">
        <v>1841</v>
      </c>
      <c r="O244" s="236" t="s">
        <v>1842</v>
      </c>
      <c r="P244" s="236" t="s">
        <v>1841</v>
      </c>
      <c r="Q244" s="246">
        <v>1</v>
      </c>
      <c r="R244" s="236">
        <v>7777777</v>
      </c>
      <c r="S244" s="236" t="s">
        <v>637</v>
      </c>
      <c r="T244" s="236" t="s">
        <v>820</v>
      </c>
      <c r="U244" s="236" t="s">
        <v>639</v>
      </c>
      <c r="V244" s="236" t="s">
        <v>1017</v>
      </c>
      <c r="W244" s="236"/>
      <c r="X244" s="226" t="s">
        <v>640</v>
      </c>
      <c r="Y244" s="226" t="s">
        <v>640</v>
      </c>
      <c r="Z244" s="226" t="s">
        <v>640</v>
      </c>
    </row>
    <row r="245" spans="1:33" x14ac:dyDescent="0.25">
      <c r="A245" s="244" t="s">
        <v>1843</v>
      </c>
      <c r="B245" s="244" t="s">
        <v>1844</v>
      </c>
      <c r="C245" s="245" t="s">
        <v>99</v>
      </c>
      <c r="D245" s="245" t="s">
        <v>631</v>
      </c>
      <c r="E245" s="245" t="s">
        <v>1845</v>
      </c>
      <c r="F245" s="236" t="s">
        <v>269</v>
      </c>
      <c r="G245" s="245" t="e">
        <v>#N/A</v>
      </c>
      <c r="H245" s="245" t="e">
        <v>#N/A</v>
      </c>
      <c r="I245" s="236" t="e">
        <v>#N/A</v>
      </c>
      <c r="J245" s="236" t="s">
        <v>472</v>
      </c>
      <c r="K245" s="236" t="s">
        <v>472</v>
      </c>
      <c r="L245" s="246">
        <v>1</v>
      </c>
      <c r="M245" s="236" t="s">
        <v>633</v>
      </c>
      <c r="N245" s="236" t="s">
        <v>1479</v>
      </c>
      <c r="O245" s="236" t="s">
        <v>1480</v>
      </c>
      <c r="P245" s="236" t="s">
        <v>636</v>
      </c>
      <c r="Q245" s="246">
        <v>1</v>
      </c>
      <c r="R245" s="236">
        <v>7777777</v>
      </c>
      <c r="S245" s="236" t="s">
        <v>637</v>
      </c>
      <c r="T245" s="236" t="s">
        <v>1183</v>
      </c>
      <c r="U245" s="236" t="s">
        <v>639</v>
      </c>
      <c r="V245" s="236" t="s">
        <v>636</v>
      </c>
      <c r="W245" s="236"/>
      <c r="X245" s="226" t="s">
        <v>640</v>
      </c>
      <c r="Y245" s="226" t="s">
        <v>640</v>
      </c>
      <c r="Z245" s="226" t="s">
        <v>640</v>
      </c>
    </row>
    <row r="246" spans="1:33" x14ac:dyDescent="0.25">
      <c r="A246" s="244" t="s">
        <v>1846</v>
      </c>
      <c r="B246" s="244" t="s">
        <v>1847</v>
      </c>
      <c r="C246" s="245" t="s">
        <v>687</v>
      </c>
      <c r="D246" s="244" t="s">
        <v>688</v>
      </c>
      <c r="E246" s="245" t="s">
        <v>1845</v>
      </c>
      <c r="F246" s="236" t="s">
        <v>269</v>
      </c>
      <c r="G246" s="245" t="e">
        <v>#N/A</v>
      </c>
      <c r="H246" s="245" t="e">
        <v>#N/A</v>
      </c>
      <c r="I246" s="236" t="e">
        <v>#N/A</v>
      </c>
      <c r="J246" s="236" t="s">
        <v>472</v>
      </c>
      <c r="K246" s="236" t="s">
        <v>472</v>
      </c>
      <c r="L246" s="246">
        <v>1</v>
      </c>
      <c r="M246" s="236" t="s">
        <v>633</v>
      </c>
      <c r="N246" s="236" t="s">
        <v>1848</v>
      </c>
      <c r="O246" s="236" t="s">
        <v>1849</v>
      </c>
      <c r="P246" s="236" t="s">
        <v>636</v>
      </c>
      <c r="Q246" s="246">
        <v>1</v>
      </c>
      <c r="R246" s="236">
        <v>7777777</v>
      </c>
      <c r="S246" s="236" t="s">
        <v>637</v>
      </c>
      <c r="T246" s="236" t="s">
        <v>1183</v>
      </c>
      <c r="U246" s="236" t="s">
        <v>639</v>
      </c>
      <c r="V246" s="236" t="s">
        <v>636</v>
      </c>
      <c r="W246" s="236"/>
      <c r="X246" s="226" t="s">
        <v>695</v>
      </c>
      <c r="Y246" s="226" t="s">
        <v>695</v>
      </c>
      <c r="Z246" s="226" t="s">
        <v>695</v>
      </c>
    </row>
    <row r="247" spans="1:33" x14ac:dyDescent="0.25">
      <c r="A247" s="244" t="s">
        <v>1850</v>
      </c>
      <c r="B247" s="244" t="s">
        <v>1851</v>
      </c>
      <c r="C247" s="245" t="s">
        <v>99</v>
      </c>
      <c r="D247" s="245" t="s">
        <v>631</v>
      </c>
      <c r="E247" s="245" t="s">
        <v>1852</v>
      </c>
      <c r="F247" s="236" t="s">
        <v>269</v>
      </c>
      <c r="G247" s="245" t="e">
        <v>#N/A</v>
      </c>
      <c r="H247" s="245" t="e">
        <v>#N/A</v>
      </c>
      <c r="I247" s="236" t="e">
        <v>#N/A</v>
      </c>
      <c r="J247" s="236" t="s">
        <v>472</v>
      </c>
      <c r="K247" s="236" t="s">
        <v>472</v>
      </c>
      <c r="L247" s="246">
        <v>0.6</v>
      </c>
      <c r="M247" s="236" t="s">
        <v>1397</v>
      </c>
      <c r="N247" s="236" t="s">
        <v>1483</v>
      </c>
      <c r="O247" s="236" t="s">
        <v>1853</v>
      </c>
      <c r="P247" s="236" t="s">
        <v>636</v>
      </c>
      <c r="Q247" s="246">
        <v>0.6</v>
      </c>
      <c r="R247" s="236">
        <v>7777777</v>
      </c>
      <c r="S247" s="236" t="s">
        <v>637</v>
      </c>
      <c r="T247" s="236" t="s">
        <v>1183</v>
      </c>
      <c r="U247" s="236" t="s">
        <v>639</v>
      </c>
      <c r="V247" s="236" t="s">
        <v>636</v>
      </c>
      <c r="W247" s="236"/>
      <c r="X247" s="226" t="s">
        <v>640</v>
      </c>
      <c r="Y247" s="226" t="s">
        <v>640</v>
      </c>
      <c r="Z247" s="226" t="s">
        <v>640</v>
      </c>
    </row>
    <row r="248" spans="1:33" x14ac:dyDescent="0.25">
      <c r="A248" s="244" t="s">
        <v>1854</v>
      </c>
      <c r="B248" s="244" t="s">
        <v>1855</v>
      </c>
      <c r="C248" s="245" t="s">
        <v>687</v>
      </c>
      <c r="D248" s="244" t="s">
        <v>688</v>
      </c>
      <c r="E248" s="245" t="s">
        <v>1852</v>
      </c>
      <c r="F248" s="236" t="s">
        <v>269</v>
      </c>
      <c r="G248" s="245" t="e">
        <v>#N/A</v>
      </c>
      <c r="H248" s="245" t="e">
        <v>#N/A</v>
      </c>
      <c r="I248" s="236" t="e">
        <v>#N/A</v>
      </c>
      <c r="J248" s="236" t="s">
        <v>472</v>
      </c>
      <c r="K248" s="236" t="s">
        <v>472</v>
      </c>
      <c r="L248" s="246">
        <v>0.6</v>
      </c>
      <c r="M248" s="236" t="s">
        <v>1397</v>
      </c>
      <c r="N248" s="236" t="s">
        <v>1856</v>
      </c>
      <c r="O248" s="236" t="s">
        <v>1857</v>
      </c>
      <c r="P248" s="236" t="s">
        <v>636</v>
      </c>
      <c r="Q248" s="246">
        <v>0.6</v>
      </c>
      <c r="R248" s="236">
        <v>7777777</v>
      </c>
      <c r="S248" s="236" t="s">
        <v>637</v>
      </c>
      <c r="T248" s="236" t="s">
        <v>1183</v>
      </c>
      <c r="U248" s="236" t="s">
        <v>639</v>
      </c>
      <c r="V248" s="236" t="s">
        <v>636</v>
      </c>
      <c r="W248" s="236"/>
      <c r="X248" s="226" t="s">
        <v>695</v>
      </c>
      <c r="Y248" s="226" t="s">
        <v>695</v>
      </c>
      <c r="Z248" s="226" t="s">
        <v>695</v>
      </c>
    </row>
    <row r="249" spans="1:33" x14ac:dyDescent="0.25">
      <c r="A249" s="226" t="s">
        <v>1858</v>
      </c>
      <c r="B249" s="226" t="s">
        <v>1859</v>
      </c>
      <c r="C249" s="236" t="s">
        <v>687</v>
      </c>
      <c r="D249" s="226" t="s">
        <v>688</v>
      </c>
      <c r="E249" s="236" t="s">
        <v>1860</v>
      </c>
      <c r="F249" s="236" t="s">
        <v>269</v>
      </c>
      <c r="G249" s="236" t="s">
        <v>666</v>
      </c>
      <c r="H249" s="236" t="s">
        <v>666</v>
      </c>
      <c r="I249" s="236" t="e">
        <v>#N/A</v>
      </c>
      <c r="J249" s="236" t="s">
        <v>468</v>
      </c>
      <c r="K249" s="236" t="s">
        <v>468</v>
      </c>
      <c r="L249" s="246">
        <v>1</v>
      </c>
      <c r="M249" s="236" t="s">
        <v>862</v>
      </c>
      <c r="N249" s="236" t="s">
        <v>1861</v>
      </c>
      <c r="O249" s="236" t="s">
        <v>1862</v>
      </c>
      <c r="P249" s="236" t="s">
        <v>1863</v>
      </c>
      <c r="Q249" s="246">
        <v>1</v>
      </c>
      <c r="R249" s="236">
        <v>7777777</v>
      </c>
      <c r="S249" s="236" t="s">
        <v>637</v>
      </c>
      <c r="T249" s="236" t="s">
        <v>678</v>
      </c>
      <c r="U249" s="236" t="s">
        <v>639</v>
      </c>
      <c r="V249" s="236" t="s">
        <v>636</v>
      </c>
      <c r="W249" s="236"/>
      <c r="X249" s="226" t="s">
        <v>695</v>
      </c>
      <c r="Y249" s="226" t="s">
        <v>695</v>
      </c>
      <c r="Z249" s="226" t="s">
        <v>695</v>
      </c>
    </row>
    <row r="250" spans="1:33" x14ac:dyDescent="0.25">
      <c r="A250" s="226" t="s">
        <v>1864</v>
      </c>
      <c r="B250" s="226" t="s">
        <v>1865</v>
      </c>
      <c r="C250" s="236" t="s">
        <v>687</v>
      </c>
      <c r="D250" s="226" t="s">
        <v>688</v>
      </c>
      <c r="E250" s="236" t="s">
        <v>1866</v>
      </c>
      <c r="F250" s="236" t="s">
        <v>269</v>
      </c>
      <c r="G250" s="236" t="s">
        <v>666</v>
      </c>
      <c r="H250" s="236" t="s">
        <v>666</v>
      </c>
      <c r="I250" s="236" t="e">
        <v>#N/A</v>
      </c>
      <c r="J250" s="236" t="s">
        <v>480</v>
      </c>
      <c r="K250" s="236" t="s">
        <v>480</v>
      </c>
      <c r="L250" s="246">
        <v>1</v>
      </c>
      <c r="M250" s="236" t="s">
        <v>691</v>
      </c>
      <c r="N250" s="236" t="s">
        <v>1867</v>
      </c>
      <c r="O250" s="236" t="s">
        <v>1868</v>
      </c>
      <c r="P250" s="236" t="s">
        <v>1869</v>
      </c>
      <c r="Q250" s="246">
        <v>1</v>
      </c>
      <c r="R250" s="236">
        <v>7777777</v>
      </c>
      <c r="S250" s="236" t="s">
        <v>637</v>
      </c>
      <c r="T250" s="236" t="s">
        <v>1101</v>
      </c>
      <c r="U250" s="236" t="s">
        <v>639</v>
      </c>
      <c r="V250" s="236" t="s">
        <v>636</v>
      </c>
      <c r="W250" s="236"/>
      <c r="Z250" s="226" t="s">
        <v>695</v>
      </c>
    </row>
    <row r="251" spans="1:33" x14ac:dyDescent="0.25">
      <c r="A251" s="226" t="s">
        <v>1870</v>
      </c>
      <c r="B251" s="226" t="s">
        <v>1871</v>
      </c>
      <c r="C251" s="236" t="s">
        <v>687</v>
      </c>
      <c r="D251" s="226" t="s">
        <v>688</v>
      </c>
      <c r="E251" s="236" t="s">
        <v>1872</v>
      </c>
      <c r="F251" s="236" t="s">
        <v>269</v>
      </c>
      <c r="G251" s="236" t="s">
        <v>666</v>
      </c>
      <c r="H251" s="236" t="s">
        <v>666</v>
      </c>
      <c r="I251" s="236" t="s">
        <v>667</v>
      </c>
      <c r="J251" s="236" t="s">
        <v>472</v>
      </c>
      <c r="K251" s="236" t="s">
        <v>472</v>
      </c>
      <c r="L251" s="246">
        <v>0.75</v>
      </c>
      <c r="M251" s="236" t="s">
        <v>743</v>
      </c>
      <c r="N251" s="236" t="s">
        <v>1873</v>
      </c>
      <c r="O251" s="236" t="s">
        <v>1874</v>
      </c>
      <c r="P251" s="236" t="s">
        <v>1875</v>
      </c>
      <c r="Q251" s="246">
        <v>0.75</v>
      </c>
      <c r="R251" s="236">
        <v>7777777</v>
      </c>
      <c r="S251" s="236" t="s">
        <v>637</v>
      </c>
      <c r="T251" s="236" t="s">
        <v>1183</v>
      </c>
      <c r="U251" s="236" t="s">
        <v>639</v>
      </c>
      <c r="V251" s="236" t="s">
        <v>636</v>
      </c>
      <c r="W251" s="236"/>
      <c r="Z251" s="226" t="s">
        <v>695</v>
      </c>
      <c r="AA251" s="228">
        <v>44622</v>
      </c>
      <c r="AB251" s="236" t="s">
        <v>1265</v>
      </c>
    </row>
    <row r="252" spans="1:33" x14ac:dyDescent="0.25">
      <c r="A252" s="226" t="s">
        <v>1876</v>
      </c>
      <c r="B252" s="226" t="s">
        <v>1877</v>
      </c>
      <c r="C252" s="236" t="s">
        <v>99</v>
      </c>
      <c r="D252" s="236" t="s">
        <v>631</v>
      </c>
      <c r="E252" s="236" t="s">
        <v>406</v>
      </c>
      <c r="F252" s="236" t="s">
        <v>269</v>
      </c>
      <c r="G252" s="236" t="s">
        <v>666</v>
      </c>
      <c r="H252" s="236" t="s">
        <v>666</v>
      </c>
      <c r="I252" s="236" t="e">
        <v>#N/A</v>
      </c>
      <c r="J252" s="236" t="s">
        <v>472</v>
      </c>
      <c r="K252" s="236" t="s">
        <v>472</v>
      </c>
      <c r="L252" s="246">
        <v>1</v>
      </c>
      <c r="M252" s="236" t="s">
        <v>633</v>
      </c>
      <c r="N252" s="236" t="s">
        <v>1878</v>
      </c>
      <c r="O252" s="236" t="s">
        <v>1879</v>
      </c>
      <c r="P252" s="236" t="s">
        <v>636</v>
      </c>
      <c r="Q252" s="246">
        <v>1</v>
      </c>
      <c r="R252" s="236" t="s">
        <v>1060</v>
      </c>
      <c r="S252" s="236" t="s">
        <v>637</v>
      </c>
      <c r="T252" s="236" t="s">
        <v>1183</v>
      </c>
      <c r="U252" s="236" t="s">
        <v>639</v>
      </c>
      <c r="V252" s="236"/>
      <c r="W252" s="236"/>
      <c r="X252" s="236" t="s">
        <v>109</v>
      </c>
      <c r="Y252" s="236" t="s">
        <v>109</v>
      </c>
      <c r="Z252" s="226" t="s">
        <v>640</v>
      </c>
      <c r="AA252" s="248" t="s">
        <v>1155</v>
      </c>
      <c r="AB252" s="236"/>
      <c r="AC252" s="248"/>
      <c r="AD252" s="236"/>
      <c r="AE252" s="236"/>
      <c r="AF252" s="236"/>
      <c r="AG252" s="236"/>
    </row>
    <row r="253" spans="1:33" x14ac:dyDescent="0.25">
      <c r="A253" s="226" t="s">
        <v>1880</v>
      </c>
      <c r="B253" s="226" t="s">
        <v>1881</v>
      </c>
      <c r="C253" s="236" t="s">
        <v>687</v>
      </c>
      <c r="D253" s="226" t="s">
        <v>688</v>
      </c>
      <c r="E253" s="236" t="s">
        <v>406</v>
      </c>
      <c r="F253" s="236" t="s">
        <v>269</v>
      </c>
      <c r="G253" s="236" t="s">
        <v>666</v>
      </c>
      <c r="H253" s="236" t="s">
        <v>666</v>
      </c>
      <c r="I253" s="236" t="e">
        <v>#N/A</v>
      </c>
      <c r="J253" s="236" t="s">
        <v>472</v>
      </c>
      <c r="K253" s="236" t="s">
        <v>472</v>
      </c>
      <c r="L253" s="246">
        <v>1</v>
      </c>
      <c r="M253" s="236" t="s">
        <v>633</v>
      </c>
      <c r="N253" s="236" t="s">
        <v>1882</v>
      </c>
      <c r="O253" s="236" t="s">
        <v>436</v>
      </c>
      <c r="P253" s="236" t="s">
        <v>636</v>
      </c>
      <c r="Q253" s="246">
        <v>1</v>
      </c>
      <c r="R253" s="236" t="s">
        <v>1060</v>
      </c>
      <c r="S253" s="236" t="s">
        <v>637</v>
      </c>
      <c r="T253" s="236" t="s">
        <v>1183</v>
      </c>
      <c r="U253" s="236" t="s">
        <v>639</v>
      </c>
      <c r="V253" s="236"/>
      <c r="W253" s="236"/>
      <c r="X253" s="236" t="s">
        <v>109</v>
      </c>
      <c r="Y253" s="236" t="s">
        <v>109</v>
      </c>
      <c r="Z253" s="236" t="s">
        <v>695</v>
      </c>
      <c r="AA253" s="248" t="s">
        <v>1155</v>
      </c>
      <c r="AB253" s="236"/>
      <c r="AC253" s="248"/>
      <c r="AD253" s="236"/>
      <c r="AE253" s="236"/>
      <c r="AF253" s="236"/>
      <c r="AG253" s="236"/>
    </row>
    <row r="254" spans="1:33" x14ac:dyDescent="0.25">
      <c r="A254" s="226" t="s">
        <v>1883</v>
      </c>
      <c r="B254" s="226" t="s">
        <v>1884</v>
      </c>
      <c r="C254" s="236" t="s">
        <v>99</v>
      </c>
      <c r="D254" s="236" t="s">
        <v>631</v>
      </c>
      <c r="E254" s="236" t="s">
        <v>402</v>
      </c>
      <c r="F254" s="236" t="s">
        <v>269</v>
      </c>
      <c r="G254" s="236" t="s">
        <v>666</v>
      </c>
      <c r="H254" s="236" t="s">
        <v>666</v>
      </c>
      <c r="I254" s="236" t="e">
        <v>#N/A</v>
      </c>
      <c r="J254" s="236" t="s">
        <v>472</v>
      </c>
      <c r="K254" s="236" t="s">
        <v>472</v>
      </c>
      <c r="L254" s="246">
        <v>1</v>
      </c>
      <c r="M254" s="236" t="s">
        <v>1397</v>
      </c>
      <c r="N254" s="236" t="s">
        <v>1885</v>
      </c>
      <c r="O254" s="236" t="s">
        <v>1886</v>
      </c>
      <c r="P254" s="236" t="s">
        <v>636</v>
      </c>
      <c r="Q254" s="246">
        <v>1</v>
      </c>
      <c r="R254" s="236" t="s">
        <v>1060</v>
      </c>
      <c r="S254" s="236" t="s">
        <v>637</v>
      </c>
      <c r="T254" s="236" t="s">
        <v>1183</v>
      </c>
      <c r="U254" s="236" t="s">
        <v>639</v>
      </c>
      <c r="V254" s="236"/>
      <c r="W254" s="236"/>
      <c r="X254" s="236" t="s">
        <v>109</v>
      </c>
      <c r="Y254" s="236" t="s">
        <v>109</v>
      </c>
      <c r="Z254" s="226" t="s">
        <v>640</v>
      </c>
      <c r="AA254" s="248" t="s">
        <v>1155</v>
      </c>
      <c r="AB254" s="236"/>
      <c r="AC254" s="248"/>
      <c r="AD254" s="236"/>
      <c r="AE254" s="236"/>
      <c r="AF254" s="236"/>
      <c r="AG254" s="236"/>
    </row>
    <row r="255" spans="1:33" x14ac:dyDescent="0.25">
      <c r="A255" s="226" t="s">
        <v>1887</v>
      </c>
      <c r="B255" s="226" t="s">
        <v>1888</v>
      </c>
      <c r="C255" s="236" t="s">
        <v>687</v>
      </c>
      <c r="D255" s="226" t="s">
        <v>688</v>
      </c>
      <c r="E255" s="236" t="s">
        <v>402</v>
      </c>
      <c r="F255" s="236" t="s">
        <v>269</v>
      </c>
      <c r="G255" s="236" t="s">
        <v>666</v>
      </c>
      <c r="H255" s="236" t="s">
        <v>666</v>
      </c>
      <c r="I255" s="236" t="e">
        <v>#N/A</v>
      </c>
      <c r="J255" s="236" t="s">
        <v>472</v>
      </c>
      <c r="K255" s="236" t="s">
        <v>472</v>
      </c>
      <c r="L255" s="246">
        <v>1</v>
      </c>
      <c r="M255" s="236" t="s">
        <v>1397</v>
      </c>
      <c r="N255" s="236" t="s">
        <v>1889</v>
      </c>
      <c r="O255" s="236" t="s">
        <v>403</v>
      </c>
      <c r="P255" s="236" t="s">
        <v>636</v>
      </c>
      <c r="Q255" s="246">
        <v>1</v>
      </c>
      <c r="R255" s="236" t="s">
        <v>1060</v>
      </c>
      <c r="S255" s="236" t="s">
        <v>637</v>
      </c>
      <c r="T255" s="236" t="s">
        <v>1183</v>
      </c>
      <c r="U255" s="236" t="s">
        <v>639</v>
      </c>
      <c r="V255" s="236"/>
      <c r="W255" s="236"/>
      <c r="X255" s="236" t="s">
        <v>109</v>
      </c>
      <c r="Y255" s="236" t="s">
        <v>109</v>
      </c>
      <c r="Z255" s="236" t="s">
        <v>695</v>
      </c>
      <c r="AA255" s="248" t="s">
        <v>1155</v>
      </c>
      <c r="AB255" s="236"/>
      <c r="AC255" s="248"/>
      <c r="AD255" s="236"/>
      <c r="AE255" s="236"/>
      <c r="AF255" s="236"/>
      <c r="AG255" s="236"/>
    </row>
    <row r="256" spans="1:33" x14ac:dyDescent="0.25">
      <c r="A256" s="226" t="s">
        <v>1890</v>
      </c>
      <c r="B256" s="226" t="s">
        <v>1891</v>
      </c>
      <c r="C256" s="236" t="s">
        <v>99</v>
      </c>
      <c r="D256" s="236" t="s">
        <v>631</v>
      </c>
      <c r="E256" s="236" t="s">
        <v>1892</v>
      </c>
      <c r="F256" s="236" t="s">
        <v>269</v>
      </c>
      <c r="G256" s="236" t="s">
        <v>666</v>
      </c>
      <c r="H256" s="236" t="s">
        <v>666</v>
      </c>
      <c r="I256" s="236" t="e">
        <v>#N/A</v>
      </c>
      <c r="J256" s="236" t="s">
        <v>472</v>
      </c>
      <c r="K256" s="236" t="s">
        <v>472</v>
      </c>
      <c r="L256" s="246">
        <v>1</v>
      </c>
      <c r="M256" s="236" t="s">
        <v>1017</v>
      </c>
      <c r="N256" s="236" t="s">
        <v>1892</v>
      </c>
      <c r="O256" s="236" t="s">
        <v>1893</v>
      </c>
      <c r="P256" s="236" t="s">
        <v>1892</v>
      </c>
      <c r="Q256" s="246">
        <v>1</v>
      </c>
      <c r="R256" s="236">
        <v>7777777</v>
      </c>
      <c r="S256" s="236" t="s">
        <v>637</v>
      </c>
      <c r="T256" s="236" t="s">
        <v>472</v>
      </c>
      <c r="U256" s="236" t="s">
        <v>639</v>
      </c>
      <c r="V256" s="236" t="s">
        <v>1017</v>
      </c>
      <c r="W256" s="236"/>
      <c r="X256" s="226" t="s">
        <v>640</v>
      </c>
      <c r="Y256" s="226" t="s">
        <v>640</v>
      </c>
      <c r="Z256" s="226" t="s">
        <v>640</v>
      </c>
    </row>
    <row r="257" spans="1:33" x14ac:dyDescent="0.25">
      <c r="A257" s="226" t="s">
        <v>1894</v>
      </c>
      <c r="B257" s="226" t="s">
        <v>1895</v>
      </c>
      <c r="C257" s="236" t="s">
        <v>99</v>
      </c>
      <c r="D257" s="236" t="s">
        <v>631</v>
      </c>
      <c r="E257" s="236" t="s">
        <v>1896</v>
      </c>
      <c r="F257" s="236" t="s">
        <v>269</v>
      </c>
      <c r="G257" s="236" t="s">
        <v>666</v>
      </c>
      <c r="H257" s="236" t="s">
        <v>666</v>
      </c>
      <c r="I257" s="236" t="e">
        <v>#N/A</v>
      </c>
      <c r="J257" s="236" t="s">
        <v>473</v>
      </c>
      <c r="K257" s="236" t="s">
        <v>473</v>
      </c>
      <c r="L257" s="246">
        <v>1</v>
      </c>
      <c r="M257" s="236" t="s">
        <v>1017</v>
      </c>
      <c r="N257" s="236" t="s">
        <v>1896</v>
      </c>
      <c r="O257" s="236" t="s">
        <v>1897</v>
      </c>
      <c r="P257" s="236" t="s">
        <v>1833</v>
      </c>
      <c r="Q257" s="246">
        <v>1</v>
      </c>
      <c r="R257" s="236">
        <v>7777777</v>
      </c>
      <c r="S257" s="236" t="s">
        <v>637</v>
      </c>
      <c r="T257" s="236" t="s">
        <v>473</v>
      </c>
      <c r="U257" s="236" t="s">
        <v>639</v>
      </c>
      <c r="V257" s="236" t="s">
        <v>1017</v>
      </c>
      <c r="W257" s="236"/>
      <c r="X257" s="226" t="s">
        <v>640</v>
      </c>
      <c r="Y257" s="226" t="s">
        <v>640</v>
      </c>
      <c r="Z257" s="226" t="s">
        <v>640</v>
      </c>
    </row>
    <row r="258" spans="1:33" x14ac:dyDescent="0.25">
      <c r="A258" s="226" t="s">
        <v>1898</v>
      </c>
      <c r="B258" s="226" t="s">
        <v>1899</v>
      </c>
      <c r="C258" s="236" t="s">
        <v>687</v>
      </c>
      <c r="D258" s="226" t="s">
        <v>688</v>
      </c>
      <c r="E258" s="247" t="s">
        <v>1900</v>
      </c>
      <c r="F258" s="236" t="s">
        <v>269</v>
      </c>
      <c r="G258" s="236" t="s">
        <v>666</v>
      </c>
      <c r="H258" s="236" t="s">
        <v>666</v>
      </c>
      <c r="I258" s="236" t="e">
        <v>#N/A</v>
      </c>
      <c r="J258" s="236" t="s">
        <v>473</v>
      </c>
      <c r="K258" s="236" t="s">
        <v>473</v>
      </c>
      <c r="L258" s="246">
        <v>1</v>
      </c>
      <c r="M258" s="236" t="s">
        <v>691</v>
      </c>
      <c r="N258" s="236" t="s">
        <v>1901</v>
      </c>
      <c r="O258" s="236" t="s">
        <v>435</v>
      </c>
      <c r="P258" s="236" t="s">
        <v>1902</v>
      </c>
      <c r="Q258" s="246">
        <v>1</v>
      </c>
      <c r="R258" s="236">
        <v>7777777</v>
      </c>
      <c r="S258" s="236" t="s">
        <v>637</v>
      </c>
      <c r="T258" s="236" t="s">
        <v>1190</v>
      </c>
      <c r="U258" s="236" t="s">
        <v>879</v>
      </c>
      <c r="V258" s="236" t="s">
        <v>636</v>
      </c>
      <c r="W258" s="236"/>
    </row>
    <row r="259" spans="1:33" x14ac:dyDescent="0.25">
      <c r="A259" s="226" t="s">
        <v>1903</v>
      </c>
      <c r="B259" s="226" t="s">
        <v>1904</v>
      </c>
      <c r="C259" s="236" t="s">
        <v>687</v>
      </c>
      <c r="D259" s="226" t="s">
        <v>688</v>
      </c>
      <c r="E259" s="247" t="s">
        <v>1905</v>
      </c>
      <c r="F259" s="236" t="s">
        <v>269</v>
      </c>
      <c r="G259" s="236" t="s">
        <v>666</v>
      </c>
      <c r="H259" s="236" t="s">
        <v>666</v>
      </c>
      <c r="I259" s="236" t="e">
        <v>#N/A</v>
      </c>
      <c r="J259" s="236" t="s">
        <v>480</v>
      </c>
      <c r="K259" s="236" t="s">
        <v>480</v>
      </c>
      <c r="L259" s="246">
        <v>1</v>
      </c>
      <c r="M259" s="236" t="s">
        <v>691</v>
      </c>
      <c r="N259" s="236" t="s">
        <v>1906</v>
      </c>
      <c r="O259" s="236" t="s">
        <v>1907</v>
      </c>
      <c r="P259" s="236" t="s">
        <v>1908</v>
      </c>
      <c r="Q259" s="246">
        <v>1</v>
      </c>
      <c r="R259" s="236">
        <v>7777777</v>
      </c>
      <c r="S259" s="236" t="s">
        <v>637</v>
      </c>
      <c r="T259" s="236" t="s">
        <v>1101</v>
      </c>
      <c r="U259" s="236" t="s">
        <v>639</v>
      </c>
      <c r="V259" s="236" t="s">
        <v>636</v>
      </c>
      <c r="W259" s="236"/>
      <c r="X259" s="226" t="s">
        <v>695</v>
      </c>
      <c r="Y259" s="226" t="s">
        <v>695</v>
      </c>
      <c r="Z259" s="226" t="s">
        <v>695</v>
      </c>
    </row>
    <row r="260" spans="1:33" x14ac:dyDescent="0.25">
      <c r="A260" s="226" t="s">
        <v>1909</v>
      </c>
      <c r="B260" s="226" t="s">
        <v>1910</v>
      </c>
      <c r="C260" s="236" t="s">
        <v>687</v>
      </c>
      <c r="D260" s="226" t="s">
        <v>688</v>
      </c>
      <c r="E260" s="247" t="s">
        <v>1911</v>
      </c>
      <c r="F260" s="236" t="s">
        <v>269</v>
      </c>
      <c r="G260" s="236" t="s">
        <v>666</v>
      </c>
      <c r="H260" s="236" t="s">
        <v>666</v>
      </c>
      <c r="I260" s="236" t="e">
        <v>#N/A</v>
      </c>
      <c r="J260" s="236" t="s">
        <v>480</v>
      </c>
      <c r="K260" s="236" t="s">
        <v>480</v>
      </c>
      <c r="L260" s="246">
        <v>1.3</v>
      </c>
      <c r="M260" s="236" t="s">
        <v>691</v>
      </c>
      <c r="N260" s="236" t="s">
        <v>1912</v>
      </c>
      <c r="O260" s="236" t="s">
        <v>448</v>
      </c>
      <c r="P260" s="236" t="s">
        <v>1908</v>
      </c>
      <c r="Q260" s="246">
        <v>1.3</v>
      </c>
      <c r="R260" s="236">
        <v>7777777</v>
      </c>
      <c r="S260" s="236" t="s">
        <v>637</v>
      </c>
      <c r="T260" s="236" t="s">
        <v>1101</v>
      </c>
      <c r="U260" s="236" t="s">
        <v>639</v>
      </c>
      <c r="V260" s="236" t="s">
        <v>636</v>
      </c>
      <c r="W260" s="236"/>
      <c r="X260" s="226" t="s">
        <v>695</v>
      </c>
      <c r="Y260" s="226" t="s">
        <v>695</v>
      </c>
      <c r="Z260" s="226" t="s">
        <v>695</v>
      </c>
    </row>
    <row r="261" spans="1:33" x14ac:dyDescent="0.25">
      <c r="A261" s="226" t="s">
        <v>1913</v>
      </c>
      <c r="B261" s="226" t="s">
        <v>1914</v>
      </c>
      <c r="C261" s="236" t="s">
        <v>687</v>
      </c>
      <c r="D261" s="226" t="s">
        <v>688</v>
      </c>
      <c r="E261" s="247" t="s">
        <v>1915</v>
      </c>
      <c r="F261" s="236" t="s">
        <v>269</v>
      </c>
      <c r="G261" s="236" t="s">
        <v>666</v>
      </c>
      <c r="H261" s="236" t="s">
        <v>666</v>
      </c>
      <c r="I261" s="236" t="e">
        <v>#N/A</v>
      </c>
      <c r="J261" s="236" t="s">
        <v>480</v>
      </c>
      <c r="K261" s="236" t="s">
        <v>480</v>
      </c>
      <c r="L261" s="246">
        <v>1</v>
      </c>
      <c r="M261" s="236" t="s">
        <v>691</v>
      </c>
      <c r="N261" s="236" t="s">
        <v>1916</v>
      </c>
      <c r="O261" s="236" t="s">
        <v>1917</v>
      </c>
      <c r="P261" s="236" t="s">
        <v>636</v>
      </c>
      <c r="Q261" s="246">
        <v>1</v>
      </c>
      <c r="R261" s="236">
        <v>7777777</v>
      </c>
      <c r="S261" s="236" t="s">
        <v>637</v>
      </c>
      <c r="T261" s="236" t="s">
        <v>1101</v>
      </c>
      <c r="U261" s="236" t="s">
        <v>639</v>
      </c>
      <c r="V261" s="236" t="s">
        <v>636</v>
      </c>
      <c r="W261" s="236"/>
      <c r="X261" s="226" t="s">
        <v>695</v>
      </c>
      <c r="Y261" s="226" t="s">
        <v>695</v>
      </c>
      <c r="Z261" s="226" t="s">
        <v>695</v>
      </c>
    </row>
    <row r="262" spans="1:33" x14ac:dyDescent="0.25">
      <c r="A262" s="226" t="s">
        <v>1918</v>
      </c>
      <c r="B262" s="226" t="s">
        <v>1919</v>
      </c>
      <c r="C262" s="236" t="s">
        <v>99</v>
      </c>
      <c r="D262" s="236" t="s">
        <v>631</v>
      </c>
      <c r="E262" s="236" t="s">
        <v>1920</v>
      </c>
      <c r="F262" s="236" t="s">
        <v>269</v>
      </c>
      <c r="G262" s="236" t="s">
        <v>666</v>
      </c>
      <c r="H262" s="236" t="s">
        <v>666</v>
      </c>
      <c r="I262" s="236" t="e">
        <v>#N/A</v>
      </c>
      <c r="J262" s="236" t="s">
        <v>1490</v>
      </c>
      <c r="K262" s="236" t="s">
        <v>1490</v>
      </c>
      <c r="L262" s="246">
        <v>1</v>
      </c>
      <c r="M262" s="236" t="s">
        <v>1017</v>
      </c>
      <c r="N262" s="236" t="s">
        <v>1920</v>
      </c>
      <c r="O262" s="236" t="s">
        <v>1921</v>
      </c>
      <c r="P262" s="236" t="s">
        <v>1920</v>
      </c>
      <c r="Q262" s="246">
        <v>1</v>
      </c>
      <c r="R262" s="236">
        <v>7777777</v>
      </c>
      <c r="S262" s="236" t="s">
        <v>637</v>
      </c>
      <c r="T262" s="236" t="s">
        <v>1490</v>
      </c>
      <c r="U262" s="236" t="s">
        <v>639</v>
      </c>
      <c r="V262" s="236" t="s">
        <v>1017</v>
      </c>
      <c r="W262" s="236"/>
      <c r="X262" s="226" t="s">
        <v>640</v>
      </c>
      <c r="Y262" s="226" t="s">
        <v>640</v>
      </c>
      <c r="Z262" s="226" t="s">
        <v>640</v>
      </c>
    </row>
    <row r="263" spans="1:33" x14ac:dyDescent="0.25">
      <c r="A263" s="226" t="s">
        <v>1922</v>
      </c>
      <c r="B263" s="226" t="s">
        <v>1923</v>
      </c>
      <c r="C263" s="236" t="s">
        <v>99</v>
      </c>
      <c r="D263" s="236" t="s">
        <v>631</v>
      </c>
      <c r="E263" s="236" t="s">
        <v>1924</v>
      </c>
      <c r="F263" s="236" t="s">
        <v>269</v>
      </c>
      <c r="G263" s="236" t="s">
        <v>666</v>
      </c>
      <c r="H263" s="236" t="s">
        <v>666</v>
      </c>
      <c r="I263" s="236" t="e">
        <v>#N/A</v>
      </c>
      <c r="J263" s="236" t="s">
        <v>479</v>
      </c>
      <c r="K263" s="236" t="s">
        <v>479</v>
      </c>
      <c r="L263" s="246">
        <v>1</v>
      </c>
      <c r="M263" s="236" t="s">
        <v>1017</v>
      </c>
      <c r="N263" s="236" t="s">
        <v>1924</v>
      </c>
      <c r="O263" s="236" t="s">
        <v>1925</v>
      </c>
      <c r="P263" s="236" t="s">
        <v>1924</v>
      </c>
      <c r="Q263" s="246">
        <v>1</v>
      </c>
      <c r="R263" s="236">
        <v>7777777</v>
      </c>
      <c r="S263" s="236" t="s">
        <v>637</v>
      </c>
      <c r="T263" s="236" t="s">
        <v>479</v>
      </c>
      <c r="U263" s="236" t="s">
        <v>639</v>
      </c>
      <c r="V263" s="236" t="s">
        <v>1017</v>
      </c>
      <c r="W263" s="236"/>
      <c r="X263" s="226" t="s">
        <v>640</v>
      </c>
      <c r="Y263" s="226" t="s">
        <v>640</v>
      </c>
      <c r="Z263" s="226" t="s">
        <v>640</v>
      </c>
    </row>
    <row r="264" spans="1:33" x14ac:dyDescent="0.25">
      <c r="A264" s="226" t="s">
        <v>1926</v>
      </c>
      <c r="B264" s="226" t="s">
        <v>1927</v>
      </c>
      <c r="C264" s="236" t="s">
        <v>687</v>
      </c>
      <c r="D264" s="226" t="s">
        <v>688</v>
      </c>
      <c r="E264" s="236" t="s">
        <v>530</v>
      </c>
      <c r="F264" s="236" t="s">
        <v>269</v>
      </c>
      <c r="G264" s="236" t="s">
        <v>666</v>
      </c>
      <c r="H264" s="236" t="s">
        <v>666</v>
      </c>
      <c r="I264" s="236" t="e">
        <v>#N/A</v>
      </c>
      <c r="J264" s="236" t="s">
        <v>472</v>
      </c>
      <c r="K264" s="236" t="s">
        <v>472</v>
      </c>
      <c r="L264" s="246">
        <v>1</v>
      </c>
      <c r="M264" s="236" t="s">
        <v>716</v>
      </c>
      <c r="N264" s="236" t="s">
        <v>1181</v>
      </c>
      <c r="O264" s="236" t="s">
        <v>531</v>
      </c>
      <c r="P264" s="236" t="s">
        <v>636</v>
      </c>
      <c r="Q264" s="246">
        <v>1</v>
      </c>
      <c r="R264" s="236">
        <v>7777777</v>
      </c>
      <c r="S264" s="236" t="s">
        <v>637</v>
      </c>
      <c r="T264" s="236" t="s">
        <v>1183</v>
      </c>
      <c r="U264" s="236" t="s">
        <v>639</v>
      </c>
      <c r="V264" s="236" t="s">
        <v>636</v>
      </c>
      <c r="W264" s="236"/>
      <c r="X264" s="226" t="s">
        <v>695</v>
      </c>
      <c r="Y264" s="226" t="s">
        <v>695</v>
      </c>
      <c r="Z264" s="226" t="s">
        <v>695</v>
      </c>
    </row>
    <row r="265" spans="1:33" x14ac:dyDescent="0.25">
      <c r="A265" s="226" t="s">
        <v>1928</v>
      </c>
      <c r="B265" s="226" t="s">
        <v>1929</v>
      </c>
      <c r="C265" s="236" t="s">
        <v>687</v>
      </c>
      <c r="D265" s="226" t="s">
        <v>688</v>
      </c>
      <c r="E265" s="236" t="s">
        <v>444</v>
      </c>
      <c r="F265" s="236" t="s">
        <v>269</v>
      </c>
      <c r="G265" s="236" t="s">
        <v>666</v>
      </c>
      <c r="H265" s="236" t="s">
        <v>666</v>
      </c>
      <c r="I265" s="236" t="s">
        <v>667</v>
      </c>
      <c r="J265" s="236" t="s">
        <v>472</v>
      </c>
      <c r="K265" s="236" t="s">
        <v>472</v>
      </c>
      <c r="L265" s="246">
        <v>0.7</v>
      </c>
      <c r="M265" s="236" t="s">
        <v>716</v>
      </c>
      <c r="N265" s="236" t="s">
        <v>1930</v>
      </c>
      <c r="O265" s="236" t="s">
        <v>443</v>
      </c>
      <c r="P265" s="236" t="s">
        <v>1931</v>
      </c>
      <c r="Q265" s="246">
        <v>0.7</v>
      </c>
      <c r="R265" s="236">
        <v>7777777</v>
      </c>
      <c r="S265" s="236" t="s">
        <v>637</v>
      </c>
      <c r="T265" s="236" t="s">
        <v>1183</v>
      </c>
      <c r="U265" s="236" t="s">
        <v>735</v>
      </c>
      <c r="V265" s="236" t="s">
        <v>636</v>
      </c>
      <c r="W265" s="236"/>
    </row>
    <row r="266" spans="1:33" x14ac:dyDescent="0.25">
      <c r="A266" s="226" t="s">
        <v>1932</v>
      </c>
      <c r="B266" s="226" t="s">
        <v>1933</v>
      </c>
      <c r="C266" s="236" t="s">
        <v>687</v>
      </c>
      <c r="D266" s="226" t="s">
        <v>688</v>
      </c>
      <c r="E266" s="236" t="s">
        <v>523</v>
      </c>
      <c r="F266" s="236" t="s">
        <v>269</v>
      </c>
      <c r="G266" s="236" t="s">
        <v>666</v>
      </c>
      <c r="H266" s="236" t="s">
        <v>666</v>
      </c>
      <c r="I266" s="236" t="e">
        <v>#N/A</v>
      </c>
      <c r="J266" s="236" t="s">
        <v>472</v>
      </c>
      <c r="K266" s="236" t="s">
        <v>472</v>
      </c>
      <c r="L266" s="246">
        <v>1</v>
      </c>
      <c r="M266" s="236" t="s">
        <v>743</v>
      </c>
      <c r="N266" s="236" t="s">
        <v>1934</v>
      </c>
      <c r="O266" s="236" t="s">
        <v>524</v>
      </c>
      <c r="P266" s="236" t="s">
        <v>636</v>
      </c>
      <c r="Q266" s="246">
        <v>1</v>
      </c>
      <c r="R266" s="236">
        <v>7777777</v>
      </c>
      <c r="S266" s="236" t="s">
        <v>637</v>
      </c>
      <c r="T266" s="236" t="s">
        <v>1183</v>
      </c>
      <c r="U266" s="236" t="s">
        <v>639</v>
      </c>
      <c r="V266" s="236" t="s">
        <v>636</v>
      </c>
      <c r="W266" s="236"/>
      <c r="X266" s="226" t="s">
        <v>695</v>
      </c>
      <c r="Y266" s="226" t="s">
        <v>695</v>
      </c>
      <c r="Z266" s="226" t="s">
        <v>695</v>
      </c>
    </row>
    <row r="267" spans="1:33" x14ac:dyDescent="0.25">
      <c r="A267" s="226" t="s">
        <v>1935</v>
      </c>
      <c r="B267" s="226" t="s">
        <v>1936</v>
      </c>
      <c r="C267" s="236" t="s">
        <v>687</v>
      </c>
      <c r="D267" s="226" t="s">
        <v>688</v>
      </c>
      <c r="E267" s="236" t="s">
        <v>573</v>
      </c>
      <c r="F267" s="236" t="s">
        <v>269</v>
      </c>
      <c r="G267" s="236" t="s">
        <v>666</v>
      </c>
      <c r="H267" s="236" t="s">
        <v>666</v>
      </c>
      <c r="I267" s="236" t="e">
        <v>#N/A</v>
      </c>
      <c r="J267" s="236" t="s">
        <v>845</v>
      </c>
      <c r="K267" s="236" t="s">
        <v>845</v>
      </c>
      <c r="L267" s="246">
        <v>6.5</v>
      </c>
      <c r="M267" s="236" t="s">
        <v>716</v>
      </c>
      <c r="N267" s="236" t="s">
        <v>1937</v>
      </c>
      <c r="O267" s="236" t="s">
        <v>574</v>
      </c>
      <c r="P267" s="236" t="s">
        <v>636</v>
      </c>
      <c r="Q267" s="246">
        <v>6.5</v>
      </c>
      <c r="R267" s="236">
        <v>25257</v>
      </c>
      <c r="S267" s="236" t="s">
        <v>716</v>
      </c>
      <c r="T267" s="236" t="s">
        <v>896</v>
      </c>
      <c r="U267" s="236" t="s">
        <v>639</v>
      </c>
      <c r="V267" s="236" t="s">
        <v>636</v>
      </c>
      <c r="W267" s="236"/>
      <c r="X267" s="226" t="s">
        <v>695</v>
      </c>
      <c r="Y267" s="226" t="s">
        <v>695</v>
      </c>
      <c r="Z267" s="226" t="s">
        <v>695</v>
      </c>
    </row>
    <row r="268" spans="1:33" x14ac:dyDescent="0.25">
      <c r="A268" s="244" t="s">
        <v>1938</v>
      </c>
      <c r="B268" s="244" t="s">
        <v>1939</v>
      </c>
      <c r="C268" s="245" t="s">
        <v>687</v>
      </c>
      <c r="D268" s="244" t="s">
        <v>688</v>
      </c>
      <c r="E268" s="236" t="s">
        <v>1940</v>
      </c>
      <c r="F268" s="236" t="s">
        <v>269</v>
      </c>
      <c r="G268" s="236" t="s">
        <v>666</v>
      </c>
      <c r="H268" s="245" t="e">
        <v>#N/A</v>
      </c>
      <c r="I268" s="236" t="e">
        <v>#N/A</v>
      </c>
      <c r="J268" s="236" t="s">
        <v>309</v>
      </c>
      <c r="K268" s="236" t="s">
        <v>309</v>
      </c>
      <c r="L268" s="246">
        <v>9</v>
      </c>
      <c r="M268" s="236" t="s">
        <v>1168</v>
      </c>
      <c r="N268" s="236" t="s">
        <v>1941</v>
      </c>
      <c r="O268" s="236" t="s">
        <v>1942</v>
      </c>
      <c r="P268" s="236" t="s">
        <v>1943</v>
      </c>
      <c r="Q268" s="246">
        <v>9</v>
      </c>
      <c r="R268" s="236">
        <v>7777777</v>
      </c>
      <c r="S268" s="236" t="s">
        <v>716</v>
      </c>
      <c r="T268" s="236" t="s">
        <v>886</v>
      </c>
      <c r="U268" s="236" t="s">
        <v>639</v>
      </c>
      <c r="V268" s="236" t="s">
        <v>636</v>
      </c>
      <c r="W268" s="236"/>
      <c r="X268" s="226" t="s">
        <v>695</v>
      </c>
      <c r="Y268" s="226" t="s">
        <v>695</v>
      </c>
      <c r="Z268" s="226" t="s">
        <v>695</v>
      </c>
      <c r="AA268" s="228">
        <v>44027</v>
      </c>
      <c r="AB268" s="226" t="s">
        <v>1944</v>
      </c>
    </row>
    <row r="269" spans="1:33" x14ac:dyDescent="0.25">
      <c r="A269" s="226" t="s">
        <v>1938</v>
      </c>
      <c r="B269" s="226" t="s">
        <v>1945</v>
      </c>
      <c r="C269" s="236" t="s">
        <v>687</v>
      </c>
      <c r="D269" s="226" t="s">
        <v>688</v>
      </c>
      <c r="E269" s="236" t="s">
        <v>1940</v>
      </c>
      <c r="F269" s="236" t="s">
        <v>269</v>
      </c>
      <c r="G269" s="236" t="s">
        <v>666</v>
      </c>
      <c r="H269" s="236" t="s">
        <v>666</v>
      </c>
      <c r="I269" s="236" t="e">
        <v>#N/A</v>
      </c>
      <c r="J269" s="236" t="s">
        <v>309</v>
      </c>
      <c r="K269" s="236" t="s">
        <v>309</v>
      </c>
      <c r="L269" s="227">
        <v>9</v>
      </c>
      <c r="M269" s="236" t="s">
        <v>1168</v>
      </c>
      <c r="N269" s="236" t="s">
        <v>1941</v>
      </c>
      <c r="O269" s="236" t="s">
        <v>592</v>
      </c>
      <c r="P269" s="236" t="s">
        <v>1943</v>
      </c>
      <c r="Q269" s="227">
        <v>9</v>
      </c>
      <c r="R269" s="236" t="s">
        <v>1060</v>
      </c>
      <c r="S269" s="236" t="s">
        <v>716</v>
      </c>
      <c r="T269" s="236" t="s">
        <v>886</v>
      </c>
      <c r="U269" s="236" t="s">
        <v>639</v>
      </c>
      <c r="V269" s="236"/>
      <c r="W269" s="236"/>
      <c r="X269" s="236" t="s">
        <v>109</v>
      </c>
      <c r="Y269" s="236" t="s">
        <v>269</v>
      </c>
      <c r="Z269" s="236" t="s">
        <v>695</v>
      </c>
      <c r="AA269" s="248" t="s">
        <v>1155</v>
      </c>
      <c r="AB269" s="236"/>
      <c r="AC269" s="248"/>
      <c r="AD269" s="236"/>
      <c r="AE269" s="236"/>
      <c r="AF269" s="236"/>
      <c r="AG269" s="236"/>
    </row>
    <row r="270" spans="1:33" x14ac:dyDescent="0.25">
      <c r="A270" s="244" t="s">
        <v>1946</v>
      </c>
      <c r="B270" s="244" t="s">
        <v>1947</v>
      </c>
      <c r="C270" s="245" t="s">
        <v>687</v>
      </c>
      <c r="D270" s="244" t="s">
        <v>688</v>
      </c>
      <c r="E270" s="236" t="s">
        <v>1948</v>
      </c>
      <c r="F270" s="236" t="s">
        <v>269</v>
      </c>
      <c r="G270" s="236" t="s">
        <v>666</v>
      </c>
      <c r="H270" s="245" t="e">
        <v>#N/A</v>
      </c>
      <c r="I270" s="236" t="e">
        <v>#N/A</v>
      </c>
      <c r="J270" s="236" t="s">
        <v>309</v>
      </c>
      <c r="K270" s="236" t="s">
        <v>309</v>
      </c>
      <c r="L270" s="246">
        <v>9</v>
      </c>
      <c r="M270" s="236" t="s">
        <v>1168</v>
      </c>
      <c r="N270" s="236" t="s">
        <v>1949</v>
      </c>
      <c r="O270" s="236" t="s">
        <v>1950</v>
      </c>
      <c r="P270" s="236" t="s">
        <v>1943</v>
      </c>
      <c r="Q270" s="246">
        <v>9</v>
      </c>
      <c r="R270" s="236">
        <v>7777777</v>
      </c>
      <c r="S270" s="236" t="s">
        <v>716</v>
      </c>
      <c r="T270" s="236" t="s">
        <v>886</v>
      </c>
      <c r="U270" s="236" t="s">
        <v>639</v>
      </c>
      <c r="V270" s="236" t="s">
        <v>636</v>
      </c>
      <c r="W270" s="236"/>
      <c r="X270" s="226" t="s">
        <v>695</v>
      </c>
      <c r="Y270" s="226" t="s">
        <v>695</v>
      </c>
      <c r="Z270" s="226" t="s">
        <v>695</v>
      </c>
      <c r="AA270" s="228">
        <v>44027</v>
      </c>
      <c r="AB270" s="226" t="s">
        <v>1944</v>
      </c>
    </row>
    <row r="271" spans="1:33" x14ac:dyDescent="0.25">
      <c r="A271" s="226" t="s">
        <v>1946</v>
      </c>
      <c r="B271" s="226" t="s">
        <v>1951</v>
      </c>
      <c r="C271" s="236" t="s">
        <v>687</v>
      </c>
      <c r="D271" s="226" t="s">
        <v>688</v>
      </c>
      <c r="E271" s="236" t="s">
        <v>1948</v>
      </c>
      <c r="F271" s="236" t="s">
        <v>269</v>
      </c>
      <c r="G271" s="236" t="s">
        <v>666</v>
      </c>
      <c r="H271" s="236" t="s">
        <v>666</v>
      </c>
      <c r="I271" s="236" t="e">
        <v>#N/A</v>
      </c>
      <c r="J271" s="236" t="s">
        <v>309</v>
      </c>
      <c r="K271" s="236" t="s">
        <v>309</v>
      </c>
      <c r="L271" s="227">
        <v>9</v>
      </c>
      <c r="M271" s="236" t="s">
        <v>1168</v>
      </c>
      <c r="N271" s="236" t="s">
        <v>1949</v>
      </c>
      <c r="O271" s="236" t="s">
        <v>1952</v>
      </c>
      <c r="P271" s="236" t="s">
        <v>1943</v>
      </c>
      <c r="Q271" s="227">
        <v>9</v>
      </c>
      <c r="R271" s="236" t="s">
        <v>1060</v>
      </c>
      <c r="S271" s="236" t="s">
        <v>716</v>
      </c>
      <c r="T271" s="236" t="s">
        <v>886</v>
      </c>
      <c r="U271" s="236" t="s">
        <v>639</v>
      </c>
      <c r="V271" s="236"/>
      <c r="W271" s="236"/>
      <c r="X271" s="236" t="s">
        <v>109</v>
      </c>
      <c r="Y271" s="236" t="s">
        <v>269</v>
      </c>
      <c r="Z271" s="236" t="s">
        <v>695</v>
      </c>
      <c r="AA271" s="248" t="s">
        <v>1155</v>
      </c>
      <c r="AB271" s="236"/>
      <c r="AC271" s="248"/>
      <c r="AD271" s="236"/>
      <c r="AE271" s="236"/>
      <c r="AF271" s="236"/>
      <c r="AG271" s="236"/>
    </row>
    <row r="272" spans="1:33" x14ac:dyDescent="0.25">
      <c r="A272" s="244" t="s">
        <v>1953</v>
      </c>
      <c r="B272" s="244" t="s">
        <v>1954</v>
      </c>
      <c r="C272" s="245" t="s">
        <v>687</v>
      </c>
      <c r="D272" s="244" t="s">
        <v>688</v>
      </c>
      <c r="E272" s="236" t="s">
        <v>591</v>
      </c>
      <c r="F272" s="236" t="s">
        <v>269</v>
      </c>
      <c r="G272" s="236" t="s">
        <v>666</v>
      </c>
      <c r="H272" s="245" t="e">
        <v>#N/A</v>
      </c>
      <c r="I272" s="236" t="e">
        <v>#N/A</v>
      </c>
      <c r="J272" s="236" t="s">
        <v>309</v>
      </c>
      <c r="K272" s="236" t="s">
        <v>309</v>
      </c>
      <c r="L272" s="246">
        <v>2</v>
      </c>
      <c r="M272" s="236" t="s">
        <v>1168</v>
      </c>
      <c r="N272" s="236" t="s">
        <v>1941</v>
      </c>
      <c r="O272" s="236" t="s">
        <v>1942</v>
      </c>
      <c r="P272" s="236" t="s">
        <v>1943</v>
      </c>
      <c r="Q272" s="246">
        <v>2</v>
      </c>
      <c r="R272" s="236">
        <v>7777777</v>
      </c>
      <c r="S272" s="236" t="s">
        <v>716</v>
      </c>
      <c r="T272" s="236" t="s">
        <v>886</v>
      </c>
      <c r="U272" s="236" t="s">
        <v>639</v>
      </c>
      <c r="V272" s="236" t="s">
        <v>636</v>
      </c>
      <c r="W272" s="236"/>
      <c r="X272" s="226" t="s">
        <v>695</v>
      </c>
      <c r="Y272" s="226" t="s">
        <v>695</v>
      </c>
      <c r="Z272" s="226" t="s">
        <v>695</v>
      </c>
      <c r="AA272" s="228">
        <v>44027</v>
      </c>
      <c r="AB272" s="226" t="s">
        <v>1944</v>
      </c>
    </row>
    <row r="273" spans="1:33" x14ac:dyDescent="0.25">
      <c r="A273" s="226" t="s">
        <v>1953</v>
      </c>
      <c r="B273" s="226" t="s">
        <v>1955</v>
      </c>
      <c r="C273" s="236" t="s">
        <v>687</v>
      </c>
      <c r="D273" s="226" t="s">
        <v>688</v>
      </c>
      <c r="E273" s="236" t="s">
        <v>591</v>
      </c>
      <c r="F273" s="236" t="s">
        <v>269</v>
      </c>
      <c r="G273" s="236" t="s">
        <v>666</v>
      </c>
      <c r="H273" s="236" t="s">
        <v>666</v>
      </c>
      <c r="I273" s="236" t="e">
        <v>#N/A</v>
      </c>
      <c r="J273" s="236" t="s">
        <v>309</v>
      </c>
      <c r="K273" s="236" t="s">
        <v>309</v>
      </c>
      <c r="L273" s="227">
        <v>9</v>
      </c>
      <c r="M273" s="236" t="s">
        <v>1168</v>
      </c>
      <c r="N273" s="236" t="s">
        <v>1941</v>
      </c>
      <c r="O273" s="236" t="s">
        <v>592</v>
      </c>
      <c r="P273" s="236" t="s">
        <v>1943</v>
      </c>
      <c r="Q273" s="227">
        <v>9</v>
      </c>
      <c r="R273" s="236" t="s">
        <v>1060</v>
      </c>
      <c r="S273" s="236" t="s">
        <v>716</v>
      </c>
      <c r="T273" s="236" t="s">
        <v>886</v>
      </c>
      <c r="U273" s="236" t="s">
        <v>639</v>
      </c>
      <c r="V273" s="236"/>
      <c r="W273" s="236"/>
      <c r="X273" s="236" t="s">
        <v>109</v>
      </c>
      <c r="Y273" s="236" t="s">
        <v>269</v>
      </c>
      <c r="Z273" s="236" t="s">
        <v>695</v>
      </c>
      <c r="AA273" s="248" t="s">
        <v>1155</v>
      </c>
      <c r="AB273" s="236"/>
      <c r="AC273" s="248"/>
      <c r="AD273" s="236"/>
      <c r="AE273" s="236"/>
      <c r="AF273" s="236"/>
      <c r="AG273" s="236"/>
    </row>
    <row r="274" spans="1:33" x14ac:dyDescent="0.25">
      <c r="A274" s="244" t="s">
        <v>1956</v>
      </c>
      <c r="B274" s="244" t="s">
        <v>1957</v>
      </c>
      <c r="C274" s="245" t="s">
        <v>687</v>
      </c>
      <c r="D274" s="244" t="s">
        <v>688</v>
      </c>
      <c r="E274" s="236" t="s">
        <v>466</v>
      </c>
      <c r="F274" s="236" t="s">
        <v>269</v>
      </c>
      <c r="G274" s="236" t="s">
        <v>666</v>
      </c>
      <c r="H274" s="245" t="e">
        <v>#N/A</v>
      </c>
      <c r="I274" s="236" t="s">
        <v>667</v>
      </c>
      <c r="J274" s="236" t="s">
        <v>471</v>
      </c>
      <c r="K274" s="236" t="s">
        <v>471</v>
      </c>
      <c r="L274" s="246">
        <v>0.4</v>
      </c>
      <c r="M274" s="236" t="s">
        <v>1168</v>
      </c>
      <c r="N274" s="236" t="s">
        <v>1958</v>
      </c>
      <c r="O274" s="236" t="s">
        <v>1959</v>
      </c>
      <c r="P274" s="236" t="s">
        <v>636</v>
      </c>
      <c r="Q274" s="246">
        <v>0.4</v>
      </c>
      <c r="R274" s="236">
        <v>7777777</v>
      </c>
      <c r="S274" s="236" t="s">
        <v>716</v>
      </c>
      <c r="T274" s="236" t="s">
        <v>1960</v>
      </c>
      <c r="U274" s="236" t="s">
        <v>879</v>
      </c>
      <c r="V274" s="236" t="s">
        <v>636</v>
      </c>
      <c r="W274" s="236"/>
    </row>
    <row r="275" spans="1:33" x14ac:dyDescent="0.25">
      <c r="A275" s="226" t="s">
        <v>1956</v>
      </c>
      <c r="B275" s="226" t="s">
        <v>1961</v>
      </c>
      <c r="C275" s="236" t="s">
        <v>687</v>
      </c>
      <c r="D275" s="226" t="s">
        <v>688</v>
      </c>
      <c r="E275" s="236" t="s">
        <v>466</v>
      </c>
      <c r="F275" s="236" t="s">
        <v>269</v>
      </c>
      <c r="G275" s="236" t="s">
        <v>666</v>
      </c>
      <c r="H275" s="236" t="s">
        <v>666</v>
      </c>
      <c r="I275" s="236" t="s">
        <v>667</v>
      </c>
      <c r="J275" s="236" t="s">
        <v>471</v>
      </c>
      <c r="K275" s="236" t="s">
        <v>471</v>
      </c>
      <c r="L275" s="227">
        <v>4.12</v>
      </c>
      <c r="M275" s="236" t="s">
        <v>1168</v>
      </c>
      <c r="N275" s="236" t="s">
        <v>1958</v>
      </c>
      <c r="O275" s="236" t="s">
        <v>467</v>
      </c>
      <c r="P275" s="236" t="s">
        <v>636</v>
      </c>
      <c r="Q275" s="227">
        <v>4.12</v>
      </c>
      <c r="R275" s="236" t="s">
        <v>1060</v>
      </c>
      <c r="S275" s="236" t="s">
        <v>716</v>
      </c>
      <c r="T275" s="236" t="s">
        <v>1960</v>
      </c>
      <c r="U275" s="236" t="s">
        <v>879</v>
      </c>
      <c r="V275" s="236"/>
      <c r="W275" s="236"/>
      <c r="X275" s="236" t="s">
        <v>109</v>
      </c>
      <c r="Y275" s="236" t="s">
        <v>269</v>
      </c>
      <c r="Z275" s="236"/>
      <c r="AA275" s="248" t="s">
        <v>1155</v>
      </c>
      <c r="AB275" s="236"/>
      <c r="AC275" s="248"/>
      <c r="AD275" s="236"/>
      <c r="AE275" s="236"/>
      <c r="AF275" s="236"/>
      <c r="AG275" s="236"/>
    </row>
    <row r="276" spans="1:33" x14ac:dyDescent="0.25">
      <c r="A276" s="244" t="s">
        <v>1962</v>
      </c>
      <c r="B276" s="244" t="s">
        <v>1963</v>
      </c>
      <c r="C276" s="245" t="s">
        <v>687</v>
      </c>
      <c r="D276" s="244" t="s">
        <v>688</v>
      </c>
      <c r="E276" s="236" t="s">
        <v>1964</v>
      </c>
      <c r="F276" s="236" t="s">
        <v>269</v>
      </c>
      <c r="G276" s="236" t="s">
        <v>666</v>
      </c>
      <c r="H276" s="245" t="e">
        <v>#N/A</v>
      </c>
      <c r="I276" s="236" t="e">
        <v>#N/A</v>
      </c>
      <c r="J276" s="236" t="s">
        <v>471</v>
      </c>
      <c r="K276" s="236" t="s">
        <v>471</v>
      </c>
      <c r="L276" s="246">
        <v>1</v>
      </c>
      <c r="M276" s="236" t="s">
        <v>1168</v>
      </c>
      <c r="N276" s="236" t="s">
        <v>1965</v>
      </c>
      <c r="O276" s="236" t="s">
        <v>1966</v>
      </c>
      <c r="P276" s="236" t="s">
        <v>636</v>
      </c>
      <c r="Q276" s="246">
        <v>1</v>
      </c>
      <c r="R276" s="236">
        <v>7777777</v>
      </c>
      <c r="S276" s="236" t="s">
        <v>716</v>
      </c>
      <c r="T276" s="236" t="s">
        <v>1960</v>
      </c>
      <c r="U276" s="236" t="s">
        <v>639</v>
      </c>
      <c r="V276" s="236" t="s">
        <v>636</v>
      </c>
      <c r="W276" s="236"/>
      <c r="X276" s="226" t="s">
        <v>695</v>
      </c>
      <c r="Y276" s="226" t="s">
        <v>695</v>
      </c>
      <c r="Z276" s="226" t="s">
        <v>695</v>
      </c>
      <c r="AC276" s="230" t="s">
        <v>1244</v>
      </c>
      <c r="AD276" s="229" t="s">
        <v>1044</v>
      </c>
      <c r="AE276" s="229">
        <v>44765</v>
      </c>
      <c r="AF276" s="226" t="s">
        <v>1967</v>
      </c>
    </row>
    <row r="277" spans="1:33" x14ac:dyDescent="0.25">
      <c r="A277" s="226" t="s">
        <v>1962</v>
      </c>
      <c r="B277" s="226" t="s">
        <v>1968</v>
      </c>
      <c r="C277" s="236" t="s">
        <v>687</v>
      </c>
      <c r="D277" s="226" t="s">
        <v>688</v>
      </c>
      <c r="E277" s="236" t="s">
        <v>1964</v>
      </c>
      <c r="F277" s="236" t="s">
        <v>269</v>
      </c>
      <c r="G277" s="236" t="s">
        <v>666</v>
      </c>
      <c r="H277" s="236" t="s">
        <v>666</v>
      </c>
      <c r="I277" s="236" t="e">
        <v>#N/A</v>
      </c>
      <c r="J277" s="236" t="s">
        <v>471</v>
      </c>
      <c r="K277" s="236" t="s">
        <v>471</v>
      </c>
      <c r="L277" s="227">
        <v>4.12</v>
      </c>
      <c r="M277" s="236" t="s">
        <v>1168</v>
      </c>
      <c r="N277" s="236" t="s">
        <v>1965</v>
      </c>
      <c r="O277" s="236" t="s">
        <v>1969</v>
      </c>
      <c r="P277" s="236" t="s">
        <v>636</v>
      </c>
      <c r="Q277" s="227">
        <v>4.12</v>
      </c>
      <c r="R277" s="236" t="s">
        <v>1060</v>
      </c>
      <c r="S277" s="236" t="s">
        <v>716</v>
      </c>
      <c r="T277" s="236" t="s">
        <v>1960</v>
      </c>
      <c r="U277" s="236" t="s">
        <v>639</v>
      </c>
      <c r="V277" s="236"/>
      <c r="W277" s="236"/>
      <c r="X277" s="236" t="s">
        <v>109</v>
      </c>
      <c r="Y277" s="236" t="s">
        <v>109</v>
      </c>
      <c r="Z277" s="236" t="s">
        <v>695</v>
      </c>
      <c r="AA277" s="248" t="s">
        <v>1155</v>
      </c>
      <c r="AB277" s="236"/>
      <c r="AC277" s="248"/>
      <c r="AD277" s="236"/>
      <c r="AE277" s="236"/>
      <c r="AF277" s="236"/>
      <c r="AG277" s="236"/>
    </row>
    <row r="278" spans="1:33" x14ac:dyDescent="0.25">
      <c r="A278" s="244" t="s">
        <v>1970</v>
      </c>
      <c r="B278" s="244" t="s">
        <v>1971</v>
      </c>
      <c r="C278" s="245" t="s">
        <v>687</v>
      </c>
      <c r="D278" s="244" t="s">
        <v>688</v>
      </c>
      <c r="E278" s="236" t="s">
        <v>1972</v>
      </c>
      <c r="F278" s="236" t="s">
        <v>269</v>
      </c>
      <c r="G278" s="236" t="s">
        <v>666</v>
      </c>
      <c r="H278" s="245" t="e">
        <v>#N/A</v>
      </c>
      <c r="I278" s="236" t="e">
        <v>#N/A</v>
      </c>
      <c r="J278" s="236" t="s">
        <v>309</v>
      </c>
      <c r="K278" s="236" t="s">
        <v>309</v>
      </c>
      <c r="L278" s="246">
        <v>9</v>
      </c>
      <c r="M278" s="236" t="s">
        <v>1168</v>
      </c>
      <c r="N278" s="236" t="s">
        <v>1973</v>
      </c>
      <c r="O278" s="236" t="s">
        <v>1974</v>
      </c>
      <c r="P278" s="236" t="s">
        <v>1975</v>
      </c>
      <c r="Q278" s="246">
        <v>9</v>
      </c>
      <c r="R278" s="236">
        <v>7777777</v>
      </c>
      <c r="S278" s="236" t="s">
        <v>716</v>
      </c>
      <c r="T278" s="236" t="s">
        <v>913</v>
      </c>
      <c r="U278" s="236" t="s">
        <v>639</v>
      </c>
      <c r="V278" s="236" t="s">
        <v>636</v>
      </c>
      <c r="W278" s="236"/>
      <c r="X278" s="226" t="s">
        <v>695</v>
      </c>
      <c r="Y278" s="226" t="s">
        <v>695</v>
      </c>
      <c r="Z278" s="226" t="s">
        <v>695</v>
      </c>
    </row>
    <row r="279" spans="1:33" x14ac:dyDescent="0.25">
      <c r="A279" s="226" t="s">
        <v>1970</v>
      </c>
      <c r="B279" s="226" t="s">
        <v>1976</v>
      </c>
      <c r="C279" s="236" t="s">
        <v>687</v>
      </c>
      <c r="D279" s="226" t="s">
        <v>688</v>
      </c>
      <c r="E279" s="236" t="s">
        <v>1972</v>
      </c>
      <c r="F279" s="236" t="s">
        <v>269</v>
      </c>
      <c r="G279" s="236" t="s">
        <v>666</v>
      </c>
      <c r="H279" s="236" t="s">
        <v>666</v>
      </c>
      <c r="I279" s="236" t="e">
        <v>#N/A</v>
      </c>
      <c r="J279" s="236" t="s">
        <v>309</v>
      </c>
      <c r="K279" s="236" t="s">
        <v>309</v>
      </c>
      <c r="L279" s="227">
        <v>9</v>
      </c>
      <c r="M279" s="236" t="s">
        <v>1168</v>
      </c>
      <c r="N279" s="236" t="s">
        <v>1973</v>
      </c>
      <c r="O279" s="236" t="s">
        <v>1977</v>
      </c>
      <c r="P279" s="236" t="s">
        <v>1975</v>
      </c>
      <c r="Q279" s="227">
        <v>9</v>
      </c>
      <c r="R279" s="236" t="s">
        <v>1060</v>
      </c>
      <c r="S279" s="236" t="s">
        <v>716</v>
      </c>
      <c r="T279" s="236" t="s">
        <v>913</v>
      </c>
      <c r="U279" s="236" t="s">
        <v>639</v>
      </c>
      <c r="V279" s="236"/>
      <c r="W279" s="236"/>
      <c r="X279" s="236" t="s">
        <v>109</v>
      </c>
      <c r="Y279" s="236" t="s">
        <v>109</v>
      </c>
      <c r="Z279" s="236" t="s">
        <v>695</v>
      </c>
      <c r="AA279" s="248" t="s">
        <v>1155</v>
      </c>
      <c r="AB279" s="236"/>
      <c r="AC279" s="248"/>
      <c r="AD279" s="236"/>
      <c r="AE279" s="236"/>
      <c r="AF279" s="236"/>
      <c r="AG279" s="236"/>
    </row>
    <row r="280" spans="1:33" x14ac:dyDescent="0.25">
      <c r="A280" s="244" t="s">
        <v>1978</v>
      </c>
      <c r="B280" s="244" t="s">
        <v>1979</v>
      </c>
      <c r="C280" s="245" t="s">
        <v>687</v>
      </c>
      <c r="D280" s="244" t="s">
        <v>688</v>
      </c>
      <c r="E280" s="236" t="s">
        <v>1980</v>
      </c>
      <c r="F280" s="236" t="s">
        <v>269</v>
      </c>
      <c r="G280" s="236" t="s">
        <v>666</v>
      </c>
      <c r="H280" s="245" t="e">
        <v>#N/A</v>
      </c>
      <c r="I280" s="236" t="e">
        <v>#N/A</v>
      </c>
      <c r="J280" s="236" t="s">
        <v>309</v>
      </c>
      <c r="K280" s="236" t="s">
        <v>309</v>
      </c>
      <c r="L280" s="246">
        <v>9</v>
      </c>
      <c r="M280" s="236" t="s">
        <v>1168</v>
      </c>
      <c r="N280" s="236" t="s">
        <v>1981</v>
      </c>
      <c r="O280" s="236" t="s">
        <v>1982</v>
      </c>
      <c r="P280" s="236" t="s">
        <v>1980</v>
      </c>
      <c r="Q280" s="246">
        <v>9</v>
      </c>
      <c r="R280" s="236">
        <v>7777777</v>
      </c>
      <c r="S280" s="236" t="s">
        <v>716</v>
      </c>
      <c r="T280" s="236" t="s">
        <v>913</v>
      </c>
      <c r="U280" s="236" t="s">
        <v>639</v>
      </c>
      <c r="V280" s="236" t="s">
        <v>636</v>
      </c>
      <c r="W280" s="236"/>
      <c r="X280" s="226" t="s">
        <v>695</v>
      </c>
      <c r="Y280" s="226" t="s">
        <v>695</v>
      </c>
      <c r="Z280" s="226" t="s">
        <v>695</v>
      </c>
    </row>
    <row r="281" spans="1:33" x14ac:dyDescent="0.25">
      <c r="A281" s="226" t="s">
        <v>1978</v>
      </c>
      <c r="B281" s="226" t="s">
        <v>1983</v>
      </c>
      <c r="C281" s="236" t="s">
        <v>687</v>
      </c>
      <c r="D281" s="226" t="s">
        <v>688</v>
      </c>
      <c r="E281" s="236" t="s">
        <v>1980</v>
      </c>
      <c r="F281" s="236" t="s">
        <v>269</v>
      </c>
      <c r="G281" s="236" t="s">
        <v>666</v>
      </c>
      <c r="H281" s="236" t="s">
        <v>666</v>
      </c>
      <c r="I281" s="236" t="e">
        <v>#N/A</v>
      </c>
      <c r="J281" s="236" t="s">
        <v>309</v>
      </c>
      <c r="K281" s="236" t="s">
        <v>309</v>
      </c>
      <c r="L281" s="227">
        <v>9</v>
      </c>
      <c r="M281" s="236" t="s">
        <v>1168</v>
      </c>
      <c r="N281" s="236" t="s">
        <v>1981</v>
      </c>
      <c r="O281" s="236" t="s">
        <v>1984</v>
      </c>
      <c r="P281" s="236" t="s">
        <v>1980</v>
      </c>
      <c r="Q281" s="227">
        <v>9</v>
      </c>
      <c r="R281" s="236" t="s">
        <v>1060</v>
      </c>
      <c r="S281" s="236" t="s">
        <v>716</v>
      </c>
      <c r="T281" s="236" t="s">
        <v>913</v>
      </c>
      <c r="U281" s="236" t="s">
        <v>639</v>
      </c>
      <c r="V281" s="236"/>
      <c r="W281" s="236"/>
      <c r="X281" s="236" t="s">
        <v>109</v>
      </c>
      <c r="Y281" s="236" t="s">
        <v>109</v>
      </c>
      <c r="Z281" s="236" t="s">
        <v>695</v>
      </c>
      <c r="AA281" s="248" t="s">
        <v>1155</v>
      </c>
      <c r="AB281" s="236"/>
      <c r="AC281" s="248"/>
      <c r="AD281" s="236"/>
      <c r="AE281" s="236"/>
      <c r="AF281" s="236"/>
      <c r="AG281" s="236"/>
    </row>
    <row r="282" spans="1:33" x14ac:dyDescent="0.25">
      <c r="A282" s="244" t="s">
        <v>1985</v>
      </c>
      <c r="B282" s="244" t="s">
        <v>1986</v>
      </c>
      <c r="C282" s="245" t="s">
        <v>99</v>
      </c>
      <c r="D282" s="245" t="s">
        <v>631</v>
      </c>
      <c r="E282" s="236" t="s">
        <v>1987</v>
      </c>
      <c r="F282" s="236" t="s">
        <v>269</v>
      </c>
      <c r="G282" s="236" t="s">
        <v>666</v>
      </c>
      <c r="H282" s="245" t="e">
        <v>#N/A</v>
      </c>
      <c r="I282" s="236" t="e">
        <v>#N/A</v>
      </c>
      <c r="J282" s="236" t="s">
        <v>1688</v>
      </c>
      <c r="K282" s="236" t="s">
        <v>1688</v>
      </c>
      <c r="L282" s="246">
        <v>9</v>
      </c>
      <c r="M282" s="236" t="s">
        <v>1168</v>
      </c>
      <c r="N282" s="236" t="s">
        <v>1987</v>
      </c>
      <c r="O282" s="236" t="s">
        <v>1988</v>
      </c>
      <c r="P282" s="236" t="s">
        <v>636</v>
      </c>
      <c r="Q282" s="246">
        <v>9</v>
      </c>
      <c r="R282" s="236">
        <v>1071502</v>
      </c>
      <c r="S282" s="236" t="s">
        <v>716</v>
      </c>
      <c r="T282" s="236" t="s">
        <v>1989</v>
      </c>
      <c r="U282" s="236" t="s">
        <v>639</v>
      </c>
      <c r="V282" s="236" t="s">
        <v>636</v>
      </c>
      <c r="W282" s="236"/>
      <c r="X282" s="226" t="s">
        <v>640</v>
      </c>
      <c r="Y282" s="226" t="s">
        <v>640</v>
      </c>
      <c r="Z282" s="226" t="s">
        <v>640</v>
      </c>
    </row>
    <row r="283" spans="1:33" x14ac:dyDescent="0.25">
      <c r="A283" s="226" t="s">
        <v>1985</v>
      </c>
      <c r="B283" s="226" t="s">
        <v>1990</v>
      </c>
      <c r="C283" s="236" t="s">
        <v>99</v>
      </c>
      <c r="D283" s="236" t="s">
        <v>631</v>
      </c>
      <c r="E283" s="236" t="s">
        <v>1987</v>
      </c>
      <c r="F283" s="236" t="s">
        <v>269</v>
      </c>
      <c r="G283" s="236" t="s">
        <v>666</v>
      </c>
      <c r="H283" s="236" t="s">
        <v>666</v>
      </c>
      <c r="I283" s="236" t="e">
        <v>#N/A</v>
      </c>
      <c r="J283" s="236" t="s">
        <v>1688</v>
      </c>
      <c r="K283" s="236" t="s">
        <v>1688</v>
      </c>
      <c r="L283" s="227">
        <v>9</v>
      </c>
      <c r="M283" s="236" t="s">
        <v>1168</v>
      </c>
      <c r="N283" s="236" t="s">
        <v>1987</v>
      </c>
      <c r="O283" s="236" t="s">
        <v>1991</v>
      </c>
      <c r="P283" s="236" t="s">
        <v>636</v>
      </c>
      <c r="Q283" s="227">
        <v>9</v>
      </c>
      <c r="R283" s="236" t="s">
        <v>1992</v>
      </c>
      <c r="S283" s="236" t="s">
        <v>716</v>
      </c>
      <c r="T283" s="236" t="s">
        <v>1989</v>
      </c>
      <c r="U283" s="236" t="s">
        <v>639</v>
      </c>
      <c r="V283" s="236"/>
      <c r="W283" s="236"/>
      <c r="X283" s="236" t="s">
        <v>109</v>
      </c>
      <c r="Y283" s="236" t="s">
        <v>109</v>
      </c>
      <c r="Z283" s="226" t="s">
        <v>640</v>
      </c>
      <c r="AA283" s="248" t="s">
        <v>1155</v>
      </c>
      <c r="AB283" s="236"/>
      <c r="AC283" s="248"/>
      <c r="AD283" s="236"/>
      <c r="AE283" s="236"/>
      <c r="AF283" s="236"/>
      <c r="AG283" s="236"/>
    </row>
    <row r="284" spans="1:33" x14ac:dyDescent="0.25">
      <c r="A284" s="244" t="s">
        <v>1993</v>
      </c>
      <c r="B284" s="244" t="s">
        <v>1994</v>
      </c>
      <c r="C284" s="245" t="s">
        <v>687</v>
      </c>
      <c r="D284" s="244" t="s">
        <v>688</v>
      </c>
      <c r="E284" s="236" t="s">
        <v>1995</v>
      </c>
      <c r="F284" s="236" t="s">
        <v>269</v>
      </c>
      <c r="G284" s="236" t="s">
        <v>666</v>
      </c>
      <c r="H284" s="245" t="e">
        <v>#N/A</v>
      </c>
      <c r="I284" s="236" t="e">
        <v>#N/A</v>
      </c>
      <c r="J284" s="236" t="s">
        <v>289</v>
      </c>
      <c r="K284" s="236" t="s">
        <v>289</v>
      </c>
      <c r="L284" s="246">
        <v>9</v>
      </c>
      <c r="M284" s="236" t="s">
        <v>1168</v>
      </c>
      <c r="N284" s="236" t="s">
        <v>1996</v>
      </c>
      <c r="O284" s="236" t="s">
        <v>1997</v>
      </c>
      <c r="P284" s="236" t="s">
        <v>1987</v>
      </c>
      <c r="Q284" s="246">
        <v>9</v>
      </c>
      <c r="R284" s="236">
        <v>7777777</v>
      </c>
      <c r="S284" s="236" t="s">
        <v>716</v>
      </c>
      <c r="T284" s="236" t="s">
        <v>636</v>
      </c>
      <c r="U284" s="236" t="s">
        <v>639</v>
      </c>
      <c r="V284" s="236"/>
      <c r="W284" s="236"/>
      <c r="X284" s="226" t="s">
        <v>695</v>
      </c>
      <c r="Y284" s="226" t="s">
        <v>695</v>
      </c>
      <c r="Z284" s="226" t="s">
        <v>695</v>
      </c>
    </row>
    <row r="285" spans="1:33" x14ac:dyDescent="0.25">
      <c r="A285" s="226" t="s">
        <v>1993</v>
      </c>
      <c r="B285" s="226" t="s">
        <v>1998</v>
      </c>
      <c r="C285" s="236" t="s">
        <v>687</v>
      </c>
      <c r="D285" s="226" t="s">
        <v>688</v>
      </c>
      <c r="E285" s="236" t="s">
        <v>1995</v>
      </c>
      <c r="F285" s="236" t="s">
        <v>269</v>
      </c>
      <c r="G285" s="236" t="s">
        <v>666</v>
      </c>
      <c r="H285" s="236" t="s">
        <v>666</v>
      </c>
      <c r="I285" s="236" t="e">
        <v>#N/A</v>
      </c>
      <c r="J285" s="236" t="s">
        <v>289</v>
      </c>
      <c r="K285" s="236" t="s">
        <v>289</v>
      </c>
      <c r="L285" s="227">
        <v>9</v>
      </c>
      <c r="M285" s="236" t="s">
        <v>1168</v>
      </c>
      <c r="N285" s="236" t="s">
        <v>1996</v>
      </c>
      <c r="O285" s="236" t="s">
        <v>1999</v>
      </c>
      <c r="P285" s="236" t="s">
        <v>1987</v>
      </c>
      <c r="Q285" s="227">
        <v>9</v>
      </c>
      <c r="R285" s="236" t="s">
        <v>1060</v>
      </c>
      <c r="S285" s="236" t="s">
        <v>716</v>
      </c>
      <c r="T285" s="236" t="s">
        <v>636</v>
      </c>
      <c r="U285" s="236" t="s">
        <v>639</v>
      </c>
      <c r="V285" s="236"/>
      <c r="W285" s="236"/>
      <c r="X285" s="236" t="s">
        <v>109</v>
      </c>
      <c r="Y285" s="236" t="s">
        <v>109</v>
      </c>
      <c r="Z285" s="236" t="s">
        <v>695</v>
      </c>
      <c r="AA285" s="248" t="s">
        <v>1155</v>
      </c>
      <c r="AB285" s="236"/>
      <c r="AC285" s="248"/>
      <c r="AD285" s="236"/>
      <c r="AE285" s="236"/>
      <c r="AF285" s="236"/>
      <c r="AG285" s="236"/>
    </row>
    <row r="286" spans="1:33" x14ac:dyDescent="0.25">
      <c r="A286" s="226" t="s">
        <v>2000</v>
      </c>
      <c r="B286" s="226" t="s">
        <v>2001</v>
      </c>
      <c r="C286" s="236" t="s">
        <v>687</v>
      </c>
      <c r="D286" s="226" t="s">
        <v>688</v>
      </c>
      <c r="E286" s="236" t="s">
        <v>2002</v>
      </c>
      <c r="F286" s="236" t="s">
        <v>269</v>
      </c>
      <c r="G286" s="236" t="s">
        <v>666</v>
      </c>
      <c r="H286" s="236" t="s">
        <v>666</v>
      </c>
      <c r="I286" s="236" t="e">
        <v>#N/A</v>
      </c>
      <c r="J286" s="236" t="s">
        <v>845</v>
      </c>
      <c r="K286" s="236" t="s">
        <v>845</v>
      </c>
      <c r="L286" s="246">
        <v>9</v>
      </c>
      <c r="M286" s="236" t="s">
        <v>716</v>
      </c>
      <c r="N286" s="236" t="s">
        <v>2003</v>
      </c>
      <c r="O286" s="236" t="s">
        <v>2004</v>
      </c>
      <c r="P286" s="236" t="s">
        <v>2005</v>
      </c>
      <c r="Q286" s="246">
        <v>9</v>
      </c>
      <c r="R286" s="236">
        <v>7777777</v>
      </c>
      <c r="S286" s="236" t="s">
        <v>716</v>
      </c>
      <c r="T286" s="236" t="s">
        <v>896</v>
      </c>
      <c r="U286" s="236" t="s">
        <v>639</v>
      </c>
      <c r="V286" s="236" t="s">
        <v>636</v>
      </c>
      <c r="W286" s="236"/>
      <c r="X286" s="226" t="s">
        <v>695</v>
      </c>
      <c r="Y286" s="226" t="s">
        <v>695</v>
      </c>
      <c r="Z286" s="226" t="s">
        <v>695</v>
      </c>
    </row>
    <row r="287" spans="1:33" x14ac:dyDescent="0.25">
      <c r="A287" s="226" t="s">
        <v>2006</v>
      </c>
      <c r="B287" s="226" t="s">
        <v>2007</v>
      </c>
      <c r="C287" s="236" t="s">
        <v>99</v>
      </c>
      <c r="D287" s="236" t="s">
        <v>631</v>
      </c>
      <c r="E287" s="236" t="s">
        <v>2008</v>
      </c>
      <c r="F287" s="236" t="s">
        <v>269</v>
      </c>
      <c r="G287" s="236" t="s">
        <v>666</v>
      </c>
      <c r="H287" s="236" t="s">
        <v>666</v>
      </c>
      <c r="I287" s="236" t="e">
        <v>#N/A</v>
      </c>
      <c r="J287" s="236" t="s">
        <v>845</v>
      </c>
      <c r="K287" s="236" t="s">
        <v>845</v>
      </c>
      <c r="L287" s="246">
        <v>9</v>
      </c>
      <c r="M287" s="236" t="s">
        <v>716</v>
      </c>
      <c r="N287" s="236" t="s">
        <v>2009</v>
      </c>
      <c r="O287" s="236" t="s">
        <v>2010</v>
      </c>
      <c r="P287" s="236" t="s">
        <v>636</v>
      </c>
      <c r="Q287" s="246">
        <v>9</v>
      </c>
      <c r="R287" s="236">
        <v>1053737</v>
      </c>
      <c r="S287" s="236" t="s">
        <v>716</v>
      </c>
      <c r="T287" s="236" t="s">
        <v>845</v>
      </c>
      <c r="U287" s="236" t="s">
        <v>639</v>
      </c>
      <c r="V287" s="236" t="s">
        <v>2009</v>
      </c>
      <c r="W287" s="236"/>
      <c r="X287" s="226" t="s">
        <v>640</v>
      </c>
      <c r="Y287" s="226" t="s">
        <v>640</v>
      </c>
      <c r="Z287" s="226" t="s">
        <v>640</v>
      </c>
    </row>
    <row r="288" spans="1:33" x14ac:dyDescent="0.25">
      <c r="A288" s="226" t="s">
        <v>2011</v>
      </c>
      <c r="B288" s="226" t="s">
        <v>2012</v>
      </c>
      <c r="C288" s="236" t="s">
        <v>99</v>
      </c>
      <c r="D288" s="236" t="s">
        <v>631</v>
      </c>
      <c r="E288" s="236" t="s">
        <v>2013</v>
      </c>
      <c r="F288" s="236" t="s">
        <v>269</v>
      </c>
      <c r="G288" s="236" t="s">
        <v>666</v>
      </c>
      <c r="H288" s="236" t="s">
        <v>666</v>
      </c>
      <c r="I288" s="236" t="e">
        <v>#N/A</v>
      </c>
      <c r="J288" s="236" t="s">
        <v>845</v>
      </c>
      <c r="K288" s="236" t="s">
        <v>845</v>
      </c>
      <c r="L288" s="246">
        <v>9</v>
      </c>
      <c r="M288" s="236" t="s">
        <v>716</v>
      </c>
      <c r="N288" s="236" t="s">
        <v>2014</v>
      </c>
      <c r="O288" s="236" t="s">
        <v>2015</v>
      </c>
      <c r="P288" s="236" t="s">
        <v>636</v>
      </c>
      <c r="Q288" s="246">
        <v>9</v>
      </c>
      <c r="R288" s="236">
        <v>1052624</v>
      </c>
      <c r="S288" s="236" t="s">
        <v>716</v>
      </c>
      <c r="T288" s="236" t="s">
        <v>896</v>
      </c>
      <c r="U288" s="236" t="s">
        <v>639</v>
      </c>
      <c r="V288" s="236" t="s">
        <v>2014</v>
      </c>
      <c r="W288" s="236"/>
      <c r="X288" s="226" t="s">
        <v>640</v>
      </c>
      <c r="Y288" s="226" t="s">
        <v>640</v>
      </c>
      <c r="Z288" s="226" t="s">
        <v>640</v>
      </c>
    </row>
    <row r="289" spans="1:30" x14ac:dyDescent="0.25">
      <c r="A289" s="226" t="s">
        <v>2016</v>
      </c>
      <c r="B289" s="226" t="s">
        <v>2017</v>
      </c>
      <c r="C289" s="236" t="s">
        <v>731</v>
      </c>
      <c r="D289" s="226" t="s">
        <v>732</v>
      </c>
      <c r="E289" s="236" t="s">
        <v>2013</v>
      </c>
      <c r="F289" s="236" t="s">
        <v>269</v>
      </c>
      <c r="G289" s="236" t="s">
        <v>666</v>
      </c>
      <c r="H289" s="236" t="s">
        <v>666</v>
      </c>
      <c r="I289" s="236" t="e">
        <v>#N/A</v>
      </c>
      <c r="J289" s="236" t="s">
        <v>845</v>
      </c>
      <c r="K289" s="236" t="s">
        <v>845</v>
      </c>
      <c r="L289" s="246">
        <v>9</v>
      </c>
      <c r="M289" s="236" t="s">
        <v>716</v>
      </c>
      <c r="N289" s="236" t="s">
        <v>2018</v>
      </c>
      <c r="O289" s="236" t="s">
        <v>2019</v>
      </c>
      <c r="P289" s="236" t="s">
        <v>2020</v>
      </c>
      <c r="Q289" s="246">
        <v>9</v>
      </c>
      <c r="R289" s="236">
        <v>7777777</v>
      </c>
      <c r="S289" s="236" t="s">
        <v>716</v>
      </c>
      <c r="T289" s="236" t="s">
        <v>845</v>
      </c>
      <c r="U289" s="236" t="s">
        <v>639</v>
      </c>
      <c r="V289" s="236" t="s">
        <v>804</v>
      </c>
      <c r="W289" s="236"/>
      <c r="X289" s="226" t="s">
        <v>773</v>
      </c>
      <c r="Y289" s="226" t="s">
        <v>773</v>
      </c>
      <c r="Z289" s="226" t="s">
        <v>773</v>
      </c>
    </row>
    <row r="290" spans="1:30" x14ac:dyDescent="0.25">
      <c r="A290" s="226" t="s">
        <v>2021</v>
      </c>
      <c r="B290" s="226" t="s">
        <v>2022</v>
      </c>
      <c r="C290" s="236" t="s">
        <v>687</v>
      </c>
      <c r="D290" s="226" t="s">
        <v>688</v>
      </c>
      <c r="E290" s="236" t="s">
        <v>2013</v>
      </c>
      <c r="F290" s="236" t="s">
        <v>269</v>
      </c>
      <c r="G290" s="236" t="s">
        <v>666</v>
      </c>
      <c r="H290" s="236" t="s">
        <v>666</v>
      </c>
      <c r="I290" s="236" t="e">
        <v>#N/A</v>
      </c>
      <c r="J290" s="236" t="s">
        <v>845</v>
      </c>
      <c r="K290" s="236" t="s">
        <v>845</v>
      </c>
      <c r="L290" s="246">
        <v>9</v>
      </c>
      <c r="M290" s="236" t="s">
        <v>716</v>
      </c>
      <c r="N290" s="236" t="s">
        <v>2023</v>
      </c>
      <c r="O290" s="236" t="s">
        <v>2024</v>
      </c>
      <c r="P290" s="236" t="s">
        <v>636</v>
      </c>
      <c r="Q290" s="246">
        <v>9</v>
      </c>
      <c r="R290" s="236">
        <v>7777777</v>
      </c>
      <c r="S290" s="236" t="s">
        <v>716</v>
      </c>
      <c r="T290" s="236" t="s">
        <v>896</v>
      </c>
      <c r="U290" s="236" t="s">
        <v>639</v>
      </c>
      <c r="V290" s="236" t="s">
        <v>636</v>
      </c>
      <c r="W290" s="236"/>
      <c r="X290" s="226" t="s">
        <v>695</v>
      </c>
      <c r="Y290" s="226" t="s">
        <v>695</v>
      </c>
      <c r="Z290" s="226" t="s">
        <v>695</v>
      </c>
    </row>
    <row r="291" spans="1:30" x14ac:dyDescent="0.25">
      <c r="A291" s="226" t="s">
        <v>2025</v>
      </c>
      <c r="B291" s="226" t="s">
        <v>2026</v>
      </c>
      <c r="C291" s="236" t="s">
        <v>687</v>
      </c>
      <c r="D291" s="226" t="s">
        <v>688</v>
      </c>
      <c r="E291" s="236" t="s">
        <v>2027</v>
      </c>
      <c r="F291" s="236" t="s">
        <v>269</v>
      </c>
      <c r="G291" s="236" t="s">
        <v>666</v>
      </c>
      <c r="H291" s="236" t="s">
        <v>666</v>
      </c>
      <c r="I291" s="236" t="e">
        <v>#N/A</v>
      </c>
      <c r="J291" s="236" t="s">
        <v>309</v>
      </c>
      <c r="K291" s="236" t="s">
        <v>309</v>
      </c>
      <c r="L291" s="246">
        <v>9</v>
      </c>
      <c r="M291" s="236" t="s">
        <v>716</v>
      </c>
      <c r="N291" s="236" t="s">
        <v>2028</v>
      </c>
      <c r="O291" s="236" t="s">
        <v>2029</v>
      </c>
      <c r="P291" s="236" t="s">
        <v>636</v>
      </c>
      <c r="Q291" s="246">
        <v>9</v>
      </c>
      <c r="R291" s="236">
        <v>7777777</v>
      </c>
      <c r="S291" s="236" t="s">
        <v>716</v>
      </c>
      <c r="T291" s="236" t="s">
        <v>2030</v>
      </c>
      <c r="U291" s="236" t="s">
        <v>639</v>
      </c>
      <c r="V291" s="236" t="s">
        <v>636</v>
      </c>
      <c r="W291" s="236"/>
      <c r="X291" s="226" t="s">
        <v>695</v>
      </c>
      <c r="Y291" s="226" t="s">
        <v>695</v>
      </c>
      <c r="Z291" s="226" t="s">
        <v>695</v>
      </c>
    </row>
    <row r="292" spans="1:30" x14ac:dyDescent="0.25">
      <c r="A292" s="226" t="s">
        <v>2031</v>
      </c>
      <c r="B292" s="226" t="s">
        <v>2032</v>
      </c>
      <c r="C292" s="236" t="s">
        <v>687</v>
      </c>
      <c r="D292" s="226" t="s">
        <v>688</v>
      </c>
      <c r="E292" s="236" t="s">
        <v>2033</v>
      </c>
      <c r="F292" s="236" t="s">
        <v>269</v>
      </c>
      <c r="G292" s="236" t="s">
        <v>666</v>
      </c>
      <c r="H292" s="236" t="s">
        <v>666</v>
      </c>
      <c r="I292" s="236" t="e">
        <v>#N/A</v>
      </c>
      <c r="J292" s="236" t="s">
        <v>2034</v>
      </c>
      <c r="K292" s="236" t="s">
        <v>2034</v>
      </c>
      <c r="L292" s="246">
        <v>9</v>
      </c>
      <c r="M292" s="236" t="s">
        <v>716</v>
      </c>
      <c r="N292" s="236" t="s">
        <v>2035</v>
      </c>
      <c r="O292" s="236" t="s">
        <v>2036</v>
      </c>
      <c r="P292" s="236" t="s">
        <v>2037</v>
      </c>
      <c r="Q292" s="246">
        <v>9</v>
      </c>
      <c r="R292" s="236">
        <v>25257</v>
      </c>
      <c r="S292" s="236" t="s">
        <v>716</v>
      </c>
      <c r="T292" s="236" t="s">
        <v>896</v>
      </c>
      <c r="U292" s="236" t="s">
        <v>639</v>
      </c>
      <c r="V292" s="236" t="s">
        <v>636</v>
      </c>
      <c r="W292" s="236"/>
      <c r="X292" s="226" t="s">
        <v>695</v>
      </c>
      <c r="Y292" s="226" t="s">
        <v>695</v>
      </c>
      <c r="Z292" s="226" t="s">
        <v>695</v>
      </c>
    </row>
    <row r="293" spans="1:30" x14ac:dyDescent="0.25">
      <c r="A293" s="226" t="s">
        <v>2038</v>
      </c>
      <c r="B293" s="226" t="s">
        <v>2039</v>
      </c>
      <c r="C293" s="236" t="s">
        <v>99</v>
      </c>
      <c r="D293" s="236" t="s">
        <v>631</v>
      </c>
      <c r="E293" s="236" t="s">
        <v>2040</v>
      </c>
      <c r="F293" s="236" t="s">
        <v>269</v>
      </c>
      <c r="G293" s="236" t="s">
        <v>666</v>
      </c>
      <c r="H293" s="236" t="s">
        <v>666</v>
      </c>
      <c r="I293" s="236"/>
      <c r="J293" s="236" t="s">
        <v>682</v>
      </c>
      <c r="K293" s="236" t="s">
        <v>682</v>
      </c>
      <c r="L293" s="246">
        <v>1</v>
      </c>
      <c r="M293" s="236" t="s">
        <v>1397</v>
      </c>
      <c r="N293" s="236" t="s">
        <v>2040</v>
      </c>
      <c r="O293" s="236" t="s">
        <v>2041</v>
      </c>
      <c r="P293" s="236" t="s">
        <v>636</v>
      </c>
      <c r="Q293" s="246">
        <v>1</v>
      </c>
      <c r="R293" s="236">
        <v>1078966</v>
      </c>
      <c r="S293" s="236" t="s">
        <v>637</v>
      </c>
      <c r="T293" s="236" t="s">
        <v>682</v>
      </c>
      <c r="U293" s="236" t="s">
        <v>639</v>
      </c>
      <c r="V293" s="236" t="s">
        <v>636</v>
      </c>
      <c r="W293" s="236"/>
      <c r="X293" s="226" t="s">
        <v>640</v>
      </c>
      <c r="Y293" s="226" t="s">
        <v>640</v>
      </c>
      <c r="Z293" s="226" t="s">
        <v>640</v>
      </c>
    </row>
    <row r="294" spans="1:30" x14ac:dyDescent="0.25">
      <c r="A294" s="226" t="s">
        <v>2042</v>
      </c>
      <c r="B294" s="226" t="s">
        <v>2043</v>
      </c>
      <c r="C294" s="236" t="s">
        <v>731</v>
      </c>
      <c r="D294" s="226" t="s">
        <v>732</v>
      </c>
      <c r="E294" s="236" t="s">
        <v>2044</v>
      </c>
      <c r="F294" s="236" t="s">
        <v>269</v>
      </c>
      <c r="G294" s="236" t="s">
        <v>666</v>
      </c>
      <c r="H294" s="236" t="s">
        <v>666</v>
      </c>
      <c r="I294" s="236" t="e">
        <v>#N/A</v>
      </c>
      <c r="J294" s="236" t="s">
        <v>468</v>
      </c>
      <c r="K294" s="236" t="s">
        <v>468</v>
      </c>
      <c r="L294" s="246">
        <v>1</v>
      </c>
      <c r="M294" s="236" t="s">
        <v>1397</v>
      </c>
      <c r="N294" s="236" t="s">
        <v>2045</v>
      </c>
      <c r="O294" s="236" t="s">
        <v>2046</v>
      </c>
      <c r="P294" s="236" t="s">
        <v>2047</v>
      </c>
      <c r="Q294" s="246">
        <v>1</v>
      </c>
      <c r="R294" s="236">
        <v>1078967</v>
      </c>
      <c r="S294" s="236" t="s">
        <v>637</v>
      </c>
      <c r="T294" s="236" t="s">
        <v>678</v>
      </c>
      <c r="U294" s="236" t="s">
        <v>639</v>
      </c>
      <c r="V294" s="236" t="s">
        <v>804</v>
      </c>
      <c r="W294" s="236"/>
      <c r="X294" s="226" t="s">
        <v>773</v>
      </c>
      <c r="Y294" s="226" t="s">
        <v>773</v>
      </c>
      <c r="Z294" s="226" t="s">
        <v>773</v>
      </c>
    </row>
    <row r="295" spans="1:30" x14ac:dyDescent="0.25">
      <c r="A295" s="226" t="s">
        <v>2048</v>
      </c>
      <c r="B295" s="226" t="s">
        <v>2049</v>
      </c>
      <c r="C295" s="236" t="s">
        <v>99</v>
      </c>
      <c r="D295" s="236" t="s">
        <v>631</v>
      </c>
      <c r="E295" s="236" t="s">
        <v>2050</v>
      </c>
      <c r="F295" s="236" t="s">
        <v>269</v>
      </c>
      <c r="G295" s="236" t="s">
        <v>666</v>
      </c>
      <c r="H295" s="236" t="s">
        <v>666</v>
      </c>
      <c r="I295" s="236" t="e">
        <v>#N/A</v>
      </c>
      <c r="J295" s="236" t="s">
        <v>468</v>
      </c>
      <c r="K295" s="236" t="s">
        <v>468</v>
      </c>
      <c r="L295" s="246">
        <v>1</v>
      </c>
      <c r="M295" s="236" t="s">
        <v>2051</v>
      </c>
      <c r="N295" s="236" t="s">
        <v>2052</v>
      </c>
      <c r="O295" s="236" t="s">
        <v>2053</v>
      </c>
      <c r="P295" s="236" t="s">
        <v>636</v>
      </c>
      <c r="Q295" s="246">
        <v>1</v>
      </c>
      <c r="R295" s="236">
        <v>1079105</v>
      </c>
      <c r="S295" s="236" t="s">
        <v>637</v>
      </c>
      <c r="T295" s="236" t="s">
        <v>678</v>
      </c>
      <c r="U295" s="236" t="s">
        <v>639</v>
      </c>
      <c r="V295" s="236" t="s">
        <v>636</v>
      </c>
      <c r="W295" s="236"/>
      <c r="X295" s="226" t="s">
        <v>640</v>
      </c>
      <c r="Y295" s="226" t="s">
        <v>640</v>
      </c>
      <c r="Z295" s="226" t="s">
        <v>640</v>
      </c>
    </row>
    <row r="296" spans="1:30" x14ac:dyDescent="0.25">
      <c r="A296" s="226" t="s">
        <v>2054</v>
      </c>
      <c r="B296" s="226" t="s">
        <v>2055</v>
      </c>
      <c r="C296" s="236" t="s">
        <v>99</v>
      </c>
      <c r="D296" s="236" t="s">
        <v>631</v>
      </c>
      <c r="E296" s="236" t="s">
        <v>2056</v>
      </c>
      <c r="F296" s="236" t="s">
        <v>269</v>
      </c>
      <c r="G296" s="236" t="s">
        <v>666</v>
      </c>
      <c r="H296" s="236" t="s">
        <v>666</v>
      </c>
      <c r="I296" s="236" t="e">
        <v>#N/A</v>
      </c>
      <c r="J296" s="236" t="s">
        <v>632</v>
      </c>
      <c r="K296" s="236" t="s">
        <v>632</v>
      </c>
      <c r="L296" s="246">
        <v>1</v>
      </c>
      <c r="M296" s="236" t="s">
        <v>2051</v>
      </c>
      <c r="N296" s="236" t="s">
        <v>2057</v>
      </c>
      <c r="O296" s="236" t="s">
        <v>2058</v>
      </c>
      <c r="P296" s="236" t="s">
        <v>636</v>
      </c>
      <c r="Q296" s="246">
        <v>1</v>
      </c>
      <c r="R296" s="236">
        <v>1079107</v>
      </c>
      <c r="S296" s="236" t="s">
        <v>637</v>
      </c>
      <c r="T296" s="236" t="s">
        <v>638</v>
      </c>
      <c r="U296" s="236" t="s">
        <v>639</v>
      </c>
      <c r="V296" s="236" t="s">
        <v>636</v>
      </c>
      <c r="W296" s="236"/>
      <c r="X296" s="226" t="s">
        <v>640</v>
      </c>
      <c r="Y296" s="226" t="s">
        <v>640</v>
      </c>
      <c r="Z296" s="226" t="s">
        <v>640</v>
      </c>
    </row>
    <row r="297" spans="1:30" x14ac:dyDescent="0.25">
      <c r="A297" s="226" t="s">
        <v>2059</v>
      </c>
      <c r="B297" s="226" t="s">
        <v>2060</v>
      </c>
      <c r="C297" s="236" t="s">
        <v>99</v>
      </c>
      <c r="D297" s="236" t="s">
        <v>631</v>
      </c>
      <c r="E297" s="236" t="s">
        <v>2061</v>
      </c>
      <c r="F297" s="236" t="s">
        <v>269</v>
      </c>
      <c r="G297" s="236" t="s">
        <v>666</v>
      </c>
      <c r="H297" s="236" t="s">
        <v>666</v>
      </c>
      <c r="I297" s="236" t="e">
        <v>#N/A</v>
      </c>
      <c r="J297" s="236" t="s">
        <v>468</v>
      </c>
      <c r="K297" s="236" t="s">
        <v>468</v>
      </c>
      <c r="L297" s="246">
        <v>1</v>
      </c>
      <c r="M297" s="236" t="s">
        <v>1397</v>
      </c>
      <c r="N297" s="236" t="s">
        <v>2061</v>
      </c>
      <c r="O297" s="236" t="s">
        <v>2062</v>
      </c>
      <c r="P297" s="236" t="s">
        <v>636</v>
      </c>
      <c r="Q297" s="246">
        <v>1</v>
      </c>
      <c r="R297" s="236">
        <v>1078969</v>
      </c>
      <c r="S297" s="236" t="s">
        <v>637</v>
      </c>
      <c r="T297" s="236" t="s">
        <v>763</v>
      </c>
      <c r="U297" s="236" t="s">
        <v>639</v>
      </c>
      <c r="V297" s="236" t="s">
        <v>636</v>
      </c>
      <c r="W297" s="236"/>
      <c r="X297" s="226" t="s">
        <v>640</v>
      </c>
      <c r="Y297" s="226" t="s">
        <v>640</v>
      </c>
      <c r="Z297" s="226" t="s">
        <v>640</v>
      </c>
    </row>
    <row r="298" spans="1:30" x14ac:dyDescent="0.25">
      <c r="A298" s="226" t="s">
        <v>2063</v>
      </c>
      <c r="B298" s="226" t="s">
        <v>2064</v>
      </c>
      <c r="C298" s="236" t="s">
        <v>99</v>
      </c>
      <c r="D298" s="236" t="s">
        <v>631</v>
      </c>
      <c r="E298" s="236" t="s">
        <v>2065</v>
      </c>
      <c r="F298" s="236" t="s">
        <v>269</v>
      </c>
      <c r="G298" s="236" t="s">
        <v>666</v>
      </c>
      <c r="H298" s="236" t="s">
        <v>666</v>
      </c>
      <c r="I298" s="236" t="e">
        <v>#N/A</v>
      </c>
      <c r="J298" s="236" t="s">
        <v>468</v>
      </c>
      <c r="K298" s="236" t="s">
        <v>468</v>
      </c>
      <c r="L298" s="246">
        <v>1</v>
      </c>
      <c r="M298" s="236" t="s">
        <v>1397</v>
      </c>
      <c r="N298" s="236" t="s">
        <v>2066</v>
      </c>
      <c r="O298" s="236" t="s">
        <v>2067</v>
      </c>
      <c r="P298" s="236" t="s">
        <v>636</v>
      </c>
      <c r="Q298" s="246">
        <v>1</v>
      </c>
      <c r="R298" s="236">
        <v>1078972</v>
      </c>
      <c r="S298" s="236" t="s">
        <v>637</v>
      </c>
      <c r="T298" s="236" t="s">
        <v>678</v>
      </c>
      <c r="U298" s="236" t="s">
        <v>639</v>
      </c>
      <c r="V298" s="236" t="s">
        <v>636</v>
      </c>
      <c r="W298" s="236"/>
      <c r="X298" s="226" t="s">
        <v>640</v>
      </c>
      <c r="Y298" s="226" t="s">
        <v>640</v>
      </c>
      <c r="Z298" s="226" t="s">
        <v>640</v>
      </c>
    </row>
    <row r="299" spans="1:30" x14ac:dyDescent="0.25">
      <c r="A299" s="226" t="s">
        <v>2068</v>
      </c>
      <c r="B299" s="226" t="s">
        <v>2069</v>
      </c>
      <c r="C299" s="236" t="s">
        <v>731</v>
      </c>
      <c r="D299" s="226" t="s">
        <v>732</v>
      </c>
      <c r="E299" s="236" t="s">
        <v>2065</v>
      </c>
      <c r="F299" s="236" t="s">
        <v>269</v>
      </c>
      <c r="G299" s="236" t="s">
        <v>666</v>
      </c>
      <c r="H299" s="236" t="s">
        <v>666</v>
      </c>
      <c r="I299" s="236" t="e">
        <v>#N/A</v>
      </c>
      <c r="J299" s="236" t="s">
        <v>468</v>
      </c>
      <c r="K299" s="236" t="s">
        <v>468</v>
      </c>
      <c r="L299" s="246">
        <v>1</v>
      </c>
      <c r="M299" s="236" t="s">
        <v>1397</v>
      </c>
      <c r="N299" s="236" t="s">
        <v>2066</v>
      </c>
      <c r="O299" s="236" t="s">
        <v>2070</v>
      </c>
      <c r="P299" s="236" t="s">
        <v>2071</v>
      </c>
      <c r="Q299" s="246">
        <v>1</v>
      </c>
      <c r="R299" s="236">
        <v>1078972</v>
      </c>
      <c r="S299" s="236" t="s">
        <v>637</v>
      </c>
      <c r="T299" s="236" t="s">
        <v>636</v>
      </c>
      <c r="U299" s="236" t="s">
        <v>639</v>
      </c>
      <c r="V299" s="236" t="s">
        <v>636</v>
      </c>
      <c r="W299" s="236"/>
      <c r="X299" s="226" t="s">
        <v>773</v>
      </c>
      <c r="Y299" s="226" t="s">
        <v>773</v>
      </c>
      <c r="Z299" s="226" t="s">
        <v>773</v>
      </c>
    </row>
    <row r="300" spans="1:30" x14ac:dyDescent="0.25">
      <c r="A300" s="226" t="s">
        <v>2072</v>
      </c>
      <c r="B300" s="226" t="s">
        <v>2073</v>
      </c>
      <c r="C300" s="236" t="s">
        <v>99</v>
      </c>
      <c r="D300" s="236" t="s">
        <v>631</v>
      </c>
      <c r="E300" s="236" t="s">
        <v>2074</v>
      </c>
      <c r="F300" s="236" t="s">
        <v>269</v>
      </c>
      <c r="G300" s="236" t="s">
        <v>666</v>
      </c>
      <c r="H300" s="236" t="s">
        <v>666</v>
      </c>
      <c r="I300" s="236" t="e">
        <v>#N/A</v>
      </c>
      <c r="J300" s="236" t="s">
        <v>468</v>
      </c>
      <c r="K300" s="236" t="s">
        <v>468</v>
      </c>
      <c r="L300" s="246">
        <v>1</v>
      </c>
      <c r="M300" s="236" t="s">
        <v>1397</v>
      </c>
      <c r="N300" s="236" t="s">
        <v>2074</v>
      </c>
      <c r="O300" s="236" t="s">
        <v>2075</v>
      </c>
      <c r="P300" s="236" t="s">
        <v>636</v>
      </c>
      <c r="Q300" s="246">
        <v>1</v>
      </c>
      <c r="R300" s="236">
        <v>1078973</v>
      </c>
      <c r="S300" s="236" t="s">
        <v>637</v>
      </c>
      <c r="T300" s="236" t="s">
        <v>763</v>
      </c>
      <c r="U300" s="236" t="s">
        <v>639</v>
      </c>
      <c r="V300" s="236" t="s">
        <v>636</v>
      </c>
      <c r="W300" s="236"/>
      <c r="X300" s="226" t="s">
        <v>640</v>
      </c>
      <c r="Y300" s="226" t="s">
        <v>640</v>
      </c>
      <c r="Z300" s="226" t="s">
        <v>640</v>
      </c>
    </row>
    <row r="301" spans="1:30" x14ac:dyDescent="0.25">
      <c r="A301" s="226" t="s">
        <v>2076</v>
      </c>
      <c r="B301" s="226" t="s">
        <v>2077</v>
      </c>
      <c r="C301" s="236" t="s">
        <v>99</v>
      </c>
      <c r="D301" s="236" t="s">
        <v>631</v>
      </c>
      <c r="E301" s="236" t="s">
        <v>2078</v>
      </c>
      <c r="F301" s="236" t="s">
        <v>269</v>
      </c>
      <c r="G301" s="236" t="s">
        <v>666</v>
      </c>
      <c r="H301" s="236" t="s">
        <v>666</v>
      </c>
      <c r="I301" s="236" t="e">
        <v>#N/A</v>
      </c>
      <c r="J301" s="236" t="s">
        <v>468</v>
      </c>
      <c r="K301" s="236" t="s">
        <v>468</v>
      </c>
      <c r="L301" s="246">
        <v>1</v>
      </c>
      <c r="M301" s="236" t="s">
        <v>1397</v>
      </c>
      <c r="N301" s="236" t="s">
        <v>2078</v>
      </c>
      <c r="O301" s="236" t="s">
        <v>2079</v>
      </c>
      <c r="P301" s="236" t="s">
        <v>636</v>
      </c>
      <c r="Q301" s="246">
        <v>1</v>
      </c>
      <c r="R301" s="236">
        <v>1078975</v>
      </c>
      <c r="S301" s="236" t="s">
        <v>637</v>
      </c>
      <c r="T301" s="236" t="s">
        <v>763</v>
      </c>
      <c r="U301" s="236" t="s">
        <v>639</v>
      </c>
      <c r="V301" s="236" t="s">
        <v>636</v>
      </c>
      <c r="W301" s="236"/>
      <c r="X301" s="226" t="s">
        <v>640</v>
      </c>
      <c r="Y301" s="226" t="s">
        <v>640</v>
      </c>
      <c r="Z301" s="226" t="s">
        <v>640</v>
      </c>
    </row>
    <row r="302" spans="1:30" x14ac:dyDescent="0.25">
      <c r="A302" s="226" t="s">
        <v>2080</v>
      </c>
      <c r="B302" s="226" t="s">
        <v>2081</v>
      </c>
      <c r="C302" s="236" t="s">
        <v>99</v>
      </c>
      <c r="D302" s="236" t="s">
        <v>631</v>
      </c>
      <c r="E302" s="236" t="s">
        <v>2082</v>
      </c>
      <c r="F302" s="236" t="s">
        <v>269</v>
      </c>
      <c r="G302" s="236" t="s">
        <v>666</v>
      </c>
      <c r="H302" s="236" t="s">
        <v>666</v>
      </c>
      <c r="I302" s="236" t="e">
        <v>#N/A</v>
      </c>
      <c r="J302" s="236" t="s">
        <v>632</v>
      </c>
      <c r="K302" s="236" t="s">
        <v>632</v>
      </c>
      <c r="L302" s="246">
        <v>1</v>
      </c>
      <c r="M302" s="236" t="s">
        <v>1397</v>
      </c>
      <c r="N302" s="236" t="s">
        <v>2082</v>
      </c>
      <c r="O302" s="236" t="s">
        <v>2083</v>
      </c>
      <c r="P302" s="236" t="s">
        <v>636</v>
      </c>
      <c r="Q302" s="246">
        <v>1</v>
      </c>
      <c r="R302" s="236">
        <v>1017432</v>
      </c>
      <c r="S302" s="236" t="s">
        <v>637</v>
      </c>
      <c r="T302" s="236" t="s">
        <v>638</v>
      </c>
      <c r="U302" s="236" t="s">
        <v>639</v>
      </c>
      <c r="V302" s="236" t="s">
        <v>636</v>
      </c>
      <c r="W302" s="236"/>
      <c r="X302" s="226" t="s">
        <v>640</v>
      </c>
      <c r="Y302" s="226" t="s">
        <v>640</v>
      </c>
      <c r="Z302" s="226" t="s">
        <v>640</v>
      </c>
    </row>
    <row r="303" spans="1:30" x14ac:dyDescent="0.25">
      <c r="A303" s="226" t="s">
        <v>2084</v>
      </c>
      <c r="B303" s="226" t="s">
        <v>2085</v>
      </c>
      <c r="C303" s="236" t="s">
        <v>99</v>
      </c>
      <c r="D303" s="236" t="s">
        <v>631</v>
      </c>
      <c r="E303" s="236" t="s">
        <v>2086</v>
      </c>
      <c r="F303" s="236" t="s">
        <v>269</v>
      </c>
      <c r="G303" s="236" t="s">
        <v>666</v>
      </c>
      <c r="H303" s="236" t="s">
        <v>666</v>
      </c>
      <c r="I303" s="236" t="s">
        <v>667</v>
      </c>
      <c r="J303" s="236" t="s">
        <v>308</v>
      </c>
      <c r="K303" s="236" t="s">
        <v>308</v>
      </c>
      <c r="L303" s="246">
        <v>2.85</v>
      </c>
      <c r="M303" s="236" t="s">
        <v>716</v>
      </c>
      <c r="N303" s="236" t="s">
        <v>2087</v>
      </c>
      <c r="O303" s="236" t="s">
        <v>2088</v>
      </c>
      <c r="P303" s="236">
        <v>1015689</v>
      </c>
      <c r="Q303" s="246">
        <v>2.85</v>
      </c>
      <c r="R303" s="236">
        <v>1062370</v>
      </c>
      <c r="S303" s="236" t="s">
        <v>716</v>
      </c>
      <c r="T303" s="236" t="s">
        <v>2089</v>
      </c>
      <c r="U303" s="236" t="s">
        <v>735</v>
      </c>
      <c r="V303" s="236" t="s">
        <v>2090</v>
      </c>
      <c r="W303" s="236"/>
      <c r="X303" s="226" t="s">
        <v>1625</v>
      </c>
      <c r="Y303" s="226" t="s">
        <v>1625</v>
      </c>
      <c r="AC303" s="230" t="s">
        <v>1044</v>
      </c>
      <c r="AD303" s="229">
        <v>44765</v>
      </c>
    </row>
    <row r="304" spans="1:30" x14ac:dyDescent="0.25">
      <c r="A304" s="226" t="s">
        <v>2091</v>
      </c>
      <c r="B304" s="226" t="s">
        <v>2092</v>
      </c>
      <c r="C304" s="236" t="s">
        <v>99</v>
      </c>
      <c r="D304" s="236" t="s">
        <v>631</v>
      </c>
      <c r="E304" s="236" t="s">
        <v>2093</v>
      </c>
      <c r="F304" s="236" t="s">
        <v>269</v>
      </c>
      <c r="G304" s="236" t="s">
        <v>666</v>
      </c>
      <c r="H304" s="236" t="s">
        <v>666</v>
      </c>
      <c r="I304" s="236" t="s">
        <v>667</v>
      </c>
      <c r="J304" s="236" t="s">
        <v>308</v>
      </c>
      <c r="K304" s="236" t="s">
        <v>308</v>
      </c>
      <c r="L304" s="246">
        <v>2.85</v>
      </c>
      <c r="M304" s="236" t="s">
        <v>716</v>
      </c>
      <c r="N304" s="236" t="s">
        <v>2094</v>
      </c>
      <c r="O304" s="236" t="s">
        <v>2095</v>
      </c>
      <c r="P304" s="236">
        <v>1031379</v>
      </c>
      <c r="Q304" s="246">
        <v>2.85</v>
      </c>
      <c r="R304" s="236">
        <v>1062371</v>
      </c>
      <c r="S304" s="236" t="s">
        <v>633</v>
      </c>
      <c r="T304" s="236" t="s">
        <v>1242</v>
      </c>
      <c r="U304" s="236" t="s">
        <v>879</v>
      </c>
      <c r="V304" s="236" t="s">
        <v>636</v>
      </c>
      <c r="W304" s="236"/>
      <c r="X304" s="226" t="s">
        <v>1625</v>
      </c>
      <c r="Y304" s="226" t="s">
        <v>1625</v>
      </c>
      <c r="AC304" s="230" t="s">
        <v>1044</v>
      </c>
      <c r="AD304" s="229">
        <v>44765</v>
      </c>
    </row>
    <row r="305" spans="1:26" x14ac:dyDescent="0.25">
      <c r="A305" s="226" t="s">
        <v>2096</v>
      </c>
      <c r="B305" s="226" t="s">
        <v>2097</v>
      </c>
      <c r="C305" s="236" t="s">
        <v>99</v>
      </c>
      <c r="D305" s="236" t="s">
        <v>631</v>
      </c>
      <c r="E305" s="236" t="s">
        <v>2098</v>
      </c>
      <c r="F305" s="236" t="s">
        <v>269</v>
      </c>
      <c r="G305" s="236" t="s">
        <v>666</v>
      </c>
      <c r="H305" s="236" t="s">
        <v>666</v>
      </c>
      <c r="I305" s="236" t="s">
        <v>667</v>
      </c>
      <c r="J305" s="236" t="s">
        <v>632</v>
      </c>
      <c r="K305" s="236" t="s">
        <v>632</v>
      </c>
      <c r="L305" s="246">
        <v>1</v>
      </c>
      <c r="M305" s="236" t="s">
        <v>1397</v>
      </c>
      <c r="N305" s="236" t="s">
        <v>2098</v>
      </c>
      <c r="O305" s="236" t="s">
        <v>2099</v>
      </c>
      <c r="P305" s="236" t="s">
        <v>636</v>
      </c>
      <c r="Q305" s="246">
        <v>1</v>
      </c>
      <c r="R305" s="236">
        <v>1037107</v>
      </c>
      <c r="S305" s="236" t="s">
        <v>637</v>
      </c>
      <c r="T305" s="236" t="s">
        <v>638</v>
      </c>
      <c r="U305" s="236" t="s">
        <v>639</v>
      </c>
      <c r="V305" s="236" t="s">
        <v>636</v>
      </c>
      <c r="W305" s="236"/>
      <c r="X305" s="226" t="s">
        <v>640</v>
      </c>
      <c r="Y305" s="226" t="s">
        <v>640</v>
      </c>
      <c r="Z305" s="226" t="s">
        <v>640</v>
      </c>
    </row>
    <row r="306" spans="1:26" x14ac:dyDescent="0.25">
      <c r="A306" s="226" t="s">
        <v>2100</v>
      </c>
      <c r="B306" s="226" t="s">
        <v>2101</v>
      </c>
      <c r="C306" s="236" t="s">
        <v>731</v>
      </c>
      <c r="D306" s="226" t="s">
        <v>732</v>
      </c>
      <c r="E306" s="236" t="s">
        <v>2098</v>
      </c>
      <c r="F306" s="236" t="s">
        <v>269</v>
      </c>
      <c r="G306" s="236" t="s">
        <v>666</v>
      </c>
      <c r="H306" s="236" t="s">
        <v>666</v>
      </c>
      <c r="I306" s="236" t="s">
        <v>667</v>
      </c>
      <c r="J306" s="236" t="s">
        <v>632</v>
      </c>
      <c r="K306" s="236" t="s">
        <v>632</v>
      </c>
      <c r="L306" s="246">
        <v>1</v>
      </c>
      <c r="M306" s="236" t="s">
        <v>1397</v>
      </c>
      <c r="N306" s="236" t="s">
        <v>2098</v>
      </c>
      <c r="O306" s="236" t="s">
        <v>2102</v>
      </c>
      <c r="P306" s="236" t="s">
        <v>2103</v>
      </c>
      <c r="Q306" s="246">
        <v>1</v>
      </c>
      <c r="R306" s="236">
        <v>1037107</v>
      </c>
      <c r="S306" s="236" t="s">
        <v>637</v>
      </c>
      <c r="T306" s="236" t="s">
        <v>636</v>
      </c>
      <c r="U306" s="236" t="s">
        <v>639</v>
      </c>
      <c r="V306" s="236" t="s">
        <v>636</v>
      </c>
      <c r="W306" s="236"/>
      <c r="X306" s="226" t="s">
        <v>773</v>
      </c>
      <c r="Y306" s="226" t="s">
        <v>773</v>
      </c>
      <c r="Z306" s="226" t="s">
        <v>773</v>
      </c>
    </row>
    <row r="307" spans="1:26" x14ac:dyDescent="0.25">
      <c r="A307" s="226" t="s">
        <v>2104</v>
      </c>
      <c r="B307" s="226" t="s">
        <v>2105</v>
      </c>
      <c r="C307" s="236" t="s">
        <v>99</v>
      </c>
      <c r="D307" s="236" t="s">
        <v>631</v>
      </c>
      <c r="E307" s="236" t="s">
        <v>2106</v>
      </c>
      <c r="F307" s="236" t="s">
        <v>269</v>
      </c>
      <c r="G307" s="236" t="s">
        <v>666</v>
      </c>
      <c r="H307" s="236" t="s">
        <v>666</v>
      </c>
      <c r="I307" s="236" t="e">
        <v>#N/A</v>
      </c>
      <c r="J307" s="236" t="s">
        <v>472</v>
      </c>
      <c r="K307" s="236" t="s">
        <v>472</v>
      </c>
      <c r="L307" s="246">
        <v>1</v>
      </c>
      <c r="M307" s="236" t="s">
        <v>1397</v>
      </c>
      <c r="N307" s="236" t="s">
        <v>2106</v>
      </c>
      <c r="O307" s="236" t="s">
        <v>2107</v>
      </c>
      <c r="P307" s="236" t="s">
        <v>636</v>
      </c>
      <c r="Q307" s="246">
        <v>1</v>
      </c>
      <c r="R307" s="236">
        <v>1074841</v>
      </c>
      <c r="S307" s="236" t="s">
        <v>637</v>
      </c>
      <c r="T307" s="236" t="s">
        <v>472</v>
      </c>
      <c r="U307" s="236" t="s">
        <v>639</v>
      </c>
      <c r="V307" s="236" t="s">
        <v>636</v>
      </c>
      <c r="W307" s="236"/>
      <c r="X307" s="226" t="s">
        <v>640</v>
      </c>
      <c r="Y307" s="226" t="s">
        <v>640</v>
      </c>
      <c r="Z307" s="226" t="s">
        <v>640</v>
      </c>
    </row>
    <row r="308" spans="1:26" x14ac:dyDescent="0.25">
      <c r="A308" s="226" t="s">
        <v>2108</v>
      </c>
      <c r="B308" s="226" t="s">
        <v>2109</v>
      </c>
      <c r="C308" s="236" t="s">
        <v>687</v>
      </c>
      <c r="D308" s="226" t="s">
        <v>688</v>
      </c>
      <c r="E308" s="236" t="s">
        <v>2110</v>
      </c>
      <c r="F308" s="236" t="s">
        <v>269</v>
      </c>
      <c r="G308" s="236" t="s">
        <v>666</v>
      </c>
      <c r="H308" s="236" t="s">
        <v>666</v>
      </c>
      <c r="I308" s="236" t="e">
        <v>#N/A</v>
      </c>
      <c r="J308" s="236" t="s">
        <v>845</v>
      </c>
      <c r="K308" s="236" t="s">
        <v>845</v>
      </c>
      <c r="L308" s="246">
        <v>9</v>
      </c>
      <c r="M308" s="236" t="s">
        <v>716</v>
      </c>
      <c r="N308" s="236" t="s">
        <v>893</v>
      </c>
      <c r="O308" s="236" t="s">
        <v>2111</v>
      </c>
      <c r="P308" s="236" t="s">
        <v>636</v>
      </c>
      <c r="Q308" s="246">
        <v>9</v>
      </c>
      <c r="R308" s="236">
        <v>7777777</v>
      </c>
      <c r="S308" s="236" t="s">
        <v>716</v>
      </c>
      <c r="T308" s="236" t="s">
        <v>896</v>
      </c>
      <c r="U308" s="236" t="s">
        <v>639</v>
      </c>
      <c r="V308" s="236" t="s">
        <v>636</v>
      </c>
      <c r="W308" s="236"/>
      <c r="X308" s="226" t="s">
        <v>695</v>
      </c>
      <c r="Y308" s="226" t="s">
        <v>695</v>
      </c>
      <c r="Z308" s="226" t="s">
        <v>695</v>
      </c>
    </row>
    <row r="309" spans="1:26" x14ac:dyDescent="0.25">
      <c r="A309" s="226" t="s">
        <v>2112</v>
      </c>
      <c r="B309" s="226" t="s">
        <v>2113</v>
      </c>
      <c r="C309" s="236" t="s">
        <v>687</v>
      </c>
      <c r="D309" s="226" t="s">
        <v>688</v>
      </c>
      <c r="E309" s="236" t="s">
        <v>2114</v>
      </c>
      <c r="F309" s="236" t="s">
        <v>269</v>
      </c>
      <c r="G309" s="236" t="s">
        <v>666</v>
      </c>
      <c r="H309" s="236" t="s">
        <v>666</v>
      </c>
      <c r="I309" s="236" t="e">
        <v>#N/A</v>
      </c>
      <c r="J309" s="236" t="s">
        <v>845</v>
      </c>
      <c r="K309" s="236" t="s">
        <v>845</v>
      </c>
      <c r="L309" s="246">
        <v>9</v>
      </c>
      <c r="M309" s="236" t="s">
        <v>1168</v>
      </c>
      <c r="N309" s="236" t="s">
        <v>2023</v>
      </c>
      <c r="O309" s="236" t="s">
        <v>2024</v>
      </c>
      <c r="P309" s="236" t="s">
        <v>2020</v>
      </c>
      <c r="Q309" s="246">
        <v>9</v>
      </c>
      <c r="R309" s="236">
        <v>7777777</v>
      </c>
      <c r="S309" s="236" t="s">
        <v>716</v>
      </c>
      <c r="T309" s="236" t="s">
        <v>896</v>
      </c>
      <c r="U309" s="236" t="s">
        <v>639</v>
      </c>
      <c r="V309" s="236" t="s">
        <v>636</v>
      </c>
      <c r="W309" s="236"/>
      <c r="Z309" s="226" t="s">
        <v>695</v>
      </c>
    </row>
    <row r="310" spans="1:26" x14ac:dyDescent="0.25">
      <c r="A310" s="226" t="s">
        <v>2115</v>
      </c>
      <c r="B310" s="226" t="s">
        <v>2116</v>
      </c>
      <c r="C310" s="236" t="s">
        <v>687</v>
      </c>
      <c r="D310" s="226" t="s">
        <v>688</v>
      </c>
      <c r="E310" s="236" t="s">
        <v>2117</v>
      </c>
      <c r="F310" s="236" t="s">
        <v>269</v>
      </c>
      <c r="G310" s="236" t="s">
        <v>666</v>
      </c>
      <c r="H310" s="236" t="s">
        <v>666</v>
      </c>
      <c r="I310" s="236" t="e">
        <v>#N/A</v>
      </c>
      <c r="J310" s="236" t="s">
        <v>289</v>
      </c>
      <c r="K310" s="236" t="s">
        <v>289</v>
      </c>
      <c r="L310" s="246">
        <v>9</v>
      </c>
      <c r="M310" s="236" t="s">
        <v>716</v>
      </c>
      <c r="N310" s="236" t="s">
        <v>2118</v>
      </c>
      <c r="O310" s="236" t="s">
        <v>2119</v>
      </c>
      <c r="P310" s="236" t="s">
        <v>636</v>
      </c>
      <c r="Q310" s="246">
        <v>9</v>
      </c>
      <c r="R310" s="236">
        <v>25257</v>
      </c>
      <c r="S310" s="236" t="s">
        <v>716</v>
      </c>
      <c r="T310" s="236" t="s">
        <v>1378</v>
      </c>
      <c r="U310" s="236" t="s">
        <v>639</v>
      </c>
      <c r="V310" s="236" t="s">
        <v>636</v>
      </c>
      <c r="W310" s="236"/>
      <c r="X310" s="226" t="s">
        <v>695</v>
      </c>
      <c r="Y310" s="226" t="s">
        <v>695</v>
      </c>
      <c r="Z310" s="226" t="s">
        <v>695</v>
      </c>
    </row>
    <row r="311" spans="1:26" x14ac:dyDescent="0.25">
      <c r="A311" s="226" t="s">
        <v>2120</v>
      </c>
      <c r="B311" s="226" t="s">
        <v>2121</v>
      </c>
      <c r="C311" s="236" t="s">
        <v>99</v>
      </c>
      <c r="D311" s="236" t="s">
        <v>631</v>
      </c>
      <c r="E311" s="236" t="s">
        <v>2122</v>
      </c>
      <c r="F311" s="236" t="s">
        <v>269</v>
      </c>
      <c r="G311" s="236" t="s">
        <v>666</v>
      </c>
      <c r="H311" s="236" t="s">
        <v>666</v>
      </c>
      <c r="I311" s="236" t="e">
        <v>#N/A</v>
      </c>
      <c r="J311" s="236" t="s">
        <v>845</v>
      </c>
      <c r="K311" s="236" t="s">
        <v>845</v>
      </c>
      <c r="L311" s="246">
        <v>9</v>
      </c>
      <c r="M311" s="236" t="s">
        <v>716</v>
      </c>
      <c r="N311" s="236" t="s">
        <v>2122</v>
      </c>
      <c r="O311" s="236" t="s">
        <v>2123</v>
      </c>
      <c r="P311" s="236" t="s">
        <v>636</v>
      </c>
      <c r="Q311" s="246">
        <v>9</v>
      </c>
      <c r="R311" s="236">
        <v>1045697</v>
      </c>
      <c r="S311" s="236" t="s">
        <v>716</v>
      </c>
      <c r="T311" s="236" t="s">
        <v>896</v>
      </c>
      <c r="U311" s="236" t="s">
        <v>639</v>
      </c>
      <c r="V311" s="236" t="s">
        <v>636</v>
      </c>
      <c r="W311" s="236"/>
      <c r="X311" s="226" t="s">
        <v>640</v>
      </c>
      <c r="Y311" s="226" t="s">
        <v>640</v>
      </c>
      <c r="Z311" s="226" t="s">
        <v>640</v>
      </c>
    </row>
    <row r="312" spans="1:26" x14ac:dyDescent="0.25">
      <c r="A312" s="226" t="s">
        <v>2124</v>
      </c>
      <c r="B312" s="226" t="s">
        <v>2125</v>
      </c>
      <c r="C312" s="236" t="s">
        <v>687</v>
      </c>
      <c r="D312" s="226" t="s">
        <v>688</v>
      </c>
      <c r="E312" s="236" t="s">
        <v>2126</v>
      </c>
      <c r="F312" s="236" t="s">
        <v>269</v>
      </c>
      <c r="G312" s="236" t="s">
        <v>666</v>
      </c>
      <c r="H312" s="236" t="s">
        <v>666</v>
      </c>
      <c r="I312" s="236" t="e">
        <v>#N/A</v>
      </c>
      <c r="J312" s="236" t="s">
        <v>845</v>
      </c>
      <c r="K312" s="236" t="s">
        <v>845</v>
      </c>
      <c r="L312" s="246">
        <v>9</v>
      </c>
      <c r="M312" s="236" t="s">
        <v>862</v>
      </c>
      <c r="N312" s="236" t="s">
        <v>893</v>
      </c>
      <c r="O312" s="236" t="s">
        <v>894</v>
      </c>
      <c r="P312" s="236" t="s">
        <v>895</v>
      </c>
      <c r="Q312" s="246">
        <v>9</v>
      </c>
      <c r="R312" s="236">
        <v>7777777</v>
      </c>
      <c r="S312" s="236" t="s">
        <v>716</v>
      </c>
      <c r="T312" s="236" t="s">
        <v>896</v>
      </c>
      <c r="U312" s="236" t="s">
        <v>639</v>
      </c>
      <c r="V312" s="236" t="s">
        <v>636</v>
      </c>
      <c r="W312" s="236"/>
      <c r="X312" s="226" t="s">
        <v>695</v>
      </c>
      <c r="Y312" s="226" t="s">
        <v>695</v>
      </c>
      <c r="Z312" s="226" t="s">
        <v>695</v>
      </c>
    </row>
    <row r="313" spans="1:26" x14ac:dyDescent="0.25">
      <c r="A313" s="226" t="s">
        <v>2127</v>
      </c>
      <c r="B313" s="226" t="s">
        <v>2128</v>
      </c>
      <c r="C313" s="236" t="s">
        <v>687</v>
      </c>
      <c r="D313" s="226" t="s">
        <v>688</v>
      </c>
      <c r="E313" s="236" t="s">
        <v>2129</v>
      </c>
      <c r="F313" s="236" t="s">
        <v>269</v>
      </c>
      <c r="G313" s="236" t="s">
        <v>666</v>
      </c>
      <c r="H313" s="236" t="s">
        <v>666</v>
      </c>
      <c r="I313" s="236" t="e">
        <v>#N/A</v>
      </c>
      <c r="J313" s="236" t="s">
        <v>289</v>
      </c>
      <c r="K313" s="236" t="s">
        <v>289</v>
      </c>
      <c r="L313" s="246">
        <v>9</v>
      </c>
      <c r="M313" s="236" t="s">
        <v>862</v>
      </c>
      <c r="N313" s="236" t="s">
        <v>2130</v>
      </c>
      <c r="O313" s="236" t="s">
        <v>2131</v>
      </c>
      <c r="P313" s="236" t="s">
        <v>2132</v>
      </c>
      <c r="Q313" s="246">
        <v>9</v>
      </c>
      <c r="R313" s="236">
        <v>7777777</v>
      </c>
      <c r="S313" s="236" t="s">
        <v>716</v>
      </c>
      <c r="T313" s="236" t="s">
        <v>866</v>
      </c>
      <c r="U313" s="236" t="s">
        <v>639</v>
      </c>
      <c r="V313" s="236" t="s">
        <v>636</v>
      </c>
      <c r="W313" s="236"/>
      <c r="X313" s="226" t="s">
        <v>695</v>
      </c>
      <c r="Y313" s="226" t="s">
        <v>695</v>
      </c>
      <c r="Z313" s="226" t="s">
        <v>695</v>
      </c>
    </row>
    <row r="314" spans="1:26" x14ac:dyDescent="0.25">
      <c r="A314" s="226" t="s">
        <v>2133</v>
      </c>
      <c r="B314" s="226" t="s">
        <v>2134</v>
      </c>
      <c r="C314" s="236" t="s">
        <v>687</v>
      </c>
      <c r="D314" s="226" t="s">
        <v>688</v>
      </c>
      <c r="E314" s="236" t="s">
        <v>2135</v>
      </c>
      <c r="F314" s="236" t="s">
        <v>269</v>
      </c>
      <c r="G314" s="236" t="s">
        <v>666</v>
      </c>
      <c r="H314" s="236" t="s">
        <v>666</v>
      </c>
      <c r="I314" s="236" t="e">
        <v>#N/A</v>
      </c>
      <c r="J314" s="236" t="s">
        <v>289</v>
      </c>
      <c r="K314" s="236" t="s">
        <v>289</v>
      </c>
      <c r="L314" s="246">
        <v>9</v>
      </c>
      <c r="M314" s="236" t="s">
        <v>716</v>
      </c>
      <c r="N314" s="236" t="s">
        <v>2136</v>
      </c>
      <c r="O314" s="236" t="s">
        <v>2137</v>
      </c>
      <c r="P314" s="236" t="s">
        <v>636</v>
      </c>
      <c r="Q314" s="246">
        <v>9</v>
      </c>
      <c r="R314" s="236">
        <v>25257</v>
      </c>
      <c r="S314" s="236" t="s">
        <v>716</v>
      </c>
      <c r="T314" s="236" t="s">
        <v>866</v>
      </c>
      <c r="U314" s="236" t="s">
        <v>639</v>
      </c>
      <c r="V314" s="236" t="s">
        <v>636</v>
      </c>
      <c r="W314" s="236"/>
      <c r="X314" s="226" t="s">
        <v>695</v>
      </c>
      <c r="Y314" s="226" t="s">
        <v>695</v>
      </c>
      <c r="Z314" s="226" t="s">
        <v>695</v>
      </c>
    </row>
    <row r="315" spans="1:26" x14ac:dyDescent="0.25">
      <c r="A315" s="226" t="s">
        <v>2138</v>
      </c>
      <c r="B315" s="226" t="s">
        <v>2139</v>
      </c>
      <c r="C315" s="236" t="s">
        <v>687</v>
      </c>
      <c r="D315" s="226" t="s">
        <v>688</v>
      </c>
      <c r="E315" s="236" t="s">
        <v>2140</v>
      </c>
      <c r="F315" s="236" t="s">
        <v>269</v>
      </c>
      <c r="G315" s="236" t="s">
        <v>666</v>
      </c>
      <c r="H315" s="236" t="s">
        <v>666</v>
      </c>
      <c r="I315" s="236" t="e">
        <v>#N/A</v>
      </c>
      <c r="J315" s="236" t="s">
        <v>289</v>
      </c>
      <c r="K315" s="236" t="s">
        <v>289</v>
      </c>
      <c r="L315" s="246">
        <v>9</v>
      </c>
      <c r="M315" s="236" t="s">
        <v>862</v>
      </c>
      <c r="N315" s="236" t="s">
        <v>2141</v>
      </c>
      <c r="O315" s="236" t="s">
        <v>2142</v>
      </c>
      <c r="P315" s="236" t="s">
        <v>2143</v>
      </c>
      <c r="Q315" s="246">
        <v>9</v>
      </c>
      <c r="R315" s="236">
        <v>7777777</v>
      </c>
      <c r="S315" s="236" t="s">
        <v>716</v>
      </c>
      <c r="T315" s="236" t="s">
        <v>866</v>
      </c>
      <c r="U315" s="236" t="s">
        <v>639</v>
      </c>
      <c r="V315" s="236" t="s">
        <v>636</v>
      </c>
      <c r="W315" s="236"/>
      <c r="X315" s="226" t="s">
        <v>695</v>
      </c>
      <c r="Y315" s="226" t="s">
        <v>695</v>
      </c>
      <c r="Z315" s="226" t="s">
        <v>695</v>
      </c>
    </row>
    <row r="316" spans="1:26" x14ac:dyDescent="0.25">
      <c r="A316" s="226" t="s">
        <v>2144</v>
      </c>
      <c r="B316" s="226" t="s">
        <v>2145</v>
      </c>
      <c r="C316" s="236" t="s">
        <v>99</v>
      </c>
      <c r="D316" s="236" t="s">
        <v>631</v>
      </c>
      <c r="E316" s="236" t="s">
        <v>2146</v>
      </c>
      <c r="F316" s="236" t="s">
        <v>269</v>
      </c>
      <c r="G316" s="236" t="s">
        <v>666</v>
      </c>
      <c r="H316" s="236" t="s">
        <v>666</v>
      </c>
      <c r="I316" s="236" t="e">
        <v>#N/A</v>
      </c>
      <c r="J316" s="236" t="s">
        <v>309</v>
      </c>
      <c r="K316" s="236" t="s">
        <v>309</v>
      </c>
      <c r="L316" s="246">
        <v>9</v>
      </c>
      <c r="M316" s="236" t="s">
        <v>716</v>
      </c>
      <c r="N316" s="236" t="s">
        <v>2146</v>
      </c>
      <c r="O316" s="236" t="s">
        <v>2147</v>
      </c>
      <c r="P316" s="236" t="s">
        <v>636</v>
      </c>
      <c r="Q316" s="246">
        <v>9</v>
      </c>
      <c r="R316" s="236">
        <v>1029485</v>
      </c>
      <c r="S316" s="236" t="s">
        <v>716</v>
      </c>
      <c r="T316" s="236" t="s">
        <v>886</v>
      </c>
      <c r="U316" s="236" t="s">
        <v>639</v>
      </c>
      <c r="V316" s="236" t="s">
        <v>636</v>
      </c>
      <c r="W316" s="236"/>
      <c r="X316" s="226" t="s">
        <v>640</v>
      </c>
      <c r="Y316" s="226" t="s">
        <v>640</v>
      </c>
      <c r="Z316" s="226" t="s">
        <v>640</v>
      </c>
    </row>
    <row r="317" spans="1:26" x14ac:dyDescent="0.25">
      <c r="A317" s="226" t="s">
        <v>2148</v>
      </c>
      <c r="B317" s="226" t="s">
        <v>2149</v>
      </c>
      <c r="C317" s="236" t="s">
        <v>731</v>
      </c>
      <c r="D317" s="226" t="s">
        <v>732</v>
      </c>
      <c r="E317" s="236" t="s">
        <v>2146</v>
      </c>
      <c r="F317" s="236" t="s">
        <v>269</v>
      </c>
      <c r="G317" s="236" t="s">
        <v>666</v>
      </c>
      <c r="H317" s="236" t="s">
        <v>666</v>
      </c>
      <c r="I317" s="236" t="e">
        <v>#N/A</v>
      </c>
      <c r="J317" s="236" t="s">
        <v>309</v>
      </c>
      <c r="K317" s="236" t="s">
        <v>309</v>
      </c>
      <c r="L317" s="246">
        <v>9</v>
      </c>
      <c r="M317" s="236" t="s">
        <v>716</v>
      </c>
      <c r="N317" s="236" t="s">
        <v>2150</v>
      </c>
      <c r="O317" s="236" t="s">
        <v>2151</v>
      </c>
      <c r="P317" s="236" t="s">
        <v>2152</v>
      </c>
      <c r="Q317" s="246">
        <v>9</v>
      </c>
      <c r="R317" s="236">
        <v>1029485</v>
      </c>
      <c r="S317" s="236" t="s">
        <v>716</v>
      </c>
      <c r="T317" s="236" t="s">
        <v>886</v>
      </c>
      <c r="U317" s="236" t="s">
        <v>639</v>
      </c>
      <c r="V317" s="236" t="s">
        <v>636</v>
      </c>
      <c r="W317" s="236"/>
      <c r="X317" s="226" t="s">
        <v>773</v>
      </c>
      <c r="Y317" s="226" t="s">
        <v>773</v>
      </c>
      <c r="Z317" s="226" t="s">
        <v>773</v>
      </c>
    </row>
    <row r="318" spans="1:26" x14ac:dyDescent="0.25">
      <c r="A318" s="226" t="s">
        <v>2153</v>
      </c>
      <c r="B318" s="226" t="s">
        <v>2154</v>
      </c>
      <c r="C318" s="236" t="s">
        <v>687</v>
      </c>
      <c r="D318" s="226" t="s">
        <v>688</v>
      </c>
      <c r="E318" s="236" t="s">
        <v>2155</v>
      </c>
      <c r="F318" s="236" t="s">
        <v>269</v>
      </c>
      <c r="G318" s="236" t="s">
        <v>666</v>
      </c>
      <c r="H318" s="236" t="s">
        <v>666</v>
      </c>
      <c r="I318" s="236" t="e">
        <v>#N/A</v>
      </c>
      <c r="J318" s="236" t="s">
        <v>309</v>
      </c>
      <c r="K318" s="236" t="s">
        <v>309</v>
      </c>
      <c r="L318" s="246">
        <v>9</v>
      </c>
      <c r="M318" s="236" t="s">
        <v>862</v>
      </c>
      <c r="N318" s="236" t="s">
        <v>2156</v>
      </c>
      <c r="O318" s="236" t="s">
        <v>2157</v>
      </c>
      <c r="P318" s="236" t="s">
        <v>2158</v>
      </c>
      <c r="Q318" s="246">
        <v>9</v>
      </c>
      <c r="R318" s="236">
        <v>7777777</v>
      </c>
      <c r="S318" s="236" t="s">
        <v>716</v>
      </c>
      <c r="T318" s="236" t="s">
        <v>913</v>
      </c>
      <c r="U318" s="236" t="s">
        <v>639</v>
      </c>
      <c r="V318" s="236" t="s">
        <v>636</v>
      </c>
      <c r="W318" s="236"/>
      <c r="X318" s="226" t="s">
        <v>695</v>
      </c>
      <c r="Y318" s="226" t="s">
        <v>695</v>
      </c>
      <c r="Z318" s="226" t="s">
        <v>695</v>
      </c>
    </row>
    <row r="319" spans="1:26" x14ac:dyDescent="0.25">
      <c r="A319" s="226" t="s">
        <v>2159</v>
      </c>
      <c r="B319" s="226" t="s">
        <v>2160</v>
      </c>
      <c r="C319" s="236" t="s">
        <v>731</v>
      </c>
      <c r="D319" s="226" t="s">
        <v>732</v>
      </c>
      <c r="E319" s="236" t="s">
        <v>2161</v>
      </c>
      <c r="F319" s="236" t="s">
        <v>269</v>
      </c>
      <c r="G319" s="236" t="s">
        <v>666</v>
      </c>
      <c r="H319" s="236" t="s">
        <v>666</v>
      </c>
      <c r="I319" s="236" t="e">
        <v>#N/A</v>
      </c>
      <c r="J319" s="236" t="s">
        <v>309</v>
      </c>
      <c r="K319" s="236" t="s">
        <v>309</v>
      </c>
      <c r="L319" s="246">
        <v>9</v>
      </c>
      <c r="M319" s="236" t="s">
        <v>716</v>
      </c>
      <c r="N319" s="236" t="s">
        <v>2161</v>
      </c>
      <c r="O319" s="236" t="s">
        <v>2162</v>
      </c>
      <c r="P319" s="236" t="s">
        <v>2163</v>
      </c>
      <c r="Q319" s="246">
        <v>9</v>
      </c>
      <c r="R319" s="236">
        <v>1029486</v>
      </c>
      <c r="S319" s="236" t="s">
        <v>716</v>
      </c>
      <c r="T319" s="236" t="s">
        <v>886</v>
      </c>
      <c r="U319" s="236" t="s">
        <v>639</v>
      </c>
      <c r="V319" s="236" t="s">
        <v>2164</v>
      </c>
      <c r="W319" s="236"/>
      <c r="X319" s="226" t="s">
        <v>773</v>
      </c>
      <c r="Y319" s="226" t="s">
        <v>773</v>
      </c>
      <c r="Z319" s="226" t="s">
        <v>773</v>
      </c>
    </row>
    <row r="320" spans="1:26" x14ac:dyDescent="0.25">
      <c r="A320" s="226" t="s">
        <v>2165</v>
      </c>
      <c r="B320" s="226" t="s">
        <v>2166</v>
      </c>
      <c r="C320" s="236" t="s">
        <v>687</v>
      </c>
      <c r="D320" s="226" t="s">
        <v>688</v>
      </c>
      <c r="E320" s="236" t="s">
        <v>2167</v>
      </c>
      <c r="F320" s="236" t="s">
        <v>269</v>
      </c>
      <c r="G320" s="236" t="s">
        <v>666</v>
      </c>
      <c r="H320" s="236" t="s">
        <v>666</v>
      </c>
      <c r="I320" s="236" t="e">
        <v>#N/A</v>
      </c>
      <c r="J320" s="236" t="s">
        <v>309</v>
      </c>
      <c r="K320" s="236" t="s">
        <v>309</v>
      </c>
      <c r="L320" s="246">
        <v>9</v>
      </c>
      <c r="M320" s="236" t="s">
        <v>716</v>
      </c>
      <c r="N320" s="236" t="s">
        <v>883</v>
      </c>
      <c r="O320" s="236" t="s">
        <v>884</v>
      </c>
      <c r="P320" s="236" t="s">
        <v>636</v>
      </c>
      <c r="Q320" s="246">
        <v>9</v>
      </c>
      <c r="R320" s="236">
        <v>7777777</v>
      </c>
      <c r="S320" s="236" t="s">
        <v>716</v>
      </c>
      <c r="T320" s="236" t="s">
        <v>886</v>
      </c>
      <c r="U320" s="236" t="s">
        <v>639</v>
      </c>
      <c r="V320" s="236" t="s">
        <v>636</v>
      </c>
      <c r="W320" s="236"/>
      <c r="X320" s="226" t="s">
        <v>695</v>
      </c>
      <c r="Y320" s="226" t="s">
        <v>695</v>
      </c>
      <c r="Z320" s="226" t="s">
        <v>695</v>
      </c>
    </row>
    <row r="321" spans="1:30" x14ac:dyDescent="0.25">
      <c r="A321" s="226" t="s">
        <v>2168</v>
      </c>
      <c r="B321" s="226" t="s">
        <v>2169</v>
      </c>
      <c r="C321" s="236" t="s">
        <v>731</v>
      </c>
      <c r="D321" s="226" t="s">
        <v>732</v>
      </c>
      <c r="E321" s="236" t="s">
        <v>2170</v>
      </c>
      <c r="F321" s="236" t="s">
        <v>269</v>
      </c>
      <c r="G321" s="236" t="s">
        <v>666</v>
      </c>
      <c r="H321" s="236" t="s">
        <v>666</v>
      </c>
      <c r="I321" s="236" t="e">
        <v>#N/A</v>
      </c>
      <c r="J321" s="236" t="s">
        <v>289</v>
      </c>
      <c r="K321" s="236" t="s">
        <v>289</v>
      </c>
      <c r="L321" s="246">
        <v>9</v>
      </c>
      <c r="M321" s="236" t="s">
        <v>716</v>
      </c>
      <c r="N321" s="236" t="s">
        <v>2171</v>
      </c>
      <c r="O321" s="236" t="s">
        <v>2172</v>
      </c>
      <c r="P321" s="236" t="s">
        <v>636</v>
      </c>
      <c r="Q321" s="246">
        <v>9</v>
      </c>
      <c r="R321" s="236">
        <v>7777777</v>
      </c>
      <c r="S321" s="236" t="s">
        <v>716</v>
      </c>
      <c r="T321" s="236" t="s">
        <v>2173</v>
      </c>
      <c r="U321" s="236" t="s">
        <v>639</v>
      </c>
      <c r="V321" s="236" t="s">
        <v>636</v>
      </c>
      <c r="W321" s="236"/>
      <c r="X321" s="226" t="s">
        <v>773</v>
      </c>
      <c r="Y321" s="226" t="s">
        <v>773</v>
      </c>
      <c r="Z321" s="226" t="s">
        <v>773</v>
      </c>
    </row>
    <row r="322" spans="1:30" x14ac:dyDescent="0.25">
      <c r="A322" s="226" t="s">
        <v>2174</v>
      </c>
      <c r="B322" s="226" t="s">
        <v>2175</v>
      </c>
      <c r="C322" s="236" t="s">
        <v>687</v>
      </c>
      <c r="D322" s="226" t="s">
        <v>688</v>
      </c>
      <c r="E322" s="236" t="s">
        <v>2176</v>
      </c>
      <c r="F322" s="236" t="s">
        <v>269</v>
      </c>
      <c r="G322" s="236" t="s">
        <v>666</v>
      </c>
      <c r="H322" s="236" t="s">
        <v>666</v>
      </c>
      <c r="I322" s="236" t="e">
        <v>#N/A</v>
      </c>
      <c r="J322" s="236" t="s">
        <v>845</v>
      </c>
      <c r="K322" s="236" t="s">
        <v>845</v>
      </c>
      <c r="L322" s="246">
        <v>9</v>
      </c>
      <c r="M322" s="236" t="s">
        <v>716</v>
      </c>
      <c r="N322" s="236" t="s">
        <v>970</v>
      </c>
      <c r="O322" s="236" t="s">
        <v>971</v>
      </c>
      <c r="P322" s="236" t="s">
        <v>636</v>
      </c>
      <c r="Q322" s="246">
        <v>9</v>
      </c>
      <c r="R322" s="236">
        <v>25257</v>
      </c>
      <c r="S322" s="236" t="s">
        <v>716</v>
      </c>
      <c r="T322" s="236" t="s">
        <v>896</v>
      </c>
      <c r="U322" s="236" t="s">
        <v>639</v>
      </c>
      <c r="V322" s="236" t="s">
        <v>636</v>
      </c>
      <c r="W322" s="236"/>
      <c r="X322" s="226" t="s">
        <v>695</v>
      </c>
      <c r="Y322" s="226" t="s">
        <v>695</v>
      </c>
      <c r="Z322" s="226" t="s">
        <v>695</v>
      </c>
    </row>
    <row r="323" spans="1:30" x14ac:dyDescent="0.25">
      <c r="A323" s="226" t="s">
        <v>2177</v>
      </c>
      <c r="B323" s="226" t="s">
        <v>2178</v>
      </c>
      <c r="C323" s="236" t="s">
        <v>99</v>
      </c>
      <c r="D323" s="236" t="s">
        <v>631</v>
      </c>
      <c r="E323" s="236" t="s">
        <v>2179</v>
      </c>
      <c r="F323" s="236" t="s">
        <v>269</v>
      </c>
      <c r="G323" s="236" t="s">
        <v>666</v>
      </c>
      <c r="H323" s="236" t="s">
        <v>666</v>
      </c>
      <c r="I323" s="236" t="e">
        <v>#N/A</v>
      </c>
      <c r="J323" s="236" t="s">
        <v>754</v>
      </c>
      <c r="K323" s="236" t="s">
        <v>754</v>
      </c>
      <c r="L323" s="246">
        <v>1</v>
      </c>
      <c r="M323" s="236" t="s">
        <v>1397</v>
      </c>
      <c r="N323" s="236" t="s">
        <v>2179</v>
      </c>
      <c r="O323" s="236" t="s">
        <v>2180</v>
      </c>
      <c r="P323" s="236" t="s">
        <v>636</v>
      </c>
      <c r="Q323" s="246">
        <v>1</v>
      </c>
      <c r="R323" s="236">
        <v>1035843</v>
      </c>
      <c r="S323" s="236" t="s">
        <v>637</v>
      </c>
      <c r="T323" s="236" t="s">
        <v>1144</v>
      </c>
      <c r="U323" s="236" t="s">
        <v>639</v>
      </c>
      <c r="V323" s="236" t="s">
        <v>636</v>
      </c>
      <c r="W323" s="236"/>
      <c r="X323" s="226" t="s">
        <v>640</v>
      </c>
      <c r="Y323" s="226" t="s">
        <v>640</v>
      </c>
      <c r="Z323" s="226" t="s">
        <v>640</v>
      </c>
    </row>
    <row r="324" spans="1:30" x14ac:dyDescent="0.25">
      <c r="A324" s="226" t="s">
        <v>2181</v>
      </c>
      <c r="B324" s="226" t="s">
        <v>2182</v>
      </c>
      <c r="C324" s="236" t="s">
        <v>99</v>
      </c>
      <c r="D324" s="236" t="s">
        <v>631</v>
      </c>
      <c r="E324" s="236" t="s">
        <v>2183</v>
      </c>
      <c r="F324" s="236" t="s">
        <v>269</v>
      </c>
      <c r="G324" s="236" t="s">
        <v>666</v>
      </c>
      <c r="H324" s="236" t="s">
        <v>666</v>
      </c>
      <c r="I324" s="236" t="e">
        <v>#N/A</v>
      </c>
      <c r="J324" s="236" t="s">
        <v>690</v>
      </c>
      <c r="K324" s="236" t="s">
        <v>690</v>
      </c>
      <c r="L324" s="246">
        <v>1</v>
      </c>
      <c r="M324" s="236" t="s">
        <v>1397</v>
      </c>
      <c r="N324" s="236" t="s">
        <v>2183</v>
      </c>
      <c r="O324" s="236" t="s">
        <v>2184</v>
      </c>
      <c r="P324" s="236" t="s">
        <v>636</v>
      </c>
      <c r="Q324" s="246">
        <v>1</v>
      </c>
      <c r="R324" s="236">
        <v>1037108</v>
      </c>
      <c r="S324" s="236" t="s">
        <v>637</v>
      </c>
      <c r="T324" s="236" t="s">
        <v>694</v>
      </c>
      <c r="U324" s="236" t="s">
        <v>639</v>
      </c>
      <c r="V324" s="236" t="s">
        <v>636</v>
      </c>
      <c r="W324" s="236"/>
      <c r="X324" s="226" t="s">
        <v>640</v>
      </c>
      <c r="Y324" s="226" t="s">
        <v>640</v>
      </c>
      <c r="Z324" s="226" t="s">
        <v>640</v>
      </c>
    </row>
    <row r="325" spans="1:30" x14ac:dyDescent="0.25">
      <c r="A325" s="226" t="s">
        <v>2185</v>
      </c>
      <c r="B325" s="226" t="s">
        <v>2186</v>
      </c>
      <c r="C325" s="236" t="s">
        <v>731</v>
      </c>
      <c r="D325" s="226" t="s">
        <v>732</v>
      </c>
      <c r="E325" s="236" t="s">
        <v>1248</v>
      </c>
      <c r="F325" s="236" t="s">
        <v>269</v>
      </c>
      <c r="G325" s="236" t="s">
        <v>666</v>
      </c>
      <c r="H325" s="236" t="s">
        <v>666</v>
      </c>
      <c r="I325" s="236" t="s">
        <v>667</v>
      </c>
      <c r="J325" s="236" t="s">
        <v>308</v>
      </c>
      <c r="K325" s="236" t="s">
        <v>308</v>
      </c>
      <c r="L325" s="227">
        <v>2.75</v>
      </c>
      <c r="M325" s="236" t="s">
        <v>716</v>
      </c>
      <c r="N325" s="236" t="s">
        <v>1248</v>
      </c>
      <c r="O325" s="236" t="s">
        <v>2187</v>
      </c>
      <c r="P325" s="236">
        <v>1007844</v>
      </c>
      <c r="Q325" s="227">
        <v>2.75</v>
      </c>
      <c r="R325" s="236">
        <v>7777777</v>
      </c>
      <c r="S325" s="236" t="s">
        <v>716</v>
      </c>
      <c r="T325" s="236" t="s">
        <v>308</v>
      </c>
      <c r="U325" s="236" t="s">
        <v>735</v>
      </c>
      <c r="V325" s="236" t="s">
        <v>636</v>
      </c>
      <c r="W325" s="236"/>
    </row>
    <row r="326" spans="1:30" x14ac:dyDescent="0.25">
      <c r="A326" s="226" t="s">
        <v>2188</v>
      </c>
      <c r="B326" s="226" t="s">
        <v>2189</v>
      </c>
      <c r="C326" s="236" t="s">
        <v>687</v>
      </c>
      <c r="D326" s="226" t="s">
        <v>688</v>
      </c>
      <c r="E326" s="236" t="s">
        <v>2190</v>
      </c>
      <c r="F326" s="236" t="s">
        <v>269</v>
      </c>
      <c r="G326" s="236" t="s">
        <v>666</v>
      </c>
      <c r="H326" s="236" t="s">
        <v>666</v>
      </c>
      <c r="I326" s="236" t="s">
        <v>667</v>
      </c>
      <c r="J326" s="236" t="s">
        <v>309</v>
      </c>
      <c r="K326" s="236" t="s">
        <v>309</v>
      </c>
      <c r="L326" s="227">
        <v>2.75</v>
      </c>
      <c r="M326" s="236" t="s">
        <v>716</v>
      </c>
      <c r="N326" s="236" t="s">
        <v>2191</v>
      </c>
      <c r="O326" s="236" t="s">
        <v>2192</v>
      </c>
      <c r="P326" s="236" t="s">
        <v>2193</v>
      </c>
      <c r="Q326" s="227">
        <v>2.75</v>
      </c>
      <c r="R326" s="236">
        <v>7777777</v>
      </c>
      <c r="S326" s="236" t="s">
        <v>716</v>
      </c>
      <c r="T326" s="236" t="s">
        <v>309</v>
      </c>
      <c r="U326" s="236" t="s">
        <v>718</v>
      </c>
      <c r="V326" s="236" t="s">
        <v>636</v>
      </c>
      <c r="W326" s="236"/>
      <c r="AA326" s="228">
        <v>44353</v>
      </c>
      <c r="AB326" s="236" t="s">
        <v>1265</v>
      </c>
      <c r="AC326" s="228">
        <v>44545</v>
      </c>
      <c r="AD326" s="236" t="s">
        <v>671</v>
      </c>
    </row>
    <row r="327" spans="1:30" x14ac:dyDescent="0.25">
      <c r="A327" s="226" t="s">
        <v>2194</v>
      </c>
      <c r="B327" s="226" t="s">
        <v>2195</v>
      </c>
      <c r="C327" s="236" t="s">
        <v>731</v>
      </c>
      <c r="D327" s="226" t="s">
        <v>732</v>
      </c>
      <c r="E327" s="236" t="s">
        <v>2196</v>
      </c>
      <c r="F327" s="236" t="s">
        <v>269</v>
      </c>
      <c r="G327" s="236" t="s">
        <v>666</v>
      </c>
      <c r="H327" s="236" t="s">
        <v>666</v>
      </c>
      <c r="I327" s="236" t="s">
        <v>667</v>
      </c>
      <c r="J327" s="236" t="s">
        <v>308</v>
      </c>
      <c r="K327" s="236" t="s">
        <v>308</v>
      </c>
      <c r="L327" s="227">
        <v>2.75</v>
      </c>
      <c r="M327" s="236" t="s">
        <v>716</v>
      </c>
      <c r="N327" s="236" t="s">
        <v>2197</v>
      </c>
      <c r="O327" s="236" t="s">
        <v>2198</v>
      </c>
      <c r="P327" s="236" t="s">
        <v>636</v>
      </c>
      <c r="Q327" s="227">
        <v>2.75</v>
      </c>
      <c r="R327" s="236">
        <v>7777777</v>
      </c>
      <c r="S327" s="236" t="s">
        <v>716</v>
      </c>
      <c r="T327" s="236" t="s">
        <v>636</v>
      </c>
      <c r="U327" s="236" t="s">
        <v>735</v>
      </c>
      <c r="V327" s="236" t="s">
        <v>636</v>
      </c>
      <c r="W327" s="236"/>
    </row>
    <row r="328" spans="1:30" x14ac:dyDescent="0.25">
      <c r="A328" s="226" t="s">
        <v>2199</v>
      </c>
      <c r="B328" s="226" t="s">
        <v>2200</v>
      </c>
      <c r="C328" s="236" t="s">
        <v>731</v>
      </c>
      <c r="D328" s="226" t="s">
        <v>732</v>
      </c>
      <c r="E328" s="236" t="s">
        <v>2201</v>
      </c>
      <c r="F328" s="236" t="s">
        <v>269</v>
      </c>
      <c r="G328" s="236" t="s">
        <v>666</v>
      </c>
      <c r="H328" s="236" t="s">
        <v>666</v>
      </c>
      <c r="I328" s="236" t="s">
        <v>667</v>
      </c>
      <c r="J328" s="236" t="s">
        <v>308</v>
      </c>
      <c r="K328" s="236" t="s">
        <v>308</v>
      </c>
      <c r="L328" s="227">
        <v>2.75</v>
      </c>
      <c r="M328" s="236" t="s">
        <v>716</v>
      </c>
      <c r="N328" s="236" t="s">
        <v>2202</v>
      </c>
      <c r="O328" s="236" t="s">
        <v>2203</v>
      </c>
      <c r="P328" s="236" t="s">
        <v>636</v>
      </c>
      <c r="Q328" s="227">
        <v>2.75</v>
      </c>
      <c r="R328" s="236">
        <v>7777777</v>
      </c>
      <c r="S328" s="236" t="s">
        <v>716</v>
      </c>
      <c r="T328" s="236" t="s">
        <v>636</v>
      </c>
      <c r="U328" s="236" t="s">
        <v>735</v>
      </c>
      <c r="V328" s="236" t="s">
        <v>636</v>
      </c>
      <c r="W328" s="236"/>
      <c r="AA328" s="228">
        <v>44512</v>
      </c>
      <c r="AB328" s="236" t="s">
        <v>735</v>
      </c>
    </row>
    <row r="329" spans="1:30" x14ac:dyDescent="0.25">
      <c r="A329" s="226" t="s">
        <v>2204</v>
      </c>
      <c r="B329" s="226" t="s">
        <v>2205</v>
      </c>
      <c r="C329" s="236" t="s">
        <v>687</v>
      </c>
      <c r="D329" s="226" t="s">
        <v>688</v>
      </c>
      <c r="E329" s="236" t="s">
        <v>597</v>
      </c>
      <c r="F329" s="236" t="s">
        <v>269</v>
      </c>
      <c r="G329" s="236" t="s">
        <v>666</v>
      </c>
      <c r="H329" s="236" t="s">
        <v>666</v>
      </c>
      <c r="I329" s="236" t="s">
        <v>667</v>
      </c>
      <c r="J329" s="236" t="s">
        <v>309</v>
      </c>
      <c r="K329" s="236" t="s">
        <v>309</v>
      </c>
      <c r="L329" s="246">
        <v>1.65</v>
      </c>
      <c r="M329" s="236" t="s">
        <v>716</v>
      </c>
      <c r="N329" s="236" t="s">
        <v>2206</v>
      </c>
      <c r="O329" s="236" t="s">
        <v>598</v>
      </c>
      <c r="P329" s="236" t="s">
        <v>2207</v>
      </c>
      <c r="Q329" s="246">
        <v>1.65</v>
      </c>
      <c r="R329" s="236">
        <v>7777777</v>
      </c>
      <c r="S329" s="236" t="s">
        <v>716</v>
      </c>
      <c r="T329" s="236" t="s">
        <v>309</v>
      </c>
      <c r="U329" s="236" t="s">
        <v>718</v>
      </c>
      <c r="V329" s="236" t="s">
        <v>636</v>
      </c>
      <c r="W329" s="236"/>
      <c r="AA329" s="228">
        <v>44343</v>
      </c>
      <c r="AB329" s="236" t="s">
        <v>1265</v>
      </c>
      <c r="AC329" s="228">
        <v>44258</v>
      </c>
      <c r="AD329" s="236" t="s">
        <v>1265</v>
      </c>
    </row>
    <row r="330" spans="1:30" x14ac:dyDescent="0.25">
      <c r="A330" s="226" t="s">
        <v>2208</v>
      </c>
      <c r="B330" s="226" t="s">
        <v>2209</v>
      </c>
      <c r="C330" s="236" t="s">
        <v>687</v>
      </c>
      <c r="D330" s="226" t="s">
        <v>688</v>
      </c>
      <c r="E330" s="236" t="s">
        <v>2210</v>
      </c>
      <c r="F330" s="236" t="s">
        <v>269</v>
      </c>
      <c r="G330" s="236" t="s">
        <v>666</v>
      </c>
      <c r="H330" s="236" t="s">
        <v>666</v>
      </c>
      <c r="I330" s="236" t="s">
        <v>667</v>
      </c>
      <c r="J330" s="236" t="s">
        <v>309</v>
      </c>
      <c r="K330" s="236" t="s">
        <v>309</v>
      </c>
      <c r="L330" s="246">
        <v>4.5999999999999996</v>
      </c>
      <c r="M330" s="236" t="s">
        <v>716</v>
      </c>
      <c r="N330" s="236" t="s">
        <v>2211</v>
      </c>
      <c r="O330" s="236" t="s">
        <v>2212</v>
      </c>
      <c r="P330" s="236" t="s">
        <v>2207</v>
      </c>
      <c r="Q330" s="246">
        <v>4.5999999999999996</v>
      </c>
      <c r="R330" s="236">
        <v>7777777</v>
      </c>
      <c r="S330" s="236" t="s">
        <v>716</v>
      </c>
      <c r="T330" s="236" t="s">
        <v>309</v>
      </c>
      <c r="U330" s="236" t="s">
        <v>718</v>
      </c>
      <c r="V330" s="236" t="s">
        <v>636</v>
      </c>
      <c r="W330" s="236"/>
      <c r="AA330" s="228">
        <v>44353</v>
      </c>
      <c r="AB330" s="236" t="s">
        <v>709</v>
      </c>
      <c r="AC330" s="228">
        <v>44258</v>
      </c>
      <c r="AD330" s="236" t="s">
        <v>1265</v>
      </c>
    </row>
    <row r="331" spans="1:30" x14ac:dyDescent="0.25">
      <c r="A331" s="226" t="s">
        <v>2213</v>
      </c>
      <c r="B331" s="226" t="s">
        <v>2214</v>
      </c>
      <c r="C331" s="236" t="s">
        <v>687</v>
      </c>
      <c r="D331" s="226" t="s">
        <v>688</v>
      </c>
      <c r="E331" s="236" t="s">
        <v>2215</v>
      </c>
      <c r="F331" s="236" t="s">
        <v>269</v>
      </c>
      <c r="G331" s="236" t="s">
        <v>666</v>
      </c>
      <c r="H331" s="236" t="s">
        <v>666</v>
      </c>
      <c r="I331" s="236" t="s">
        <v>667</v>
      </c>
      <c r="J331" s="236" t="s">
        <v>309</v>
      </c>
      <c r="K331" s="236" t="s">
        <v>309</v>
      </c>
      <c r="L331" s="246">
        <v>1.65</v>
      </c>
      <c r="M331" s="236" t="s">
        <v>862</v>
      </c>
      <c r="N331" s="236" t="s">
        <v>2216</v>
      </c>
      <c r="O331" s="236" t="s">
        <v>2217</v>
      </c>
      <c r="P331" s="236" t="s">
        <v>2207</v>
      </c>
      <c r="Q331" s="246">
        <v>1.65</v>
      </c>
      <c r="R331" s="236">
        <v>7777777</v>
      </c>
      <c r="S331" s="236" t="s">
        <v>716</v>
      </c>
      <c r="T331" s="236" t="s">
        <v>309</v>
      </c>
      <c r="U331" s="236" t="s">
        <v>718</v>
      </c>
      <c r="V331" s="236" t="s">
        <v>636</v>
      </c>
      <c r="W331" s="236"/>
      <c r="AA331" s="228">
        <v>44353</v>
      </c>
      <c r="AB331" s="236" t="s">
        <v>709</v>
      </c>
    </row>
    <row r="332" spans="1:30" x14ac:dyDescent="0.25">
      <c r="A332" s="226" t="s">
        <v>2218</v>
      </c>
      <c r="B332" s="226" t="s">
        <v>2219</v>
      </c>
      <c r="C332" s="236" t="s">
        <v>99</v>
      </c>
      <c r="D332" s="236" t="s">
        <v>631</v>
      </c>
      <c r="E332" s="236" t="s">
        <v>2220</v>
      </c>
      <c r="F332" s="236" t="s">
        <v>269</v>
      </c>
      <c r="G332" s="236" t="s">
        <v>666</v>
      </c>
      <c r="H332" s="236" t="s">
        <v>666</v>
      </c>
      <c r="I332" s="236" t="s">
        <v>667</v>
      </c>
      <c r="J332" s="236" t="s">
        <v>309</v>
      </c>
      <c r="K332" s="236" t="s">
        <v>309</v>
      </c>
      <c r="L332" s="246">
        <v>9</v>
      </c>
      <c r="M332" s="236" t="s">
        <v>716</v>
      </c>
      <c r="N332" s="236" t="s">
        <v>2221</v>
      </c>
      <c r="O332" s="236" t="s">
        <v>2222</v>
      </c>
      <c r="P332" s="236" t="s">
        <v>636</v>
      </c>
      <c r="Q332" s="246">
        <v>9</v>
      </c>
      <c r="R332" s="236">
        <v>1059398</v>
      </c>
      <c r="S332" s="236" t="s">
        <v>716</v>
      </c>
      <c r="T332" s="236" t="s">
        <v>2223</v>
      </c>
      <c r="U332" s="236" t="s">
        <v>639</v>
      </c>
      <c r="V332" s="236" t="s">
        <v>2224</v>
      </c>
      <c r="W332" s="236"/>
      <c r="X332" s="226" t="s">
        <v>1625</v>
      </c>
      <c r="Y332" s="226" t="s">
        <v>1625</v>
      </c>
      <c r="Z332" s="226" t="s">
        <v>640</v>
      </c>
      <c r="AA332" s="228">
        <v>44208</v>
      </c>
      <c r="AB332" s="236" t="s">
        <v>879</v>
      </c>
      <c r="AC332" s="230" t="s">
        <v>1044</v>
      </c>
      <c r="AD332" s="229">
        <v>44765</v>
      </c>
    </row>
    <row r="333" spans="1:30" x14ac:dyDescent="0.25">
      <c r="A333" s="226" t="s">
        <v>2225</v>
      </c>
      <c r="B333" s="226" t="s">
        <v>2226</v>
      </c>
      <c r="C333" s="236" t="s">
        <v>731</v>
      </c>
      <c r="D333" s="226" t="s">
        <v>732</v>
      </c>
      <c r="E333" s="236" t="s">
        <v>2220</v>
      </c>
      <c r="F333" s="236" t="s">
        <v>269</v>
      </c>
      <c r="G333" s="236" t="s">
        <v>666</v>
      </c>
      <c r="H333" s="236" t="s">
        <v>666</v>
      </c>
      <c r="I333" s="236" t="s">
        <v>667</v>
      </c>
      <c r="J333" s="236" t="s">
        <v>309</v>
      </c>
      <c r="K333" s="236" t="s">
        <v>309</v>
      </c>
      <c r="L333" s="246">
        <v>9</v>
      </c>
      <c r="M333" s="236" t="s">
        <v>716</v>
      </c>
      <c r="N333" s="236" t="s">
        <v>2227</v>
      </c>
      <c r="O333" s="236" t="s">
        <v>2228</v>
      </c>
      <c r="P333" s="236" t="s">
        <v>2220</v>
      </c>
      <c r="Q333" s="246">
        <v>9</v>
      </c>
      <c r="R333" s="236">
        <v>7777777</v>
      </c>
      <c r="S333" s="236" t="s">
        <v>716</v>
      </c>
      <c r="T333" s="236" t="s">
        <v>2229</v>
      </c>
      <c r="U333" s="236" t="s">
        <v>735</v>
      </c>
      <c r="V333" s="236" t="s">
        <v>636</v>
      </c>
      <c r="W333" s="236"/>
      <c r="AD333" s="229"/>
    </row>
    <row r="334" spans="1:30" x14ac:dyDescent="0.25">
      <c r="A334" s="226" t="s">
        <v>2230</v>
      </c>
      <c r="B334" s="226" t="s">
        <v>2231</v>
      </c>
      <c r="C334" s="236" t="s">
        <v>731</v>
      </c>
      <c r="D334" s="226" t="s">
        <v>732</v>
      </c>
      <c r="E334" s="236" t="s">
        <v>2232</v>
      </c>
      <c r="F334" s="236" t="s">
        <v>269</v>
      </c>
      <c r="G334" s="236" t="s">
        <v>666</v>
      </c>
      <c r="H334" s="236" t="s">
        <v>666</v>
      </c>
      <c r="I334" s="236" t="s">
        <v>667</v>
      </c>
      <c r="J334" s="236" t="s">
        <v>309</v>
      </c>
      <c r="K334" s="236" t="s">
        <v>309</v>
      </c>
      <c r="L334" s="246">
        <v>9</v>
      </c>
      <c r="M334" s="236" t="s">
        <v>716</v>
      </c>
      <c r="N334" s="236" t="s">
        <v>2220</v>
      </c>
      <c r="O334" s="236" t="s">
        <v>2228</v>
      </c>
      <c r="P334" s="236" t="s">
        <v>636</v>
      </c>
      <c r="Q334" s="246">
        <v>9</v>
      </c>
      <c r="R334" s="236">
        <v>7777777</v>
      </c>
      <c r="S334" s="236" t="s">
        <v>716</v>
      </c>
      <c r="T334" s="236" t="s">
        <v>636</v>
      </c>
      <c r="U334" s="236" t="s">
        <v>735</v>
      </c>
      <c r="V334" s="236" t="s">
        <v>636</v>
      </c>
      <c r="W334" s="236"/>
      <c r="AA334" s="228">
        <v>44258</v>
      </c>
      <c r="AB334" s="236" t="s">
        <v>718</v>
      </c>
      <c r="AD334" s="229"/>
    </row>
    <row r="335" spans="1:30" x14ac:dyDescent="0.25">
      <c r="A335" s="226" t="s">
        <v>2233</v>
      </c>
      <c r="B335" s="226" t="s">
        <v>2234</v>
      </c>
      <c r="C335" s="236" t="s">
        <v>99</v>
      </c>
      <c r="D335" s="236" t="s">
        <v>631</v>
      </c>
      <c r="E335" s="236" t="s">
        <v>2235</v>
      </c>
      <c r="F335" s="236" t="s">
        <v>269</v>
      </c>
      <c r="G335" s="236" t="s">
        <v>666</v>
      </c>
      <c r="H335" s="236" t="s">
        <v>666</v>
      </c>
      <c r="I335" s="236" t="s">
        <v>667</v>
      </c>
      <c r="J335" s="236" t="s">
        <v>309</v>
      </c>
      <c r="K335" s="236" t="s">
        <v>309</v>
      </c>
      <c r="L335" s="246">
        <v>1.35</v>
      </c>
      <c r="M335" s="236" t="s">
        <v>862</v>
      </c>
      <c r="N335" s="236" t="s">
        <v>2236</v>
      </c>
      <c r="O335" s="236" t="s">
        <v>2237</v>
      </c>
      <c r="P335" s="236" t="s">
        <v>2238</v>
      </c>
      <c r="Q335" s="246">
        <v>1.35</v>
      </c>
      <c r="R335" s="236" t="s">
        <v>1060</v>
      </c>
      <c r="S335" s="236" t="s">
        <v>716</v>
      </c>
      <c r="T335" s="236" t="s">
        <v>2030</v>
      </c>
      <c r="U335" s="236" t="s">
        <v>709</v>
      </c>
      <c r="V335" s="236"/>
      <c r="W335" s="236"/>
      <c r="AA335" s="228">
        <v>44553</v>
      </c>
      <c r="AB335" s="236" t="s">
        <v>718</v>
      </c>
      <c r="AD335" s="236"/>
    </row>
    <row r="336" spans="1:30" x14ac:dyDescent="0.25">
      <c r="A336" s="226" t="s">
        <v>2239</v>
      </c>
      <c r="B336" s="226" t="s">
        <v>2240</v>
      </c>
      <c r="C336" s="236" t="s">
        <v>687</v>
      </c>
      <c r="D336" s="226" t="s">
        <v>688</v>
      </c>
      <c r="E336" s="236" t="s">
        <v>2236</v>
      </c>
      <c r="F336" s="236" t="s">
        <v>269</v>
      </c>
      <c r="G336" s="236" t="s">
        <v>666</v>
      </c>
      <c r="H336" s="236" t="s">
        <v>666</v>
      </c>
      <c r="I336" s="236" t="s">
        <v>667</v>
      </c>
      <c r="J336" s="236" t="s">
        <v>309</v>
      </c>
      <c r="K336" s="236" t="s">
        <v>309</v>
      </c>
      <c r="L336" s="246">
        <v>9</v>
      </c>
      <c r="M336" s="236" t="s">
        <v>862</v>
      </c>
      <c r="N336" s="236" t="s">
        <v>2241</v>
      </c>
      <c r="O336" s="236" t="s">
        <v>2242</v>
      </c>
      <c r="P336" s="236">
        <v>1015691</v>
      </c>
      <c r="Q336" s="246">
        <v>9</v>
      </c>
      <c r="R336" s="236">
        <v>7777777</v>
      </c>
      <c r="S336" s="236" t="s">
        <v>716</v>
      </c>
      <c r="T336" s="236" t="s">
        <v>2030</v>
      </c>
      <c r="U336" s="236" t="s">
        <v>709</v>
      </c>
      <c r="V336" s="236" t="s">
        <v>636</v>
      </c>
      <c r="W336" s="236"/>
      <c r="AD336" s="229"/>
    </row>
    <row r="337" spans="1:36" x14ac:dyDescent="0.25">
      <c r="A337" s="226" t="s">
        <v>2243</v>
      </c>
      <c r="B337" s="226" t="s">
        <v>2244</v>
      </c>
      <c r="C337" s="236" t="s">
        <v>687</v>
      </c>
      <c r="D337" s="226" t="s">
        <v>688</v>
      </c>
      <c r="E337" s="236" t="s">
        <v>2245</v>
      </c>
      <c r="F337" s="236" t="s">
        <v>269</v>
      </c>
      <c r="G337" s="236" t="s">
        <v>666</v>
      </c>
      <c r="H337" s="236" t="s">
        <v>666</v>
      </c>
      <c r="I337" s="236" t="s">
        <v>667</v>
      </c>
      <c r="J337" s="236" t="s">
        <v>309</v>
      </c>
      <c r="K337" s="236" t="s">
        <v>309</v>
      </c>
      <c r="L337" s="246">
        <v>9</v>
      </c>
      <c r="M337" s="236" t="s">
        <v>862</v>
      </c>
      <c r="N337" s="236" t="s">
        <v>2246</v>
      </c>
      <c r="O337" s="236" t="s">
        <v>2247</v>
      </c>
      <c r="P337" s="236">
        <v>1015691</v>
      </c>
      <c r="Q337" s="246">
        <v>9</v>
      </c>
      <c r="R337" s="236">
        <v>7777777</v>
      </c>
      <c r="S337" s="236" t="s">
        <v>716</v>
      </c>
      <c r="T337" s="236" t="s">
        <v>2030</v>
      </c>
      <c r="U337" s="236" t="s">
        <v>709</v>
      </c>
      <c r="V337" s="236" t="s">
        <v>636</v>
      </c>
      <c r="W337" s="236"/>
      <c r="AD337" s="229"/>
    </row>
    <row r="338" spans="1:36" x14ac:dyDescent="0.25">
      <c r="A338" s="226" t="s">
        <v>2248</v>
      </c>
      <c r="B338" s="226" t="s">
        <v>2249</v>
      </c>
      <c r="C338" s="236" t="s">
        <v>687</v>
      </c>
      <c r="D338" s="226" t="s">
        <v>688</v>
      </c>
      <c r="E338" s="236" t="s">
        <v>367</v>
      </c>
      <c r="F338" s="236" t="s">
        <v>269</v>
      </c>
      <c r="G338" s="236" t="s">
        <v>666</v>
      </c>
      <c r="H338" s="236" t="s">
        <v>666</v>
      </c>
      <c r="I338" s="236" t="s">
        <v>667</v>
      </c>
      <c r="J338" s="236" t="s">
        <v>309</v>
      </c>
      <c r="K338" s="236" t="s">
        <v>309</v>
      </c>
      <c r="L338" s="246">
        <v>1.35</v>
      </c>
      <c r="M338" s="236" t="s">
        <v>716</v>
      </c>
      <c r="N338" s="236" t="s">
        <v>2241</v>
      </c>
      <c r="O338" s="236" t="s">
        <v>368</v>
      </c>
      <c r="P338" s="236">
        <v>1015691</v>
      </c>
      <c r="Q338" s="246">
        <v>1.35</v>
      </c>
      <c r="R338" s="236">
        <v>7777777</v>
      </c>
      <c r="S338" s="236" t="s">
        <v>716</v>
      </c>
      <c r="T338" s="236" t="s">
        <v>2030</v>
      </c>
      <c r="U338" s="236" t="s">
        <v>709</v>
      </c>
      <c r="V338" s="236" t="s">
        <v>636</v>
      </c>
      <c r="W338" s="236"/>
      <c r="AA338" s="228">
        <v>44258</v>
      </c>
      <c r="AB338" s="236" t="s">
        <v>1265</v>
      </c>
      <c r="AD338" s="229"/>
    </row>
    <row r="339" spans="1:36" x14ac:dyDescent="0.25">
      <c r="A339" s="226" t="s">
        <v>2250</v>
      </c>
      <c r="B339" s="226" t="s">
        <v>2251</v>
      </c>
      <c r="C339" s="236" t="s">
        <v>99</v>
      </c>
      <c r="D339" s="236" t="s">
        <v>631</v>
      </c>
      <c r="E339" s="236" t="s">
        <v>2252</v>
      </c>
      <c r="F339" s="236" t="s">
        <v>269</v>
      </c>
      <c r="G339" s="236" t="s">
        <v>666</v>
      </c>
      <c r="H339" s="236" t="s">
        <v>666</v>
      </c>
      <c r="I339" s="236" t="s">
        <v>667</v>
      </c>
      <c r="J339" s="236" t="s">
        <v>289</v>
      </c>
      <c r="K339" s="236" t="s">
        <v>289</v>
      </c>
      <c r="L339" s="246">
        <v>9</v>
      </c>
      <c r="M339" s="236" t="s">
        <v>716</v>
      </c>
      <c r="N339" s="236" t="s">
        <v>2253</v>
      </c>
      <c r="O339" s="236" t="s">
        <v>2254</v>
      </c>
      <c r="P339" s="236" t="s">
        <v>636</v>
      </c>
      <c r="Q339" s="246">
        <v>9</v>
      </c>
      <c r="R339" s="236">
        <v>1076497</v>
      </c>
      <c r="S339" s="236" t="s">
        <v>716</v>
      </c>
      <c r="T339" s="236" t="s">
        <v>2255</v>
      </c>
      <c r="U339" s="236" t="s">
        <v>639</v>
      </c>
      <c r="V339" s="236" t="s">
        <v>2253</v>
      </c>
      <c r="W339" s="236"/>
      <c r="X339" s="226" t="s">
        <v>640</v>
      </c>
      <c r="Y339" s="226" t="s">
        <v>640</v>
      </c>
      <c r="Z339" s="226" t="s">
        <v>640</v>
      </c>
      <c r="AD339" s="229"/>
    </row>
    <row r="340" spans="1:36" x14ac:dyDescent="0.25">
      <c r="A340" s="226" t="s">
        <v>2256</v>
      </c>
      <c r="B340" s="226" t="s">
        <v>2257</v>
      </c>
      <c r="C340" s="236" t="s">
        <v>99</v>
      </c>
      <c r="D340" s="236" t="s">
        <v>631</v>
      </c>
      <c r="E340" s="236" t="s">
        <v>2258</v>
      </c>
      <c r="F340" s="236" t="s">
        <v>269</v>
      </c>
      <c r="G340" s="236" t="s">
        <v>666</v>
      </c>
      <c r="H340" s="236" t="s">
        <v>666</v>
      </c>
      <c r="I340" s="236" t="s">
        <v>667</v>
      </c>
      <c r="J340" s="236" t="s">
        <v>289</v>
      </c>
      <c r="K340" s="236" t="s">
        <v>289</v>
      </c>
      <c r="L340" s="246">
        <v>9</v>
      </c>
      <c r="M340" s="236" t="s">
        <v>716</v>
      </c>
      <c r="N340" s="236" t="s">
        <v>2259</v>
      </c>
      <c r="O340" s="236" t="s">
        <v>2260</v>
      </c>
      <c r="P340" s="236">
        <v>1031378</v>
      </c>
      <c r="Q340" s="246">
        <v>9</v>
      </c>
      <c r="R340" s="236">
        <v>1059397</v>
      </c>
      <c r="S340" s="236" t="s">
        <v>716</v>
      </c>
      <c r="T340" s="236" t="s">
        <v>2261</v>
      </c>
      <c r="U340" s="236" t="s">
        <v>639</v>
      </c>
      <c r="V340" s="236" t="s">
        <v>2262</v>
      </c>
      <c r="W340" s="236"/>
      <c r="X340" s="226" t="s">
        <v>640</v>
      </c>
      <c r="Y340" s="226" t="s">
        <v>640</v>
      </c>
      <c r="Z340" s="226" t="s">
        <v>640</v>
      </c>
      <c r="AD340" s="229"/>
    </row>
    <row r="341" spans="1:36" x14ac:dyDescent="0.25">
      <c r="A341" s="226" t="s">
        <v>2263</v>
      </c>
      <c r="B341" s="226" t="s">
        <v>2264</v>
      </c>
      <c r="C341" s="236" t="s">
        <v>731</v>
      </c>
      <c r="D341" s="226" t="s">
        <v>732</v>
      </c>
      <c r="E341" s="236" t="s">
        <v>2258</v>
      </c>
      <c r="F341" s="236" t="s">
        <v>269</v>
      </c>
      <c r="G341" s="236" t="s">
        <v>666</v>
      </c>
      <c r="H341" s="236" t="s">
        <v>666</v>
      </c>
      <c r="I341" s="236" t="s">
        <v>667</v>
      </c>
      <c r="J341" s="236" t="s">
        <v>289</v>
      </c>
      <c r="K341" s="236" t="s">
        <v>289</v>
      </c>
      <c r="L341" s="246">
        <v>9</v>
      </c>
      <c r="M341" s="236" t="s">
        <v>716</v>
      </c>
      <c r="N341" s="236" t="s">
        <v>2265</v>
      </c>
      <c r="O341" s="236" t="s">
        <v>2266</v>
      </c>
      <c r="P341" s="236">
        <v>1031378</v>
      </c>
      <c r="Q341" s="246">
        <v>9</v>
      </c>
      <c r="R341" s="236">
        <v>7777777</v>
      </c>
      <c r="S341" s="236" t="s">
        <v>716</v>
      </c>
      <c r="T341" s="236" t="s">
        <v>2267</v>
      </c>
      <c r="U341" s="236" t="s">
        <v>639</v>
      </c>
      <c r="V341" s="236" t="s">
        <v>636</v>
      </c>
      <c r="W341" s="236"/>
      <c r="Z341" s="226" t="s">
        <v>773</v>
      </c>
      <c r="AA341" s="228">
        <v>44298</v>
      </c>
      <c r="AB341" s="236" t="s">
        <v>735</v>
      </c>
      <c r="AD341" s="229"/>
    </row>
    <row r="342" spans="1:36" x14ac:dyDescent="0.25">
      <c r="A342" s="226" t="s">
        <v>2268</v>
      </c>
      <c r="B342" s="226" t="s">
        <v>2269</v>
      </c>
      <c r="C342" s="236" t="s">
        <v>687</v>
      </c>
      <c r="D342" s="226" t="s">
        <v>688</v>
      </c>
      <c r="E342" s="236" t="s">
        <v>567</v>
      </c>
      <c r="F342" s="236" t="s">
        <v>269</v>
      </c>
      <c r="G342" s="236" t="s">
        <v>666</v>
      </c>
      <c r="H342" s="236" t="s">
        <v>666</v>
      </c>
      <c r="I342" s="236" t="e">
        <v>#N/A</v>
      </c>
      <c r="J342" s="236" t="s">
        <v>289</v>
      </c>
      <c r="K342" s="236" t="s">
        <v>289</v>
      </c>
      <c r="L342" s="246">
        <v>9</v>
      </c>
      <c r="M342" s="236" t="s">
        <v>862</v>
      </c>
      <c r="N342" s="236" t="s">
        <v>2270</v>
      </c>
      <c r="O342" s="236" t="s">
        <v>568</v>
      </c>
      <c r="P342" s="236" t="s">
        <v>636</v>
      </c>
      <c r="Q342" s="246">
        <v>9</v>
      </c>
      <c r="R342" s="236">
        <v>7777777</v>
      </c>
      <c r="S342" s="236" t="s">
        <v>716</v>
      </c>
      <c r="T342" s="236" t="s">
        <v>2271</v>
      </c>
      <c r="U342" s="236" t="s">
        <v>639</v>
      </c>
      <c r="V342" s="236" t="s">
        <v>636</v>
      </c>
      <c r="W342" s="236"/>
      <c r="X342" s="226" t="s">
        <v>695</v>
      </c>
      <c r="Y342" s="226" t="s">
        <v>695</v>
      </c>
      <c r="Z342" s="226" t="s">
        <v>695</v>
      </c>
      <c r="AD342" s="229"/>
    </row>
    <row r="343" spans="1:36" x14ac:dyDescent="0.25">
      <c r="A343" s="226" t="s">
        <v>2272</v>
      </c>
      <c r="B343" s="226" t="s">
        <v>2273</v>
      </c>
      <c r="C343" s="236" t="s">
        <v>687</v>
      </c>
      <c r="D343" s="226" t="s">
        <v>688</v>
      </c>
      <c r="E343" s="236" t="s">
        <v>2274</v>
      </c>
      <c r="F343" s="236" t="s">
        <v>269</v>
      </c>
      <c r="G343" s="236" t="s">
        <v>666</v>
      </c>
      <c r="H343" s="236" t="s">
        <v>666</v>
      </c>
      <c r="I343" s="236" t="e">
        <v>#N/A</v>
      </c>
      <c r="J343" s="236" t="s">
        <v>289</v>
      </c>
      <c r="K343" s="236" t="s">
        <v>289</v>
      </c>
      <c r="L343" s="246">
        <v>9</v>
      </c>
      <c r="M343" s="236" t="s">
        <v>862</v>
      </c>
      <c r="N343" s="236" t="s">
        <v>2275</v>
      </c>
      <c r="O343" s="236" t="s">
        <v>2276</v>
      </c>
      <c r="P343" s="236" t="s">
        <v>636</v>
      </c>
      <c r="Q343" s="246">
        <v>9</v>
      </c>
      <c r="R343" s="236">
        <v>7777777</v>
      </c>
      <c r="S343" s="236" t="s">
        <v>716</v>
      </c>
      <c r="T343" s="236" t="s">
        <v>2277</v>
      </c>
      <c r="U343" s="236" t="s">
        <v>639</v>
      </c>
      <c r="V343" s="236" t="s">
        <v>636</v>
      </c>
      <c r="W343" s="236"/>
      <c r="X343" s="226" t="s">
        <v>695</v>
      </c>
      <c r="Y343" s="226" t="s">
        <v>695</v>
      </c>
      <c r="Z343" s="226" t="s">
        <v>695</v>
      </c>
      <c r="AD343" s="229"/>
    </row>
    <row r="344" spans="1:36" x14ac:dyDescent="0.25">
      <c r="A344" s="226" t="s">
        <v>2278</v>
      </c>
      <c r="B344" s="226" t="s">
        <v>2279</v>
      </c>
      <c r="C344" s="236" t="s">
        <v>687</v>
      </c>
      <c r="D344" s="226" t="s">
        <v>688</v>
      </c>
      <c r="E344" s="236" t="s">
        <v>2280</v>
      </c>
      <c r="F344" s="236" t="s">
        <v>269</v>
      </c>
      <c r="G344" s="236" t="s">
        <v>666</v>
      </c>
      <c r="H344" s="236" t="s">
        <v>666</v>
      </c>
      <c r="I344" s="236" t="e">
        <v>#N/A</v>
      </c>
      <c r="J344" s="236" t="s">
        <v>289</v>
      </c>
      <c r="K344" s="236" t="s">
        <v>289</v>
      </c>
      <c r="L344" s="246">
        <v>9</v>
      </c>
      <c r="M344" s="236" t="s">
        <v>862</v>
      </c>
      <c r="N344" s="236" t="s">
        <v>2275</v>
      </c>
      <c r="O344" s="236" t="s">
        <v>2276</v>
      </c>
      <c r="P344" s="236" t="s">
        <v>636</v>
      </c>
      <c r="Q344" s="246">
        <v>9</v>
      </c>
      <c r="R344" s="236">
        <v>7777777</v>
      </c>
      <c r="S344" s="236" t="s">
        <v>716</v>
      </c>
      <c r="T344" s="236" t="s">
        <v>2277</v>
      </c>
      <c r="U344" s="236" t="s">
        <v>639</v>
      </c>
      <c r="V344" s="236" t="s">
        <v>636</v>
      </c>
      <c r="W344" s="236"/>
      <c r="X344" s="226" t="s">
        <v>695</v>
      </c>
      <c r="Y344" s="226" t="s">
        <v>695</v>
      </c>
      <c r="Z344" s="226" t="s">
        <v>695</v>
      </c>
      <c r="AD344" s="229"/>
    </row>
    <row r="345" spans="1:36" x14ac:dyDescent="0.25">
      <c r="A345" s="226" t="s">
        <v>2281</v>
      </c>
      <c r="B345" s="226" t="s">
        <v>2282</v>
      </c>
      <c r="C345" s="236" t="s">
        <v>687</v>
      </c>
      <c r="D345" s="226" t="s">
        <v>688</v>
      </c>
      <c r="E345" s="236" t="s">
        <v>2283</v>
      </c>
      <c r="F345" s="236" t="s">
        <v>269</v>
      </c>
      <c r="G345" s="236" t="s">
        <v>666</v>
      </c>
      <c r="H345" s="236" t="s">
        <v>666</v>
      </c>
      <c r="I345" s="236" t="e">
        <v>#N/A</v>
      </c>
      <c r="J345" s="236" t="s">
        <v>289</v>
      </c>
      <c r="K345" s="236" t="s">
        <v>289</v>
      </c>
      <c r="L345" s="246">
        <v>9</v>
      </c>
      <c r="M345" s="236" t="s">
        <v>862</v>
      </c>
      <c r="N345" s="236" t="s">
        <v>2284</v>
      </c>
      <c r="O345" s="236" t="s">
        <v>2285</v>
      </c>
      <c r="P345" s="236" t="s">
        <v>2286</v>
      </c>
      <c r="Q345" s="246">
        <v>9</v>
      </c>
      <c r="R345" s="236">
        <v>7777777</v>
      </c>
      <c r="S345" s="236" t="s">
        <v>716</v>
      </c>
      <c r="T345" s="236" t="s">
        <v>2271</v>
      </c>
      <c r="U345" s="236" t="s">
        <v>639</v>
      </c>
      <c r="V345" s="236" t="s">
        <v>636</v>
      </c>
      <c r="W345" s="236"/>
      <c r="X345" s="226" t="s">
        <v>695</v>
      </c>
      <c r="Y345" s="226" t="s">
        <v>695</v>
      </c>
      <c r="Z345" s="226" t="s">
        <v>695</v>
      </c>
      <c r="AD345" s="229"/>
    </row>
    <row r="346" spans="1:36" x14ac:dyDescent="0.25">
      <c r="A346" s="226" t="s">
        <v>2287</v>
      </c>
      <c r="B346" s="226" t="s">
        <v>2288</v>
      </c>
      <c r="C346" s="236" t="s">
        <v>687</v>
      </c>
      <c r="D346" s="226" t="s">
        <v>688</v>
      </c>
      <c r="E346" s="236" t="s">
        <v>601</v>
      </c>
      <c r="F346" s="236" t="s">
        <v>269</v>
      </c>
      <c r="G346" s="236" t="s">
        <v>666</v>
      </c>
      <c r="H346" s="236" t="s">
        <v>666</v>
      </c>
      <c r="I346" s="236" t="s">
        <v>667</v>
      </c>
      <c r="J346" s="236" t="s">
        <v>289</v>
      </c>
      <c r="K346" s="236" t="s">
        <v>289</v>
      </c>
      <c r="L346" s="246">
        <v>5</v>
      </c>
      <c r="M346" s="236" t="s">
        <v>862</v>
      </c>
      <c r="N346" s="236" t="s">
        <v>2289</v>
      </c>
      <c r="O346" s="236" t="s">
        <v>602</v>
      </c>
      <c r="P346" s="236" t="s">
        <v>2290</v>
      </c>
      <c r="Q346" s="246">
        <v>5</v>
      </c>
      <c r="R346" s="236">
        <v>7777777</v>
      </c>
      <c r="S346" s="236" t="s">
        <v>716</v>
      </c>
      <c r="T346" s="236" t="s">
        <v>2277</v>
      </c>
      <c r="U346" s="236" t="s">
        <v>718</v>
      </c>
      <c r="V346" s="236" t="s">
        <v>636</v>
      </c>
      <c r="W346" s="236"/>
      <c r="AA346" s="228">
        <v>44337</v>
      </c>
      <c r="AB346" s="236" t="s">
        <v>1265</v>
      </c>
      <c r="AC346" s="228">
        <v>44258</v>
      </c>
      <c r="AD346" s="236" t="s">
        <v>1265</v>
      </c>
      <c r="AE346" s="249">
        <v>44545</v>
      </c>
      <c r="AF346" s="236" t="s">
        <v>671</v>
      </c>
    </row>
    <row r="347" spans="1:36" x14ac:dyDescent="0.25">
      <c r="A347" s="226" t="s">
        <v>2291</v>
      </c>
      <c r="B347" s="226" t="s">
        <v>2292</v>
      </c>
      <c r="C347" s="236" t="s">
        <v>731</v>
      </c>
      <c r="D347" s="226" t="s">
        <v>732</v>
      </c>
      <c r="E347" s="236" t="s">
        <v>2293</v>
      </c>
      <c r="F347" s="236" t="s">
        <v>269</v>
      </c>
      <c r="G347" s="236" t="s">
        <v>666</v>
      </c>
      <c r="H347" s="236" t="s">
        <v>666</v>
      </c>
      <c r="I347" s="236" t="s">
        <v>667</v>
      </c>
      <c r="J347" s="236" t="s">
        <v>1688</v>
      </c>
      <c r="K347" s="236" t="s">
        <v>1688</v>
      </c>
      <c r="L347" s="246">
        <v>9</v>
      </c>
      <c r="M347" s="236" t="s">
        <v>716</v>
      </c>
      <c r="N347" s="236" t="s">
        <v>2294</v>
      </c>
      <c r="O347" s="236" t="s">
        <v>2295</v>
      </c>
      <c r="P347" s="236" t="s">
        <v>636</v>
      </c>
      <c r="Q347" s="246">
        <v>9</v>
      </c>
      <c r="R347" s="236">
        <v>7777777</v>
      </c>
      <c r="S347" s="236" t="s">
        <v>637</v>
      </c>
      <c r="T347" s="236" t="s">
        <v>636</v>
      </c>
      <c r="U347" s="236" t="s">
        <v>735</v>
      </c>
      <c r="V347" s="236" t="s">
        <v>636</v>
      </c>
      <c r="W347" s="236"/>
      <c r="AD347" s="229"/>
    </row>
    <row r="348" spans="1:36" x14ac:dyDescent="0.25">
      <c r="A348" s="226" t="s">
        <v>2296</v>
      </c>
      <c r="B348" s="226" t="s">
        <v>2297</v>
      </c>
      <c r="C348" s="236" t="s">
        <v>687</v>
      </c>
      <c r="D348" s="226" t="s">
        <v>688</v>
      </c>
      <c r="E348" s="236" t="s">
        <v>371</v>
      </c>
      <c r="F348" s="236" t="s">
        <v>269</v>
      </c>
      <c r="G348" s="236" t="s">
        <v>666</v>
      </c>
      <c r="H348" s="236" t="s">
        <v>666</v>
      </c>
      <c r="I348" s="236" t="s">
        <v>667</v>
      </c>
      <c r="J348" s="236" t="s">
        <v>289</v>
      </c>
      <c r="K348" s="236" t="s">
        <v>289</v>
      </c>
      <c r="L348" s="246">
        <v>4.5999999999999996</v>
      </c>
      <c r="M348" s="236" t="s">
        <v>716</v>
      </c>
      <c r="N348" s="236" t="s">
        <v>2298</v>
      </c>
      <c r="O348" s="236" t="s">
        <v>372</v>
      </c>
      <c r="P348" s="236">
        <v>1034606</v>
      </c>
      <c r="Q348" s="246">
        <v>4.5999999999999996</v>
      </c>
      <c r="R348" s="236">
        <v>7777777</v>
      </c>
      <c r="S348" s="236" t="s">
        <v>716</v>
      </c>
      <c r="T348" s="236" t="s">
        <v>2277</v>
      </c>
      <c r="U348" s="236" t="s">
        <v>718</v>
      </c>
      <c r="V348" s="236" t="s">
        <v>636</v>
      </c>
      <c r="W348" s="236"/>
      <c r="AA348" s="228">
        <v>44258</v>
      </c>
      <c r="AB348" s="236" t="s">
        <v>1265</v>
      </c>
      <c r="AC348" s="228">
        <v>44545</v>
      </c>
      <c r="AD348" s="236" t="s">
        <v>671</v>
      </c>
      <c r="AF348" s="229"/>
    </row>
    <row r="349" spans="1:36" x14ac:dyDescent="0.25">
      <c r="A349" s="226" t="s">
        <v>2299</v>
      </c>
      <c r="B349" s="226" t="s">
        <v>2300</v>
      </c>
      <c r="C349" s="236" t="s">
        <v>99</v>
      </c>
      <c r="D349" s="236" t="s">
        <v>631</v>
      </c>
      <c r="E349" s="236" t="s">
        <v>2301</v>
      </c>
      <c r="F349" s="236" t="s">
        <v>269</v>
      </c>
      <c r="G349" s="236" t="s">
        <v>666</v>
      </c>
      <c r="H349" s="236" t="s">
        <v>666</v>
      </c>
      <c r="I349" s="236"/>
      <c r="J349" s="236" t="s">
        <v>289</v>
      </c>
      <c r="K349" s="236" t="s">
        <v>309</v>
      </c>
      <c r="L349" s="246">
        <v>4.5</v>
      </c>
      <c r="M349" s="236" t="s">
        <v>862</v>
      </c>
      <c r="N349" s="236" t="s">
        <v>2302</v>
      </c>
      <c r="O349" s="236" t="s">
        <v>2303</v>
      </c>
      <c r="P349" s="236" t="s">
        <v>2304</v>
      </c>
      <c r="Q349" s="246">
        <v>4.5</v>
      </c>
      <c r="R349" s="236" t="s">
        <v>1060</v>
      </c>
      <c r="S349" s="236" t="s">
        <v>716</v>
      </c>
      <c r="T349" s="236" t="s">
        <v>2030</v>
      </c>
      <c r="U349" s="236" t="s">
        <v>718</v>
      </c>
      <c r="V349" s="236" t="s">
        <v>2301</v>
      </c>
      <c r="W349" s="236"/>
      <c r="AA349" s="228">
        <v>44404</v>
      </c>
      <c r="AB349" s="236" t="s">
        <v>709</v>
      </c>
      <c r="AC349" s="228">
        <v>44295</v>
      </c>
      <c r="AD349" s="236" t="s">
        <v>709</v>
      </c>
      <c r="AE349" s="249">
        <v>44258</v>
      </c>
      <c r="AF349" s="236" t="s">
        <v>718</v>
      </c>
      <c r="AG349" s="249">
        <v>44553</v>
      </c>
      <c r="AH349" s="236" t="s">
        <v>735</v>
      </c>
    </row>
    <row r="350" spans="1:36" x14ac:dyDescent="0.25">
      <c r="A350" s="226" t="s">
        <v>2305</v>
      </c>
      <c r="B350" s="226" t="s">
        <v>2306</v>
      </c>
      <c r="C350" s="236" t="s">
        <v>687</v>
      </c>
      <c r="D350" s="226" t="s">
        <v>688</v>
      </c>
      <c r="E350" s="236" t="s">
        <v>2302</v>
      </c>
      <c r="F350" s="236" t="s">
        <v>269</v>
      </c>
      <c r="G350" s="236" t="s">
        <v>666</v>
      </c>
      <c r="H350" s="236" t="s">
        <v>666</v>
      </c>
      <c r="I350" s="236" t="s">
        <v>667</v>
      </c>
      <c r="J350" s="236" t="s">
        <v>2307</v>
      </c>
      <c r="K350" s="236" t="s">
        <v>2307</v>
      </c>
      <c r="L350" s="246">
        <v>9</v>
      </c>
      <c r="M350" s="236" t="s">
        <v>862</v>
      </c>
      <c r="N350" s="236" t="s">
        <v>2308</v>
      </c>
      <c r="O350" s="236" t="s">
        <v>2309</v>
      </c>
      <c r="P350" s="236">
        <v>1031385</v>
      </c>
      <c r="Q350" s="246">
        <v>9</v>
      </c>
      <c r="R350" s="236">
        <v>7777777</v>
      </c>
      <c r="S350" s="236" t="s">
        <v>716</v>
      </c>
      <c r="T350" s="236" t="s">
        <v>2255</v>
      </c>
      <c r="U350" s="236" t="s">
        <v>718</v>
      </c>
      <c r="V350" s="236" t="s">
        <v>636</v>
      </c>
      <c r="W350" s="236"/>
      <c r="X350" s="226" t="s">
        <v>1625</v>
      </c>
      <c r="Y350" s="226" t="s">
        <v>1625</v>
      </c>
      <c r="AA350" s="228">
        <v>44337</v>
      </c>
      <c r="AB350" s="236" t="s">
        <v>709</v>
      </c>
      <c r="AC350" s="228">
        <v>44258</v>
      </c>
      <c r="AD350" s="236" t="s">
        <v>718</v>
      </c>
      <c r="AE350" s="249">
        <v>44553</v>
      </c>
      <c r="AF350" s="236" t="s">
        <v>879</v>
      </c>
      <c r="AG350" s="226" t="s">
        <v>1044</v>
      </c>
      <c r="AH350" s="229">
        <v>44765</v>
      </c>
    </row>
    <row r="351" spans="1:36" x14ac:dyDescent="0.25">
      <c r="A351" s="226" t="s">
        <v>2310</v>
      </c>
      <c r="B351" s="226" t="s">
        <v>2311</v>
      </c>
      <c r="C351" s="236" t="s">
        <v>687</v>
      </c>
      <c r="D351" s="226" t="s">
        <v>688</v>
      </c>
      <c r="E351" s="236" t="s">
        <v>2312</v>
      </c>
      <c r="F351" s="236" t="s">
        <v>269</v>
      </c>
      <c r="G351" s="236" t="s">
        <v>666</v>
      </c>
      <c r="H351" s="236" t="s">
        <v>666</v>
      </c>
      <c r="I351" s="236" t="s">
        <v>667</v>
      </c>
      <c r="J351" s="236" t="s">
        <v>2313</v>
      </c>
      <c r="K351" s="236" t="s">
        <v>2313</v>
      </c>
      <c r="L351" s="246">
        <v>9</v>
      </c>
      <c r="M351" s="236" t="s">
        <v>862</v>
      </c>
      <c r="N351" s="236" t="s">
        <v>2314</v>
      </c>
      <c r="O351" s="236" t="s">
        <v>2315</v>
      </c>
      <c r="P351" s="236">
        <v>1031385</v>
      </c>
      <c r="Q351" s="246">
        <v>9</v>
      </c>
      <c r="R351" s="236">
        <v>7777777</v>
      </c>
      <c r="S351" s="236" t="s">
        <v>716</v>
      </c>
      <c r="T351" s="236" t="s">
        <v>2255</v>
      </c>
      <c r="U351" s="236" t="s">
        <v>718</v>
      </c>
      <c r="V351" s="236" t="s">
        <v>636</v>
      </c>
      <c r="W351" s="236"/>
      <c r="X351" s="226" t="s">
        <v>1625</v>
      </c>
      <c r="Y351" s="226" t="s">
        <v>1625</v>
      </c>
      <c r="AA351" s="228">
        <v>44337</v>
      </c>
      <c r="AB351" s="236" t="s">
        <v>709</v>
      </c>
      <c r="AC351" s="228">
        <v>44258</v>
      </c>
      <c r="AD351" s="236" t="s">
        <v>718</v>
      </c>
      <c r="AE351" s="249">
        <v>44553</v>
      </c>
      <c r="AF351" s="236" t="s">
        <v>879</v>
      </c>
      <c r="AG351" s="226" t="s">
        <v>1044</v>
      </c>
      <c r="AH351" s="229">
        <v>44765</v>
      </c>
    </row>
    <row r="352" spans="1:36" x14ac:dyDescent="0.25">
      <c r="A352" s="226" t="s">
        <v>2316</v>
      </c>
      <c r="B352" s="226" t="s">
        <v>2317</v>
      </c>
      <c r="C352" s="236" t="s">
        <v>687</v>
      </c>
      <c r="D352" s="226" t="s">
        <v>688</v>
      </c>
      <c r="E352" s="236" t="s">
        <v>599</v>
      </c>
      <c r="F352" s="236" t="s">
        <v>269</v>
      </c>
      <c r="G352" s="236" t="s">
        <v>666</v>
      </c>
      <c r="H352" s="236" t="s">
        <v>666</v>
      </c>
      <c r="I352" s="236" t="s">
        <v>667</v>
      </c>
      <c r="J352" s="236" t="s">
        <v>289</v>
      </c>
      <c r="K352" s="236" t="s">
        <v>289</v>
      </c>
      <c r="L352" s="246">
        <v>4.5</v>
      </c>
      <c r="M352" s="236" t="s">
        <v>862</v>
      </c>
      <c r="N352" s="236" t="s">
        <v>2308</v>
      </c>
      <c r="O352" s="236" t="s">
        <v>600</v>
      </c>
      <c r="P352" s="236">
        <v>1031385</v>
      </c>
      <c r="Q352" s="246">
        <v>4.5</v>
      </c>
      <c r="R352" s="236">
        <v>7777777</v>
      </c>
      <c r="S352" s="236" t="s">
        <v>716</v>
      </c>
      <c r="T352" s="236" t="s">
        <v>2255</v>
      </c>
      <c r="U352" s="236" t="s">
        <v>735</v>
      </c>
      <c r="V352" s="236" t="s">
        <v>636</v>
      </c>
      <c r="W352" s="236"/>
      <c r="X352" s="226" t="s">
        <v>1625</v>
      </c>
      <c r="Y352" s="226" t="s">
        <v>1625</v>
      </c>
      <c r="AA352" s="228">
        <v>44512</v>
      </c>
      <c r="AB352" s="236" t="s">
        <v>718</v>
      </c>
      <c r="AC352" s="228">
        <v>44337</v>
      </c>
      <c r="AD352" s="236" t="s">
        <v>709</v>
      </c>
      <c r="AE352" s="249">
        <v>44258</v>
      </c>
      <c r="AF352" s="236" t="s">
        <v>718</v>
      </c>
      <c r="AG352" s="249">
        <v>44553</v>
      </c>
      <c r="AH352" s="236" t="s">
        <v>879</v>
      </c>
      <c r="AI352" s="226" t="s">
        <v>1044</v>
      </c>
      <c r="AJ352" s="229">
        <v>44765</v>
      </c>
    </row>
    <row r="353" spans="1:28" x14ac:dyDescent="0.25">
      <c r="A353" s="226" t="s">
        <v>2318</v>
      </c>
      <c r="B353" s="226" t="s">
        <v>2319</v>
      </c>
      <c r="C353" s="236" t="s">
        <v>731</v>
      </c>
      <c r="D353" s="226" t="s">
        <v>732</v>
      </c>
      <c r="E353" s="236" t="s">
        <v>2320</v>
      </c>
      <c r="F353" s="236" t="s">
        <v>269</v>
      </c>
      <c r="G353" s="236" t="s">
        <v>666</v>
      </c>
      <c r="H353" s="236" t="s">
        <v>666</v>
      </c>
      <c r="I353" s="236" t="s">
        <v>667</v>
      </c>
      <c r="J353" s="236" t="s">
        <v>511</v>
      </c>
      <c r="K353" s="236" t="s">
        <v>511</v>
      </c>
      <c r="L353" s="246">
        <v>9</v>
      </c>
      <c r="M353" s="236" t="s">
        <v>716</v>
      </c>
      <c r="N353" s="236" t="s">
        <v>1252</v>
      </c>
      <c r="O353" s="236" t="s">
        <v>1253</v>
      </c>
      <c r="P353" s="236" t="s">
        <v>636</v>
      </c>
      <c r="Q353" s="246">
        <v>9</v>
      </c>
      <c r="R353" s="236">
        <v>7777777</v>
      </c>
      <c r="S353" s="236" t="s">
        <v>716</v>
      </c>
      <c r="T353" s="236" t="s">
        <v>636</v>
      </c>
      <c r="U353" s="236" t="s">
        <v>735</v>
      </c>
      <c r="V353" s="236" t="s">
        <v>636</v>
      </c>
      <c r="W353" s="236"/>
    </row>
    <row r="354" spans="1:28" x14ac:dyDescent="0.25">
      <c r="A354" s="226" t="s">
        <v>2321</v>
      </c>
      <c r="B354" s="226" t="s">
        <v>2322</v>
      </c>
      <c r="C354" s="236" t="s">
        <v>731</v>
      </c>
      <c r="D354" s="226" t="s">
        <v>732</v>
      </c>
      <c r="E354" s="236" t="s">
        <v>2323</v>
      </c>
      <c r="F354" s="236" t="s">
        <v>269</v>
      </c>
      <c r="G354" s="236" t="s">
        <v>666</v>
      </c>
      <c r="H354" s="236" t="s">
        <v>666</v>
      </c>
      <c r="I354" s="236" t="s">
        <v>667</v>
      </c>
      <c r="J354" s="236" t="s">
        <v>309</v>
      </c>
      <c r="K354" s="236" t="s">
        <v>309</v>
      </c>
      <c r="L354" s="246">
        <v>9</v>
      </c>
      <c r="M354" s="236" t="s">
        <v>716</v>
      </c>
      <c r="N354" s="236" t="s">
        <v>2324</v>
      </c>
      <c r="O354" s="236" t="s">
        <v>2325</v>
      </c>
      <c r="P354" s="236" t="s">
        <v>636</v>
      </c>
      <c r="Q354" s="246">
        <v>9</v>
      </c>
      <c r="R354" s="236">
        <v>7777777</v>
      </c>
      <c r="S354" s="236" t="s">
        <v>637</v>
      </c>
      <c r="T354" s="236" t="s">
        <v>636</v>
      </c>
      <c r="U354" s="236" t="s">
        <v>735</v>
      </c>
      <c r="V354" s="236" t="s">
        <v>636</v>
      </c>
      <c r="W354" s="236"/>
    </row>
    <row r="355" spans="1:28" x14ac:dyDescent="0.25">
      <c r="A355" s="226" t="s">
        <v>2326</v>
      </c>
      <c r="B355" s="226" t="s">
        <v>2327</v>
      </c>
      <c r="C355" s="236" t="s">
        <v>731</v>
      </c>
      <c r="D355" s="226" t="s">
        <v>732</v>
      </c>
      <c r="E355" s="236" t="s">
        <v>2328</v>
      </c>
      <c r="F355" s="236" t="s">
        <v>269</v>
      </c>
      <c r="G355" s="236" t="s">
        <v>666</v>
      </c>
      <c r="H355" s="236" t="s">
        <v>666</v>
      </c>
      <c r="I355" s="236" t="s">
        <v>667</v>
      </c>
      <c r="J355" s="236" t="s">
        <v>289</v>
      </c>
      <c r="K355" s="236" t="s">
        <v>289</v>
      </c>
      <c r="L355" s="246">
        <v>9</v>
      </c>
      <c r="M355" s="236" t="s">
        <v>716</v>
      </c>
      <c r="N355" s="236" t="s">
        <v>2329</v>
      </c>
      <c r="O355" s="236" t="s">
        <v>2330</v>
      </c>
      <c r="P355" s="236" t="s">
        <v>636</v>
      </c>
      <c r="Q355" s="246">
        <v>9</v>
      </c>
      <c r="R355" s="236">
        <v>7777777</v>
      </c>
      <c r="S355" s="236" t="s">
        <v>637</v>
      </c>
      <c r="T355" s="236" t="s">
        <v>636</v>
      </c>
      <c r="U355" s="236" t="s">
        <v>735</v>
      </c>
      <c r="V355" s="236" t="s">
        <v>636</v>
      </c>
      <c r="W355" s="236"/>
    </row>
    <row r="356" spans="1:28" x14ac:dyDescent="0.25">
      <c r="A356" s="226" t="s">
        <v>2331</v>
      </c>
      <c r="B356" s="226" t="s">
        <v>2332</v>
      </c>
      <c r="C356" s="236" t="s">
        <v>687</v>
      </c>
      <c r="D356" s="226" t="s">
        <v>688</v>
      </c>
      <c r="E356" s="236" t="s">
        <v>2333</v>
      </c>
      <c r="F356" s="236" t="s">
        <v>269</v>
      </c>
      <c r="G356" s="236" t="s">
        <v>666</v>
      </c>
      <c r="H356" s="236" t="s">
        <v>666</v>
      </c>
      <c r="I356" s="236" t="e">
        <v>#N/A</v>
      </c>
      <c r="J356" s="236" t="s">
        <v>309</v>
      </c>
      <c r="K356" s="236" t="s">
        <v>309</v>
      </c>
      <c r="L356" s="246">
        <v>9</v>
      </c>
      <c r="M356" s="236" t="s">
        <v>862</v>
      </c>
      <c r="N356" s="236" t="s">
        <v>2334</v>
      </c>
      <c r="O356" s="236" t="s">
        <v>2335</v>
      </c>
      <c r="P356" s="236" t="s">
        <v>2333</v>
      </c>
      <c r="Q356" s="246">
        <v>9</v>
      </c>
      <c r="R356" s="236">
        <v>7777777</v>
      </c>
      <c r="S356" s="236" t="s">
        <v>716</v>
      </c>
      <c r="T356" s="236" t="s">
        <v>913</v>
      </c>
      <c r="U356" s="236" t="s">
        <v>639</v>
      </c>
      <c r="V356" s="236" t="s">
        <v>636</v>
      </c>
      <c r="W356" s="236"/>
      <c r="X356" s="226" t="s">
        <v>695</v>
      </c>
      <c r="Y356" s="226" t="s">
        <v>695</v>
      </c>
      <c r="Z356" s="226" t="s">
        <v>695</v>
      </c>
    </row>
    <row r="357" spans="1:28" x14ac:dyDescent="0.25">
      <c r="A357" s="226" t="s">
        <v>2336</v>
      </c>
      <c r="B357" s="226" t="s">
        <v>2337</v>
      </c>
      <c r="C357" s="236" t="s">
        <v>731</v>
      </c>
      <c r="D357" s="226" t="s">
        <v>732</v>
      </c>
      <c r="E357" s="236" t="s">
        <v>835</v>
      </c>
      <c r="F357" s="236" t="s">
        <v>269</v>
      </c>
      <c r="G357" s="236" t="s">
        <v>666</v>
      </c>
      <c r="H357" s="236" t="s">
        <v>666</v>
      </c>
      <c r="I357" s="236" t="e">
        <v>#N/A</v>
      </c>
      <c r="J357" s="236" t="s">
        <v>632</v>
      </c>
      <c r="K357" s="236" t="s">
        <v>632</v>
      </c>
      <c r="L357" s="246">
        <v>1</v>
      </c>
      <c r="M357" s="236" t="s">
        <v>743</v>
      </c>
      <c r="N357" s="236" t="s">
        <v>835</v>
      </c>
      <c r="O357" s="236" t="s">
        <v>841</v>
      </c>
      <c r="P357" s="236" t="s">
        <v>837</v>
      </c>
      <c r="Q357" s="246">
        <v>1</v>
      </c>
      <c r="R357" s="236">
        <v>1059105</v>
      </c>
      <c r="S357" s="236" t="s">
        <v>637</v>
      </c>
      <c r="T357" s="236" t="s">
        <v>636</v>
      </c>
      <c r="U357" s="236" t="s">
        <v>639</v>
      </c>
      <c r="V357" s="236" t="s">
        <v>636</v>
      </c>
      <c r="W357" s="236"/>
      <c r="X357" s="226" t="s">
        <v>773</v>
      </c>
      <c r="Y357" s="226" t="s">
        <v>773</v>
      </c>
      <c r="Z357" s="226" t="s">
        <v>773</v>
      </c>
    </row>
    <row r="358" spans="1:28" x14ac:dyDescent="0.25">
      <c r="A358" s="226" t="s">
        <v>2338</v>
      </c>
      <c r="B358" s="226" t="s">
        <v>2339</v>
      </c>
      <c r="C358" s="236" t="s">
        <v>99</v>
      </c>
      <c r="D358" s="236" t="s">
        <v>631</v>
      </c>
      <c r="E358" s="236" t="s">
        <v>425</v>
      </c>
      <c r="F358" s="236" t="s">
        <v>269</v>
      </c>
      <c r="G358" s="236" t="s">
        <v>666</v>
      </c>
      <c r="H358" s="236" t="s">
        <v>666</v>
      </c>
      <c r="I358" s="236" t="s">
        <v>667</v>
      </c>
      <c r="J358" s="236" t="s">
        <v>472</v>
      </c>
      <c r="K358" s="236" t="s">
        <v>472</v>
      </c>
      <c r="L358" s="246">
        <v>0.7</v>
      </c>
      <c r="M358" s="236" t="s">
        <v>743</v>
      </c>
      <c r="N358" s="236" t="s">
        <v>425</v>
      </c>
      <c r="O358" s="236" t="s">
        <v>426</v>
      </c>
      <c r="P358" s="236">
        <v>1016088</v>
      </c>
      <c r="Q358" s="246">
        <v>0.7</v>
      </c>
      <c r="R358" s="236">
        <v>1080770</v>
      </c>
      <c r="S358" s="236" t="s">
        <v>637</v>
      </c>
      <c r="T358" s="236" t="s">
        <v>1183</v>
      </c>
      <c r="U358" s="236" t="s">
        <v>639</v>
      </c>
      <c r="V358" s="236" t="s">
        <v>636</v>
      </c>
      <c r="W358" s="236"/>
      <c r="Z358" s="226" t="s">
        <v>640</v>
      </c>
      <c r="AA358" s="228">
        <v>44622</v>
      </c>
      <c r="AB358" s="236" t="s">
        <v>735</v>
      </c>
    </row>
    <row r="359" spans="1:28" x14ac:dyDescent="0.25">
      <c r="A359" s="226" t="s">
        <v>2340</v>
      </c>
      <c r="B359" s="226" t="s">
        <v>2341</v>
      </c>
      <c r="C359" s="236" t="s">
        <v>687</v>
      </c>
      <c r="D359" s="226" t="s">
        <v>688</v>
      </c>
      <c r="E359" s="236" t="s">
        <v>425</v>
      </c>
      <c r="F359" s="236" t="s">
        <v>269</v>
      </c>
      <c r="G359" s="236" t="s">
        <v>666</v>
      </c>
      <c r="H359" s="236" t="s">
        <v>666</v>
      </c>
      <c r="I359" s="236" t="s">
        <v>667</v>
      </c>
      <c r="J359" s="236" t="s">
        <v>472</v>
      </c>
      <c r="K359" s="236" t="s">
        <v>472</v>
      </c>
      <c r="L359" s="246">
        <v>0.7</v>
      </c>
      <c r="M359" s="236" t="s">
        <v>743</v>
      </c>
      <c r="N359" s="236" t="s">
        <v>1798</v>
      </c>
      <c r="O359" s="236" t="s">
        <v>2342</v>
      </c>
      <c r="P359" s="236">
        <v>1016088</v>
      </c>
      <c r="Q359" s="246">
        <v>0.7</v>
      </c>
      <c r="R359" s="236">
        <v>23602</v>
      </c>
      <c r="S359" s="236" t="s">
        <v>637</v>
      </c>
      <c r="T359" s="236" t="s">
        <v>1183</v>
      </c>
      <c r="U359" s="236" t="s">
        <v>639</v>
      </c>
      <c r="V359" s="236" t="s">
        <v>636</v>
      </c>
      <c r="W359" s="236"/>
      <c r="X359" s="226" t="s">
        <v>695</v>
      </c>
      <c r="Y359" s="226" t="s">
        <v>695</v>
      </c>
      <c r="Z359" s="226" t="s">
        <v>695</v>
      </c>
    </row>
    <row r="360" spans="1:28" x14ac:dyDescent="0.25">
      <c r="A360" s="226" t="s">
        <v>2343</v>
      </c>
      <c r="B360" s="226" t="s">
        <v>2344</v>
      </c>
      <c r="C360" s="236" t="s">
        <v>687</v>
      </c>
      <c r="D360" s="226" t="s">
        <v>688</v>
      </c>
      <c r="E360" s="236" t="s">
        <v>2345</v>
      </c>
      <c r="F360" s="236" t="s">
        <v>269</v>
      </c>
      <c r="G360" s="236" t="s">
        <v>666</v>
      </c>
      <c r="H360" s="236" t="s">
        <v>666</v>
      </c>
      <c r="I360" s="236" t="s">
        <v>667</v>
      </c>
      <c r="J360" s="236" t="s">
        <v>472</v>
      </c>
      <c r="K360" s="236" t="s">
        <v>472</v>
      </c>
      <c r="L360" s="246">
        <v>1</v>
      </c>
      <c r="M360" s="236" t="s">
        <v>743</v>
      </c>
      <c r="N360" s="236" t="s">
        <v>1873</v>
      </c>
      <c r="O360" s="236" t="s">
        <v>1874</v>
      </c>
      <c r="P360" s="236" t="s">
        <v>636</v>
      </c>
      <c r="Q360" s="246">
        <v>1</v>
      </c>
      <c r="R360" s="236">
        <v>7777777</v>
      </c>
      <c r="S360" s="236" t="s">
        <v>637</v>
      </c>
      <c r="T360" s="236" t="s">
        <v>1183</v>
      </c>
      <c r="U360" s="236" t="s">
        <v>639</v>
      </c>
      <c r="V360" s="236" t="s">
        <v>636</v>
      </c>
      <c r="W360" s="236"/>
      <c r="Z360" s="226" t="s">
        <v>695</v>
      </c>
      <c r="AA360" s="228">
        <v>44622</v>
      </c>
      <c r="AB360" s="236" t="s">
        <v>671</v>
      </c>
    </row>
    <row r="361" spans="1:28" x14ac:dyDescent="0.25">
      <c r="A361" s="226" t="s">
        <v>2346</v>
      </c>
      <c r="B361" s="226" t="s">
        <v>2347</v>
      </c>
      <c r="C361" s="236" t="s">
        <v>99</v>
      </c>
      <c r="D361" s="236" t="s">
        <v>631</v>
      </c>
      <c r="E361" s="236" t="s">
        <v>419</v>
      </c>
      <c r="F361" s="236" t="s">
        <v>269</v>
      </c>
      <c r="G361" s="236" t="s">
        <v>666</v>
      </c>
      <c r="H361" s="236" t="s">
        <v>666</v>
      </c>
      <c r="I361" s="236" t="s">
        <v>667</v>
      </c>
      <c r="J361" s="236" t="s">
        <v>310</v>
      </c>
      <c r="K361" s="236" t="s">
        <v>310</v>
      </c>
      <c r="L361" s="246">
        <v>0.8</v>
      </c>
      <c r="M361" s="236" t="s">
        <v>743</v>
      </c>
      <c r="N361" s="236" t="s">
        <v>2348</v>
      </c>
      <c r="O361" s="236" t="s">
        <v>420</v>
      </c>
      <c r="P361" s="236">
        <v>1016816</v>
      </c>
      <c r="Q361" s="246">
        <v>0.8</v>
      </c>
      <c r="R361" s="236">
        <v>1092778</v>
      </c>
      <c r="S361" s="236" t="s">
        <v>637</v>
      </c>
      <c r="T361" s="236" t="s">
        <v>310</v>
      </c>
      <c r="U361" s="236" t="s">
        <v>735</v>
      </c>
      <c r="V361" s="236" t="s">
        <v>636</v>
      </c>
      <c r="W361" s="236"/>
      <c r="AA361" s="228">
        <v>44258</v>
      </c>
      <c r="AB361" s="236" t="s">
        <v>879</v>
      </c>
    </row>
    <row r="362" spans="1:28" x14ac:dyDescent="0.25">
      <c r="A362" s="226" t="s">
        <v>2349</v>
      </c>
      <c r="B362" s="226" t="s">
        <v>2350</v>
      </c>
      <c r="C362" s="236" t="s">
        <v>687</v>
      </c>
      <c r="D362" s="226" t="s">
        <v>688</v>
      </c>
      <c r="E362" s="236" t="s">
        <v>2351</v>
      </c>
      <c r="F362" s="236" t="s">
        <v>269</v>
      </c>
      <c r="G362" s="236" t="s">
        <v>666</v>
      </c>
      <c r="H362" s="236" t="s">
        <v>666</v>
      </c>
      <c r="I362" s="236" t="e">
        <v>#N/A</v>
      </c>
      <c r="J362" s="236" t="s">
        <v>690</v>
      </c>
      <c r="K362" s="236" t="s">
        <v>690</v>
      </c>
      <c r="L362" s="246">
        <v>1</v>
      </c>
      <c r="M362" s="236" t="s">
        <v>743</v>
      </c>
      <c r="N362" s="236" t="s">
        <v>1222</v>
      </c>
      <c r="O362" s="236" t="s">
        <v>1223</v>
      </c>
      <c r="P362" s="236" t="s">
        <v>2351</v>
      </c>
      <c r="Q362" s="246">
        <v>1</v>
      </c>
      <c r="R362" s="236">
        <v>7777777</v>
      </c>
      <c r="S362" s="236" t="s">
        <v>637</v>
      </c>
      <c r="T362" s="236" t="s">
        <v>694</v>
      </c>
      <c r="U362" s="236" t="s">
        <v>639</v>
      </c>
      <c r="V362" s="236" t="s">
        <v>636</v>
      </c>
      <c r="W362" s="236"/>
      <c r="X362" s="226" t="s">
        <v>695</v>
      </c>
      <c r="Y362" s="226" t="s">
        <v>695</v>
      </c>
      <c r="Z362" s="226" t="s">
        <v>695</v>
      </c>
    </row>
    <row r="363" spans="1:28" x14ac:dyDescent="0.25">
      <c r="A363" s="226" t="s">
        <v>2352</v>
      </c>
      <c r="B363" s="226" t="s">
        <v>2353</v>
      </c>
      <c r="C363" s="236" t="s">
        <v>687</v>
      </c>
      <c r="D363" s="226" t="s">
        <v>688</v>
      </c>
      <c r="E363" s="236" t="s">
        <v>2354</v>
      </c>
      <c r="F363" s="236" t="s">
        <v>269</v>
      </c>
      <c r="G363" s="236" t="s">
        <v>666</v>
      </c>
      <c r="H363" s="236" t="s">
        <v>666</v>
      </c>
      <c r="I363" s="236" t="e">
        <v>#N/A</v>
      </c>
      <c r="J363" s="236" t="s">
        <v>480</v>
      </c>
      <c r="K363" s="236" t="s">
        <v>480</v>
      </c>
      <c r="L363" s="246">
        <v>1</v>
      </c>
      <c r="M363" s="236" t="s">
        <v>743</v>
      </c>
      <c r="N363" s="236" t="s">
        <v>2355</v>
      </c>
      <c r="O363" s="236" t="s">
        <v>2356</v>
      </c>
      <c r="P363" s="236" t="s">
        <v>636</v>
      </c>
      <c r="Q363" s="246">
        <v>1</v>
      </c>
      <c r="R363" s="236">
        <v>7777777</v>
      </c>
      <c r="S363" s="236" t="s">
        <v>637</v>
      </c>
      <c r="T363" s="236" t="s">
        <v>1101</v>
      </c>
      <c r="U363" s="236" t="s">
        <v>639</v>
      </c>
      <c r="V363" s="236" t="s">
        <v>636</v>
      </c>
      <c r="W363" s="236"/>
      <c r="X363" s="226" t="s">
        <v>695</v>
      </c>
      <c r="Y363" s="226" t="s">
        <v>695</v>
      </c>
      <c r="Z363" s="226" t="s">
        <v>695</v>
      </c>
    </row>
    <row r="364" spans="1:28" x14ac:dyDescent="0.25">
      <c r="A364" s="226" t="s">
        <v>2357</v>
      </c>
      <c r="B364" s="226" t="s">
        <v>2358</v>
      </c>
      <c r="C364" s="236" t="s">
        <v>687</v>
      </c>
      <c r="D364" s="226" t="s">
        <v>688</v>
      </c>
      <c r="E364" s="236" t="s">
        <v>2359</v>
      </c>
      <c r="F364" s="236" t="s">
        <v>269</v>
      </c>
      <c r="G364" s="236" t="s">
        <v>666</v>
      </c>
      <c r="H364" s="236" t="s">
        <v>666</v>
      </c>
      <c r="I364" s="236" t="e">
        <v>#N/A</v>
      </c>
      <c r="J364" s="236" t="s">
        <v>480</v>
      </c>
      <c r="K364" s="236" t="s">
        <v>480</v>
      </c>
      <c r="L364" s="246">
        <v>1</v>
      </c>
      <c r="M364" s="236" t="s">
        <v>743</v>
      </c>
      <c r="N364" s="236" t="s">
        <v>2360</v>
      </c>
      <c r="O364" s="236" t="s">
        <v>2361</v>
      </c>
      <c r="P364" s="236" t="s">
        <v>636</v>
      </c>
      <c r="Q364" s="246">
        <v>1</v>
      </c>
      <c r="R364" s="236">
        <v>7777777</v>
      </c>
      <c r="S364" s="236" t="s">
        <v>637</v>
      </c>
      <c r="T364" s="236" t="s">
        <v>1101</v>
      </c>
      <c r="U364" s="236" t="s">
        <v>639</v>
      </c>
      <c r="V364" s="236" t="s">
        <v>636</v>
      </c>
      <c r="W364" s="236"/>
      <c r="X364" s="226" t="s">
        <v>695</v>
      </c>
      <c r="Y364" s="226" t="s">
        <v>695</v>
      </c>
      <c r="Z364" s="226" t="s">
        <v>695</v>
      </c>
    </row>
    <row r="365" spans="1:28" x14ac:dyDescent="0.25">
      <c r="A365" s="226" t="s">
        <v>2362</v>
      </c>
      <c r="B365" s="226" t="s">
        <v>2363</v>
      </c>
      <c r="C365" s="236" t="s">
        <v>99</v>
      </c>
      <c r="D365" s="236" t="s">
        <v>631</v>
      </c>
      <c r="E365" s="236" t="s">
        <v>583</v>
      </c>
      <c r="F365" s="236" t="s">
        <v>269</v>
      </c>
      <c r="G365" s="236" t="s">
        <v>666</v>
      </c>
      <c r="H365" s="236" t="s">
        <v>666</v>
      </c>
      <c r="I365" s="236" t="s">
        <v>667</v>
      </c>
      <c r="J365" s="236" t="s">
        <v>473</v>
      </c>
      <c r="K365" s="236" t="s">
        <v>473</v>
      </c>
      <c r="L365" s="246">
        <v>1.3</v>
      </c>
      <c r="M365" s="236" t="s">
        <v>743</v>
      </c>
      <c r="N365" s="236" t="s">
        <v>583</v>
      </c>
      <c r="O365" s="236" t="s">
        <v>584</v>
      </c>
      <c r="P365" s="236" t="s">
        <v>2364</v>
      </c>
      <c r="Q365" s="246">
        <v>1.3</v>
      </c>
      <c r="R365" s="236">
        <v>1062304</v>
      </c>
      <c r="S365" s="236" t="s">
        <v>637</v>
      </c>
      <c r="T365" s="236" t="s">
        <v>1190</v>
      </c>
      <c r="U365" s="236" t="s">
        <v>639</v>
      </c>
      <c r="V365" s="236" t="s">
        <v>636</v>
      </c>
      <c r="W365" s="236"/>
      <c r="X365" s="226" t="s">
        <v>640</v>
      </c>
      <c r="Y365" s="226" t="s">
        <v>640</v>
      </c>
      <c r="Z365" s="226" t="s">
        <v>640</v>
      </c>
    </row>
    <row r="366" spans="1:28" x14ac:dyDescent="0.25">
      <c r="A366" s="226" t="s">
        <v>2365</v>
      </c>
      <c r="B366" s="226" t="s">
        <v>2366</v>
      </c>
      <c r="C366" s="236" t="s">
        <v>731</v>
      </c>
      <c r="D366" s="226" t="s">
        <v>732</v>
      </c>
      <c r="E366" s="236" t="s">
        <v>583</v>
      </c>
      <c r="F366" s="236" t="s">
        <v>269</v>
      </c>
      <c r="G366" s="236" t="s">
        <v>666</v>
      </c>
      <c r="H366" s="236" t="s">
        <v>666</v>
      </c>
      <c r="I366" s="236" t="s">
        <v>667</v>
      </c>
      <c r="J366" s="236" t="s">
        <v>473</v>
      </c>
      <c r="K366" s="236" t="s">
        <v>473</v>
      </c>
      <c r="L366" s="246">
        <v>1.3</v>
      </c>
      <c r="M366" s="236" t="s">
        <v>743</v>
      </c>
      <c r="N366" s="236" t="s">
        <v>2367</v>
      </c>
      <c r="O366" s="236" t="s">
        <v>2368</v>
      </c>
      <c r="P366" s="236" t="s">
        <v>2364</v>
      </c>
      <c r="Q366" s="246">
        <v>1.3</v>
      </c>
      <c r="R366" s="236">
        <v>1062304</v>
      </c>
      <c r="S366" s="236" t="s">
        <v>637</v>
      </c>
      <c r="T366" s="236" t="s">
        <v>1190</v>
      </c>
      <c r="U366" s="236" t="s">
        <v>639</v>
      </c>
      <c r="V366" s="236" t="s">
        <v>804</v>
      </c>
      <c r="W366" s="236"/>
      <c r="Y366" s="226" t="s">
        <v>773</v>
      </c>
      <c r="Z366" s="226" t="s">
        <v>773</v>
      </c>
    </row>
    <row r="367" spans="1:28" x14ac:dyDescent="0.25">
      <c r="A367" s="226" t="s">
        <v>2369</v>
      </c>
      <c r="B367" s="226" t="s">
        <v>2370</v>
      </c>
      <c r="C367" s="236" t="s">
        <v>687</v>
      </c>
      <c r="D367" s="226" t="s">
        <v>688</v>
      </c>
      <c r="E367" s="236" t="s">
        <v>583</v>
      </c>
      <c r="F367" s="236" t="s">
        <v>269</v>
      </c>
      <c r="G367" s="236" t="s">
        <v>666</v>
      </c>
      <c r="H367" s="236" t="s">
        <v>666</v>
      </c>
      <c r="I367" s="236" t="s">
        <v>667</v>
      </c>
      <c r="J367" s="236" t="s">
        <v>480</v>
      </c>
      <c r="K367" s="236" t="s">
        <v>480</v>
      </c>
      <c r="L367" s="246">
        <v>1.3</v>
      </c>
      <c r="M367" s="236" t="s">
        <v>743</v>
      </c>
      <c r="N367" s="236" t="s">
        <v>2371</v>
      </c>
      <c r="O367" s="236" t="s">
        <v>2372</v>
      </c>
      <c r="P367" s="236" t="s">
        <v>2364</v>
      </c>
      <c r="Q367" s="246">
        <v>1.3</v>
      </c>
      <c r="R367" s="236">
        <v>23602</v>
      </c>
      <c r="S367" s="236" t="s">
        <v>637</v>
      </c>
      <c r="T367" s="236" t="s">
        <v>1101</v>
      </c>
      <c r="U367" s="236" t="s">
        <v>639</v>
      </c>
      <c r="V367" s="236" t="s">
        <v>636</v>
      </c>
      <c r="W367" s="236"/>
      <c r="X367" s="226" t="s">
        <v>695</v>
      </c>
      <c r="Y367" s="226" t="s">
        <v>695</v>
      </c>
      <c r="Z367" s="226" t="s">
        <v>695</v>
      </c>
    </row>
    <row r="368" spans="1:28" x14ac:dyDescent="0.25">
      <c r="A368" s="226" t="s">
        <v>2373</v>
      </c>
      <c r="B368" s="226" t="s">
        <v>2374</v>
      </c>
      <c r="C368" s="236" t="s">
        <v>687</v>
      </c>
      <c r="D368" s="226" t="s">
        <v>688</v>
      </c>
      <c r="E368" s="236" t="s">
        <v>2375</v>
      </c>
      <c r="F368" s="236" t="s">
        <v>269</v>
      </c>
      <c r="G368" s="236" t="s">
        <v>666</v>
      </c>
      <c r="H368" s="236" t="s">
        <v>666</v>
      </c>
      <c r="I368" s="236" t="e">
        <v>#N/A</v>
      </c>
      <c r="J368" s="236" t="s">
        <v>2376</v>
      </c>
      <c r="K368" s="236" t="s">
        <v>2376</v>
      </c>
      <c r="L368" s="246">
        <v>1</v>
      </c>
      <c r="M368" s="236" t="s">
        <v>743</v>
      </c>
      <c r="N368" s="236" t="s">
        <v>2377</v>
      </c>
      <c r="O368" s="236" t="s">
        <v>2378</v>
      </c>
      <c r="P368" s="236" t="s">
        <v>2375</v>
      </c>
      <c r="Q368" s="246">
        <v>1</v>
      </c>
      <c r="R368" s="236">
        <v>7777777</v>
      </c>
      <c r="S368" s="236" t="s">
        <v>637</v>
      </c>
      <c r="T368" s="236" t="s">
        <v>1074</v>
      </c>
      <c r="U368" s="236" t="s">
        <v>639</v>
      </c>
      <c r="V368" s="236" t="s">
        <v>636</v>
      </c>
      <c r="W368" s="236"/>
      <c r="X368" s="226" t="s">
        <v>695</v>
      </c>
      <c r="Y368" s="226" t="s">
        <v>695</v>
      </c>
      <c r="Z368" s="226" t="s">
        <v>695</v>
      </c>
    </row>
    <row r="369" spans="1:34" x14ac:dyDescent="0.25">
      <c r="A369" s="226" t="s">
        <v>2379</v>
      </c>
      <c r="B369" s="226" t="s">
        <v>2380</v>
      </c>
      <c r="C369" s="236" t="s">
        <v>687</v>
      </c>
      <c r="D369" s="226" t="s">
        <v>688</v>
      </c>
      <c r="E369" s="236" t="s">
        <v>2381</v>
      </c>
      <c r="F369" s="236" t="s">
        <v>269</v>
      </c>
      <c r="G369" s="236" t="s">
        <v>666</v>
      </c>
      <c r="H369" s="236" t="s">
        <v>666</v>
      </c>
      <c r="I369" s="236" t="e">
        <v>#N/A</v>
      </c>
      <c r="J369" s="236" t="s">
        <v>468</v>
      </c>
      <c r="K369" s="236" t="s">
        <v>468</v>
      </c>
      <c r="L369" s="246">
        <v>1</v>
      </c>
      <c r="M369" s="236" t="s">
        <v>743</v>
      </c>
      <c r="N369" s="236" t="s">
        <v>2382</v>
      </c>
      <c r="O369" s="236" t="s">
        <v>2383</v>
      </c>
      <c r="P369" s="236" t="s">
        <v>2381</v>
      </c>
      <c r="Q369" s="246">
        <v>1</v>
      </c>
      <c r="R369" s="236">
        <v>7777777</v>
      </c>
      <c r="S369" s="236" t="s">
        <v>637</v>
      </c>
      <c r="T369" s="236" t="s">
        <v>678</v>
      </c>
      <c r="U369" s="236" t="s">
        <v>639</v>
      </c>
      <c r="V369" s="236" t="s">
        <v>636</v>
      </c>
      <c r="W369" s="236"/>
      <c r="X369" s="226" t="s">
        <v>695</v>
      </c>
      <c r="Y369" s="226" t="s">
        <v>695</v>
      </c>
      <c r="Z369" s="226" t="s">
        <v>695</v>
      </c>
    </row>
    <row r="370" spans="1:34" x14ac:dyDescent="0.25">
      <c r="A370" s="226" t="s">
        <v>2384</v>
      </c>
      <c r="B370" s="226" t="s">
        <v>2385</v>
      </c>
      <c r="C370" s="236" t="s">
        <v>99</v>
      </c>
      <c r="D370" s="236" t="s">
        <v>631</v>
      </c>
      <c r="E370" s="236" t="s">
        <v>577</v>
      </c>
      <c r="F370" s="236" t="s">
        <v>269</v>
      </c>
      <c r="G370" s="236" t="s">
        <v>666</v>
      </c>
      <c r="H370" s="236" t="s">
        <v>666</v>
      </c>
      <c r="I370" s="236" t="s">
        <v>667</v>
      </c>
      <c r="J370" s="236" t="s">
        <v>473</v>
      </c>
      <c r="K370" s="236" t="s">
        <v>473</v>
      </c>
      <c r="L370" s="246">
        <v>1.85</v>
      </c>
      <c r="M370" s="236" t="s">
        <v>743</v>
      </c>
      <c r="N370" s="236" t="s">
        <v>577</v>
      </c>
      <c r="O370" s="236" t="s">
        <v>578</v>
      </c>
      <c r="P370" s="236">
        <v>1032179</v>
      </c>
      <c r="Q370" s="246">
        <v>1.85</v>
      </c>
      <c r="R370" s="236">
        <v>1085746</v>
      </c>
      <c r="S370" s="236" t="s">
        <v>637</v>
      </c>
      <c r="T370" s="236" t="s">
        <v>1190</v>
      </c>
      <c r="U370" s="236" t="s">
        <v>639</v>
      </c>
      <c r="V370" s="236" t="s">
        <v>636</v>
      </c>
      <c r="W370" s="236"/>
      <c r="X370" s="226" t="s">
        <v>640</v>
      </c>
      <c r="Y370" s="226" t="s">
        <v>640</v>
      </c>
      <c r="Z370" s="226" t="s">
        <v>640</v>
      </c>
    </row>
    <row r="371" spans="1:34" x14ac:dyDescent="0.25">
      <c r="A371" s="226" t="s">
        <v>2386</v>
      </c>
      <c r="B371" s="226" t="s">
        <v>2387</v>
      </c>
      <c r="C371" s="236" t="s">
        <v>99</v>
      </c>
      <c r="D371" s="236" t="s">
        <v>631</v>
      </c>
      <c r="E371" s="236" t="s">
        <v>2388</v>
      </c>
      <c r="F371" s="236" t="s">
        <v>269</v>
      </c>
      <c r="G371" s="236" t="s">
        <v>666</v>
      </c>
      <c r="H371" s="236" t="s">
        <v>666</v>
      </c>
      <c r="I371" s="236" t="s">
        <v>667</v>
      </c>
      <c r="J371" s="236" t="s">
        <v>473</v>
      </c>
      <c r="K371" s="236" t="s">
        <v>473</v>
      </c>
      <c r="L371" s="246">
        <v>1</v>
      </c>
      <c r="M371" s="236" t="s">
        <v>743</v>
      </c>
      <c r="N371" s="236" t="s">
        <v>2389</v>
      </c>
      <c r="O371" s="236" t="s">
        <v>2390</v>
      </c>
      <c r="P371" s="236" t="s">
        <v>636</v>
      </c>
      <c r="Q371" s="246">
        <v>1</v>
      </c>
      <c r="R371" s="236">
        <v>7777777</v>
      </c>
      <c r="S371" s="236" t="s">
        <v>637</v>
      </c>
      <c r="T371" s="236" t="s">
        <v>473</v>
      </c>
      <c r="U371" s="236" t="s">
        <v>735</v>
      </c>
      <c r="V371" s="236" t="s">
        <v>2389</v>
      </c>
      <c r="W371" s="236"/>
    </row>
    <row r="372" spans="1:34" x14ac:dyDescent="0.25">
      <c r="A372" s="226" t="s">
        <v>2391</v>
      </c>
      <c r="B372" s="226" t="s">
        <v>2392</v>
      </c>
      <c r="C372" s="236" t="s">
        <v>687</v>
      </c>
      <c r="D372" s="226" t="s">
        <v>688</v>
      </c>
      <c r="E372" s="236" t="s">
        <v>2388</v>
      </c>
      <c r="F372" s="236" t="s">
        <v>269</v>
      </c>
      <c r="G372" s="236" t="s">
        <v>666</v>
      </c>
      <c r="H372" s="236" t="s">
        <v>666</v>
      </c>
      <c r="I372" s="236" t="s">
        <v>667</v>
      </c>
      <c r="J372" s="236" t="s">
        <v>473</v>
      </c>
      <c r="K372" s="236" t="s">
        <v>473</v>
      </c>
      <c r="L372" s="246">
        <v>1</v>
      </c>
      <c r="M372" s="236" t="s">
        <v>743</v>
      </c>
      <c r="N372" s="236" t="s">
        <v>2389</v>
      </c>
      <c r="O372" s="236" t="s">
        <v>2393</v>
      </c>
      <c r="P372" s="236" t="s">
        <v>636</v>
      </c>
      <c r="Q372" s="246">
        <v>1</v>
      </c>
      <c r="R372" s="236">
        <v>7777777</v>
      </c>
      <c r="S372" s="236" t="s">
        <v>637</v>
      </c>
      <c r="T372" s="236" t="s">
        <v>1190</v>
      </c>
      <c r="U372" s="236" t="s">
        <v>735</v>
      </c>
      <c r="V372" s="236" t="s">
        <v>636</v>
      </c>
      <c r="W372" s="236"/>
    </row>
    <row r="373" spans="1:34" x14ac:dyDescent="0.25">
      <c r="A373" s="226" t="s">
        <v>2394</v>
      </c>
      <c r="B373" s="226" t="s">
        <v>2395</v>
      </c>
      <c r="C373" s="236" t="s">
        <v>99</v>
      </c>
      <c r="D373" s="236" t="s">
        <v>631</v>
      </c>
      <c r="E373" s="236" t="s">
        <v>520</v>
      </c>
      <c r="F373" s="236" t="s">
        <v>269</v>
      </c>
      <c r="G373" s="236" t="s">
        <v>666</v>
      </c>
      <c r="H373" s="236" t="s">
        <v>666</v>
      </c>
      <c r="I373" s="236" t="s">
        <v>667</v>
      </c>
      <c r="J373" s="236" t="s">
        <v>473</v>
      </c>
      <c r="K373" s="236" t="s">
        <v>473</v>
      </c>
      <c r="L373" s="246">
        <v>1.8</v>
      </c>
      <c r="M373" s="236" t="s">
        <v>743</v>
      </c>
      <c r="N373" s="236" t="s">
        <v>2396</v>
      </c>
      <c r="O373" s="236" t="s">
        <v>2397</v>
      </c>
      <c r="P373" s="236" t="s">
        <v>636</v>
      </c>
      <c r="Q373" s="246">
        <v>1.8</v>
      </c>
      <c r="R373" s="236">
        <v>7777777</v>
      </c>
      <c r="S373" s="236" t="s">
        <v>637</v>
      </c>
      <c r="T373" s="236" t="s">
        <v>1190</v>
      </c>
      <c r="U373" s="236" t="s">
        <v>735</v>
      </c>
      <c r="V373" s="236" t="s">
        <v>743</v>
      </c>
      <c r="W373" s="236"/>
    </row>
    <row r="374" spans="1:34" x14ac:dyDescent="0.25">
      <c r="A374" s="226" t="s">
        <v>2398</v>
      </c>
      <c r="B374" s="226" t="s">
        <v>2399</v>
      </c>
      <c r="C374" s="236" t="s">
        <v>687</v>
      </c>
      <c r="D374" s="226" t="s">
        <v>688</v>
      </c>
      <c r="E374" s="236" t="s">
        <v>520</v>
      </c>
      <c r="F374" s="236" t="s">
        <v>269</v>
      </c>
      <c r="G374" s="236" t="s">
        <v>666</v>
      </c>
      <c r="H374" s="236" t="s">
        <v>666</v>
      </c>
      <c r="I374" s="236" t="s">
        <v>667</v>
      </c>
      <c r="J374" s="236" t="s">
        <v>473</v>
      </c>
      <c r="K374" s="236" t="s">
        <v>473</v>
      </c>
      <c r="L374" s="246">
        <v>1.8</v>
      </c>
      <c r="M374" s="236" t="s">
        <v>743</v>
      </c>
      <c r="N374" s="236" t="s">
        <v>2396</v>
      </c>
      <c r="O374" s="236" t="s">
        <v>521</v>
      </c>
      <c r="P374" s="236" t="s">
        <v>636</v>
      </c>
      <c r="Q374" s="246">
        <v>1.8</v>
      </c>
      <c r="R374" s="236">
        <v>7777777</v>
      </c>
      <c r="S374" s="236" t="s">
        <v>637</v>
      </c>
      <c r="T374" s="236" t="s">
        <v>1190</v>
      </c>
      <c r="U374" s="236" t="s">
        <v>671</v>
      </c>
      <c r="V374" s="236" t="s">
        <v>636</v>
      </c>
      <c r="W374" s="236"/>
    </row>
    <row r="375" spans="1:34" x14ac:dyDescent="0.25">
      <c r="A375" s="226" t="s">
        <v>2400</v>
      </c>
      <c r="B375" s="226" t="s">
        <v>2401</v>
      </c>
      <c r="C375" s="236" t="s">
        <v>99</v>
      </c>
      <c r="D375" s="236" t="s">
        <v>631</v>
      </c>
      <c r="E375" s="236" t="s">
        <v>383</v>
      </c>
      <c r="F375" s="236" t="s">
        <v>269</v>
      </c>
      <c r="G375" s="236" t="s">
        <v>666</v>
      </c>
      <c r="H375" s="236" t="s">
        <v>666</v>
      </c>
      <c r="I375" s="236" t="s">
        <v>667</v>
      </c>
      <c r="J375" s="236" t="s">
        <v>474</v>
      </c>
      <c r="K375" s="236" t="s">
        <v>474</v>
      </c>
      <c r="L375" s="246">
        <v>1.9</v>
      </c>
      <c r="M375" s="236" t="s">
        <v>743</v>
      </c>
      <c r="N375" s="236" t="s">
        <v>2402</v>
      </c>
      <c r="O375" s="236" t="s">
        <v>384</v>
      </c>
      <c r="P375" s="236">
        <v>1032180</v>
      </c>
      <c r="Q375" s="246">
        <v>1.9</v>
      </c>
      <c r="R375" s="236">
        <v>1092671</v>
      </c>
      <c r="S375" s="236" t="s">
        <v>637</v>
      </c>
      <c r="T375" s="236" t="s">
        <v>1074</v>
      </c>
      <c r="U375" s="236" t="s">
        <v>639</v>
      </c>
      <c r="V375" s="236" t="s">
        <v>636</v>
      </c>
      <c r="W375" s="236"/>
      <c r="Z375" s="226" t="s">
        <v>640</v>
      </c>
      <c r="AA375" s="228">
        <v>44435</v>
      </c>
      <c r="AB375" s="236" t="s">
        <v>735</v>
      </c>
      <c r="AC375" s="228">
        <v>44280</v>
      </c>
      <c r="AD375" s="236" t="s">
        <v>879</v>
      </c>
      <c r="AE375" s="226" t="s">
        <v>2403</v>
      </c>
      <c r="AF375" s="229" t="s">
        <v>1044</v>
      </c>
      <c r="AG375" s="229">
        <v>44765</v>
      </c>
      <c r="AH375" s="226" t="s">
        <v>1502</v>
      </c>
    </row>
    <row r="376" spans="1:34" x14ac:dyDescent="0.25">
      <c r="A376" s="226" t="s">
        <v>2404</v>
      </c>
      <c r="B376" s="226" t="s">
        <v>2405</v>
      </c>
      <c r="C376" s="236" t="s">
        <v>99</v>
      </c>
      <c r="D376" s="236" t="s">
        <v>631</v>
      </c>
      <c r="E376" s="236" t="s">
        <v>394</v>
      </c>
      <c r="F376" s="236" t="s">
        <v>269</v>
      </c>
      <c r="G376" s="236" t="s">
        <v>666</v>
      </c>
      <c r="H376" s="236" t="s">
        <v>666</v>
      </c>
      <c r="I376" s="236" t="s">
        <v>667</v>
      </c>
      <c r="J376" s="236" t="s">
        <v>474</v>
      </c>
      <c r="K376" s="236" t="s">
        <v>474</v>
      </c>
      <c r="L376" s="246">
        <v>1.55</v>
      </c>
      <c r="M376" s="236" t="s">
        <v>862</v>
      </c>
      <c r="N376" s="236" t="s">
        <v>394</v>
      </c>
      <c r="O376" s="236" t="s">
        <v>395</v>
      </c>
      <c r="P376" s="236">
        <v>1008044</v>
      </c>
      <c r="Q376" s="246">
        <v>1.55</v>
      </c>
      <c r="R376" s="236">
        <v>1086481</v>
      </c>
      <c r="S376" s="236" t="s">
        <v>637</v>
      </c>
      <c r="T376" s="236" t="s">
        <v>1074</v>
      </c>
      <c r="U376" s="236" t="s">
        <v>735</v>
      </c>
      <c r="V376" s="236" t="s">
        <v>636</v>
      </c>
      <c r="W376" s="236"/>
      <c r="AA376" s="228">
        <v>44280</v>
      </c>
      <c r="AB376" s="236" t="s">
        <v>879</v>
      </c>
    </row>
    <row r="377" spans="1:34" x14ac:dyDescent="0.25">
      <c r="A377" s="226" t="s">
        <v>2406</v>
      </c>
      <c r="B377" s="226" t="s">
        <v>2407</v>
      </c>
      <c r="C377" s="236" t="s">
        <v>99</v>
      </c>
      <c r="D377" s="236" t="s">
        <v>631</v>
      </c>
      <c r="E377" s="236" t="s">
        <v>2408</v>
      </c>
      <c r="F377" s="236" t="s">
        <v>269</v>
      </c>
      <c r="G377" s="236" t="s">
        <v>666</v>
      </c>
      <c r="H377" s="236" t="s">
        <v>666</v>
      </c>
      <c r="I377" s="236" t="s">
        <v>667</v>
      </c>
      <c r="J377" s="236" t="s">
        <v>474</v>
      </c>
      <c r="K377" s="236" t="s">
        <v>474</v>
      </c>
      <c r="L377" s="246">
        <v>1</v>
      </c>
      <c r="M377" s="236" t="s">
        <v>862</v>
      </c>
      <c r="N377" s="236" t="s">
        <v>2408</v>
      </c>
      <c r="O377" s="236" t="s">
        <v>2409</v>
      </c>
      <c r="P377" s="236">
        <v>1032182</v>
      </c>
      <c r="Q377" s="246">
        <v>1</v>
      </c>
      <c r="R377" s="236">
        <v>1095425</v>
      </c>
      <c r="S377" s="236" t="s">
        <v>637</v>
      </c>
      <c r="T377" s="236" t="s">
        <v>1074</v>
      </c>
      <c r="U377" s="236" t="s">
        <v>639</v>
      </c>
      <c r="V377" s="236" t="s">
        <v>636</v>
      </c>
      <c r="W377" s="236"/>
      <c r="X377" s="226" t="s">
        <v>640</v>
      </c>
      <c r="Y377" s="226" t="s">
        <v>640</v>
      </c>
      <c r="Z377" s="226" t="s">
        <v>640</v>
      </c>
    </row>
    <row r="378" spans="1:34" x14ac:dyDescent="0.25">
      <c r="A378" s="226" t="s">
        <v>2410</v>
      </c>
      <c r="B378" s="226" t="s">
        <v>2411</v>
      </c>
      <c r="C378" s="236" t="s">
        <v>99</v>
      </c>
      <c r="D378" s="236" t="s">
        <v>631</v>
      </c>
      <c r="E378" s="236" t="s">
        <v>2412</v>
      </c>
      <c r="F378" s="236" t="s">
        <v>269</v>
      </c>
      <c r="G378" s="236" t="s">
        <v>666</v>
      </c>
      <c r="H378" s="236" t="s">
        <v>666</v>
      </c>
      <c r="I378" s="236" t="s">
        <v>667</v>
      </c>
      <c r="J378" s="236" t="s">
        <v>473</v>
      </c>
      <c r="K378" s="236" t="s">
        <v>473</v>
      </c>
      <c r="L378" s="246">
        <v>1.5</v>
      </c>
      <c r="M378" s="236" t="s">
        <v>862</v>
      </c>
      <c r="N378" s="236" t="s">
        <v>2412</v>
      </c>
      <c r="O378" s="236" t="s">
        <v>2413</v>
      </c>
      <c r="P378" s="236">
        <v>1016089</v>
      </c>
      <c r="Q378" s="246">
        <v>1.5</v>
      </c>
      <c r="R378" s="236">
        <v>1077506</v>
      </c>
      <c r="S378" s="236" t="s">
        <v>637</v>
      </c>
      <c r="T378" s="236" t="s">
        <v>1190</v>
      </c>
      <c r="U378" s="236" t="s">
        <v>639</v>
      </c>
      <c r="V378" s="236" t="s">
        <v>636</v>
      </c>
      <c r="W378" s="236"/>
      <c r="Y378" s="226" t="s">
        <v>640</v>
      </c>
      <c r="Z378" s="226" t="s">
        <v>640</v>
      </c>
      <c r="AA378" s="228">
        <v>44826</v>
      </c>
      <c r="AB378" s="229" t="s">
        <v>2414</v>
      </c>
    </row>
    <row r="379" spans="1:34" x14ac:dyDescent="0.25">
      <c r="A379" s="226" t="s">
        <v>2415</v>
      </c>
      <c r="B379" s="226" t="s">
        <v>2416</v>
      </c>
      <c r="C379" s="236" t="s">
        <v>99</v>
      </c>
      <c r="D379" s="236" t="s">
        <v>631</v>
      </c>
      <c r="E379" s="236" t="s">
        <v>2417</v>
      </c>
      <c r="F379" s="236" t="s">
        <v>269</v>
      </c>
      <c r="G379" s="236" t="s">
        <v>666</v>
      </c>
      <c r="H379" s="236" t="s">
        <v>666</v>
      </c>
      <c r="I379" s="236" t="e">
        <v>#N/A</v>
      </c>
      <c r="J379" s="236" t="s">
        <v>473</v>
      </c>
      <c r="K379" s="236" t="s">
        <v>473</v>
      </c>
      <c r="L379" s="246">
        <v>1</v>
      </c>
      <c r="M379" s="236" t="s">
        <v>862</v>
      </c>
      <c r="N379" s="236" t="s">
        <v>2418</v>
      </c>
      <c r="O379" s="236" t="s">
        <v>2419</v>
      </c>
      <c r="P379" s="236" t="s">
        <v>636</v>
      </c>
      <c r="Q379" s="246">
        <v>1</v>
      </c>
      <c r="R379" s="236">
        <v>1074838</v>
      </c>
      <c r="S379" s="236" t="s">
        <v>637</v>
      </c>
      <c r="T379" s="236" t="s">
        <v>1190</v>
      </c>
      <c r="U379" s="236" t="s">
        <v>639</v>
      </c>
      <c r="V379" s="236" t="s">
        <v>636</v>
      </c>
      <c r="W379" s="236"/>
      <c r="X379" s="226" t="s">
        <v>640</v>
      </c>
      <c r="Y379" s="226" t="s">
        <v>640</v>
      </c>
      <c r="Z379" s="226" t="s">
        <v>640</v>
      </c>
    </row>
    <row r="380" spans="1:34" x14ac:dyDescent="0.25">
      <c r="A380" s="226" t="s">
        <v>2420</v>
      </c>
      <c r="B380" s="226" t="s">
        <v>2421</v>
      </c>
      <c r="C380" s="236" t="s">
        <v>99</v>
      </c>
      <c r="D380" s="236" t="s">
        <v>631</v>
      </c>
      <c r="E380" s="236" t="s">
        <v>2422</v>
      </c>
      <c r="F380" s="236" t="s">
        <v>269</v>
      </c>
      <c r="G380" s="236" t="s">
        <v>666</v>
      </c>
      <c r="H380" s="236" t="s">
        <v>666</v>
      </c>
      <c r="I380" s="236" t="e">
        <v>#N/A</v>
      </c>
      <c r="J380" s="236" t="s">
        <v>469</v>
      </c>
      <c r="K380" s="236" t="s">
        <v>469</v>
      </c>
      <c r="L380" s="246">
        <v>1</v>
      </c>
      <c r="M380" s="236" t="s">
        <v>1397</v>
      </c>
      <c r="N380" s="236" t="s">
        <v>2422</v>
      </c>
      <c r="O380" s="236" t="s">
        <v>2423</v>
      </c>
      <c r="P380" s="236" t="s">
        <v>636</v>
      </c>
      <c r="Q380" s="246">
        <v>1</v>
      </c>
      <c r="R380" s="236">
        <v>1057917</v>
      </c>
      <c r="S380" s="236" t="s">
        <v>637</v>
      </c>
      <c r="T380" s="236" t="s">
        <v>645</v>
      </c>
      <c r="U380" s="236" t="s">
        <v>639</v>
      </c>
      <c r="V380" s="236" t="s">
        <v>636</v>
      </c>
      <c r="W380" s="236"/>
      <c r="X380" s="226" t="s">
        <v>640</v>
      </c>
      <c r="Y380" s="226" t="s">
        <v>640</v>
      </c>
      <c r="Z380" s="226" t="s">
        <v>640</v>
      </c>
    </row>
    <row r="381" spans="1:34" x14ac:dyDescent="0.25">
      <c r="A381" s="226" t="s">
        <v>2424</v>
      </c>
      <c r="B381" s="226" t="s">
        <v>2425</v>
      </c>
      <c r="C381" s="236" t="s">
        <v>731</v>
      </c>
      <c r="D381" s="226" t="s">
        <v>732</v>
      </c>
      <c r="E381" s="236" t="s">
        <v>2422</v>
      </c>
      <c r="F381" s="236" t="s">
        <v>269</v>
      </c>
      <c r="G381" s="236" t="s">
        <v>666</v>
      </c>
      <c r="H381" s="236" t="s">
        <v>666</v>
      </c>
      <c r="I381" s="236" t="e">
        <v>#N/A</v>
      </c>
      <c r="J381" s="236" t="s">
        <v>469</v>
      </c>
      <c r="K381" s="236" t="s">
        <v>469</v>
      </c>
      <c r="L381" s="246">
        <v>1</v>
      </c>
      <c r="M381" s="236" t="s">
        <v>1397</v>
      </c>
      <c r="N381" s="236" t="s">
        <v>2422</v>
      </c>
      <c r="O381" s="236" t="s">
        <v>2426</v>
      </c>
      <c r="P381" s="236" t="s">
        <v>2427</v>
      </c>
      <c r="Q381" s="246">
        <v>1</v>
      </c>
      <c r="R381" s="236">
        <v>1057917</v>
      </c>
      <c r="S381" s="236" t="s">
        <v>637</v>
      </c>
      <c r="T381" s="236" t="s">
        <v>636</v>
      </c>
      <c r="U381" s="236" t="s">
        <v>639</v>
      </c>
      <c r="V381" s="236" t="s">
        <v>636</v>
      </c>
      <c r="W381" s="236"/>
      <c r="X381" s="226" t="s">
        <v>773</v>
      </c>
      <c r="Y381" s="226" t="s">
        <v>773</v>
      </c>
      <c r="Z381" s="226" t="s">
        <v>773</v>
      </c>
    </row>
    <row r="382" spans="1:34" x14ac:dyDescent="0.25">
      <c r="A382" s="226" t="s">
        <v>2428</v>
      </c>
      <c r="B382" s="226" t="s">
        <v>2429</v>
      </c>
      <c r="C382" s="236" t="s">
        <v>99</v>
      </c>
      <c r="D382" s="236" t="s">
        <v>631</v>
      </c>
      <c r="E382" s="236" t="s">
        <v>2430</v>
      </c>
      <c r="F382" s="236" t="s">
        <v>269</v>
      </c>
      <c r="G382" s="236" t="s">
        <v>666</v>
      </c>
      <c r="H382" s="236" t="s">
        <v>666</v>
      </c>
      <c r="I382" s="236" t="e">
        <v>#N/A</v>
      </c>
      <c r="J382" s="236" t="s">
        <v>469</v>
      </c>
      <c r="K382" s="236" t="s">
        <v>469</v>
      </c>
      <c r="L382" s="246">
        <v>1</v>
      </c>
      <c r="M382" s="236" t="s">
        <v>1397</v>
      </c>
      <c r="N382" s="236" t="s">
        <v>2430</v>
      </c>
      <c r="O382" s="236" t="s">
        <v>2431</v>
      </c>
      <c r="P382" s="236" t="s">
        <v>636</v>
      </c>
      <c r="Q382" s="246">
        <v>1</v>
      </c>
      <c r="R382" s="236">
        <v>1057914</v>
      </c>
      <c r="S382" s="236" t="s">
        <v>637</v>
      </c>
      <c r="T382" s="236" t="s">
        <v>645</v>
      </c>
      <c r="U382" s="236" t="s">
        <v>639</v>
      </c>
      <c r="V382" s="236" t="s">
        <v>636</v>
      </c>
      <c r="W382" s="236"/>
      <c r="X382" s="226" t="s">
        <v>640</v>
      </c>
      <c r="Y382" s="226" t="s">
        <v>640</v>
      </c>
      <c r="Z382" s="226" t="s">
        <v>640</v>
      </c>
    </row>
    <row r="383" spans="1:34" x14ac:dyDescent="0.25">
      <c r="A383" s="226" t="s">
        <v>2432</v>
      </c>
      <c r="B383" s="226" t="s">
        <v>2433</v>
      </c>
      <c r="C383" s="236" t="s">
        <v>731</v>
      </c>
      <c r="D383" s="226" t="s">
        <v>732</v>
      </c>
      <c r="E383" s="236" t="s">
        <v>2430</v>
      </c>
      <c r="F383" s="236" t="s">
        <v>269</v>
      </c>
      <c r="G383" s="236" t="s">
        <v>666</v>
      </c>
      <c r="H383" s="236" t="s">
        <v>666</v>
      </c>
      <c r="I383" s="236" t="e">
        <v>#N/A</v>
      </c>
      <c r="J383" s="236" t="s">
        <v>469</v>
      </c>
      <c r="K383" s="236" t="s">
        <v>469</v>
      </c>
      <c r="L383" s="246">
        <v>1</v>
      </c>
      <c r="M383" s="236" t="s">
        <v>1397</v>
      </c>
      <c r="N383" s="236" t="s">
        <v>2430</v>
      </c>
      <c r="O383" s="236" t="s">
        <v>2434</v>
      </c>
      <c r="P383" s="236" t="s">
        <v>2435</v>
      </c>
      <c r="Q383" s="246">
        <v>1</v>
      </c>
      <c r="R383" s="236">
        <v>1057914</v>
      </c>
      <c r="S383" s="236" t="s">
        <v>637</v>
      </c>
      <c r="T383" s="236" t="s">
        <v>636</v>
      </c>
      <c r="U383" s="236" t="s">
        <v>639</v>
      </c>
      <c r="V383" s="236" t="s">
        <v>636</v>
      </c>
      <c r="W383" s="236"/>
      <c r="X383" s="226" t="s">
        <v>773</v>
      </c>
      <c r="Y383" s="226" t="s">
        <v>773</v>
      </c>
      <c r="Z383" s="226" t="s">
        <v>773</v>
      </c>
    </row>
    <row r="384" spans="1:34" x14ac:dyDescent="0.25">
      <c r="A384" s="226" t="s">
        <v>2436</v>
      </c>
      <c r="B384" s="226" t="s">
        <v>2437</v>
      </c>
      <c r="C384" s="236" t="s">
        <v>687</v>
      </c>
      <c r="D384" s="226" t="s">
        <v>688</v>
      </c>
      <c r="E384" s="236" t="s">
        <v>2438</v>
      </c>
      <c r="F384" s="236" t="s">
        <v>269</v>
      </c>
      <c r="G384" s="236" t="s">
        <v>666</v>
      </c>
      <c r="H384" s="236" t="s">
        <v>666</v>
      </c>
      <c r="I384" s="236" t="e">
        <v>#N/A</v>
      </c>
      <c r="J384" s="236" t="s">
        <v>468</v>
      </c>
      <c r="K384" s="236" t="s">
        <v>468</v>
      </c>
      <c r="L384" s="246">
        <v>1</v>
      </c>
      <c r="M384" s="236" t="s">
        <v>1017</v>
      </c>
      <c r="N384" s="236" t="s">
        <v>2439</v>
      </c>
      <c r="O384" s="236" t="s">
        <v>2440</v>
      </c>
      <c r="P384" s="236" t="s">
        <v>2438</v>
      </c>
      <c r="Q384" s="246">
        <v>1</v>
      </c>
      <c r="R384" s="236">
        <v>7777777</v>
      </c>
      <c r="S384" s="236" t="s">
        <v>637</v>
      </c>
      <c r="T384" s="236" t="s">
        <v>678</v>
      </c>
      <c r="U384" s="236" t="s">
        <v>639</v>
      </c>
      <c r="V384" s="236" t="s">
        <v>636</v>
      </c>
      <c r="W384" s="236"/>
      <c r="X384" s="226" t="s">
        <v>695</v>
      </c>
      <c r="Y384" s="226" t="s">
        <v>695</v>
      </c>
      <c r="Z384" s="226" t="s">
        <v>695</v>
      </c>
    </row>
    <row r="385" spans="1:33" x14ac:dyDescent="0.25">
      <c r="A385" s="226" t="s">
        <v>2441</v>
      </c>
      <c r="B385" s="226" t="s">
        <v>2442</v>
      </c>
      <c r="C385" s="236" t="s">
        <v>687</v>
      </c>
      <c r="D385" s="226" t="s">
        <v>688</v>
      </c>
      <c r="E385" s="236" t="s">
        <v>2443</v>
      </c>
      <c r="F385" s="236" t="s">
        <v>269</v>
      </c>
      <c r="G385" s="236" t="s">
        <v>666</v>
      </c>
      <c r="H385" s="236" t="s">
        <v>666</v>
      </c>
      <c r="I385" s="236" t="e">
        <v>#N/A</v>
      </c>
      <c r="J385" s="236" t="s">
        <v>468</v>
      </c>
      <c r="K385" s="236" t="s">
        <v>468</v>
      </c>
      <c r="L385" s="246">
        <v>1</v>
      </c>
      <c r="M385" s="236" t="s">
        <v>1017</v>
      </c>
      <c r="N385" s="236" t="s">
        <v>2444</v>
      </c>
      <c r="O385" s="236" t="s">
        <v>2445</v>
      </c>
      <c r="P385" s="236" t="s">
        <v>2443</v>
      </c>
      <c r="Q385" s="246">
        <v>1</v>
      </c>
      <c r="R385" s="236">
        <v>7777777</v>
      </c>
      <c r="S385" s="236" t="s">
        <v>637</v>
      </c>
      <c r="T385" s="236" t="s">
        <v>678</v>
      </c>
      <c r="U385" s="236" t="s">
        <v>639</v>
      </c>
      <c r="V385" s="236" t="s">
        <v>636</v>
      </c>
      <c r="W385" s="236"/>
      <c r="X385" s="226" t="s">
        <v>695</v>
      </c>
      <c r="Y385" s="226" t="s">
        <v>695</v>
      </c>
      <c r="Z385" s="226" t="s">
        <v>695</v>
      </c>
    </row>
    <row r="386" spans="1:33" x14ac:dyDescent="0.25">
      <c r="A386" s="226" t="s">
        <v>2446</v>
      </c>
      <c r="B386" s="226" t="s">
        <v>2447</v>
      </c>
      <c r="C386" s="236" t="s">
        <v>687</v>
      </c>
      <c r="D386" s="226" t="s">
        <v>688</v>
      </c>
      <c r="E386" s="236" t="s">
        <v>2448</v>
      </c>
      <c r="F386" s="236" t="s">
        <v>269</v>
      </c>
      <c r="G386" s="236" t="s">
        <v>666</v>
      </c>
      <c r="H386" s="236" t="s">
        <v>666</v>
      </c>
      <c r="I386" s="236" t="e">
        <v>#N/A</v>
      </c>
      <c r="J386" s="236" t="s">
        <v>632</v>
      </c>
      <c r="K386" s="236" t="s">
        <v>632</v>
      </c>
      <c r="L386" s="246">
        <v>1</v>
      </c>
      <c r="M386" s="236" t="s">
        <v>1017</v>
      </c>
      <c r="N386" s="236" t="s">
        <v>2449</v>
      </c>
      <c r="O386" s="236" t="s">
        <v>2450</v>
      </c>
      <c r="P386" s="236" t="s">
        <v>2448</v>
      </c>
      <c r="Q386" s="246">
        <v>1</v>
      </c>
      <c r="R386" s="236">
        <v>7777777</v>
      </c>
      <c r="S386" s="236" t="s">
        <v>637</v>
      </c>
      <c r="T386" s="236" t="s">
        <v>638</v>
      </c>
      <c r="U386" s="236" t="s">
        <v>639</v>
      </c>
      <c r="V386" s="236" t="s">
        <v>636</v>
      </c>
      <c r="W386" s="236"/>
      <c r="X386" s="226" t="s">
        <v>695</v>
      </c>
      <c r="Y386" s="226" t="s">
        <v>695</v>
      </c>
      <c r="Z386" s="226" t="s">
        <v>695</v>
      </c>
    </row>
    <row r="387" spans="1:33" x14ac:dyDescent="0.25">
      <c r="A387" s="226" t="s">
        <v>2451</v>
      </c>
      <c r="B387" s="226" t="s">
        <v>2452</v>
      </c>
      <c r="C387" s="236" t="s">
        <v>687</v>
      </c>
      <c r="D387" s="226" t="s">
        <v>688</v>
      </c>
      <c r="E387" s="236" t="s">
        <v>2453</v>
      </c>
      <c r="F387" s="236" t="s">
        <v>269</v>
      </c>
      <c r="G387" s="236" t="s">
        <v>666</v>
      </c>
      <c r="H387" s="236" t="s">
        <v>666</v>
      </c>
      <c r="I387" s="236" t="e">
        <v>#N/A</v>
      </c>
      <c r="J387" s="236" t="s">
        <v>632</v>
      </c>
      <c r="K387" s="236" t="s">
        <v>632</v>
      </c>
      <c r="L387" s="246">
        <v>1</v>
      </c>
      <c r="M387" s="236" t="s">
        <v>1017</v>
      </c>
      <c r="N387" s="236" t="s">
        <v>2454</v>
      </c>
      <c r="O387" s="236" t="s">
        <v>2445</v>
      </c>
      <c r="P387" s="236" t="s">
        <v>2453</v>
      </c>
      <c r="Q387" s="246">
        <v>1</v>
      </c>
      <c r="R387" s="236">
        <v>7777777</v>
      </c>
      <c r="S387" s="236" t="s">
        <v>637</v>
      </c>
      <c r="T387" s="236" t="s">
        <v>638</v>
      </c>
      <c r="U387" s="236" t="s">
        <v>639</v>
      </c>
      <c r="V387" s="236" t="s">
        <v>636</v>
      </c>
      <c r="W387" s="236"/>
      <c r="X387" s="226" t="s">
        <v>695</v>
      </c>
      <c r="Y387" s="226" t="s">
        <v>695</v>
      </c>
      <c r="Z387" s="226" t="s">
        <v>695</v>
      </c>
    </row>
    <row r="388" spans="1:33" x14ac:dyDescent="0.25">
      <c r="A388" s="226" t="s">
        <v>2455</v>
      </c>
      <c r="B388" s="226" t="s">
        <v>2456</v>
      </c>
      <c r="C388" s="236" t="s">
        <v>687</v>
      </c>
      <c r="D388" s="226" t="s">
        <v>688</v>
      </c>
      <c r="E388" s="236" t="s">
        <v>2457</v>
      </c>
      <c r="F388" s="236" t="s">
        <v>269</v>
      </c>
      <c r="G388" s="236" t="s">
        <v>666</v>
      </c>
      <c r="H388" s="236" t="s">
        <v>666</v>
      </c>
      <c r="I388" s="236" t="e">
        <v>#N/A</v>
      </c>
      <c r="J388" s="236" t="s">
        <v>468</v>
      </c>
      <c r="K388" s="236" t="s">
        <v>468</v>
      </c>
      <c r="L388" s="246">
        <v>1</v>
      </c>
      <c r="M388" s="236" t="s">
        <v>1017</v>
      </c>
      <c r="N388" s="236" t="s">
        <v>2444</v>
      </c>
      <c r="O388" s="236" t="s">
        <v>2458</v>
      </c>
      <c r="P388" s="236" t="s">
        <v>2457</v>
      </c>
      <c r="Q388" s="246">
        <v>1</v>
      </c>
      <c r="R388" s="236">
        <v>7777777</v>
      </c>
      <c r="S388" s="236" t="s">
        <v>637</v>
      </c>
      <c r="T388" s="236" t="s">
        <v>468</v>
      </c>
      <c r="U388" s="236" t="s">
        <v>639</v>
      </c>
      <c r="V388" s="236" t="s">
        <v>636</v>
      </c>
      <c r="W388" s="236"/>
      <c r="X388" s="226" t="s">
        <v>695</v>
      </c>
      <c r="Y388" s="226" t="s">
        <v>695</v>
      </c>
      <c r="Z388" s="226" t="s">
        <v>695</v>
      </c>
    </row>
    <row r="389" spans="1:33" x14ac:dyDescent="0.25">
      <c r="A389" s="226" t="s">
        <v>2459</v>
      </c>
      <c r="B389" s="226" t="s">
        <v>2460</v>
      </c>
      <c r="C389" s="236" t="s">
        <v>687</v>
      </c>
      <c r="D389" s="226" t="s">
        <v>688</v>
      </c>
      <c r="E389" s="236" t="s">
        <v>2461</v>
      </c>
      <c r="F389" s="236" t="s">
        <v>269</v>
      </c>
      <c r="G389" s="236" t="s">
        <v>666</v>
      </c>
      <c r="H389" s="236" t="s">
        <v>666</v>
      </c>
      <c r="I389" s="236" t="e">
        <v>#N/A</v>
      </c>
      <c r="J389" s="236" t="s">
        <v>632</v>
      </c>
      <c r="K389" s="236" t="s">
        <v>632</v>
      </c>
      <c r="L389" s="246">
        <v>1</v>
      </c>
      <c r="M389" s="236" t="s">
        <v>1017</v>
      </c>
      <c r="N389" s="236" t="s">
        <v>2454</v>
      </c>
      <c r="O389" s="236" t="s">
        <v>2462</v>
      </c>
      <c r="P389" s="236" t="s">
        <v>2461</v>
      </c>
      <c r="Q389" s="246">
        <v>1</v>
      </c>
      <c r="R389" s="236">
        <v>7777777</v>
      </c>
      <c r="S389" s="236" t="s">
        <v>637</v>
      </c>
      <c r="T389" s="236" t="s">
        <v>638</v>
      </c>
      <c r="U389" s="236" t="s">
        <v>639</v>
      </c>
      <c r="V389" s="236" t="s">
        <v>636</v>
      </c>
      <c r="W389" s="236"/>
      <c r="X389" s="226" t="s">
        <v>695</v>
      </c>
      <c r="Y389" s="226" t="s">
        <v>695</v>
      </c>
      <c r="Z389" s="226" t="s">
        <v>695</v>
      </c>
    </row>
    <row r="390" spans="1:33" x14ac:dyDescent="0.25">
      <c r="A390" s="226" t="s">
        <v>2463</v>
      </c>
      <c r="B390" s="226" t="s">
        <v>2464</v>
      </c>
      <c r="C390" s="236" t="s">
        <v>687</v>
      </c>
      <c r="D390" s="226" t="s">
        <v>688</v>
      </c>
      <c r="E390" s="236" t="s">
        <v>2465</v>
      </c>
      <c r="F390" s="236" t="s">
        <v>269</v>
      </c>
      <c r="G390" s="236" t="s">
        <v>666</v>
      </c>
      <c r="H390" s="236" t="s">
        <v>666</v>
      </c>
      <c r="I390" s="236" t="s">
        <v>667</v>
      </c>
      <c r="J390" s="236" t="s">
        <v>472</v>
      </c>
      <c r="K390" s="236" t="s">
        <v>472</v>
      </c>
      <c r="L390" s="246">
        <v>0.7</v>
      </c>
      <c r="M390" s="236" t="s">
        <v>1017</v>
      </c>
      <c r="N390" s="236" t="s">
        <v>2466</v>
      </c>
      <c r="O390" s="236" t="s">
        <v>2467</v>
      </c>
      <c r="P390" s="236" t="s">
        <v>2465</v>
      </c>
      <c r="Q390" s="246">
        <v>0.7</v>
      </c>
      <c r="R390" s="236">
        <v>7777777</v>
      </c>
      <c r="S390" s="236" t="s">
        <v>637</v>
      </c>
      <c r="T390" s="236" t="s">
        <v>1183</v>
      </c>
      <c r="U390" s="236" t="s">
        <v>671</v>
      </c>
      <c r="V390" s="236" t="s">
        <v>636</v>
      </c>
      <c r="W390" s="236"/>
    </row>
    <row r="391" spans="1:33" x14ac:dyDescent="0.25">
      <c r="A391" s="226" t="s">
        <v>2468</v>
      </c>
      <c r="B391" s="226" t="s">
        <v>2469</v>
      </c>
      <c r="C391" s="236" t="s">
        <v>99</v>
      </c>
      <c r="D391" s="236" t="s">
        <v>631</v>
      </c>
      <c r="E391" s="236" t="s">
        <v>2470</v>
      </c>
      <c r="F391" s="236" t="s">
        <v>269</v>
      </c>
      <c r="G391" s="236" t="s">
        <v>666</v>
      </c>
      <c r="H391" s="236" t="s">
        <v>666</v>
      </c>
      <c r="I391" s="236" t="e">
        <v>#N/A</v>
      </c>
      <c r="J391" s="236" t="s">
        <v>468</v>
      </c>
      <c r="K391" s="236" t="s">
        <v>468</v>
      </c>
      <c r="L391" s="246">
        <v>1</v>
      </c>
      <c r="M391" s="236" t="s">
        <v>1746</v>
      </c>
      <c r="N391" s="236" t="s">
        <v>2471</v>
      </c>
      <c r="O391" s="236" t="s">
        <v>2472</v>
      </c>
      <c r="P391" s="236" t="s">
        <v>636</v>
      </c>
      <c r="Q391" s="246">
        <v>1</v>
      </c>
      <c r="R391" s="236">
        <v>1045466</v>
      </c>
      <c r="S391" s="236" t="s">
        <v>637</v>
      </c>
      <c r="T391" s="236" t="s">
        <v>468</v>
      </c>
      <c r="U391" s="236" t="s">
        <v>639</v>
      </c>
      <c r="V391" s="236" t="s">
        <v>636</v>
      </c>
      <c r="W391" s="236"/>
      <c r="X391" s="226" t="s">
        <v>640</v>
      </c>
      <c r="Y391" s="226" t="s">
        <v>640</v>
      </c>
      <c r="Z391" s="226" t="s">
        <v>640</v>
      </c>
    </row>
    <row r="392" spans="1:33" x14ac:dyDescent="0.25">
      <c r="A392" s="226" t="s">
        <v>2473</v>
      </c>
      <c r="B392" s="226" t="s">
        <v>2474</v>
      </c>
      <c r="C392" s="236" t="s">
        <v>99</v>
      </c>
      <c r="D392" s="236" t="s">
        <v>631</v>
      </c>
      <c r="E392" s="236" t="s">
        <v>2475</v>
      </c>
      <c r="F392" s="236" t="s">
        <v>269</v>
      </c>
      <c r="G392" s="236" t="s">
        <v>666</v>
      </c>
      <c r="H392" s="236" t="s">
        <v>666</v>
      </c>
      <c r="I392" s="236" t="e">
        <v>#N/A</v>
      </c>
      <c r="J392" s="236" t="s">
        <v>632</v>
      </c>
      <c r="K392" s="236" t="s">
        <v>632</v>
      </c>
      <c r="L392" s="246">
        <v>1</v>
      </c>
      <c r="M392" s="236" t="s">
        <v>633</v>
      </c>
      <c r="N392" s="236" t="s">
        <v>2476</v>
      </c>
      <c r="O392" s="236" t="s">
        <v>2477</v>
      </c>
      <c r="P392" s="236" t="s">
        <v>636</v>
      </c>
      <c r="Q392" s="246">
        <v>1</v>
      </c>
      <c r="R392" s="236" t="s">
        <v>2478</v>
      </c>
      <c r="S392" s="236" t="s">
        <v>637</v>
      </c>
      <c r="T392" s="236" t="s">
        <v>638</v>
      </c>
      <c r="U392" s="236" t="s">
        <v>639</v>
      </c>
      <c r="V392" s="236"/>
      <c r="W392" s="236"/>
      <c r="X392" s="236" t="s">
        <v>109</v>
      </c>
      <c r="Y392" s="236" t="s">
        <v>109</v>
      </c>
      <c r="Z392" s="226" t="s">
        <v>640</v>
      </c>
      <c r="AA392" s="248" t="s">
        <v>1155</v>
      </c>
      <c r="AB392" s="236"/>
      <c r="AC392" s="248"/>
      <c r="AD392" s="236"/>
      <c r="AE392" s="236"/>
      <c r="AF392" s="236"/>
      <c r="AG392" s="236"/>
    </row>
    <row r="393" spans="1:33" x14ac:dyDescent="0.25">
      <c r="A393" s="226" t="s">
        <v>2479</v>
      </c>
      <c r="B393" s="226" t="s">
        <v>2480</v>
      </c>
      <c r="C393" s="236" t="s">
        <v>99</v>
      </c>
      <c r="D393" s="236" t="s">
        <v>631</v>
      </c>
      <c r="E393" s="236" t="s">
        <v>2481</v>
      </c>
      <c r="F393" s="236" t="s">
        <v>269</v>
      </c>
      <c r="G393" s="236" t="s">
        <v>666</v>
      </c>
      <c r="H393" s="236" t="s">
        <v>666</v>
      </c>
      <c r="I393" s="236" t="e">
        <v>#N/A</v>
      </c>
      <c r="J393" s="236" t="s">
        <v>469</v>
      </c>
      <c r="K393" s="236" t="s">
        <v>469</v>
      </c>
      <c r="L393" s="246">
        <v>1</v>
      </c>
      <c r="M393" s="236" t="s">
        <v>633</v>
      </c>
      <c r="N393" s="236" t="s">
        <v>2482</v>
      </c>
      <c r="O393" s="236" t="s">
        <v>2483</v>
      </c>
      <c r="P393" s="236" t="s">
        <v>636</v>
      </c>
      <c r="Q393" s="246">
        <v>1</v>
      </c>
      <c r="R393" s="236" t="s">
        <v>2484</v>
      </c>
      <c r="S393" s="236" t="s">
        <v>637</v>
      </c>
      <c r="T393" s="236" t="s">
        <v>645</v>
      </c>
      <c r="U393" s="236" t="s">
        <v>639</v>
      </c>
      <c r="V393" s="236"/>
      <c r="W393" s="236"/>
      <c r="X393" s="236" t="s">
        <v>109</v>
      </c>
      <c r="Y393" s="236" t="s">
        <v>109</v>
      </c>
      <c r="Z393" s="226" t="s">
        <v>640</v>
      </c>
      <c r="AA393" s="248" t="s">
        <v>1155</v>
      </c>
      <c r="AB393" s="236"/>
      <c r="AC393" s="248"/>
      <c r="AD393" s="236"/>
      <c r="AE393" s="236"/>
      <c r="AF393" s="236"/>
      <c r="AG393" s="236"/>
    </row>
    <row r="394" spans="1:33" x14ac:dyDescent="0.25">
      <c r="A394" s="226" t="s">
        <v>2485</v>
      </c>
      <c r="B394" s="226" t="s">
        <v>2486</v>
      </c>
      <c r="C394" s="236" t="s">
        <v>99</v>
      </c>
      <c r="D394" s="236" t="s">
        <v>631</v>
      </c>
      <c r="E394" s="236" t="s">
        <v>2487</v>
      </c>
      <c r="F394" s="236" t="s">
        <v>269</v>
      </c>
      <c r="G394" s="236" t="s">
        <v>666</v>
      </c>
      <c r="H394" s="236" t="s">
        <v>666</v>
      </c>
      <c r="I394" s="236" t="e">
        <v>#N/A</v>
      </c>
      <c r="J394" s="236" t="s">
        <v>469</v>
      </c>
      <c r="K394" s="236" t="s">
        <v>469</v>
      </c>
      <c r="L394" s="246">
        <v>1</v>
      </c>
      <c r="M394" s="236" t="s">
        <v>633</v>
      </c>
      <c r="N394" s="236" t="s">
        <v>2488</v>
      </c>
      <c r="O394" s="236" t="s">
        <v>2489</v>
      </c>
      <c r="P394" s="236" t="s">
        <v>636</v>
      </c>
      <c r="Q394" s="246">
        <v>1</v>
      </c>
      <c r="R394" s="236" t="s">
        <v>2490</v>
      </c>
      <c r="S394" s="236" t="s">
        <v>637</v>
      </c>
      <c r="T394" s="236" t="s">
        <v>645</v>
      </c>
      <c r="U394" s="236" t="s">
        <v>639</v>
      </c>
      <c r="V394" s="236"/>
      <c r="W394" s="236"/>
      <c r="X394" s="236" t="s">
        <v>109</v>
      </c>
      <c r="Y394" s="236" t="s">
        <v>109</v>
      </c>
      <c r="Z394" s="226" t="s">
        <v>640</v>
      </c>
      <c r="AA394" s="248" t="s">
        <v>1155</v>
      </c>
      <c r="AB394" s="236"/>
      <c r="AC394" s="248"/>
      <c r="AD394" s="236"/>
      <c r="AE394" s="236"/>
      <c r="AF394" s="236"/>
      <c r="AG394" s="236"/>
    </row>
    <row r="395" spans="1:33" x14ac:dyDescent="0.25">
      <c r="A395" s="226" t="s">
        <v>2491</v>
      </c>
      <c r="B395" s="226" t="s">
        <v>2492</v>
      </c>
      <c r="C395" s="236" t="s">
        <v>99</v>
      </c>
      <c r="D395" s="236" t="s">
        <v>631</v>
      </c>
      <c r="E395" s="236" t="s">
        <v>2493</v>
      </c>
      <c r="F395" s="236" t="s">
        <v>269</v>
      </c>
      <c r="G395" s="236" t="s">
        <v>666</v>
      </c>
      <c r="H395" s="236" t="s">
        <v>666</v>
      </c>
      <c r="I395" s="236" t="e">
        <v>#N/A</v>
      </c>
      <c r="J395" s="236" t="s">
        <v>469</v>
      </c>
      <c r="K395" s="236" t="s">
        <v>469</v>
      </c>
      <c r="L395" s="246">
        <v>1</v>
      </c>
      <c r="M395" s="236" t="s">
        <v>633</v>
      </c>
      <c r="N395" s="236" t="s">
        <v>2488</v>
      </c>
      <c r="O395" s="236" t="s">
        <v>2489</v>
      </c>
      <c r="P395" s="236" t="s">
        <v>636</v>
      </c>
      <c r="Q395" s="246">
        <v>1</v>
      </c>
      <c r="R395" s="236" t="s">
        <v>2490</v>
      </c>
      <c r="S395" s="236" t="s">
        <v>637</v>
      </c>
      <c r="T395" s="236" t="s">
        <v>645</v>
      </c>
      <c r="U395" s="236" t="s">
        <v>639</v>
      </c>
      <c r="V395" s="236"/>
      <c r="W395" s="236"/>
      <c r="X395" s="236" t="s">
        <v>109</v>
      </c>
      <c r="Y395" s="236" t="s">
        <v>109</v>
      </c>
      <c r="Z395" s="226" t="s">
        <v>640</v>
      </c>
      <c r="AA395" s="248" t="s">
        <v>1155</v>
      </c>
      <c r="AB395" s="236"/>
      <c r="AC395" s="248"/>
      <c r="AD395" s="236"/>
      <c r="AE395" s="236"/>
      <c r="AF395" s="236"/>
      <c r="AG395" s="236"/>
    </row>
    <row r="396" spans="1:33" x14ac:dyDescent="0.25">
      <c r="A396" s="226" t="s">
        <v>2494</v>
      </c>
      <c r="B396" s="226" t="s">
        <v>2495</v>
      </c>
      <c r="C396" s="236" t="s">
        <v>99</v>
      </c>
      <c r="D396" s="236" t="s">
        <v>631</v>
      </c>
      <c r="E396" s="236" t="s">
        <v>2496</v>
      </c>
      <c r="F396" s="236" t="s">
        <v>269</v>
      </c>
      <c r="G396" s="236" t="s">
        <v>666</v>
      </c>
      <c r="H396" s="236" t="s">
        <v>666</v>
      </c>
      <c r="I396" s="236" t="e">
        <v>#N/A</v>
      </c>
      <c r="J396" s="236" t="s">
        <v>469</v>
      </c>
      <c r="K396" s="236" t="s">
        <v>469</v>
      </c>
      <c r="L396" s="246">
        <v>1</v>
      </c>
      <c r="M396" s="236" t="s">
        <v>633</v>
      </c>
      <c r="N396" s="236" t="s">
        <v>2482</v>
      </c>
      <c r="O396" s="236" t="s">
        <v>2483</v>
      </c>
      <c r="P396" s="236" t="s">
        <v>636</v>
      </c>
      <c r="Q396" s="246">
        <v>1</v>
      </c>
      <c r="R396" s="236" t="s">
        <v>2484</v>
      </c>
      <c r="S396" s="236" t="s">
        <v>637</v>
      </c>
      <c r="T396" s="236" t="s">
        <v>645</v>
      </c>
      <c r="U396" s="236" t="s">
        <v>639</v>
      </c>
      <c r="V396" s="236"/>
      <c r="W396" s="236"/>
      <c r="X396" s="236" t="s">
        <v>109</v>
      </c>
      <c r="Y396" s="236" t="s">
        <v>109</v>
      </c>
      <c r="Z396" s="226" t="s">
        <v>640</v>
      </c>
      <c r="AA396" s="248" t="s">
        <v>1155</v>
      </c>
      <c r="AB396" s="236"/>
      <c r="AC396" s="248"/>
      <c r="AD396" s="236"/>
      <c r="AE396" s="236"/>
      <c r="AF396" s="236"/>
      <c r="AG396" s="236"/>
    </row>
    <row r="397" spans="1:33" x14ac:dyDescent="0.25">
      <c r="A397" s="226" t="s">
        <v>2497</v>
      </c>
      <c r="B397" s="226" t="s">
        <v>2498</v>
      </c>
      <c r="C397" s="236" t="s">
        <v>99</v>
      </c>
      <c r="D397" s="236" t="s">
        <v>631</v>
      </c>
      <c r="E397" s="236" t="s">
        <v>2499</v>
      </c>
      <c r="F397" s="236" t="s">
        <v>269</v>
      </c>
      <c r="G397" s="236" t="s">
        <v>666</v>
      </c>
      <c r="H397" s="236" t="s">
        <v>666</v>
      </c>
      <c r="I397" s="236" t="e">
        <v>#N/A</v>
      </c>
      <c r="J397" s="236" t="s">
        <v>469</v>
      </c>
      <c r="K397" s="236" t="s">
        <v>469</v>
      </c>
      <c r="L397" s="246">
        <v>1</v>
      </c>
      <c r="M397" s="236" t="s">
        <v>633</v>
      </c>
      <c r="N397" s="236" t="s">
        <v>2482</v>
      </c>
      <c r="O397" s="236" t="s">
        <v>2483</v>
      </c>
      <c r="P397" s="236" t="s">
        <v>636</v>
      </c>
      <c r="Q397" s="246">
        <v>1</v>
      </c>
      <c r="R397" s="236" t="s">
        <v>2484</v>
      </c>
      <c r="S397" s="236" t="s">
        <v>637</v>
      </c>
      <c r="T397" s="236" t="s">
        <v>645</v>
      </c>
      <c r="U397" s="236" t="s">
        <v>639</v>
      </c>
      <c r="V397" s="236"/>
      <c r="W397" s="236"/>
      <c r="X397" s="236" t="s">
        <v>109</v>
      </c>
      <c r="Y397" s="236" t="s">
        <v>109</v>
      </c>
      <c r="Z397" s="226" t="s">
        <v>640</v>
      </c>
      <c r="AA397" s="248" t="s">
        <v>1155</v>
      </c>
      <c r="AB397" s="236"/>
      <c r="AC397" s="248"/>
      <c r="AD397" s="236"/>
      <c r="AE397" s="236"/>
      <c r="AF397" s="236"/>
      <c r="AG397" s="236"/>
    </row>
    <row r="398" spans="1:33" x14ac:dyDescent="0.25">
      <c r="A398" s="226" t="s">
        <v>2500</v>
      </c>
      <c r="B398" s="226" t="s">
        <v>2501</v>
      </c>
      <c r="C398" s="236" t="s">
        <v>99</v>
      </c>
      <c r="D398" s="236" t="s">
        <v>631</v>
      </c>
      <c r="E398" s="236" t="s">
        <v>2502</v>
      </c>
      <c r="F398" s="236" t="s">
        <v>269</v>
      </c>
      <c r="G398" s="236" t="s">
        <v>666</v>
      </c>
      <c r="H398" s="236" t="s">
        <v>666</v>
      </c>
      <c r="I398" s="236" t="e">
        <v>#N/A</v>
      </c>
      <c r="J398" s="236" t="s">
        <v>469</v>
      </c>
      <c r="K398" s="236" t="s">
        <v>469</v>
      </c>
      <c r="L398" s="246">
        <v>1</v>
      </c>
      <c r="M398" s="236" t="s">
        <v>633</v>
      </c>
      <c r="N398" s="236" t="s">
        <v>2482</v>
      </c>
      <c r="O398" s="236" t="s">
        <v>2483</v>
      </c>
      <c r="P398" s="236" t="s">
        <v>636</v>
      </c>
      <c r="Q398" s="246">
        <v>1</v>
      </c>
      <c r="R398" s="236" t="s">
        <v>2484</v>
      </c>
      <c r="S398" s="236" t="s">
        <v>637</v>
      </c>
      <c r="T398" s="236" t="s">
        <v>645</v>
      </c>
      <c r="U398" s="236" t="s">
        <v>639</v>
      </c>
      <c r="V398" s="236"/>
      <c r="W398" s="236"/>
      <c r="X398" s="236" t="s">
        <v>109</v>
      </c>
      <c r="Y398" s="236" t="s">
        <v>109</v>
      </c>
      <c r="Z398" s="226" t="s">
        <v>640</v>
      </c>
      <c r="AA398" s="248" t="s">
        <v>1155</v>
      </c>
      <c r="AB398" s="236"/>
      <c r="AC398" s="248"/>
      <c r="AD398" s="236"/>
      <c r="AE398" s="236"/>
      <c r="AF398" s="236"/>
      <c r="AG398" s="236"/>
    </row>
    <row r="399" spans="1:33" x14ac:dyDescent="0.25">
      <c r="A399" s="226" t="s">
        <v>2503</v>
      </c>
      <c r="B399" s="226" t="s">
        <v>2504</v>
      </c>
      <c r="C399" s="236" t="s">
        <v>99</v>
      </c>
      <c r="D399" s="236" t="s">
        <v>631</v>
      </c>
      <c r="E399" s="236" t="s">
        <v>464</v>
      </c>
      <c r="F399" s="236" t="s">
        <v>269</v>
      </c>
      <c r="G399" s="236" t="s">
        <v>666</v>
      </c>
      <c r="H399" s="236" t="s">
        <v>666</v>
      </c>
      <c r="I399" s="236" t="e">
        <v>#N/A</v>
      </c>
      <c r="J399" s="236" t="s">
        <v>475</v>
      </c>
      <c r="K399" s="236" t="s">
        <v>475</v>
      </c>
      <c r="L399" s="246">
        <v>1</v>
      </c>
      <c r="M399" s="236" t="s">
        <v>1397</v>
      </c>
      <c r="N399" s="236" t="s">
        <v>456</v>
      </c>
      <c r="O399" s="236" t="s">
        <v>465</v>
      </c>
      <c r="P399" s="236" t="s">
        <v>2505</v>
      </c>
      <c r="Q399" s="246">
        <v>1</v>
      </c>
      <c r="R399" s="236" t="s">
        <v>1060</v>
      </c>
      <c r="S399" s="236" t="s">
        <v>637</v>
      </c>
      <c r="T399" s="236" t="s">
        <v>1403</v>
      </c>
      <c r="U399" s="236" t="s">
        <v>879</v>
      </c>
      <c r="V399" s="236"/>
      <c r="W399" s="236"/>
      <c r="X399" s="236" t="s">
        <v>109</v>
      </c>
      <c r="Y399" s="236" t="s">
        <v>269</v>
      </c>
      <c r="Z399" s="236"/>
      <c r="AA399" s="248" t="s">
        <v>1155</v>
      </c>
      <c r="AB399" s="236"/>
      <c r="AC399" s="248"/>
      <c r="AD399" s="236"/>
      <c r="AE399" s="236"/>
      <c r="AF399" s="236"/>
      <c r="AG399" s="236"/>
    </row>
    <row r="400" spans="1:33" x14ac:dyDescent="0.25">
      <c r="A400" s="226" t="s">
        <v>2506</v>
      </c>
      <c r="B400" s="226" t="s">
        <v>2507</v>
      </c>
      <c r="C400" s="236" t="s">
        <v>731</v>
      </c>
      <c r="D400" s="226" t="s">
        <v>732</v>
      </c>
      <c r="E400" s="236" t="s">
        <v>464</v>
      </c>
      <c r="F400" s="236" t="s">
        <v>269</v>
      </c>
      <c r="G400" s="236" t="s">
        <v>666</v>
      </c>
      <c r="H400" s="236" t="s">
        <v>666</v>
      </c>
      <c r="I400" s="236" t="e">
        <v>#N/A</v>
      </c>
      <c r="J400" s="236" t="s">
        <v>475</v>
      </c>
      <c r="K400" s="236" t="s">
        <v>475</v>
      </c>
      <c r="L400" s="246">
        <v>1</v>
      </c>
      <c r="M400" s="236" t="s">
        <v>1397</v>
      </c>
      <c r="N400" s="236" t="s">
        <v>456</v>
      </c>
      <c r="O400" s="236" t="s">
        <v>2508</v>
      </c>
      <c r="P400" s="236" t="s">
        <v>2509</v>
      </c>
      <c r="Q400" s="246">
        <v>1</v>
      </c>
      <c r="R400" s="236" t="s">
        <v>1060</v>
      </c>
      <c r="S400" s="236" t="s">
        <v>637</v>
      </c>
      <c r="T400" s="236" t="s">
        <v>1403</v>
      </c>
      <c r="U400" s="236" t="s">
        <v>735</v>
      </c>
      <c r="V400" s="236"/>
      <c r="W400" s="236"/>
      <c r="X400" s="236" t="s">
        <v>109</v>
      </c>
      <c r="Y400" s="236" t="s">
        <v>269</v>
      </c>
      <c r="Z400" s="236"/>
      <c r="AA400" s="248" t="s">
        <v>1155</v>
      </c>
      <c r="AB400" s="236"/>
      <c r="AC400" s="248"/>
      <c r="AD400" s="236"/>
      <c r="AE400" s="236"/>
      <c r="AF400" s="236"/>
      <c r="AG400" s="236"/>
    </row>
    <row r="401" spans="1:33" x14ac:dyDescent="0.25">
      <c r="A401" s="226" t="s">
        <v>2510</v>
      </c>
      <c r="B401" s="226" t="s">
        <v>2511</v>
      </c>
      <c r="C401" s="236" t="s">
        <v>99</v>
      </c>
      <c r="D401" s="236" t="s">
        <v>631</v>
      </c>
      <c r="E401" s="236" t="s">
        <v>2512</v>
      </c>
      <c r="F401" s="236" t="s">
        <v>269</v>
      </c>
      <c r="G401" s="236" t="s">
        <v>666</v>
      </c>
      <c r="H401" s="236" t="s">
        <v>666</v>
      </c>
      <c r="I401" s="236" t="e">
        <v>#N/A</v>
      </c>
      <c r="J401" s="236" t="s">
        <v>632</v>
      </c>
      <c r="K401" s="236" t="s">
        <v>632</v>
      </c>
      <c r="L401" s="246">
        <v>1</v>
      </c>
      <c r="M401" s="236" t="s">
        <v>633</v>
      </c>
      <c r="N401" s="236" t="s">
        <v>2512</v>
      </c>
      <c r="O401" s="236" t="s">
        <v>2513</v>
      </c>
      <c r="P401" s="236" t="s">
        <v>636</v>
      </c>
      <c r="Q401" s="246">
        <v>1</v>
      </c>
      <c r="R401" s="236" t="s">
        <v>2514</v>
      </c>
      <c r="S401" s="236" t="s">
        <v>637</v>
      </c>
      <c r="T401" s="236" t="s">
        <v>638</v>
      </c>
      <c r="U401" s="236" t="s">
        <v>639</v>
      </c>
      <c r="V401" s="236"/>
      <c r="W401" s="236"/>
      <c r="X401" s="236" t="s">
        <v>109</v>
      </c>
      <c r="Y401" s="236" t="s">
        <v>109</v>
      </c>
      <c r="Z401" s="226" t="s">
        <v>640</v>
      </c>
      <c r="AA401" s="248" t="s">
        <v>1155</v>
      </c>
      <c r="AB401" s="236"/>
      <c r="AC401" s="248"/>
      <c r="AD401" s="236"/>
      <c r="AE401" s="236"/>
      <c r="AF401" s="236"/>
      <c r="AG401" s="236"/>
    </row>
    <row r="402" spans="1:33" x14ac:dyDescent="0.25">
      <c r="A402" s="226" t="s">
        <v>2515</v>
      </c>
      <c r="B402" s="226" t="s">
        <v>2516</v>
      </c>
      <c r="C402" s="236" t="s">
        <v>731</v>
      </c>
      <c r="D402" s="226" t="s">
        <v>732</v>
      </c>
      <c r="E402" s="236" t="s">
        <v>2512</v>
      </c>
      <c r="F402" s="236" t="s">
        <v>269</v>
      </c>
      <c r="G402" s="236" t="s">
        <v>666</v>
      </c>
      <c r="H402" s="236" t="s">
        <v>666</v>
      </c>
      <c r="I402" s="236" t="e">
        <v>#N/A</v>
      </c>
      <c r="J402" s="236" t="s">
        <v>632</v>
      </c>
      <c r="K402" s="236" t="s">
        <v>632</v>
      </c>
      <c r="L402" s="246">
        <v>1</v>
      </c>
      <c r="M402" s="236" t="s">
        <v>633</v>
      </c>
      <c r="N402" s="236" t="s">
        <v>2517</v>
      </c>
      <c r="O402" s="236" t="s">
        <v>2518</v>
      </c>
      <c r="P402" s="236" t="s">
        <v>1437</v>
      </c>
      <c r="Q402" s="246">
        <v>1</v>
      </c>
      <c r="R402" s="236" t="s">
        <v>2514</v>
      </c>
      <c r="S402" s="236" t="s">
        <v>637</v>
      </c>
      <c r="T402" s="236" t="s">
        <v>638</v>
      </c>
      <c r="U402" s="236" t="s">
        <v>639</v>
      </c>
      <c r="V402" s="236"/>
      <c r="W402" s="236"/>
      <c r="X402" s="236" t="s">
        <v>109</v>
      </c>
      <c r="Y402" s="236" t="s">
        <v>109</v>
      </c>
      <c r="Z402" s="226" t="s">
        <v>773</v>
      </c>
      <c r="AA402" s="248" t="s">
        <v>1155</v>
      </c>
      <c r="AB402" s="236"/>
      <c r="AC402" s="248"/>
      <c r="AD402" s="236"/>
      <c r="AE402" s="236"/>
      <c r="AF402" s="236"/>
      <c r="AG402" s="236"/>
    </row>
    <row r="403" spans="1:33" x14ac:dyDescent="0.25">
      <c r="A403" s="226" t="s">
        <v>2519</v>
      </c>
      <c r="B403" s="226" t="s">
        <v>2520</v>
      </c>
      <c r="C403" s="236" t="s">
        <v>99</v>
      </c>
      <c r="D403" s="236" t="s">
        <v>631</v>
      </c>
      <c r="E403" s="236" t="s">
        <v>2521</v>
      </c>
      <c r="F403" s="236" t="s">
        <v>269</v>
      </c>
      <c r="G403" s="236" t="s">
        <v>666</v>
      </c>
      <c r="H403" s="236" t="s">
        <v>666</v>
      </c>
      <c r="I403" s="236" t="s">
        <v>667</v>
      </c>
      <c r="J403" s="236" t="s">
        <v>632</v>
      </c>
      <c r="K403" s="236" t="s">
        <v>632</v>
      </c>
      <c r="L403" s="246">
        <v>1</v>
      </c>
      <c r="M403" s="236" t="s">
        <v>633</v>
      </c>
      <c r="N403" s="236" t="s">
        <v>2522</v>
      </c>
      <c r="O403" s="236" t="s">
        <v>2523</v>
      </c>
      <c r="P403" s="236" t="s">
        <v>636</v>
      </c>
      <c r="Q403" s="246">
        <v>1</v>
      </c>
      <c r="R403" s="236" t="s">
        <v>2524</v>
      </c>
      <c r="S403" s="236" t="s">
        <v>637</v>
      </c>
      <c r="T403" s="236" t="s">
        <v>638</v>
      </c>
      <c r="U403" s="236" t="s">
        <v>639</v>
      </c>
      <c r="V403" s="236"/>
      <c r="W403" s="236"/>
      <c r="X403" s="236" t="s">
        <v>109</v>
      </c>
      <c r="Y403" s="236" t="s">
        <v>109</v>
      </c>
      <c r="Z403" s="226" t="s">
        <v>640</v>
      </c>
      <c r="AA403" s="248" t="s">
        <v>1155</v>
      </c>
      <c r="AB403" s="236"/>
      <c r="AC403" s="248"/>
      <c r="AD403" s="236"/>
      <c r="AE403" s="236"/>
      <c r="AF403" s="236"/>
      <c r="AG403" s="236"/>
    </row>
    <row r="404" spans="1:33" x14ac:dyDescent="0.25">
      <c r="A404" s="226" t="s">
        <v>2525</v>
      </c>
      <c r="B404" s="226" t="s">
        <v>2526</v>
      </c>
      <c r="C404" s="236" t="s">
        <v>99</v>
      </c>
      <c r="D404" s="236" t="s">
        <v>631</v>
      </c>
      <c r="E404" s="236" t="s">
        <v>2527</v>
      </c>
      <c r="F404" s="236" t="s">
        <v>269</v>
      </c>
      <c r="G404" s="236" t="s">
        <v>666</v>
      </c>
      <c r="H404" s="236" t="s">
        <v>666</v>
      </c>
      <c r="I404" s="236" t="s">
        <v>667</v>
      </c>
      <c r="J404" s="236" t="s">
        <v>632</v>
      </c>
      <c r="K404" s="236" t="s">
        <v>632</v>
      </c>
      <c r="L404" s="246">
        <v>1</v>
      </c>
      <c r="M404" s="236" t="s">
        <v>633</v>
      </c>
      <c r="N404" s="236" t="s">
        <v>2528</v>
      </c>
      <c r="O404" s="236" t="s">
        <v>2529</v>
      </c>
      <c r="P404" s="236" t="s">
        <v>636</v>
      </c>
      <c r="Q404" s="246">
        <v>1</v>
      </c>
      <c r="R404" s="236" t="s">
        <v>2530</v>
      </c>
      <c r="S404" s="236" t="s">
        <v>637</v>
      </c>
      <c r="T404" s="236" t="s">
        <v>638</v>
      </c>
      <c r="U404" s="236" t="s">
        <v>639</v>
      </c>
      <c r="V404" s="236"/>
      <c r="W404" s="236"/>
      <c r="X404" s="236" t="s">
        <v>109</v>
      </c>
      <c r="Y404" s="236" t="s">
        <v>109</v>
      </c>
      <c r="Z404" s="226" t="s">
        <v>640</v>
      </c>
      <c r="AA404" s="248" t="s">
        <v>1155</v>
      </c>
      <c r="AB404" s="236"/>
      <c r="AC404" s="248"/>
      <c r="AD404" s="236"/>
      <c r="AE404" s="236"/>
      <c r="AF404" s="236"/>
      <c r="AG404" s="236"/>
    </row>
    <row r="405" spans="1:33" x14ac:dyDescent="0.25">
      <c r="A405" s="226" t="s">
        <v>2531</v>
      </c>
      <c r="B405" s="226" t="s">
        <v>2532</v>
      </c>
      <c r="C405" s="236" t="s">
        <v>99</v>
      </c>
      <c r="D405" s="236" t="s">
        <v>631</v>
      </c>
      <c r="E405" s="236" t="s">
        <v>2533</v>
      </c>
      <c r="F405" s="236" t="s">
        <v>269</v>
      </c>
      <c r="G405" s="236" t="s">
        <v>666</v>
      </c>
      <c r="H405" s="236" t="s">
        <v>666</v>
      </c>
      <c r="I405" s="236" t="s">
        <v>667</v>
      </c>
      <c r="J405" s="236" t="s">
        <v>632</v>
      </c>
      <c r="K405" s="236" t="s">
        <v>632</v>
      </c>
      <c r="L405" s="246">
        <v>1</v>
      </c>
      <c r="M405" s="236" t="s">
        <v>633</v>
      </c>
      <c r="N405" s="236" t="s">
        <v>2534</v>
      </c>
      <c r="O405" s="236" t="s">
        <v>2535</v>
      </c>
      <c r="P405" s="236" t="s">
        <v>636</v>
      </c>
      <c r="Q405" s="246">
        <v>1</v>
      </c>
      <c r="R405" s="236" t="s">
        <v>2536</v>
      </c>
      <c r="S405" s="236" t="s">
        <v>637</v>
      </c>
      <c r="T405" s="236" t="s">
        <v>638</v>
      </c>
      <c r="U405" s="236" t="s">
        <v>639</v>
      </c>
      <c r="V405" s="236"/>
      <c r="W405" s="236"/>
      <c r="X405" s="236" t="s">
        <v>109</v>
      </c>
      <c r="Y405" s="236" t="s">
        <v>109</v>
      </c>
      <c r="Z405" s="226" t="s">
        <v>640</v>
      </c>
      <c r="AA405" s="248" t="s">
        <v>1155</v>
      </c>
      <c r="AB405" s="236"/>
      <c r="AC405" s="248"/>
      <c r="AD405" s="236"/>
      <c r="AE405" s="236"/>
      <c r="AF405" s="236"/>
      <c r="AG405" s="236"/>
    </row>
    <row r="406" spans="1:33" x14ac:dyDescent="0.25">
      <c r="A406" s="226" t="s">
        <v>2537</v>
      </c>
      <c r="B406" s="226" t="s">
        <v>2538</v>
      </c>
      <c r="C406" s="236" t="s">
        <v>99</v>
      </c>
      <c r="D406" s="236" t="s">
        <v>631</v>
      </c>
      <c r="E406" s="236" t="s">
        <v>2539</v>
      </c>
      <c r="F406" s="236" t="s">
        <v>269</v>
      </c>
      <c r="G406" s="236" t="s">
        <v>666</v>
      </c>
      <c r="H406" s="236" t="s">
        <v>666</v>
      </c>
      <c r="I406" s="236" t="s">
        <v>667</v>
      </c>
      <c r="J406" s="236" t="s">
        <v>469</v>
      </c>
      <c r="K406" s="236" t="s">
        <v>469</v>
      </c>
      <c r="L406" s="246">
        <v>1</v>
      </c>
      <c r="M406" s="236" t="s">
        <v>633</v>
      </c>
      <c r="N406" s="236" t="s">
        <v>2540</v>
      </c>
      <c r="O406" s="236" t="s">
        <v>2541</v>
      </c>
      <c r="P406" s="236" t="s">
        <v>636</v>
      </c>
      <c r="Q406" s="246">
        <v>1</v>
      </c>
      <c r="R406" s="236" t="s">
        <v>2542</v>
      </c>
      <c r="S406" s="236" t="s">
        <v>637</v>
      </c>
      <c r="T406" s="236" t="s">
        <v>645</v>
      </c>
      <c r="U406" s="236" t="s">
        <v>639</v>
      </c>
      <c r="V406" s="236"/>
      <c r="W406" s="236"/>
      <c r="X406" s="236" t="s">
        <v>109</v>
      </c>
      <c r="Y406" s="236" t="s">
        <v>109</v>
      </c>
      <c r="Z406" s="226" t="s">
        <v>640</v>
      </c>
      <c r="AA406" s="248" t="s">
        <v>1155</v>
      </c>
      <c r="AB406" s="236"/>
      <c r="AC406" s="248"/>
      <c r="AD406" s="236"/>
      <c r="AE406" s="236"/>
      <c r="AF406" s="236"/>
      <c r="AG406" s="236"/>
    </row>
    <row r="407" spans="1:33" x14ac:dyDescent="0.25">
      <c r="A407" s="226" t="s">
        <v>2543</v>
      </c>
      <c r="B407" s="226" t="s">
        <v>2544</v>
      </c>
      <c r="C407" s="236" t="s">
        <v>731</v>
      </c>
      <c r="D407" s="226" t="s">
        <v>732</v>
      </c>
      <c r="E407" s="236" t="s">
        <v>2539</v>
      </c>
      <c r="F407" s="236" t="s">
        <v>269</v>
      </c>
      <c r="G407" s="236" t="s">
        <v>666</v>
      </c>
      <c r="H407" s="236" t="s">
        <v>666</v>
      </c>
      <c r="I407" s="236" t="s">
        <v>667</v>
      </c>
      <c r="J407" s="236" t="s">
        <v>469</v>
      </c>
      <c r="K407" s="236" t="s">
        <v>469</v>
      </c>
      <c r="L407" s="246">
        <v>1</v>
      </c>
      <c r="M407" s="236" t="s">
        <v>633</v>
      </c>
      <c r="N407" s="236" t="s">
        <v>2539</v>
      </c>
      <c r="O407" s="236" t="s">
        <v>2545</v>
      </c>
      <c r="P407" s="236" t="s">
        <v>1461</v>
      </c>
      <c r="Q407" s="246">
        <v>1</v>
      </c>
      <c r="R407" s="236" t="s">
        <v>2542</v>
      </c>
      <c r="S407" s="236" t="s">
        <v>637</v>
      </c>
      <c r="T407" s="236" t="s">
        <v>645</v>
      </c>
      <c r="U407" s="236" t="s">
        <v>639</v>
      </c>
      <c r="V407" s="236"/>
      <c r="W407" s="236"/>
      <c r="X407" s="236" t="s">
        <v>109</v>
      </c>
      <c r="Y407" s="236" t="s">
        <v>109</v>
      </c>
      <c r="Z407" s="226" t="s">
        <v>773</v>
      </c>
      <c r="AA407" s="248" t="s">
        <v>1155</v>
      </c>
      <c r="AB407" s="236"/>
      <c r="AC407" s="248"/>
      <c r="AD407" s="236"/>
      <c r="AE407" s="236"/>
      <c r="AF407" s="236"/>
      <c r="AG407" s="236"/>
    </row>
    <row r="408" spans="1:33" x14ac:dyDescent="0.25">
      <c r="A408" s="226" t="s">
        <v>2546</v>
      </c>
      <c r="B408" s="226" t="s">
        <v>2547</v>
      </c>
      <c r="C408" s="236" t="s">
        <v>687</v>
      </c>
      <c r="D408" s="226" t="s">
        <v>688</v>
      </c>
      <c r="E408" s="236" t="s">
        <v>2539</v>
      </c>
      <c r="F408" s="236" t="s">
        <v>269</v>
      </c>
      <c r="G408" s="236" t="s">
        <v>666</v>
      </c>
      <c r="H408" s="236" t="s">
        <v>666</v>
      </c>
      <c r="I408" s="236" t="s">
        <v>667</v>
      </c>
      <c r="J408" s="236" t="s">
        <v>469</v>
      </c>
      <c r="K408" s="236" t="s">
        <v>469</v>
      </c>
      <c r="L408" s="246">
        <v>1</v>
      </c>
      <c r="M408" s="236" t="s">
        <v>633</v>
      </c>
      <c r="N408" s="236" t="s">
        <v>2548</v>
      </c>
      <c r="O408" s="236" t="s">
        <v>2549</v>
      </c>
      <c r="P408" s="236" t="s">
        <v>1461</v>
      </c>
      <c r="Q408" s="246">
        <v>1</v>
      </c>
      <c r="R408" s="236" t="s">
        <v>2550</v>
      </c>
      <c r="S408" s="236" t="s">
        <v>637</v>
      </c>
      <c r="T408" s="236" t="s">
        <v>645</v>
      </c>
      <c r="U408" s="236" t="s">
        <v>639</v>
      </c>
      <c r="V408" s="236"/>
      <c r="W408" s="236"/>
      <c r="X408" s="236" t="s">
        <v>109</v>
      </c>
      <c r="Y408" s="236" t="s">
        <v>109</v>
      </c>
      <c r="Z408" s="236" t="s">
        <v>695</v>
      </c>
      <c r="AA408" s="248" t="s">
        <v>1155</v>
      </c>
      <c r="AB408" s="236"/>
      <c r="AC408" s="248"/>
      <c r="AD408" s="236"/>
      <c r="AE408" s="236"/>
      <c r="AF408" s="236"/>
      <c r="AG408" s="236"/>
    </row>
    <row r="409" spans="1:33" x14ac:dyDescent="0.25">
      <c r="A409" s="226" t="s">
        <v>2551</v>
      </c>
      <c r="B409" s="226" t="s">
        <v>2552</v>
      </c>
      <c r="C409" s="236" t="s">
        <v>731</v>
      </c>
      <c r="D409" s="226" t="s">
        <v>732</v>
      </c>
      <c r="E409" s="236" t="s">
        <v>2553</v>
      </c>
      <c r="F409" s="236" t="s">
        <v>269</v>
      </c>
      <c r="G409" s="236" t="s">
        <v>666</v>
      </c>
      <c r="H409" s="236" t="s">
        <v>666</v>
      </c>
      <c r="I409" s="236" t="e">
        <v>#N/A</v>
      </c>
      <c r="J409" s="236" t="s">
        <v>690</v>
      </c>
      <c r="K409" s="236" t="s">
        <v>690</v>
      </c>
      <c r="L409" s="246">
        <v>1</v>
      </c>
      <c r="M409" s="236" t="s">
        <v>633</v>
      </c>
      <c r="N409" s="236" t="s">
        <v>2553</v>
      </c>
      <c r="O409" s="236" t="s">
        <v>2554</v>
      </c>
      <c r="P409" s="236" t="s">
        <v>1470</v>
      </c>
      <c r="Q409" s="246">
        <v>1</v>
      </c>
      <c r="R409" s="236" t="s">
        <v>2555</v>
      </c>
      <c r="S409" s="236" t="s">
        <v>637</v>
      </c>
      <c r="T409" s="236" t="s">
        <v>636</v>
      </c>
      <c r="U409" s="236" t="s">
        <v>639</v>
      </c>
      <c r="V409" s="236"/>
      <c r="W409" s="236"/>
      <c r="X409" s="236" t="s">
        <v>109</v>
      </c>
      <c r="Y409" s="236" t="s">
        <v>109</v>
      </c>
      <c r="Z409" s="226" t="s">
        <v>773</v>
      </c>
      <c r="AA409" s="248" t="s">
        <v>1155</v>
      </c>
      <c r="AB409" s="236"/>
      <c r="AC409" s="248"/>
      <c r="AD409" s="236"/>
      <c r="AE409" s="236"/>
      <c r="AF409" s="236"/>
      <c r="AG409" s="236"/>
    </row>
    <row r="410" spans="1:33" x14ac:dyDescent="0.25">
      <c r="A410" s="226" t="s">
        <v>2556</v>
      </c>
      <c r="B410" s="226" t="s">
        <v>2557</v>
      </c>
      <c r="C410" s="236" t="s">
        <v>99</v>
      </c>
      <c r="D410" s="236" t="s">
        <v>631</v>
      </c>
      <c r="E410" s="236" t="s">
        <v>1160</v>
      </c>
      <c r="F410" s="236" t="s">
        <v>269</v>
      </c>
      <c r="G410" s="236" t="s">
        <v>666</v>
      </c>
      <c r="H410" s="236" t="s">
        <v>666</v>
      </c>
      <c r="I410" s="236"/>
      <c r="J410" s="236" t="s">
        <v>682</v>
      </c>
      <c r="K410" s="236" t="s">
        <v>682</v>
      </c>
      <c r="L410" s="227">
        <v>9</v>
      </c>
      <c r="M410" s="236" t="s">
        <v>633</v>
      </c>
      <c r="N410" s="236" t="s">
        <v>1160</v>
      </c>
      <c r="O410" s="236" t="s">
        <v>1473</v>
      </c>
      <c r="P410" s="236" t="s">
        <v>636</v>
      </c>
      <c r="Q410" s="227">
        <v>9</v>
      </c>
      <c r="R410" s="236" t="s">
        <v>2558</v>
      </c>
      <c r="S410" s="236" t="s">
        <v>637</v>
      </c>
      <c r="T410" s="236" t="s">
        <v>1474</v>
      </c>
      <c r="U410" s="236" t="s">
        <v>639</v>
      </c>
      <c r="V410" s="236"/>
      <c r="W410" s="236"/>
      <c r="X410" s="236" t="s">
        <v>109</v>
      </c>
      <c r="Y410" s="236" t="s">
        <v>109</v>
      </c>
      <c r="Z410" s="226" t="s">
        <v>640</v>
      </c>
      <c r="AA410" s="248" t="s">
        <v>1155</v>
      </c>
      <c r="AB410" s="236"/>
      <c r="AC410" s="248"/>
      <c r="AD410" s="236"/>
      <c r="AE410" s="236"/>
      <c r="AF410" s="236"/>
      <c r="AG410" s="236"/>
    </row>
    <row r="411" spans="1:33" x14ac:dyDescent="0.25">
      <c r="A411" s="226" t="s">
        <v>2559</v>
      </c>
      <c r="B411" s="226" t="s">
        <v>2560</v>
      </c>
      <c r="C411" s="236" t="s">
        <v>687</v>
      </c>
      <c r="D411" s="226" t="s">
        <v>688</v>
      </c>
      <c r="E411" s="236" t="s">
        <v>1160</v>
      </c>
      <c r="F411" s="236" t="s">
        <v>269</v>
      </c>
      <c r="G411" s="236" t="s">
        <v>666</v>
      </c>
      <c r="H411" s="236" t="s">
        <v>666</v>
      </c>
      <c r="I411" s="236" t="e">
        <v>#N/A</v>
      </c>
      <c r="J411" s="236" t="s">
        <v>632</v>
      </c>
      <c r="K411" s="236" t="s">
        <v>632</v>
      </c>
      <c r="L411" s="246">
        <v>1</v>
      </c>
      <c r="M411" s="236" t="s">
        <v>633</v>
      </c>
      <c r="N411" s="236" t="s">
        <v>1159</v>
      </c>
      <c r="O411" s="236" t="s">
        <v>1130</v>
      </c>
      <c r="P411" s="236" t="s">
        <v>636</v>
      </c>
      <c r="Q411" s="246">
        <v>1</v>
      </c>
      <c r="R411" s="236" t="s">
        <v>2550</v>
      </c>
      <c r="S411" s="236" t="s">
        <v>637</v>
      </c>
      <c r="T411" s="236" t="s">
        <v>638</v>
      </c>
      <c r="U411" s="236" t="s">
        <v>639</v>
      </c>
      <c r="V411" s="236"/>
      <c r="W411" s="236"/>
      <c r="X411" s="236" t="s">
        <v>109</v>
      </c>
      <c r="Y411" s="236" t="s">
        <v>109</v>
      </c>
      <c r="Z411" s="236" t="s">
        <v>695</v>
      </c>
      <c r="AA411" s="248" t="s">
        <v>1155</v>
      </c>
      <c r="AB411" s="236"/>
      <c r="AC411" s="248"/>
      <c r="AD411" s="236"/>
      <c r="AE411" s="236"/>
      <c r="AF411" s="236"/>
      <c r="AG411" s="236"/>
    </row>
    <row r="412" spans="1:33" x14ac:dyDescent="0.25">
      <c r="A412" s="226" t="s">
        <v>2561</v>
      </c>
      <c r="B412" s="226" t="s">
        <v>2562</v>
      </c>
      <c r="C412" s="236" t="s">
        <v>99</v>
      </c>
      <c r="D412" s="236" t="s">
        <v>631</v>
      </c>
      <c r="E412" s="236" t="s">
        <v>1878</v>
      </c>
      <c r="F412" s="236" t="s">
        <v>269</v>
      </c>
      <c r="G412" s="236" t="s">
        <v>666</v>
      </c>
      <c r="H412" s="236" t="s">
        <v>666</v>
      </c>
      <c r="I412" s="236" t="s">
        <v>667</v>
      </c>
      <c r="J412" s="236" t="s">
        <v>472</v>
      </c>
      <c r="K412" s="236" t="s">
        <v>472</v>
      </c>
      <c r="L412" s="246">
        <v>1</v>
      </c>
      <c r="M412" s="236" t="s">
        <v>633</v>
      </c>
      <c r="N412" s="236" t="s">
        <v>1878</v>
      </c>
      <c r="O412" s="236" t="s">
        <v>1879</v>
      </c>
      <c r="P412" s="236" t="s">
        <v>636</v>
      </c>
      <c r="Q412" s="246">
        <v>1</v>
      </c>
      <c r="R412" s="236" t="s">
        <v>1060</v>
      </c>
      <c r="S412" s="236" t="s">
        <v>637</v>
      </c>
      <c r="T412" s="236" t="s">
        <v>1183</v>
      </c>
      <c r="U412" s="236" t="s">
        <v>639</v>
      </c>
      <c r="V412" s="236"/>
      <c r="W412" s="236"/>
      <c r="X412" s="236" t="s">
        <v>109</v>
      </c>
      <c r="Y412" s="236" t="s">
        <v>109</v>
      </c>
      <c r="Z412" s="226" t="s">
        <v>640</v>
      </c>
      <c r="AA412" s="248" t="s">
        <v>1155</v>
      </c>
      <c r="AB412" s="236"/>
      <c r="AC412" s="248"/>
      <c r="AD412" s="236"/>
      <c r="AE412" s="236"/>
      <c r="AF412" s="236"/>
      <c r="AG412" s="236"/>
    </row>
    <row r="413" spans="1:33" x14ac:dyDescent="0.25">
      <c r="A413" s="226" t="s">
        <v>2563</v>
      </c>
      <c r="B413" s="226" t="s">
        <v>2564</v>
      </c>
      <c r="C413" s="236" t="s">
        <v>99</v>
      </c>
      <c r="D413" s="236" t="s">
        <v>631</v>
      </c>
      <c r="E413" s="236" t="s">
        <v>1885</v>
      </c>
      <c r="F413" s="236" t="s">
        <v>269</v>
      </c>
      <c r="G413" s="236" t="s">
        <v>666</v>
      </c>
      <c r="H413" s="236" t="s">
        <v>666</v>
      </c>
      <c r="I413" s="236" t="s">
        <v>667</v>
      </c>
      <c r="J413" s="236" t="s">
        <v>472</v>
      </c>
      <c r="K413" s="236" t="s">
        <v>472</v>
      </c>
      <c r="L413" s="246">
        <v>1</v>
      </c>
      <c r="M413" s="236" t="s">
        <v>633</v>
      </c>
      <c r="N413" s="236" t="s">
        <v>1885</v>
      </c>
      <c r="O413" s="236" t="s">
        <v>2565</v>
      </c>
      <c r="P413" s="236" t="s">
        <v>636</v>
      </c>
      <c r="Q413" s="246">
        <v>1</v>
      </c>
      <c r="R413" s="236" t="s">
        <v>2566</v>
      </c>
      <c r="S413" s="236" t="s">
        <v>637</v>
      </c>
      <c r="T413" s="236" t="s">
        <v>1183</v>
      </c>
      <c r="U413" s="236" t="s">
        <v>639</v>
      </c>
      <c r="V413" s="236"/>
      <c r="W413" s="236"/>
      <c r="X413" s="236" t="s">
        <v>109</v>
      </c>
      <c r="Y413" s="236" t="s">
        <v>109</v>
      </c>
      <c r="Z413" s="226" t="s">
        <v>640</v>
      </c>
      <c r="AA413" s="248" t="s">
        <v>1155</v>
      </c>
      <c r="AB413" s="236"/>
      <c r="AC413" s="248"/>
      <c r="AD413" s="236"/>
      <c r="AE413" s="236"/>
      <c r="AF413" s="236"/>
      <c r="AG413" s="236"/>
    </row>
    <row r="414" spans="1:33" x14ac:dyDescent="0.25">
      <c r="A414" s="226" t="s">
        <v>2567</v>
      </c>
      <c r="B414" s="226" t="s">
        <v>2568</v>
      </c>
      <c r="C414" s="236" t="s">
        <v>99</v>
      </c>
      <c r="D414" s="236" t="s">
        <v>631</v>
      </c>
      <c r="E414" s="236" t="s">
        <v>451</v>
      </c>
      <c r="F414" s="236" t="s">
        <v>269</v>
      </c>
      <c r="G414" s="236" t="s">
        <v>666</v>
      </c>
      <c r="H414" s="236" t="s">
        <v>666</v>
      </c>
      <c r="I414" s="236" t="s">
        <v>667</v>
      </c>
      <c r="J414" s="236" t="s">
        <v>476</v>
      </c>
      <c r="K414" s="236" t="s">
        <v>476</v>
      </c>
      <c r="L414" s="246">
        <v>1</v>
      </c>
      <c r="M414" s="236" t="s">
        <v>1397</v>
      </c>
      <c r="N414" s="236" t="s">
        <v>451</v>
      </c>
      <c r="O414" s="236" t="s">
        <v>2569</v>
      </c>
      <c r="P414" s="236" t="s">
        <v>1489</v>
      </c>
      <c r="Q414" s="246">
        <v>1</v>
      </c>
      <c r="R414" s="236" t="s">
        <v>1060</v>
      </c>
      <c r="S414" s="236" t="s">
        <v>637</v>
      </c>
      <c r="T414" s="236" t="s">
        <v>1490</v>
      </c>
      <c r="U414" s="236" t="s">
        <v>639</v>
      </c>
      <c r="V414" s="236"/>
      <c r="W414" s="236"/>
      <c r="X414" s="236" t="s">
        <v>109</v>
      </c>
      <c r="Y414" s="236" t="s">
        <v>109</v>
      </c>
      <c r="Z414" s="226" t="s">
        <v>640</v>
      </c>
      <c r="AA414" s="248" t="s">
        <v>1155</v>
      </c>
      <c r="AB414" s="236"/>
      <c r="AC414" s="248"/>
      <c r="AD414" s="236"/>
      <c r="AE414" s="236"/>
      <c r="AF414" s="236"/>
      <c r="AG414" s="236"/>
    </row>
    <row r="415" spans="1:33" x14ac:dyDescent="0.25">
      <c r="A415" s="226" t="s">
        <v>2570</v>
      </c>
      <c r="B415" s="226" t="s">
        <v>2571</v>
      </c>
      <c r="C415" s="236" t="s">
        <v>687</v>
      </c>
      <c r="D415" s="226" t="s">
        <v>688</v>
      </c>
      <c r="E415" s="236" t="s">
        <v>451</v>
      </c>
      <c r="F415" s="236" t="s">
        <v>269</v>
      </c>
      <c r="G415" s="236" t="s">
        <v>666</v>
      </c>
      <c r="H415" s="236" t="s">
        <v>666</v>
      </c>
      <c r="I415" s="236" t="s">
        <v>667</v>
      </c>
      <c r="J415" s="236" t="s">
        <v>476</v>
      </c>
      <c r="K415" s="236" t="s">
        <v>476</v>
      </c>
      <c r="L415" s="246">
        <v>1</v>
      </c>
      <c r="M415" s="236" t="s">
        <v>1397</v>
      </c>
      <c r="N415" s="236" t="s">
        <v>2572</v>
      </c>
      <c r="O415" s="236" t="s">
        <v>452</v>
      </c>
      <c r="P415" s="236" t="s">
        <v>1489</v>
      </c>
      <c r="Q415" s="246">
        <v>1</v>
      </c>
      <c r="R415" s="236" t="s">
        <v>1060</v>
      </c>
      <c r="S415" s="236" t="s">
        <v>637</v>
      </c>
      <c r="T415" s="236" t="s">
        <v>1490</v>
      </c>
      <c r="U415" s="236" t="s">
        <v>639</v>
      </c>
      <c r="V415" s="236"/>
      <c r="W415" s="236"/>
      <c r="X415" s="236" t="s">
        <v>109</v>
      </c>
      <c r="Y415" s="236" t="s">
        <v>109</v>
      </c>
      <c r="Z415" s="236" t="s">
        <v>695</v>
      </c>
      <c r="AA415" s="248" t="s">
        <v>1155</v>
      </c>
      <c r="AB415" s="236"/>
      <c r="AC415" s="248"/>
      <c r="AD415" s="236"/>
      <c r="AE415" s="236"/>
      <c r="AF415" s="236"/>
      <c r="AG415" s="236"/>
    </row>
    <row r="416" spans="1:33" x14ac:dyDescent="0.25">
      <c r="A416" s="226" t="s">
        <v>2573</v>
      </c>
      <c r="B416" s="226" t="s">
        <v>2574</v>
      </c>
      <c r="C416" s="236" t="s">
        <v>687</v>
      </c>
      <c r="D416" s="226" t="s">
        <v>688</v>
      </c>
      <c r="E416" s="236" t="s">
        <v>2575</v>
      </c>
      <c r="F416" s="236" t="s">
        <v>269</v>
      </c>
      <c r="G416" s="236" t="s">
        <v>666</v>
      </c>
      <c r="H416" s="236" t="s">
        <v>666</v>
      </c>
      <c r="I416" s="236" t="e">
        <v>#N/A</v>
      </c>
      <c r="J416" s="236" t="s">
        <v>484</v>
      </c>
      <c r="K416" s="236" t="s">
        <v>484</v>
      </c>
      <c r="L416" s="246">
        <v>1</v>
      </c>
      <c r="M416" s="236" t="s">
        <v>1397</v>
      </c>
      <c r="N416" s="236" t="s">
        <v>2576</v>
      </c>
      <c r="O416" s="236" t="s">
        <v>2577</v>
      </c>
      <c r="P416" s="236" t="s">
        <v>1500</v>
      </c>
      <c r="Q416" s="246">
        <v>1</v>
      </c>
      <c r="R416" s="236" t="s">
        <v>1060</v>
      </c>
      <c r="S416" s="236" t="s">
        <v>637</v>
      </c>
      <c r="T416" s="236" t="s">
        <v>484</v>
      </c>
      <c r="U416" s="236" t="s">
        <v>639</v>
      </c>
      <c r="V416" s="236"/>
      <c r="W416" s="236"/>
      <c r="X416" s="236" t="s">
        <v>109</v>
      </c>
      <c r="Y416" s="236" t="s">
        <v>109</v>
      </c>
      <c r="Z416" s="236" t="s">
        <v>695</v>
      </c>
      <c r="AA416" s="248" t="s">
        <v>1155</v>
      </c>
      <c r="AB416" s="236"/>
      <c r="AC416" s="248"/>
      <c r="AD416" s="236"/>
      <c r="AE416" s="236"/>
      <c r="AF416" s="236"/>
      <c r="AG416" s="236"/>
    </row>
    <row r="417" spans="1:33" x14ac:dyDescent="0.25">
      <c r="A417" s="226" t="s">
        <v>2578</v>
      </c>
      <c r="B417" s="226" t="s">
        <v>2579</v>
      </c>
      <c r="C417" s="236" t="s">
        <v>99</v>
      </c>
      <c r="D417" s="236" t="s">
        <v>631</v>
      </c>
      <c r="E417" s="236" t="s">
        <v>391</v>
      </c>
      <c r="F417" s="236" t="s">
        <v>269</v>
      </c>
      <c r="G417" s="236" t="s">
        <v>666</v>
      </c>
      <c r="H417" s="236" t="s">
        <v>666</v>
      </c>
      <c r="I417" s="236" t="s">
        <v>667</v>
      </c>
      <c r="J417" s="236" t="s">
        <v>477</v>
      </c>
      <c r="K417" s="236" t="s">
        <v>477</v>
      </c>
      <c r="L417" s="246">
        <v>1</v>
      </c>
      <c r="M417" s="236" t="s">
        <v>1397</v>
      </c>
      <c r="N417" s="236" t="s">
        <v>391</v>
      </c>
      <c r="O417" s="236" t="s">
        <v>392</v>
      </c>
      <c r="P417" s="236" t="s">
        <v>2509</v>
      </c>
      <c r="Q417" s="246">
        <v>1</v>
      </c>
      <c r="R417" s="236" t="s">
        <v>1060</v>
      </c>
      <c r="S417" s="236" t="s">
        <v>637</v>
      </c>
      <c r="T417" s="236" t="s">
        <v>1399</v>
      </c>
      <c r="U417" s="236" t="s">
        <v>879</v>
      </c>
      <c r="V417" s="236"/>
      <c r="W417" s="236"/>
      <c r="X417" s="236" t="s">
        <v>269</v>
      </c>
      <c r="Y417" s="236" t="s">
        <v>269</v>
      </c>
      <c r="Z417" s="236"/>
      <c r="AA417" s="248" t="s">
        <v>1155</v>
      </c>
      <c r="AB417" s="236"/>
      <c r="AC417" s="248"/>
      <c r="AD417" s="236"/>
      <c r="AE417" s="236"/>
      <c r="AF417" s="236"/>
      <c r="AG417" s="236"/>
    </row>
    <row r="418" spans="1:33" x14ac:dyDescent="0.25">
      <c r="A418" s="226" t="s">
        <v>2580</v>
      </c>
      <c r="B418" s="226" t="s">
        <v>2581</v>
      </c>
      <c r="C418" s="236" t="s">
        <v>731</v>
      </c>
      <c r="D418" s="226" t="s">
        <v>732</v>
      </c>
      <c r="E418" s="236" t="s">
        <v>391</v>
      </c>
      <c r="F418" s="236" t="s">
        <v>269</v>
      </c>
      <c r="G418" s="236" t="s">
        <v>666</v>
      </c>
      <c r="H418" s="236" t="s">
        <v>666</v>
      </c>
      <c r="I418" s="236" t="s">
        <v>667</v>
      </c>
      <c r="J418" s="236" t="s">
        <v>477</v>
      </c>
      <c r="K418" s="236" t="s">
        <v>477</v>
      </c>
      <c r="L418" s="246">
        <v>1</v>
      </c>
      <c r="M418" s="236" t="s">
        <v>1397</v>
      </c>
      <c r="N418" s="236" t="s">
        <v>391</v>
      </c>
      <c r="O418" s="236" t="s">
        <v>2582</v>
      </c>
      <c r="P418" s="236" t="s">
        <v>2509</v>
      </c>
      <c r="Q418" s="246">
        <v>1</v>
      </c>
      <c r="R418" s="236" t="s">
        <v>1060</v>
      </c>
      <c r="S418" s="236" t="s">
        <v>637</v>
      </c>
      <c r="T418" s="236" t="s">
        <v>1399</v>
      </c>
      <c r="U418" s="236" t="s">
        <v>735</v>
      </c>
      <c r="V418" s="236"/>
      <c r="W418" s="236"/>
      <c r="X418" s="236" t="s">
        <v>269</v>
      </c>
      <c r="Y418" s="236" t="s">
        <v>269</v>
      </c>
      <c r="Z418" s="236"/>
      <c r="AA418" s="248" t="s">
        <v>1155</v>
      </c>
      <c r="AB418" s="236"/>
      <c r="AC418" s="248"/>
      <c r="AD418" s="236"/>
      <c r="AE418" s="236"/>
      <c r="AF418" s="236"/>
      <c r="AG418" s="236"/>
    </row>
    <row r="419" spans="1:33" x14ac:dyDescent="0.25">
      <c r="A419" s="226" t="s">
        <v>2583</v>
      </c>
      <c r="B419" s="226" t="s">
        <v>2584</v>
      </c>
      <c r="C419" s="236" t="s">
        <v>687</v>
      </c>
      <c r="D419" s="226" t="s">
        <v>688</v>
      </c>
      <c r="E419" s="236" t="s">
        <v>391</v>
      </c>
      <c r="F419" s="236" t="s">
        <v>269</v>
      </c>
      <c r="G419" s="236" t="s">
        <v>666</v>
      </c>
      <c r="H419" s="236" t="s">
        <v>666</v>
      </c>
      <c r="I419" s="236" t="s">
        <v>667</v>
      </c>
      <c r="J419" s="236" t="s">
        <v>477</v>
      </c>
      <c r="K419" s="236" t="s">
        <v>477</v>
      </c>
      <c r="L419" s="246">
        <v>1</v>
      </c>
      <c r="M419" s="236" t="s">
        <v>1397</v>
      </c>
      <c r="N419" s="236" t="s">
        <v>2585</v>
      </c>
      <c r="O419" s="236" t="s">
        <v>393</v>
      </c>
      <c r="P419" s="236" t="s">
        <v>2586</v>
      </c>
      <c r="Q419" s="246">
        <v>1</v>
      </c>
      <c r="R419" s="236" t="s">
        <v>2587</v>
      </c>
      <c r="S419" s="236" t="s">
        <v>637</v>
      </c>
      <c r="T419" s="236" t="s">
        <v>477</v>
      </c>
      <c r="U419" s="236" t="s">
        <v>735</v>
      </c>
      <c r="V419" s="236"/>
      <c r="W419" s="236"/>
      <c r="X419" s="236" t="s">
        <v>269</v>
      </c>
      <c r="Y419" s="236" t="s">
        <v>269</v>
      </c>
      <c r="Z419" s="236"/>
      <c r="AA419" s="248">
        <v>44460</v>
      </c>
      <c r="AB419" s="236" t="s">
        <v>879</v>
      </c>
      <c r="AC419" s="248"/>
      <c r="AD419" s="236"/>
      <c r="AE419" s="236"/>
      <c r="AF419" s="236"/>
      <c r="AG419" s="236"/>
    </row>
    <row r="420" spans="1:33" x14ac:dyDescent="0.25">
      <c r="A420" s="226" t="s">
        <v>2588</v>
      </c>
      <c r="B420" s="226" t="s">
        <v>2589</v>
      </c>
      <c r="C420" s="236" t="s">
        <v>99</v>
      </c>
      <c r="D420" s="236" t="s">
        <v>631</v>
      </c>
      <c r="E420" s="236" t="s">
        <v>456</v>
      </c>
      <c r="F420" s="236" t="s">
        <v>269</v>
      </c>
      <c r="G420" s="236" t="s">
        <v>666</v>
      </c>
      <c r="H420" s="236" t="s">
        <v>666</v>
      </c>
      <c r="I420" s="236" t="s">
        <v>667</v>
      </c>
      <c r="J420" s="236" t="s">
        <v>475</v>
      </c>
      <c r="K420" s="236" t="s">
        <v>475</v>
      </c>
      <c r="L420" s="246">
        <v>1</v>
      </c>
      <c r="M420" s="236" t="s">
        <v>1397</v>
      </c>
      <c r="N420" s="236" t="s">
        <v>456</v>
      </c>
      <c r="O420" s="236" t="s">
        <v>465</v>
      </c>
      <c r="P420" s="236" t="s">
        <v>2590</v>
      </c>
      <c r="Q420" s="246">
        <v>1</v>
      </c>
      <c r="R420" s="236" t="s">
        <v>1060</v>
      </c>
      <c r="S420" s="236" t="s">
        <v>637</v>
      </c>
      <c r="T420" s="236" t="s">
        <v>1403</v>
      </c>
      <c r="U420" s="236" t="s">
        <v>879</v>
      </c>
      <c r="V420" s="236"/>
      <c r="W420" s="236"/>
      <c r="X420" s="236" t="s">
        <v>269</v>
      </c>
      <c r="Y420" s="236" t="s">
        <v>269</v>
      </c>
      <c r="Z420" s="236"/>
      <c r="AA420" s="248" t="s">
        <v>1155</v>
      </c>
      <c r="AB420" s="236"/>
      <c r="AC420" s="248"/>
      <c r="AD420" s="236"/>
      <c r="AE420" s="236"/>
      <c r="AF420" s="236"/>
      <c r="AG420" s="236"/>
    </row>
    <row r="421" spans="1:33" x14ac:dyDescent="0.25">
      <c r="A421" s="226" t="s">
        <v>2591</v>
      </c>
      <c r="B421" s="226" t="s">
        <v>2592</v>
      </c>
      <c r="C421" s="236" t="s">
        <v>687</v>
      </c>
      <c r="D421" s="226" t="s">
        <v>688</v>
      </c>
      <c r="E421" s="236" t="s">
        <v>456</v>
      </c>
      <c r="F421" s="236" t="s">
        <v>269</v>
      </c>
      <c r="G421" s="236" t="s">
        <v>666</v>
      </c>
      <c r="H421" s="236" t="s">
        <v>666</v>
      </c>
      <c r="I421" s="236" t="s">
        <v>667</v>
      </c>
      <c r="J421" s="236" t="s">
        <v>475</v>
      </c>
      <c r="K421" s="236" t="s">
        <v>475</v>
      </c>
      <c r="L421" s="246">
        <v>1</v>
      </c>
      <c r="M421" s="236" t="s">
        <v>633</v>
      </c>
      <c r="N421" s="236" t="s">
        <v>2593</v>
      </c>
      <c r="O421" s="236" t="s">
        <v>457</v>
      </c>
      <c r="P421" s="236" t="s">
        <v>2590</v>
      </c>
      <c r="Q421" s="246">
        <v>1</v>
      </c>
      <c r="R421" s="236" t="s">
        <v>2587</v>
      </c>
      <c r="S421" s="236" t="s">
        <v>637</v>
      </c>
      <c r="T421" s="236" t="s">
        <v>1403</v>
      </c>
      <c r="U421" s="236" t="s">
        <v>735</v>
      </c>
      <c r="V421" s="236"/>
      <c r="W421" s="236"/>
      <c r="X421" s="236" t="s">
        <v>269</v>
      </c>
      <c r="Y421" s="236" t="s">
        <v>269</v>
      </c>
      <c r="Z421" s="236"/>
      <c r="AA421" s="248">
        <v>44460</v>
      </c>
      <c r="AB421" s="236" t="s">
        <v>879</v>
      </c>
      <c r="AC421" s="248"/>
      <c r="AD421" s="236"/>
      <c r="AE421" s="236"/>
      <c r="AF421" s="236"/>
      <c r="AG421" s="236"/>
    </row>
    <row r="422" spans="1:33" x14ac:dyDescent="0.25">
      <c r="A422" s="226" t="s">
        <v>2594</v>
      </c>
      <c r="B422" s="226" t="s">
        <v>2595</v>
      </c>
      <c r="C422" s="236" t="s">
        <v>687</v>
      </c>
      <c r="D422" s="226" t="s">
        <v>688</v>
      </c>
      <c r="E422" s="236" t="s">
        <v>533</v>
      </c>
      <c r="F422" s="236" t="s">
        <v>269</v>
      </c>
      <c r="G422" s="236" t="s">
        <v>666</v>
      </c>
      <c r="H422" s="236" t="s">
        <v>666</v>
      </c>
      <c r="I422" s="236" t="e">
        <v>#N/A</v>
      </c>
      <c r="J422" s="236" t="s">
        <v>480</v>
      </c>
      <c r="K422" s="236" t="s">
        <v>480</v>
      </c>
      <c r="L422" s="246">
        <v>1</v>
      </c>
      <c r="M422" s="236" t="s">
        <v>633</v>
      </c>
      <c r="N422" s="236" t="s">
        <v>1164</v>
      </c>
      <c r="O422" s="236" t="s">
        <v>534</v>
      </c>
      <c r="P422" s="236" t="s">
        <v>636</v>
      </c>
      <c r="Q422" s="246">
        <v>1</v>
      </c>
      <c r="R422" s="236" t="s">
        <v>2550</v>
      </c>
      <c r="S422" s="236" t="s">
        <v>637</v>
      </c>
      <c r="T422" s="236" t="s">
        <v>1101</v>
      </c>
      <c r="U422" s="236" t="s">
        <v>639</v>
      </c>
      <c r="V422" s="236"/>
      <c r="W422" s="236"/>
      <c r="X422" s="236" t="s">
        <v>109</v>
      </c>
      <c r="Y422" s="236" t="s">
        <v>109</v>
      </c>
      <c r="Z422" s="236" t="s">
        <v>695</v>
      </c>
      <c r="AA422" s="248" t="s">
        <v>1155</v>
      </c>
      <c r="AB422" s="236"/>
      <c r="AC422" s="248"/>
      <c r="AD422" s="236"/>
      <c r="AE422" s="236"/>
      <c r="AF422" s="236"/>
      <c r="AG422" s="236"/>
    </row>
    <row r="423" spans="1:33" x14ac:dyDescent="0.25">
      <c r="A423" s="226" t="s">
        <v>2596</v>
      </c>
      <c r="B423" s="226" t="s">
        <v>2597</v>
      </c>
      <c r="C423" s="236" t="s">
        <v>99</v>
      </c>
      <c r="D423" s="236" t="s">
        <v>631</v>
      </c>
      <c r="E423" s="236" t="s">
        <v>2598</v>
      </c>
      <c r="F423" s="236" t="s">
        <v>269</v>
      </c>
      <c r="G423" s="236" t="s">
        <v>666</v>
      </c>
      <c r="H423" s="236" t="s">
        <v>666</v>
      </c>
      <c r="I423" s="236" t="e">
        <v>#N/A</v>
      </c>
      <c r="J423" s="236" t="s">
        <v>468</v>
      </c>
      <c r="K423" s="236" t="s">
        <v>468</v>
      </c>
      <c r="L423" s="246">
        <v>1</v>
      </c>
      <c r="M423" s="236" t="s">
        <v>633</v>
      </c>
      <c r="N423" s="236" t="s">
        <v>2598</v>
      </c>
      <c r="O423" s="236" t="s">
        <v>2599</v>
      </c>
      <c r="P423" s="236" t="s">
        <v>636</v>
      </c>
      <c r="Q423" s="246">
        <v>1</v>
      </c>
      <c r="R423" s="236" t="s">
        <v>2600</v>
      </c>
      <c r="S423" s="236" t="s">
        <v>637</v>
      </c>
      <c r="T423" s="236" t="s">
        <v>763</v>
      </c>
      <c r="U423" s="236" t="s">
        <v>639</v>
      </c>
      <c r="V423" s="236"/>
      <c r="W423" s="236"/>
      <c r="X423" s="236" t="s">
        <v>109</v>
      </c>
      <c r="Y423" s="236" t="s">
        <v>109</v>
      </c>
      <c r="Z423" s="226" t="s">
        <v>640</v>
      </c>
      <c r="AA423" s="248" t="s">
        <v>1155</v>
      </c>
      <c r="AB423" s="236"/>
      <c r="AC423" s="248"/>
      <c r="AD423" s="236"/>
      <c r="AE423" s="236"/>
      <c r="AF423" s="236"/>
      <c r="AG423" s="236"/>
    </row>
    <row r="424" spans="1:33" x14ac:dyDescent="0.25">
      <c r="A424" s="226" t="s">
        <v>2601</v>
      </c>
      <c r="B424" s="226" t="s">
        <v>2602</v>
      </c>
      <c r="C424" s="236" t="s">
        <v>99</v>
      </c>
      <c r="D424" s="236" t="s">
        <v>631</v>
      </c>
      <c r="E424" s="236" t="s">
        <v>2603</v>
      </c>
      <c r="F424" s="236" t="s">
        <v>269</v>
      </c>
      <c r="G424" s="236" t="s">
        <v>666</v>
      </c>
      <c r="H424" s="236" t="s">
        <v>666</v>
      </c>
      <c r="I424" s="236" t="e">
        <v>#N/A</v>
      </c>
      <c r="J424" s="236" t="s">
        <v>468</v>
      </c>
      <c r="K424" s="236" t="s">
        <v>468</v>
      </c>
      <c r="L424" s="246">
        <v>1</v>
      </c>
      <c r="M424" s="236" t="s">
        <v>633</v>
      </c>
      <c r="N424" s="236" t="s">
        <v>2603</v>
      </c>
      <c r="O424" s="236" t="s">
        <v>2604</v>
      </c>
      <c r="P424" s="236" t="s">
        <v>636</v>
      </c>
      <c r="Q424" s="246">
        <v>1</v>
      </c>
      <c r="R424" s="236" t="s">
        <v>2605</v>
      </c>
      <c r="S424" s="236" t="s">
        <v>637</v>
      </c>
      <c r="T424" s="236" t="s">
        <v>763</v>
      </c>
      <c r="U424" s="236" t="s">
        <v>639</v>
      </c>
      <c r="V424" s="236"/>
      <c r="W424" s="236"/>
      <c r="X424" s="236" t="s">
        <v>109</v>
      </c>
      <c r="Y424" s="236" t="s">
        <v>109</v>
      </c>
      <c r="Z424" s="226" t="s">
        <v>640</v>
      </c>
      <c r="AA424" s="248" t="s">
        <v>1155</v>
      </c>
      <c r="AB424" s="236"/>
      <c r="AC424" s="248"/>
      <c r="AD424" s="236"/>
      <c r="AE424" s="236"/>
      <c r="AF424" s="236"/>
      <c r="AG424" s="236"/>
    </row>
    <row r="425" spans="1:33" x14ac:dyDescent="0.25">
      <c r="A425" s="226" t="s">
        <v>2606</v>
      </c>
      <c r="B425" s="226" t="s">
        <v>2607</v>
      </c>
      <c r="C425" s="236" t="s">
        <v>731</v>
      </c>
      <c r="D425" s="226" t="s">
        <v>732</v>
      </c>
      <c r="E425" s="236" t="s">
        <v>2603</v>
      </c>
      <c r="F425" s="236" t="s">
        <v>269</v>
      </c>
      <c r="G425" s="236" t="s">
        <v>666</v>
      </c>
      <c r="H425" s="236" t="s">
        <v>666</v>
      </c>
      <c r="I425" s="236" t="e">
        <v>#N/A</v>
      </c>
      <c r="J425" s="236" t="s">
        <v>468</v>
      </c>
      <c r="K425" s="236" t="s">
        <v>468</v>
      </c>
      <c r="L425" s="246">
        <v>1</v>
      </c>
      <c r="M425" s="236" t="s">
        <v>633</v>
      </c>
      <c r="N425" s="236" t="s">
        <v>2603</v>
      </c>
      <c r="O425" s="236" t="s">
        <v>2608</v>
      </c>
      <c r="P425" s="236" t="s">
        <v>2609</v>
      </c>
      <c r="Q425" s="246">
        <v>1</v>
      </c>
      <c r="R425" s="236" t="s">
        <v>2605</v>
      </c>
      <c r="S425" s="236" t="s">
        <v>637</v>
      </c>
      <c r="T425" s="236" t="s">
        <v>636</v>
      </c>
      <c r="U425" s="236" t="s">
        <v>639</v>
      </c>
      <c r="V425" s="236"/>
      <c r="W425" s="236"/>
      <c r="X425" s="236" t="s">
        <v>109</v>
      </c>
      <c r="Y425" s="236" t="s">
        <v>109</v>
      </c>
      <c r="Z425" s="226" t="s">
        <v>773</v>
      </c>
      <c r="AA425" s="248" t="s">
        <v>1155</v>
      </c>
      <c r="AB425" s="236"/>
      <c r="AC425" s="248"/>
      <c r="AD425" s="236"/>
      <c r="AE425" s="236"/>
      <c r="AF425" s="236"/>
      <c r="AG425" s="236"/>
    </row>
    <row r="426" spans="1:33" x14ac:dyDescent="0.25">
      <c r="A426" s="226" t="s">
        <v>2610</v>
      </c>
      <c r="B426" s="226" t="s">
        <v>2611</v>
      </c>
      <c r="C426" s="236" t="s">
        <v>731</v>
      </c>
      <c r="D426" s="226" t="s">
        <v>732</v>
      </c>
      <c r="E426" s="236" t="s">
        <v>2476</v>
      </c>
      <c r="F426" s="236" t="s">
        <v>269</v>
      </c>
      <c r="G426" s="236" t="s">
        <v>666</v>
      </c>
      <c r="H426" s="236" t="s">
        <v>666</v>
      </c>
      <c r="I426" s="236" t="e">
        <v>#N/A</v>
      </c>
      <c r="J426" s="236" t="s">
        <v>632</v>
      </c>
      <c r="K426" s="236" t="s">
        <v>632</v>
      </c>
      <c r="L426" s="246">
        <v>1</v>
      </c>
      <c r="M426" s="236" t="s">
        <v>633</v>
      </c>
      <c r="N426" s="236" t="s">
        <v>2612</v>
      </c>
      <c r="O426" s="236" t="s">
        <v>2613</v>
      </c>
      <c r="P426" s="236" t="s">
        <v>2614</v>
      </c>
      <c r="Q426" s="246">
        <v>1</v>
      </c>
      <c r="R426" s="236" t="s">
        <v>1060</v>
      </c>
      <c r="S426" s="236" t="s">
        <v>637</v>
      </c>
      <c r="T426" s="236" t="s">
        <v>638</v>
      </c>
      <c r="U426" s="236" t="s">
        <v>639</v>
      </c>
      <c r="V426" s="236"/>
      <c r="W426" s="236"/>
      <c r="X426" s="236" t="s">
        <v>109</v>
      </c>
      <c r="Y426" s="236" t="s">
        <v>109</v>
      </c>
      <c r="Z426" s="226" t="s">
        <v>773</v>
      </c>
      <c r="AA426" s="248" t="s">
        <v>1155</v>
      </c>
      <c r="AB426" s="236"/>
      <c r="AC426" s="248"/>
      <c r="AD426" s="236"/>
      <c r="AE426" s="236"/>
      <c r="AF426" s="236"/>
      <c r="AG426" s="236"/>
    </row>
    <row r="427" spans="1:33" x14ac:dyDescent="0.25">
      <c r="A427" s="226" t="s">
        <v>2615</v>
      </c>
      <c r="B427" s="226" t="s">
        <v>2616</v>
      </c>
      <c r="C427" s="236" t="s">
        <v>731</v>
      </c>
      <c r="D427" s="226" t="s">
        <v>732</v>
      </c>
      <c r="E427" s="236" t="s">
        <v>2617</v>
      </c>
      <c r="F427" s="236" t="s">
        <v>269</v>
      </c>
      <c r="G427" s="236" t="s">
        <v>666</v>
      </c>
      <c r="H427" s="236" t="s">
        <v>666</v>
      </c>
      <c r="I427" s="236" t="e">
        <v>#N/A</v>
      </c>
      <c r="J427" s="236" t="s">
        <v>469</v>
      </c>
      <c r="K427" s="236" t="s">
        <v>469</v>
      </c>
      <c r="L427" s="246">
        <v>1</v>
      </c>
      <c r="M427" s="236" t="s">
        <v>633</v>
      </c>
      <c r="N427" s="236" t="s">
        <v>2618</v>
      </c>
      <c r="O427" s="236" t="s">
        <v>2619</v>
      </c>
      <c r="P427" s="236" t="s">
        <v>2620</v>
      </c>
      <c r="Q427" s="246">
        <v>1</v>
      </c>
      <c r="R427" s="236" t="s">
        <v>2484</v>
      </c>
      <c r="S427" s="236" t="s">
        <v>637</v>
      </c>
      <c r="T427" s="236" t="s">
        <v>645</v>
      </c>
      <c r="U427" s="236" t="s">
        <v>639</v>
      </c>
      <c r="V427" s="236"/>
      <c r="W427" s="236"/>
      <c r="X427" s="236" t="s">
        <v>109</v>
      </c>
      <c r="Y427" s="236" t="s">
        <v>109</v>
      </c>
      <c r="Z427" s="226" t="s">
        <v>773</v>
      </c>
      <c r="AA427" s="248" t="s">
        <v>1155</v>
      </c>
      <c r="AB427" s="236"/>
      <c r="AC427" s="248"/>
      <c r="AD427" s="236"/>
      <c r="AE427" s="236"/>
      <c r="AF427" s="236"/>
      <c r="AG427" s="236"/>
    </row>
    <row r="428" spans="1:33" x14ac:dyDescent="0.25">
      <c r="A428" s="226" t="s">
        <v>2621</v>
      </c>
      <c r="B428" s="226" t="s">
        <v>2622</v>
      </c>
      <c r="C428" s="236" t="s">
        <v>687</v>
      </c>
      <c r="D428" s="226" t="s">
        <v>688</v>
      </c>
      <c r="E428" s="236" t="s">
        <v>2623</v>
      </c>
      <c r="F428" s="236" t="s">
        <v>269</v>
      </c>
      <c r="G428" s="236" t="s">
        <v>666</v>
      </c>
      <c r="H428" s="236" t="s">
        <v>666</v>
      </c>
      <c r="I428" s="236"/>
      <c r="J428" s="236" t="s">
        <v>682</v>
      </c>
      <c r="K428" s="236" t="s">
        <v>682</v>
      </c>
      <c r="L428" s="246">
        <v>1</v>
      </c>
      <c r="M428" s="236" t="s">
        <v>2624</v>
      </c>
      <c r="N428" s="236" t="s">
        <v>1798</v>
      </c>
      <c r="O428" s="236" t="s">
        <v>2625</v>
      </c>
      <c r="P428" s="236" t="s">
        <v>636</v>
      </c>
      <c r="Q428" s="246">
        <v>1</v>
      </c>
      <c r="R428" s="236">
        <v>160</v>
      </c>
      <c r="S428" s="236" t="s">
        <v>637</v>
      </c>
      <c r="T428" s="236" t="s">
        <v>682</v>
      </c>
      <c r="U428" s="236" t="s">
        <v>639</v>
      </c>
      <c r="V428" s="236" t="s">
        <v>636</v>
      </c>
      <c r="W428" s="236"/>
      <c r="X428" s="226" t="s">
        <v>695</v>
      </c>
      <c r="Y428" s="226" t="s">
        <v>695</v>
      </c>
      <c r="Z428" s="226" t="s">
        <v>695</v>
      </c>
    </row>
    <row r="429" spans="1:33" x14ac:dyDescent="0.25">
      <c r="A429" s="226" t="s">
        <v>2626</v>
      </c>
      <c r="B429" s="226" t="s">
        <v>2627</v>
      </c>
      <c r="C429" s="236" t="s">
        <v>687</v>
      </c>
      <c r="D429" s="226" t="s">
        <v>688</v>
      </c>
      <c r="E429" s="236" t="s">
        <v>2628</v>
      </c>
      <c r="F429" s="236" t="s">
        <v>269</v>
      </c>
      <c r="G429" s="236" t="s">
        <v>666</v>
      </c>
      <c r="H429" s="236" t="s">
        <v>666</v>
      </c>
      <c r="I429" s="236" t="e">
        <v>#N/A</v>
      </c>
      <c r="J429" s="236" t="s">
        <v>845</v>
      </c>
      <c r="K429" s="236" t="s">
        <v>845</v>
      </c>
      <c r="L429" s="246">
        <v>9</v>
      </c>
      <c r="M429" s="236" t="s">
        <v>716</v>
      </c>
      <c r="N429" s="236" t="s">
        <v>2629</v>
      </c>
      <c r="O429" s="236" t="s">
        <v>2630</v>
      </c>
      <c r="P429" s="236" t="s">
        <v>636</v>
      </c>
      <c r="Q429" s="246">
        <v>9</v>
      </c>
      <c r="R429" s="236">
        <v>7777777</v>
      </c>
      <c r="S429" s="236" t="s">
        <v>716</v>
      </c>
      <c r="T429" s="236" t="s">
        <v>896</v>
      </c>
      <c r="U429" s="236" t="s">
        <v>639</v>
      </c>
      <c r="V429" s="236" t="s">
        <v>636</v>
      </c>
      <c r="W429" s="236"/>
      <c r="X429" s="226" t="s">
        <v>695</v>
      </c>
      <c r="Y429" s="226" t="s">
        <v>695</v>
      </c>
      <c r="Z429" s="226" t="s">
        <v>695</v>
      </c>
    </row>
    <row r="430" spans="1:33" x14ac:dyDescent="0.25">
      <c r="A430" s="226" t="s">
        <v>2631</v>
      </c>
      <c r="B430" s="226" t="s">
        <v>2632</v>
      </c>
      <c r="C430" s="236" t="s">
        <v>99</v>
      </c>
      <c r="D430" s="236" t="s">
        <v>631</v>
      </c>
      <c r="E430" s="236" t="s">
        <v>2633</v>
      </c>
      <c r="F430" s="236" t="s">
        <v>269</v>
      </c>
      <c r="G430" s="236" t="s">
        <v>666</v>
      </c>
      <c r="H430" s="236" t="s">
        <v>666</v>
      </c>
      <c r="I430" s="236" t="e">
        <v>#N/A</v>
      </c>
      <c r="J430" s="236" t="s">
        <v>471</v>
      </c>
      <c r="K430" s="236" t="s">
        <v>471</v>
      </c>
      <c r="L430" s="246">
        <v>1</v>
      </c>
      <c r="M430" s="236" t="s">
        <v>716</v>
      </c>
      <c r="N430" s="236" t="s">
        <v>2634</v>
      </c>
      <c r="O430" s="236" t="s">
        <v>2635</v>
      </c>
      <c r="P430" s="236" t="s">
        <v>636</v>
      </c>
      <c r="Q430" s="246">
        <v>1</v>
      </c>
      <c r="R430" s="236">
        <v>1074812</v>
      </c>
      <c r="S430" s="236" t="s">
        <v>716</v>
      </c>
      <c r="T430" s="236" t="s">
        <v>896</v>
      </c>
      <c r="U430" s="236" t="s">
        <v>639</v>
      </c>
      <c r="V430" s="236" t="s">
        <v>2634</v>
      </c>
      <c r="W430" s="236"/>
      <c r="X430" s="226" t="s">
        <v>640</v>
      </c>
      <c r="Y430" s="226" t="s">
        <v>640</v>
      </c>
      <c r="Z430" s="226" t="s">
        <v>640</v>
      </c>
    </row>
    <row r="431" spans="1:33" x14ac:dyDescent="0.25">
      <c r="A431" s="226" t="s">
        <v>2636</v>
      </c>
      <c r="B431" s="226" t="s">
        <v>2637</v>
      </c>
      <c r="C431" s="236" t="s">
        <v>687</v>
      </c>
      <c r="D431" s="226" t="s">
        <v>688</v>
      </c>
      <c r="E431" s="236" t="s">
        <v>2638</v>
      </c>
      <c r="F431" s="236" t="s">
        <v>269</v>
      </c>
      <c r="G431" s="236" t="s">
        <v>666</v>
      </c>
      <c r="H431" s="236" t="s">
        <v>666</v>
      </c>
      <c r="I431" s="236"/>
      <c r="J431" s="236" t="s">
        <v>682</v>
      </c>
      <c r="K431" s="236" t="s">
        <v>682</v>
      </c>
      <c r="L431" s="246">
        <v>1</v>
      </c>
      <c r="M431" s="236" t="s">
        <v>1017</v>
      </c>
      <c r="N431" s="236" t="s">
        <v>1798</v>
      </c>
      <c r="O431" s="236" t="s">
        <v>2639</v>
      </c>
      <c r="P431" s="236" t="s">
        <v>2638</v>
      </c>
      <c r="Q431" s="246">
        <v>1</v>
      </c>
      <c r="R431" s="236">
        <v>3786</v>
      </c>
      <c r="S431" s="236" t="s">
        <v>637</v>
      </c>
      <c r="T431" s="236" t="s">
        <v>2640</v>
      </c>
      <c r="U431" s="236" t="s">
        <v>636</v>
      </c>
      <c r="V431" s="236" t="s">
        <v>636</v>
      </c>
      <c r="W431" s="236"/>
    </row>
    <row r="432" spans="1:33" x14ac:dyDescent="0.25">
      <c r="A432" s="226" t="s">
        <v>2641</v>
      </c>
      <c r="B432" s="226" t="s">
        <v>2642</v>
      </c>
      <c r="C432" s="236" t="s">
        <v>687</v>
      </c>
      <c r="D432" s="226" t="s">
        <v>688</v>
      </c>
      <c r="E432" s="236" t="s">
        <v>2643</v>
      </c>
      <c r="F432" s="236" t="s">
        <v>269</v>
      </c>
      <c r="G432" s="236" t="s">
        <v>666</v>
      </c>
      <c r="H432" s="236" t="s">
        <v>666</v>
      </c>
      <c r="I432" s="236"/>
      <c r="J432" s="236" t="s">
        <v>682</v>
      </c>
      <c r="K432" s="236" t="s">
        <v>682</v>
      </c>
      <c r="L432" s="246">
        <v>1</v>
      </c>
      <c r="M432" s="236" t="s">
        <v>1017</v>
      </c>
      <c r="N432" s="236" t="s">
        <v>1798</v>
      </c>
      <c r="O432" s="236" t="s">
        <v>2445</v>
      </c>
      <c r="P432" s="236" t="s">
        <v>2643</v>
      </c>
      <c r="Q432" s="246">
        <v>1</v>
      </c>
      <c r="R432" s="236">
        <v>7777777</v>
      </c>
      <c r="S432" s="236" t="s">
        <v>637</v>
      </c>
      <c r="T432" s="236" t="s">
        <v>682</v>
      </c>
      <c r="U432" s="236" t="s">
        <v>639</v>
      </c>
      <c r="V432" s="236" t="s">
        <v>636</v>
      </c>
      <c r="W432" s="236"/>
      <c r="X432" s="226" t="s">
        <v>695</v>
      </c>
      <c r="Y432" s="226" t="s">
        <v>695</v>
      </c>
      <c r="Z432" s="226" t="s">
        <v>695</v>
      </c>
    </row>
    <row r="433" spans="1:32" x14ac:dyDescent="0.25">
      <c r="A433" s="226" t="s">
        <v>2644</v>
      </c>
      <c r="B433" s="226" t="s">
        <v>2645</v>
      </c>
      <c r="C433" s="236" t="s">
        <v>99</v>
      </c>
      <c r="D433" s="236" t="s">
        <v>631</v>
      </c>
      <c r="E433" s="236" t="s">
        <v>423</v>
      </c>
      <c r="F433" s="236" t="s">
        <v>269</v>
      </c>
      <c r="G433" s="236" t="s">
        <v>666</v>
      </c>
      <c r="H433" s="236" t="s">
        <v>666</v>
      </c>
      <c r="I433" s="236" t="s">
        <v>667</v>
      </c>
      <c r="J433" s="236" t="s">
        <v>478</v>
      </c>
      <c r="K433" s="236" t="s">
        <v>478</v>
      </c>
      <c r="L433" s="246">
        <v>2.5499999999999998</v>
      </c>
      <c r="M433" s="236" t="s">
        <v>743</v>
      </c>
      <c r="N433" s="236" t="s">
        <v>423</v>
      </c>
      <c r="O433" s="236" t="s">
        <v>424</v>
      </c>
      <c r="P433" s="236">
        <v>1016365</v>
      </c>
      <c r="Q433" s="246">
        <v>2.5499999999999998</v>
      </c>
      <c r="R433" s="236">
        <v>1093628</v>
      </c>
      <c r="S433" s="236" t="s">
        <v>637</v>
      </c>
      <c r="T433" s="236" t="s">
        <v>478</v>
      </c>
      <c r="U433" s="236" t="s">
        <v>735</v>
      </c>
      <c r="V433" s="236" t="s">
        <v>636</v>
      </c>
      <c r="W433" s="236"/>
      <c r="AA433" s="228">
        <v>44280</v>
      </c>
      <c r="AB433" s="236" t="s">
        <v>879</v>
      </c>
    </row>
    <row r="434" spans="1:32" x14ac:dyDescent="0.25">
      <c r="A434" s="226" t="s">
        <v>2646</v>
      </c>
      <c r="B434" s="226" t="s">
        <v>2647</v>
      </c>
      <c r="C434" s="236" t="s">
        <v>99</v>
      </c>
      <c r="D434" s="236" t="s">
        <v>631</v>
      </c>
      <c r="E434" s="236" t="s">
        <v>541</v>
      </c>
      <c r="F434" s="236" t="s">
        <v>269</v>
      </c>
      <c r="G434" s="236" t="s">
        <v>666</v>
      </c>
      <c r="H434" s="236" t="s">
        <v>666</v>
      </c>
      <c r="I434" s="236" t="s">
        <v>667</v>
      </c>
      <c r="J434" s="236" t="s">
        <v>479</v>
      </c>
      <c r="K434" s="236" t="s">
        <v>479</v>
      </c>
      <c r="L434" s="246">
        <v>2.1</v>
      </c>
      <c r="M434" s="236" t="s">
        <v>743</v>
      </c>
      <c r="N434" s="236" t="s">
        <v>2648</v>
      </c>
      <c r="O434" s="236" t="s">
        <v>542</v>
      </c>
      <c r="P434" s="236">
        <v>1032732</v>
      </c>
      <c r="Q434" s="246">
        <v>2.1</v>
      </c>
      <c r="R434" s="236">
        <v>1065025</v>
      </c>
      <c r="S434" s="236" t="s">
        <v>637</v>
      </c>
      <c r="T434" s="236" t="s">
        <v>2649</v>
      </c>
      <c r="U434" s="236" t="s">
        <v>879</v>
      </c>
      <c r="V434" s="236" t="s">
        <v>636</v>
      </c>
      <c r="W434" s="236"/>
      <c r="X434" s="226" t="s">
        <v>1625</v>
      </c>
      <c r="Y434" s="226" t="s">
        <v>1625</v>
      </c>
      <c r="AC434" s="230" t="s">
        <v>1044</v>
      </c>
      <c r="AD434" s="229">
        <v>44765</v>
      </c>
    </row>
    <row r="435" spans="1:32" x14ac:dyDescent="0.25">
      <c r="A435" s="226" t="s">
        <v>2650</v>
      </c>
      <c r="B435" s="226" t="s">
        <v>2651</v>
      </c>
      <c r="C435" s="236" t="s">
        <v>731</v>
      </c>
      <c r="D435" s="226" t="s">
        <v>732</v>
      </c>
      <c r="E435" s="236" t="s">
        <v>541</v>
      </c>
      <c r="F435" s="236" t="s">
        <v>269</v>
      </c>
      <c r="G435" s="236" t="s">
        <v>666</v>
      </c>
      <c r="H435" s="236" t="s">
        <v>666</v>
      </c>
      <c r="I435" s="236" t="s">
        <v>667</v>
      </c>
      <c r="J435" s="236" t="s">
        <v>479</v>
      </c>
      <c r="K435" s="236" t="s">
        <v>479</v>
      </c>
      <c r="L435" s="246">
        <v>2.1</v>
      </c>
      <c r="M435" s="236" t="s">
        <v>743</v>
      </c>
      <c r="N435" s="236" t="s">
        <v>2648</v>
      </c>
      <c r="O435" s="236" t="s">
        <v>2652</v>
      </c>
      <c r="P435" s="236" t="s">
        <v>2653</v>
      </c>
      <c r="Q435" s="246">
        <v>2.1</v>
      </c>
      <c r="R435" s="236">
        <v>1065025</v>
      </c>
      <c r="S435" s="236" t="s">
        <v>637</v>
      </c>
      <c r="T435" s="236" t="s">
        <v>2649</v>
      </c>
      <c r="U435" s="236" t="s">
        <v>639</v>
      </c>
      <c r="V435" s="236" t="s">
        <v>804</v>
      </c>
      <c r="W435" s="236"/>
      <c r="Z435" s="226" t="s">
        <v>773</v>
      </c>
      <c r="AA435" s="228">
        <v>44333</v>
      </c>
      <c r="AB435" s="236" t="s">
        <v>735</v>
      </c>
    </row>
    <row r="436" spans="1:32" x14ac:dyDescent="0.25">
      <c r="A436" s="226" t="s">
        <v>2654</v>
      </c>
      <c r="B436" s="226" t="s">
        <v>2655</v>
      </c>
      <c r="C436" s="236" t="s">
        <v>99</v>
      </c>
      <c r="D436" s="236" t="s">
        <v>631</v>
      </c>
      <c r="E436" s="236" t="s">
        <v>2656</v>
      </c>
      <c r="F436" s="236" t="s">
        <v>269</v>
      </c>
      <c r="G436" s="236" t="s">
        <v>666</v>
      </c>
      <c r="H436" s="236" t="s">
        <v>666</v>
      </c>
      <c r="I436" s="236" t="s">
        <v>667</v>
      </c>
      <c r="J436" s="236" t="s">
        <v>820</v>
      </c>
      <c r="K436" s="236" t="s">
        <v>820</v>
      </c>
      <c r="L436" s="246">
        <v>1</v>
      </c>
      <c r="M436" s="236" t="s">
        <v>1397</v>
      </c>
      <c r="N436" s="236" t="s">
        <v>2656</v>
      </c>
      <c r="O436" s="236" t="s">
        <v>2657</v>
      </c>
      <c r="P436" s="236" t="s">
        <v>636</v>
      </c>
      <c r="Q436" s="246">
        <v>1</v>
      </c>
      <c r="R436" s="236">
        <v>1059342</v>
      </c>
      <c r="S436" s="236" t="s">
        <v>637</v>
      </c>
      <c r="T436" s="236" t="s">
        <v>822</v>
      </c>
      <c r="U436" s="236" t="s">
        <v>639</v>
      </c>
      <c r="V436" s="236" t="s">
        <v>636</v>
      </c>
      <c r="W436" s="236"/>
      <c r="X436" s="226" t="s">
        <v>640</v>
      </c>
      <c r="Y436" s="226" t="s">
        <v>640</v>
      </c>
      <c r="Z436" s="226" t="s">
        <v>640</v>
      </c>
    </row>
    <row r="437" spans="1:32" x14ac:dyDescent="0.25">
      <c r="A437" s="226" t="s">
        <v>2658</v>
      </c>
      <c r="B437" s="226" t="s">
        <v>2659</v>
      </c>
      <c r="C437" s="236" t="s">
        <v>731</v>
      </c>
      <c r="D437" s="226" t="s">
        <v>732</v>
      </c>
      <c r="E437" s="236" t="s">
        <v>2656</v>
      </c>
      <c r="F437" s="236" t="s">
        <v>269</v>
      </c>
      <c r="G437" s="236" t="s">
        <v>666</v>
      </c>
      <c r="H437" s="236" t="s">
        <v>666</v>
      </c>
      <c r="I437" s="236" t="s">
        <v>667</v>
      </c>
      <c r="J437" s="236" t="s">
        <v>820</v>
      </c>
      <c r="K437" s="236" t="s">
        <v>820</v>
      </c>
      <c r="L437" s="246">
        <v>1</v>
      </c>
      <c r="M437" s="236" t="s">
        <v>1397</v>
      </c>
      <c r="N437" s="236" t="s">
        <v>2660</v>
      </c>
      <c r="O437" s="236" t="s">
        <v>2661</v>
      </c>
      <c r="P437" s="236" t="s">
        <v>2662</v>
      </c>
      <c r="Q437" s="246">
        <v>1</v>
      </c>
      <c r="R437" s="236">
        <v>1059342</v>
      </c>
      <c r="S437" s="236" t="s">
        <v>637</v>
      </c>
      <c r="T437" s="236" t="s">
        <v>822</v>
      </c>
      <c r="U437" s="236" t="s">
        <v>639</v>
      </c>
      <c r="V437" s="236" t="s">
        <v>804</v>
      </c>
      <c r="W437" s="236"/>
      <c r="X437" s="226" t="s">
        <v>773</v>
      </c>
      <c r="Y437" s="226" t="s">
        <v>773</v>
      </c>
      <c r="Z437" s="226" t="s">
        <v>773</v>
      </c>
    </row>
    <row r="438" spans="1:32" x14ac:dyDescent="0.25">
      <c r="A438" s="226" t="s">
        <v>2663</v>
      </c>
      <c r="B438" s="226" t="s">
        <v>2664</v>
      </c>
      <c r="C438" s="236" t="s">
        <v>99</v>
      </c>
      <c r="D438" s="236" t="s">
        <v>631</v>
      </c>
      <c r="E438" s="236" t="s">
        <v>579</v>
      </c>
      <c r="F438" s="236" t="s">
        <v>269</v>
      </c>
      <c r="G438" s="236" t="s">
        <v>666</v>
      </c>
      <c r="H438" s="236" t="s">
        <v>666</v>
      </c>
      <c r="I438" s="236" t="s">
        <v>667</v>
      </c>
      <c r="J438" s="236" t="s">
        <v>479</v>
      </c>
      <c r="K438" s="236" t="s">
        <v>479</v>
      </c>
      <c r="L438" s="246">
        <v>1</v>
      </c>
      <c r="M438" s="236" t="s">
        <v>1397</v>
      </c>
      <c r="N438" s="236" t="s">
        <v>579</v>
      </c>
      <c r="O438" s="236" t="s">
        <v>580</v>
      </c>
      <c r="P438" s="236">
        <v>1008182</v>
      </c>
      <c r="Q438" s="246">
        <v>1</v>
      </c>
      <c r="R438" s="236">
        <v>1080417</v>
      </c>
      <c r="S438" s="236" t="s">
        <v>637</v>
      </c>
      <c r="T438" s="236" t="s">
        <v>2649</v>
      </c>
      <c r="U438" s="236" t="s">
        <v>735</v>
      </c>
      <c r="V438" s="236" t="s">
        <v>636</v>
      </c>
      <c r="W438" s="236"/>
      <c r="AA438" s="228">
        <v>44295</v>
      </c>
      <c r="AB438" s="236" t="s">
        <v>735</v>
      </c>
    </row>
    <row r="439" spans="1:32" x14ac:dyDescent="0.25">
      <c r="A439" s="226" t="s">
        <v>2665</v>
      </c>
      <c r="B439" s="226" t="s">
        <v>2666</v>
      </c>
      <c r="C439" s="236" t="s">
        <v>99</v>
      </c>
      <c r="D439" s="236" t="s">
        <v>631</v>
      </c>
      <c r="E439" s="236" t="s">
        <v>2667</v>
      </c>
      <c r="F439" s="236" t="s">
        <v>269</v>
      </c>
      <c r="G439" s="236" t="s">
        <v>666</v>
      </c>
      <c r="H439" s="236" t="s">
        <v>666</v>
      </c>
      <c r="I439" s="236"/>
      <c r="J439" s="236" t="s">
        <v>682</v>
      </c>
      <c r="K439" s="236" t="s">
        <v>682</v>
      </c>
      <c r="L439" s="246">
        <v>1</v>
      </c>
      <c r="M439" s="236" t="s">
        <v>1017</v>
      </c>
      <c r="N439" s="236" t="s">
        <v>2668</v>
      </c>
      <c r="O439" s="236" t="s">
        <v>2669</v>
      </c>
      <c r="P439" s="236" t="s">
        <v>636</v>
      </c>
      <c r="Q439" s="246">
        <v>1</v>
      </c>
      <c r="R439" s="236">
        <v>1078927</v>
      </c>
      <c r="S439" s="236" t="s">
        <v>637</v>
      </c>
      <c r="T439" s="236" t="s">
        <v>1474</v>
      </c>
      <c r="U439" s="236" t="s">
        <v>639</v>
      </c>
      <c r="V439" s="236" t="s">
        <v>636</v>
      </c>
      <c r="W439" s="236"/>
      <c r="X439" s="226" t="s">
        <v>640</v>
      </c>
      <c r="Y439" s="226" t="s">
        <v>640</v>
      </c>
      <c r="Z439" s="226" t="s">
        <v>640</v>
      </c>
    </row>
    <row r="440" spans="1:32" x14ac:dyDescent="0.25">
      <c r="A440" s="226" t="s">
        <v>2670</v>
      </c>
      <c r="B440" s="236" t="s">
        <v>2671</v>
      </c>
      <c r="C440" s="236" t="s">
        <v>99</v>
      </c>
      <c r="D440" s="236" t="s">
        <v>631</v>
      </c>
      <c r="E440" s="236" t="s">
        <v>2672</v>
      </c>
      <c r="F440" s="236" t="s">
        <v>269</v>
      </c>
      <c r="H440" s="236" t="s">
        <v>666</v>
      </c>
      <c r="K440" s="236" t="s">
        <v>2673</v>
      </c>
      <c r="L440" s="246">
        <v>1</v>
      </c>
      <c r="M440" s="236" t="s">
        <v>1077</v>
      </c>
      <c r="N440" s="236" t="s">
        <v>2672</v>
      </c>
      <c r="O440" s="236" t="s">
        <v>2674</v>
      </c>
      <c r="P440" s="236" t="s">
        <v>2675</v>
      </c>
      <c r="Q440" s="246">
        <v>1</v>
      </c>
      <c r="R440" s="236" t="s">
        <v>2675</v>
      </c>
      <c r="S440" s="236" t="s">
        <v>637</v>
      </c>
      <c r="T440" s="236" t="s">
        <v>1523</v>
      </c>
      <c r="U440" s="236" t="s">
        <v>735</v>
      </c>
      <c r="V440" s="236" t="s">
        <v>2672</v>
      </c>
      <c r="W440" s="236"/>
      <c r="AA440" s="228" t="s">
        <v>1062</v>
      </c>
    </row>
    <row r="441" spans="1:32" x14ac:dyDescent="0.25">
      <c r="A441" s="226" t="s">
        <v>2676</v>
      </c>
      <c r="B441" s="236" t="s">
        <v>2677</v>
      </c>
      <c r="C441" s="236" t="s">
        <v>1053</v>
      </c>
      <c r="D441" s="226" t="s">
        <v>1054</v>
      </c>
      <c r="E441" s="236" t="s">
        <v>2672</v>
      </c>
      <c r="F441" s="236" t="s">
        <v>269</v>
      </c>
      <c r="H441" s="236" t="s">
        <v>666</v>
      </c>
      <c r="K441" s="236" t="s">
        <v>2673</v>
      </c>
      <c r="L441" s="246">
        <v>1</v>
      </c>
      <c r="M441" s="236" t="s">
        <v>1077</v>
      </c>
      <c r="N441" s="236" t="s">
        <v>2672</v>
      </c>
      <c r="O441" s="236" t="s">
        <v>2678</v>
      </c>
      <c r="P441" s="236" t="s">
        <v>2675</v>
      </c>
      <c r="Q441" s="246">
        <v>1</v>
      </c>
      <c r="R441" s="236" t="s">
        <v>2675</v>
      </c>
      <c r="S441" s="236" t="s">
        <v>637</v>
      </c>
      <c r="T441" s="236" t="s">
        <v>1523</v>
      </c>
      <c r="U441" s="236" t="s">
        <v>735</v>
      </c>
      <c r="V441" s="236" t="s">
        <v>2672</v>
      </c>
      <c r="W441" s="236"/>
      <c r="AA441" s="228" t="s">
        <v>1062</v>
      </c>
    </row>
    <row r="442" spans="1:32" x14ac:dyDescent="0.25">
      <c r="A442" s="226" t="s">
        <v>2679</v>
      </c>
      <c r="B442" s="236" t="s">
        <v>2680</v>
      </c>
      <c r="C442" s="236" t="s">
        <v>687</v>
      </c>
      <c r="D442" s="226" t="s">
        <v>688</v>
      </c>
      <c r="E442" s="236" t="s">
        <v>2672</v>
      </c>
      <c r="F442" s="236" t="s">
        <v>269</v>
      </c>
      <c r="H442" s="236" t="s">
        <v>666</v>
      </c>
      <c r="K442" s="236" t="s">
        <v>2673</v>
      </c>
      <c r="L442" s="246">
        <v>1</v>
      </c>
      <c r="M442" s="236" t="s">
        <v>1077</v>
      </c>
      <c r="N442" s="236" t="s">
        <v>2672</v>
      </c>
      <c r="O442" s="236" t="s">
        <v>2681</v>
      </c>
      <c r="P442" s="236" t="s">
        <v>2675</v>
      </c>
      <c r="Q442" s="246">
        <v>1</v>
      </c>
      <c r="R442" s="236" t="s">
        <v>2675</v>
      </c>
      <c r="S442" s="236" t="s">
        <v>637</v>
      </c>
      <c r="T442" s="236" t="s">
        <v>1523</v>
      </c>
      <c r="U442" s="236" t="s">
        <v>735</v>
      </c>
      <c r="V442" s="236" t="s">
        <v>2672</v>
      </c>
      <c r="W442" s="236"/>
      <c r="AA442" s="228" t="s">
        <v>1062</v>
      </c>
    </row>
    <row r="443" spans="1:32" x14ac:dyDescent="0.25">
      <c r="A443" s="226" t="s">
        <v>2682</v>
      </c>
      <c r="B443" s="226" t="s">
        <v>2683</v>
      </c>
      <c r="C443" s="236" t="s">
        <v>99</v>
      </c>
      <c r="D443" s="236" t="s">
        <v>631</v>
      </c>
      <c r="E443" s="236" t="s">
        <v>301</v>
      </c>
      <c r="F443" s="236" t="s">
        <v>269</v>
      </c>
      <c r="G443" s="236" t="s">
        <v>666</v>
      </c>
      <c r="H443" s="236" t="s">
        <v>666</v>
      </c>
      <c r="I443" s="236" t="s">
        <v>667</v>
      </c>
      <c r="J443" s="236" t="s">
        <v>2684</v>
      </c>
      <c r="K443" s="253" t="s">
        <v>311</v>
      </c>
      <c r="L443" s="246">
        <v>1.55</v>
      </c>
      <c r="M443" s="236" t="s">
        <v>1616</v>
      </c>
      <c r="N443" s="236" t="s">
        <v>301</v>
      </c>
      <c r="O443" s="236" t="s">
        <v>344</v>
      </c>
      <c r="P443" s="236">
        <v>1016363</v>
      </c>
      <c r="Q443" s="246">
        <v>1.55</v>
      </c>
      <c r="R443" s="236">
        <v>7777777</v>
      </c>
      <c r="S443" s="236" t="s">
        <v>637</v>
      </c>
      <c r="T443" s="236" t="s">
        <v>2685</v>
      </c>
      <c r="U443" s="236" t="s">
        <v>718</v>
      </c>
      <c r="V443" s="236" t="s">
        <v>1616</v>
      </c>
      <c r="W443" s="236"/>
      <c r="AA443" s="228">
        <v>44621</v>
      </c>
      <c r="AB443" s="236" t="s">
        <v>879</v>
      </c>
      <c r="AC443" s="228">
        <v>44145</v>
      </c>
      <c r="AD443" s="236" t="s">
        <v>709</v>
      </c>
      <c r="AE443" s="230"/>
    </row>
    <row r="444" spans="1:32" x14ac:dyDescent="0.25">
      <c r="A444" s="226" t="s">
        <v>2686</v>
      </c>
      <c r="B444" s="226" t="s">
        <v>2687</v>
      </c>
      <c r="C444" s="236" t="s">
        <v>731</v>
      </c>
      <c r="D444" s="226" t="s">
        <v>732</v>
      </c>
      <c r="E444" s="236" t="s">
        <v>301</v>
      </c>
      <c r="F444" s="236" t="s">
        <v>269</v>
      </c>
      <c r="G444" s="236" t="s">
        <v>666</v>
      </c>
      <c r="H444" s="236" t="s">
        <v>666</v>
      </c>
      <c r="I444" s="236" t="s">
        <v>667</v>
      </c>
      <c r="J444" s="236" t="s">
        <v>2684</v>
      </c>
      <c r="K444" s="253" t="s">
        <v>311</v>
      </c>
      <c r="L444" s="246">
        <v>1.55</v>
      </c>
      <c r="M444" s="236" t="s">
        <v>1616</v>
      </c>
      <c r="N444" s="236" t="s">
        <v>301</v>
      </c>
      <c r="O444" s="236" t="s">
        <v>2688</v>
      </c>
      <c r="P444" s="236">
        <v>1016363</v>
      </c>
      <c r="Q444" s="246">
        <v>1.55</v>
      </c>
      <c r="R444" s="236">
        <v>7777777</v>
      </c>
      <c r="S444" s="236" t="s">
        <v>637</v>
      </c>
      <c r="T444" s="236" t="s">
        <v>2689</v>
      </c>
      <c r="U444" s="236" t="s">
        <v>718</v>
      </c>
      <c r="V444" s="236" t="s">
        <v>816</v>
      </c>
      <c r="W444" s="236"/>
      <c r="AA444" s="228">
        <v>44621</v>
      </c>
      <c r="AB444" s="236" t="s">
        <v>735</v>
      </c>
      <c r="AC444" s="228">
        <v>44223</v>
      </c>
      <c r="AD444" s="236" t="s">
        <v>879</v>
      </c>
      <c r="AE444" s="228">
        <v>44145</v>
      </c>
      <c r="AF444" s="236" t="s">
        <v>709</v>
      </c>
    </row>
    <row r="445" spans="1:32" x14ac:dyDescent="0.25">
      <c r="A445" s="226" t="s">
        <v>2690</v>
      </c>
      <c r="B445" s="226" t="s">
        <v>2691</v>
      </c>
      <c r="C445" s="236" t="s">
        <v>687</v>
      </c>
      <c r="D445" s="226" t="s">
        <v>688</v>
      </c>
      <c r="E445" s="236" t="s">
        <v>301</v>
      </c>
      <c r="F445" s="236" t="s">
        <v>269</v>
      </c>
      <c r="G445" s="236" t="s">
        <v>666</v>
      </c>
      <c r="H445" s="236" t="s">
        <v>666</v>
      </c>
      <c r="I445" s="236" t="s">
        <v>667</v>
      </c>
      <c r="J445" s="236" t="s">
        <v>2684</v>
      </c>
      <c r="K445" s="253" t="s">
        <v>311</v>
      </c>
      <c r="L445" s="246">
        <v>1.55</v>
      </c>
      <c r="M445" s="236" t="s">
        <v>1616</v>
      </c>
      <c r="N445" s="236" t="s">
        <v>301</v>
      </c>
      <c r="O445" s="236" t="s">
        <v>307</v>
      </c>
      <c r="P445" s="236">
        <v>1034771</v>
      </c>
      <c r="Q445" s="246">
        <v>1.55</v>
      </c>
      <c r="R445" s="236">
        <v>7777777</v>
      </c>
      <c r="S445" s="236" t="s">
        <v>637</v>
      </c>
      <c r="T445" s="236" t="s">
        <v>2689</v>
      </c>
      <c r="U445" s="236" t="s">
        <v>718</v>
      </c>
      <c r="V445" s="236" t="s">
        <v>636</v>
      </c>
      <c r="W445" s="236"/>
      <c r="AA445" s="228">
        <v>44621</v>
      </c>
      <c r="AB445" s="236" t="s">
        <v>879</v>
      </c>
      <c r="AC445" s="228">
        <v>44145</v>
      </c>
      <c r="AD445" s="236" t="s">
        <v>709</v>
      </c>
      <c r="AE445" s="230"/>
    </row>
    <row r="446" spans="1:32" x14ac:dyDescent="0.25">
      <c r="A446" s="226" t="s">
        <v>2692</v>
      </c>
      <c r="B446" s="226" t="s">
        <v>2693</v>
      </c>
      <c r="C446" s="236" t="s">
        <v>99</v>
      </c>
      <c r="D446" s="236" t="s">
        <v>631</v>
      </c>
      <c r="E446" s="236" t="s">
        <v>330</v>
      </c>
      <c r="F446" s="236" t="s">
        <v>269</v>
      </c>
      <c r="G446" s="236" t="s">
        <v>666</v>
      </c>
      <c r="H446" s="236" t="s">
        <v>666</v>
      </c>
      <c r="I446" s="236" t="s">
        <v>667</v>
      </c>
      <c r="J446" s="236" t="s">
        <v>2694</v>
      </c>
      <c r="K446" s="253" t="s">
        <v>311</v>
      </c>
      <c r="L446" s="246">
        <v>1.35</v>
      </c>
      <c r="M446" s="236" t="s">
        <v>1397</v>
      </c>
      <c r="N446" s="236" t="s">
        <v>330</v>
      </c>
      <c r="O446" s="236" t="s">
        <v>331</v>
      </c>
      <c r="P446" s="236">
        <v>1016364</v>
      </c>
      <c r="Q446" s="246">
        <v>1.35</v>
      </c>
      <c r="R446" s="236">
        <v>7777777</v>
      </c>
      <c r="S446" s="236" t="s">
        <v>637</v>
      </c>
      <c r="T446" s="236" t="s">
        <v>2685</v>
      </c>
      <c r="U446" s="236" t="s">
        <v>879</v>
      </c>
      <c r="V446" s="236" t="s">
        <v>330</v>
      </c>
      <c r="W446" s="236"/>
      <c r="AA446" s="228">
        <v>44145</v>
      </c>
      <c r="AB446" s="236" t="s">
        <v>709</v>
      </c>
    </row>
    <row r="447" spans="1:32" x14ac:dyDescent="0.25">
      <c r="A447" s="226" t="s">
        <v>2695</v>
      </c>
      <c r="B447" s="226" t="s">
        <v>2696</v>
      </c>
      <c r="C447" s="236" t="s">
        <v>731</v>
      </c>
      <c r="D447" s="226" t="s">
        <v>732</v>
      </c>
      <c r="E447" s="236" t="s">
        <v>330</v>
      </c>
      <c r="F447" s="236" t="s">
        <v>269</v>
      </c>
      <c r="G447" s="236" t="s">
        <v>666</v>
      </c>
      <c r="H447" s="236" t="s">
        <v>666</v>
      </c>
      <c r="I447" s="236" t="s">
        <v>667</v>
      </c>
      <c r="J447" s="236" t="s">
        <v>2694</v>
      </c>
      <c r="K447" s="253" t="s">
        <v>311</v>
      </c>
      <c r="L447" s="246">
        <v>1.35</v>
      </c>
      <c r="M447" s="236" t="s">
        <v>1397</v>
      </c>
      <c r="N447" s="236" t="s">
        <v>330</v>
      </c>
      <c r="O447" s="236" t="s">
        <v>2697</v>
      </c>
      <c r="P447" s="236">
        <v>1016364</v>
      </c>
      <c r="Q447" s="246">
        <v>1.35</v>
      </c>
      <c r="R447" s="236">
        <v>7777777</v>
      </c>
      <c r="S447" s="236" t="s">
        <v>637</v>
      </c>
      <c r="T447" s="236" t="s">
        <v>2685</v>
      </c>
      <c r="U447" s="236" t="s">
        <v>735</v>
      </c>
      <c r="V447" s="236" t="s">
        <v>816</v>
      </c>
      <c r="W447" s="236"/>
      <c r="AA447" s="228">
        <v>44223</v>
      </c>
      <c r="AB447" s="236" t="s">
        <v>879</v>
      </c>
      <c r="AC447" s="228">
        <v>44145</v>
      </c>
      <c r="AD447" s="236" t="s">
        <v>709</v>
      </c>
    </row>
    <row r="448" spans="1:32" x14ac:dyDescent="0.25">
      <c r="A448" s="226" t="s">
        <v>2698</v>
      </c>
      <c r="B448" s="226" t="s">
        <v>2699</v>
      </c>
      <c r="C448" s="236" t="s">
        <v>687</v>
      </c>
      <c r="D448" s="226" t="s">
        <v>688</v>
      </c>
      <c r="E448" s="236" t="s">
        <v>330</v>
      </c>
      <c r="F448" s="236" t="s">
        <v>269</v>
      </c>
      <c r="G448" s="236" t="s">
        <v>666</v>
      </c>
      <c r="H448" s="236" t="s">
        <v>666</v>
      </c>
      <c r="I448" s="236" t="s">
        <v>667</v>
      </c>
      <c r="J448" s="236" t="s">
        <v>2694</v>
      </c>
      <c r="K448" s="253" t="s">
        <v>311</v>
      </c>
      <c r="L448" s="246">
        <v>1.35</v>
      </c>
      <c r="M448" s="236" t="s">
        <v>1397</v>
      </c>
      <c r="N448" s="236" t="s">
        <v>2700</v>
      </c>
      <c r="O448" s="236" t="s">
        <v>561</v>
      </c>
      <c r="P448" s="236">
        <v>1032728</v>
      </c>
      <c r="Q448" s="246">
        <v>1.35</v>
      </c>
      <c r="R448" s="236">
        <v>7777777</v>
      </c>
      <c r="S448" s="236" t="s">
        <v>637</v>
      </c>
      <c r="T448" s="236" t="s">
        <v>2685</v>
      </c>
      <c r="U448" s="236" t="s">
        <v>879</v>
      </c>
      <c r="V448" s="236" t="s">
        <v>636</v>
      </c>
      <c r="W448" s="236"/>
      <c r="AA448" s="228">
        <v>44145</v>
      </c>
      <c r="AB448" s="236" t="s">
        <v>709</v>
      </c>
    </row>
    <row r="449" spans="1:32" x14ac:dyDescent="0.25">
      <c r="A449" s="226" t="s">
        <v>2701</v>
      </c>
      <c r="B449" s="226" t="s">
        <v>2702</v>
      </c>
      <c r="C449" s="236" t="s">
        <v>99</v>
      </c>
      <c r="D449" s="236" t="s">
        <v>631</v>
      </c>
      <c r="E449" s="236" t="s">
        <v>295</v>
      </c>
      <c r="F449" s="236" t="s">
        <v>269</v>
      </c>
      <c r="G449" s="236" t="s">
        <v>666</v>
      </c>
      <c r="H449" s="236" t="s">
        <v>666</v>
      </c>
      <c r="I449" s="236" t="s">
        <v>667</v>
      </c>
      <c r="J449" s="236" t="s">
        <v>2694</v>
      </c>
      <c r="K449" s="253" t="s">
        <v>311</v>
      </c>
      <c r="L449" s="246">
        <v>1.35</v>
      </c>
      <c r="M449" s="236" t="s">
        <v>743</v>
      </c>
      <c r="N449" s="236" t="s">
        <v>295</v>
      </c>
      <c r="O449" s="236" t="s">
        <v>306</v>
      </c>
      <c r="P449" s="236">
        <v>1008181</v>
      </c>
      <c r="Q449" s="246">
        <v>1.35</v>
      </c>
      <c r="R449" s="236">
        <v>7777777</v>
      </c>
      <c r="S449" s="236" t="s">
        <v>637</v>
      </c>
      <c r="T449" s="236" t="s">
        <v>2685</v>
      </c>
      <c r="U449" s="236" t="s">
        <v>879</v>
      </c>
      <c r="V449" s="236" t="s">
        <v>295</v>
      </c>
      <c r="W449" s="236"/>
      <c r="AA449" s="228">
        <v>44145</v>
      </c>
      <c r="AB449" s="236" t="s">
        <v>709</v>
      </c>
    </row>
    <row r="450" spans="1:32" x14ac:dyDescent="0.25">
      <c r="A450" s="226" t="s">
        <v>2703</v>
      </c>
      <c r="B450" s="226" t="s">
        <v>2704</v>
      </c>
      <c r="C450" s="236" t="s">
        <v>731</v>
      </c>
      <c r="D450" s="226" t="s">
        <v>732</v>
      </c>
      <c r="E450" s="236" t="s">
        <v>295</v>
      </c>
      <c r="F450" s="236" t="s">
        <v>269</v>
      </c>
      <c r="G450" s="236" t="s">
        <v>666</v>
      </c>
      <c r="H450" s="236" t="s">
        <v>666</v>
      </c>
      <c r="I450" s="236" t="s">
        <v>667</v>
      </c>
      <c r="J450" s="236" t="s">
        <v>2694</v>
      </c>
      <c r="K450" s="253" t="s">
        <v>311</v>
      </c>
      <c r="L450" s="246">
        <v>1.35</v>
      </c>
      <c r="M450" s="236" t="s">
        <v>743</v>
      </c>
      <c r="N450" s="236" t="s">
        <v>295</v>
      </c>
      <c r="O450" s="236" t="s">
        <v>2705</v>
      </c>
      <c r="P450" s="236">
        <v>1008181</v>
      </c>
      <c r="Q450" s="246">
        <v>1.35</v>
      </c>
      <c r="R450" s="236">
        <v>7777777</v>
      </c>
      <c r="S450" s="236" t="s">
        <v>637</v>
      </c>
      <c r="T450" s="236" t="s">
        <v>2685</v>
      </c>
      <c r="U450" s="236" t="s">
        <v>735</v>
      </c>
      <c r="V450" s="236" t="s">
        <v>816</v>
      </c>
      <c r="W450" s="236"/>
      <c r="AA450" s="228">
        <v>44223</v>
      </c>
      <c r="AB450" s="236" t="s">
        <v>879</v>
      </c>
      <c r="AC450" s="228">
        <v>44145</v>
      </c>
      <c r="AD450" s="236" t="s">
        <v>709</v>
      </c>
    </row>
    <row r="451" spans="1:32" x14ac:dyDescent="0.25">
      <c r="A451" s="226" t="s">
        <v>2706</v>
      </c>
      <c r="B451" s="226" t="s">
        <v>2707</v>
      </c>
      <c r="C451" s="236" t="s">
        <v>687</v>
      </c>
      <c r="D451" s="226" t="s">
        <v>688</v>
      </c>
      <c r="E451" s="236" t="s">
        <v>295</v>
      </c>
      <c r="F451" s="236" t="s">
        <v>269</v>
      </c>
      <c r="G451" s="236" t="s">
        <v>666</v>
      </c>
      <c r="H451" s="236" t="s">
        <v>666</v>
      </c>
      <c r="I451" s="236" t="s">
        <v>667</v>
      </c>
      <c r="J451" s="236" t="s">
        <v>2694</v>
      </c>
      <c r="K451" s="253" t="s">
        <v>311</v>
      </c>
      <c r="L451" s="246">
        <v>1.35</v>
      </c>
      <c r="M451" s="236" t="s">
        <v>743</v>
      </c>
      <c r="N451" s="236" t="s">
        <v>295</v>
      </c>
      <c r="O451" s="236" t="s">
        <v>532</v>
      </c>
      <c r="P451" s="236">
        <v>1032729</v>
      </c>
      <c r="Q451" s="246">
        <v>1.35</v>
      </c>
      <c r="R451" s="236">
        <v>7777777</v>
      </c>
      <c r="S451" s="236" t="s">
        <v>637</v>
      </c>
      <c r="T451" s="236" t="s">
        <v>2685</v>
      </c>
      <c r="U451" s="236" t="s">
        <v>879</v>
      </c>
      <c r="V451" s="236" t="s">
        <v>636</v>
      </c>
      <c r="W451" s="236"/>
      <c r="AA451" s="228">
        <v>44145</v>
      </c>
      <c r="AB451" s="236" t="s">
        <v>709</v>
      </c>
    </row>
    <row r="452" spans="1:32" x14ac:dyDescent="0.25">
      <c r="A452" s="226" t="s">
        <v>2708</v>
      </c>
      <c r="B452" s="226" t="s">
        <v>2709</v>
      </c>
      <c r="C452" s="236" t="s">
        <v>687</v>
      </c>
      <c r="D452" s="226" t="s">
        <v>688</v>
      </c>
      <c r="E452" s="236" t="s">
        <v>2710</v>
      </c>
      <c r="F452" s="236" t="s">
        <v>269</v>
      </c>
      <c r="G452" s="236" t="s">
        <v>666</v>
      </c>
      <c r="H452" s="236" t="s">
        <v>666</v>
      </c>
      <c r="I452" s="236" t="e">
        <v>#N/A</v>
      </c>
      <c r="J452" s="236" t="s">
        <v>690</v>
      </c>
      <c r="K452" s="236" t="s">
        <v>690</v>
      </c>
      <c r="L452" s="246">
        <v>1</v>
      </c>
      <c r="M452" s="236" t="s">
        <v>633</v>
      </c>
      <c r="N452" s="236" t="s">
        <v>2711</v>
      </c>
      <c r="O452" s="236" t="s">
        <v>2712</v>
      </c>
      <c r="P452" s="236" t="s">
        <v>2710</v>
      </c>
      <c r="Q452" s="246">
        <v>1</v>
      </c>
      <c r="R452" s="236">
        <v>7777777</v>
      </c>
      <c r="S452" s="236" t="s">
        <v>637</v>
      </c>
      <c r="T452" s="236" t="s">
        <v>694</v>
      </c>
      <c r="U452" s="236" t="s">
        <v>639</v>
      </c>
      <c r="V452" s="236" t="s">
        <v>636</v>
      </c>
      <c r="W452" s="236"/>
      <c r="X452" s="226" t="s">
        <v>695</v>
      </c>
      <c r="Y452" s="226" t="s">
        <v>695</v>
      </c>
      <c r="Z452" s="226" t="s">
        <v>695</v>
      </c>
    </row>
    <row r="453" spans="1:32" x14ac:dyDescent="0.25">
      <c r="A453" s="226" t="str">
        <f>E453&amp;D453</f>
        <v>EDGE1002CAR</v>
      </c>
      <c r="B453" s="254" t="str">
        <f>E453&amp;O453</f>
        <v>EDGE1002ALL_ADB-EDGE1002-VCB</v>
      </c>
      <c r="C453" s="254" t="s">
        <v>99</v>
      </c>
      <c r="D453" s="254" t="s">
        <v>631</v>
      </c>
      <c r="E453" s="254" t="s">
        <v>2713</v>
      </c>
      <c r="F453" s="236" t="s">
        <v>269</v>
      </c>
      <c r="G453" s="236"/>
      <c r="H453" s="236" t="s">
        <v>666</v>
      </c>
      <c r="I453" s="236"/>
      <c r="J453" s="236"/>
      <c r="K453" s="254" t="s">
        <v>682</v>
      </c>
      <c r="L453" s="246">
        <v>1</v>
      </c>
      <c r="M453" s="254" t="s">
        <v>713</v>
      </c>
      <c r="N453" s="254" t="s">
        <v>2714</v>
      </c>
      <c r="O453" s="254" t="s">
        <v>1059</v>
      </c>
      <c r="P453" s="255">
        <v>1058540</v>
      </c>
      <c r="Q453" s="246">
        <v>1</v>
      </c>
      <c r="R453" s="255">
        <v>1058540</v>
      </c>
      <c r="S453" s="254" t="s">
        <v>637</v>
      </c>
      <c r="T453" s="254" t="s">
        <v>682</v>
      </c>
      <c r="U453" s="254" t="s">
        <v>1061</v>
      </c>
      <c r="V453" s="236"/>
      <c r="W453" s="236"/>
      <c r="AC453" s="230" t="s">
        <v>2715</v>
      </c>
    </row>
    <row r="454" spans="1:32" x14ac:dyDescent="0.25">
      <c r="A454" s="226" t="str">
        <f>E454&amp;D454</f>
        <v>EDGE1002CAR-ALL</v>
      </c>
      <c r="B454" s="254" t="str">
        <f>E454&amp;O454</f>
        <v>EDGE1002ALL_ADB-EDGE1002-VCB</v>
      </c>
      <c r="C454" s="254" t="s">
        <v>1053</v>
      </c>
      <c r="D454" s="254" t="s">
        <v>1054</v>
      </c>
      <c r="E454" s="254" t="s">
        <v>2713</v>
      </c>
      <c r="F454" s="236" t="s">
        <v>269</v>
      </c>
      <c r="G454" s="236"/>
      <c r="H454" s="236" t="s">
        <v>666</v>
      </c>
      <c r="I454" s="236"/>
      <c r="J454" s="236"/>
      <c r="K454" s="254" t="s">
        <v>682</v>
      </c>
      <c r="L454" s="246">
        <v>1</v>
      </c>
      <c r="M454" s="254" t="s">
        <v>713</v>
      </c>
      <c r="N454" s="254" t="s">
        <v>2714</v>
      </c>
      <c r="O454" s="254" t="s">
        <v>1059</v>
      </c>
      <c r="P454" s="255">
        <v>1058540</v>
      </c>
      <c r="Q454" s="246">
        <v>1</v>
      </c>
      <c r="R454" s="255">
        <v>1058540</v>
      </c>
      <c r="S454" s="254" t="s">
        <v>637</v>
      </c>
      <c r="T454" s="254" t="s">
        <v>682</v>
      </c>
      <c r="U454" s="254" t="s">
        <v>1061</v>
      </c>
      <c r="V454" s="236"/>
      <c r="W454" s="236"/>
      <c r="AC454" s="230" t="s">
        <v>2715</v>
      </c>
    </row>
    <row r="455" spans="1:32" x14ac:dyDescent="0.25">
      <c r="A455" s="226" t="s">
        <v>2716</v>
      </c>
      <c r="B455" s="226" t="s">
        <v>2717</v>
      </c>
      <c r="C455" s="236" t="s">
        <v>731</v>
      </c>
      <c r="D455" s="226" t="s">
        <v>732</v>
      </c>
      <c r="E455" s="236" t="s">
        <v>2718</v>
      </c>
      <c r="F455" s="236" t="s">
        <v>269</v>
      </c>
      <c r="G455" s="236" t="s">
        <v>666</v>
      </c>
      <c r="H455" s="236" t="s">
        <v>666</v>
      </c>
      <c r="I455" s="236" t="e">
        <v>#N/A</v>
      </c>
      <c r="J455" s="236" t="s">
        <v>480</v>
      </c>
      <c r="K455" s="236" t="s">
        <v>480</v>
      </c>
      <c r="L455" s="246">
        <v>1</v>
      </c>
      <c r="M455" s="236" t="s">
        <v>2719</v>
      </c>
      <c r="N455" s="236" t="s">
        <v>2720</v>
      </c>
      <c r="O455" s="236" t="s">
        <v>2721</v>
      </c>
      <c r="P455" s="236" t="s">
        <v>2718</v>
      </c>
      <c r="Q455" s="246">
        <v>1</v>
      </c>
      <c r="R455" s="236">
        <v>7777777</v>
      </c>
      <c r="S455" s="236" t="s">
        <v>637</v>
      </c>
      <c r="T455" s="236" t="s">
        <v>636</v>
      </c>
      <c r="U455" s="236" t="s">
        <v>639</v>
      </c>
      <c r="V455" s="236" t="s">
        <v>804</v>
      </c>
      <c r="W455" s="236"/>
      <c r="X455" s="226" t="s">
        <v>773</v>
      </c>
      <c r="Y455" s="226" t="s">
        <v>773</v>
      </c>
      <c r="Z455" s="226" t="s">
        <v>773</v>
      </c>
    </row>
    <row r="456" spans="1:32" x14ac:dyDescent="0.25">
      <c r="A456" s="226" t="s">
        <v>2722</v>
      </c>
      <c r="B456" s="226" t="s">
        <v>2723</v>
      </c>
      <c r="C456" s="236" t="s">
        <v>731</v>
      </c>
      <c r="D456" s="226" t="s">
        <v>732</v>
      </c>
      <c r="E456" s="236" t="s">
        <v>2724</v>
      </c>
      <c r="F456" s="236" t="s">
        <v>269</v>
      </c>
      <c r="G456" s="236" t="s">
        <v>666</v>
      </c>
      <c r="H456" s="236" t="s">
        <v>666</v>
      </c>
      <c r="I456" s="236" t="e">
        <v>#N/A</v>
      </c>
      <c r="J456" s="236" t="s">
        <v>480</v>
      </c>
      <c r="K456" s="236" t="s">
        <v>480</v>
      </c>
      <c r="L456" s="246">
        <v>1</v>
      </c>
      <c r="M456" s="236" t="s">
        <v>2719</v>
      </c>
      <c r="N456" s="236" t="s">
        <v>2725</v>
      </c>
      <c r="O456" s="236" t="s">
        <v>2726</v>
      </c>
      <c r="P456" s="236" t="s">
        <v>2724</v>
      </c>
      <c r="Q456" s="246">
        <v>1</v>
      </c>
      <c r="R456" s="236">
        <v>7777777</v>
      </c>
      <c r="S456" s="236" t="s">
        <v>637</v>
      </c>
      <c r="T456" s="236" t="s">
        <v>636</v>
      </c>
      <c r="U456" s="236" t="s">
        <v>639</v>
      </c>
      <c r="V456" s="236" t="s">
        <v>804</v>
      </c>
      <c r="W456" s="236"/>
      <c r="X456" s="226" t="s">
        <v>773</v>
      </c>
      <c r="Y456" s="226" t="s">
        <v>773</v>
      </c>
      <c r="Z456" s="226" t="s">
        <v>773</v>
      </c>
    </row>
    <row r="457" spans="1:32" x14ac:dyDescent="0.25">
      <c r="A457" s="226" t="s">
        <v>2727</v>
      </c>
      <c r="B457" s="226" t="s">
        <v>2728</v>
      </c>
      <c r="C457" s="236" t="s">
        <v>731</v>
      </c>
      <c r="D457" s="226" t="s">
        <v>732</v>
      </c>
      <c r="E457" s="236" t="s">
        <v>2729</v>
      </c>
      <c r="F457" s="236" t="s">
        <v>269</v>
      </c>
      <c r="G457" s="236" t="s">
        <v>666</v>
      </c>
      <c r="H457" s="236" t="s">
        <v>666</v>
      </c>
      <c r="I457" s="236" t="e">
        <v>#N/A</v>
      </c>
      <c r="J457" s="236" t="s">
        <v>480</v>
      </c>
      <c r="K457" s="236" t="s">
        <v>480</v>
      </c>
      <c r="L457" s="246">
        <v>1</v>
      </c>
      <c r="M457" s="236" t="s">
        <v>2719</v>
      </c>
      <c r="N457" s="236" t="s">
        <v>2730</v>
      </c>
      <c r="O457" s="236" t="s">
        <v>2731</v>
      </c>
      <c r="P457" s="236" t="s">
        <v>2729</v>
      </c>
      <c r="Q457" s="246">
        <v>1</v>
      </c>
      <c r="R457" s="236">
        <v>7777777</v>
      </c>
      <c r="S457" s="236" t="s">
        <v>637</v>
      </c>
      <c r="T457" s="236" t="s">
        <v>636</v>
      </c>
      <c r="U457" s="236" t="s">
        <v>639</v>
      </c>
      <c r="V457" s="236" t="s">
        <v>804</v>
      </c>
      <c r="W457" s="236"/>
      <c r="X457" s="226" t="s">
        <v>773</v>
      </c>
      <c r="Y457" s="226" t="s">
        <v>773</v>
      </c>
      <c r="Z457" s="226" t="s">
        <v>773</v>
      </c>
    </row>
    <row r="458" spans="1:32" x14ac:dyDescent="0.25">
      <c r="A458" s="226" t="s">
        <v>2732</v>
      </c>
      <c r="B458" s="226" t="s">
        <v>2733</v>
      </c>
      <c r="C458" s="236" t="s">
        <v>731</v>
      </c>
      <c r="D458" s="226" t="s">
        <v>732</v>
      </c>
      <c r="E458" s="236" t="s">
        <v>2734</v>
      </c>
      <c r="F458" s="236" t="s">
        <v>269</v>
      </c>
      <c r="G458" s="236" t="s">
        <v>666</v>
      </c>
      <c r="H458" s="236" t="s">
        <v>666</v>
      </c>
      <c r="I458" s="236" t="e">
        <v>#N/A</v>
      </c>
      <c r="J458" s="236" t="s">
        <v>480</v>
      </c>
      <c r="K458" s="236" t="s">
        <v>480</v>
      </c>
      <c r="L458" s="246">
        <v>1</v>
      </c>
      <c r="M458" s="236" t="s">
        <v>2719</v>
      </c>
      <c r="N458" s="236" t="s">
        <v>2735</v>
      </c>
      <c r="O458" s="236" t="s">
        <v>2736</v>
      </c>
      <c r="P458" s="236" t="s">
        <v>2734</v>
      </c>
      <c r="Q458" s="246">
        <v>1</v>
      </c>
      <c r="R458" s="236">
        <v>7777777</v>
      </c>
      <c r="S458" s="236" t="s">
        <v>637</v>
      </c>
      <c r="T458" s="236" t="s">
        <v>636</v>
      </c>
      <c r="U458" s="236" t="s">
        <v>639</v>
      </c>
      <c r="V458" s="236" t="s">
        <v>804</v>
      </c>
      <c r="W458" s="236"/>
      <c r="X458" s="226" t="s">
        <v>773</v>
      </c>
      <c r="Y458" s="226" t="s">
        <v>773</v>
      </c>
      <c r="Z458" s="226" t="s">
        <v>773</v>
      </c>
    </row>
    <row r="459" spans="1:32" x14ac:dyDescent="0.25">
      <c r="A459" s="226" t="s">
        <v>2737</v>
      </c>
      <c r="B459" s="226" t="s">
        <v>2738</v>
      </c>
      <c r="C459" s="236" t="s">
        <v>99</v>
      </c>
      <c r="D459" s="236" t="s">
        <v>631</v>
      </c>
      <c r="E459" s="236" t="s">
        <v>328</v>
      </c>
      <c r="F459" s="236" t="s">
        <v>269</v>
      </c>
      <c r="G459" s="236" t="s">
        <v>666</v>
      </c>
      <c r="H459" s="236" t="s">
        <v>666</v>
      </c>
      <c r="I459" s="236" t="s">
        <v>667</v>
      </c>
      <c r="J459" s="236" t="s">
        <v>2739</v>
      </c>
      <c r="K459" s="253" t="s">
        <v>312</v>
      </c>
      <c r="L459" s="246">
        <v>1.55</v>
      </c>
      <c r="M459" s="236" t="s">
        <v>1616</v>
      </c>
      <c r="N459" s="236" t="s">
        <v>328</v>
      </c>
      <c r="O459" s="236" t="s">
        <v>329</v>
      </c>
      <c r="P459" s="236">
        <v>1036428</v>
      </c>
      <c r="Q459" s="246">
        <v>1.55</v>
      </c>
      <c r="R459" s="236">
        <v>1036428</v>
      </c>
      <c r="S459" s="236" t="s">
        <v>637</v>
      </c>
      <c r="T459" s="236" t="s">
        <v>2739</v>
      </c>
      <c r="U459" s="236" t="s">
        <v>718</v>
      </c>
      <c r="V459" s="236" t="s">
        <v>328</v>
      </c>
      <c r="W459" s="236"/>
      <c r="AA459" s="228">
        <v>44621</v>
      </c>
      <c r="AB459" s="236" t="s">
        <v>879</v>
      </c>
      <c r="AC459" s="228">
        <v>44217</v>
      </c>
      <c r="AD459" s="236" t="s">
        <v>718</v>
      </c>
      <c r="AE459" s="248">
        <v>44137</v>
      </c>
      <c r="AF459" s="236" t="s">
        <v>709</v>
      </c>
    </row>
    <row r="460" spans="1:32" x14ac:dyDescent="0.25">
      <c r="A460" s="226" t="s">
        <v>2740</v>
      </c>
      <c r="B460" s="226" t="s">
        <v>2741</v>
      </c>
      <c r="C460" s="236" t="s">
        <v>687</v>
      </c>
      <c r="D460" s="226" t="s">
        <v>688</v>
      </c>
      <c r="E460" s="236" t="s">
        <v>328</v>
      </c>
      <c r="F460" s="236" t="s">
        <v>269</v>
      </c>
      <c r="G460" s="236" t="s">
        <v>666</v>
      </c>
      <c r="H460" s="236" t="s">
        <v>666</v>
      </c>
      <c r="I460" s="236" t="s">
        <v>667</v>
      </c>
      <c r="J460" s="236" t="s">
        <v>2739</v>
      </c>
      <c r="K460" s="253" t="s">
        <v>312</v>
      </c>
      <c r="L460" s="246">
        <v>1.55</v>
      </c>
      <c r="M460" s="236" t="s">
        <v>1616</v>
      </c>
      <c r="N460" s="236" t="s">
        <v>328</v>
      </c>
      <c r="O460" s="236" t="s">
        <v>349</v>
      </c>
      <c r="P460" s="236">
        <v>1036521</v>
      </c>
      <c r="Q460" s="246">
        <v>1.55</v>
      </c>
      <c r="R460" s="236">
        <v>1036521</v>
      </c>
      <c r="S460" s="236" t="s">
        <v>637</v>
      </c>
      <c r="T460" s="236" t="s">
        <v>2739</v>
      </c>
      <c r="U460" s="236" t="s">
        <v>718</v>
      </c>
      <c r="V460" s="236" t="s">
        <v>328</v>
      </c>
      <c r="W460" s="236"/>
      <c r="AA460" s="228">
        <v>44621</v>
      </c>
      <c r="AB460" s="236" t="s">
        <v>879</v>
      </c>
      <c r="AC460" s="228">
        <v>44217</v>
      </c>
      <c r="AD460" s="236" t="s">
        <v>718</v>
      </c>
      <c r="AE460" s="248">
        <v>44137</v>
      </c>
      <c r="AF460" s="236" t="s">
        <v>709</v>
      </c>
    </row>
    <row r="461" spans="1:32" x14ac:dyDescent="0.25">
      <c r="A461" s="226" t="s">
        <v>2742</v>
      </c>
      <c r="B461" s="226" t="s">
        <v>2743</v>
      </c>
      <c r="C461" s="236" t="s">
        <v>99</v>
      </c>
      <c r="D461" s="236" t="s">
        <v>631</v>
      </c>
      <c r="E461" s="236" t="s">
        <v>2744</v>
      </c>
      <c r="F461" s="236" t="s">
        <v>269</v>
      </c>
      <c r="G461" s="236" t="s">
        <v>666</v>
      </c>
      <c r="H461" s="236" t="s">
        <v>666</v>
      </c>
      <c r="I461" s="236" t="e">
        <v>#N/A</v>
      </c>
      <c r="J461" s="236" t="s">
        <v>468</v>
      </c>
      <c r="K461" s="236" t="s">
        <v>468</v>
      </c>
      <c r="L461" s="246">
        <v>1</v>
      </c>
      <c r="M461" s="236" t="s">
        <v>1358</v>
      </c>
      <c r="N461" s="236" t="s">
        <v>1089</v>
      </c>
      <c r="O461" s="236" t="s">
        <v>2745</v>
      </c>
      <c r="P461" s="236" t="s">
        <v>636</v>
      </c>
      <c r="Q461" s="246">
        <v>1</v>
      </c>
      <c r="R461" s="236">
        <v>1004420</v>
      </c>
      <c r="S461" s="236" t="s">
        <v>637</v>
      </c>
      <c r="T461" s="236" t="s">
        <v>678</v>
      </c>
      <c r="U461" s="236" t="s">
        <v>639</v>
      </c>
      <c r="V461" s="236" t="s">
        <v>636</v>
      </c>
      <c r="W461" s="236"/>
      <c r="X461" s="226" t="s">
        <v>640</v>
      </c>
      <c r="Y461" s="226" t="s">
        <v>640</v>
      </c>
      <c r="Z461" s="226" t="s">
        <v>640</v>
      </c>
    </row>
    <row r="462" spans="1:32" x14ac:dyDescent="0.25">
      <c r="A462" s="226" t="s">
        <v>2746</v>
      </c>
      <c r="B462" s="226" t="s">
        <v>2747</v>
      </c>
      <c r="C462" s="236" t="s">
        <v>99</v>
      </c>
      <c r="D462" s="236" t="s">
        <v>631</v>
      </c>
      <c r="E462" s="236" t="s">
        <v>2748</v>
      </c>
      <c r="F462" s="236" t="s">
        <v>269</v>
      </c>
      <c r="G462" s="236" t="s">
        <v>666</v>
      </c>
      <c r="H462" s="236" t="s">
        <v>666</v>
      </c>
      <c r="I462" s="236" t="e">
        <v>#N/A</v>
      </c>
      <c r="J462" s="236" t="s">
        <v>468</v>
      </c>
      <c r="K462" s="236" t="s">
        <v>468</v>
      </c>
      <c r="L462" s="246">
        <v>1</v>
      </c>
      <c r="M462" s="236" t="s">
        <v>1358</v>
      </c>
      <c r="N462" s="236" t="s">
        <v>2749</v>
      </c>
      <c r="O462" s="236" t="s">
        <v>2750</v>
      </c>
      <c r="P462" s="236" t="s">
        <v>636</v>
      </c>
      <c r="Q462" s="246">
        <v>1</v>
      </c>
      <c r="R462" s="236">
        <v>1078998</v>
      </c>
      <c r="S462" s="236" t="s">
        <v>637</v>
      </c>
      <c r="T462" s="236" t="s">
        <v>468</v>
      </c>
      <c r="U462" s="236" t="s">
        <v>639</v>
      </c>
      <c r="V462" s="236" t="s">
        <v>636</v>
      </c>
      <c r="W462" s="236"/>
      <c r="X462" s="226" t="s">
        <v>640</v>
      </c>
      <c r="Y462" s="226" t="s">
        <v>640</v>
      </c>
      <c r="Z462" s="226" t="s">
        <v>640</v>
      </c>
    </row>
    <row r="463" spans="1:32" x14ac:dyDescent="0.25">
      <c r="A463" s="226" t="s">
        <v>2751</v>
      </c>
      <c r="B463" s="226" t="s">
        <v>2752</v>
      </c>
      <c r="C463" s="236" t="s">
        <v>99</v>
      </c>
      <c r="D463" s="236" t="s">
        <v>631</v>
      </c>
      <c r="E463" s="236" t="s">
        <v>294</v>
      </c>
      <c r="F463" s="236" t="s">
        <v>269</v>
      </c>
      <c r="G463" s="236" t="s">
        <v>666</v>
      </c>
      <c r="H463" s="236" t="s">
        <v>666</v>
      </c>
      <c r="I463" s="236" t="s">
        <v>667</v>
      </c>
      <c r="J463" s="236" t="s">
        <v>2739</v>
      </c>
      <c r="K463" s="253" t="s">
        <v>312</v>
      </c>
      <c r="L463" s="246">
        <v>1</v>
      </c>
      <c r="M463" s="236" t="s">
        <v>2753</v>
      </c>
      <c r="N463" s="236" t="s">
        <v>294</v>
      </c>
      <c r="O463" s="236" t="s">
        <v>298</v>
      </c>
      <c r="P463" s="236">
        <v>1036523</v>
      </c>
      <c r="Q463" s="246">
        <v>1</v>
      </c>
      <c r="R463" s="236">
        <v>7777777</v>
      </c>
      <c r="S463" s="236" t="s">
        <v>637</v>
      </c>
      <c r="T463" s="236" t="s">
        <v>2739</v>
      </c>
      <c r="U463" s="236" t="s">
        <v>879</v>
      </c>
      <c r="V463" s="236" t="s">
        <v>294</v>
      </c>
      <c r="W463" s="236"/>
      <c r="AA463" s="228">
        <v>44217</v>
      </c>
      <c r="AB463" s="236" t="s">
        <v>718</v>
      </c>
      <c r="AC463" s="248">
        <v>44137</v>
      </c>
      <c r="AD463" s="236" t="s">
        <v>709</v>
      </c>
    </row>
    <row r="464" spans="1:32" x14ac:dyDescent="0.25">
      <c r="A464" s="226" t="s">
        <v>2754</v>
      </c>
      <c r="B464" s="226" t="s">
        <v>2755</v>
      </c>
      <c r="C464" s="236" t="s">
        <v>731</v>
      </c>
      <c r="D464" s="226" t="s">
        <v>732</v>
      </c>
      <c r="E464" s="236" t="s">
        <v>294</v>
      </c>
      <c r="F464" s="236" t="s">
        <v>269</v>
      </c>
      <c r="G464" s="236" t="s">
        <v>666</v>
      </c>
      <c r="H464" s="236" t="s">
        <v>666</v>
      </c>
      <c r="I464" s="236" t="s">
        <v>667</v>
      </c>
      <c r="J464" s="236" t="s">
        <v>2739</v>
      </c>
      <c r="K464" s="253" t="s">
        <v>312</v>
      </c>
      <c r="L464" s="246">
        <v>1</v>
      </c>
      <c r="M464" s="236" t="s">
        <v>2753</v>
      </c>
      <c r="N464" s="236" t="s">
        <v>294</v>
      </c>
      <c r="O464" s="236" t="s">
        <v>2756</v>
      </c>
      <c r="P464" s="236">
        <v>1036523</v>
      </c>
      <c r="Q464" s="246">
        <v>1</v>
      </c>
      <c r="R464" s="236">
        <v>7777777</v>
      </c>
      <c r="S464" s="236" t="s">
        <v>637</v>
      </c>
      <c r="T464" s="236" t="s">
        <v>2739</v>
      </c>
      <c r="U464" s="236" t="s">
        <v>735</v>
      </c>
      <c r="V464" s="236" t="s">
        <v>294</v>
      </c>
      <c r="W464" s="236"/>
      <c r="AA464" s="228">
        <v>44217</v>
      </c>
      <c r="AB464" s="236" t="s">
        <v>718</v>
      </c>
      <c r="AC464" s="248">
        <v>44137</v>
      </c>
      <c r="AD464" s="236" t="s">
        <v>709</v>
      </c>
    </row>
    <row r="465" spans="1:36" x14ac:dyDescent="0.25">
      <c r="A465" s="226" t="s">
        <v>2757</v>
      </c>
      <c r="B465" s="226" t="s">
        <v>2758</v>
      </c>
      <c r="C465" s="236" t="s">
        <v>687</v>
      </c>
      <c r="D465" s="226" t="s">
        <v>688</v>
      </c>
      <c r="E465" s="236" t="s">
        <v>294</v>
      </c>
      <c r="F465" s="236" t="s">
        <v>269</v>
      </c>
      <c r="G465" s="236" t="s">
        <v>666</v>
      </c>
      <c r="H465" s="236" t="s">
        <v>666</v>
      </c>
      <c r="I465" s="236" t="s">
        <v>667</v>
      </c>
      <c r="J465" s="236" t="s">
        <v>2739</v>
      </c>
      <c r="K465" s="253" t="s">
        <v>312</v>
      </c>
      <c r="L465" s="246">
        <v>1</v>
      </c>
      <c r="M465" s="236" t="s">
        <v>2753</v>
      </c>
      <c r="N465" s="236" t="s">
        <v>294</v>
      </c>
      <c r="O465" s="236" t="s">
        <v>351</v>
      </c>
      <c r="P465" s="236">
        <v>1036523</v>
      </c>
      <c r="Q465" s="246">
        <v>1</v>
      </c>
      <c r="R465" s="236">
        <v>7777777</v>
      </c>
      <c r="S465" s="236" t="s">
        <v>637</v>
      </c>
      <c r="T465" s="236" t="s">
        <v>2739</v>
      </c>
      <c r="U465" s="236" t="s">
        <v>879</v>
      </c>
      <c r="V465" s="236" t="s">
        <v>294</v>
      </c>
      <c r="W465" s="236"/>
      <c r="AA465" s="228">
        <v>44217</v>
      </c>
      <c r="AB465" s="236" t="s">
        <v>718</v>
      </c>
      <c r="AC465" s="248">
        <v>44137</v>
      </c>
      <c r="AD465" s="236" t="s">
        <v>709</v>
      </c>
    </row>
    <row r="466" spans="1:36" x14ac:dyDescent="0.25">
      <c r="A466" s="226" t="s">
        <v>2759</v>
      </c>
      <c r="B466" s="226" t="s">
        <v>2760</v>
      </c>
      <c r="C466" s="236" t="s">
        <v>99</v>
      </c>
      <c r="D466" s="236" t="s">
        <v>631</v>
      </c>
      <c r="E466" s="236" t="s">
        <v>292</v>
      </c>
      <c r="F466" s="236" t="s">
        <v>269</v>
      </c>
      <c r="G466" s="236" t="s">
        <v>666</v>
      </c>
      <c r="H466" s="236" t="s">
        <v>666</v>
      </c>
      <c r="I466" s="236" t="s">
        <v>667</v>
      </c>
      <c r="J466" s="236" t="s">
        <v>2739</v>
      </c>
      <c r="K466" s="253" t="s">
        <v>312</v>
      </c>
      <c r="L466" s="246">
        <v>1.25</v>
      </c>
      <c r="M466" s="236" t="s">
        <v>1397</v>
      </c>
      <c r="N466" s="236" t="s">
        <v>292</v>
      </c>
      <c r="O466" s="236" t="s">
        <v>293</v>
      </c>
      <c r="P466" s="236">
        <v>1036429</v>
      </c>
      <c r="Q466" s="246">
        <v>1.25</v>
      </c>
      <c r="R466" s="236">
        <v>1036429</v>
      </c>
      <c r="S466" s="236" t="s">
        <v>637</v>
      </c>
      <c r="T466" s="236" t="s">
        <v>2739</v>
      </c>
      <c r="U466" s="236" t="s">
        <v>879</v>
      </c>
      <c r="V466" s="236" t="s">
        <v>292</v>
      </c>
      <c r="W466" s="236"/>
      <c r="AA466" s="228">
        <v>44217</v>
      </c>
      <c r="AB466" s="236" t="s">
        <v>718</v>
      </c>
      <c r="AC466" s="248">
        <v>44137</v>
      </c>
      <c r="AD466" s="236" t="s">
        <v>709</v>
      </c>
    </row>
    <row r="467" spans="1:36" x14ac:dyDescent="0.25">
      <c r="A467" s="226" t="s">
        <v>2761</v>
      </c>
      <c r="B467" s="226" t="s">
        <v>2762</v>
      </c>
      <c r="C467" s="236" t="s">
        <v>687</v>
      </c>
      <c r="D467" s="226" t="s">
        <v>688</v>
      </c>
      <c r="E467" s="236" t="s">
        <v>292</v>
      </c>
      <c r="F467" s="236" t="s">
        <v>269</v>
      </c>
      <c r="G467" s="236" t="s">
        <v>666</v>
      </c>
      <c r="H467" s="236" t="s">
        <v>666</v>
      </c>
      <c r="I467" s="236" t="s">
        <v>667</v>
      </c>
      <c r="J467" s="236" t="s">
        <v>2739</v>
      </c>
      <c r="K467" s="253" t="s">
        <v>312</v>
      </c>
      <c r="L467" s="246">
        <v>1.25</v>
      </c>
      <c r="M467" s="236" t="s">
        <v>1397</v>
      </c>
      <c r="N467" s="236" t="s">
        <v>292</v>
      </c>
      <c r="O467" s="236" t="s">
        <v>350</v>
      </c>
      <c r="P467" s="236">
        <v>1036522</v>
      </c>
      <c r="Q467" s="246">
        <v>1.25</v>
      </c>
      <c r="R467" s="236">
        <v>1036522</v>
      </c>
      <c r="S467" s="236" t="s">
        <v>637</v>
      </c>
      <c r="T467" s="236" t="s">
        <v>2739</v>
      </c>
      <c r="U467" s="236" t="s">
        <v>879</v>
      </c>
      <c r="V467" s="236" t="s">
        <v>292</v>
      </c>
      <c r="W467" s="236"/>
      <c r="AA467" s="228">
        <v>44217</v>
      </c>
      <c r="AB467" s="236" t="s">
        <v>718</v>
      </c>
      <c r="AC467" s="248">
        <v>44137</v>
      </c>
      <c r="AD467" s="236" t="s">
        <v>709</v>
      </c>
    </row>
    <row r="468" spans="1:36" x14ac:dyDescent="0.25">
      <c r="A468" s="226" t="s">
        <v>2763</v>
      </c>
      <c r="B468" s="226" t="s">
        <v>2764</v>
      </c>
      <c r="C468" s="236" t="s">
        <v>99</v>
      </c>
      <c r="D468" s="236" t="s">
        <v>631</v>
      </c>
      <c r="E468" s="236" t="s">
        <v>296</v>
      </c>
      <c r="F468" s="236" t="s">
        <v>269</v>
      </c>
      <c r="G468" s="236" t="s">
        <v>666</v>
      </c>
      <c r="H468" s="236" t="s">
        <v>666</v>
      </c>
      <c r="I468" s="236" t="s">
        <v>667</v>
      </c>
      <c r="J468" s="236" t="s">
        <v>2739</v>
      </c>
      <c r="K468" s="253" t="s">
        <v>312</v>
      </c>
      <c r="L468" s="246">
        <v>1.35</v>
      </c>
      <c r="M468" s="236" t="s">
        <v>743</v>
      </c>
      <c r="N468" s="236" t="s">
        <v>296</v>
      </c>
      <c r="O468" s="236" t="s">
        <v>336</v>
      </c>
      <c r="P468" s="236">
        <v>1036520</v>
      </c>
      <c r="Q468" s="246">
        <v>1.35</v>
      </c>
      <c r="R468" s="236">
        <v>1036520</v>
      </c>
      <c r="S468" s="236" t="s">
        <v>637</v>
      </c>
      <c r="T468" s="236" t="s">
        <v>2739</v>
      </c>
      <c r="U468" s="236" t="s">
        <v>879</v>
      </c>
      <c r="V468" s="236" t="s">
        <v>296</v>
      </c>
      <c r="W468" s="236"/>
      <c r="AA468" s="228">
        <v>44217</v>
      </c>
      <c r="AB468" s="236" t="s">
        <v>718</v>
      </c>
      <c r="AC468" s="248">
        <v>44137</v>
      </c>
      <c r="AD468" s="236" t="s">
        <v>709</v>
      </c>
    </row>
    <row r="469" spans="1:36" x14ac:dyDescent="0.25">
      <c r="A469" s="226" t="s">
        <v>2765</v>
      </c>
      <c r="B469" s="226" t="s">
        <v>2766</v>
      </c>
      <c r="C469" s="236" t="s">
        <v>687</v>
      </c>
      <c r="D469" s="226" t="s">
        <v>688</v>
      </c>
      <c r="E469" s="236" t="s">
        <v>296</v>
      </c>
      <c r="F469" s="236" t="s">
        <v>269</v>
      </c>
      <c r="G469" s="236" t="s">
        <v>666</v>
      </c>
      <c r="H469" s="236" t="s">
        <v>666</v>
      </c>
      <c r="I469" s="236" t="s">
        <v>667</v>
      </c>
      <c r="J469" s="236" t="s">
        <v>2739</v>
      </c>
      <c r="K469" s="253" t="s">
        <v>312</v>
      </c>
      <c r="L469" s="246">
        <v>1.35</v>
      </c>
      <c r="M469" s="236" t="s">
        <v>743</v>
      </c>
      <c r="N469" s="236" t="s">
        <v>296</v>
      </c>
      <c r="O469" s="236" t="s">
        <v>297</v>
      </c>
      <c r="P469" s="236">
        <v>1036523</v>
      </c>
      <c r="Q469" s="246">
        <v>1.35</v>
      </c>
      <c r="R469" s="236">
        <v>1036523</v>
      </c>
      <c r="S469" s="236" t="s">
        <v>637</v>
      </c>
      <c r="T469" s="236" t="s">
        <v>2739</v>
      </c>
      <c r="U469" s="236" t="s">
        <v>879</v>
      </c>
      <c r="V469" s="236" t="s">
        <v>296</v>
      </c>
      <c r="W469" s="236"/>
      <c r="AA469" s="228">
        <v>44217</v>
      </c>
      <c r="AB469" s="236" t="s">
        <v>718</v>
      </c>
      <c r="AC469" s="248">
        <v>44137</v>
      </c>
      <c r="AD469" s="236" t="s">
        <v>709</v>
      </c>
    </row>
    <row r="470" spans="1:36" x14ac:dyDescent="0.25">
      <c r="A470" s="226" t="s">
        <v>2767</v>
      </c>
      <c r="B470" s="226" t="s">
        <v>2768</v>
      </c>
      <c r="C470" s="236" t="s">
        <v>687</v>
      </c>
      <c r="D470" s="226" t="s">
        <v>688</v>
      </c>
      <c r="E470" s="236" t="s">
        <v>2769</v>
      </c>
      <c r="F470" s="236" t="s">
        <v>269</v>
      </c>
      <c r="G470" s="236" t="s">
        <v>666</v>
      </c>
      <c r="H470" s="236" t="s">
        <v>666</v>
      </c>
      <c r="I470" s="236" t="s">
        <v>667</v>
      </c>
      <c r="J470" s="236" t="s">
        <v>480</v>
      </c>
      <c r="K470" s="236" t="s">
        <v>480</v>
      </c>
      <c r="L470" s="246">
        <v>1</v>
      </c>
      <c r="M470" s="236" t="s">
        <v>2770</v>
      </c>
      <c r="N470" s="236" t="s">
        <v>2771</v>
      </c>
      <c r="O470" s="236" t="s">
        <v>2772</v>
      </c>
      <c r="P470" s="236">
        <v>1008202</v>
      </c>
      <c r="Q470" s="246">
        <v>1</v>
      </c>
      <c r="R470" s="236">
        <v>7777777</v>
      </c>
      <c r="S470" s="236" t="s">
        <v>637</v>
      </c>
      <c r="T470" s="236" t="s">
        <v>480</v>
      </c>
      <c r="U470" s="236" t="s">
        <v>639</v>
      </c>
      <c r="V470" s="236" t="s">
        <v>636</v>
      </c>
      <c r="W470" s="236"/>
      <c r="Z470" s="226" t="s">
        <v>695</v>
      </c>
      <c r="AA470" s="228">
        <v>44433</v>
      </c>
      <c r="AB470" s="236" t="s">
        <v>735</v>
      </c>
      <c r="AC470" s="228">
        <v>44371</v>
      </c>
      <c r="AD470" s="236" t="s">
        <v>639</v>
      </c>
      <c r="AE470" s="249">
        <v>44356</v>
      </c>
      <c r="AF470" s="236" t="s">
        <v>735</v>
      </c>
      <c r="AG470" s="249">
        <v>44218</v>
      </c>
      <c r="AH470" s="236" t="s">
        <v>879</v>
      </c>
    </row>
    <row r="471" spans="1:36" x14ac:dyDescent="0.25">
      <c r="A471" s="226" t="s">
        <v>2773</v>
      </c>
      <c r="B471" s="226" t="s">
        <v>2774</v>
      </c>
      <c r="C471" s="236" t="s">
        <v>687</v>
      </c>
      <c r="D471" s="226" t="s">
        <v>688</v>
      </c>
      <c r="E471" s="236" t="s">
        <v>2775</v>
      </c>
      <c r="F471" s="236" t="s">
        <v>269</v>
      </c>
      <c r="G471" s="236" t="s">
        <v>666</v>
      </c>
      <c r="H471" s="236" t="s">
        <v>666</v>
      </c>
      <c r="I471" s="236" t="e">
        <v>#N/A</v>
      </c>
      <c r="J471" s="236" t="s">
        <v>480</v>
      </c>
      <c r="K471" s="236" t="s">
        <v>480</v>
      </c>
      <c r="L471" s="246">
        <v>1</v>
      </c>
      <c r="M471" s="236" t="s">
        <v>2770</v>
      </c>
      <c r="N471" s="236" t="s">
        <v>2776</v>
      </c>
      <c r="O471" s="236" t="s">
        <v>2777</v>
      </c>
      <c r="P471" s="236" t="s">
        <v>636</v>
      </c>
      <c r="Q471" s="246">
        <v>1</v>
      </c>
      <c r="R471" s="236">
        <v>7777777</v>
      </c>
      <c r="S471" s="236" t="s">
        <v>637</v>
      </c>
      <c r="T471" s="236" t="s">
        <v>1101</v>
      </c>
      <c r="U471" s="236" t="s">
        <v>639</v>
      </c>
      <c r="V471" s="236" t="s">
        <v>636</v>
      </c>
      <c r="W471" s="236"/>
      <c r="AA471" s="228">
        <v>44267</v>
      </c>
      <c r="AB471" s="236" t="s">
        <v>879</v>
      </c>
    </row>
    <row r="472" spans="1:36" x14ac:dyDescent="0.25">
      <c r="A472" s="226" t="s">
        <v>2778</v>
      </c>
      <c r="B472" s="226" t="s">
        <v>2779</v>
      </c>
      <c r="C472" s="236" t="s">
        <v>687</v>
      </c>
      <c r="D472" s="226" t="s">
        <v>688</v>
      </c>
      <c r="E472" s="236" t="s">
        <v>2780</v>
      </c>
      <c r="F472" s="236" t="s">
        <v>269</v>
      </c>
      <c r="G472" s="236" t="s">
        <v>666</v>
      </c>
      <c r="H472" s="236" t="s">
        <v>666</v>
      </c>
      <c r="I472" s="236"/>
      <c r="J472" s="236" t="s">
        <v>682</v>
      </c>
      <c r="K472" s="236" t="s">
        <v>682</v>
      </c>
      <c r="L472" s="246">
        <v>1</v>
      </c>
      <c r="M472" s="236" t="s">
        <v>2781</v>
      </c>
      <c r="N472" s="236" t="s">
        <v>2782</v>
      </c>
      <c r="O472" s="236" t="s">
        <v>2783</v>
      </c>
      <c r="P472" s="236" t="s">
        <v>2784</v>
      </c>
      <c r="Q472" s="246">
        <v>1</v>
      </c>
      <c r="R472" s="236">
        <v>7777777</v>
      </c>
      <c r="S472" s="236" t="s">
        <v>637</v>
      </c>
      <c r="T472" s="236" t="s">
        <v>682</v>
      </c>
      <c r="U472" s="236" t="s">
        <v>1265</v>
      </c>
      <c r="V472" s="236" t="s">
        <v>636</v>
      </c>
      <c r="W472" s="236"/>
    </row>
    <row r="473" spans="1:36" x14ac:dyDescent="0.25">
      <c r="A473" s="226" t="s">
        <v>2785</v>
      </c>
      <c r="B473" s="226" t="s">
        <v>2786</v>
      </c>
      <c r="C473" s="236" t="s">
        <v>687</v>
      </c>
      <c r="D473" s="226" t="s">
        <v>688</v>
      </c>
      <c r="E473" s="236" t="s">
        <v>2787</v>
      </c>
      <c r="F473" s="236" t="s">
        <v>269</v>
      </c>
      <c r="G473" s="236" t="s">
        <v>666</v>
      </c>
      <c r="H473" s="236" t="s">
        <v>666</v>
      </c>
      <c r="I473" s="236"/>
      <c r="J473" s="236" t="s">
        <v>682</v>
      </c>
      <c r="K473" s="236" t="s">
        <v>682</v>
      </c>
      <c r="L473" s="246">
        <v>1</v>
      </c>
      <c r="M473" s="236" t="s">
        <v>2781</v>
      </c>
      <c r="N473" s="236" t="s">
        <v>2788</v>
      </c>
      <c r="O473" s="236" t="s">
        <v>2789</v>
      </c>
      <c r="P473" s="236">
        <v>1016086</v>
      </c>
      <c r="Q473" s="246">
        <v>1</v>
      </c>
      <c r="R473" s="236">
        <v>7777777</v>
      </c>
      <c r="S473" s="236" t="s">
        <v>637</v>
      </c>
      <c r="T473" s="236" t="s">
        <v>682</v>
      </c>
      <c r="U473" s="236" t="s">
        <v>1265</v>
      </c>
      <c r="V473" s="236" t="s">
        <v>636</v>
      </c>
      <c r="W473" s="236"/>
    </row>
    <row r="474" spans="1:36" x14ac:dyDescent="0.25">
      <c r="A474" s="226" t="s">
        <v>2790</v>
      </c>
      <c r="B474" s="226" t="s">
        <v>2791</v>
      </c>
      <c r="C474" s="236" t="s">
        <v>687</v>
      </c>
      <c r="D474" s="226" t="s">
        <v>688</v>
      </c>
      <c r="E474" s="236" t="s">
        <v>2792</v>
      </c>
      <c r="F474" s="236" t="s">
        <v>269</v>
      </c>
      <c r="G474" s="236" t="s">
        <v>666</v>
      </c>
      <c r="H474" s="236" t="s">
        <v>666</v>
      </c>
      <c r="I474" s="236"/>
      <c r="J474" s="236" t="s">
        <v>682</v>
      </c>
      <c r="K474" s="236" t="s">
        <v>682</v>
      </c>
      <c r="L474" s="246">
        <v>1</v>
      </c>
      <c r="M474" s="236" t="s">
        <v>2781</v>
      </c>
      <c r="N474" s="236" t="s">
        <v>2793</v>
      </c>
      <c r="O474" s="236" t="s">
        <v>2794</v>
      </c>
      <c r="P474" s="236" t="s">
        <v>2795</v>
      </c>
      <c r="Q474" s="246">
        <v>1</v>
      </c>
      <c r="R474" s="236">
        <v>7777777</v>
      </c>
      <c r="S474" s="236" t="s">
        <v>637</v>
      </c>
      <c r="T474" s="236" t="s">
        <v>682</v>
      </c>
      <c r="U474" s="236" t="s">
        <v>1265</v>
      </c>
      <c r="V474" s="236" t="s">
        <v>636</v>
      </c>
      <c r="W474" s="236"/>
    </row>
    <row r="475" spans="1:36" x14ac:dyDescent="0.25">
      <c r="A475" s="226" t="s">
        <v>2796</v>
      </c>
      <c r="B475" s="226" t="s">
        <v>2797</v>
      </c>
      <c r="C475" s="236" t="s">
        <v>99</v>
      </c>
      <c r="D475" s="236" t="s">
        <v>631</v>
      </c>
      <c r="E475" s="236" t="s">
        <v>415</v>
      </c>
      <c r="F475" s="236" t="s">
        <v>269</v>
      </c>
      <c r="G475" s="236" t="s">
        <v>666</v>
      </c>
      <c r="H475" s="236" t="s">
        <v>666</v>
      </c>
      <c r="I475" s="236" t="s">
        <v>667</v>
      </c>
      <c r="J475" s="236" t="s">
        <v>480</v>
      </c>
      <c r="K475" s="236" t="s">
        <v>480</v>
      </c>
      <c r="L475" s="246">
        <v>1.1499999999999999</v>
      </c>
      <c r="M475" s="236" t="s">
        <v>2770</v>
      </c>
      <c r="N475" s="236" t="s">
        <v>2798</v>
      </c>
      <c r="O475" s="236" t="s">
        <v>2799</v>
      </c>
      <c r="P475" s="236">
        <v>1008202</v>
      </c>
      <c r="Q475" s="246">
        <v>1.1499999999999999</v>
      </c>
      <c r="R475" s="236">
        <v>7777777</v>
      </c>
      <c r="S475" s="236" t="s">
        <v>637</v>
      </c>
      <c r="T475" s="236" t="s">
        <v>480</v>
      </c>
      <c r="U475" s="236" t="s">
        <v>639</v>
      </c>
      <c r="V475" s="236" t="s">
        <v>2798</v>
      </c>
      <c r="W475" s="236"/>
      <c r="Z475" s="226" t="s">
        <v>640</v>
      </c>
      <c r="AA475" s="228">
        <v>44433</v>
      </c>
      <c r="AB475" s="236" t="s">
        <v>735</v>
      </c>
      <c r="AC475" s="228">
        <v>44371</v>
      </c>
      <c r="AD475" s="236" t="s">
        <v>639</v>
      </c>
      <c r="AE475" s="249">
        <v>44356</v>
      </c>
      <c r="AF475" s="236" t="s">
        <v>735</v>
      </c>
      <c r="AG475" s="249">
        <v>44218</v>
      </c>
      <c r="AH475" s="236" t="s">
        <v>879</v>
      </c>
      <c r="AI475" s="249">
        <v>44168</v>
      </c>
      <c r="AJ475" s="236" t="s">
        <v>709</v>
      </c>
    </row>
    <row r="476" spans="1:36" x14ac:dyDescent="0.25">
      <c r="A476" s="226" t="s">
        <v>2800</v>
      </c>
      <c r="B476" s="226" t="s">
        <v>2801</v>
      </c>
      <c r="C476" s="236" t="s">
        <v>1053</v>
      </c>
      <c r="D476" s="226" t="s">
        <v>1054</v>
      </c>
      <c r="E476" s="236" t="s">
        <v>415</v>
      </c>
      <c r="F476" s="236" t="s">
        <v>269</v>
      </c>
      <c r="G476" s="236" t="s">
        <v>666</v>
      </c>
      <c r="H476" s="236" t="s">
        <v>666</v>
      </c>
      <c r="I476" s="236" t="s">
        <v>667</v>
      </c>
      <c r="J476" s="236" t="s">
        <v>480</v>
      </c>
      <c r="K476" s="236" t="s">
        <v>480</v>
      </c>
      <c r="L476" s="246">
        <v>1.1499999999999999</v>
      </c>
      <c r="M476" s="236" t="s">
        <v>2770</v>
      </c>
      <c r="N476" s="236" t="s">
        <v>2798</v>
      </c>
      <c r="O476" s="236" t="s">
        <v>416</v>
      </c>
      <c r="P476" s="236">
        <v>1008202</v>
      </c>
      <c r="Q476" s="246">
        <v>1.1499999999999999</v>
      </c>
      <c r="R476" s="236">
        <v>7777777</v>
      </c>
      <c r="S476" s="236" t="s">
        <v>637</v>
      </c>
      <c r="T476" s="236" t="s">
        <v>480</v>
      </c>
      <c r="U476" s="236" t="s">
        <v>639</v>
      </c>
      <c r="V476" s="236" t="s">
        <v>2798</v>
      </c>
      <c r="W476" s="236"/>
      <c r="Z476" s="226" t="s">
        <v>640</v>
      </c>
      <c r="AA476" s="228">
        <v>44433</v>
      </c>
      <c r="AB476" s="236" t="s">
        <v>735</v>
      </c>
      <c r="AC476" s="228">
        <v>44371</v>
      </c>
      <c r="AD476" s="236" t="s">
        <v>639</v>
      </c>
      <c r="AE476" s="249">
        <v>44356</v>
      </c>
      <c r="AF476" s="236" t="s">
        <v>735</v>
      </c>
      <c r="AG476" s="249">
        <v>44218</v>
      </c>
      <c r="AH476" s="236" t="s">
        <v>879</v>
      </c>
      <c r="AI476" s="249">
        <v>44168</v>
      </c>
      <c r="AJ476" s="236" t="s">
        <v>709</v>
      </c>
    </row>
    <row r="477" spans="1:36" x14ac:dyDescent="0.25">
      <c r="A477" s="226" t="s">
        <v>2802</v>
      </c>
      <c r="B477" s="226" t="s">
        <v>2803</v>
      </c>
      <c r="C477" s="236" t="s">
        <v>731</v>
      </c>
      <c r="D477" s="226" t="s">
        <v>732</v>
      </c>
      <c r="E477" s="236" t="s">
        <v>415</v>
      </c>
      <c r="F477" s="236" t="s">
        <v>269</v>
      </c>
      <c r="G477" s="236" t="s">
        <v>666</v>
      </c>
      <c r="H477" s="236" t="s">
        <v>666</v>
      </c>
      <c r="I477" s="236" t="s">
        <v>667</v>
      </c>
      <c r="J477" s="236" t="s">
        <v>480</v>
      </c>
      <c r="K477" s="236" t="s">
        <v>480</v>
      </c>
      <c r="L477" s="246">
        <v>1.1499999999999999</v>
      </c>
      <c r="M477" s="236" t="s">
        <v>2770</v>
      </c>
      <c r="N477" s="236" t="s">
        <v>2804</v>
      </c>
      <c r="O477" s="236" t="s">
        <v>2805</v>
      </c>
      <c r="P477" s="236">
        <v>1008202</v>
      </c>
      <c r="Q477" s="246">
        <v>1.1499999999999999</v>
      </c>
      <c r="R477" s="236">
        <v>7777777</v>
      </c>
      <c r="S477" s="236" t="s">
        <v>637</v>
      </c>
      <c r="T477" s="236" t="s">
        <v>480</v>
      </c>
      <c r="U477" s="236" t="s">
        <v>639</v>
      </c>
      <c r="V477" s="236" t="s">
        <v>2798</v>
      </c>
      <c r="W477" s="236"/>
      <c r="Z477" s="226" t="s">
        <v>773</v>
      </c>
      <c r="AA477" s="228">
        <v>44433</v>
      </c>
      <c r="AB477" s="236" t="s">
        <v>735</v>
      </c>
      <c r="AC477" s="228">
        <v>44371</v>
      </c>
      <c r="AD477" s="236" t="s">
        <v>639</v>
      </c>
      <c r="AE477" s="249">
        <v>44356</v>
      </c>
      <c r="AF477" s="236" t="s">
        <v>735</v>
      </c>
      <c r="AG477" s="249">
        <v>44218</v>
      </c>
      <c r="AH477" s="236" t="s">
        <v>879</v>
      </c>
      <c r="AI477" s="249">
        <v>44168</v>
      </c>
      <c r="AJ477" s="236" t="s">
        <v>709</v>
      </c>
    </row>
    <row r="478" spans="1:36" x14ac:dyDescent="0.25">
      <c r="A478" s="226" t="s">
        <v>2806</v>
      </c>
      <c r="B478" s="226" t="s">
        <v>2807</v>
      </c>
      <c r="C478" s="236" t="s">
        <v>731</v>
      </c>
      <c r="D478" s="226" t="s">
        <v>732</v>
      </c>
      <c r="E478" s="236" t="s">
        <v>2808</v>
      </c>
      <c r="F478" s="236" t="s">
        <v>269</v>
      </c>
      <c r="G478" s="236" t="s">
        <v>666</v>
      </c>
      <c r="H478" s="236" t="s">
        <v>666</v>
      </c>
      <c r="I478" s="236" t="s">
        <v>667</v>
      </c>
      <c r="J478" s="236" t="s">
        <v>470</v>
      </c>
      <c r="K478" s="236" t="s">
        <v>470</v>
      </c>
      <c r="L478" s="246">
        <v>1</v>
      </c>
      <c r="M478" s="236" t="s">
        <v>1416</v>
      </c>
      <c r="N478" s="236" t="s">
        <v>2809</v>
      </c>
      <c r="O478" s="236" t="s">
        <v>2810</v>
      </c>
      <c r="P478" s="236">
        <v>1034064</v>
      </c>
      <c r="Q478" s="246">
        <v>1</v>
      </c>
      <c r="R478" s="236">
        <v>7777777</v>
      </c>
      <c r="S478" s="236" t="s">
        <v>637</v>
      </c>
      <c r="T478" s="236" t="s">
        <v>638</v>
      </c>
      <c r="U478" s="236" t="s">
        <v>735</v>
      </c>
      <c r="V478" s="236" t="s">
        <v>2811</v>
      </c>
      <c r="W478" s="236"/>
    </row>
    <row r="479" spans="1:36" x14ac:dyDescent="0.25">
      <c r="A479" s="226" t="s">
        <v>2812</v>
      </c>
      <c r="B479" s="226" t="s">
        <v>2813</v>
      </c>
      <c r="C479" s="236" t="s">
        <v>99</v>
      </c>
      <c r="D479" s="236" t="s">
        <v>631</v>
      </c>
      <c r="E479" s="236" t="s">
        <v>2814</v>
      </c>
      <c r="F479" s="236" t="s">
        <v>269</v>
      </c>
      <c r="G479" s="236" t="s">
        <v>666</v>
      </c>
      <c r="H479" s="236" t="s">
        <v>666</v>
      </c>
      <c r="I479" s="236" t="e">
        <v>#N/A</v>
      </c>
      <c r="J479" s="236" t="s">
        <v>845</v>
      </c>
      <c r="K479" s="236" t="s">
        <v>845</v>
      </c>
      <c r="L479" s="246">
        <v>9</v>
      </c>
      <c r="M479" s="236" t="s">
        <v>716</v>
      </c>
      <c r="N479" s="236" t="s">
        <v>2815</v>
      </c>
      <c r="O479" s="236" t="s">
        <v>2816</v>
      </c>
      <c r="P479" s="236" t="s">
        <v>636</v>
      </c>
      <c r="Q479" s="246">
        <v>9</v>
      </c>
      <c r="R479" s="236">
        <v>1070807</v>
      </c>
      <c r="S479" s="236" t="s">
        <v>716</v>
      </c>
      <c r="T479" s="236" t="s">
        <v>896</v>
      </c>
      <c r="U479" s="236" t="s">
        <v>639</v>
      </c>
      <c r="V479" s="236" t="s">
        <v>636</v>
      </c>
      <c r="W479" s="236"/>
      <c r="X479" s="226" t="s">
        <v>640</v>
      </c>
      <c r="Y479" s="226" t="s">
        <v>640</v>
      </c>
      <c r="Z479" s="226" t="s">
        <v>640</v>
      </c>
    </row>
    <row r="480" spans="1:36" x14ac:dyDescent="0.25">
      <c r="A480" s="226" t="s">
        <v>2817</v>
      </c>
      <c r="B480" s="226" t="s">
        <v>2818</v>
      </c>
      <c r="C480" s="236" t="s">
        <v>99</v>
      </c>
      <c r="D480" s="236" t="s">
        <v>631</v>
      </c>
      <c r="E480" s="236" t="s">
        <v>2819</v>
      </c>
      <c r="F480" s="236" t="s">
        <v>269</v>
      </c>
      <c r="G480" s="236" t="s">
        <v>666</v>
      </c>
      <c r="H480" s="236" t="s">
        <v>666</v>
      </c>
      <c r="I480" s="236" t="e">
        <v>#N/A</v>
      </c>
      <c r="J480" s="236" t="s">
        <v>845</v>
      </c>
      <c r="K480" s="236" t="s">
        <v>845</v>
      </c>
      <c r="L480" s="246">
        <v>9</v>
      </c>
      <c r="M480" s="236" t="s">
        <v>716</v>
      </c>
      <c r="N480" s="236" t="s">
        <v>2820</v>
      </c>
      <c r="O480" s="236" t="s">
        <v>2821</v>
      </c>
      <c r="P480" s="236" t="s">
        <v>636</v>
      </c>
      <c r="Q480" s="246">
        <v>9</v>
      </c>
      <c r="R480" s="236">
        <v>1070808</v>
      </c>
      <c r="S480" s="236" t="s">
        <v>716</v>
      </c>
      <c r="T480" s="236" t="s">
        <v>896</v>
      </c>
      <c r="U480" s="236" t="s">
        <v>639</v>
      </c>
      <c r="V480" s="236" t="s">
        <v>636</v>
      </c>
      <c r="W480" s="236"/>
      <c r="X480" s="226" t="s">
        <v>640</v>
      </c>
      <c r="Y480" s="226" t="s">
        <v>640</v>
      </c>
      <c r="Z480" s="226" t="s">
        <v>640</v>
      </c>
    </row>
    <row r="481" spans="1:28" x14ac:dyDescent="0.25">
      <c r="A481" s="226" t="s">
        <v>2822</v>
      </c>
      <c r="B481" s="226" t="s">
        <v>2823</v>
      </c>
      <c r="C481" s="236" t="s">
        <v>99</v>
      </c>
      <c r="D481" s="236" t="s">
        <v>631</v>
      </c>
      <c r="E481" s="236" t="s">
        <v>2824</v>
      </c>
      <c r="F481" s="236" t="s">
        <v>269</v>
      </c>
      <c r="G481" s="236" t="s">
        <v>666</v>
      </c>
      <c r="H481" s="236" t="s">
        <v>666</v>
      </c>
      <c r="I481" s="236" t="e">
        <v>#N/A</v>
      </c>
      <c r="J481" s="236" t="s">
        <v>845</v>
      </c>
      <c r="K481" s="236" t="s">
        <v>845</v>
      </c>
      <c r="L481" s="246">
        <v>9</v>
      </c>
      <c r="M481" s="236" t="s">
        <v>716</v>
      </c>
      <c r="N481" s="236" t="s">
        <v>2825</v>
      </c>
      <c r="O481" s="236" t="s">
        <v>2826</v>
      </c>
      <c r="P481" s="236" t="s">
        <v>636</v>
      </c>
      <c r="Q481" s="246">
        <v>9</v>
      </c>
      <c r="R481" s="236">
        <v>1070810</v>
      </c>
      <c r="S481" s="236" t="s">
        <v>716</v>
      </c>
      <c r="T481" s="236" t="s">
        <v>896</v>
      </c>
      <c r="U481" s="236" t="s">
        <v>639</v>
      </c>
      <c r="V481" s="236" t="s">
        <v>636</v>
      </c>
      <c r="W481" s="236"/>
      <c r="X481" s="226" t="s">
        <v>640</v>
      </c>
      <c r="Y481" s="226" t="s">
        <v>640</v>
      </c>
      <c r="Z481" s="226" t="s">
        <v>640</v>
      </c>
    </row>
    <row r="482" spans="1:28" x14ac:dyDescent="0.25">
      <c r="A482" s="226" t="s">
        <v>2827</v>
      </c>
      <c r="B482" s="226" t="s">
        <v>2828</v>
      </c>
      <c r="C482" s="236" t="s">
        <v>99</v>
      </c>
      <c r="D482" s="236" t="s">
        <v>631</v>
      </c>
      <c r="E482" s="236" t="s">
        <v>2829</v>
      </c>
      <c r="F482" s="236" t="s">
        <v>269</v>
      </c>
      <c r="G482" s="236" t="s">
        <v>666</v>
      </c>
      <c r="H482" s="236" t="s">
        <v>666</v>
      </c>
      <c r="I482" s="236" t="e">
        <v>#N/A</v>
      </c>
      <c r="J482" s="236" t="s">
        <v>845</v>
      </c>
      <c r="K482" s="236" t="s">
        <v>845</v>
      </c>
      <c r="L482" s="246">
        <v>9</v>
      </c>
      <c r="M482" s="236" t="s">
        <v>716</v>
      </c>
      <c r="N482" s="236" t="s">
        <v>2830</v>
      </c>
      <c r="O482" s="236" t="s">
        <v>2831</v>
      </c>
      <c r="P482" s="236" t="s">
        <v>636</v>
      </c>
      <c r="Q482" s="246">
        <v>9</v>
      </c>
      <c r="R482" s="236">
        <v>1041222</v>
      </c>
      <c r="S482" s="236" t="s">
        <v>716</v>
      </c>
      <c r="T482" s="236" t="s">
        <v>896</v>
      </c>
      <c r="U482" s="236" t="s">
        <v>639</v>
      </c>
      <c r="V482" s="236" t="s">
        <v>636</v>
      </c>
      <c r="W482" s="236"/>
      <c r="X482" s="226" t="s">
        <v>640</v>
      </c>
      <c r="Y482" s="226" t="s">
        <v>640</v>
      </c>
      <c r="Z482" s="226" t="s">
        <v>640</v>
      </c>
    </row>
    <row r="483" spans="1:28" x14ac:dyDescent="0.25">
      <c r="A483" s="226" t="s">
        <v>2832</v>
      </c>
      <c r="B483" s="226" t="s">
        <v>2833</v>
      </c>
      <c r="C483" s="236" t="s">
        <v>99</v>
      </c>
      <c r="D483" s="236" t="s">
        <v>631</v>
      </c>
      <c r="E483" s="236" t="s">
        <v>2834</v>
      </c>
      <c r="F483" s="236" t="s">
        <v>269</v>
      </c>
      <c r="G483" s="236" t="s">
        <v>666</v>
      </c>
      <c r="H483" s="236" t="s">
        <v>666</v>
      </c>
      <c r="I483" s="236"/>
      <c r="J483" s="236" t="s">
        <v>682</v>
      </c>
      <c r="K483" s="236" t="s">
        <v>682</v>
      </c>
      <c r="L483" s="246">
        <v>1</v>
      </c>
      <c r="M483" s="236" t="s">
        <v>716</v>
      </c>
      <c r="N483" s="236" t="s">
        <v>2835</v>
      </c>
      <c r="O483" s="236" t="s">
        <v>2836</v>
      </c>
      <c r="P483" s="236" t="s">
        <v>636</v>
      </c>
      <c r="Q483" s="246">
        <v>1</v>
      </c>
      <c r="R483" s="236">
        <v>1079027</v>
      </c>
      <c r="S483" s="236" t="s">
        <v>637</v>
      </c>
      <c r="T483" s="236" t="s">
        <v>1474</v>
      </c>
      <c r="U483" s="236" t="s">
        <v>639</v>
      </c>
      <c r="V483" s="236" t="s">
        <v>636</v>
      </c>
      <c r="W483" s="236"/>
      <c r="X483" s="226" t="s">
        <v>640</v>
      </c>
      <c r="Y483" s="226" t="s">
        <v>640</v>
      </c>
      <c r="Z483" s="226" t="s">
        <v>640</v>
      </c>
    </row>
    <row r="484" spans="1:28" x14ac:dyDescent="0.25">
      <c r="A484" s="226" t="s">
        <v>2837</v>
      </c>
      <c r="B484" s="226" t="s">
        <v>2838</v>
      </c>
      <c r="C484" s="236" t="s">
        <v>687</v>
      </c>
      <c r="D484" s="226" t="s">
        <v>688</v>
      </c>
      <c r="E484" s="236" t="s">
        <v>2839</v>
      </c>
      <c r="F484" s="236" t="s">
        <v>269</v>
      </c>
      <c r="G484" s="236" t="s">
        <v>666</v>
      </c>
      <c r="H484" s="236" t="s">
        <v>666</v>
      </c>
      <c r="I484" s="236"/>
      <c r="J484" s="236" t="s">
        <v>682</v>
      </c>
      <c r="K484" s="236" t="s">
        <v>682</v>
      </c>
      <c r="L484" s="246">
        <v>1</v>
      </c>
      <c r="M484" s="236" t="s">
        <v>2781</v>
      </c>
      <c r="N484" s="236" t="s">
        <v>2840</v>
      </c>
      <c r="O484" s="236" t="s">
        <v>2841</v>
      </c>
      <c r="P484" s="236">
        <v>1035579</v>
      </c>
      <c r="Q484" s="246">
        <v>1</v>
      </c>
      <c r="R484" s="236">
        <v>7777777</v>
      </c>
      <c r="S484" s="236" t="s">
        <v>637</v>
      </c>
      <c r="T484" s="236" t="s">
        <v>682</v>
      </c>
      <c r="U484" s="236" t="s">
        <v>1265</v>
      </c>
      <c r="V484" s="236" t="s">
        <v>636</v>
      </c>
      <c r="W484" s="236"/>
    </row>
    <row r="485" spans="1:28" x14ac:dyDescent="0.25">
      <c r="A485" s="226" t="s">
        <v>2842</v>
      </c>
      <c r="B485" s="226" t="s">
        <v>2843</v>
      </c>
      <c r="C485" s="236" t="s">
        <v>687</v>
      </c>
      <c r="D485" s="226" t="s">
        <v>688</v>
      </c>
      <c r="E485" s="236" t="s">
        <v>2844</v>
      </c>
      <c r="F485" s="236" t="s">
        <v>269</v>
      </c>
      <c r="G485" s="236" t="s">
        <v>666</v>
      </c>
      <c r="H485" s="236" t="s">
        <v>666</v>
      </c>
      <c r="I485" s="236"/>
      <c r="J485" s="236" t="s">
        <v>682</v>
      </c>
      <c r="K485" s="236" t="s">
        <v>682</v>
      </c>
      <c r="L485" s="246">
        <v>1</v>
      </c>
      <c r="M485" s="236" t="s">
        <v>2781</v>
      </c>
      <c r="N485" s="236" t="s">
        <v>2840</v>
      </c>
      <c r="O485" s="236" t="s">
        <v>2841</v>
      </c>
      <c r="P485" s="236">
        <v>1035579</v>
      </c>
      <c r="Q485" s="246">
        <v>1</v>
      </c>
      <c r="R485" s="236">
        <v>7777777</v>
      </c>
      <c r="S485" s="236" t="s">
        <v>637</v>
      </c>
      <c r="T485" s="236" t="s">
        <v>682</v>
      </c>
      <c r="U485" s="236" t="s">
        <v>1265</v>
      </c>
      <c r="V485" s="236" t="s">
        <v>636</v>
      </c>
      <c r="W485" s="236"/>
    </row>
    <row r="486" spans="1:28" x14ac:dyDescent="0.25">
      <c r="A486" s="226" t="s">
        <v>2845</v>
      </c>
      <c r="B486" s="226" t="s">
        <v>2846</v>
      </c>
      <c r="C486" s="236" t="s">
        <v>687</v>
      </c>
      <c r="D486" s="226" t="s">
        <v>688</v>
      </c>
      <c r="E486" s="236" t="s">
        <v>2847</v>
      </c>
      <c r="F486" s="236" t="s">
        <v>269</v>
      </c>
      <c r="G486" s="236" t="s">
        <v>666</v>
      </c>
      <c r="H486" s="236" t="s">
        <v>666</v>
      </c>
      <c r="I486" s="236"/>
      <c r="J486" s="236" t="s">
        <v>682</v>
      </c>
      <c r="K486" s="236" t="s">
        <v>682</v>
      </c>
      <c r="L486" s="246">
        <v>1</v>
      </c>
      <c r="M486" s="236" t="s">
        <v>2781</v>
      </c>
      <c r="N486" s="236" t="s">
        <v>2848</v>
      </c>
      <c r="O486" s="236" t="s">
        <v>2849</v>
      </c>
      <c r="P486" s="236" t="s">
        <v>2850</v>
      </c>
      <c r="Q486" s="246">
        <v>1</v>
      </c>
      <c r="R486" s="236">
        <v>7777777</v>
      </c>
      <c r="S486" s="236" t="s">
        <v>637</v>
      </c>
      <c r="T486" s="236" t="s">
        <v>682</v>
      </c>
      <c r="U486" s="236" t="s">
        <v>1265</v>
      </c>
      <c r="V486" s="236" t="s">
        <v>636</v>
      </c>
      <c r="W486" s="236"/>
    </row>
    <row r="487" spans="1:28" x14ac:dyDescent="0.25">
      <c r="A487" s="226" t="s">
        <v>2851</v>
      </c>
      <c r="B487" s="226" t="s">
        <v>2852</v>
      </c>
      <c r="C487" s="236" t="s">
        <v>687</v>
      </c>
      <c r="D487" s="226" t="s">
        <v>688</v>
      </c>
      <c r="E487" s="236" t="s">
        <v>2853</v>
      </c>
      <c r="F487" s="236" t="s">
        <v>269</v>
      </c>
      <c r="G487" s="236" t="s">
        <v>666</v>
      </c>
      <c r="H487" s="236" t="s">
        <v>666</v>
      </c>
      <c r="I487" s="236"/>
      <c r="J487" s="236" t="s">
        <v>682</v>
      </c>
      <c r="K487" s="236" t="s">
        <v>682</v>
      </c>
      <c r="L487" s="246">
        <v>1</v>
      </c>
      <c r="M487" s="236" t="s">
        <v>2781</v>
      </c>
      <c r="N487" s="236" t="s">
        <v>2854</v>
      </c>
      <c r="O487" s="236" t="s">
        <v>2855</v>
      </c>
      <c r="P487" s="236" t="s">
        <v>2856</v>
      </c>
      <c r="Q487" s="246">
        <v>1</v>
      </c>
      <c r="R487" s="236">
        <v>7777777</v>
      </c>
      <c r="S487" s="236" t="s">
        <v>637</v>
      </c>
      <c r="T487" s="236" t="s">
        <v>682</v>
      </c>
      <c r="U487" s="236" t="s">
        <v>1265</v>
      </c>
      <c r="V487" s="236" t="s">
        <v>636</v>
      </c>
      <c r="W487" s="236"/>
    </row>
    <row r="488" spans="1:28" x14ac:dyDescent="0.25">
      <c r="A488" s="226" t="s">
        <v>2857</v>
      </c>
      <c r="B488" s="226" t="s">
        <v>2858</v>
      </c>
      <c r="C488" s="236" t="s">
        <v>687</v>
      </c>
      <c r="D488" s="226" t="s">
        <v>688</v>
      </c>
      <c r="E488" s="236" t="s">
        <v>2859</v>
      </c>
      <c r="F488" s="236" t="s">
        <v>269</v>
      </c>
      <c r="G488" s="236" t="s">
        <v>666</v>
      </c>
      <c r="H488" s="236" t="s">
        <v>666</v>
      </c>
      <c r="I488" s="236"/>
      <c r="J488" s="236" t="s">
        <v>682</v>
      </c>
      <c r="K488" s="236" t="s">
        <v>682</v>
      </c>
      <c r="L488" s="246">
        <v>1</v>
      </c>
      <c r="M488" s="236" t="s">
        <v>2781</v>
      </c>
      <c r="N488" s="236" t="s">
        <v>2860</v>
      </c>
      <c r="O488" s="236" t="s">
        <v>2861</v>
      </c>
      <c r="P488" s="236" t="s">
        <v>2862</v>
      </c>
      <c r="Q488" s="246">
        <v>1</v>
      </c>
      <c r="R488" s="236">
        <v>7777777</v>
      </c>
      <c r="S488" s="236" t="s">
        <v>637</v>
      </c>
      <c r="T488" s="236" t="s">
        <v>682</v>
      </c>
      <c r="U488" s="236" t="s">
        <v>1265</v>
      </c>
      <c r="V488" s="236" t="s">
        <v>636</v>
      </c>
      <c r="W488" s="236"/>
    </row>
    <row r="489" spans="1:28" x14ac:dyDescent="0.25">
      <c r="A489" s="226" t="s">
        <v>2863</v>
      </c>
      <c r="B489" s="226" t="s">
        <v>2864</v>
      </c>
      <c r="C489" s="236" t="s">
        <v>99</v>
      </c>
      <c r="D489" s="236" t="s">
        <v>631</v>
      </c>
      <c r="E489" s="236" t="s">
        <v>2865</v>
      </c>
      <c r="F489" s="236" t="s">
        <v>269</v>
      </c>
      <c r="G489" s="236" t="s">
        <v>666</v>
      </c>
      <c r="H489" s="236" t="s">
        <v>666</v>
      </c>
      <c r="I489" s="236"/>
      <c r="J489" s="236" t="s">
        <v>682</v>
      </c>
      <c r="K489" s="236" t="s">
        <v>682</v>
      </c>
      <c r="L489" s="246">
        <v>1</v>
      </c>
      <c r="M489" s="236" t="s">
        <v>1017</v>
      </c>
      <c r="N489" s="236" t="s">
        <v>2866</v>
      </c>
      <c r="O489" s="236" t="s">
        <v>2867</v>
      </c>
      <c r="P489" s="236" t="s">
        <v>636</v>
      </c>
      <c r="Q489" s="246">
        <v>1</v>
      </c>
      <c r="R489" s="236">
        <v>1078924</v>
      </c>
      <c r="S489" s="236" t="s">
        <v>637</v>
      </c>
      <c r="T489" s="236" t="s">
        <v>636</v>
      </c>
      <c r="U489" s="236" t="s">
        <v>639</v>
      </c>
      <c r="V489" s="236" t="s">
        <v>636</v>
      </c>
      <c r="W489" s="236"/>
      <c r="X489" s="226" t="s">
        <v>640</v>
      </c>
      <c r="Y489" s="226" t="s">
        <v>640</v>
      </c>
      <c r="Z489" s="226" t="s">
        <v>640</v>
      </c>
    </row>
    <row r="490" spans="1:28" x14ac:dyDescent="0.25">
      <c r="A490" s="226" t="s">
        <v>2868</v>
      </c>
      <c r="B490" s="226" t="s">
        <v>2869</v>
      </c>
      <c r="C490" s="236" t="s">
        <v>687</v>
      </c>
      <c r="D490" s="226" t="s">
        <v>688</v>
      </c>
      <c r="E490" s="247" t="s">
        <v>429</v>
      </c>
      <c r="F490" s="236" t="s">
        <v>269</v>
      </c>
      <c r="G490" s="236" t="s">
        <v>2870</v>
      </c>
      <c r="H490" s="236" t="s">
        <v>666</v>
      </c>
      <c r="I490" s="236" t="e">
        <v>#N/A</v>
      </c>
      <c r="J490" s="236" t="s">
        <v>473</v>
      </c>
      <c r="K490" s="236" t="s">
        <v>473</v>
      </c>
      <c r="L490" s="246">
        <v>1</v>
      </c>
      <c r="M490" s="236" t="s">
        <v>1616</v>
      </c>
      <c r="N490" s="236" t="s">
        <v>1617</v>
      </c>
      <c r="O490" s="236" t="s">
        <v>430</v>
      </c>
      <c r="P490" s="236">
        <v>1004100</v>
      </c>
      <c r="Q490" s="246">
        <v>1</v>
      </c>
      <c r="R490" s="236">
        <v>7777777</v>
      </c>
      <c r="S490" s="236" t="s">
        <v>637</v>
      </c>
      <c r="T490" s="236" t="s">
        <v>473</v>
      </c>
      <c r="U490" s="236" t="s">
        <v>879</v>
      </c>
      <c r="V490" s="236" t="s">
        <v>636</v>
      </c>
      <c r="W490" s="236"/>
    </row>
    <row r="491" spans="1:28" x14ac:dyDescent="0.25">
      <c r="A491" s="226" t="s">
        <v>2871</v>
      </c>
      <c r="B491" s="226" t="s">
        <v>2872</v>
      </c>
      <c r="C491" s="236" t="s">
        <v>731</v>
      </c>
      <c r="D491" s="226" t="s">
        <v>732</v>
      </c>
      <c r="E491" s="236" t="s">
        <v>2873</v>
      </c>
      <c r="F491" s="236" t="s">
        <v>269</v>
      </c>
      <c r="G491" s="236" t="s">
        <v>666</v>
      </c>
      <c r="H491" s="236" t="s">
        <v>666</v>
      </c>
      <c r="I491" s="236" t="e">
        <v>#N/A</v>
      </c>
      <c r="J491" s="236" t="s">
        <v>480</v>
      </c>
      <c r="K491" s="236" t="s">
        <v>480</v>
      </c>
      <c r="L491" s="246">
        <v>1</v>
      </c>
      <c r="M491" s="236" t="s">
        <v>2874</v>
      </c>
      <c r="N491" s="236" t="s">
        <v>2875</v>
      </c>
      <c r="O491" s="236" t="s">
        <v>2876</v>
      </c>
      <c r="P491" s="236" t="s">
        <v>2873</v>
      </c>
      <c r="Q491" s="246">
        <v>1</v>
      </c>
      <c r="R491" s="236">
        <v>7777777</v>
      </c>
      <c r="S491" s="236" t="s">
        <v>637</v>
      </c>
      <c r="T491" s="236" t="s">
        <v>636</v>
      </c>
      <c r="U491" s="236" t="s">
        <v>639</v>
      </c>
      <c r="V491" s="236" t="s">
        <v>804</v>
      </c>
      <c r="W491" s="236"/>
      <c r="X491" s="226" t="s">
        <v>773</v>
      </c>
      <c r="Y491" s="226" t="s">
        <v>773</v>
      </c>
      <c r="Z491" s="226" t="s">
        <v>773</v>
      </c>
    </row>
    <row r="492" spans="1:28" x14ac:dyDescent="0.25">
      <c r="A492" s="226" t="s">
        <v>2877</v>
      </c>
      <c r="B492" s="226" t="s">
        <v>2878</v>
      </c>
      <c r="C492" s="236" t="s">
        <v>731</v>
      </c>
      <c r="D492" s="226" t="s">
        <v>732</v>
      </c>
      <c r="E492" s="236" t="s">
        <v>2879</v>
      </c>
      <c r="F492" s="236" t="s">
        <v>269</v>
      </c>
      <c r="G492" s="236" t="s">
        <v>666</v>
      </c>
      <c r="H492" s="236" t="s">
        <v>666</v>
      </c>
      <c r="I492" s="236" t="e">
        <v>#N/A</v>
      </c>
      <c r="J492" s="236" t="s">
        <v>480</v>
      </c>
      <c r="K492" s="236" t="s">
        <v>480</v>
      </c>
      <c r="L492" s="246">
        <v>1</v>
      </c>
      <c r="M492" s="236" t="s">
        <v>2874</v>
      </c>
      <c r="N492" s="236" t="s">
        <v>2875</v>
      </c>
      <c r="O492" s="236" t="s">
        <v>2876</v>
      </c>
      <c r="P492" s="236" t="s">
        <v>2879</v>
      </c>
      <c r="Q492" s="246">
        <v>1</v>
      </c>
      <c r="R492" s="236">
        <v>7777777</v>
      </c>
      <c r="S492" s="236" t="s">
        <v>637</v>
      </c>
      <c r="T492" s="236" t="s">
        <v>2880</v>
      </c>
      <c r="U492" s="236" t="s">
        <v>639</v>
      </c>
      <c r="V492" s="236" t="s">
        <v>636</v>
      </c>
      <c r="W492" s="236"/>
      <c r="X492" s="226" t="s">
        <v>773</v>
      </c>
      <c r="Y492" s="226" t="s">
        <v>773</v>
      </c>
      <c r="Z492" s="226" t="s">
        <v>773</v>
      </c>
    </row>
    <row r="493" spans="1:28" x14ac:dyDescent="0.25">
      <c r="A493" s="226" t="s">
        <v>2881</v>
      </c>
      <c r="B493" s="226" t="s">
        <v>2882</v>
      </c>
      <c r="C493" s="236" t="s">
        <v>99</v>
      </c>
      <c r="D493" s="236" t="s">
        <v>631</v>
      </c>
      <c r="E493" s="236" t="s">
        <v>2883</v>
      </c>
      <c r="F493" s="236" t="s">
        <v>269</v>
      </c>
      <c r="G493" s="236" t="s">
        <v>666</v>
      </c>
      <c r="H493" s="236" t="s">
        <v>666</v>
      </c>
      <c r="I493" s="236"/>
      <c r="J493" s="236" t="s">
        <v>682</v>
      </c>
      <c r="K493" s="236" t="s">
        <v>682</v>
      </c>
      <c r="L493" s="246">
        <v>1</v>
      </c>
      <c r="M493" s="236" t="s">
        <v>2874</v>
      </c>
      <c r="N493" s="236" t="s">
        <v>2884</v>
      </c>
      <c r="O493" s="236" t="s">
        <v>2885</v>
      </c>
      <c r="P493" s="236" t="s">
        <v>636</v>
      </c>
      <c r="Q493" s="246">
        <v>1</v>
      </c>
      <c r="R493" s="236">
        <v>1079110</v>
      </c>
      <c r="S493" s="236" t="s">
        <v>637</v>
      </c>
      <c r="T493" s="236" t="s">
        <v>682</v>
      </c>
      <c r="U493" s="236" t="s">
        <v>639</v>
      </c>
      <c r="V493" s="236" t="s">
        <v>636</v>
      </c>
      <c r="W493" s="236"/>
      <c r="X493" s="226" t="s">
        <v>640</v>
      </c>
      <c r="Y493" s="226" t="s">
        <v>640</v>
      </c>
      <c r="Z493" s="226" t="s">
        <v>640</v>
      </c>
    </row>
    <row r="494" spans="1:28" x14ac:dyDescent="0.25">
      <c r="A494" s="226" t="s">
        <v>2886</v>
      </c>
      <c r="B494" s="226" t="s">
        <v>2887</v>
      </c>
      <c r="C494" s="236" t="s">
        <v>99</v>
      </c>
      <c r="D494" s="236" t="s">
        <v>631</v>
      </c>
      <c r="E494" s="236" t="s">
        <v>2888</v>
      </c>
      <c r="F494" s="236" t="s">
        <v>269</v>
      </c>
      <c r="G494" s="236" t="s">
        <v>666</v>
      </c>
      <c r="H494" s="236" t="s">
        <v>666</v>
      </c>
      <c r="I494" s="236"/>
      <c r="J494" s="236" t="s">
        <v>682</v>
      </c>
      <c r="K494" s="236" t="s">
        <v>682</v>
      </c>
      <c r="L494" s="246">
        <v>1</v>
      </c>
      <c r="M494" s="236" t="s">
        <v>2874</v>
      </c>
      <c r="N494" s="236" t="s">
        <v>2889</v>
      </c>
      <c r="O494" s="236" t="s">
        <v>2890</v>
      </c>
      <c r="P494" s="236" t="s">
        <v>636</v>
      </c>
      <c r="Q494" s="246">
        <v>1</v>
      </c>
      <c r="R494" s="236">
        <v>1079111</v>
      </c>
      <c r="S494" s="236" t="s">
        <v>637</v>
      </c>
      <c r="T494" s="236" t="s">
        <v>636</v>
      </c>
      <c r="U494" s="236" t="s">
        <v>639</v>
      </c>
      <c r="V494" s="236" t="s">
        <v>636</v>
      </c>
      <c r="W494" s="236"/>
      <c r="X494" s="226" t="s">
        <v>640</v>
      </c>
      <c r="Y494" s="226" t="s">
        <v>640</v>
      </c>
      <c r="Z494" s="226" t="s">
        <v>640</v>
      </c>
    </row>
    <row r="495" spans="1:28" x14ac:dyDescent="0.25">
      <c r="A495" s="226" t="s">
        <v>2891</v>
      </c>
      <c r="B495" s="226" t="s">
        <v>2892</v>
      </c>
      <c r="C495" s="236" t="s">
        <v>99</v>
      </c>
      <c r="D495" s="236" t="s">
        <v>631</v>
      </c>
      <c r="E495" s="236" t="s">
        <v>2893</v>
      </c>
      <c r="F495" s="236" t="s">
        <v>269</v>
      </c>
      <c r="G495" s="236" t="s">
        <v>666</v>
      </c>
      <c r="H495" s="236" t="s">
        <v>666</v>
      </c>
      <c r="I495" s="236"/>
      <c r="J495" s="236" t="s">
        <v>2894</v>
      </c>
      <c r="K495" s="236" t="s">
        <v>2894</v>
      </c>
      <c r="L495" s="246">
        <v>1</v>
      </c>
      <c r="M495" s="236" t="s">
        <v>2895</v>
      </c>
      <c r="N495" s="236" t="s">
        <v>2896</v>
      </c>
      <c r="O495" s="236" t="s">
        <v>2897</v>
      </c>
      <c r="P495" s="236" t="s">
        <v>2898</v>
      </c>
      <c r="Q495" s="246">
        <v>1</v>
      </c>
      <c r="R495" s="236">
        <v>7777777</v>
      </c>
      <c r="S495" s="236" t="s">
        <v>637</v>
      </c>
      <c r="T495" s="236" t="s">
        <v>2899</v>
      </c>
      <c r="U495" s="236" t="s">
        <v>639</v>
      </c>
      <c r="V495" s="236" t="s">
        <v>636</v>
      </c>
      <c r="W495" s="236"/>
      <c r="X495" s="226" t="s">
        <v>640</v>
      </c>
      <c r="Y495" s="226" t="s">
        <v>640</v>
      </c>
      <c r="Z495" s="226" t="s">
        <v>640</v>
      </c>
    </row>
    <row r="496" spans="1:28" x14ac:dyDescent="0.25">
      <c r="A496" s="226" t="s">
        <v>2900</v>
      </c>
      <c r="B496" s="226" t="s">
        <v>2901</v>
      </c>
      <c r="C496" s="236" t="s">
        <v>731</v>
      </c>
      <c r="D496" s="226" t="s">
        <v>732</v>
      </c>
      <c r="E496" s="236" t="s">
        <v>2893</v>
      </c>
      <c r="F496" s="236" t="s">
        <v>269</v>
      </c>
      <c r="G496" s="236" t="s">
        <v>666</v>
      </c>
      <c r="H496" s="236" t="s">
        <v>666</v>
      </c>
      <c r="I496" s="236"/>
      <c r="J496" s="236" t="s">
        <v>2894</v>
      </c>
      <c r="K496" s="236" t="s">
        <v>2894</v>
      </c>
      <c r="L496" s="246">
        <v>1</v>
      </c>
      <c r="M496" s="236" t="s">
        <v>2895</v>
      </c>
      <c r="N496" s="236" t="s">
        <v>2902</v>
      </c>
      <c r="O496" s="236" t="s">
        <v>2903</v>
      </c>
      <c r="P496" s="236" t="s">
        <v>2898</v>
      </c>
      <c r="Q496" s="246">
        <v>1</v>
      </c>
      <c r="R496" s="236">
        <v>7777777</v>
      </c>
      <c r="S496" s="236" t="s">
        <v>637</v>
      </c>
      <c r="T496" s="236" t="s">
        <v>2899</v>
      </c>
      <c r="U496" s="236" t="s">
        <v>639</v>
      </c>
      <c r="V496" s="236" t="s">
        <v>816</v>
      </c>
      <c r="W496" s="236"/>
      <c r="Z496" s="236" t="s">
        <v>773</v>
      </c>
      <c r="AA496" s="228">
        <v>44298</v>
      </c>
      <c r="AB496" s="236" t="s">
        <v>1265</v>
      </c>
    </row>
    <row r="497" spans="1:28" x14ac:dyDescent="0.25">
      <c r="A497" s="226" t="s">
        <v>2904</v>
      </c>
      <c r="B497" s="226" t="s">
        <v>2905</v>
      </c>
      <c r="C497" s="236" t="s">
        <v>687</v>
      </c>
      <c r="D497" s="226" t="s">
        <v>688</v>
      </c>
      <c r="E497" s="236" t="s">
        <v>2893</v>
      </c>
      <c r="F497" s="236" t="s">
        <v>269</v>
      </c>
      <c r="G497" s="236" t="s">
        <v>666</v>
      </c>
      <c r="H497" s="236" t="s">
        <v>666</v>
      </c>
      <c r="I497" s="236"/>
      <c r="J497" s="236" t="s">
        <v>2894</v>
      </c>
      <c r="K497" s="236" t="s">
        <v>2894</v>
      </c>
      <c r="L497" s="246">
        <v>1</v>
      </c>
      <c r="M497" s="236" t="s">
        <v>2895</v>
      </c>
      <c r="N497" s="236" t="s">
        <v>1996</v>
      </c>
      <c r="O497" s="236" t="s">
        <v>2906</v>
      </c>
      <c r="P497" s="236" t="s">
        <v>2898</v>
      </c>
      <c r="Q497" s="246">
        <v>1</v>
      </c>
      <c r="R497" s="236">
        <v>7777777</v>
      </c>
      <c r="S497" s="236" t="s">
        <v>637</v>
      </c>
      <c r="T497" s="236" t="s">
        <v>2899</v>
      </c>
      <c r="U497" s="236" t="s">
        <v>639</v>
      </c>
      <c r="V497" s="236" t="s">
        <v>636</v>
      </c>
      <c r="W497" s="236"/>
      <c r="X497" s="226" t="s">
        <v>695</v>
      </c>
      <c r="Y497" s="226" t="s">
        <v>695</v>
      </c>
      <c r="Z497" s="226" t="s">
        <v>695</v>
      </c>
    </row>
    <row r="498" spans="1:28" x14ac:dyDescent="0.25">
      <c r="A498" s="226" t="s">
        <v>2907</v>
      </c>
      <c r="B498" s="226" t="s">
        <v>2908</v>
      </c>
      <c r="C498" s="236" t="s">
        <v>687</v>
      </c>
      <c r="D498" s="226" t="s">
        <v>688</v>
      </c>
      <c r="E498" s="236" t="s">
        <v>2909</v>
      </c>
      <c r="F498" s="236" t="s">
        <v>269</v>
      </c>
      <c r="G498" s="236" t="s">
        <v>666</v>
      </c>
      <c r="H498" s="236" t="s">
        <v>666</v>
      </c>
      <c r="I498" s="236"/>
      <c r="J498" s="236" t="s">
        <v>682</v>
      </c>
      <c r="K498" s="236" t="s">
        <v>682</v>
      </c>
      <c r="L498" s="246">
        <v>1</v>
      </c>
      <c r="M498" s="236" t="s">
        <v>2910</v>
      </c>
      <c r="N498" s="236" t="s">
        <v>2911</v>
      </c>
      <c r="O498" s="236" t="s">
        <v>2912</v>
      </c>
      <c r="P498" s="236" t="s">
        <v>2909</v>
      </c>
      <c r="Q498" s="246">
        <v>1</v>
      </c>
      <c r="R498" s="236">
        <v>7777777</v>
      </c>
      <c r="S498" s="236" t="s">
        <v>637</v>
      </c>
      <c r="T498" s="236" t="s">
        <v>682</v>
      </c>
      <c r="U498" s="236" t="s">
        <v>879</v>
      </c>
      <c r="V498" s="236" t="s">
        <v>636</v>
      </c>
      <c r="W498" s="236"/>
    </row>
    <row r="499" spans="1:28" x14ac:dyDescent="0.25">
      <c r="A499" s="226" t="s">
        <v>2913</v>
      </c>
      <c r="B499" s="226" t="s">
        <v>2914</v>
      </c>
      <c r="C499" s="236" t="s">
        <v>99</v>
      </c>
      <c r="D499" s="236" t="s">
        <v>631</v>
      </c>
      <c r="E499" s="236" t="s">
        <v>2915</v>
      </c>
      <c r="F499" s="236" t="s">
        <v>269</v>
      </c>
      <c r="G499" s="236" t="s">
        <v>666</v>
      </c>
      <c r="H499" s="236" t="s">
        <v>666</v>
      </c>
      <c r="I499" s="236"/>
      <c r="J499" s="236" t="s">
        <v>2916</v>
      </c>
      <c r="K499" s="236" t="s">
        <v>2916</v>
      </c>
      <c r="L499" s="246">
        <v>9</v>
      </c>
      <c r="M499" s="236" t="s">
        <v>2917</v>
      </c>
      <c r="N499" s="236" t="s">
        <v>2918</v>
      </c>
      <c r="O499" s="236" t="s">
        <v>2919</v>
      </c>
      <c r="P499" s="236">
        <v>1001049</v>
      </c>
      <c r="Q499" s="246">
        <v>9</v>
      </c>
      <c r="R499" s="236">
        <v>1091572</v>
      </c>
      <c r="S499" s="236" t="s">
        <v>637</v>
      </c>
      <c r="T499" s="236" t="s">
        <v>2920</v>
      </c>
      <c r="U499" s="236" t="s">
        <v>671</v>
      </c>
      <c r="V499" s="236" t="s">
        <v>2918</v>
      </c>
      <c r="W499" s="236"/>
      <c r="Z499" s="236"/>
      <c r="AA499" s="228">
        <v>44295</v>
      </c>
      <c r="AB499" s="236" t="s">
        <v>671</v>
      </c>
    </row>
    <row r="500" spans="1:28" x14ac:dyDescent="0.25">
      <c r="A500" s="226" t="s">
        <v>2921</v>
      </c>
      <c r="B500" s="226" t="s">
        <v>2922</v>
      </c>
      <c r="C500" s="236" t="s">
        <v>687</v>
      </c>
      <c r="D500" s="226" t="s">
        <v>688</v>
      </c>
      <c r="E500" s="236" t="s">
        <v>2923</v>
      </c>
      <c r="F500" s="236" t="s">
        <v>269</v>
      </c>
      <c r="G500" s="236" t="s">
        <v>666</v>
      </c>
      <c r="H500" s="236" t="s">
        <v>666</v>
      </c>
      <c r="I500" s="236" t="e">
        <v>#N/A</v>
      </c>
      <c r="J500" s="236" t="s">
        <v>845</v>
      </c>
      <c r="K500" s="236" t="s">
        <v>845</v>
      </c>
      <c r="L500" s="246">
        <v>9</v>
      </c>
      <c r="M500" s="236" t="s">
        <v>862</v>
      </c>
      <c r="N500" s="236" t="s">
        <v>2924</v>
      </c>
      <c r="O500" s="236" t="s">
        <v>2925</v>
      </c>
      <c r="P500" s="236" t="s">
        <v>963</v>
      </c>
      <c r="Q500" s="246">
        <v>9</v>
      </c>
      <c r="R500" s="236">
        <v>7777777</v>
      </c>
      <c r="S500" s="236" t="s">
        <v>716</v>
      </c>
      <c r="T500" s="236" t="s">
        <v>845</v>
      </c>
      <c r="U500" s="236" t="s">
        <v>639</v>
      </c>
      <c r="V500" s="236" t="s">
        <v>636</v>
      </c>
      <c r="W500" s="236"/>
      <c r="X500" s="226" t="s">
        <v>695</v>
      </c>
      <c r="Y500" s="226" t="s">
        <v>695</v>
      </c>
      <c r="Z500" s="226" t="s">
        <v>695</v>
      </c>
    </row>
    <row r="501" spans="1:28" x14ac:dyDescent="0.25">
      <c r="A501" s="226" t="s">
        <v>2926</v>
      </c>
      <c r="B501" s="226" t="s">
        <v>2927</v>
      </c>
      <c r="C501" s="236" t="s">
        <v>687</v>
      </c>
      <c r="D501" s="226" t="s">
        <v>688</v>
      </c>
      <c r="E501" s="236" t="s">
        <v>2928</v>
      </c>
      <c r="F501" s="236" t="s">
        <v>269</v>
      </c>
      <c r="G501" s="236" t="s">
        <v>666</v>
      </c>
      <c r="H501" s="236" t="s">
        <v>666</v>
      </c>
      <c r="I501" s="236" t="e">
        <v>#N/A</v>
      </c>
      <c r="J501" s="236" t="s">
        <v>289</v>
      </c>
      <c r="K501" s="236" t="s">
        <v>289</v>
      </c>
      <c r="L501" s="246">
        <v>9</v>
      </c>
      <c r="M501" s="236" t="s">
        <v>862</v>
      </c>
      <c r="N501" s="236" t="s">
        <v>2130</v>
      </c>
      <c r="O501" s="236" t="s">
        <v>2131</v>
      </c>
      <c r="P501" s="236" t="s">
        <v>636</v>
      </c>
      <c r="Q501" s="246">
        <v>9</v>
      </c>
      <c r="R501" s="236">
        <v>7777777</v>
      </c>
      <c r="S501" s="236" t="s">
        <v>716</v>
      </c>
      <c r="T501" s="236" t="s">
        <v>866</v>
      </c>
      <c r="U501" s="236" t="s">
        <v>639</v>
      </c>
      <c r="V501" s="236" t="s">
        <v>636</v>
      </c>
      <c r="W501" s="236"/>
      <c r="X501" s="226" t="s">
        <v>695</v>
      </c>
      <c r="Y501" s="226" t="s">
        <v>695</v>
      </c>
      <c r="Z501" s="226" t="s">
        <v>695</v>
      </c>
    </row>
    <row r="502" spans="1:28" x14ac:dyDescent="0.25">
      <c r="A502" s="226" t="s">
        <v>2929</v>
      </c>
      <c r="B502" s="226" t="s">
        <v>2930</v>
      </c>
      <c r="C502" s="236" t="s">
        <v>687</v>
      </c>
      <c r="D502" s="226" t="s">
        <v>688</v>
      </c>
      <c r="E502" s="236" t="s">
        <v>2931</v>
      </c>
      <c r="F502" s="236" t="s">
        <v>269</v>
      </c>
      <c r="G502" s="236" t="s">
        <v>666</v>
      </c>
      <c r="H502" s="236" t="s">
        <v>666</v>
      </c>
      <c r="I502" s="236" t="e">
        <v>#N/A</v>
      </c>
      <c r="J502" s="236" t="s">
        <v>289</v>
      </c>
      <c r="K502" s="236" t="s">
        <v>289</v>
      </c>
      <c r="L502" s="246">
        <v>9</v>
      </c>
      <c r="M502" s="236" t="s">
        <v>862</v>
      </c>
      <c r="N502" s="236" t="s">
        <v>2136</v>
      </c>
      <c r="O502" s="236" t="s">
        <v>2137</v>
      </c>
      <c r="P502" s="236" t="s">
        <v>636</v>
      </c>
      <c r="Q502" s="246">
        <v>9</v>
      </c>
      <c r="R502" s="236">
        <v>7777777</v>
      </c>
      <c r="S502" s="236" t="s">
        <v>716</v>
      </c>
      <c r="T502" s="236" t="s">
        <v>866</v>
      </c>
      <c r="U502" s="236" t="s">
        <v>639</v>
      </c>
      <c r="V502" s="236" t="s">
        <v>636</v>
      </c>
      <c r="W502" s="236"/>
      <c r="X502" s="226" t="s">
        <v>695</v>
      </c>
      <c r="Y502" s="226" t="s">
        <v>695</v>
      </c>
      <c r="Z502" s="226" t="s">
        <v>695</v>
      </c>
    </row>
    <row r="503" spans="1:28" x14ac:dyDescent="0.25">
      <c r="A503" s="226" t="s">
        <v>2932</v>
      </c>
      <c r="B503" s="226" t="s">
        <v>2933</v>
      </c>
      <c r="C503" s="236" t="s">
        <v>687</v>
      </c>
      <c r="D503" s="226" t="s">
        <v>688</v>
      </c>
      <c r="E503" s="236" t="s">
        <v>2934</v>
      </c>
      <c r="F503" s="236" t="s">
        <v>269</v>
      </c>
      <c r="G503" s="236" t="s">
        <v>666</v>
      </c>
      <c r="H503" s="236" t="s">
        <v>666</v>
      </c>
      <c r="I503" s="236" t="e">
        <v>#N/A</v>
      </c>
      <c r="J503" s="236" t="s">
        <v>289</v>
      </c>
      <c r="K503" s="236" t="s">
        <v>289</v>
      </c>
      <c r="L503" s="246">
        <v>9</v>
      </c>
      <c r="M503" s="236" t="s">
        <v>716</v>
      </c>
      <c r="N503" s="236" t="s">
        <v>2136</v>
      </c>
      <c r="O503" s="236" t="s">
        <v>2935</v>
      </c>
      <c r="P503" s="236" t="s">
        <v>636</v>
      </c>
      <c r="Q503" s="246">
        <v>9</v>
      </c>
      <c r="R503" s="236">
        <v>7777777</v>
      </c>
      <c r="S503" s="236" t="s">
        <v>716</v>
      </c>
      <c r="T503" s="236" t="s">
        <v>2255</v>
      </c>
      <c r="U503" s="236" t="s">
        <v>639</v>
      </c>
      <c r="V503" s="236" t="s">
        <v>636</v>
      </c>
      <c r="W503" s="236"/>
      <c r="X503" s="226" t="s">
        <v>695</v>
      </c>
      <c r="Y503" s="226" t="s">
        <v>695</v>
      </c>
      <c r="Z503" s="226" t="s">
        <v>695</v>
      </c>
    </row>
    <row r="504" spans="1:28" x14ac:dyDescent="0.25">
      <c r="A504" s="226" t="s">
        <v>2936</v>
      </c>
      <c r="B504" s="226" t="s">
        <v>2937</v>
      </c>
      <c r="C504" s="236" t="s">
        <v>687</v>
      </c>
      <c r="D504" s="226" t="s">
        <v>688</v>
      </c>
      <c r="E504" s="236" t="s">
        <v>2938</v>
      </c>
      <c r="F504" s="236" t="s">
        <v>269</v>
      </c>
      <c r="G504" s="236" t="s">
        <v>666</v>
      </c>
      <c r="H504" s="236" t="s">
        <v>666</v>
      </c>
      <c r="I504" s="236" t="e">
        <v>#N/A</v>
      </c>
      <c r="J504" s="236" t="s">
        <v>845</v>
      </c>
      <c r="K504" s="236" t="s">
        <v>845</v>
      </c>
      <c r="L504" s="246">
        <v>9</v>
      </c>
      <c r="M504" s="236" t="s">
        <v>716</v>
      </c>
      <c r="N504" s="236" t="s">
        <v>2939</v>
      </c>
      <c r="O504" s="236" t="s">
        <v>2940</v>
      </c>
      <c r="P504" s="236" t="s">
        <v>2117</v>
      </c>
      <c r="Q504" s="246">
        <v>9</v>
      </c>
      <c r="R504" s="236">
        <v>25257</v>
      </c>
      <c r="S504" s="236" t="s">
        <v>716</v>
      </c>
      <c r="T504" s="236" t="s">
        <v>896</v>
      </c>
      <c r="U504" s="236" t="s">
        <v>639</v>
      </c>
      <c r="V504" s="236" t="s">
        <v>636</v>
      </c>
      <c r="W504" s="236"/>
      <c r="X504" s="226" t="s">
        <v>695</v>
      </c>
      <c r="Y504" s="226" t="s">
        <v>695</v>
      </c>
      <c r="Z504" s="226" t="s">
        <v>695</v>
      </c>
    </row>
    <row r="505" spans="1:28" x14ac:dyDescent="0.25">
      <c r="A505" s="226" t="s">
        <v>2941</v>
      </c>
      <c r="B505" s="226" t="s">
        <v>2942</v>
      </c>
      <c r="C505" s="236" t="s">
        <v>687</v>
      </c>
      <c r="D505" s="226" t="s">
        <v>688</v>
      </c>
      <c r="E505" s="236" t="s">
        <v>2943</v>
      </c>
      <c r="F505" s="236" t="s">
        <v>269</v>
      </c>
      <c r="G505" s="236" t="s">
        <v>666</v>
      </c>
      <c r="H505" s="236" t="s">
        <v>666</v>
      </c>
      <c r="I505" s="236" t="e">
        <v>#N/A</v>
      </c>
      <c r="J505" s="236" t="s">
        <v>845</v>
      </c>
      <c r="K505" s="236" t="s">
        <v>845</v>
      </c>
      <c r="L505" s="246">
        <v>9</v>
      </c>
      <c r="M505" s="236" t="s">
        <v>862</v>
      </c>
      <c r="N505" s="236" t="s">
        <v>2944</v>
      </c>
      <c r="O505" s="236" t="s">
        <v>2945</v>
      </c>
      <c r="P505" s="236" t="s">
        <v>2117</v>
      </c>
      <c r="Q505" s="246">
        <v>9</v>
      </c>
      <c r="R505" s="236">
        <v>7777777</v>
      </c>
      <c r="S505" s="236" t="s">
        <v>716</v>
      </c>
      <c r="T505" s="236" t="s">
        <v>896</v>
      </c>
      <c r="U505" s="236" t="s">
        <v>639</v>
      </c>
      <c r="V505" s="236" t="s">
        <v>636</v>
      </c>
      <c r="W505" s="236"/>
      <c r="X505" s="226" t="s">
        <v>695</v>
      </c>
      <c r="Y505" s="226" t="s">
        <v>695</v>
      </c>
      <c r="Z505" s="226" t="s">
        <v>695</v>
      </c>
    </row>
    <row r="506" spans="1:28" x14ac:dyDescent="0.25">
      <c r="A506" s="226" t="s">
        <v>2946</v>
      </c>
      <c r="B506" s="226" t="s">
        <v>2947</v>
      </c>
      <c r="C506" s="236" t="s">
        <v>687</v>
      </c>
      <c r="D506" s="226" t="s">
        <v>688</v>
      </c>
      <c r="E506" s="236" t="s">
        <v>2948</v>
      </c>
      <c r="F506" s="236" t="s">
        <v>269</v>
      </c>
      <c r="G506" s="236" t="s">
        <v>666</v>
      </c>
      <c r="H506" s="236" t="s">
        <v>666</v>
      </c>
      <c r="I506" s="236" t="e">
        <v>#N/A</v>
      </c>
      <c r="J506" s="236" t="s">
        <v>845</v>
      </c>
      <c r="K506" s="236" t="s">
        <v>845</v>
      </c>
      <c r="L506" s="246">
        <v>9</v>
      </c>
      <c r="M506" s="236" t="s">
        <v>862</v>
      </c>
      <c r="N506" s="236" t="s">
        <v>2949</v>
      </c>
      <c r="O506" s="236" t="s">
        <v>2950</v>
      </c>
      <c r="P506" s="236" t="s">
        <v>2951</v>
      </c>
      <c r="Q506" s="246">
        <v>9</v>
      </c>
      <c r="R506" s="236">
        <v>7777777</v>
      </c>
      <c r="S506" s="236" t="s">
        <v>716</v>
      </c>
      <c r="T506" s="236" t="s">
        <v>896</v>
      </c>
      <c r="U506" s="236" t="s">
        <v>639</v>
      </c>
      <c r="V506" s="236" t="s">
        <v>636</v>
      </c>
      <c r="W506" s="236"/>
      <c r="X506" s="226" t="s">
        <v>695</v>
      </c>
      <c r="Y506" s="226" t="s">
        <v>695</v>
      </c>
      <c r="Z506" s="226" t="s">
        <v>695</v>
      </c>
    </row>
    <row r="507" spans="1:28" x14ac:dyDescent="0.25">
      <c r="A507" s="226" t="s">
        <v>2952</v>
      </c>
      <c r="B507" s="226" t="s">
        <v>2953</v>
      </c>
      <c r="C507" s="236" t="s">
        <v>687</v>
      </c>
      <c r="D507" s="226" t="s">
        <v>688</v>
      </c>
      <c r="E507" s="236" t="s">
        <v>2954</v>
      </c>
      <c r="F507" s="236" t="s">
        <v>269</v>
      </c>
      <c r="G507" s="236" t="s">
        <v>666</v>
      </c>
      <c r="H507" s="236" t="s">
        <v>666</v>
      </c>
      <c r="I507" s="236" t="e">
        <v>#N/A</v>
      </c>
      <c r="J507" s="236" t="s">
        <v>845</v>
      </c>
      <c r="K507" s="236" t="s">
        <v>845</v>
      </c>
      <c r="L507" s="246">
        <v>9</v>
      </c>
      <c r="M507" s="236" t="s">
        <v>862</v>
      </c>
      <c r="N507" s="236" t="s">
        <v>2949</v>
      </c>
      <c r="O507" s="236" t="s">
        <v>2950</v>
      </c>
      <c r="P507" s="236" t="s">
        <v>2951</v>
      </c>
      <c r="Q507" s="246">
        <v>9</v>
      </c>
      <c r="R507" s="236">
        <v>7777777</v>
      </c>
      <c r="S507" s="236" t="s">
        <v>716</v>
      </c>
      <c r="T507" s="236" t="s">
        <v>896</v>
      </c>
      <c r="U507" s="236" t="s">
        <v>639</v>
      </c>
      <c r="V507" s="236" t="s">
        <v>636</v>
      </c>
      <c r="W507" s="236"/>
      <c r="X507" s="226" t="s">
        <v>695</v>
      </c>
      <c r="Y507" s="226" t="s">
        <v>695</v>
      </c>
      <c r="Z507" s="226" t="s">
        <v>695</v>
      </c>
    </row>
    <row r="508" spans="1:28" x14ac:dyDescent="0.25">
      <c r="A508" s="226" t="s">
        <v>2955</v>
      </c>
      <c r="B508" s="226" t="s">
        <v>2956</v>
      </c>
      <c r="C508" s="236" t="s">
        <v>687</v>
      </c>
      <c r="D508" s="226" t="s">
        <v>688</v>
      </c>
      <c r="E508" s="236" t="s">
        <v>2957</v>
      </c>
      <c r="F508" s="236" t="s">
        <v>269</v>
      </c>
      <c r="G508" s="236" t="s">
        <v>666</v>
      </c>
      <c r="H508" s="236" t="s">
        <v>666</v>
      </c>
      <c r="I508" s="236" t="e">
        <v>#N/A</v>
      </c>
      <c r="J508" s="236" t="s">
        <v>845</v>
      </c>
      <c r="K508" s="236" t="s">
        <v>845</v>
      </c>
      <c r="L508" s="246">
        <v>9</v>
      </c>
      <c r="M508" s="236" t="s">
        <v>862</v>
      </c>
      <c r="N508" s="236" t="s">
        <v>2924</v>
      </c>
      <c r="O508" s="236" t="s">
        <v>2925</v>
      </c>
      <c r="P508" s="236" t="s">
        <v>963</v>
      </c>
      <c r="Q508" s="246">
        <v>9</v>
      </c>
      <c r="R508" s="236">
        <v>7777777</v>
      </c>
      <c r="S508" s="236" t="s">
        <v>716</v>
      </c>
      <c r="T508" s="236" t="s">
        <v>845</v>
      </c>
      <c r="U508" s="236" t="s">
        <v>639</v>
      </c>
      <c r="V508" s="236" t="s">
        <v>636</v>
      </c>
      <c r="W508" s="236"/>
      <c r="X508" s="226" t="s">
        <v>695</v>
      </c>
      <c r="Y508" s="226" t="s">
        <v>695</v>
      </c>
      <c r="Z508" s="226" t="s">
        <v>695</v>
      </c>
    </row>
    <row r="509" spans="1:28" x14ac:dyDescent="0.25">
      <c r="A509" s="226" t="s">
        <v>2958</v>
      </c>
      <c r="B509" s="226" t="s">
        <v>2959</v>
      </c>
      <c r="C509" s="236" t="s">
        <v>687</v>
      </c>
      <c r="D509" s="226" t="s">
        <v>688</v>
      </c>
      <c r="E509" s="236" t="s">
        <v>2960</v>
      </c>
      <c r="F509" s="236" t="s">
        <v>269</v>
      </c>
      <c r="G509" s="236" t="s">
        <v>666</v>
      </c>
      <c r="H509" s="236" t="s">
        <v>666</v>
      </c>
      <c r="I509" s="236" t="e">
        <v>#N/A</v>
      </c>
      <c r="J509" s="236" t="s">
        <v>845</v>
      </c>
      <c r="K509" s="236" t="s">
        <v>845</v>
      </c>
      <c r="L509" s="246">
        <v>9</v>
      </c>
      <c r="M509" s="236" t="s">
        <v>862</v>
      </c>
      <c r="N509" s="236" t="s">
        <v>2961</v>
      </c>
      <c r="O509" s="236" t="s">
        <v>2962</v>
      </c>
      <c r="P509" s="236" t="s">
        <v>2963</v>
      </c>
      <c r="Q509" s="246">
        <v>9</v>
      </c>
      <c r="R509" s="236">
        <v>7777777</v>
      </c>
      <c r="S509" s="236" t="s">
        <v>716</v>
      </c>
      <c r="T509" s="236" t="s">
        <v>896</v>
      </c>
      <c r="U509" s="236" t="s">
        <v>639</v>
      </c>
      <c r="V509" s="236" t="s">
        <v>636</v>
      </c>
      <c r="W509" s="236"/>
      <c r="X509" s="226" t="s">
        <v>695</v>
      </c>
      <c r="Y509" s="226" t="s">
        <v>695</v>
      </c>
      <c r="Z509" s="226" t="s">
        <v>695</v>
      </c>
    </row>
    <row r="510" spans="1:28" x14ac:dyDescent="0.25">
      <c r="A510" s="226" t="s">
        <v>2964</v>
      </c>
      <c r="B510" s="226" t="s">
        <v>2965</v>
      </c>
      <c r="C510" s="236" t="s">
        <v>687</v>
      </c>
      <c r="D510" s="226" t="s">
        <v>688</v>
      </c>
      <c r="E510" s="236" t="s">
        <v>2966</v>
      </c>
      <c r="F510" s="236" t="s">
        <v>269</v>
      </c>
      <c r="G510" s="236" t="s">
        <v>666</v>
      </c>
      <c r="H510" s="236" t="s">
        <v>666</v>
      </c>
      <c r="I510" s="236" t="e">
        <v>#N/A</v>
      </c>
      <c r="J510" s="236" t="s">
        <v>845</v>
      </c>
      <c r="K510" s="236" t="s">
        <v>845</v>
      </c>
      <c r="L510" s="246">
        <v>9</v>
      </c>
      <c r="M510" s="236" t="s">
        <v>862</v>
      </c>
      <c r="N510" s="236" t="s">
        <v>2967</v>
      </c>
      <c r="O510" s="236" t="s">
        <v>2968</v>
      </c>
      <c r="P510" s="236" t="s">
        <v>963</v>
      </c>
      <c r="Q510" s="246">
        <v>9</v>
      </c>
      <c r="R510" s="236">
        <v>7777777</v>
      </c>
      <c r="S510" s="236" t="s">
        <v>716</v>
      </c>
      <c r="T510" s="236" t="s">
        <v>845</v>
      </c>
      <c r="U510" s="236" t="s">
        <v>639</v>
      </c>
      <c r="V510" s="236" t="s">
        <v>636</v>
      </c>
      <c r="W510" s="236"/>
      <c r="X510" s="226" t="s">
        <v>695</v>
      </c>
      <c r="Y510" s="226" t="s">
        <v>695</v>
      </c>
      <c r="Z510" s="226" t="s">
        <v>695</v>
      </c>
    </row>
    <row r="511" spans="1:28" x14ac:dyDescent="0.25">
      <c r="A511" s="226" t="s">
        <v>2969</v>
      </c>
      <c r="B511" s="226" t="s">
        <v>2970</v>
      </c>
      <c r="C511" s="236" t="s">
        <v>687</v>
      </c>
      <c r="D511" s="226" t="s">
        <v>688</v>
      </c>
      <c r="E511" s="236" t="s">
        <v>571</v>
      </c>
      <c r="F511" s="236" t="s">
        <v>269</v>
      </c>
      <c r="G511" s="236" t="s">
        <v>666</v>
      </c>
      <c r="H511" s="236" t="s">
        <v>666</v>
      </c>
      <c r="I511" s="236" t="e">
        <v>#N/A</v>
      </c>
      <c r="J511" s="236" t="s">
        <v>845</v>
      </c>
      <c r="K511" s="236" t="s">
        <v>845</v>
      </c>
      <c r="L511" s="246">
        <v>9</v>
      </c>
      <c r="M511" s="236" t="s">
        <v>862</v>
      </c>
      <c r="N511" s="236" t="s">
        <v>962</v>
      </c>
      <c r="O511" s="236" t="s">
        <v>572</v>
      </c>
      <c r="P511" s="236" t="s">
        <v>963</v>
      </c>
      <c r="Q511" s="246">
        <v>9</v>
      </c>
      <c r="R511" s="236">
        <v>7777777</v>
      </c>
      <c r="S511" s="236" t="s">
        <v>716</v>
      </c>
      <c r="T511" s="236" t="s">
        <v>845</v>
      </c>
      <c r="U511" s="236" t="s">
        <v>639</v>
      </c>
      <c r="V511" s="236" t="s">
        <v>636</v>
      </c>
      <c r="W511" s="236"/>
      <c r="X511" s="226" t="s">
        <v>695</v>
      </c>
      <c r="Y511" s="226" t="s">
        <v>695</v>
      </c>
      <c r="Z511" s="226" t="s">
        <v>695</v>
      </c>
    </row>
    <row r="512" spans="1:28" x14ac:dyDescent="0.25">
      <c r="A512" s="226" t="s">
        <v>2971</v>
      </c>
      <c r="B512" s="226" t="s">
        <v>2972</v>
      </c>
      <c r="C512" s="236" t="s">
        <v>687</v>
      </c>
      <c r="D512" s="226" t="s">
        <v>688</v>
      </c>
      <c r="E512" s="236" t="s">
        <v>2973</v>
      </c>
      <c r="F512" s="236" t="s">
        <v>269</v>
      </c>
      <c r="G512" s="236" t="s">
        <v>666</v>
      </c>
      <c r="H512" s="236" t="s">
        <v>666</v>
      </c>
      <c r="I512" s="236" t="e">
        <v>#N/A</v>
      </c>
      <c r="J512" s="236" t="s">
        <v>845</v>
      </c>
      <c r="K512" s="236" t="s">
        <v>845</v>
      </c>
      <c r="L512" s="246">
        <v>9</v>
      </c>
      <c r="M512" s="236" t="s">
        <v>862</v>
      </c>
      <c r="N512" s="236" t="s">
        <v>2974</v>
      </c>
      <c r="O512" s="236" t="s">
        <v>2975</v>
      </c>
      <c r="P512" s="236" t="s">
        <v>2963</v>
      </c>
      <c r="Q512" s="246">
        <v>9</v>
      </c>
      <c r="R512" s="236">
        <v>7777777</v>
      </c>
      <c r="S512" s="236" t="s">
        <v>716</v>
      </c>
      <c r="T512" s="236" t="s">
        <v>896</v>
      </c>
      <c r="U512" s="236" t="s">
        <v>639</v>
      </c>
      <c r="V512" s="236" t="s">
        <v>636</v>
      </c>
      <c r="W512" s="236"/>
      <c r="X512" s="226" t="s">
        <v>695</v>
      </c>
      <c r="Y512" s="226" t="s">
        <v>695</v>
      </c>
      <c r="Z512" s="226" t="s">
        <v>695</v>
      </c>
    </row>
    <row r="513" spans="1:26" x14ac:dyDescent="0.25">
      <c r="A513" s="226" t="s">
        <v>2976</v>
      </c>
      <c r="B513" s="226" t="s">
        <v>2977</v>
      </c>
      <c r="C513" s="236" t="s">
        <v>687</v>
      </c>
      <c r="D513" s="226" t="s">
        <v>688</v>
      </c>
      <c r="E513" s="236" t="s">
        <v>2978</v>
      </c>
      <c r="F513" s="236" t="s">
        <v>269</v>
      </c>
      <c r="G513" s="236" t="s">
        <v>666</v>
      </c>
      <c r="H513" s="236" t="s">
        <v>666</v>
      </c>
      <c r="I513" s="236" t="e">
        <v>#N/A</v>
      </c>
      <c r="J513" s="236" t="s">
        <v>845</v>
      </c>
      <c r="K513" s="236" t="s">
        <v>845</v>
      </c>
      <c r="L513" s="246">
        <v>9</v>
      </c>
      <c r="M513" s="236" t="s">
        <v>862</v>
      </c>
      <c r="N513" s="236" t="s">
        <v>2979</v>
      </c>
      <c r="O513" s="236" t="s">
        <v>2980</v>
      </c>
      <c r="P513" s="236" t="s">
        <v>919</v>
      </c>
      <c r="Q513" s="246">
        <v>9</v>
      </c>
      <c r="R513" s="236">
        <v>7777777</v>
      </c>
      <c r="S513" s="236" t="s">
        <v>716</v>
      </c>
      <c r="T513" s="236" t="s">
        <v>896</v>
      </c>
      <c r="U513" s="236" t="s">
        <v>639</v>
      </c>
      <c r="V513" s="236" t="s">
        <v>636</v>
      </c>
      <c r="W513" s="236"/>
      <c r="X513" s="226" t="s">
        <v>695</v>
      </c>
      <c r="Y513" s="226" t="s">
        <v>695</v>
      </c>
      <c r="Z513" s="226" t="s">
        <v>695</v>
      </c>
    </row>
    <row r="514" spans="1:26" x14ac:dyDescent="0.25">
      <c r="A514" s="226" t="s">
        <v>2981</v>
      </c>
      <c r="B514" s="226" t="s">
        <v>2982</v>
      </c>
      <c r="C514" s="236" t="s">
        <v>687</v>
      </c>
      <c r="D514" s="226" t="s">
        <v>688</v>
      </c>
      <c r="E514" s="236" t="s">
        <v>2983</v>
      </c>
      <c r="F514" s="236" t="s">
        <v>269</v>
      </c>
      <c r="G514" s="236" t="s">
        <v>666</v>
      </c>
      <c r="H514" s="236" t="s">
        <v>666</v>
      </c>
      <c r="I514" s="236" t="e">
        <v>#N/A</v>
      </c>
      <c r="J514" s="236" t="s">
        <v>845</v>
      </c>
      <c r="K514" s="236" t="s">
        <v>845</v>
      </c>
      <c r="L514" s="246">
        <v>9</v>
      </c>
      <c r="M514" s="236" t="s">
        <v>862</v>
      </c>
      <c r="N514" s="236" t="s">
        <v>2979</v>
      </c>
      <c r="O514" s="236" t="s">
        <v>2980</v>
      </c>
      <c r="P514" s="236" t="s">
        <v>919</v>
      </c>
      <c r="Q514" s="246">
        <v>9</v>
      </c>
      <c r="R514" s="236">
        <v>7777777</v>
      </c>
      <c r="S514" s="236" t="s">
        <v>716</v>
      </c>
      <c r="T514" s="236" t="s">
        <v>896</v>
      </c>
      <c r="U514" s="236" t="s">
        <v>639</v>
      </c>
      <c r="V514" s="236" t="s">
        <v>636</v>
      </c>
      <c r="W514" s="236"/>
      <c r="X514" s="226" t="s">
        <v>695</v>
      </c>
      <c r="Y514" s="226" t="s">
        <v>695</v>
      </c>
      <c r="Z514" s="226" t="s">
        <v>695</v>
      </c>
    </row>
    <row r="515" spans="1:26" x14ac:dyDescent="0.25">
      <c r="A515" s="226" t="s">
        <v>2984</v>
      </c>
      <c r="B515" s="226" t="s">
        <v>2985</v>
      </c>
      <c r="C515" s="236" t="s">
        <v>687</v>
      </c>
      <c r="D515" s="226" t="s">
        <v>688</v>
      </c>
      <c r="E515" s="236" t="s">
        <v>2986</v>
      </c>
      <c r="F515" s="236" t="s">
        <v>269</v>
      </c>
      <c r="G515" s="236" t="s">
        <v>666</v>
      </c>
      <c r="H515" s="236" t="s">
        <v>666</v>
      </c>
      <c r="I515" s="236" t="e">
        <v>#N/A</v>
      </c>
      <c r="J515" s="236" t="s">
        <v>845</v>
      </c>
      <c r="K515" s="236" t="s">
        <v>845</v>
      </c>
      <c r="L515" s="246">
        <v>9</v>
      </c>
      <c r="M515" s="236" t="s">
        <v>862</v>
      </c>
      <c r="N515" s="236" t="s">
        <v>2987</v>
      </c>
      <c r="O515" s="236" t="s">
        <v>2988</v>
      </c>
      <c r="P515" s="236" t="s">
        <v>978</v>
      </c>
      <c r="Q515" s="246">
        <v>9</v>
      </c>
      <c r="R515" s="236">
        <v>7777777</v>
      </c>
      <c r="S515" s="236" t="s">
        <v>716</v>
      </c>
      <c r="T515" s="236" t="s">
        <v>896</v>
      </c>
      <c r="U515" s="236" t="s">
        <v>639</v>
      </c>
      <c r="V515" s="236" t="s">
        <v>636</v>
      </c>
      <c r="W515" s="236"/>
      <c r="X515" s="226" t="s">
        <v>695</v>
      </c>
      <c r="Y515" s="226" t="s">
        <v>695</v>
      </c>
      <c r="Z515" s="226" t="s">
        <v>695</v>
      </c>
    </row>
    <row r="516" spans="1:26" x14ac:dyDescent="0.25">
      <c r="A516" s="226" t="s">
        <v>2989</v>
      </c>
      <c r="B516" s="226" t="s">
        <v>2990</v>
      </c>
      <c r="C516" s="236" t="s">
        <v>687</v>
      </c>
      <c r="D516" s="226" t="s">
        <v>688</v>
      </c>
      <c r="E516" s="236" t="s">
        <v>2991</v>
      </c>
      <c r="F516" s="236" t="s">
        <v>269</v>
      </c>
      <c r="G516" s="236" t="s">
        <v>666</v>
      </c>
      <c r="H516" s="236" t="s">
        <v>666</v>
      </c>
      <c r="I516" s="236" t="e">
        <v>#N/A</v>
      </c>
      <c r="J516" s="236" t="s">
        <v>845</v>
      </c>
      <c r="K516" s="236" t="s">
        <v>845</v>
      </c>
      <c r="L516" s="246">
        <v>9</v>
      </c>
      <c r="M516" s="236" t="s">
        <v>862</v>
      </c>
      <c r="N516" s="236" t="s">
        <v>976</v>
      </c>
      <c r="O516" s="236" t="s">
        <v>977</v>
      </c>
      <c r="P516" s="236" t="s">
        <v>978</v>
      </c>
      <c r="Q516" s="246">
        <v>9</v>
      </c>
      <c r="R516" s="236">
        <v>7777777</v>
      </c>
      <c r="S516" s="236" t="s">
        <v>716</v>
      </c>
      <c r="T516" s="236" t="s">
        <v>896</v>
      </c>
      <c r="U516" s="236" t="s">
        <v>639</v>
      </c>
      <c r="V516" s="236" t="s">
        <v>636</v>
      </c>
      <c r="W516" s="236"/>
      <c r="X516" s="226" t="s">
        <v>695</v>
      </c>
      <c r="Y516" s="226" t="s">
        <v>695</v>
      </c>
      <c r="Z516" s="226" t="s">
        <v>695</v>
      </c>
    </row>
    <row r="517" spans="1:26" x14ac:dyDescent="0.25">
      <c r="A517" s="226" t="s">
        <v>2992</v>
      </c>
      <c r="B517" s="226" t="s">
        <v>2993</v>
      </c>
      <c r="C517" s="236" t="s">
        <v>687</v>
      </c>
      <c r="D517" s="226" t="s">
        <v>688</v>
      </c>
      <c r="E517" s="236" t="s">
        <v>2994</v>
      </c>
      <c r="F517" s="236" t="s">
        <v>269</v>
      </c>
      <c r="G517" s="236" t="s">
        <v>666</v>
      </c>
      <c r="H517" s="236" t="s">
        <v>666</v>
      </c>
      <c r="I517" s="236" t="e">
        <v>#N/A</v>
      </c>
      <c r="J517" s="236" t="s">
        <v>845</v>
      </c>
      <c r="K517" s="236" t="s">
        <v>845</v>
      </c>
      <c r="L517" s="246">
        <v>9</v>
      </c>
      <c r="M517" s="236" t="s">
        <v>716</v>
      </c>
      <c r="N517" s="236" t="s">
        <v>970</v>
      </c>
      <c r="O517" s="236" t="s">
        <v>971</v>
      </c>
      <c r="P517" s="236" t="s">
        <v>972</v>
      </c>
      <c r="Q517" s="246">
        <v>9</v>
      </c>
      <c r="R517" s="236">
        <v>7777777</v>
      </c>
      <c r="S517" s="236" t="s">
        <v>716</v>
      </c>
      <c r="T517" s="236" t="s">
        <v>896</v>
      </c>
      <c r="U517" s="236" t="s">
        <v>639</v>
      </c>
      <c r="V517" s="236" t="s">
        <v>636</v>
      </c>
      <c r="W517" s="236"/>
      <c r="X517" s="226" t="s">
        <v>695</v>
      </c>
      <c r="Y517" s="226" t="s">
        <v>695</v>
      </c>
      <c r="Z517" s="226" t="s">
        <v>695</v>
      </c>
    </row>
    <row r="518" spans="1:26" x14ac:dyDescent="0.25">
      <c r="A518" s="226" t="s">
        <v>2995</v>
      </c>
      <c r="B518" s="226" t="s">
        <v>2996</v>
      </c>
      <c r="C518" s="236" t="s">
        <v>687</v>
      </c>
      <c r="D518" s="226" t="s">
        <v>688</v>
      </c>
      <c r="E518" s="236" t="s">
        <v>2997</v>
      </c>
      <c r="F518" s="236" t="s">
        <v>269</v>
      </c>
      <c r="G518" s="236" t="s">
        <v>666</v>
      </c>
      <c r="H518" s="236" t="s">
        <v>666</v>
      </c>
      <c r="I518" s="236" t="e">
        <v>#N/A</v>
      </c>
      <c r="J518" s="236" t="s">
        <v>845</v>
      </c>
      <c r="K518" s="236" t="s">
        <v>845</v>
      </c>
      <c r="L518" s="246">
        <v>9</v>
      </c>
      <c r="M518" s="236" t="s">
        <v>862</v>
      </c>
      <c r="N518" s="236" t="s">
        <v>970</v>
      </c>
      <c r="O518" s="236" t="s">
        <v>971</v>
      </c>
      <c r="P518" s="236" t="s">
        <v>972</v>
      </c>
      <c r="Q518" s="246">
        <v>9</v>
      </c>
      <c r="R518" s="236">
        <v>7777777</v>
      </c>
      <c r="S518" s="236" t="s">
        <v>716</v>
      </c>
      <c r="T518" s="236" t="s">
        <v>896</v>
      </c>
      <c r="U518" s="236" t="s">
        <v>639</v>
      </c>
      <c r="V518" s="236" t="s">
        <v>636</v>
      </c>
      <c r="W518" s="236"/>
      <c r="X518" s="226" t="s">
        <v>695</v>
      </c>
      <c r="Y518" s="226" t="s">
        <v>695</v>
      </c>
      <c r="Z518" s="226" t="s">
        <v>695</v>
      </c>
    </row>
    <row r="519" spans="1:26" x14ac:dyDescent="0.25">
      <c r="A519" s="226" t="s">
        <v>2998</v>
      </c>
      <c r="B519" s="226" t="s">
        <v>2999</v>
      </c>
      <c r="C519" s="236" t="s">
        <v>687</v>
      </c>
      <c r="D519" s="226" t="s">
        <v>688</v>
      </c>
      <c r="E519" s="236" t="s">
        <v>3000</v>
      </c>
      <c r="F519" s="236" t="s">
        <v>269</v>
      </c>
      <c r="G519" s="236" t="s">
        <v>666</v>
      </c>
      <c r="H519" s="236" t="s">
        <v>666</v>
      </c>
      <c r="I519" s="236" t="e">
        <v>#N/A</v>
      </c>
      <c r="J519" s="236" t="s">
        <v>845</v>
      </c>
      <c r="K519" s="236" t="s">
        <v>845</v>
      </c>
      <c r="L519" s="246">
        <v>9</v>
      </c>
      <c r="M519" s="236" t="s">
        <v>862</v>
      </c>
      <c r="N519" s="236" t="s">
        <v>970</v>
      </c>
      <c r="O519" s="236" t="s">
        <v>971</v>
      </c>
      <c r="P519" s="236" t="s">
        <v>972</v>
      </c>
      <c r="Q519" s="246">
        <v>9</v>
      </c>
      <c r="R519" s="236">
        <v>7777777</v>
      </c>
      <c r="S519" s="236" t="s">
        <v>716</v>
      </c>
      <c r="T519" s="236" t="s">
        <v>896</v>
      </c>
      <c r="U519" s="236" t="s">
        <v>639</v>
      </c>
      <c r="V519" s="236" t="s">
        <v>636</v>
      </c>
      <c r="W519" s="236"/>
      <c r="X519" s="226" t="s">
        <v>695</v>
      </c>
      <c r="Y519" s="226" t="s">
        <v>695</v>
      </c>
      <c r="Z519" s="226" t="s">
        <v>695</v>
      </c>
    </row>
    <row r="520" spans="1:26" x14ac:dyDescent="0.25">
      <c r="A520" s="226" t="s">
        <v>3001</v>
      </c>
      <c r="B520" s="226" t="s">
        <v>3002</v>
      </c>
      <c r="C520" s="236" t="s">
        <v>687</v>
      </c>
      <c r="D520" s="226" t="s">
        <v>688</v>
      </c>
      <c r="E520" s="236" t="s">
        <v>3003</v>
      </c>
      <c r="F520" s="236" t="s">
        <v>269</v>
      </c>
      <c r="G520" s="236" t="s">
        <v>666</v>
      </c>
      <c r="H520" s="236" t="s">
        <v>666</v>
      </c>
      <c r="I520" s="236" t="e">
        <v>#N/A</v>
      </c>
      <c r="J520" s="236" t="s">
        <v>309</v>
      </c>
      <c r="K520" s="236" t="s">
        <v>309</v>
      </c>
      <c r="L520" s="246">
        <v>9</v>
      </c>
      <c r="M520" s="236" t="s">
        <v>862</v>
      </c>
      <c r="N520" s="236" t="s">
        <v>3004</v>
      </c>
      <c r="O520" s="236" t="s">
        <v>3005</v>
      </c>
      <c r="P520" s="236" t="s">
        <v>3006</v>
      </c>
      <c r="Q520" s="246">
        <v>9</v>
      </c>
      <c r="R520" s="236">
        <v>7777777</v>
      </c>
      <c r="S520" s="236" t="s">
        <v>716</v>
      </c>
      <c r="T520" s="236" t="s">
        <v>913</v>
      </c>
      <c r="U520" s="236" t="s">
        <v>639</v>
      </c>
      <c r="V520" s="236" t="s">
        <v>636</v>
      </c>
      <c r="W520" s="236"/>
      <c r="X520" s="226" t="s">
        <v>695</v>
      </c>
      <c r="Y520" s="226" t="s">
        <v>695</v>
      </c>
      <c r="Z520" s="226" t="s">
        <v>695</v>
      </c>
    </row>
    <row r="521" spans="1:26" x14ac:dyDescent="0.25">
      <c r="A521" s="226" t="s">
        <v>3007</v>
      </c>
      <c r="B521" s="226" t="s">
        <v>3008</v>
      </c>
      <c r="C521" s="236" t="s">
        <v>687</v>
      </c>
      <c r="D521" s="226" t="s">
        <v>688</v>
      </c>
      <c r="E521" s="236" t="s">
        <v>3009</v>
      </c>
      <c r="F521" s="236" t="s">
        <v>269</v>
      </c>
      <c r="G521" s="236" t="s">
        <v>666</v>
      </c>
      <c r="H521" s="236" t="s">
        <v>666</v>
      </c>
      <c r="I521" s="236" t="e">
        <v>#N/A</v>
      </c>
      <c r="J521" s="236" t="s">
        <v>309</v>
      </c>
      <c r="K521" s="236" t="s">
        <v>309</v>
      </c>
      <c r="L521" s="246">
        <v>9</v>
      </c>
      <c r="M521" s="236" t="s">
        <v>862</v>
      </c>
      <c r="N521" s="236" t="s">
        <v>3004</v>
      </c>
      <c r="O521" s="236" t="s">
        <v>3010</v>
      </c>
      <c r="P521" s="236" t="s">
        <v>3006</v>
      </c>
      <c r="Q521" s="246">
        <v>9</v>
      </c>
      <c r="R521" s="236">
        <v>25257</v>
      </c>
      <c r="S521" s="236" t="s">
        <v>716</v>
      </c>
      <c r="T521" s="236" t="s">
        <v>913</v>
      </c>
      <c r="U521" s="236" t="s">
        <v>639</v>
      </c>
      <c r="V521" s="236" t="s">
        <v>636</v>
      </c>
      <c r="W521" s="236"/>
      <c r="X521" s="226" t="s">
        <v>695</v>
      </c>
      <c r="Y521" s="226" t="s">
        <v>695</v>
      </c>
      <c r="Z521" s="226" t="s">
        <v>695</v>
      </c>
    </row>
    <row r="522" spans="1:26" x14ac:dyDescent="0.25">
      <c r="A522" s="226" t="s">
        <v>3011</v>
      </c>
      <c r="B522" s="226" t="s">
        <v>3012</v>
      </c>
      <c r="C522" s="236" t="s">
        <v>687</v>
      </c>
      <c r="D522" s="226" t="s">
        <v>688</v>
      </c>
      <c r="E522" s="236" t="s">
        <v>3013</v>
      </c>
      <c r="F522" s="236" t="s">
        <v>269</v>
      </c>
      <c r="G522" s="236" t="s">
        <v>666</v>
      </c>
      <c r="H522" s="236" t="s">
        <v>666</v>
      </c>
      <c r="I522" s="236" t="e">
        <v>#N/A</v>
      </c>
      <c r="J522" s="236" t="s">
        <v>309</v>
      </c>
      <c r="K522" s="236" t="s">
        <v>309</v>
      </c>
      <c r="L522" s="246">
        <v>9</v>
      </c>
      <c r="M522" s="236" t="s">
        <v>862</v>
      </c>
      <c r="N522" s="236" t="s">
        <v>3004</v>
      </c>
      <c r="O522" s="236" t="s">
        <v>3005</v>
      </c>
      <c r="P522" s="236" t="s">
        <v>3006</v>
      </c>
      <c r="Q522" s="246">
        <v>9</v>
      </c>
      <c r="R522" s="236">
        <v>7777777</v>
      </c>
      <c r="S522" s="236" t="s">
        <v>716</v>
      </c>
      <c r="T522" s="236" t="s">
        <v>913</v>
      </c>
      <c r="U522" s="236" t="s">
        <v>639</v>
      </c>
      <c r="V522" s="236" t="s">
        <v>636</v>
      </c>
      <c r="W522" s="236"/>
      <c r="X522" s="226" t="s">
        <v>695</v>
      </c>
      <c r="Y522" s="226" t="s">
        <v>695</v>
      </c>
      <c r="Z522" s="226" t="s">
        <v>695</v>
      </c>
    </row>
    <row r="523" spans="1:26" x14ac:dyDescent="0.25">
      <c r="A523" s="226" t="s">
        <v>3014</v>
      </c>
      <c r="B523" s="226" t="s">
        <v>3015</v>
      </c>
      <c r="C523" s="236" t="s">
        <v>687</v>
      </c>
      <c r="D523" s="226" t="s">
        <v>688</v>
      </c>
      <c r="E523" s="236" t="s">
        <v>3016</v>
      </c>
      <c r="F523" s="236" t="s">
        <v>269</v>
      </c>
      <c r="G523" s="236" t="s">
        <v>666</v>
      </c>
      <c r="H523" s="236" t="s">
        <v>666</v>
      </c>
      <c r="I523" s="236" t="e">
        <v>#N/A</v>
      </c>
      <c r="J523" s="236" t="s">
        <v>309</v>
      </c>
      <c r="K523" s="236" t="s">
        <v>309</v>
      </c>
      <c r="L523" s="246">
        <v>9</v>
      </c>
      <c r="M523" s="236" t="s">
        <v>716</v>
      </c>
      <c r="N523" s="236" t="s">
        <v>883</v>
      </c>
      <c r="O523" s="236" t="s">
        <v>884</v>
      </c>
      <c r="P523" s="236" t="s">
        <v>885</v>
      </c>
      <c r="Q523" s="246">
        <v>9</v>
      </c>
      <c r="R523" s="236">
        <v>7777777</v>
      </c>
      <c r="S523" s="236" t="s">
        <v>716</v>
      </c>
      <c r="T523" s="236" t="s">
        <v>886</v>
      </c>
      <c r="U523" s="236" t="s">
        <v>639</v>
      </c>
      <c r="V523" s="236" t="s">
        <v>636</v>
      </c>
      <c r="W523" s="236"/>
      <c r="X523" s="226" t="s">
        <v>695</v>
      </c>
      <c r="Y523" s="226" t="s">
        <v>695</v>
      </c>
      <c r="Z523" s="226" t="s">
        <v>695</v>
      </c>
    </row>
    <row r="524" spans="1:26" x14ac:dyDescent="0.25">
      <c r="A524" s="226" t="s">
        <v>3017</v>
      </c>
      <c r="B524" s="226" t="s">
        <v>3018</v>
      </c>
      <c r="C524" s="236" t="s">
        <v>687</v>
      </c>
      <c r="D524" s="226" t="s">
        <v>688</v>
      </c>
      <c r="E524" s="236" t="s">
        <v>3019</v>
      </c>
      <c r="F524" s="236" t="s">
        <v>269</v>
      </c>
      <c r="G524" s="236" t="s">
        <v>666</v>
      </c>
      <c r="H524" s="236" t="s">
        <v>666</v>
      </c>
      <c r="I524" s="236" t="e">
        <v>#N/A</v>
      </c>
      <c r="J524" s="236" t="s">
        <v>309</v>
      </c>
      <c r="K524" s="236" t="s">
        <v>309</v>
      </c>
      <c r="L524" s="246">
        <v>9</v>
      </c>
      <c r="M524" s="236" t="s">
        <v>716</v>
      </c>
      <c r="N524" s="236" t="s">
        <v>944</v>
      </c>
      <c r="O524" s="236" t="s">
        <v>945</v>
      </c>
      <c r="P524" s="236" t="s">
        <v>946</v>
      </c>
      <c r="Q524" s="246">
        <v>9</v>
      </c>
      <c r="R524" s="236">
        <v>7777777</v>
      </c>
      <c r="S524" s="236" t="s">
        <v>716</v>
      </c>
      <c r="T524" s="236" t="s">
        <v>886</v>
      </c>
      <c r="U524" s="236" t="s">
        <v>639</v>
      </c>
      <c r="V524" s="236" t="s">
        <v>636</v>
      </c>
      <c r="W524" s="236"/>
      <c r="X524" s="226" t="s">
        <v>695</v>
      </c>
      <c r="Y524" s="226" t="s">
        <v>695</v>
      </c>
      <c r="Z524" s="226" t="s">
        <v>695</v>
      </c>
    </row>
    <row r="525" spans="1:26" x14ac:dyDescent="0.25">
      <c r="A525" s="226" t="s">
        <v>3020</v>
      </c>
      <c r="B525" s="226" t="s">
        <v>3021</v>
      </c>
      <c r="C525" s="236" t="s">
        <v>687</v>
      </c>
      <c r="D525" s="226" t="s">
        <v>688</v>
      </c>
      <c r="E525" s="236" t="s">
        <v>3022</v>
      </c>
      <c r="F525" s="236" t="s">
        <v>269</v>
      </c>
      <c r="G525" s="236" t="s">
        <v>666</v>
      </c>
      <c r="H525" s="236" t="s">
        <v>666</v>
      </c>
      <c r="I525" s="236" t="e">
        <v>#N/A</v>
      </c>
      <c r="J525" s="236" t="s">
        <v>289</v>
      </c>
      <c r="K525" s="236" t="s">
        <v>289</v>
      </c>
      <c r="L525" s="246">
        <v>9</v>
      </c>
      <c r="M525" s="236" t="s">
        <v>862</v>
      </c>
      <c r="N525" s="236" t="s">
        <v>935</v>
      </c>
      <c r="O525" s="236" t="s">
        <v>3023</v>
      </c>
      <c r="P525" s="236" t="s">
        <v>931</v>
      </c>
      <c r="Q525" s="246">
        <v>9</v>
      </c>
      <c r="R525" s="236">
        <v>7777777</v>
      </c>
      <c r="S525" s="236" t="s">
        <v>716</v>
      </c>
      <c r="T525" s="236" t="s">
        <v>866</v>
      </c>
      <c r="U525" s="236" t="s">
        <v>639</v>
      </c>
      <c r="V525" s="236" t="s">
        <v>636</v>
      </c>
      <c r="W525" s="236"/>
      <c r="X525" s="226" t="s">
        <v>695</v>
      </c>
      <c r="Y525" s="226" t="s">
        <v>695</v>
      </c>
      <c r="Z525" s="226" t="s">
        <v>695</v>
      </c>
    </row>
    <row r="526" spans="1:26" x14ac:dyDescent="0.25">
      <c r="A526" s="226" t="s">
        <v>3024</v>
      </c>
      <c r="B526" s="226" t="s">
        <v>3025</v>
      </c>
      <c r="C526" s="236" t="s">
        <v>687</v>
      </c>
      <c r="D526" s="226" t="s">
        <v>688</v>
      </c>
      <c r="E526" s="236" t="s">
        <v>3026</v>
      </c>
      <c r="F526" s="236" t="s">
        <v>269</v>
      </c>
      <c r="G526" s="236" t="s">
        <v>666</v>
      </c>
      <c r="H526" s="236" t="s">
        <v>666</v>
      </c>
      <c r="I526" s="236" t="e">
        <v>#N/A</v>
      </c>
      <c r="J526" s="236" t="s">
        <v>289</v>
      </c>
      <c r="K526" s="236" t="s">
        <v>289</v>
      </c>
      <c r="L526" s="246">
        <v>9</v>
      </c>
      <c r="M526" s="236" t="s">
        <v>716</v>
      </c>
      <c r="N526" s="236" t="s">
        <v>935</v>
      </c>
      <c r="O526" s="236" t="s">
        <v>3023</v>
      </c>
      <c r="P526" s="236" t="s">
        <v>931</v>
      </c>
      <c r="Q526" s="246">
        <v>9</v>
      </c>
      <c r="R526" s="236">
        <v>7777777</v>
      </c>
      <c r="S526" s="236" t="s">
        <v>716</v>
      </c>
      <c r="T526" s="236" t="s">
        <v>866</v>
      </c>
      <c r="U526" s="236" t="s">
        <v>639</v>
      </c>
      <c r="V526" s="236" t="s">
        <v>636</v>
      </c>
      <c r="W526" s="236"/>
      <c r="X526" s="226" t="s">
        <v>695</v>
      </c>
      <c r="Y526" s="226" t="s">
        <v>695</v>
      </c>
      <c r="Z526" s="226" t="s">
        <v>695</v>
      </c>
    </row>
    <row r="527" spans="1:26" x14ac:dyDescent="0.25">
      <c r="A527" s="226" t="s">
        <v>3027</v>
      </c>
      <c r="B527" s="226" t="s">
        <v>3028</v>
      </c>
      <c r="C527" s="236" t="s">
        <v>687</v>
      </c>
      <c r="D527" s="226" t="s">
        <v>688</v>
      </c>
      <c r="E527" s="236" t="s">
        <v>3029</v>
      </c>
      <c r="F527" s="236" t="s">
        <v>269</v>
      </c>
      <c r="G527" s="236" t="s">
        <v>666</v>
      </c>
      <c r="H527" s="236" t="s">
        <v>666</v>
      </c>
      <c r="I527" s="236" t="e">
        <v>#N/A</v>
      </c>
      <c r="J527" s="236" t="s">
        <v>289</v>
      </c>
      <c r="K527" s="236" t="s">
        <v>289</v>
      </c>
      <c r="L527" s="246">
        <v>9</v>
      </c>
      <c r="M527" s="236" t="s">
        <v>862</v>
      </c>
      <c r="N527" s="236" t="s">
        <v>935</v>
      </c>
      <c r="O527" s="236" t="s">
        <v>3023</v>
      </c>
      <c r="P527" s="236" t="s">
        <v>931</v>
      </c>
      <c r="Q527" s="246">
        <v>9</v>
      </c>
      <c r="R527" s="236">
        <v>7777777</v>
      </c>
      <c r="S527" s="236" t="s">
        <v>716</v>
      </c>
      <c r="T527" s="236" t="s">
        <v>866</v>
      </c>
      <c r="U527" s="236" t="s">
        <v>639</v>
      </c>
      <c r="V527" s="236" t="s">
        <v>636</v>
      </c>
      <c r="W527" s="236"/>
      <c r="X527" s="226" t="s">
        <v>695</v>
      </c>
      <c r="Y527" s="226" t="s">
        <v>695</v>
      </c>
      <c r="Z527" s="226" t="s">
        <v>695</v>
      </c>
    </row>
    <row r="528" spans="1:26" x14ac:dyDescent="0.25">
      <c r="A528" s="226" t="s">
        <v>3030</v>
      </c>
      <c r="B528" s="226" t="s">
        <v>3031</v>
      </c>
      <c r="C528" s="236" t="s">
        <v>687</v>
      </c>
      <c r="D528" s="226" t="s">
        <v>688</v>
      </c>
      <c r="E528" s="236" t="s">
        <v>3032</v>
      </c>
      <c r="F528" s="236" t="s">
        <v>269</v>
      </c>
      <c r="G528" s="236" t="s">
        <v>666</v>
      </c>
      <c r="H528" s="236" t="s">
        <v>666</v>
      </c>
      <c r="I528" s="236" t="e">
        <v>#N/A</v>
      </c>
      <c r="J528" s="236" t="s">
        <v>289</v>
      </c>
      <c r="K528" s="236" t="s">
        <v>289</v>
      </c>
      <c r="L528" s="246">
        <v>9</v>
      </c>
      <c r="M528" s="236" t="s">
        <v>716</v>
      </c>
      <c r="N528" s="236" t="s">
        <v>863</v>
      </c>
      <c r="O528" s="236" t="s">
        <v>864</v>
      </c>
      <c r="P528" s="236" t="s">
        <v>865</v>
      </c>
      <c r="Q528" s="246">
        <v>9</v>
      </c>
      <c r="R528" s="236">
        <v>7777777</v>
      </c>
      <c r="S528" s="236" t="s">
        <v>716</v>
      </c>
      <c r="T528" s="236" t="s">
        <v>866</v>
      </c>
      <c r="U528" s="236" t="s">
        <v>639</v>
      </c>
      <c r="V528" s="236" t="s">
        <v>636</v>
      </c>
      <c r="W528" s="236"/>
      <c r="X528" s="226" t="s">
        <v>695</v>
      </c>
      <c r="Y528" s="226" t="s">
        <v>695</v>
      </c>
      <c r="Z528" s="226" t="s">
        <v>695</v>
      </c>
    </row>
    <row r="529" spans="1:32" x14ac:dyDescent="0.25">
      <c r="A529" s="226" t="s">
        <v>3033</v>
      </c>
      <c r="B529" s="226" t="s">
        <v>3034</v>
      </c>
      <c r="C529" s="236" t="s">
        <v>687</v>
      </c>
      <c r="D529" s="226" t="s">
        <v>688</v>
      </c>
      <c r="E529" s="236" t="s">
        <v>3035</v>
      </c>
      <c r="F529" s="236" t="s">
        <v>269</v>
      </c>
      <c r="G529" s="236" t="s">
        <v>666</v>
      </c>
      <c r="H529" s="236" t="s">
        <v>666</v>
      </c>
      <c r="I529" s="236" t="e">
        <v>#N/A</v>
      </c>
      <c r="J529" s="236" t="s">
        <v>289</v>
      </c>
      <c r="K529" s="236" t="s">
        <v>289</v>
      </c>
      <c r="L529" s="246">
        <v>9</v>
      </c>
      <c r="M529" s="236" t="s">
        <v>862</v>
      </c>
      <c r="N529" s="236" t="s">
        <v>863</v>
      </c>
      <c r="O529" s="236" t="s">
        <v>864</v>
      </c>
      <c r="P529" s="236" t="s">
        <v>865</v>
      </c>
      <c r="Q529" s="246">
        <v>9</v>
      </c>
      <c r="R529" s="236">
        <v>7777777</v>
      </c>
      <c r="S529" s="236" t="s">
        <v>716</v>
      </c>
      <c r="T529" s="236" t="s">
        <v>866</v>
      </c>
      <c r="U529" s="236" t="s">
        <v>639</v>
      </c>
      <c r="V529" s="236" t="s">
        <v>636</v>
      </c>
      <c r="W529" s="236"/>
      <c r="X529" s="226" t="s">
        <v>695</v>
      </c>
      <c r="Y529" s="226" t="s">
        <v>695</v>
      </c>
      <c r="Z529" s="226" t="s">
        <v>695</v>
      </c>
    </row>
    <row r="530" spans="1:32" x14ac:dyDescent="0.25">
      <c r="A530" s="226" t="s">
        <v>3036</v>
      </c>
      <c r="B530" s="226" t="s">
        <v>3037</v>
      </c>
      <c r="C530" s="236" t="s">
        <v>687</v>
      </c>
      <c r="D530" s="226" t="s">
        <v>688</v>
      </c>
      <c r="E530" s="236" t="s">
        <v>3038</v>
      </c>
      <c r="F530" s="236" t="s">
        <v>269</v>
      </c>
      <c r="G530" s="236" t="s">
        <v>666</v>
      </c>
      <c r="H530" s="236" t="s">
        <v>666</v>
      </c>
      <c r="I530" s="236" t="e">
        <v>#N/A</v>
      </c>
      <c r="J530" s="236" t="s">
        <v>289</v>
      </c>
      <c r="K530" s="236" t="s">
        <v>289</v>
      </c>
      <c r="L530" s="246">
        <v>9</v>
      </c>
      <c r="M530" s="236" t="s">
        <v>716</v>
      </c>
      <c r="N530" s="236" t="s">
        <v>870</v>
      </c>
      <c r="O530" s="236" t="s">
        <v>3039</v>
      </c>
      <c r="P530" s="236" t="s">
        <v>636</v>
      </c>
      <c r="Q530" s="246">
        <v>9</v>
      </c>
      <c r="R530" s="236">
        <v>7777777</v>
      </c>
      <c r="S530" s="236" t="s">
        <v>716</v>
      </c>
      <c r="T530" s="236" t="s">
        <v>866</v>
      </c>
      <c r="U530" s="236" t="s">
        <v>639</v>
      </c>
      <c r="V530" s="236" t="s">
        <v>636</v>
      </c>
      <c r="W530" s="236"/>
      <c r="X530" s="226" t="s">
        <v>695</v>
      </c>
      <c r="Y530" s="226" t="s">
        <v>695</v>
      </c>
      <c r="Z530" s="226" t="s">
        <v>695</v>
      </c>
    </row>
    <row r="531" spans="1:32" x14ac:dyDescent="0.25">
      <c r="A531" s="226" t="s">
        <v>3040</v>
      </c>
      <c r="B531" s="226" t="s">
        <v>3041</v>
      </c>
      <c r="C531" s="236" t="s">
        <v>687</v>
      </c>
      <c r="D531" s="226" t="s">
        <v>688</v>
      </c>
      <c r="E531" s="236" t="s">
        <v>3042</v>
      </c>
      <c r="F531" s="236" t="s">
        <v>269</v>
      </c>
      <c r="G531" s="236" t="s">
        <v>666</v>
      </c>
      <c r="H531" s="236" t="s">
        <v>666</v>
      </c>
      <c r="I531" s="236" t="e">
        <v>#N/A</v>
      </c>
      <c r="J531" s="236" t="s">
        <v>309</v>
      </c>
      <c r="K531" s="236" t="s">
        <v>309</v>
      </c>
      <c r="L531" s="246">
        <v>9</v>
      </c>
      <c r="M531" s="236" t="s">
        <v>716</v>
      </c>
      <c r="N531" s="236" t="s">
        <v>883</v>
      </c>
      <c r="O531" s="236" t="s">
        <v>884</v>
      </c>
      <c r="P531" s="236" t="s">
        <v>885</v>
      </c>
      <c r="Q531" s="246">
        <v>9</v>
      </c>
      <c r="R531" s="236">
        <v>7777777</v>
      </c>
      <c r="S531" s="236" t="s">
        <v>716</v>
      </c>
      <c r="T531" s="236" t="s">
        <v>886</v>
      </c>
      <c r="U531" s="236" t="s">
        <v>639</v>
      </c>
      <c r="V531" s="236" t="s">
        <v>636</v>
      </c>
      <c r="W531" s="236"/>
      <c r="X531" s="226" t="s">
        <v>695</v>
      </c>
      <c r="Y531" s="226" t="s">
        <v>695</v>
      </c>
      <c r="Z531" s="226" t="s">
        <v>695</v>
      </c>
    </row>
    <row r="532" spans="1:32" x14ac:dyDescent="0.25">
      <c r="A532" s="226" t="s">
        <v>3043</v>
      </c>
      <c r="B532" s="226" t="s">
        <v>3044</v>
      </c>
      <c r="C532" s="236" t="s">
        <v>687</v>
      </c>
      <c r="D532" s="226" t="s">
        <v>688</v>
      </c>
      <c r="E532" s="236" t="s">
        <v>569</v>
      </c>
      <c r="F532" s="236" t="s">
        <v>269</v>
      </c>
      <c r="G532" s="236" t="s">
        <v>666</v>
      </c>
      <c r="H532" s="236" t="s">
        <v>666</v>
      </c>
      <c r="I532" s="236" t="e">
        <v>#N/A</v>
      </c>
      <c r="J532" s="236" t="s">
        <v>309</v>
      </c>
      <c r="K532" s="236" t="s">
        <v>309</v>
      </c>
      <c r="L532" s="246">
        <v>9</v>
      </c>
      <c r="M532" s="236" t="s">
        <v>716</v>
      </c>
      <c r="N532" s="236" t="s">
        <v>3045</v>
      </c>
      <c r="O532" s="236" t="s">
        <v>570</v>
      </c>
      <c r="P532" s="236" t="s">
        <v>636</v>
      </c>
      <c r="Q532" s="246">
        <v>9</v>
      </c>
      <c r="R532" s="236">
        <v>7777777</v>
      </c>
      <c r="S532" s="236" t="s">
        <v>716</v>
      </c>
      <c r="T532" s="236" t="s">
        <v>913</v>
      </c>
      <c r="U532" s="236" t="s">
        <v>639</v>
      </c>
      <c r="V532" s="236" t="s">
        <v>636</v>
      </c>
      <c r="W532" s="236"/>
      <c r="Z532" s="226" t="s">
        <v>695</v>
      </c>
      <c r="AA532" s="228">
        <v>44208</v>
      </c>
      <c r="AB532" s="236" t="s">
        <v>879</v>
      </c>
      <c r="AC532" s="230" t="s">
        <v>2403</v>
      </c>
      <c r="AD532" s="229" t="s">
        <v>1044</v>
      </c>
      <c r="AE532" s="229">
        <v>44765</v>
      </c>
      <c r="AF532" s="226" t="s">
        <v>1967</v>
      </c>
    </row>
    <row r="533" spans="1:32" x14ac:dyDescent="0.25">
      <c r="A533" s="226" t="s">
        <v>3046</v>
      </c>
      <c r="B533" s="226" t="s">
        <v>3047</v>
      </c>
      <c r="C533" s="236" t="s">
        <v>687</v>
      </c>
      <c r="D533" s="226" t="s">
        <v>688</v>
      </c>
      <c r="E533" s="236" t="s">
        <v>3048</v>
      </c>
      <c r="F533" s="236" t="s">
        <v>269</v>
      </c>
      <c r="G533" s="236" t="s">
        <v>666</v>
      </c>
      <c r="H533" s="236" t="s">
        <v>666</v>
      </c>
      <c r="I533" s="236" t="e">
        <v>#N/A</v>
      </c>
      <c r="J533" s="236" t="s">
        <v>309</v>
      </c>
      <c r="K533" s="236" t="s">
        <v>309</v>
      </c>
      <c r="L533" s="246">
        <v>9</v>
      </c>
      <c r="M533" s="236" t="s">
        <v>862</v>
      </c>
      <c r="N533" s="236" t="s">
        <v>883</v>
      </c>
      <c r="O533" s="236" t="s">
        <v>884</v>
      </c>
      <c r="P533" s="236" t="s">
        <v>885</v>
      </c>
      <c r="Q533" s="246">
        <v>9</v>
      </c>
      <c r="R533" s="236">
        <v>7777777</v>
      </c>
      <c r="S533" s="236" t="s">
        <v>716</v>
      </c>
      <c r="T533" s="236" t="s">
        <v>886</v>
      </c>
      <c r="U533" s="236" t="s">
        <v>639</v>
      </c>
      <c r="V533" s="236" t="s">
        <v>636</v>
      </c>
      <c r="W533" s="236"/>
      <c r="X533" s="226" t="s">
        <v>695</v>
      </c>
      <c r="Y533" s="226" t="s">
        <v>695</v>
      </c>
      <c r="Z533" s="226" t="s">
        <v>695</v>
      </c>
    </row>
    <row r="534" spans="1:32" x14ac:dyDescent="0.25">
      <c r="A534" s="226" t="s">
        <v>3049</v>
      </c>
      <c r="B534" s="226" t="s">
        <v>3050</v>
      </c>
      <c r="C534" s="236" t="s">
        <v>687</v>
      </c>
      <c r="D534" s="226" t="s">
        <v>688</v>
      </c>
      <c r="E534" s="236" t="s">
        <v>3051</v>
      </c>
      <c r="F534" s="236" t="s">
        <v>269</v>
      </c>
      <c r="G534" s="236" t="s">
        <v>666</v>
      </c>
      <c r="H534" s="236" t="s">
        <v>666</v>
      </c>
      <c r="I534" s="236" t="e">
        <v>#N/A</v>
      </c>
      <c r="J534" s="236" t="s">
        <v>309</v>
      </c>
      <c r="K534" s="236" t="s">
        <v>309</v>
      </c>
      <c r="L534" s="246">
        <v>9</v>
      </c>
      <c r="M534" s="236" t="s">
        <v>716</v>
      </c>
      <c r="N534" s="236" t="s">
        <v>944</v>
      </c>
      <c r="O534" s="236" t="s">
        <v>3052</v>
      </c>
      <c r="P534" s="236" t="s">
        <v>636</v>
      </c>
      <c r="Q534" s="246">
        <v>9</v>
      </c>
      <c r="R534" s="236">
        <v>7777777</v>
      </c>
      <c r="S534" s="236" t="s">
        <v>716</v>
      </c>
      <c r="T534" s="236" t="s">
        <v>2030</v>
      </c>
      <c r="U534" s="236" t="s">
        <v>639</v>
      </c>
      <c r="V534" s="236" t="s">
        <v>636</v>
      </c>
      <c r="W534" s="236"/>
      <c r="X534" s="226" t="s">
        <v>695</v>
      </c>
      <c r="Y534" s="226" t="s">
        <v>695</v>
      </c>
      <c r="Z534" s="226" t="s">
        <v>695</v>
      </c>
    </row>
    <row r="535" spans="1:32" x14ac:dyDescent="0.25">
      <c r="A535" s="226" t="s">
        <v>3053</v>
      </c>
      <c r="B535" s="226" t="s">
        <v>3054</v>
      </c>
      <c r="C535" s="236" t="s">
        <v>687</v>
      </c>
      <c r="D535" s="226" t="s">
        <v>688</v>
      </c>
      <c r="E535" s="236" t="s">
        <v>3055</v>
      </c>
      <c r="F535" s="236" t="s">
        <v>269</v>
      </c>
      <c r="G535" s="236" t="s">
        <v>666</v>
      </c>
      <c r="H535" s="236" t="s">
        <v>666</v>
      </c>
      <c r="I535" s="236" t="e">
        <v>#N/A</v>
      </c>
      <c r="J535" s="236" t="s">
        <v>289</v>
      </c>
      <c r="K535" s="236" t="s">
        <v>289</v>
      </c>
      <c r="L535" s="246">
        <v>9</v>
      </c>
      <c r="M535" s="236" t="s">
        <v>862</v>
      </c>
      <c r="N535" s="236" t="s">
        <v>870</v>
      </c>
      <c r="O535" s="236" t="s">
        <v>3056</v>
      </c>
      <c r="P535" s="236" t="s">
        <v>636</v>
      </c>
      <c r="Q535" s="246">
        <v>9</v>
      </c>
      <c r="R535" s="236">
        <v>7777777</v>
      </c>
      <c r="S535" s="236" t="s">
        <v>716</v>
      </c>
      <c r="T535" s="236" t="s">
        <v>866</v>
      </c>
      <c r="U535" s="236" t="s">
        <v>639</v>
      </c>
      <c r="V535" s="236" t="s">
        <v>636</v>
      </c>
      <c r="W535" s="236"/>
      <c r="X535" s="226" t="s">
        <v>695</v>
      </c>
      <c r="Y535" s="226" t="s">
        <v>695</v>
      </c>
      <c r="Z535" s="226" t="s">
        <v>695</v>
      </c>
    </row>
    <row r="536" spans="1:32" x14ac:dyDescent="0.25">
      <c r="A536" s="226" t="s">
        <v>3057</v>
      </c>
      <c r="B536" s="226" t="s">
        <v>3058</v>
      </c>
      <c r="C536" s="236" t="s">
        <v>687</v>
      </c>
      <c r="D536" s="226" t="s">
        <v>688</v>
      </c>
      <c r="E536" s="236" t="s">
        <v>3059</v>
      </c>
      <c r="F536" s="236" t="s">
        <v>269</v>
      </c>
      <c r="G536" s="236" t="s">
        <v>666</v>
      </c>
      <c r="H536" s="236" t="s">
        <v>666</v>
      </c>
      <c r="I536" s="236" t="e">
        <v>#N/A</v>
      </c>
      <c r="J536" s="236" t="s">
        <v>289</v>
      </c>
      <c r="K536" s="236" t="s">
        <v>289</v>
      </c>
      <c r="L536" s="246">
        <v>9</v>
      </c>
      <c r="M536" s="236" t="s">
        <v>862</v>
      </c>
      <c r="N536" s="236" t="s">
        <v>3060</v>
      </c>
      <c r="O536" s="236" t="s">
        <v>3061</v>
      </c>
      <c r="P536" s="236" t="s">
        <v>636</v>
      </c>
      <c r="Q536" s="246">
        <v>9</v>
      </c>
      <c r="R536" s="236">
        <v>7777777</v>
      </c>
      <c r="S536" s="236" t="s">
        <v>716</v>
      </c>
      <c r="T536" s="236" t="s">
        <v>866</v>
      </c>
      <c r="U536" s="236" t="s">
        <v>639</v>
      </c>
      <c r="V536" s="236" t="s">
        <v>636</v>
      </c>
      <c r="W536" s="236"/>
      <c r="Z536" s="226" t="s">
        <v>695</v>
      </c>
      <c r="AA536" s="228">
        <v>44208</v>
      </c>
      <c r="AB536" s="236" t="s">
        <v>671</v>
      </c>
    </row>
    <row r="537" spans="1:32" x14ac:dyDescent="0.25">
      <c r="A537" s="226" t="s">
        <v>3062</v>
      </c>
      <c r="B537" s="226" t="s">
        <v>3063</v>
      </c>
      <c r="C537" s="236" t="s">
        <v>99</v>
      </c>
      <c r="D537" s="236" t="s">
        <v>631</v>
      </c>
      <c r="E537" s="236" t="s">
        <v>3064</v>
      </c>
      <c r="F537" s="236" t="s">
        <v>269</v>
      </c>
      <c r="G537" s="236" t="s">
        <v>666</v>
      </c>
      <c r="H537" s="236" t="s">
        <v>666</v>
      </c>
      <c r="I537" s="236"/>
      <c r="J537" s="236" t="s">
        <v>682</v>
      </c>
      <c r="K537" s="236" t="s">
        <v>682</v>
      </c>
      <c r="L537" s="246">
        <v>1</v>
      </c>
      <c r="M537" s="236" t="s">
        <v>633</v>
      </c>
      <c r="N537" s="236" t="s">
        <v>3065</v>
      </c>
      <c r="O537" s="236" t="s">
        <v>3066</v>
      </c>
      <c r="P537" s="236" t="s">
        <v>636</v>
      </c>
      <c r="Q537" s="246">
        <v>1</v>
      </c>
      <c r="R537" s="236">
        <v>1079086</v>
      </c>
      <c r="S537" s="236" t="s">
        <v>637</v>
      </c>
      <c r="T537" s="236" t="s">
        <v>682</v>
      </c>
      <c r="U537" s="236" t="s">
        <v>639</v>
      </c>
      <c r="V537" s="236" t="s">
        <v>636</v>
      </c>
      <c r="W537" s="236"/>
      <c r="X537" s="226" t="s">
        <v>640</v>
      </c>
      <c r="Y537" s="226" t="s">
        <v>640</v>
      </c>
      <c r="Z537" s="226" t="s">
        <v>640</v>
      </c>
    </row>
    <row r="538" spans="1:32" x14ac:dyDescent="0.25">
      <c r="A538" s="226" t="s">
        <v>3067</v>
      </c>
      <c r="B538" s="226" t="s">
        <v>3068</v>
      </c>
      <c r="C538" s="236" t="s">
        <v>99</v>
      </c>
      <c r="D538" s="236" t="s">
        <v>631</v>
      </c>
      <c r="E538" s="236" t="s">
        <v>3069</v>
      </c>
      <c r="F538" s="236" t="s">
        <v>269</v>
      </c>
      <c r="G538" s="236" t="s">
        <v>666</v>
      </c>
      <c r="H538" s="236" t="s">
        <v>666</v>
      </c>
      <c r="I538" s="236"/>
      <c r="J538" s="236" t="s">
        <v>682</v>
      </c>
      <c r="K538" s="236" t="s">
        <v>682</v>
      </c>
      <c r="L538" s="246">
        <v>1</v>
      </c>
      <c r="M538" s="236" t="s">
        <v>633</v>
      </c>
      <c r="N538" s="236" t="s">
        <v>3070</v>
      </c>
      <c r="O538" s="236" t="s">
        <v>3071</v>
      </c>
      <c r="P538" s="236" t="s">
        <v>636</v>
      </c>
      <c r="Q538" s="246">
        <v>1</v>
      </c>
      <c r="R538" s="236">
        <v>1079085</v>
      </c>
      <c r="S538" s="236" t="s">
        <v>637</v>
      </c>
      <c r="T538" s="236" t="s">
        <v>682</v>
      </c>
      <c r="U538" s="236" t="s">
        <v>639</v>
      </c>
      <c r="V538" s="236" t="s">
        <v>636</v>
      </c>
      <c r="W538" s="236"/>
      <c r="X538" s="226" t="s">
        <v>640</v>
      </c>
      <c r="Y538" s="226" t="s">
        <v>640</v>
      </c>
      <c r="Z538" s="226" t="s">
        <v>640</v>
      </c>
    </row>
    <row r="539" spans="1:32" x14ac:dyDescent="0.25">
      <c r="A539" s="226" t="s">
        <v>3072</v>
      </c>
      <c r="B539" s="226" t="s">
        <v>3073</v>
      </c>
      <c r="C539" s="236" t="s">
        <v>99</v>
      </c>
      <c r="D539" s="236" t="s">
        <v>631</v>
      </c>
      <c r="E539" s="236" t="s">
        <v>3074</v>
      </c>
      <c r="F539" s="236" t="s">
        <v>269</v>
      </c>
      <c r="G539" s="236" t="s">
        <v>666</v>
      </c>
      <c r="H539" s="236" t="s">
        <v>666</v>
      </c>
      <c r="I539" s="236" t="e">
        <v>#N/A</v>
      </c>
      <c r="J539" s="236" t="s">
        <v>468</v>
      </c>
      <c r="K539" s="236" t="s">
        <v>468</v>
      </c>
      <c r="L539" s="246">
        <v>1</v>
      </c>
      <c r="M539" s="236" t="s">
        <v>633</v>
      </c>
      <c r="N539" s="236" t="s">
        <v>3075</v>
      </c>
      <c r="O539" s="236" t="s">
        <v>3076</v>
      </c>
      <c r="P539" s="236" t="s">
        <v>636</v>
      </c>
      <c r="Q539" s="246">
        <v>1</v>
      </c>
      <c r="R539" s="236">
        <v>1079075</v>
      </c>
      <c r="S539" s="236" t="s">
        <v>637</v>
      </c>
      <c r="T539" s="236" t="s">
        <v>678</v>
      </c>
      <c r="U539" s="236" t="s">
        <v>639</v>
      </c>
      <c r="V539" s="236" t="s">
        <v>636</v>
      </c>
      <c r="W539" s="236"/>
      <c r="X539" s="226" t="s">
        <v>640</v>
      </c>
      <c r="Y539" s="226" t="s">
        <v>640</v>
      </c>
      <c r="Z539" s="226" t="s">
        <v>640</v>
      </c>
    </row>
    <row r="540" spans="1:32" x14ac:dyDescent="0.25">
      <c r="A540" s="226" t="s">
        <v>3077</v>
      </c>
      <c r="B540" s="226" t="s">
        <v>3078</v>
      </c>
      <c r="C540" s="236" t="s">
        <v>99</v>
      </c>
      <c r="D540" s="236" t="s">
        <v>631</v>
      </c>
      <c r="E540" s="236" t="s">
        <v>3079</v>
      </c>
      <c r="F540" s="236" t="s">
        <v>269</v>
      </c>
      <c r="G540" s="236" t="s">
        <v>666</v>
      </c>
      <c r="H540" s="236" t="s">
        <v>666</v>
      </c>
      <c r="I540" s="236" t="e">
        <v>#N/A</v>
      </c>
      <c r="J540" s="236" t="s">
        <v>468</v>
      </c>
      <c r="K540" s="236" t="s">
        <v>468</v>
      </c>
      <c r="L540" s="246">
        <v>1</v>
      </c>
      <c r="M540" s="236" t="s">
        <v>633</v>
      </c>
      <c r="N540" s="236" t="s">
        <v>3080</v>
      </c>
      <c r="O540" s="236" t="s">
        <v>3081</v>
      </c>
      <c r="P540" s="236" t="s">
        <v>636</v>
      </c>
      <c r="Q540" s="246">
        <v>1</v>
      </c>
      <c r="R540" s="236">
        <v>1079076</v>
      </c>
      <c r="S540" s="236" t="s">
        <v>637</v>
      </c>
      <c r="T540" s="236" t="s">
        <v>678</v>
      </c>
      <c r="U540" s="236" t="s">
        <v>639</v>
      </c>
      <c r="V540" s="236" t="s">
        <v>636</v>
      </c>
      <c r="W540" s="236"/>
      <c r="X540" s="226" t="s">
        <v>640</v>
      </c>
      <c r="Y540" s="226" t="s">
        <v>640</v>
      </c>
      <c r="Z540" s="226" t="s">
        <v>640</v>
      </c>
    </row>
    <row r="541" spans="1:32" x14ac:dyDescent="0.25">
      <c r="A541" s="226" t="s">
        <v>3082</v>
      </c>
      <c r="B541" s="226" t="s">
        <v>3083</v>
      </c>
      <c r="C541" s="236" t="s">
        <v>99</v>
      </c>
      <c r="D541" s="236" t="s">
        <v>631</v>
      </c>
      <c r="E541" s="236" t="s">
        <v>3084</v>
      </c>
      <c r="F541" s="236" t="s">
        <v>269</v>
      </c>
      <c r="G541" s="236" t="s">
        <v>666</v>
      </c>
      <c r="H541" s="236" t="s">
        <v>666</v>
      </c>
      <c r="I541" s="236" t="e">
        <v>#N/A</v>
      </c>
      <c r="J541" s="236" t="s">
        <v>632</v>
      </c>
      <c r="K541" s="236" t="s">
        <v>632</v>
      </c>
      <c r="L541" s="246">
        <v>1</v>
      </c>
      <c r="M541" s="236" t="s">
        <v>633</v>
      </c>
      <c r="N541" s="236" t="s">
        <v>3085</v>
      </c>
      <c r="O541" s="236" t="s">
        <v>3086</v>
      </c>
      <c r="P541" s="236" t="s">
        <v>636</v>
      </c>
      <c r="Q541" s="246">
        <v>1</v>
      </c>
      <c r="R541" s="236">
        <v>1079077</v>
      </c>
      <c r="S541" s="236" t="s">
        <v>637</v>
      </c>
      <c r="T541" s="236" t="s">
        <v>638</v>
      </c>
      <c r="U541" s="236" t="s">
        <v>639</v>
      </c>
      <c r="V541" s="236" t="s">
        <v>636</v>
      </c>
      <c r="W541" s="236"/>
      <c r="X541" s="226" t="s">
        <v>640</v>
      </c>
      <c r="Y541" s="226" t="s">
        <v>640</v>
      </c>
      <c r="Z541" s="226" t="s">
        <v>640</v>
      </c>
    </row>
    <row r="542" spans="1:32" x14ac:dyDescent="0.25">
      <c r="A542" s="226" t="s">
        <v>3087</v>
      </c>
      <c r="B542" s="226" t="s">
        <v>3088</v>
      </c>
      <c r="C542" s="236" t="s">
        <v>99</v>
      </c>
      <c r="D542" s="236" t="s">
        <v>631</v>
      </c>
      <c r="E542" s="236" t="s">
        <v>3089</v>
      </c>
      <c r="F542" s="236" t="s">
        <v>269</v>
      </c>
      <c r="G542" s="236" t="s">
        <v>666</v>
      </c>
      <c r="H542" s="236" t="s">
        <v>666</v>
      </c>
      <c r="I542" s="236" t="e">
        <v>#N/A</v>
      </c>
      <c r="J542" s="236" t="s">
        <v>632</v>
      </c>
      <c r="K542" s="236" t="s">
        <v>632</v>
      </c>
      <c r="L542" s="246">
        <v>1</v>
      </c>
      <c r="M542" s="236" t="s">
        <v>633</v>
      </c>
      <c r="N542" s="236" t="s">
        <v>3090</v>
      </c>
      <c r="O542" s="236" t="s">
        <v>3091</v>
      </c>
      <c r="P542" s="236" t="s">
        <v>636</v>
      </c>
      <c r="Q542" s="246">
        <v>1</v>
      </c>
      <c r="R542" s="236">
        <v>1079078</v>
      </c>
      <c r="S542" s="236" t="s">
        <v>637</v>
      </c>
      <c r="T542" s="236" t="s">
        <v>638</v>
      </c>
      <c r="U542" s="236" t="s">
        <v>639</v>
      </c>
      <c r="V542" s="236" t="s">
        <v>636</v>
      </c>
      <c r="W542" s="236"/>
      <c r="X542" s="226" t="s">
        <v>640</v>
      </c>
      <c r="Y542" s="226" t="s">
        <v>640</v>
      </c>
      <c r="Z542" s="226" t="s">
        <v>640</v>
      </c>
    </row>
    <row r="543" spans="1:32" x14ac:dyDescent="0.25">
      <c r="A543" s="226" t="s">
        <v>3092</v>
      </c>
      <c r="B543" s="226" t="s">
        <v>3093</v>
      </c>
      <c r="C543" s="236" t="s">
        <v>731</v>
      </c>
      <c r="D543" s="226" t="s">
        <v>732</v>
      </c>
      <c r="E543" s="236" t="s">
        <v>3094</v>
      </c>
      <c r="F543" s="236" t="s">
        <v>269</v>
      </c>
      <c r="G543" s="236" t="s">
        <v>666</v>
      </c>
      <c r="H543" s="236" t="s">
        <v>666</v>
      </c>
      <c r="I543" s="236"/>
      <c r="J543" s="236" t="s">
        <v>3095</v>
      </c>
      <c r="K543" s="236" t="s">
        <v>3095</v>
      </c>
      <c r="L543" s="246">
        <v>1</v>
      </c>
      <c r="M543" s="236" t="s">
        <v>983</v>
      </c>
      <c r="N543" s="236" t="s">
        <v>3096</v>
      </c>
      <c r="O543" s="236" t="s">
        <v>3097</v>
      </c>
      <c r="P543" s="236">
        <v>1016458</v>
      </c>
      <c r="Q543" s="246">
        <v>1</v>
      </c>
      <c r="R543" s="236">
        <v>7777777</v>
      </c>
      <c r="S543" s="236" t="s">
        <v>637</v>
      </c>
      <c r="T543" s="236" t="s">
        <v>694</v>
      </c>
      <c r="U543" s="236" t="s">
        <v>735</v>
      </c>
      <c r="V543" s="236" t="s">
        <v>983</v>
      </c>
      <c r="W543" s="236"/>
    </row>
    <row r="544" spans="1:32" x14ac:dyDescent="0.25">
      <c r="A544" s="226" t="s">
        <v>3098</v>
      </c>
      <c r="B544" s="226" t="s">
        <v>3099</v>
      </c>
      <c r="C544" s="236" t="s">
        <v>99</v>
      </c>
      <c r="D544" s="236" t="s">
        <v>631</v>
      </c>
      <c r="E544" s="236" t="s">
        <v>3100</v>
      </c>
      <c r="F544" s="236" t="s">
        <v>269</v>
      </c>
      <c r="G544" s="236" t="s">
        <v>666</v>
      </c>
      <c r="H544" s="236" t="s">
        <v>666</v>
      </c>
      <c r="I544" s="236" t="s">
        <v>667</v>
      </c>
      <c r="J544" s="236" t="s">
        <v>3101</v>
      </c>
      <c r="K544" s="236" t="s">
        <v>3101</v>
      </c>
      <c r="L544" s="246">
        <v>1</v>
      </c>
      <c r="M544" s="236" t="s">
        <v>2753</v>
      </c>
      <c r="N544" s="236" t="s">
        <v>3100</v>
      </c>
      <c r="O544" s="236" t="s">
        <v>3102</v>
      </c>
      <c r="P544" s="236" t="s">
        <v>636</v>
      </c>
      <c r="Q544" s="246">
        <v>1</v>
      </c>
      <c r="R544" s="236">
        <v>7777777</v>
      </c>
      <c r="S544" s="236" t="s">
        <v>637</v>
      </c>
      <c r="T544" s="236" t="s">
        <v>3101</v>
      </c>
      <c r="U544" s="236" t="s">
        <v>671</v>
      </c>
      <c r="V544" s="236" t="s">
        <v>3100</v>
      </c>
      <c r="W544" s="236"/>
      <c r="AA544" s="228">
        <v>44544</v>
      </c>
      <c r="AB544" s="236" t="s">
        <v>718</v>
      </c>
    </row>
    <row r="545" spans="1:30" x14ac:dyDescent="0.25">
      <c r="A545" s="226" t="s">
        <v>3103</v>
      </c>
      <c r="B545" s="226" t="s">
        <v>3104</v>
      </c>
      <c r="C545" s="236" t="s">
        <v>731</v>
      </c>
      <c r="D545" s="226" t="s">
        <v>732</v>
      </c>
      <c r="E545" s="236" t="s">
        <v>3100</v>
      </c>
      <c r="F545" s="236" t="s">
        <v>269</v>
      </c>
      <c r="G545" s="236" t="s">
        <v>666</v>
      </c>
      <c r="H545" s="236" t="s">
        <v>666</v>
      </c>
      <c r="I545" s="236" t="s">
        <v>667</v>
      </c>
      <c r="J545" s="236" t="s">
        <v>3101</v>
      </c>
      <c r="K545" s="236" t="s">
        <v>3101</v>
      </c>
      <c r="L545" s="246">
        <v>1</v>
      </c>
      <c r="M545" s="236" t="s">
        <v>2753</v>
      </c>
      <c r="N545" s="236" t="s">
        <v>3100</v>
      </c>
      <c r="O545" s="236" t="s">
        <v>3105</v>
      </c>
      <c r="P545" s="236" t="s">
        <v>636</v>
      </c>
      <c r="Q545" s="246">
        <v>1</v>
      </c>
      <c r="R545" s="236">
        <v>7777777</v>
      </c>
      <c r="S545" s="236" t="s">
        <v>637</v>
      </c>
      <c r="T545" s="236" t="s">
        <v>3101</v>
      </c>
      <c r="U545" s="236" t="s">
        <v>671</v>
      </c>
      <c r="V545" s="236" t="s">
        <v>3100</v>
      </c>
      <c r="W545" s="236"/>
      <c r="AA545" s="228">
        <v>44544</v>
      </c>
      <c r="AB545" s="236" t="s">
        <v>735</v>
      </c>
    </row>
    <row r="546" spans="1:30" x14ac:dyDescent="0.25">
      <c r="A546" s="226" t="s">
        <v>3106</v>
      </c>
      <c r="B546" s="226" t="s">
        <v>3107</v>
      </c>
      <c r="C546" s="236" t="s">
        <v>687</v>
      </c>
      <c r="D546" s="226" t="s">
        <v>688</v>
      </c>
      <c r="E546" s="236" t="s">
        <v>3100</v>
      </c>
      <c r="F546" s="236" t="s">
        <v>269</v>
      </c>
      <c r="G546" s="236" t="s">
        <v>666</v>
      </c>
      <c r="H546" s="236" t="s">
        <v>666</v>
      </c>
      <c r="I546" s="236" t="s">
        <v>667</v>
      </c>
      <c r="J546" s="236" t="s">
        <v>3101</v>
      </c>
      <c r="K546" s="236" t="s">
        <v>3101</v>
      </c>
      <c r="L546" s="246">
        <v>1</v>
      </c>
      <c r="M546" s="236" t="s">
        <v>2753</v>
      </c>
      <c r="N546" s="236" t="s">
        <v>3100</v>
      </c>
      <c r="O546" s="236" t="s">
        <v>3108</v>
      </c>
      <c r="P546" s="236" t="s">
        <v>636</v>
      </c>
      <c r="Q546" s="246">
        <v>1</v>
      </c>
      <c r="R546" s="236">
        <v>7777777</v>
      </c>
      <c r="S546" s="236" t="s">
        <v>637</v>
      </c>
      <c r="T546" s="236" t="s">
        <v>3101</v>
      </c>
      <c r="U546" s="236" t="s">
        <v>671</v>
      </c>
      <c r="V546" s="236" t="s">
        <v>3100</v>
      </c>
      <c r="W546" s="236"/>
      <c r="AA546" s="228">
        <v>44544</v>
      </c>
      <c r="AB546" s="236" t="s">
        <v>718</v>
      </c>
    </row>
    <row r="547" spans="1:30" x14ac:dyDescent="0.25">
      <c r="A547" s="226" t="s">
        <v>3109</v>
      </c>
      <c r="B547" s="226" t="s">
        <v>3110</v>
      </c>
      <c r="C547" s="236" t="s">
        <v>99</v>
      </c>
      <c r="D547" s="236" t="s">
        <v>631</v>
      </c>
      <c r="E547" s="236" t="s">
        <v>3111</v>
      </c>
      <c r="F547" s="236" t="s">
        <v>269</v>
      </c>
      <c r="G547" s="236" t="s">
        <v>666</v>
      </c>
      <c r="H547" s="236" t="s">
        <v>666</v>
      </c>
      <c r="I547" s="236" t="s">
        <v>667</v>
      </c>
      <c r="J547" s="236" t="s">
        <v>3101</v>
      </c>
      <c r="K547" s="236" t="s">
        <v>3101</v>
      </c>
      <c r="L547" s="246">
        <v>1</v>
      </c>
      <c r="M547" s="236" t="s">
        <v>2770</v>
      </c>
      <c r="N547" s="236" t="s">
        <v>3111</v>
      </c>
      <c r="O547" s="236" t="s">
        <v>3112</v>
      </c>
      <c r="P547" s="236">
        <v>1035816</v>
      </c>
      <c r="Q547" s="246">
        <v>1</v>
      </c>
      <c r="R547" s="236">
        <v>7777777</v>
      </c>
      <c r="S547" s="236" t="s">
        <v>637</v>
      </c>
      <c r="T547" s="236" t="s">
        <v>3101</v>
      </c>
      <c r="U547" s="236" t="s">
        <v>718</v>
      </c>
      <c r="V547" s="236" t="s">
        <v>3111</v>
      </c>
      <c r="W547" s="236"/>
      <c r="AA547" s="228">
        <v>44657</v>
      </c>
      <c r="AB547" s="236" t="s">
        <v>671</v>
      </c>
      <c r="AC547" s="228">
        <v>44544</v>
      </c>
      <c r="AD547" s="236" t="s">
        <v>718</v>
      </c>
    </row>
    <row r="548" spans="1:30" x14ac:dyDescent="0.25">
      <c r="A548" s="226" t="s">
        <v>3113</v>
      </c>
      <c r="B548" s="226" t="s">
        <v>3114</v>
      </c>
      <c r="C548" s="236" t="s">
        <v>1053</v>
      </c>
      <c r="D548" s="226" t="s">
        <v>1054</v>
      </c>
      <c r="E548" s="236" t="s">
        <v>3111</v>
      </c>
      <c r="F548" s="236" t="s">
        <v>269</v>
      </c>
      <c r="G548" s="236" t="s">
        <v>666</v>
      </c>
      <c r="H548" s="236" t="s">
        <v>666</v>
      </c>
      <c r="I548" s="236" t="s">
        <v>667</v>
      </c>
      <c r="J548" s="236" t="s">
        <v>3101</v>
      </c>
      <c r="K548" s="236" t="s">
        <v>3101</v>
      </c>
      <c r="L548" s="246">
        <v>1</v>
      </c>
      <c r="M548" s="236" t="s">
        <v>2770</v>
      </c>
      <c r="N548" s="236" t="s">
        <v>3111</v>
      </c>
      <c r="O548" s="236" t="s">
        <v>3115</v>
      </c>
      <c r="P548" s="236">
        <v>1035816</v>
      </c>
      <c r="Q548" s="246">
        <v>1</v>
      </c>
      <c r="R548" s="236">
        <v>7777777</v>
      </c>
      <c r="S548" s="236" t="s">
        <v>637</v>
      </c>
      <c r="T548" s="236" t="s">
        <v>3101</v>
      </c>
      <c r="U548" s="236" t="s">
        <v>718</v>
      </c>
      <c r="V548" s="236" t="s">
        <v>3111</v>
      </c>
      <c r="W548" s="236"/>
      <c r="AA548" s="228">
        <v>44657</v>
      </c>
      <c r="AB548" s="236" t="s">
        <v>671</v>
      </c>
      <c r="AC548" s="228">
        <v>44544</v>
      </c>
      <c r="AD548" s="236" t="s">
        <v>718</v>
      </c>
    </row>
    <row r="549" spans="1:30" x14ac:dyDescent="0.25">
      <c r="A549" s="226" t="s">
        <v>3116</v>
      </c>
      <c r="B549" s="226" t="s">
        <v>3117</v>
      </c>
      <c r="C549" s="236" t="s">
        <v>731</v>
      </c>
      <c r="D549" s="226" t="s">
        <v>732</v>
      </c>
      <c r="E549" s="236" t="s">
        <v>3111</v>
      </c>
      <c r="F549" s="236" t="s">
        <v>269</v>
      </c>
      <c r="G549" s="236" t="s">
        <v>666</v>
      </c>
      <c r="H549" s="236" t="s">
        <v>666</v>
      </c>
      <c r="I549" s="236" t="s">
        <v>667</v>
      </c>
      <c r="J549" s="236" t="s">
        <v>3101</v>
      </c>
      <c r="K549" s="236" t="s">
        <v>3101</v>
      </c>
      <c r="L549" s="246">
        <v>1</v>
      </c>
      <c r="M549" s="236" t="s">
        <v>2770</v>
      </c>
      <c r="N549" s="236" t="s">
        <v>3111</v>
      </c>
      <c r="O549" s="236" t="s">
        <v>3118</v>
      </c>
      <c r="P549" s="236">
        <v>1035816</v>
      </c>
      <c r="Q549" s="246">
        <v>1</v>
      </c>
      <c r="R549" s="236">
        <v>7777777</v>
      </c>
      <c r="S549" s="236" t="s">
        <v>637</v>
      </c>
      <c r="T549" s="236" t="s">
        <v>3101</v>
      </c>
      <c r="U549" s="236" t="s">
        <v>718</v>
      </c>
      <c r="V549" s="236" t="s">
        <v>3111</v>
      </c>
      <c r="W549" s="236"/>
      <c r="AA549" s="228">
        <v>44657</v>
      </c>
      <c r="AB549" s="236" t="s">
        <v>671</v>
      </c>
      <c r="AC549" s="228">
        <v>44544</v>
      </c>
      <c r="AD549" s="236" t="s">
        <v>735</v>
      </c>
    </row>
    <row r="550" spans="1:30" x14ac:dyDescent="0.25">
      <c r="A550" s="226" t="s">
        <v>3119</v>
      </c>
      <c r="B550" s="226" t="s">
        <v>3120</v>
      </c>
      <c r="C550" s="236" t="s">
        <v>687</v>
      </c>
      <c r="D550" s="226" t="s">
        <v>688</v>
      </c>
      <c r="E550" s="236" t="s">
        <v>3111</v>
      </c>
      <c r="F550" s="236" t="s">
        <v>269</v>
      </c>
      <c r="G550" s="236" t="s">
        <v>666</v>
      </c>
      <c r="H550" s="236" t="s">
        <v>666</v>
      </c>
      <c r="I550" s="236" t="s">
        <v>667</v>
      </c>
      <c r="J550" s="236" t="s">
        <v>3101</v>
      </c>
      <c r="K550" s="236" t="s">
        <v>3101</v>
      </c>
      <c r="L550" s="246">
        <v>1</v>
      </c>
      <c r="M550" s="236" t="s">
        <v>2770</v>
      </c>
      <c r="N550" s="236" t="s">
        <v>3111</v>
      </c>
      <c r="O550" s="236" t="s">
        <v>3121</v>
      </c>
      <c r="P550" s="236">
        <v>1035816</v>
      </c>
      <c r="Q550" s="246">
        <v>1</v>
      </c>
      <c r="R550" s="236">
        <v>7777777</v>
      </c>
      <c r="S550" s="236" t="s">
        <v>637</v>
      </c>
      <c r="T550" s="236" t="s">
        <v>3101</v>
      </c>
      <c r="U550" s="236" t="s">
        <v>718</v>
      </c>
      <c r="V550" s="236" t="s">
        <v>3111</v>
      </c>
      <c r="W550" s="236"/>
      <c r="AA550" s="228">
        <v>44657</v>
      </c>
      <c r="AB550" s="236" t="s">
        <v>671</v>
      </c>
      <c r="AC550" s="228">
        <v>44544</v>
      </c>
      <c r="AD550" s="236" t="s">
        <v>718</v>
      </c>
    </row>
    <row r="551" spans="1:30" x14ac:dyDescent="0.25">
      <c r="A551" s="226" t="s">
        <v>3122</v>
      </c>
      <c r="B551" s="226" t="s">
        <v>3123</v>
      </c>
      <c r="C551" s="236" t="s">
        <v>687</v>
      </c>
      <c r="D551" s="226" t="s">
        <v>688</v>
      </c>
      <c r="E551" s="236" t="s">
        <v>3124</v>
      </c>
      <c r="F551" s="236" t="s">
        <v>269</v>
      </c>
      <c r="G551" s="236" t="s">
        <v>666</v>
      </c>
      <c r="H551" s="236" t="s">
        <v>666</v>
      </c>
      <c r="I551" s="236"/>
      <c r="J551" s="236" t="s">
        <v>875</v>
      </c>
      <c r="K551" s="236" t="s">
        <v>875</v>
      </c>
      <c r="L551" s="246">
        <v>0.05</v>
      </c>
      <c r="M551" s="236" t="s">
        <v>716</v>
      </c>
      <c r="N551" s="236" t="s">
        <v>3125</v>
      </c>
      <c r="O551" s="236" t="s">
        <v>3126</v>
      </c>
      <c r="P551" s="236">
        <v>1034607</v>
      </c>
      <c r="Q551" s="246">
        <v>0.05</v>
      </c>
      <c r="R551" s="236">
        <v>25257</v>
      </c>
      <c r="S551" s="236" t="s">
        <v>716</v>
      </c>
      <c r="T551" s="236" t="s">
        <v>878</v>
      </c>
      <c r="U551" s="236" t="s">
        <v>879</v>
      </c>
      <c r="V551" s="236" t="s">
        <v>636</v>
      </c>
      <c r="W551" s="236"/>
    </row>
    <row r="552" spans="1:30" x14ac:dyDescent="0.25">
      <c r="A552" s="226" t="s">
        <v>3127</v>
      </c>
      <c r="B552" s="226" t="s">
        <v>3128</v>
      </c>
      <c r="C552" s="236" t="s">
        <v>687</v>
      </c>
      <c r="D552" s="226" t="s">
        <v>688</v>
      </c>
      <c r="E552" s="236" t="s">
        <v>3129</v>
      </c>
      <c r="F552" s="236" t="s">
        <v>269</v>
      </c>
      <c r="G552" s="236" t="s">
        <v>666</v>
      </c>
      <c r="H552" s="236" t="s">
        <v>666</v>
      </c>
      <c r="I552" s="236"/>
      <c r="J552" s="236" t="s">
        <v>875</v>
      </c>
      <c r="K552" s="236" t="s">
        <v>875</v>
      </c>
      <c r="L552" s="246">
        <v>0.05</v>
      </c>
      <c r="M552" s="236" t="s">
        <v>716</v>
      </c>
      <c r="N552" s="236" t="s">
        <v>3130</v>
      </c>
      <c r="O552" s="236" t="s">
        <v>3131</v>
      </c>
      <c r="P552" s="236" t="s">
        <v>636</v>
      </c>
      <c r="Q552" s="246">
        <v>0.05</v>
      </c>
      <c r="R552" s="236">
        <v>7777777</v>
      </c>
      <c r="S552" s="236" t="s">
        <v>716</v>
      </c>
      <c r="T552" s="236" t="s">
        <v>878</v>
      </c>
      <c r="U552" s="236" t="s">
        <v>879</v>
      </c>
      <c r="V552" s="236" t="s">
        <v>636</v>
      </c>
      <c r="W552" s="236"/>
    </row>
    <row r="553" spans="1:30" x14ac:dyDescent="0.25">
      <c r="A553" s="226" t="s">
        <v>3132</v>
      </c>
      <c r="B553" s="226" t="s">
        <v>3133</v>
      </c>
      <c r="C553" s="236" t="s">
        <v>731</v>
      </c>
      <c r="D553" s="226" t="s">
        <v>732</v>
      </c>
      <c r="E553" s="236" t="s">
        <v>992</v>
      </c>
      <c r="F553" s="236" t="s">
        <v>269</v>
      </c>
      <c r="G553" s="236" t="s">
        <v>666</v>
      </c>
      <c r="H553" s="236" t="s">
        <v>666</v>
      </c>
      <c r="I553" s="236" t="e">
        <v>#N/A</v>
      </c>
      <c r="J553" s="236" t="s">
        <v>470</v>
      </c>
      <c r="K553" s="236" t="s">
        <v>470</v>
      </c>
      <c r="L553" s="246">
        <v>1</v>
      </c>
      <c r="M553" s="236" t="s">
        <v>983</v>
      </c>
      <c r="N553" s="236" t="s">
        <v>990</v>
      </c>
      <c r="O553" s="236" t="s">
        <v>991</v>
      </c>
      <c r="P553" s="236" t="s">
        <v>992</v>
      </c>
      <c r="Q553" s="246">
        <v>1</v>
      </c>
      <c r="R553" s="236">
        <v>7777777</v>
      </c>
      <c r="S553" s="236" t="s">
        <v>637</v>
      </c>
      <c r="T553" s="236" t="s">
        <v>638</v>
      </c>
      <c r="U553" s="236" t="s">
        <v>639</v>
      </c>
      <c r="V553" s="236" t="s">
        <v>983</v>
      </c>
      <c r="W553" s="236"/>
      <c r="X553" s="226" t="s">
        <v>773</v>
      </c>
      <c r="Y553" s="226" t="s">
        <v>773</v>
      </c>
      <c r="Z553" s="226" t="s">
        <v>773</v>
      </c>
    </row>
    <row r="554" spans="1:30" x14ac:dyDescent="0.25">
      <c r="A554" s="226" t="s">
        <v>3134</v>
      </c>
      <c r="B554" s="226" t="s">
        <v>3135</v>
      </c>
      <c r="C554" s="236" t="s">
        <v>731</v>
      </c>
      <c r="D554" s="226" t="s">
        <v>732</v>
      </c>
      <c r="E554" s="236" t="s">
        <v>3136</v>
      </c>
      <c r="F554" s="236" t="s">
        <v>269</v>
      </c>
      <c r="G554" s="236" t="s">
        <v>666</v>
      </c>
      <c r="H554" s="236" t="s">
        <v>666</v>
      </c>
      <c r="I554" s="236" t="s">
        <v>667</v>
      </c>
      <c r="J554" s="236" t="s">
        <v>511</v>
      </c>
      <c r="K554" s="236" t="s">
        <v>511</v>
      </c>
      <c r="L554" s="246">
        <v>9</v>
      </c>
      <c r="M554" s="236" t="s">
        <v>862</v>
      </c>
      <c r="N554" s="236" t="s">
        <v>3137</v>
      </c>
      <c r="O554" s="236" t="s">
        <v>3138</v>
      </c>
      <c r="P554" s="236" t="s">
        <v>3139</v>
      </c>
      <c r="Q554" s="246">
        <v>9</v>
      </c>
      <c r="R554" s="236">
        <v>1086723</v>
      </c>
      <c r="S554" s="236" t="s">
        <v>633</v>
      </c>
      <c r="T554" s="236" t="s">
        <v>694</v>
      </c>
      <c r="U554" s="236" t="s">
        <v>735</v>
      </c>
      <c r="V554" s="236" t="s">
        <v>862</v>
      </c>
      <c r="W554" s="236"/>
    </row>
    <row r="555" spans="1:30" x14ac:dyDescent="0.25">
      <c r="A555" s="226" t="s">
        <v>3140</v>
      </c>
      <c r="B555" s="226" t="s">
        <v>3141</v>
      </c>
      <c r="C555" s="236" t="s">
        <v>99</v>
      </c>
      <c r="D555" s="236" t="s">
        <v>631</v>
      </c>
      <c r="E555" s="236" t="s">
        <v>3142</v>
      </c>
      <c r="F555" s="236" t="s">
        <v>269</v>
      </c>
      <c r="G555" s="236" t="s">
        <v>666</v>
      </c>
      <c r="H555" s="236" t="s">
        <v>666</v>
      </c>
      <c r="I555" s="236" t="e">
        <v>#N/A</v>
      </c>
      <c r="J555" s="236" t="s">
        <v>632</v>
      </c>
      <c r="K555" s="236" t="s">
        <v>632</v>
      </c>
      <c r="L555" s="246">
        <v>1</v>
      </c>
      <c r="M555" s="236" t="s">
        <v>1017</v>
      </c>
      <c r="N555" s="236" t="s">
        <v>3143</v>
      </c>
      <c r="O555" s="236" t="s">
        <v>3144</v>
      </c>
      <c r="P555" s="236" t="s">
        <v>636</v>
      </c>
      <c r="Q555" s="246">
        <v>1</v>
      </c>
      <c r="R555" s="236">
        <v>1078931</v>
      </c>
      <c r="S555" s="236" t="s">
        <v>637</v>
      </c>
      <c r="T555" s="236" t="s">
        <v>638</v>
      </c>
      <c r="U555" s="236" t="s">
        <v>639</v>
      </c>
      <c r="V555" s="236" t="s">
        <v>636</v>
      </c>
      <c r="W555" s="236"/>
      <c r="X555" s="226" t="s">
        <v>640</v>
      </c>
      <c r="Y555" s="226" t="s">
        <v>640</v>
      </c>
      <c r="Z555" s="226" t="s">
        <v>640</v>
      </c>
    </row>
    <row r="556" spans="1:30" x14ac:dyDescent="0.25">
      <c r="A556" s="226" t="s">
        <v>3145</v>
      </c>
      <c r="B556" s="226" t="s">
        <v>3146</v>
      </c>
      <c r="C556" s="236" t="s">
        <v>687</v>
      </c>
      <c r="D556" s="226" t="s">
        <v>688</v>
      </c>
      <c r="E556" s="236" t="s">
        <v>3147</v>
      </c>
      <c r="F556" s="236" t="s">
        <v>269</v>
      </c>
      <c r="G556" s="236" t="s">
        <v>666</v>
      </c>
      <c r="H556" s="236" t="s">
        <v>666</v>
      </c>
      <c r="I556" s="236" t="e">
        <v>#N/A</v>
      </c>
      <c r="J556" s="236" t="s">
        <v>468</v>
      </c>
      <c r="K556" s="236" t="s">
        <v>468</v>
      </c>
      <c r="L556" s="246">
        <v>1</v>
      </c>
      <c r="M556" s="236" t="s">
        <v>1017</v>
      </c>
      <c r="N556" s="236" t="s">
        <v>3148</v>
      </c>
      <c r="O556" s="236" t="s">
        <v>3149</v>
      </c>
      <c r="P556" s="236" t="s">
        <v>3147</v>
      </c>
      <c r="Q556" s="246">
        <v>1</v>
      </c>
      <c r="R556" s="236">
        <v>7777777</v>
      </c>
      <c r="S556" s="236" t="s">
        <v>637</v>
      </c>
      <c r="T556" s="236" t="s">
        <v>678</v>
      </c>
      <c r="U556" s="236" t="s">
        <v>639</v>
      </c>
      <c r="V556" s="236" t="s">
        <v>636</v>
      </c>
      <c r="W556" s="236"/>
      <c r="X556" s="226" t="s">
        <v>695</v>
      </c>
      <c r="Y556" s="226" t="s">
        <v>695</v>
      </c>
      <c r="Z556" s="226" t="s">
        <v>695</v>
      </c>
    </row>
    <row r="557" spans="1:30" x14ac:dyDescent="0.25">
      <c r="A557" s="226" t="s">
        <v>3150</v>
      </c>
      <c r="B557" s="226" t="s">
        <v>3151</v>
      </c>
      <c r="C557" s="236" t="s">
        <v>687</v>
      </c>
      <c r="D557" s="226" t="s">
        <v>688</v>
      </c>
      <c r="E557" s="236" t="s">
        <v>404</v>
      </c>
      <c r="F557" s="236" t="s">
        <v>269</v>
      </c>
      <c r="G557" s="236" t="s">
        <v>666</v>
      </c>
      <c r="H557" s="236" t="s">
        <v>666</v>
      </c>
      <c r="I557" s="236" t="e">
        <v>#N/A</v>
      </c>
      <c r="J557" s="236" t="s">
        <v>468</v>
      </c>
      <c r="K557" s="236" t="s">
        <v>468</v>
      </c>
      <c r="L557" s="246">
        <v>1</v>
      </c>
      <c r="M557" s="236" t="s">
        <v>1017</v>
      </c>
      <c r="N557" s="236" t="s">
        <v>3152</v>
      </c>
      <c r="O557" s="236" t="s">
        <v>405</v>
      </c>
      <c r="P557" s="236" t="s">
        <v>404</v>
      </c>
      <c r="Q557" s="246">
        <v>1</v>
      </c>
      <c r="R557" s="236">
        <v>7777777</v>
      </c>
      <c r="S557" s="236" t="s">
        <v>637</v>
      </c>
      <c r="T557" s="236" t="s">
        <v>678</v>
      </c>
      <c r="U557" s="236" t="s">
        <v>639</v>
      </c>
      <c r="V557" s="236" t="s">
        <v>636</v>
      </c>
      <c r="W557" s="236"/>
      <c r="X557" s="226" t="s">
        <v>695</v>
      </c>
      <c r="Y557" s="226" t="s">
        <v>695</v>
      </c>
      <c r="Z557" s="226" t="s">
        <v>695</v>
      </c>
    </row>
    <row r="558" spans="1:30" x14ac:dyDescent="0.25">
      <c r="A558" s="226" t="s">
        <v>3153</v>
      </c>
      <c r="B558" s="226" t="s">
        <v>3154</v>
      </c>
      <c r="C558" s="236" t="s">
        <v>687</v>
      </c>
      <c r="D558" s="226" t="s">
        <v>688</v>
      </c>
      <c r="E558" s="236" t="s">
        <v>3155</v>
      </c>
      <c r="F558" s="236" t="s">
        <v>269</v>
      </c>
      <c r="G558" s="236" t="s">
        <v>666</v>
      </c>
      <c r="H558" s="236" t="s">
        <v>666</v>
      </c>
      <c r="I558" s="236" t="e">
        <v>#N/A</v>
      </c>
      <c r="J558" s="236" t="s">
        <v>468</v>
      </c>
      <c r="K558" s="236" t="s">
        <v>468</v>
      </c>
      <c r="L558" s="246">
        <v>1</v>
      </c>
      <c r="M558" s="236" t="s">
        <v>1017</v>
      </c>
      <c r="N558" s="236" t="s">
        <v>3156</v>
      </c>
      <c r="O558" s="236" t="s">
        <v>3157</v>
      </c>
      <c r="P558" s="236" t="s">
        <v>3155</v>
      </c>
      <c r="Q558" s="246">
        <v>1</v>
      </c>
      <c r="R558" s="236">
        <v>7777777</v>
      </c>
      <c r="S558" s="236" t="s">
        <v>637</v>
      </c>
      <c r="T558" s="236" t="s">
        <v>678</v>
      </c>
      <c r="U558" s="236" t="s">
        <v>639</v>
      </c>
      <c r="V558" s="236" t="s">
        <v>636</v>
      </c>
      <c r="W558" s="236"/>
      <c r="X558" s="226" t="s">
        <v>695</v>
      </c>
      <c r="Y558" s="226" t="s">
        <v>695</v>
      </c>
      <c r="Z558" s="226" t="s">
        <v>695</v>
      </c>
    </row>
    <row r="559" spans="1:30" x14ac:dyDescent="0.25">
      <c r="A559" s="226" t="s">
        <v>3158</v>
      </c>
      <c r="B559" s="226" t="s">
        <v>3159</v>
      </c>
      <c r="C559" s="236" t="s">
        <v>99</v>
      </c>
      <c r="D559" s="236" t="s">
        <v>631</v>
      </c>
      <c r="E559" s="236" t="s">
        <v>3160</v>
      </c>
      <c r="F559" s="236" t="s">
        <v>269</v>
      </c>
      <c r="G559" s="236" t="s">
        <v>666</v>
      </c>
      <c r="H559" s="236" t="s">
        <v>666</v>
      </c>
      <c r="I559" s="236" t="e">
        <v>#N/A</v>
      </c>
      <c r="J559" s="236" t="s">
        <v>289</v>
      </c>
      <c r="K559" s="236" t="s">
        <v>289</v>
      </c>
      <c r="L559" s="246">
        <v>9</v>
      </c>
      <c r="M559" s="236" t="s">
        <v>716</v>
      </c>
      <c r="N559" s="236" t="s">
        <v>3161</v>
      </c>
      <c r="O559" s="236" t="s">
        <v>3162</v>
      </c>
      <c r="P559" s="236" t="s">
        <v>636</v>
      </c>
      <c r="Q559" s="246">
        <v>9</v>
      </c>
      <c r="R559" s="236">
        <v>1050242</v>
      </c>
      <c r="S559" s="236" t="s">
        <v>716</v>
      </c>
      <c r="T559" s="236" t="s">
        <v>866</v>
      </c>
      <c r="U559" s="236" t="s">
        <v>639</v>
      </c>
      <c r="V559" s="236" t="s">
        <v>3163</v>
      </c>
      <c r="W559" s="236"/>
      <c r="X559" s="226" t="s">
        <v>640</v>
      </c>
      <c r="Y559" s="226" t="s">
        <v>640</v>
      </c>
      <c r="Z559" s="226" t="s">
        <v>640</v>
      </c>
    </row>
    <row r="560" spans="1:30" x14ac:dyDescent="0.25">
      <c r="A560" s="226" t="s">
        <v>3164</v>
      </c>
      <c r="B560" s="226" t="s">
        <v>3165</v>
      </c>
      <c r="C560" s="236" t="s">
        <v>99</v>
      </c>
      <c r="D560" s="236" t="s">
        <v>631</v>
      </c>
      <c r="E560" s="236" t="s">
        <v>3166</v>
      </c>
      <c r="F560" s="236" t="s">
        <v>269</v>
      </c>
      <c r="G560" s="236" t="s">
        <v>666</v>
      </c>
      <c r="H560" s="236" t="s">
        <v>666</v>
      </c>
      <c r="I560" s="236"/>
      <c r="J560" s="236" t="s">
        <v>875</v>
      </c>
      <c r="K560" s="236" t="s">
        <v>875</v>
      </c>
      <c r="L560" s="246">
        <v>1</v>
      </c>
      <c r="M560" s="236" t="s">
        <v>716</v>
      </c>
      <c r="N560" s="236" t="s">
        <v>3124</v>
      </c>
      <c r="O560" s="236" t="s">
        <v>3167</v>
      </c>
      <c r="P560" s="236">
        <v>1034607</v>
      </c>
      <c r="Q560" s="246">
        <v>1</v>
      </c>
      <c r="R560" s="236">
        <v>1053702</v>
      </c>
      <c r="S560" s="236" t="s">
        <v>716</v>
      </c>
      <c r="T560" s="236" t="s">
        <v>878</v>
      </c>
      <c r="U560" s="236" t="s">
        <v>879</v>
      </c>
      <c r="V560" s="236" t="s">
        <v>3124</v>
      </c>
      <c r="W560" s="236"/>
    </row>
    <row r="561" spans="1:26" x14ac:dyDescent="0.25">
      <c r="A561" s="226" t="s">
        <v>3168</v>
      </c>
      <c r="B561" s="226" t="s">
        <v>3169</v>
      </c>
      <c r="C561" s="236" t="s">
        <v>731</v>
      </c>
      <c r="D561" s="226" t="s">
        <v>732</v>
      </c>
      <c r="E561" s="236" t="s">
        <v>3166</v>
      </c>
      <c r="F561" s="236" t="s">
        <v>269</v>
      </c>
      <c r="G561" s="236" t="s">
        <v>666</v>
      </c>
      <c r="H561" s="236" t="s">
        <v>666</v>
      </c>
      <c r="I561" s="236"/>
      <c r="J561" s="236" t="s">
        <v>1552</v>
      </c>
      <c r="K561" s="236" t="s">
        <v>1552</v>
      </c>
      <c r="L561" s="246">
        <v>1</v>
      </c>
      <c r="M561" s="236" t="s">
        <v>716</v>
      </c>
      <c r="N561" s="236" t="s">
        <v>3166</v>
      </c>
      <c r="O561" s="236" t="s">
        <v>3170</v>
      </c>
      <c r="P561" s="236">
        <v>1034607</v>
      </c>
      <c r="Q561" s="246">
        <v>1</v>
      </c>
      <c r="R561" s="236">
        <v>1053702</v>
      </c>
      <c r="S561" s="236" t="s">
        <v>716</v>
      </c>
      <c r="T561" s="236" t="s">
        <v>878</v>
      </c>
      <c r="U561" s="236" t="s">
        <v>671</v>
      </c>
      <c r="V561" s="236" t="s">
        <v>3124</v>
      </c>
      <c r="W561" s="236"/>
    </row>
    <row r="562" spans="1:26" x14ac:dyDescent="0.25">
      <c r="A562" s="226" t="s">
        <v>3171</v>
      </c>
      <c r="B562" s="226" t="s">
        <v>3172</v>
      </c>
      <c r="C562" s="236" t="s">
        <v>99</v>
      </c>
      <c r="D562" s="236" t="s">
        <v>631</v>
      </c>
      <c r="E562" s="236" t="s">
        <v>3173</v>
      </c>
      <c r="F562" s="236" t="s">
        <v>269</v>
      </c>
      <c r="G562" s="236" t="s">
        <v>666</v>
      </c>
      <c r="H562" s="236" t="s">
        <v>666</v>
      </c>
      <c r="I562" s="236"/>
      <c r="J562" s="236" t="s">
        <v>875</v>
      </c>
      <c r="K562" s="236" t="s">
        <v>875</v>
      </c>
      <c r="L562" s="246">
        <v>1</v>
      </c>
      <c r="M562" s="236" t="s">
        <v>716</v>
      </c>
      <c r="N562" s="236" t="s">
        <v>3174</v>
      </c>
      <c r="O562" s="236" t="s">
        <v>3175</v>
      </c>
      <c r="P562" s="236">
        <v>1031391</v>
      </c>
      <c r="Q562" s="246">
        <v>1</v>
      </c>
      <c r="R562" s="236">
        <v>1060913</v>
      </c>
      <c r="S562" s="236" t="s">
        <v>716</v>
      </c>
      <c r="T562" s="236" t="s">
        <v>878</v>
      </c>
      <c r="U562" s="236" t="s">
        <v>879</v>
      </c>
      <c r="V562" s="236" t="s">
        <v>3176</v>
      </c>
      <c r="W562" s="236"/>
    </row>
    <row r="563" spans="1:26" x14ac:dyDescent="0.25">
      <c r="A563" s="226" t="s">
        <v>3177</v>
      </c>
      <c r="B563" s="226" t="s">
        <v>3178</v>
      </c>
      <c r="C563" s="236" t="s">
        <v>731</v>
      </c>
      <c r="D563" s="226" t="s">
        <v>732</v>
      </c>
      <c r="E563" s="236" t="s">
        <v>3173</v>
      </c>
      <c r="F563" s="236" t="s">
        <v>269</v>
      </c>
      <c r="G563" s="236" t="s">
        <v>666</v>
      </c>
      <c r="H563" s="236" t="s">
        <v>666</v>
      </c>
      <c r="I563" s="236"/>
      <c r="J563" s="236" t="s">
        <v>875</v>
      </c>
      <c r="K563" s="236" t="s">
        <v>875</v>
      </c>
      <c r="L563" s="246">
        <v>1</v>
      </c>
      <c r="M563" s="236" t="s">
        <v>716</v>
      </c>
      <c r="N563" s="236" t="s">
        <v>3173</v>
      </c>
      <c r="O563" s="236" t="s">
        <v>3179</v>
      </c>
      <c r="P563" s="236">
        <v>1031391</v>
      </c>
      <c r="Q563" s="246">
        <v>1</v>
      </c>
      <c r="R563" s="236">
        <v>1060913</v>
      </c>
      <c r="S563" s="236" t="s">
        <v>716</v>
      </c>
      <c r="T563" s="236" t="s">
        <v>878</v>
      </c>
      <c r="U563" s="236" t="s">
        <v>735</v>
      </c>
      <c r="V563" s="236" t="s">
        <v>3174</v>
      </c>
      <c r="W563" s="236"/>
    </row>
    <row r="564" spans="1:26" x14ac:dyDescent="0.25">
      <c r="A564" s="226" t="s">
        <v>3180</v>
      </c>
      <c r="B564" s="226" t="s">
        <v>3181</v>
      </c>
      <c r="C564" s="236" t="s">
        <v>687</v>
      </c>
      <c r="D564" s="226" t="s">
        <v>688</v>
      </c>
      <c r="E564" s="236" t="s">
        <v>3182</v>
      </c>
      <c r="F564" s="236" t="s">
        <v>269</v>
      </c>
      <c r="G564" s="236" t="s">
        <v>666</v>
      </c>
      <c r="H564" s="236" t="s">
        <v>666</v>
      </c>
      <c r="I564" s="236"/>
      <c r="J564" s="236" t="s">
        <v>682</v>
      </c>
      <c r="K564" s="236" t="s">
        <v>682</v>
      </c>
      <c r="L564" s="246">
        <v>1</v>
      </c>
      <c r="M564" s="236" t="s">
        <v>1017</v>
      </c>
      <c r="N564" s="236" t="s">
        <v>3183</v>
      </c>
      <c r="O564" s="236" t="s">
        <v>3184</v>
      </c>
      <c r="P564" s="236" t="s">
        <v>3182</v>
      </c>
      <c r="Q564" s="246">
        <v>1</v>
      </c>
      <c r="R564" s="236">
        <v>7777777</v>
      </c>
      <c r="S564" s="236" t="s">
        <v>637</v>
      </c>
      <c r="T564" s="236" t="s">
        <v>1474</v>
      </c>
      <c r="U564" s="236" t="s">
        <v>639</v>
      </c>
      <c r="V564" s="236" t="s">
        <v>636</v>
      </c>
      <c r="W564" s="236"/>
      <c r="X564" s="226" t="s">
        <v>695</v>
      </c>
      <c r="Y564" s="226" t="s">
        <v>695</v>
      </c>
      <c r="Z564" s="226" t="s">
        <v>695</v>
      </c>
    </row>
    <row r="565" spans="1:26" x14ac:dyDescent="0.25">
      <c r="A565" s="226" t="s">
        <v>3185</v>
      </c>
      <c r="B565" s="226" t="s">
        <v>3186</v>
      </c>
      <c r="C565" s="236" t="s">
        <v>687</v>
      </c>
      <c r="D565" s="226" t="s">
        <v>688</v>
      </c>
      <c r="E565" s="236" t="s">
        <v>3187</v>
      </c>
      <c r="F565" s="236" t="s">
        <v>269</v>
      </c>
      <c r="G565" s="236" t="s">
        <v>666</v>
      </c>
      <c r="H565" s="236" t="s">
        <v>666</v>
      </c>
      <c r="I565" s="236" t="e">
        <v>#N/A</v>
      </c>
      <c r="J565" s="236" t="s">
        <v>289</v>
      </c>
      <c r="K565" s="236" t="s">
        <v>289</v>
      </c>
      <c r="L565" s="246">
        <v>9</v>
      </c>
      <c r="M565" s="236" t="s">
        <v>862</v>
      </c>
      <c r="N565" s="236" t="s">
        <v>3188</v>
      </c>
      <c r="O565" s="236" t="s">
        <v>3189</v>
      </c>
      <c r="P565" s="236" t="s">
        <v>3190</v>
      </c>
      <c r="Q565" s="246">
        <v>9</v>
      </c>
      <c r="R565" s="236">
        <v>7777777</v>
      </c>
      <c r="S565" s="236" t="s">
        <v>716</v>
      </c>
      <c r="T565" s="236" t="s">
        <v>1378</v>
      </c>
      <c r="U565" s="236" t="s">
        <v>639</v>
      </c>
      <c r="V565" s="236" t="s">
        <v>636</v>
      </c>
      <c r="W565" s="236"/>
      <c r="X565" s="226" t="s">
        <v>695</v>
      </c>
      <c r="Y565" s="226" t="s">
        <v>695</v>
      </c>
      <c r="Z565" s="226" t="s">
        <v>695</v>
      </c>
    </row>
    <row r="566" spans="1:26" x14ac:dyDescent="0.25">
      <c r="A566" s="226" t="s">
        <v>3191</v>
      </c>
      <c r="B566" s="226" t="s">
        <v>3192</v>
      </c>
      <c r="C566" s="236" t="s">
        <v>731</v>
      </c>
      <c r="D566" s="226" t="s">
        <v>732</v>
      </c>
      <c r="E566" s="236" t="s">
        <v>3193</v>
      </c>
      <c r="F566" s="236" t="s">
        <v>269</v>
      </c>
      <c r="G566" s="236" t="s">
        <v>666</v>
      </c>
      <c r="H566" s="236" t="s">
        <v>666</v>
      </c>
      <c r="I566" s="236"/>
      <c r="J566" s="236" t="s">
        <v>682</v>
      </c>
      <c r="K566" s="236" t="s">
        <v>682</v>
      </c>
      <c r="L566" s="246">
        <v>1</v>
      </c>
      <c r="M566" s="236" t="s">
        <v>3194</v>
      </c>
      <c r="N566" s="236" t="s">
        <v>3195</v>
      </c>
      <c r="O566" s="236" t="s">
        <v>3196</v>
      </c>
      <c r="P566" s="236">
        <v>1000858</v>
      </c>
      <c r="Q566" s="246">
        <v>1</v>
      </c>
      <c r="R566" s="236">
        <v>7777777</v>
      </c>
      <c r="S566" s="236" t="s">
        <v>637</v>
      </c>
      <c r="T566" s="236" t="s">
        <v>636</v>
      </c>
      <c r="U566" s="236" t="s">
        <v>639</v>
      </c>
      <c r="V566" s="236" t="s">
        <v>636</v>
      </c>
      <c r="W566" s="236"/>
      <c r="X566" s="226" t="s">
        <v>773</v>
      </c>
      <c r="Y566" s="226" t="s">
        <v>773</v>
      </c>
      <c r="Z566" s="226" t="s">
        <v>773</v>
      </c>
    </row>
    <row r="567" spans="1:26" x14ac:dyDescent="0.25">
      <c r="A567" s="226" t="s">
        <v>3197</v>
      </c>
      <c r="B567" s="226" t="s">
        <v>3198</v>
      </c>
      <c r="C567" s="236" t="s">
        <v>99</v>
      </c>
      <c r="D567" s="236" t="s">
        <v>631</v>
      </c>
      <c r="E567" s="236" t="s">
        <v>3199</v>
      </c>
      <c r="F567" s="236" t="s">
        <v>269</v>
      </c>
      <c r="G567" s="236" t="s">
        <v>666</v>
      </c>
      <c r="H567" s="236" t="s">
        <v>666</v>
      </c>
      <c r="I567" s="236" t="e">
        <v>#N/A</v>
      </c>
      <c r="J567" s="236" t="s">
        <v>845</v>
      </c>
      <c r="K567" s="236" t="s">
        <v>845</v>
      </c>
      <c r="L567" s="246">
        <v>9</v>
      </c>
      <c r="M567" s="236" t="s">
        <v>716</v>
      </c>
      <c r="N567" s="236" t="s">
        <v>3200</v>
      </c>
      <c r="O567" s="236" t="s">
        <v>3201</v>
      </c>
      <c r="P567" s="236" t="s">
        <v>636</v>
      </c>
      <c r="Q567" s="246">
        <v>9</v>
      </c>
      <c r="R567" s="236">
        <v>1070815</v>
      </c>
      <c r="S567" s="236" t="s">
        <v>716</v>
      </c>
      <c r="T567" s="236" t="s">
        <v>896</v>
      </c>
      <c r="U567" s="236" t="s">
        <v>639</v>
      </c>
      <c r="V567" s="236" t="s">
        <v>636</v>
      </c>
      <c r="W567" s="236"/>
      <c r="X567" s="226" t="s">
        <v>640</v>
      </c>
      <c r="Y567" s="226" t="s">
        <v>640</v>
      </c>
      <c r="Z567" s="226" t="s">
        <v>640</v>
      </c>
    </row>
    <row r="568" spans="1:26" x14ac:dyDescent="0.25">
      <c r="A568" s="226" t="s">
        <v>3202</v>
      </c>
      <c r="B568" s="226" t="s">
        <v>3203</v>
      </c>
      <c r="C568" s="236" t="s">
        <v>99</v>
      </c>
      <c r="D568" s="236" t="s">
        <v>631</v>
      </c>
      <c r="E568" s="236" t="s">
        <v>3204</v>
      </c>
      <c r="F568" s="236" t="s">
        <v>269</v>
      </c>
      <c r="G568" s="236" t="s">
        <v>666</v>
      </c>
      <c r="H568" s="236" t="s">
        <v>666</v>
      </c>
      <c r="I568" s="236" t="e">
        <v>#N/A</v>
      </c>
      <c r="J568" s="236" t="s">
        <v>845</v>
      </c>
      <c r="K568" s="236" t="s">
        <v>845</v>
      </c>
      <c r="L568" s="246">
        <v>9</v>
      </c>
      <c r="M568" s="236" t="s">
        <v>716</v>
      </c>
      <c r="N568" s="236" t="s">
        <v>3205</v>
      </c>
      <c r="O568" s="236" t="s">
        <v>3206</v>
      </c>
      <c r="P568" s="236" t="s">
        <v>636</v>
      </c>
      <c r="Q568" s="246">
        <v>9</v>
      </c>
      <c r="R568" s="236">
        <v>1070816</v>
      </c>
      <c r="S568" s="236" t="s">
        <v>716</v>
      </c>
      <c r="T568" s="236" t="s">
        <v>896</v>
      </c>
      <c r="U568" s="236" t="s">
        <v>639</v>
      </c>
      <c r="V568" s="236" t="s">
        <v>636</v>
      </c>
      <c r="W568" s="236"/>
      <c r="X568" s="226" t="s">
        <v>640</v>
      </c>
      <c r="Y568" s="226" t="s">
        <v>640</v>
      </c>
      <c r="Z568" s="226" t="s">
        <v>640</v>
      </c>
    </row>
    <row r="569" spans="1:26" x14ac:dyDescent="0.25">
      <c r="A569" s="226" t="s">
        <v>3207</v>
      </c>
      <c r="B569" s="226" t="s">
        <v>3208</v>
      </c>
      <c r="C569" s="236" t="s">
        <v>99</v>
      </c>
      <c r="D569" s="236" t="s">
        <v>631</v>
      </c>
      <c r="E569" s="236" t="s">
        <v>3209</v>
      </c>
      <c r="F569" s="236" t="s">
        <v>269</v>
      </c>
      <c r="G569" s="236" t="s">
        <v>666</v>
      </c>
      <c r="H569" s="236" t="s">
        <v>666</v>
      </c>
      <c r="I569" s="236" t="e">
        <v>#N/A</v>
      </c>
      <c r="J569" s="236" t="s">
        <v>845</v>
      </c>
      <c r="K569" s="236" t="s">
        <v>845</v>
      </c>
      <c r="L569" s="246">
        <v>9</v>
      </c>
      <c r="M569" s="236" t="s">
        <v>716</v>
      </c>
      <c r="N569" s="236" t="s">
        <v>3210</v>
      </c>
      <c r="O569" s="236" t="s">
        <v>3211</v>
      </c>
      <c r="P569" s="236" t="s">
        <v>636</v>
      </c>
      <c r="Q569" s="246">
        <v>9</v>
      </c>
      <c r="R569" s="236">
        <v>1070817</v>
      </c>
      <c r="S569" s="236" t="s">
        <v>716</v>
      </c>
      <c r="T569" s="236" t="s">
        <v>896</v>
      </c>
      <c r="U569" s="236" t="s">
        <v>639</v>
      </c>
      <c r="V569" s="236" t="s">
        <v>636</v>
      </c>
      <c r="W569" s="236"/>
      <c r="X569" s="226" t="s">
        <v>640</v>
      </c>
      <c r="Y569" s="226" t="s">
        <v>640</v>
      </c>
      <c r="Z569" s="226" t="s">
        <v>640</v>
      </c>
    </row>
    <row r="570" spans="1:26" x14ac:dyDescent="0.25">
      <c r="A570" s="226" t="s">
        <v>3212</v>
      </c>
      <c r="B570" s="226" t="s">
        <v>3213</v>
      </c>
      <c r="C570" s="236" t="s">
        <v>99</v>
      </c>
      <c r="D570" s="236" t="s">
        <v>631</v>
      </c>
      <c r="E570" s="236" t="s">
        <v>3214</v>
      </c>
      <c r="F570" s="236" t="s">
        <v>269</v>
      </c>
      <c r="G570" s="236" t="s">
        <v>666</v>
      </c>
      <c r="H570" s="236" t="s">
        <v>666</v>
      </c>
      <c r="I570" s="236" t="e">
        <v>#N/A</v>
      </c>
      <c r="J570" s="236" t="s">
        <v>845</v>
      </c>
      <c r="K570" s="236" t="s">
        <v>845</v>
      </c>
      <c r="L570" s="246">
        <v>9</v>
      </c>
      <c r="M570" s="236" t="s">
        <v>716</v>
      </c>
      <c r="N570" s="236" t="s">
        <v>2117</v>
      </c>
      <c r="O570" s="236" t="s">
        <v>3215</v>
      </c>
      <c r="P570" s="236" t="s">
        <v>636</v>
      </c>
      <c r="Q570" s="246">
        <v>9</v>
      </c>
      <c r="R570" s="236">
        <v>1070812</v>
      </c>
      <c r="S570" s="236" t="s">
        <v>716</v>
      </c>
      <c r="T570" s="236" t="s">
        <v>896</v>
      </c>
      <c r="U570" s="236" t="s">
        <v>639</v>
      </c>
      <c r="V570" s="236" t="s">
        <v>636</v>
      </c>
      <c r="W570" s="236"/>
      <c r="X570" s="226" t="s">
        <v>640</v>
      </c>
      <c r="Y570" s="226" t="s">
        <v>640</v>
      </c>
      <c r="Z570" s="226" t="s">
        <v>640</v>
      </c>
    </row>
    <row r="571" spans="1:26" x14ac:dyDescent="0.25">
      <c r="A571" s="226" t="s">
        <v>3216</v>
      </c>
      <c r="B571" s="226" t="s">
        <v>3217</v>
      </c>
      <c r="C571" s="236" t="s">
        <v>99</v>
      </c>
      <c r="D571" s="236" t="s">
        <v>631</v>
      </c>
      <c r="E571" s="236" t="s">
        <v>565</v>
      </c>
      <c r="F571" s="236" t="s">
        <v>269</v>
      </c>
      <c r="G571" s="236" t="s">
        <v>666</v>
      </c>
      <c r="H571" s="236" t="s">
        <v>666</v>
      </c>
      <c r="I571" s="236" t="e">
        <v>#N/A</v>
      </c>
      <c r="J571" s="236" t="s">
        <v>845</v>
      </c>
      <c r="K571" s="236" t="s">
        <v>845</v>
      </c>
      <c r="L571" s="246">
        <v>9</v>
      </c>
      <c r="M571" s="236" t="s">
        <v>716</v>
      </c>
      <c r="N571" s="236" t="s">
        <v>3218</v>
      </c>
      <c r="O571" s="236" t="s">
        <v>566</v>
      </c>
      <c r="P571" s="236" t="s">
        <v>636</v>
      </c>
      <c r="Q571" s="246">
        <v>9</v>
      </c>
      <c r="R571" s="236">
        <v>1045690</v>
      </c>
      <c r="S571" s="236" t="s">
        <v>716</v>
      </c>
      <c r="T571" s="236" t="s">
        <v>896</v>
      </c>
      <c r="U571" s="236" t="s">
        <v>639</v>
      </c>
      <c r="V571" s="236" t="s">
        <v>636</v>
      </c>
      <c r="W571" s="236"/>
      <c r="X571" s="226" t="s">
        <v>640</v>
      </c>
      <c r="Y571" s="226" t="s">
        <v>640</v>
      </c>
      <c r="Z571" s="226" t="s">
        <v>640</v>
      </c>
    </row>
    <row r="572" spans="1:26" x14ac:dyDescent="0.25">
      <c r="A572" s="226" t="s">
        <v>3219</v>
      </c>
      <c r="B572" s="226" t="s">
        <v>3220</v>
      </c>
      <c r="C572" s="236" t="s">
        <v>99</v>
      </c>
      <c r="D572" s="236" t="s">
        <v>631</v>
      </c>
      <c r="E572" s="236" t="s">
        <v>3221</v>
      </c>
      <c r="F572" s="236" t="s">
        <v>269</v>
      </c>
      <c r="G572" s="236" t="s">
        <v>666</v>
      </c>
      <c r="H572" s="236" t="s">
        <v>666</v>
      </c>
      <c r="I572" s="236" t="e">
        <v>#N/A</v>
      </c>
      <c r="J572" s="236" t="s">
        <v>845</v>
      </c>
      <c r="K572" s="236" t="s">
        <v>845</v>
      </c>
      <c r="L572" s="246">
        <v>9</v>
      </c>
      <c r="M572" s="236" t="s">
        <v>716</v>
      </c>
      <c r="N572" s="236" t="s">
        <v>3222</v>
      </c>
      <c r="O572" s="236" t="s">
        <v>3223</v>
      </c>
      <c r="P572" s="236" t="s">
        <v>636</v>
      </c>
      <c r="Q572" s="246">
        <v>9</v>
      </c>
      <c r="R572" s="236">
        <v>1045691</v>
      </c>
      <c r="S572" s="236" t="s">
        <v>716</v>
      </c>
      <c r="T572" s="236" t="s">
        <v>896</v>
      </c>
      <c r="U572" s="236" t="s">
        <v>639</v>
      </c>
      <c r="V572" s="236" t="s">
        <v>636</v>
      </c>
      <c r="W572" s="236"/>
      <c r="X572" s="226" t="s">
        <v>640</v>
      </c>
      <c r="Y572" s="226" t="s">
        <v>640</v>
      </c>
      <c r="Z572" s="226" t="s">
        <v>640</v>
      </c>
    </row>
    <row r="573" spans="1:26" x14ac:dyDescent="0.25">
      <c r="A573" s="226" t="s">
        <v>3224</v>
      </c>
      <c r="B573" s="226" t="s">
        <v>3225</v>
      </c>
      <c r="C573" s="236" t="s">
        <v>99</v>
      </c>
      <c r="D573" s="236" t="s">
        <v>631</v>
      </c>
      <c r="E573" s="236" t="s">
        <v>3226</v>
      </c>
      <c r="F573" s="236" t="s">
        <v>269</v>
      </c>
      <c r="G573" s="236" t="s">
        <v>666</v>
      </c>
      <c r="H573" s="236" t="s">
        <v>666</v>
      </c>
      <c r="I573" s="236" t="e">
        <v>#N/A</v>
      </c>
      <c r="J573" s="236" t="s">
        <v>845</v>
      </c>
      <c r="K573" s="236" t="s">
        <v>845</v>
      </c>
      <c r="L573" s="246">
        <v>9</v>
      </c>
      <c r="M573" s="236" t="s">
        <v>716</v>
      </c>
      <c r="N573" s="236" t="s">
        <v>3227</v>
      </c>
      <c r="O573" s="236" t="s">
        <v>3228</v>
      </c>
      <c r="P573" s="236" t="s">
        <v>636</v>
      </c>
      <c r="Q573" s="246">
        <v>9</v>
      </c>
      <c r="R573" s="236">
        <v>1048065</v>
      </c>
      <c r="S573" s="236" t="s">
        <v>716</v>
      </c>
      <c r="T573" s="236" t="s">
        <v>896</v>
      </c>
      <c r="U573" s="236" t="s">
        <v>639</v>
      </c>
      <c r="V573" s="236" t="s">
        <v>636</v>
      </c>
      <c r="W573" s="236"/>
      <c r="X573" s="226" t="s">
        <v>640</v>
      </c>
      <c r="Y573" s="226" t="s">
        <v>640</v>
      </c>
      <c r="Z573" s="226" t="s">
        <v>640</v>
      </c>
    </row>
    <row r="574" spans="1:26" x14ac:dyDescent="0.25">
      <c r="A574" s="226" t="s">
        <v>3229</v>
      </c>
      <c r="B574" s="226" t="s">
        <v>3230</v>
      </c>
      <c r="C574" s="236" t="s">
        <v>99</v>
      </c>
      <c r="D574" s="236" t="s">
        <v>631</v>
      </c>
      <c r="E574" s="236" t="s">
        <v>3231</v>
      </c>
      <c r="F574" s="236" t="s">
        <v>269</v>
      </c>
      <c r="G574" s="236" t="s">
        <v>666</v>
      </c>
      <c r="H574" s="236" t="s">
        <v>666</v>
      </c>
      <c r="I574" s="236" t="e">
        <v>#N/A</v>
      </c>
      <c r="J574" s="236" t="s">
        <v>845</v>
      </c>
      <c r="K574" s="236" t="s">
        <v>845</v>
      </c>
      <c r="L574" s="246">
        <v>9</v>
      </c>
      <c r="M574" s="236" t="s">
        <v>716</v>
      </c>
      <c r="N574" s="236" t="s">
        <v>3232</v>
      </c>
      <c r="O574" s="236" t="s">
        <v>3233</v>
      </c>
      <c r="P574" s="236" t="s">
        <v>636</v>
      </c>
      <c r="Q574" s="246">
        <v>9</v>
      </c>
      <c r="R574" s="236">
        <v>1048065</v>
      </c>
      <c r="S574" s="236" t="s">
        <v>716</v>
      </c>
      <c r="T574" s="236" t="s">
        <v>896</v>
      </c>
      <c r="U574" s="236" t="s">
        <v>639</v>
      </c>
      <c r="V574" s="236" t="s">
        <v>636</v>
      </c>
      <c r="W574" s="236"/>
      <c r="X574" s="226" t="s">
        <v>640</v>
      </c>
      <c r="Y574" s="226" t="s">
        <v>640</v>
      </c>
      <c r="Z574" s="226" t="s">
        <v>640</v>
      </c>
    </row>
    <row r="575" spans="1:26" x14ac:dyDescent="0.25">
      <c r="A575" s="226" t="s">
        <v>3234</v>
      </c>
      <c r="B575" s="226" t="s">
        <v>3235</v>
      </c>
      <c r="C575" s="236" t="s">
        <v>99</v>
      </c>
      <c r="D575" s="236" t="s">
        <v>631</v>
      </c>
      <c r="E575" s="236" t="s">
        <v>3236</v>
      </c>
      <c r="F575" s="236" t="s">
        <v>269</v>
      </c>
      <c r="G575" s="236" t="s">
        <v>666</v>
      </c>
      <c r="H575" s="236" t="s">
        <v>666</v>
      </c>
      <c r="I575" s="236" t="e">
        <v>#N/A</v>
      </c>
      <c r="J575" s="236" t="s">
        <v>845</v>
      </c>
      <c r="K575" s="236" t="s">
        <v>845</v>
      </c>
      <c r="L575" s="246">
        <v>9</v>
      </c>
      <c r="M575" s="236" t="s">
        <v>716</v>
      </c>
      <c r="N575" s="236" t="s">
        <v>3237</v>
      </c>
      <c r="O575" s="236" t="s">
        <v>3238</v>
      </c>
      <c r="P575" s="236" t="s">
        <v>636</v>
      </c>
      <c r="Q575" s="246">
        <v>9</v>
      </c>
      <c r="R575" s="236">
        <v>1041222</v>
      </c>
      <c r="S575" s="236" t="s">
        <v>716</v>
      </c>
      <c r="T575" s="236" t="s">
        <v>896</v>
      </c>
      <c r="U575" s="236" t="s">
        <v>639</v>
      </c>
      <c r="V575" s="236" t="s">
        <v>636</v>
      </c>
      <c r="W575" s="236"/>
      <c r="X575" s="226" t="s">
        <v>640</v>
      </c>
      <c r="Y575" s="226" t="s">
        <v>640</v>
      </c>
      <c r="Z575" s="226" t="s">
        <v>640</v>
      </c>
    </row>
    <row r="576" spans="1:26" x14ac:dyDescent="0.25">
      <c r="A576" s="226" t="s">
        <v>3239</v>
      </c>
      <c r="B576" s="226" t="s">
        <v>3240</v>
      </c>
      <c r="C576" s="236" t="s">
        <v>99</v>
      </c>
      <c r="D576" s="236" t="s">
        <v>631</v>
      </c>
      <c r="E576" s="236" t="s">
        <v>3241</v>
      </c>
      <c r="F576" s="236" t="s">
        <v>269</v>
      </c>
      <c r="G576" s="236" t="s">
        <v>666</v>
      </c>
      <c r="H576" s="236" t="s">
        <v>666</v>
      </c>
      <c r="I576" s="236" t="e">
        <v>#N/A</v>
      </c>
      <c r="J576" s="236" t="s">
        <v>468</v>
      </c>
      <c r="K576" s="236" t="s">
        <v>468</v>
      </c>
      <c r="L576" s="246">
        <v>1</v>
      </c>
      <c r="M576" s="236" t="s">
        <v>716</v>
      </c>
      <c r="N576" s="236" t="s">
        <v>3242</v>
      </c>
      <c r="O576" s="236" t="s">
        <v>3243</v>
      </c>
      <c r="P576" s="236" t="s">
        <v>636</v>
      </c>
      <c r="Q576" s="246">
        <v>1</v>
      </c>
      <c r="R576" s="236">
        <v>1005085</v>
      </c>
      <c r="S576" s="236" t="s">
        <v>637</v>
      </c>
      <c r="T576" s="236" t="s">
        <v>678</v>
      </c>
      <c r="U576" s="236" t="s">
        <v>639</v>
      </c>
      <c r="V576" s="236" t="s">
        <v>636</v>
      </c>
      <c r="W576" s="236"/>
      <c r="X576" s="226" t="s">
        <v>640</v>
      </c>
      <c r="Y576" s="226" t="s">
        <v>640</v>
      </c>
      <c r="Z576" s="226" t="s">
        <v>640</v>
      </c>
    </row>
    <row r="577" spans="1:30" x14ac:dyDescent="0.25">
      <c r="A577" s="226" t="s">
        <v>3244</v>
      </c>
      <c r="B577" s="226" t="s">
        <v>3245</v>
      </c>
      <c r="C577" s="236" t="s">
        <v>99</v>
      </c>
      <c r="D577" s="236" t="s">
        <v>631</v>
      </c>
      <c r="E577" s="236" t="s">
        <v>3246</v>
      </c>
      <c r="F577" s="236" t="s">
        <v>269</v>
      </c>
      <c r="G577" s="236" t="s">
        <v>666</v>
      </c>
      <c r="H577" s="236" t="s">
        <v>666</v>
      </c>
      <c r="I577" s="236" t="s">
        <v>667</v>
      </c>
      <c r="J577" s="236" t="s">
        <v>309</v>
      </c>
      <c r="K577" s="236" t="s">
        <v>309</v>
      </c>
      <c r="L577" s="246">
        <v>9</v>
      </c>
      <c r="M577" s="236" t="s">
        <v>716</v>
      </c>
      <c r="N577" s="236" t="s">
        <v>3247</v>
      </c>
      <c r="O577" s="236" t="s">
        <v>3248</v>
      </c>
      <c r="P577" s="236" t="s">
        <v>636</v>
      </c>
      <c r="Q577" s="246">
        <v>9</v>
      </c>
      <c r="R577" s="236">
        <v>1053735</v>
      </c>
      <c r="S577" s="236" t="s">
        <v>716</v>
      </c>
      <c r="T577" s="236" t="s">
        <v>2030</v>
      </c>
      <c r="U577" s="236" t="s">
        <v>639</v>
      </c>
      <c r="V577" s="236" t="s">
        <v>636</v>
      </c>
      <c r="W577" s="236"/>
      <c r="X577" s="226" t="s">
        <v>640</v>
      </c>
      <c r="Y577" s="226" t="s">
        <v>640</v>
      </c>
      <c r="Z577" s="226" t="s">
        <v>640</v>
      </c>
    </row>
    <row r="578" spans="1:30" x14ac:dyDescent="0.25">
      <c r="A578" s="226" t="s">
        <v>3249</v>
      </c>
      <c r="B578" s="226" t="s">
        <v>3250</v>
      </c>
      <c r="C578" s="236" t="s">
        <v>99</v>
      </c>
      <c r="D578" s="236" t="s">
        <v>631</v>
      </c>
      <c r="E578" s="236" t="s">
        <v>2197</v>
      </c>
      <c r="F578" s="236" t="s">
        <v>269</v>
      </c>
      <c r="G578" s="236" t="s">
        <v>666</v>
      </c>
      <c r="H578" s="236" t="s">
        <v>666</v>
      </c>
      <c r="I578" s="236" t="s">
        <v>667</v>
      </c>
      <c r="J578" s="236" t="s">
        <v>308</v>
      </c>
      <c r="K578" s="236" t="s">
        <v>308</v>
      </c>
      <c r="L578" s="246">
        <v>9</v>
      </c>
      <c r="M578" s="236" t="s">
        <v>716</v>
      </c>
      <c r="N578" s="236" t="s">
        <v>2087</v>
      </c>
      <c r="O578" s="236" t="s">
        <v>2088</v>
      </c>
      <c r="P578" s="236">
        <v>1015689</v>
      </c>
      <c r="Q578" s="246">
        <v>9</v>
      </c>
      <c r="R578" s="236">
        <v>1062370</v>
      </c>
      <c r="S578" s="236" t="s">
        <v>716</v>
      </c>
      <c r="T578" s="236" t="s">
        <v>2089</v>
      </c>
      <c r="U578" s="236" t="s">
        <v>879</v>
      </c>
      <c r="V578" s="236" t="s">
        <v>2090</v>
      </c>
      <c r="W578" s="236"/>
    </row>
    <row r="579" spans="1:30" x14ac:dyDescent="0.25">
      <c r="A579" s="226" t="s">
        <v>3251</v>
      </c>
      <c r="B579" s="226" t="s">
        <v>3252</v>
      </c>
      <c r="C579" s="236" t="s">
        <v>99</v>
      </c>
      <c r="D579" s="236" t="s">
        <v>631</v>
      </c>
      <c r="E579" s="236" t="s">
        <v>3253</v>
      </c>
      <c r="F579" s="236" t="s">
        <v>269</v>
      </c>
      <c r="G579" s="236" t="s">
        <v>666</v>
      </c>
      <c r="H579" s="236" t="s">
        <v>666</v>
      </c>
      <c r="I579" s="236" t="s">
        <v>667</v>
      </c>
      <c r="J579" s="236" t="s">
        <v>308</v>
      </c>
      <c r="K579" s="236" t="s">
        <v>308</v>
      </c>
      <c r="L579" s="246">
        <v>2.85</v>
      </c>
      <c r="M579" s="236" t="s">
        <v>716</v>
      </c>
      <c r="N579" s="236" t="s">
        <v>2094</v>
      </c>
      <c r="O579" s="236" t="s">
        <v>2095</v>
      </c>
      <c r="P579" s="236">
        <v>1031379</v>
      </c>
      <c r="Q579" s="246">
        <v>2.85</v>
      </c>
      <c r="R579" s="236">
        <v>1062371</v>
      </c>
      <c r="S579" s="236" t="s">
        <v>633</v>
      </c>
      <c r="T579" s="236" t="s">
        <v>1242</v>
      </c>
      <c r="U579" s="236" t="s">
        <v>879</v>
      </c>
      <c r="V579" s="236" t="s">
        <v>3254</v>
      </c>
      <c r="W579" s="236"/>
      <c r="X579" s="226" t="s">
        <v>1625</v>
      </c>
      <c r="Y579" s="226" t="s">
        <v>1625</v>
      </c>
      <c r="AC579" s="230" t="s">
        <v>1044</v>
      </c>
      <c r="AD579" s="229">
        <v>44765</v>
      </c>
    </row>
    <row r="580" spans="1:30" x14ac:dyDescent="0.25">
      <c r="A580" s="226" t="s">
        <v>3255</v>
      </c>
      <c r="B580" s="226" t="s">
        <v>3256</v>
      </c>
      <c r="C580" s="236" t="s">
        <v>99</v>
      </c>
      <c r="D580" s="236" t="s">
        <v>631</v>
      </c>
      <c r="E580" s="236" t="s">
        <v>3257</v>
      </c>
      <c r="F580" s="236" t="s">
        <v>269</v>
      </c>
      <c r="G580" s="236" t="s">
        <v>666</v>
      </c>
      <c r="H580" s="236" t="s">
        <v>666</v>
      </c>
      <c r="I580" s="236" t="s">
        <v>667</v>
      </c>
      <c r="J580" s="236" t="s">
        <v>309</v>
      </c>
      <c r="K580" s="236" t="s">
        <v>309</v>
      </c>
      <c r="L580" s="246">
        <v>9</v>
      </c>
      <c r="M580" s="236" t="s">
        <v>716</v>
      </c>
      <c r="N580" s="236" t="s">
        <v>3258</v>
      </c>
      <c r="O580" s="236" t="s">
        <v>3259</v>
      </c>
      <c r="P580" s="236" t="s">
        <v>636</v>
      </c>
      <c r="Q580" s="246">
        <v>9</v>
      </c>
      <c r="R580" s="236">
        <v>1064619</v>
      </c>
      <c r="S580" s="236" t="s">
        <v>716</v>
      </c>
      <c r="T580" s="236" t="s">
        <v>2030</v>
      </c>
      <c r="U580" s="236" t="s">
        <v>639</v>
      </c>
      <c r="V580" s="236" t="s">
        <v>636</v>
      </c>
      <c r="W580" s="236"/>
      <c r="X580" s="226" t="s">
        <v>640</v>
      </c>
      <c r="Y580" s="226" t="s">
        <v>640</v>
      </c>
      <c r="Z580" s="226" t="s">
        <v>640</v>
      </c>
      <c r="AD580" s="229"/>
    </row>
    <row r="581" spans="1:30" x14ac:dyDescent="0.25">
      <c r="A581" s="226" t="s">
        <v>3260</v>
      </c>
      <c r="B581" s="226" t="s">
        <v>3261</v>
      </c>
      <c r="C581" s="236" t="s">
        <v>99</v>
      </c>
      <c r="D581" s="236" t="s">
        <v>631</v>
      </c>
      <c r="E581" s="236" t="s">
        <v>3262</v>
      </c>
      <c r="F581" s="236" t="s">
        <v>269</v>
      </c>
      <c r="G581" s="236" t="s">
        <v>666</v>
      </c>
      <c r="H581" s="236" t="s">
        <v>666</v>
      </c>
      <c r="I581" s="236" t="s">
        <v>667</v>
      </c>
      <c r="J581" s="236" t="s">
        <v>308</v>
      </c>
      <c r="K581" s="236" t="s">
        <v>308</v>
      </c>
      <c r="L581" s="246">
        <v>1.65</v>
      </c>
      <c r="M581" s="236" t="s">
        <v>716</v>
      </c>
      <c r="N581" s="236" t="s">
        <v>3263</v>
      </c>
      <c r="O581" s="236" t="s">
        <v>3264</v>
      </c>
      <c r="P581" s="236">
        <v>1007844</v>
      </c>
      <c r="Q581" s="246">
        <v>1.65</v>
      </c>
      <c r="R581" s="236">
        <v>1075133</v>
      </c>
      <c r="S581" s="236" t="s">
        <v>633</v>
      </c>
      <c r="T581" s="236" t="s">
        <v>1242</v>
      </c>
      <c r="U581" s="236" t="s">
        <v>879</v>
      </c>
      <c r="V581" s="236" t="s">
        <v>3265</v>
      </c>
      <c r="W581" s="236"/>
      <c r="X581" s="226" t="s">
        <v>1625</v>
      </c>
      <c r="Y581" s="226" t="s">
        <v>1625</v>
      </c>
      <c r="AC581" s="230" t="s">
        <v>1044</v>
      </c>
      <c r="AD581" s="229">
        <v>44765</v>
      </c>
    </row>
    <row r="582" spans="1:30" x14ac:dyDescent="0.25">
      <c r="A582" s="226" t="s">
        <v>3266</v>
      </c>
      <c r="B582" s="226" t="s">
        <v>3267</v>
      </c>
      <c r="C582" s="236" t="s">
        <v>99</v>
      </c>
      <c r="D582" s="236" t="s">
        <v>631</v>
      </c>
      <c r="E582" s="236" t="s">
        <v>2202</v>
      </c>
      <c r="F582" s="236" t="s">
        <v>269</v>
      </c>
      <c r="G582" s="236" t="s">
        <v>666</v>
      </c>
      <c r="H582" s="236" t="s">
        <v>666</v>
      </c>
      <c r="I582" s="236" t="s">
        <v>667</v>
      </c>
      <c r="J582" s="236" t="s">
        <v>308</v>
      </c>
      <c r="K582" s="236" t="s">
        <v>308</v>
      </c>
      <c r="L582" s="246">
        <v>9</v>
      </c>
      <c r="M582" s="236" t="s">
        <v>716</v>
      </c>
      <c r="N582" s="236" t="s">
        <v>3268</v>
      </c>
      <c r="O582" s="236" t="s">
        <v>3269</v>
      </c>
      <c r="P582" s="236">
        <v>1034609</v>
      </c>
      <c r="Q582" s="246">
        <v>9</v>
      </c>
      <c r="R582" s="236">
        <v>1075134</v>
      </c>
      <c r="S582" s="236" t="s">
        <v>716</v>
      </c>
      <c r="T582" s="236" t="s">
        <v>1242</v>
      </c>
      <c r="U582" s="236" t="s">
        <v>879</v>
      </c>
      <c r="V582" s="236" t="s">
        <v>3268</v>
      </c>
      <c r="W582" s="236"/>
      <c r="AA582" s="228">
        <v>44512</v>
      </c>
      <c r="AB582" s="236" t="s">
        <v>718</v>
      </c>
      <c r="AD582" s="229"/>
    </row>
    <row r="583" spans="1:30" x14ac:dyDescent="0.25">
      <c r="A583" s="226" t="s">
        <v>3270</v>
      </c>
      <c r="B583" s="226" t="s">
        <v>3271</v>
      </c>
      <c r="C583" s="236" t="s">
        <v>731</v>
      </c>
      <c r="D583" s="226" t="s">
        <v>732</v>
      </c>
      <c r="E583" s="236" t="s">
        <v>2202</v>
      </c>
      <c r="F583" s="236" t="s">
        <v>269</v>
      </c>
      <c r="G583" s="236" t="s">
        <v>666</v>
      </c>
      <c r="H583" s="236" t="s">
        <v>666</v>
      </c>
      <c r="I583" s="236" t="s">
        <v>667</v>
      </c>
      <c r="J583" s="236" t="s">
        <v>308</v>
      </c>
      <c r="K583" s="236" t="s">
        <v>308</v>
      </c>
      <c r="L583" s="246">
        <v>9</v>
      </c>
      <c r="M583" s="236" t="s">
        <v>716</v>
      </c>
      <c r="N583" s="236" t="s">
        <v>3272</v>
      </c>
      <c r="O583" s="236" t="s">
        <v>2203</v>
      </c>
      <c r="P583" s="236">
        <v>1034609</v>
      </c>
      <c r="Q583" s="246">
        <v>9</v>
      </c>
      <c r="R583" s="236">
        <v>7777777</v>
      </c>
      <c r="S583" s="236" t="s">
        <v>716</v>
      </c>
      <c r="T583" s="236" t="s">
        <v>1662</v>
      </c>
      <c r="U583" s="236" t="s">
        <v>735</v>
      </c>
      <c r="V583" s="236" t="s">
        <v>804</v>
      </c>
      <c r="W583" s="236"/>
      <c r="AD583" s="229"/>
    </row>
    <row r="584" spans="1:30" x14ac:dyDescent="0.25">
      <c r="A584" s="226" t="s">
        <v>3273</v>
      </c>
      <c r="B584" s="226" t="s">
        <v>3274</v>
      </c>
      <c r="C584" s="236" t="s">
        <v>99</v>
      </c>
      <c r="D584" s="236" t="s">
        <v>631</v>
      </c>
      <c r="E584" s="236" t="s">
        <v>3275</v>
      </c>
      <c r="F584" s="236" t="s">
        <v>269</v>
      </c>
      <c r="G584" s="236" t="s">
        <v>666</v>
      </c>
      <c r="H584" s="236" t="s">
        <v>666</v>
      </c>
      <c r="I584" s="236" t="s">
        <v>667</v>
      </c>
      <c r="J584" s="236" t="s">
        <v>309</v>
      </c>
      <c r="K584" s="236" t="s">
        <v>309</v>
      </c>
      <c r="L584" s="246">
        <v>1.7</v>
      </c>
      <c r="M584" s="236" t="s">
        <v>716</v>
      </c>
      <c r="N584" s="236" t="s">
        <v>3276</v>
      </c>
      <c r="O584" s="236" t="s">
        <v>3277</v>
      </c>
      <c r="P584" s="236" t="s">
        <v>3278</v>
      </c>
      <c r="Q584" s="246">
        <v>1.7</v>
      </c>
      <c r="R584" s="236">
        <v>1077896</v>
      </c>
      <c r="S584" s="236" t="s">
        <v>716</v>
      </c>
      <c r="T584" s="236" t="s">
        <v>2223</v>
      </c>
      <c r="U584" s="236" t="s">
        <v>639</v>
      </c>
      <c r="V584" s="236" t="s">
        <v>3276</v>
      </c>
      <c r="W584" s="236"/>
      <c r="X584" s="226" t="s">
        <v>640</v>
      </c>
      <c r="Y584" s="226" t="s">
        <v>640</v>
      </c>
      <c r="Z584" s="226" t="s">
        <v>640</v>
      </c>
      <c r="AD584" s="229"/>
    </row>
    <row r="585" spans="1:30" x14ac:dyDescent="0.25">
      <c r="A585" s="226" t="s">
        <v>3279</v>
      </c>
      <c r="B585" s="226" t="s">
        <v>3280</v>
      </c>
      <c r="C585" s="236" t="s">
        <v>99</v>
      </c>
      <c r="D585" s="236" t="s">
        <v>631</v>
      </c>
      <c r="E585" s="236" t="s">
        <v>3281</v>
      </c>
      <c r="F585" s="236" t="s">
        <v>269</v>
      </c>
      <c r="G585" s="236" t="s">
        <v>666</v>
      </c>
      <c r="H585" s="236" t="s">
        <v>666</v>
      </c>
      <c r="I585" s="236" t="s">
        <v>667</v>
      </c>
      <c r="J585" s="236" t="s">
        <v>1688</v>
      </c>
      <c r="K585" s="236" t="s">
        <v>1688</v>
      </c>
      <c r="L585" s="246">
        <v>7.55</v>
      </c>
      <c r="M585" s="236" t="s">
        <v>716</v>
      </c>
      <c r="N585" s="236" t="s">
        <v>3282</v>
      </c>
      <c r="O585" s="236" t="s">
        <v>3283</v>
      </c>
      <c r="P585" s="236" t="s">
        <v>3284</v>
      </c>
      <c r="Q585" s="246">
        <v>7.55</v>
      </c>
      <c r="R585" s="236">
        <v>1062129</v>
      </c>
      <c r="S585" s="236" t="s">
        <v>633</v>
      </c>
      <c r="T585" s="236" t="s">
        <v>1692</v>
      </c>
      <c r="U585" s="236" t="s">
        <v>639</v>
      </c>
      <c r="V585" s="236" t="s">
        <v>3285</v>
      </c>
      <c r="W585" s="236"/>
      <c r="Z585" s="226" t="s">
        <v>640</v>
      </c>
      <c r="AA585" s="228">
        <v>44319</v>
      </c>
      <c r="AB585" s="236" t="s">
        <v>735</v>
      </c>
      <c r="AD585" s="229"/>
    </row>
    <row r="586" spans="1:30" x14ac:dyDescent="0.25">
      <c r="A586" s="226" t="s">
        <v>3286</v>
      </c>
      <c r="B586" s="226" t="s">
        <v>3287</v>
      </c>
      <c r="C586" s="236" t="s">
        <v>99</v>
      </c>
      <c r="D586" s="236" t="s">
        <v>631</v>
      </c>
      <c r="E586" s="236" t="s">
        <v>3288</v>
      </c>
      <c r="F586" s="236" t="s">
        <v>269</v>
      </c>
      <c r="G586" s="236" t="s">
        <v>666</v>
      </c>
      <c r="H586" s="236" t="s">
        <v>666</v>
      </c>
      <c r="I586" s="236" t="e">
        <v>#N/A</v>
      </c>
      <c r="J586" s="236" t="s">
        <v>289</v>
      </c>
      <c r="K586" s="236" t="s">
        <v>289</v>
      </c>
      <c r="L586" s="246">
        <v>9</v>
      </c>
      <c r="M586" s="236" t="s">
        <v>716</v>
      </c>
      <c r="N586" s="236" t="s">
        <v>2135</v>
      </c>
      <c r="O586" s="236" t="s">
        <v>3289</v>
      </c>
      <c r="P586" s="236" t="s">
        <v>636</v>
      </c>
      <c r="Q586" s="246">
        <v>9</v>
      </c>
      <c r="R586" s="236">
        <v>1051692</v>
      </c>
      <c r="S586" s="236" t="s">
        <v>716</v>
      </c>
      <c r="T586" s="236" t="s">
        <v>2261</v>
      </c>
      <c r="U586" s="236" t="s">
        <v>639</v>
      </c>
      <c r="V586" s="236" t="s">
        <v>636</v>
      </c>
      <c r="W586" s="236"/>
      <c r="X586" s="226" t="s">
        <v>640</v>
      </c>
      <c r="Y586" s="226" t="s">
        <v>640</v>
      </c>
      <c r="Z586" s="226" t="s">
        <v>640</v>
      </c>
      <c r="AD586" s="229"/>
    </row>
    <row r="587" spans="1:30" x14ac:dyDescent="0.25">
      <c r="A587" s="226" t="s">
        <v>3290</v>
      </c>
      <c r="B587" s="226" t="s">
        <v>3291</v>
      </c>
      <c r="C587" s="236" t="s">
        <v>99</v>
      </c>
      <c r="D587" s="236" t="s">
        <v>631</v>
      </c>
      <c r="E587" s="236" t="s">
        <v>3292</v>
      </c>
      <c r="F587" s="236" t="s">
        <v>269</v>
      </c>
      <c r="G587" s="236" t="s">
        <v>666</v>
      </c>
      <c r="H587" s="236" t="s">
        <v>666</v>
      </c>
      <c r="I587" s="236" t="e">
        <v>#N/A</v>
      </c>
      <c r="J587" s="236" t="s">
        <v>289</v>
      </c>
      <c r="K587" s="236" t="s">
        <v>289</v>
      </c>
      <c r="L587" s="246">
        <v>9</v>
      </c>
      <c r="M587" s="236" t="s">
        <v>716</v>
      </c>
      <c r="N587" s="236" t="s">
        <v>3293</v>
      </c>
      <c r="O587" s="236" t="s">
        <v>3294</v>
      </c>
      <c r="P587" s="236" t="s">
        <v>636</v>
      </c>
      <c r="Q587" s="246">
        <v>9</v>
      </c>
      <c r="R587" s="236">
        <v>1053736</v>
      </c>
      <c r="S587" s="236" t="s">
        <v>716</v>
      </c>
      <c r="T587" s="236" t="s">
        <v>2261</v>
      </c>
      <c r="U587" s="236" t="s">
        <v>639</v>
      </c>
      <c r="V587" s="236" t="s">
        <v>636</v>
      </c>
      <c r="W587" s="236"/>
      <c r="X587" s="226" t="s">
        <v>640</v>
      </c>
      <c r="Y587" s="226" t="s">
        <v>640</v>
      </c>
      <c r="Z587" s="226" t="s">
        <v>640</v>
      </c>
      <c r="AD587" s="229"/>
    </row>
    <row r="588" spans="1:30" x14ac:dyDescent="0.25">
      <c r="A588" s="226" t="s">
        <v>3295</v>
      </c>
      <c r="B588" s="226" t="s">
        <v>3296</v>
      </c>
      <c r="C588" s="236" t="s">
        <v>99</v>
      </c>
      <c r="D588" s="236" t="s">
        <v>631</v>
      </c>
      <c r="E588" s="236" t="s">
        <v>2294</v>
      </c>
      <c r="F588" s="236" t="s">
        <v>269</v>
      </c>
      <c r="G588" s="236" t="s">
        <v>666</v>
      </c>
      <c r="H588" s="236" t="s">
        <v>666</v>
      </c>
      <c r="I588" s="236" t="s">
        <v>667</v>
      </c>
      <c r="J588" s="236" t="s">
        <v>1688</v>
      </c>
      <c r="K588" s="236" t="s">
        <v>1688</v>
      </c>
      <c r="L588" s="246">
        <v>9</v>
      </c>
      <c r="M588" s="236" t="s">
        <v>716</v>
      </c>
      <c r="N588" s="236" t="s">
        <v>3297</v>
      </c>
      <c r="O588" s="236" t="s">
        <v>3298</v>
      </c>
      <c r="P588" s="236">
        <v>1031383</v>
      </c>
      <c r="Q588" s="246">
        <v>9</v>
      </c>
      <c r="R588" s="236">
        <v>1068929</v>
      </c>
      <c r="S588" s="236" t="s">
        <v>716</v>
      </c>
      <c r="T588" s="236" t="s">
        <v>3299</v>
      </c>
      <c r="U588" s="236" t="s">
        <v>879</v>
      </c>
      <c r="V588" s="236" t="s">
        <v>3300</v>
      </c>
      <c r="W588" s="236"/>
      <c r="AD588" s="229"/>
    </row>
    <row r="589" spans="1:30" x14ac:dyDescent="0.25">
      <c r="A589" s="226" t="s">
        <v>3301</v>
      </c>
      <c r="B589" s="226" t="s">
        <v>3302</v>
      </c>
      <c r="C589" s="236" t="s">
        <v>731</v>
      </c>
      <c r="D589" s="226" t="s">
        <v>732</v>
      </c>
      <c r="E589" s="236" t="s">
        <v>2294</v>
      </c>
      <c r="F589" s="236" t="s">
        <v>269</v>
      </c>
      <c r="G589" s="236" t="s">
        <v>666</v>
      </c>
      <c r="H589" s="236" t="s">
        <v>666</v>
      </c>
      <c r="I589" s="236" t="s">
        <v>667</v>
      </c>
      <c r="J589" s="236" t="s">
        <v>1688</v>
      </c>
      <c r="K589" s="236" t="s">
        <v>1688</v>
      </c>
      <c r="L589" s="246">
        <v>9</v>
      </c>
      <c r="M589" s="236" t="s">
        <v>716</v>
      </c>
      <c r="N589" s="236" t="s">
        <v>3303</v>
      </c>
      <c r="O589" s="236" t="s">
        <v>2295</v>
      </c>
      <c r="P589" s="236">
        <v>1031383</v>
      </c>
      <c r="Q589" s="246">
        <v>9</v>
      </c>
      <c r="R589" s="236">
        <v>7777777</v>
      </c>
      <c r="S589" s="236" t="s">
        <v>716</v>
      </c>
      <c r="T589" s="236" t="s">
        <v>3304</v>
      </c>
      <c r="U589" s="236" t="s">
        <v>735</v>
      </c>
      <c r="V589" s="236" t="s">
        <v>804</v>
      </c>
      <c r="W589" s="236"/>
      <c r="AD589" s="229"/>
    </row>
    <row r="590" spans="1:30" x14ac:dyDescent="0.25">
      <c r="A590" s="226" t="s">
        <v>3305</v>
      </c>
      <c r="B590" s="226" t="s">
        <v>3306</v>
      </c>
      <c r="C590" s="236" t="s">
        <v>687</v>
      </c>
      <c r="D590" s="226" t="s">
        <v>688</v>
      </c>
      <c r="E590" s="236" t="s">
        <v>3307</v>
      </c>
      <c r="F590" s="236" t="s">
        <v>269</v>
      </c>
      <c r="G590" s="236" t="s">
        <v>666</v>
      </c>
      <c r="H590" s="236" t="s">
        <v>666</v>
      </c>
      <c r="I590" s="236" t="s">
        <v>667</v>
      </c>
      <c r="J590" s="236" t="s">
        <v>289</v>
      </c>
      <c r="K590" s="236" t="s">
        <v>289</v>
      </c>
      <c r="L590" s="246">
        <v>9</v>
      </c>
      <c r="M590" s="236" t="s">
        <v>716</v>
      </c>
      <c r="N590" s="236" t="s">
        <v>3308</v>
      </c>
      <c r="O590" s="236" t="s">
        <v>3309</v>
      </c>
      <c r="P590" s="236">
        <v>1031383</v>
      </c>
      <c r="Q590" s="246">
        <v>9</v>
      </c>
      <c r="R590" s="236">
        <v>7777777</v>
      </c>
      <c r="S590" s="236" t="s">
        <v>716</v>
      </c>
      <c r="T590" s="236" t="s">
        <v>2277</v>
      </c>
      <c r="U590" s="236" t="s">
        <v>718</v>
      </c>
      <c r="V590" s="236" t="s">
        <v>636</v>
      </c>
      <c r="W590" s="236"/>
      <c r="AA590" s="228">
        <v>44340</v>
      </c>
      <c r="AB590" s="236" t="s">
        <v>709</v>
      </c>
      <c r="AD590" s="229"/>
    </row>
    <row r="591" spans="1:30" x14ac:dyDescent="0.25">
      <c r="A591" s="226" t="s">
        <v>3310</v>
      </c>
      <c r="B591" s="226" t="s">
        <v>3311</v>
      </c>
      <c r="C591" s="236" t="s">
        <v>731</v>
      </c>
      <c r="D591" s="226" t="s">
        <v>732</v>
      </c>
      <c r="E591" s="236" t="s">
        <v>3312</v>
      </c>
      <c r="F591" s="236" t="s">
        <v>269</v>
      </c>
      <c r="G591" s="236" t="s">
        <v>666</v>
      </c>
      <c r="H591" s="236" t="s">
        <v>666</v>
      </c>
      <c r="I591" s="236" t="s">
        <v>667</v>
      </c>
      <c r="J591" s="236" t="s">
        <v>1688</v>
      </c>
      <c r="K591" s="236" t="s">
        <v>1688</v>
      </c>
      <c r="L591" s="246">
        <v>9</v>
      </c>
      <c r="M591" s="236" t="s">
        <v>716</v>
      </c>
      <c r="N591" s="236" t="s">
        <v>3313</v>
      </c>
      <c r="O591" s="236" t="s">
        <v>3314</v>
      </c>
      <c r="P591" s="236">
        <v>1031383</v>
      </c>
      <c r="Q591" s="246">
        <v>9</v>
      </c>
      <c r="R591" s="236">
        <v>7777777</v>
      </c>
      <c r="S591" s="236" t="s">
        <v>716</v>
      </c>
      <c r="T591" s="236" t="s">
        <v>3304</v>
      </c>
      <c r="U591" s="236" t="s">
        <v>735</v>
      </c>
      <c r="V591" s="236" t="s">
        <v>636</v>
      </c>
      <c r="W591" s="236"/>
      <c r="AD591" s="229"/>
    </row>
    <row r="592" spans="1:30" x14ac:dyDescent="0.25">
      <c r="A592" s="226" t="s">
        <v>3315</v>
      </c>
      <c r="B592" s="226" t="s">
        <v>3316</v>
      </c>
      <c r="C592" s="236" t="s">
        <v>99</v>
      </c>
      <c r="D592" s="236" t="s">
        <v>631</v>
      </c>
      <c r="E592" s="236" t="s">
        <v>3317</v>
      </c>
      <c r="F592" s="236" t="s">
        <v>269</v>
      </c>
      <c r="G592" s="236" t="s">
        <v>666</v>
      </c>
      <c r="H592" s="236" t="s">
        <v>666</v>
      </c>
      <c r="I592" s="236" t="s">
        <v>667</v>
      </c>
      <c r="J592" s="236" t="s">
        <v>1688</v>
      </c>
      <c r="K592" s="236" t="s">
        <v>1688</v>
      </c>
      <c r="L592" s="246">
        <v>4.7</v>
      </c>
      <c r="M592" s="236" t="s">
        <v>716</v>
      </c>
      <c r="N592" s="236" t="s">
        <v>3318</v>
      </c>
      <c r="O592" s="236" t="s">
        <v>3319</v>
      </c>
      <c r="P592" s="236">
        <v>1000489</v>
      </c>
      <c r="Q592" s="246">
        <v>4.7</v>
      </c>
      <c r="R592" s="236">
        <v>1068928</v>
      </c>
      <c r="S592" s="236" t="s">
        <v>633</v>
      </c>
      <c r="T592" s="236" t="s">
        <v>1692</v>
      </c>
      <c r="U592" s="236" t="s">
        <v>879</v>
      </c>
      <c r="V592" s="236" t="s">
        <v>3320</v>
      </c>
      <c r="W592" s="236"/>
      <c r="X592" s="226" t="s">
        <v>1625</v>
      </c>
      <c r="Y592" s="226" t="s">
        <v>1625</v>
      </c>
      <c r="AC592" s="230" t="s">
        <v>1044</v>
      </c>
      <c r="AD592" s="229">
        <v>44765</v>
      </c>
    </row>
    <row r="593" spans="1:30" x14ac:dyDescent="0.25">
      <c r="A593" s="226" t="s">
        <v>3321</v>
      </c>
      <c r="B593" s="226" t="s">
        <v>3322</v>
      </c>
      <c r="C593" s="236" t="s">
        <v>99</v>
      </c>
      <c r="D593" s="236" t="s">
        <v>631</v>
      </c>
      <c r="E593" s="236" t="s">
        <v>3323</v>
      </c>
      <c r="F593" s="236" t="s">
        <v>269</v>
      </c>
      <c r="G593" s="236" t="s">
        <v>666</v>
      </c>
      <c r="H593" s="236" t="s">
        <v>666</v>
      </c>
      <c r="I593" s="236" t="s">
        <v>667</v>
      </c>
      <c r="J593" s="236" t="s">
        <v>289</v>
      </c>
      <c r="K593" s="236" t="s">
        <v>289</v>
      </c>
      <c r="L593" s="246">
        <v>4.5999999999999996</v>
      </c>
      <c r="M593" s="236" t="s">
        <v>716</v>
      </c>
      <c r="N593" s="236" t="s">
        <v>3324</v>
      </c>
      <c r="O593" s="236" t="s">
        <v>3325</v>
      </c>
      <c r="P593" s="236" t="s">
        <v>3326</v>
      </c>
      <c r="Q593" s="246">
        <v>4.5999999999999996</v>
      </c>
      <c r="R593" s="236">
        <v>1077895</v>
      </c>
      <c r="S593" s="236" t="s">
        <v>716</v>
      </c>
      <c r="T593" s="236" t="s">
        <v>2261</v>
      </c>
      <c r="U593" s="236" t="s">
        <v>671</v>
      </c>
      <c r="V593" s="236" t="s">
        <v>3324</v>
      </c>
      <c r="W593" s="236"/>
    </row>
    <row r="594" spans="1:30" x14ac:dyDescent="0.25">
      <c r="A594" s="226" t="s">
        <v>3327</v>
      </c>
      <c r="B594" s="226" t="s">
        <v>3328</v>
      </c>
      <c r="C594" s="236" t="s">
        <v>99</v>
      </c>
      <c r="D594" s="236" t="s">
        <v>631</v>
      </c>
      <c r="E594" s="236" t="s">
        <v>3329</v>
      </c>
      <c r="F594" s="236" t="s">
        <v>269</v>
      </c>
      <c r="G594" s="236" t="s">
        <v>666</v>
      </c>
      <c r="H594" s="236" t="s">
        <v>666</v>
      </c>
      <c r="I594" s="236" t="s">
        <v>667</v>
      </c>
      <c r="J594" s="236" t="s">
        <v>511</v>
      </c>
      <c r="K594" s="236" t="s">
        <v>511</v>
      </c>
      <c r="L594" s="246">
        <v>9</v>
      </c>
      <c r="M594" s="236" t="s">
        <v>716</v>
      </c>
      <c r="N594" s="236" t="s">
        <v>3330</v>
      </c>
      <c r="O594" s="236" t="s">
        <v>3331</v>
      </c>
      <c r="P594" s="236" t="s">
        <v>3332</v>
      </c>
      <c r="Q594" s="246">
        <v>9</v>
      </c>
      <c r="R594" s="236">
        <v>1080013</v>
      </c>
      <c r="S594" s="236" t="s">
        <v>633</v>
      </c>
      <c r="T594" s="236" t="s">
        <v>1264</v>
      </c>
      <c r="U594" s="236" t="s">
        <v>639</v>
      </c>
      <c r="V594" s="236" t="s">
        <v>636</v>
      </c>
      <c r="W594" s="236"/>
      <c r="X594" s="226" t="s">
        <v>640</v>
      </c>
      <c r="Y594" s="226" t="s">
        <v>640</v>
      </c>
      <c r="Z594" s="226" t="s">
        <v>640</v>
      </c>
      <c r="AA594" s="228">
        <v>44356</v>
      </c>
      <c r="AB594" s="236" t="s">
        <v>639</v>
      </c>
    </row>
    <row r="595" spans="1:30" x14ac:dyDescent="0.25">
      <c r="A595" s="226" t="s">
        <v>3333</v>
      </c>
      <c r="B595" s="226" t="s">
        <v>3334</v>
      </c>
      <c r="C595" s="236" t="s">
        <v>99</v>
      </c>
      <c r="D595" s="236" t="s">
        <v>631</v>
      </c>
      <c r="E595" s="236" t="s">
        <v>3335</v>
      </c>
      <c r="F595" s="236" t="s">
        <v>269</v>
      </c>
      <c r="G595" s="236" t="s">
        <v>666</v>
      </c>
      <c r="H595" s="236" t="s">
        <v>666</v>
      </c>
      <c r="I595" s="236" t="e">
        <v>#N/A</v>
      </c>
      <c r="J595" s="236" t="s">
        <v>309</v>
      </c>
      <c r="K595" s="236" t="s">
        <v>309</v>
      </c>
      <c r="L595" s="246">
        <v>8.85</v>
      </c>
      <c r="M595" s="236" t="s">
        <v>716</v>
      </c>
      <c r="N595" s="236" t="s">
        <v>2161</v>
      </c>
      <c r="O595" s="236" t="s">
        <v>3336</v>
      </c>
      <c r="P595" s="236" t="s">
        <v>636</v>
      </c>
      <c r="Q595" s="246">
        <v>8.85</v>
      </c>
      <c r="R595" s="236">
        <v>1029486</v>
      </c>
      <c r="S595" s="236" t="s">
        <v>716</v>
      </c>
      <c r="T595" s="236" t="s">
        <v>913</v>
      </c>
      <c r="U595" s="236" t="s">
        <v>639</v>
      </c>
      <c r="V595" s="236" t="s">
        <v>3337</v>
      </c>
      <c r="W595" s="236"/>
      <c r="X595" s="226" t="s">
        <v>640</v>
      </c>
      <c r="Y595" s="226" t="s">
        <v>640</v>
      </c>
      <c r="Z595" s="226" t="s">
        <v>640</v>
      </c>
    </row>
    <row r="596" spans="1:30" x14ac:dyDescent="0.25">
      <c r="A596" s="226" t="s">
        <v>3338</v>
      </c>
      <c r="B596" s="226" t="s">
        <v>3339</v>
      </c>
      <c r="C596" s="236" t="s">
        <v>99</v>
      </c>
      <c r="D596" s="236" t="s">
        <v>631</v>
      </c>
      <c r="E596" s="236" t="s">
        <v>2324</v>
      </c>
      <c r="F596" s="236" t="s">
        <v>269</v>
      </c>
      <c r="G596" s="236" t="s">
        <v>666</v>
      </c>
      <c r="H596" s="236" t="s">
        <v>666</v>
      </c>
      <c r="I596" s="236" t="s">
        <v>667</v>
      </c>
      <c r="J596" s="236" t="s">
        <v>309</v>
      </c>
      <c r="K596" s="236" t="s">
        <v>309</v>
      </c>
      <c r="L596" s="246">
        <v>8.85</v>
      </c>
      <c r="M596" s="236" t="s">
        <v>716</v>
      </c>
      <c r="N596" s="236" t="s">
        <v>3340</v>
      </c>
      <c r="O596" s="236" t="s">
        <v>3341</v>
      </c>
      <c r="P596" s="236" t="s">
        <v>3342</v>
      </c>
      <c r="Q596" s="246">
        <v>8.85</v>
      </c>
      <c r="R596" s="236">
        <v>1052433</v>
      </c>
      <c r="S596" s="236" t="s">
        <v>716</v>
      </c>
      <c r="T596" s="236" t="s">
        <v>913</v>
      </c>
      <c r="U596" s="236" t="s">
        <v>639</v>
      </c>
      <c r="V596" s="236" t="s">
        <v>3343</v>
      </c>
      <c r="W596" s="236"/>
      <c r="Z596" s="226" t="s">
        <v>640</v>
      </c>
      <c r="AA596" s="228">
        <v>44208</v>
      </c>
      <c r="AB596" s="236" t="s">
        <v>735</v>
      </c>
    </row>
    <row r="597" spans="1:30" x14ac:dyDescent="0.25">
      <c r="A597" s="226" t="s">
        <v>3344</v>
      </c>
      <c r="B597" s="226" t="s">
        <v>3345</v>
      </c>
      <c r="C597" s="236" t="s">
        <v>731</v>
      </c>
      <c r="D597" s="226" t="s">
        <v>732</v>
      </c>
      <c r="E597" s="236" t="s">
        <v>2324</v>
      </c>
      <c r="F597" s="236" t="s">
        <v>269</v>
      </c>
      <c r="G597" s="236" t="s">
        <v>666</v>
      </c>
      <c r="H597" s="236" t="s">
        <v>666</v>
      </c>
      <c r="I597" s="236" t="s">
        <v>667</v>
      </c>
      <c r="J597" s="236" t="s">
        <v>309</v>
      </c>
      <c r="K597" s="236" t="s">
        <v>309</v>
      </c>
      <c r="L597" s="246">
        <v>8.85</v>
      </c>
      <c r="M597" s="236" t="s">
        <v>716</v>
      </c>
      <c r="N597" s="236" t="s">
        <v>3346</v>
      </c>
      <c r="O597" s="236" t="s">
        <v>2325</v>
      </c>
      <c r="P597" s="236" t="s">
        <v>3342</v>
      </c>
      <c r="Q597" s="246">
        <v>8.85</v>
      </c>
      <c r="R597" s="236">
        <v>7777777</v>
      </c>
      <c r="S597" s="236" t="s">
        <v>716</v>
      </c>
      <c r="T597" s="236" t="s">
        <v>886</v>
      </c>
      <c r="U597" s="236" t="s">
        <v>639</v>
      </c>
      <c r="V597" s="236" t="s">
        <v>804</v>
      </c>
      <c r="W597" s="236"/>
      <c r="Z597" s="236" t="s">
        <v>773</v>
      </c>
      <c r="AA597" s="228">
        <v>44223</v>
      </c>
      <c r="AB597" s="236" t="s">
        <v>735</v>
      </c>
    </row>
    <row r="598" spans="1:30" x14ac:dyDescent="0.25">
      <c r="A598" s="226" t="s">
        <v>3347</v>
      </c>
      <c r="B598" s="226" t="s">
        <v>3348</v>
      </c>
      <c r="C598" s="236" t="s">
        <v>99</v>
      </c>
      <c r="D598" s="236" t="s">
        <v>631</v>
      </c>
      <c r="E598" s="236" t="s">
        <v>3349</v>
      </c>
      <c r="F598" s="236" t="s">
        <v>269</v>
      </c>
      <c r="G598" s="236" t="s">
        <v>666</v>
      </c>
      <c r="H598" s="236" t="s">
        <v>666</v>
      </c>
      <c r="I598" s="236" t="e">
        <v>#N/A</v>
      </c>
      <c r="J598" s="236" t="s">
        <v>309</v>
      </c>
      <c r="K598" s="236" t="s">
        <v>309</v>
      </c>
      <c r="L598" s="246">
        <v>8.85</v>
      </c>
      <c r="M598" s="236" t="s">
        <v>716</v>
      </c>
      <c r="N598" s="236" t="s">
        <v>3350</v>
      </c>
      <c r="O598" s="236" t="s">
        <v>3351</v>
      </c>
      <c r="P598" s="236" t="s">
        <v>636</v>
      </c>
      <c r="Q598" s="246">
        <v>8.85</v>
      </c>
      <c r="R598" s="236">
        <v>1052433</v>
      </c>
      <c r="S598" s="236" t="s">
        <v>716</v>
      </c>
      <c r="T598" s="236" t="s">
        <v>913</v>
      </c>
      <c r="U598" s="236" t="s">
        <v>639</v>
      </c>
      <c r="V598" s="236" t="s">
        <v>3352</v>
      </c>
      <c r="W598" s="236"/>
      <c r="X598" s="226" t="s">
        <v>640</v>
      </c>
      <c r="Y598" s="226" t="s">
        <v>640</v>
      </c>
      <c r="Z598" s="226" t="s">
        <v>640</v>
      </c>
    </row>
    <row r="599" spans="1:30" x14ac:dyDescent="0.25">
      <c r="A599" s="226" t="s">
        <v>3353</v>
      </c>
      <c r="B599" s="226" t="s">
        <v>3354</v>
      </c>
      <c r="C599" s="236" t="s">
        <v>99</v>
      </c>
      <c r="D599" s="236" t="s">
        <v>631</v>
      </c>
      <c r="E599" s="236" t="s">
        <v>2171</v>
      </c>
      <c r="F599" s="236" t="s">
        <v>269</v>
      </c>
      <c r="G599" s="236" t="s">
        <v>666</v>
      </c>
      <c r="H599" s="236" t="s">
        <v>666</v>
      </c>
      <c r="I599" s="236" t="e">
        <v>#N/A</v>
      </c>
      <c r="J599" s="236" t="s">
        <v>289</v>
      </c>
      <c r="K599" s="236" t="s">
        <v>289</v>
      </c>
      <c r="L599" s="246">
        <v>9</v>
      </c>
      <c r="M599" s="236" t="s">
        <v>716</v>
      </c>
      <c r="N599" s="236" t="s">
        <v>946</v>
      </c>
      <c r="O599" s="236" t="s">
        <v>3355</v>
      </c>
      <c r="P599" s="236" t="s">
        <v>636</v>
      </c>
      <c r="Q599" s="246">
        <v>9</v>
      </c>
      <c r="R599" s="236">
        <v>1029487</v>
      </c>
      <c r="S599" s="236" t="s">
        <v>716</v>
      </c>
      <c r="T599" s="236" t="s">
        <v>866</v>
      </c>
      <c r="U599" s="236" t="s">
        <v>639</v>
      </c>
      <c r="V599" s="236" t="s">
        <v>636</v>
      </c>
      <c r="W599" s="236"/>
      <c r="X599" s="226" t="s">
        <v>640</v>
      </c>
      <c r="Y599" s="226" t="s">
        <v>640</v>
      </c>
      <c r="Z599" s="226" t="s">
        <v>640</v>
      </c>
    </row>
    <row r="600" spans="1:30" x14ac:dyDescent="0.25">
      <c r="A600" s="226" t="s">
        <v>3356</v>
      </c>
      <c r="B600" s="226" t="s">
        <v>3357</v>
      </c>
      <c r="C600" s="236" t="s">
        <v>731</v>
      </c>
      <c r="D600" s="226" t="s">
        <v>732</v>
      </c>
      <c r="E600" s="236" t="s">
        <v>2171</v>
      </c>
      <c r="F600" s="236" t="s">
        <v>269</v>
      </c>
      <c r="G600" s="236" t="s">
        <v>666</v>
      </c>
      <c r="H600" s="236" t="s">
        <v>666</v>
      </c>
      <c r="I600" s="236" t="e">
        <v>#N/A</v>
      </c>
      <c r="J600" s="236" t="s">
        <v>289</v>
      </c>
      <c r="K600" s="236" t="s">
        <v>289</v>
      </c>
      <c r="L600" s="246">
        <v>9</v>
      </c>
      <c r="M600" s="236" t="s">
        <v>716</v>
      </c>
      <c r="N600" s="236" t="s">
        <v>3358</v>
      </c>
      <c r="O600" s="236" t="s">
        <v>2172</v>
      </c>
      <c r="P600" s="236" t="s">
        <v>2171</v>
      </c>
      <c r="Q600" s="246">
        <v>9</v>
      </c>
      <c r="R600" s="236">
        <v>7777777</v>
      </c>
      <c r="S600" s="236" t="s">
        <v>716</v>
      </c>
      <c r="T600" s="236" t="s">
        <v>2173</v>
      </c>
      <c r="U600" s="236" t="s">
        <v>639</v>
      </c>
      <c r="V600" s="236" t="s">
        <v>804</v>
      </c>
      <c r="W600" s="236"/>
      <c r="X600" s="226" t="s">
        <v>773</v>
      </c>
      <c r="Y600" s="226" t="s">
        <v>773</v>
      </c>
      <c r="Z600" s="226" t="s">
        <v>773</v>
      </c>
    </row>
    <row r="601" spans="1:30" x14ac:dyDescent="0.25">
      <c r="A601" s="226" t="s">
        <v>3359</v>
      </c>
      <c r="B601" s="226" t="s">
        <v>3360</v>
      </c>
      <c r="C601" s="236" t="s">
        <v>99</v>
      </c>
      <c r="D601" s="236" t="s">
        <v>631</v>
      </c>
      <c r="E601" s="236" t="s">
        <v>3361</v>
      </c>
      <c r="F601" s="236" t="s">
        <v>269</v>
      </c>
      <c r="G601" s="236" t="s">
        <v>666</v>
      </c>
      <c r="H601" s="236" t="s">
        <v>666</v>
      </c>
      <c r="I601" s="236" t="e">
        <v>#N/A</v>
      </c>
      <c r="J601" s="236" t="s">
        <v>289</v>
      </c>
      <c r="K601" s="236" t="s">
        <v>289</v>
      </c>
      <c r="L601" s="246">
        <v>9</v>
      </c>
      <c r="M601" s="236" t="s">
        <v>716</v>
      </c>
      <c r="N601" s="236" t="s">
        <v>3362</v>
      </c>
      <c r="O601" s="236" t="s">
        <v>3363</v>
      </c>
      <c r="P601" s="236" t="s">
        <v>636</v>
      </c>
      <c r="Q601" s="246">
        <v>9</v>
      </c>
      <c r="R601" s="236">
        <v>1041841</v>
      </c>
      <c r="S601" s="236" t="s">
        <v>716</v>
      </c>
      <c r="T601" s="236" t="s">
        <v>866</v>
      </c>
      <c r="U601" s="236" t="s">
        <v>639</v>
      </c>
      <c r="V601" s="236" t="s">
        <v>636</v>
      </c>
      <c r="W601" s="236"/>
      <c r="X601" s="226" t="s">
        <v>640</v>
      </c>
      <c r="Y601" s="226" t="s">
        <v>640</v>
      </c>
      <c r="Z601" s="226" t="s">
        <v>640</v>
      </c>
    </row>
    <row r="602" spans="1:30" x14ac:dyDescent="0.25">
      <c r="A602" s="226" t="s">
        <v>3364</v>
      </c>
      <c r="B602" s="226" t="s">
        <v>3365</v>
      </c>
      <c r="C602" s="236" t="s">
        <v>99</v>
      </c>
      <c r="D602" s="236" t="s">
        <v>631</v>
      </c>
      <c r="E602" s="236" t="s">
        <v>3366</v>
      </c>
      <c r="F602" s="236" t="s">
        <v>269</v>
      </c>
      <c r="G602" s="236" t="s">
        <v>666</v>
      </c>
      <c r="H602" s="236" t="s">
        <v>666</v>
      </c>
      <c r="I602" s="236" t="e">
        <v>#N/A</v>
      </c>
      <c r="J602" s="236" t="s">
        <v>289</v>
      </c>
      <c r="K602" s="236" t="s">
        <v>289</v>
      </c>
      <c r="L602" s="246">
        <v>9</v>
      </c>
      <c r="M602" s="236" t="s">
        <v>716</v>
      </c>
      <c r="N602" s="236" t="s">
        <v>3367</v>
      </c>
      <c r="O602" s="236" t="s">
        <v>3368</v>
      </c>
      <c r="P602" s="236" t="s">
        <v>636</v>
      </c>
      <c r="Q602" s="246">
        <v>9</v>
      </c>
      <c r="R602" s="236">
        <v>1040609</v>
      </c>
      <c r="S602" s="236" t="s">
        <v>716</v>
      </c>
      <c r="T602" s="236" t="s">
        <v>866</v>
      </c>
      <c r="U602" s="236" t="s">
        <v>639</v>
      </c>
      <c r="V602" s="236" t="s">
        <v>3369</v>
      </c>
      <c r="W602" s="236"/>
      <c r="X602" s="226" t="s">
        <v>640</v>
      </c>
      <c r="Y602" s="226" t="s">
        <v>640</v>
      </c>
      <c r="Z602" s="226" t="s">
        <v>640</v>
      </c>
    </row>
    <row r="603" spans="1:30" x14ac:dyDescent="0.25">
      <c r="A603" s="226" t="s">
        <v>3370</v>
      </c>
      <c r="B603" s="226" t="s">
        <v>3371</v>
      </c>
      <c r="C603" s="236" t="s">
        <v>731</v>
      </c>
      <c r="D603" s="226" t="s">
        <v>732</v>
      </c>
      <c r="E603" s="236" t="s">
        <v>3366</v>
      </c>
      <c r="F603" s="236" t="s">
        <v>269</v>
      </c>
      <c r="G603" s="236" t="s">
        <v>666</v>
      </c>
      <c r="H603" s="236" t="s">
        <v>666</v>
      </c>
      <c r="I603" s="236" t="e">
        <v>#N/A</v>
      </c>
      <c r="J603" s="236" t="s">
        <v>289</v>
      </c>
      <c r="K603" s="236" t="s">
        <v>289</v>
      </c>
      <c r="L603" s="246">
        <v>9</v>
      </c>
      <c r="M603" s="236" t="s">
        <v>716</v>
      </c>
      <c r="N603" s="236" t="s">
        <v>3372</v>
      </c>
      <c r="O603" s="236" t="s">
        <v>3373</v>
      </c>
      <c r="P603" s="236" t="s">
        <v>3366</v>
      </c>
      <c r="Q603" s="246">
        <v>9</v>
      </c>
      <c r="R603" s="236">
        <v>7777777</v>
      </c>
      <c r="S603" s="236" t="s">
        <v>716</v>
      </c>
      <c r="T603" s="236" t="s">
        <v>2267</v>
      </c>
      <c r="U603" s="236" t="s">
        <v>639</v>
      </c>
      <c r="V603" s="236" t="s">
        <v>636</v>
      </c>
      <c r="W603" s="236"/>
      <c r="Z603" s="226" t="s">
        <v>773</v>
      </c>
      <c r="AA603" s="228">
        <v>44589</v>
      </c>
      <c r="AB603" s="236" t="s">
        <v>735</v>
      </c>
      <c r="AC603" s="228">
        <v>44295</v>
      </c>
      <c r="AD603" s="236" t="s">
        <v>735</v>
      </c>
    </row>
    <row r="604" spans="1:30" x14ac:dyDescent="0.25">
      <c r="A604" s="226" t="s">
        <v>3374</v>
      </c>
      <c r="B604" s="226" t="s">
        <v>3375</v>
      </c>
      <c r="C604" s="236" t="s">
        <v>99</v>
      </c>
      <c r="D604" s="236" t="s">
        <v>631</v>
      </c>
      <c r="E604" s="236" t="s">
        <v>3376</v>
      </c>
      <c r="F604" s="236" t="s">
        <v>269</v>
      </c>
      <c r="G604" s="236" t="s">
        <v>666</v>
      </c>
      <c r="H604" s="236" t="s">
        <v>666</v>
      </c>
      <c r="I604" s="236" t="e">
        <v>#N/A</v>
      </c>
      <c r="J604" s="236" t="s">
        <v>289</v>
      </c>
      <c r="K604" s="236" t="s">
        <v>289</v>
      </c>
      <c r="L604" s="246">
        <v>9</v>
      </c>
      <c r="M604" s="236" t="s">
        <v>716</v>
      </c>
      <c r="N604" s="236" t="s">
        <v>2170</v>
      </c>
      <c r="O604" s="236" t="s">
        <v>3377</v>
      </c>
      <c r="P604" s="236" t="s">
        <v>636</v>
      </c>
      <c r="Q604" s="246">
        <v>9</v>
      </c>
      <c r="R604" s="236">
        <v>1037740</v>
      </c>
      <c r="S604" s="236" t="s">
        <v>716</v>
      </c>
      <c r="T604" s="236" t="s">
        <v>866</v>
      </c>
      <c r="U604" s="236" t="s">
        <v>639</v>
      </c>
      <c r="V604" s="236" t="s">
        <v>3378</v>
      </c>
      <c r="W604" s="236"/>
      <c r="X604" s="226" t="s">
        <v>640</v>
      </c>
      <c r="Y604" s="226" t="s">
        <v>640</v>
      </c>
      <c r="Z604" s="226" t="s">
        <v>640</v>
      </c>
    </row>
    <row r="605" spans="1:30" x14ac:dyDescent="0.25">
      <c r="A605" s="226" t="s">
        <v>3379</v>
      </c>
      <c r="B605" s="226" t="s">
        <v>3380</v>
      </c>
      <c r="C605" s="236" t="s">
        <v>99</v>
      </c>
      <c r="D605" s="236" t="s">
        <v>631</v>
      </c>
      <c r="E605" s="236" t="s">
        <v>3381</v>
      </c>
      <c r="F605" s="236" t="s">
        <v>269</v>
      </c>
      <c r="G605" s="236" t="s">
        <v>666</v>
      </c>
      <c r="H605" s="236" t="s">
        <v>666</v>
      </c>
      <c r="I605" s="236" t="s">
        <v>667</v>
      </c>
      <c r="J605" s="236" t="s">
        <v>289</v>
      </c>
      <c r="K605" s="236" t="s">
        <v>289</v>
      </c>
      <c r="L605" s="246">
        <v>9</v>
      </c>
      <c r="M605" s="236" t="s">
        <v>716</v>
      </c>
      <c r="N605" s="236" t="s">
        <v>3161</v>
      </c>
      <c r="O605" s="236" t="s">
        <v>3162</v>
      </c>
      <c r="P605" s="236" t="s">
        <v>636</v>
      </c>
      <c r="Q605" s="246">
        <v>9</v>
      </c>
      <c r="R605" s="236">
        <v>1050242</v>
      </c>
      <c r="S605" s="236" t="s">
        <v>716</v>
      </c>
      <c r="T605" s="236" t="s">
        <v>866</v>
      </c>
      <c r="U605" s="236" t="s">
        <v>639</v>
      </c>
      <c r="V605" s="236" t="s">
        <v>636</v>
      </c>
      <c r="W605" s="236"/>
      <c r="X605" s="226" t="s">
        <v>640</v>
      </c>
      <c r="Y605" s="226" t="s">
        <v>640</v>
      </c>
      <c r="Z605" s="226" t="s">
        <v>640</v>
      </c>
    </row>
    <row r="606" spans="1:30" x14ac:dyDescent="0.25">
      <c r="A606" s="226" t="s">
        <v>3382</v>
      </c>
      <c r="B606" s="226" t="s">
        <v>3383</v>
      </c>
      <c r="C606" s="236" t="s">
        <v>99</v>
      </c>
      <c r="D606" s="236" t="s">
        <v>631</v>
      </c>
      <c r="E606" s="236" t="s">
        <v>3384</v>
      </c>
      <c r="F606" s="236" t="s">
        <v>269</v>
      </c>
      <c r="G606" s="236" t="s">
        <v>666</v>
      </c>
      <c r="H606" s="236" t="s">
        <v>666</v>
      </c>
      <c r="I606" s="236" t="s">
        <v>667</v>
      </c>
      <c r="J606" s="236" t="s">
        <v>289</v>
      </c>
      <c r="K606" s="236" t="s">
        <v>289</v>
      </c>
      <c r="L606" s="246">
        <v>9</v>
      </c>
      <c r="M606" s="236" t="s">
        <v>716</v>
      </c>
      <c r="N606" s="236" t="s">
        <v>3385</v>
      </c>
      <c r="O606" s="236" t="s">
        <v>3386</v>
      </c>
      <c r="P606" s="236" t="s">
        <v>3387</v>
      </c>
      <c r="Q606" s="246">
        <v>9</v>
      </c>
      <c r="R606" s="236">
        <v>1072833</v>
      </c>
      <c r="S606" s="236" t="s">
        <v>716</v>
      </c>
      <c r="T606" s="236" t="s">
        <v>866</v>
      </c>
      <c r="U606" s="236" t="s">
        <v>639</v>
      </c>
      <c r="V606" s="236" t="s">
        <v>636</v>
      </c>
      <c r="W606" s="236"/>
      <c r="X606" s="226" t="s">
        <v>640</v>
      </c>
      <c r="Y606" s="226" t="s">
        <v>640</v>
      </c>
      <c r="Z606" s="226" t="s">
        <v>640</v>
      </c>
    </row>
    <row r="607" spans="1:30" x14ac:dyDescent="0.25">
      <c r="A607" s="226" t="s">
        <v>3388</v>
      </c>
      <c r="B607" s="226" t="s">
        <v>3389</v>
      </c>
      <c r="C607" s="236" t="s">
        <v>99</v>
      </c>
      <c r="D607" s="236" t="s">
        <v>631</v>
      </c>
      <c r="E607" s="236" t="s">
        <v>2329</v>
      </c>
      <c r="F607" s="236" t="s">
        <v>269</v>
      </c>
      <c r="G607" s="236" t="s">
        <v>666</v>
      </c>
      <c r="H607" s="236" t="s">
        <v>666</v>
      </c>
      <c r="I607" s="236" t="e">
        <v>#N/A</v>
      </c>
      <c r="J607" s="236" t="s">
        <v>289</v>
      </c>
      <c r="K607" s="236" t="s">
        <v>289</v>
      </c>
      <c r="L607" s="246">
        <v>9</v>
      </c>
      <c r="M607" s="236" t="s">
        <v>716</v>
      </c>
      <c r="N607" s="236" t="s">
        <v>3390</v>
      </c>
      <c r="O607" s="236" t="s">
        <v>3391</v>
      </c>
      <c r="P607" s="236" t="s">
        <v>636</v>
      </c>
      <c r="Q607" s="246">
        <v>9</v>
      </c>
      <c r="R607" s="236">
        <v>1052434</v>
      </c>
      <c r="S607" s="236" t="s">
        <v>716</v>
      </c>
      <c r="T607" s="236" t="s">
        <v>866</v>
      </c>
      <c r="U607" s="236" t="s">
        <v>639</v>
      </c>
      <c r="V607" s="236" t="s">
        <v>3390</v>
      </c>
      <c r="W607" s="236"/>
      <c r="Y607" s="226" t="s">
        <v>640</v>
      </c>
      <c r="Z607" s="226" t="s">
        <v>640</v>
      </c>
    </row>
    <row r="608" spans="1:30" x14ac:dyDescent="0.25">
      <c r="A608" s="226" t="s">
        <v>3392</v>
      </c>
      <c r="B608" s="226" t="s">
        <v>3393</v>
      </c>
      <c r="C608" s="236" t="s">
        <v>731</v>
      </c>
      <c r="D608" s="226" t="s">
        <v>732</v>
      </c>
      <c r="E608" s="236" t="s">
        <v>2329</v>
      </c>
      <c r="F608" s="236" t="s">
        <v>269</v>
      </c>
      <c r="G608" s="236" t="s">
        <v>666</v>
      </c>
      <c r="H608" s="236" t="s">
        <v>666</v>
      </c>
      <c r="I608" s="236" t="e">
        <v>#N/A</v>
      </c>
      <c r="J608" s="236" t="s">
        <v>289</v>
      </c>
      <c r="K608" s="236" t="s">
        <v>289</v>
      </c>
      <c r="L608" s="246">
        <v>9</v>
      </c>
      <c r="M608" s="236" t="s">
        <v>862</v>
      </c>
      <c r="N608" s="236" t="s">
        <v>3390</v>
      </c>
      <c r="O608" s="236" t="s">
        <v>2330</v>
      </c>
      <c r="P608" s="236" t="s">
        <v>636</v>
      </c>
      <c r="Q608" s="246">
        <v>9</v>
      </c>
      <c r="R608" s="236">
        <v>7777777</v>
      </c>
      <c r="S608" s="236" t="s">
        <v>716</v>
      </c>
      <c r="T608" s="236" t="s">
        <v>866</v>
      </c>
      <c r="U608" s="236" t="s">
        <v>639</v>
      </c>
      <c r="V608" s="236" t="s">
        <v>804</v>
      </c>
      <c r="W608" s="236"/>
      <c r="Z608" s="236" t="s">
        <v>773</v>
      </c>
      <c r="AA608" s="228">
        <v>44223</v>
      </c>
      <c r="AB608" s="236" t="s">
        <v>735</v>
      </c>
    </row>
    <row r="609" spans="1:28" x14ac:dyDescent="0.25">
      <c r="A609" s="226" t="s">
        <v>3394</v>
      </c>
      <c r="B609" s="226" t="s">
        <v>3395</v>
      </c>
      <c r="C609" s="236" t="s">
        <v>99</v>
      </c>
      <c r="D609" s="236" t="s">
        <v>631</v>
      </c>
      <c r="E609" s="236" t="s">
        <v>3396</v>
      </c>
      <c r="F609" s="236" t="s">
        <v>269</v>
      </c>
      <c r="G609" s="236" t="s">
        <v>666</v>
      </c>
      <c r="H609" s="236" t="s">
        <v>666</v>
      </c>
      <c r="I609" s="236" t="e">
        <v>#N/A</v>
      </c>
      <c r="J609" s="236" t="s">
        <v>289</v>
      </c>
      <c r="K609" s="236" t="s">
        <v>289</v>
      </c>
      <c r="L609" s="246">
        <v>10.55</v>
      </c>
      <c r="M609" s="236" t="s">
        <v>716</v>
      </c>
      <c r="N609" s="236" t="s">
        <v>3397</v>
      </c>
      <c r="O609" s="236" t="s">
        <v>3398</v>
      </c>
      <c r="P609" s="236" t="s">
        <v>636</v>
      </c>
      <c r="Q609" s="246">
        <v>10.55</v>
      </c>
      <c r="R609" s="236">
        <v>1070822</v>
      </c>
      <c r="S609" s="236" t="s">
        <v>716</v>
      </c>
      <c r="T609" s="236" t="s">
        <v>866</v>
      </c>
      <c r="U609" s="236" t="s">
        <v>639</v>
      </c>
      <c r="V609" s="236" t="s">
        <v>3390</v>
      </c>
      <c r="W609" s="236"/>
      <c r="Z609" s="226" t="s">
        <v>640</v>
      </c>
      <c r="AA609" s="228">
        <v>44208</v>
      </c>
      <c r="AB609" s="236" t="s">
        <v>879</v>
      </c>
    </row>
    <row r="610" spans="1:28" x14ac:dyDescent="0.25">
      <c r="A610" s="226" t="s">
        <v>3399</v>
      </c>
      <c r="B610" s="226" t="s">
        <v>3400</v>
      </c>
      <c r="C610" s="236" t="s">
        <v>99</v>
      </c>
      <c r="D610" s="236" t="s">
        <v>631</v>
      </c>
      <c r="E610" s="236" t="s">
        <v>3401</v>
      </c>
      <c r="F610" s="236" t="s">
        <v>269</v>
      </c>
      <c r="G610" s="236" t="s">
        <v>666</v>
      </c>
      <c r="H610" s="236" t="s">
        <v>666</v>
      </c>
      <c r="I610" s="236" t="e">
        <v>#N/A</v>
      </c>
      <c r="J610" s="236" t="s">
        <v>289</v>
      </c>
      <c r="K610" s="236" t="s">
        <v>289</v>
      </c>
      <c r="L610" s="246">
        <v>10.55</v>
      </c>
      <c r="M610" s="236" t="s">
        <v>716</v>
      </c>
      <c r="N610" s="236" t="s">
        <v>3390</v>
      </c>
      <c r="O610" s="236" t="s">
        <v>3391</v>
      </c>
      <c r="P610" s="236" t="s">
        <v>636</v>
      </c>
      <c r="Q610" s="246">
        <v>10.55</v>
      </c>
      <c r="R610" s="236">
        <v>1052434</v>
      </c>
      <c r="S610" s="236" t="s">
        <v>716</v>
      </c>
      <c r="T610" s="236" t="s">
        <v>866</v>
      </c>
      <c r="U610" s="236" t="s">
        <v>639</v>
      </c>
      <c r="V610" s="236" t="s">
        <v>636</v>
      </c>
      <c r="W610" s="236"/>
      <c r="Z610" s="226" t="s">
        <v>640</v>
      </c>
      <c r="AA610" s="228">
        <v>44208</v>
      </c>
      <c r="AB610" s="236" t="s">
        <v>735</v>
      </c>
    </row>
    <row r="611" spans="1:28" x14ac:dyDescent="0.25">
      <c r="A611" s="226" t="s">
        <v>3402</v>
      </c>
      <c r="B611" s="226" t="s">
        <v>3403</v>
      </c>
      <c r="C611" s="236" t="s">
        <v>99</v>
      </c>
      <c r="D611" s="236" t="s">
        <v>631</v>
      </c>
      <c r="E611" s="236" t="s">
        <v>3404</v>
      </c>
      <c r="F611" s="236" t="s">
        <v>269</v>
      </c>
      <c r="G611" s="236" t="s">
        <v>666</v>
      </c>
      <c r="H611" s="236" t="s">
        <v>666</v>
      </c>
      <c r="I611" s="236" t="e">
        <v>#N/A</v>
      </c>
      <c r="J611" s="236" t="s">
        <v>845</v>
      </c>
      <c r="K611" s="236" t="s">
        <v>845</v>
      </c>
      <c r="L611" s="246">
        <v>9</v>
      </c>
      <c r="M611" s="236" t="s">
        <v>716</v>
      </c>
      <c r="N611" s="236" t="s">
        <v>3405</v>
      </c>
      <c r="O611" s="236" t="s">
        <v>3406</v>
      </c>
      <c r="P611" s="236" t="s">
        <v>636</v>
      </c>
      <c r="Q611" s="246">
        <v>9</v>
      </c>
      <c r="R611" s="236">
        <v>1070814</v>
      </c>
      <c r="S611" s="236" t="s">
        <v>716</v>
      </c>
      <c r="T611" s="236" t="s">
        <v>896</v>
      </c>
      <c r="U611" s="236" t="s">
        <v>639</v>
      </c>
      <c r="V611" s="236" t="s">
        <v>636</v>
      </c>
      <c r="W611" s="236"/>
      <c r="X611" s="226" t="s">
        <v>640</v>
      </c>
      <c r="Y611" s="226" t="s">
        <v>640</v>
      </c>
      <c r="Z611" s="226" t="s">
        <v>640</v>
      </c>
    </row>
    <row r="612" spans="1:28" x14ac:dyDescent="0.25">
      <c r="A612" s="226" t="s">
        <v>3407</v>
      </c>
      <c r="B612" s="226" t="s">
        <v>3408</v>
      </c>
      <c r="C612" s="236" t="s">
        <v>99</v>
      </c>
      <c r="D612" s="236" t="s">
        <v>631</v>
      </c>
      <c r="E612" s="236" t="s">
        <v>3409</v>
      </c>
      <c r="F612" s="236" t="s">
        <v>269</v>
      </c>
      <c r="G612" s="236" t="s">
        <v>666</v>
      </c>
      <c r="H612" s="236" t="s">
        <v>666</v>
      </c>
      <c r="I612" s="236"/>
      <c r="J612" s="236" t="s">
        <v>2916</v>
      </c>
      <c r="K612" s="236" t="s">
        <v>2916</v>
      </c>
      <c r="L612" s="246">
        <v>9</v>
      </c>
      <c r="M612" s="236" t="s">
        <v>716</v>
      </c>
      <c r="N612" s="236" t="s">
        <v>3410</v>
      </c>
      <c r="O612" s="236" t="s">
        <v>3411</v>
      </c>
      <c r="P612" s="236" t="s">
        <v>3412</v>
      </c>
      <c r="Q612" s="246">
        <v>9</v>
      </c>
      <c r="R612" s="236">
        <v>1083319</v>
      </c>
      <c r="S612" s="236" t="s">
        <v>716</v>
      </c>
      <c r="T612" s="236" t="s">
        <v>3413</v>
      </c>
      <c r="U612" s="236" t="s">
        <v>671</v>
      </c>
      <c r="V612" s="236" t="s">
        <v>3410</v>
      </c>
      <c r="W612" s="236"/>
      <c r="AA612" s="228">
        <v>44295</v>
      </c>
      <c r="AB612" s="236" t="s">
        <v>671</v>
      </c>
    </row>
    <row r="613" spans="1:28" x14ac:dyDescent="0.25">
      <c r="A613" s="226" t="s">
        <v>3414</v>
      </c>
      <c r="B613" s="226" t="s">
        <v>3415</v>
      </c>
      <c r="C613" s="236" t="s">
        <v>99</v>
      </c>
      <c r="D613" s="236" t="s">
        <v>631</v>
      </c>
      <c r="E613" s="236" t="s">
        <v>3416</v>
      </c>
      <c r="F613" s="236" t="s">
        <v>269</v>
      </c>
      <c r="G613" s="236" t="s">
        <v>666</v>
      </c>
      <c r="H613" s="236" t="s">
        <v>666</v>
      </c>
      <c r="I613" s="236"/>
      <c r="J613" s="236" t="s">
        <v>682</v>
      </c>
      <c r="K613" s="236" t="s">
        <v>682</v>
      </c>
      <c r="L613" s="246">
        <v>1</v>
      </c>
      <c r="M613" s="236" t="s">
        <v>716</v>
      </c>
      <c r="N613" s="236" t="s">
        <v>3417</v>
      </c>
      <c r="O613" s="236" t="s">
        <v>3418</v>
      </c>
      <c r="P613" s="236" t="s">
        <v>636</v>
      </c>
      <c r="Q613" s="246">
        <v>1</v>
      </c>
      <c r="R613" s="236">
        <v>1079018</v>
      </c>
      <c r="S613" s="236" t="s">
        <v>637</v>
      </c>
      <c r="T613" s="236" t="s">
        <v>682</v>
      </c>
      <c r="U613" s="236" t="s">
        <v>639</v>
      </c>
      <c r="V613" s="236" t="s">
        <v>636</v>
      </c>
      <c r="W613" s="236"/>
      <c r="X613" s="226" t="s">
        <v>640</v>
      </c>
      <c r="Y613" s="226" t="s">
        <v>640</v>
      </c>
      <c r="Z613" s="226" t="s">
        <v>640</v>
      </c>
    </row>
    <row r="614" spans="1:28" x14ac:dyDescent="0.25">
      <c r="A614" s="226" t="s">
        <v>3419</v>
      </c>
      <c r="B614" s="226" t="s">
        <v>3420</v>
      </c>
      <c r="C614" s="236" t="s">
        <v>99</v>
      </c>
      <c r="D614" s="236" t="s">
        <v>631</v>
      </c>
      <c r="E614" s="236" t="s">
        <v>3421</v>
      </c>
      <c r="F614" s="236" t="s">
        <v>269</v>
      </c>
      <c r="G614" s="236" t="s">
        <v>666</v>
      </c>
      <c r="H614" s="236" t="s">
        <v>666</v>
      </c>
      <c r="I614" s="236"/>
      <c r="J614" s="236" t="s">
        <v>3422</v>
      </c>
      <c r="K614" s="236" t="s">
        <v>3422</v>
      </c>
      <c r="L614" s="246">
        <v>0.8</v>
      </c>
      <c r="M614" s="236" t="s">
        <v>716</v>
      </c>
      <c r="N614" s="236" t="s">
        <v>3421</v>
      </c>
      <c r="O614" s="236" t="s">
        <v>3421</v>
      </c>
      <c r="P614" s="236">
        <v>1015694</v>
      </c>
      <c r="Q614" s="246">
        <v>0.8</v>
      </c>
      <c r="R614" s="236">
        <v>1060379</v>
      </c>
      <c r="S614" s="236" t="s">
        <v>716</v>
      </c>
      <c r="T614" s="236" t="s">
        <v>3423</v>
      </c>
      <c r="U614" s="236" t="s">
        <v>735</v>
      </c>
      <c r="V614" s="236" t="s">
        <v>636</v>
      </c>
      <c r="W614" s="236"/>
    </row>
    <row r="615" spans="1:28" x14ac:dyDescent="0.25">
      <c r="A615" s="226" t="s">
        <v>3424</v>
      </c>
      <c r="B615" s="226" t="s">
        <v>3425</v>
      </c>
      <c r="C615" s="236" t="s">
        <v>99</v>
      </c>
      <c r="D615" s="236" t="s">
        <v>631</v>
      </c>
      <c r="E615" s="236" t="s">
        <v>3426</v>
      </c>
      <c r="F615" s="236" t="s">
        <v>269</v>
      </c>
      <c r="G615" s="236" t="s">
        <v>666</v>
      </c>
      <c r="H615" s="236" t="s">
        <v>666</v>
      </c>
      <c r="I615" s="236"/>
      <c r="J615" s="236" t="s">
        <v>3422</v>
      </c>
      <c r="K615" s="236" t="s">
        <v>3422</v>
      </c>
      <c r="L615" s="246">
        <v>0.8</v>
      </c>
      <c r="M615" s="236" t="s">
        <v>716</v>
      </c>
      <c r="N615" s="236" t="s">
        <v>3421</v>
      </c>
      <c r="O615" s="236" t="s">
        <v>3427</v>
      </c>
      <c r="P615" s="236">
        <v>1015694</v>
      </c>
      <c r="Q615" s="246">
        <v>0.8</v>
      </c>
      <c r="R615" s="236">
        <v>1060379</v>
      </c>
      <c r="S615" s="236" t="s">
        <v>716</v>
      </c>
      <c r="T615" s="236" t="s">
        <v>3423</v>
      </c>
      <c r="U615" s="236" t="s">
        <v>735</v>
      </c>
      <c r="V615" s="236" t="s">
        <v>636</v>
      </c>
      <c r="W615" s="236"/>
    </row>
    <row r="616" spans="1:28" x14ac:dyDescent="0.25">
      <c r="A616" s="226" t="s">
        <v>3428</v>
      </c>
      <c r="B616" s="226" t="s">
        <v>3429</v>
      </c>
      <c r="C616" s="236" t="s">
        <v>731</v>
      </c>
      <c r="D616" s="226" t="s">
        <v>732</v>
      </c>
      <c r="E616" s="236" t="s">
        <v>3426</v>
      </c>
      <c r="F616" s="236" t="s">
        <v>269</v>
      </c>
      <c r="G616" s="236" t="s">
        <v>666</v>
      </c>
      <c r="H616" s="236" t="s">
        <v>666</v>
      </c>
      <c r="I616" s="236"/>
      <c r="J616" s="236" t="s">
        <v>3422</v>
      </c>
      <c r="K616" s="236" t="s">
        <v>3422</v>
      </c>
      <c r="L616" s="246">
        <v>0.8</v>
      </c>
      <c r="M616" s="236" t="s">
        <v>716</v>
      </c>
      <c r="N616" s="236" t="s">
        <v>3426</v>
      </c>
      <c r="O616" s="236" t="s">
        <v>3430</v>
      </c>
      <c r="P616" s="236">
        <v>1015694</v>
      </c>
      <c r="Q616" s="246">
        <v>0.8</v>
      </c>
      <c r="R616" s="236">
        <v>1060379</v>
      </c>
      <c r="S616" s="236" t="s">
        <v>716</v>
      </c>
      <c r="T616" s="236" t="s">
        <v>3423</v>
      </c>
      <c r="U616" s="236" t="s">
        <v>735</v>
      </c>
      <c r="V616" s="236" t="s">
        <v>636</v>
      </c>
      <c r="W616" s="236"/>
    </row>
    <row r="617" spans="1:28" x14ac:dyDescent="0.25">
      <c r="A617" s="226" t="s">
        <v>3431</v>
      </c>
      <c r="B617" s="226" t="s">
        <v>3432</v>
      </c>
      <c r="C617" s="236" t="s">
        <v>687</v>
      </c>
      <c r="D617" s="226" t="s">
        <v>688</v>
      </c>
      <c r="E617" s="236" t="s">
        <v>3433</v>
      </c>
      <c r="F617" s="236" t="s">
        <v>269</v>
      </c>
      <c r="G617" s="236" t="s">
        <v>666</v>
      </c>
      <c r="H617" s="236" t="s">
        <v>666</v>
      </c>
      <c r="I617" s="236"/>
      <c r="J617" s="236" t="s">
        <v>3422</v>
      </c>
      <c r="K617" s="236" t="s">
        <v>3422</v>
      </c>
      <c r="L617" s="246">
        <v>0.8</v>
      </c>
      <c r="M617" s="236" t="s">
        <v>862</v>
      </c>
      <c r="N617" s="236" t="s">
        <v>3434</v>
      </c>
      <c r="O617" s="236" t="s">
        <v>3435</v>
      </c>
      <c r="P617" s="236">
        <v>1015694</v>
      </c>
      <c r="Q617" s="246">
        <v>0.8</v>
      </c>
      <c r="R617" s="236">
        <v>25257</v>
      </c>
      <c r="S617" s="236" t="s">
        <v>716</v>
      </c>
      <c r="T617" s="236" t="s">
        <v>3423</v>
      </c>
      <c r="U617" s="236" t="s">
        <v>735</v>
      </c>
      <c r="V617" s="236" t="s">
        <v>636</v>
      </c>
      <c r="W617" s="236"/>
    </row>
    <row r="618" spans="1:28" x14ac:dyDescent="0.25">
      <c r="A618" s="226" t="s">
        <v>3436</v>
      </c>
      <c r="B618" s="226" t="s">
        <v>3437</v>
      </c>
      <c r="C618" s="236" t="s">
        <v>687</v>
      </c>
      <c r="D618" s="226" t="s">
        <v>688</v>
      </c>
      <c r="E618" s="236" t="s">
        <v>3438</v>
      </c>
      <c r="F618" s="236" t="s">
        <v>269</v>
      </c>
      <c r="G618" s="236" t="s">
        <v>666</v>
      </c>
      <c r="H618" s="236" t="s">
        <v>666</v>
      </c>
      <c r="I618" s="236" t="e">
        <v>#N/A</v>
      </c>
      <c r="J618" s="236" t="s">
        <v>289</v>
      </c>
      <c r="K618" s="236" t="s">
        <v>289</v>
      </c>
      <c r="L618" s="246">
        <v>9</v>
      </c>
      <c r="M618" s="236" t="s">
        <v>862</v>
      </c>
      <c r="N618" s="236" t="s">
        <v>3439</v>
      </c>
      <c r="O618" s="236" t="s">
        <v>3440</v>
      </c>
      <c r="P618" s="236" t="s">
        <v>2143</v>
      </c>
      <c r="Q618" s="246">
        <v>9</v>
      </c>
      <c r="R618" s="236">
        <v>7777777</v>
      </c>
      <c r="S618" s="236" t="s">
        <v>716</v>
      </c>
      <c r="T618" s="236" t="s">
        <v>1378</v>
      </c>
      <c r="U618" s="236" t="s">
        <v>639</v>
      </c>
      <c r="V618" s="236" t="s">
        <v>636</v>
      </c>
      <c r="W618" s="236"/>
      <c r="X618" s="226" t="s">
        <v>695</v>
      </c>
      <c r="Y618" s="226" t="s">
        <v>695</v>
      </c>
      <c r="Z618" s="226" t="s">
        <v>695</v>
      </c>
    </row>
    <row r="619" spans="1:28" x14ac:dyDescent="0.25">
      <c r="A619" s="226" t="s">
        <v>3441</v>
      </c>
      <c r="B619" s="226" t="s">
        <v>3442</v>
      </c>
      <c r="C619" s="236" t="s">
        <v>687</v>
      </c>
      <c r="D619" s="226" t="s">
        <v>688</v>
      </c>
      <c r="E619" s="236" t="s">
        <v>3443</v>
      </c>
      <c r="F619" s="236" t="s">
        <v>269</v>
      </c>
      <c r="G619" s="236" t="s">
        <v>666</v>
      </c>
      <c r="H619" s="236" t="s">
        <v>666</v>
      </c>
      <c r="I619" s="236" t="e">
        <v>#N/A</v>
      </c>
      <c r="J619" s="236" t="s">
        <v>309</v>
      </c>
      <c r="K619" s="236" t="s">
        <v>309</v>
      </c>
      <c r="L619" s="246">
        <v>9</v>
      </c>
      <c r="M619" s="236" t="s">
        <v>716</v>
      </c>
      <c r="N619" s="236" t="s">
        <v>3444</v>
      </c>
      <c r="O619" s="236" t="s">
        <v>3445</v>
      </c>
      <c r="P619" s="236" t="s">
        <v>885</v>
      </c>
      <c r="Q619" s="246">
        <v>9</v>
      </c>
      <c r="R619" s="236">
        <v>7777777</v>
      </c>
      <c r="S619" s="236" t="s">
        <v>716</v>
      </c>
      <c r="T619" s="236" t="s">
        <v>913</v>
      </c>
      <c r="U619" s="236" t="s">
        <v>639</v>
      </c>
      <c r="V619" s="236" t="s">
        <v>636</v>
      </c>
      <c r="W619" s="236"/>
      <c r="X619" s="226" t="s">
        <v>695</v>
      </c>
      <c r="Y619" s="226" t="s">
        <v>695</v>
      </c>
      <c r="Z619" s="226" t="s">
        <v>695</v>
      </c>
    </row>
    <row r="620" spans="1:28" x14ac:dyDescent="0.25">
      <c r="A620" s="226" t="s">
        <v>3446</v>
      </c>
      <c r="B620" s="226" t="s">
        <v>3447</v>
      </c>
      <c r="C620" s="236" t="s">
        <v>687</v>
      </c>
      <c r="D620" s="226" t="s">
        <v>688</v>
      </c>
      <c r="E620" s="236" t="s">
        <v>1141</v>
      </c>
      <c r="F620" s="236" t="s">
        <v>269</v>
      </c>
      <c r="G620" s="236" t="s">
        <v>666</v>
      </c>
      <c r="H620" s="236" t="s">
        <v>666</v>
      </c>
      <c r="I620" s="236" t="e">
        <v>#N/A</v>
      </c>
      <c r="J620" s="236" t="s">
        <v>480</v>
      </c>
      <c r="K620" s="236" t="s">
        <v>480</v>
      </c>
      <c r="L620" s="246">
        <v>1</v>
      </c>
      <c r="M620" s="236" t="s">
        <v>1141</v>
      </c>
      <c r="N620" s="236" t="s">
        <v>3448</v>
      </c>
      <c r="O620" s="236" t="s">
        <v>3449</v>
      </c>
      <c r="P620" s="236" t="s">
        <v>3450</v>
      </c>
      <c r="Q620" s="246">
        <v>1</v>
      </c>
      <c r="R620" s="236">
        <v>7777777</v>
      </c>
      <c r="S620" s="236" t="s">
        <v>637</v>
      </c>
      <c r="T620" s="236" t="s">
        <v>1101</v>
      </c>
      <c r="U620" s="236" t="s">
        <v>639</v>
      </c>
      <c r="V620" s="236" t="s">
        <v>636</v>
      </c>
      <c r="W620" s="236"/>
      <c r="X620" s="226" t="s">
        <v>695</v>
      </c>
      <c r="Y620" s="226" t="s">
        <v>695</v>
      </c>
      <c r="Z620" s="226" t="s">
        <v>695</v>
      </c>
    </row>
    <row r="621" spans="1:28" x14ac:dyDescent="0.25">
      <c r="A621" s="226" t="s">
        <v>3451</v>
      </c>
      <c r="B621" s="226" t="s">
        <v>3452</v>
      </c>
      <c r="C621" s="236" t="s">
        <v>99</v>
      </c>
      <c r="D621" s="236" t="s">
        <v>631</v>
      </c>
      <c r="E621" s="236" t="s">
        <v>3453</v>
      </c>
      <c r="F621" s="236" t="s">
        <v>269</v>
      </c>
      <c r="G621" s="236" t="s">
        <v>666</v>
      </c>
      <c r="H621" s="236" t="s">
        <v>666</v>
      </c>
      <c r="I621" s="236"/>
      <c r="J621" s="236" t="s">
        <v>682</v>
      </c>
      <c r="K621" s="236" t="s">
        <v>682</v>
      </c>
      <c r="L621" s="246">
        <v>1</v>
      </c>
      <c r="M621" s="236" t="s">
        <v>1141</v>
      </c>
      <c r="N621" s="236" t="s">
        <v>3454</v>
      </c>
      <c r="O621" s="236" t="s">
        <v>3455</v>
      </c>
      <c r="P621" s="236" t="s">
        <v>636</v>
      </c>
      <c r="Q621" s="246">
        <v>1</v>
      </c>
      <c r="R621" s="236">
        <v>1079037</v>
      </c>
      <c r="S621" s="236" t="s">
        <v>637</v>
      </c>
      <c r="T621" s="236" t="s">
        <v>636</v>
      </c>
      <c r="U621" s="236" t="s">
        <v>639</v>
      </c>
      <c r="V621" s="236" t="s">
        <v>636</v>
      </c>
      <c r="W621" s="236"/>
      <c r="X621" s="226" t="s">
        <v>640</v>
      </c>
      <c r="Y621" s="226" t="s">
        <v>640</v>
      </c>
      <c r="Z621" s="226" t="s">
        <v>640</v>
      </c>
    </row>
    <row r="622" spans="1:28" x14ac:dyDescent="0.25">
      <c r="A622" s="226" t="s">
        <v>3456</v>
      </c>
      <c r="B622" s="226" t="s">
        <v>3457</v>
      </c>
      <c r="C622" s="236" t="s">
        <v>687</v>
      </c>
      <c r="D622" s="226" t="s">
        <v>688</v>
      </c>
      <c r="E622" s="256" t="s">
        <v>3458</v>
      </c>
      <c r="F622" s="236" t="s">
        <v>269</v>
      </c>
      <c r="G622" s="236" t="s">
        <v>2870</v>
      </c>
      <c r="H622" s="236" t="s">
        <v>666</v>
      </c>
      <c r="I622" s="236" t="e">
        <v>#N/A</v>
      </c>
      <c r="J622" s="236" t="s">
        <v>754</v>
      </c>
      <c r="K622" s="236" t="s">
        <v>754</v>
      </c>
      <c r="L622" s="246">
        <v>1</v>
      </c>
      <c r="M622" s="236" t="s">
        <v>1141</v>
      </c>
      <c r="N622" s="236" t="s">
        <v>1142</v>
      </c>
      <c r="O622" s="236" t="s">
        <v>1143</v>
      </c>
      <c r="P622" s="236" t="s">
        <v>636</v>
      </c>
      <c r="Q622" s="246">
        <v>1</v>
      </c>
      <c r="R622" s="236">
        <v>7777777</v>
      </c>
      <c r="S622" s="236" t="s">
        <v>637</v>
      </c>
      <c r="T622" s="236" t="s">
        <v>1144</v>
      </c>
      <c r="U622" s="236" t="s">
        <v>639</v>
      </c>
      <c r="V622" s="236" t="s">
        <v>636</v>
      </c>
      <c r="W622" s="236"/>
      <c r="X622" s="226" t="s">
        <v>695</v>
      </c>
      <c r="Y622" s="226" t="s">
        <v>695</v>
      </c>
      <c r="Z622" s="226" t="s">
        <v>695</v>
      </c>
    </row>
    <row r="623" spans="1:28" x14ac:dyDescent="0.25">
      <c r="A623" s="226" t="s">
        <v>3459</v>
      </c>
      <c r="B623" s="226" t="s">
        <v>3460</v>
      </c>
      <c r="C623" s="236" t="s">
        <v>687</v>
      </c>
      <c r="D623" s="226" t="s">
        <v>688</v>
      </c>
      <c r="E623" s="236" t="s">
        <v>3461</v>
      </c>
      <c r="F623" s="236" t="s">
        <v>269</v>
      </c>
      <c r="G623" s="236" t="s">
        <v>666</v>
      </c>
      <c r="H623" s="236" t="s">
        <v>666</v>
      </c>
      <c r="I623" s="236"/>
      <c r="J623" s="236" t="s">
        <v>682</v>
      </c>
      <c r="K623" s="236" t="s">
        <v>682</v>
      </c>
      <c r="L623" s="246">
        <v>1</v>
      </c>
      <c r="M623" s="236" t="s">
        <v>862</v>
      </c>
      <c r="N623" s="236" t="s">
        <v>3462</v>
      </c>
      <c r="O623" s="236" t="s">
        <v>3463</v>
      </c>
      <c r="P623" s="236" t="s">
        <v>3461</v>
      </c>
      <c r="Q623" s="246">
        <v>1</v>
      </c>
      <c r="R623" s="236">
        <v>7777777</v>
      </c>
      <c r="S623" s="236" t="s">
        <v>637</v>
      </c>
      <c r="T623" s="236" t="s">
        <v>682</v>
      </c>
      <c r="U623" s="236" t="s">
        <v>639</v>
      </c>
      <c r="V623" s="236" t="s">
        <v>636</v>
      </c>
      <c r="W623" s="236"/>
      <c r="X623" s="226" t="s">
        <v>695</v>
      </c>
      <c r="Y623" s="226" t="s">
        <v>695</v>
      </c>
      <c r="Z623" s="226" t="s">
        <v>695</v>
      </c>
    </row>
    <row r="624" spans="1:28" x14ac:dyDescent="0.25">
      <c r="A624" s="226" t="s">
        <v>3464</v>
      </c>
      <c r="B624" s="226" t="s">
        <v>3465</v>
      </c>
      <c r="C624" s="236" t="s">
        <v>731</v>
      </c>
      <c r="D624" s="226" t="s">
        <v>732</v>
      </c>
      <c r="E624" s="236" t="s">
        <v>3466</v>
      </c>
      <c r="F624" s="236" t="s">
        <v>269</v>
      </c>
      <c r="G624" s="236" t="s">
        <v>666</v>
      </c>
      <c r="H624" s="236" t="s">
        <v>666</v>
      </c>
      <c r="I624" s="236"/>
      <c r="J624" s="236" t="s">
        <v>682</v>
      </c>
      <c r="K624" s="236" t="s">
        <v>682</v>
      </c>
      <c r="L624" s="246">
        <v>1</v>
      </c>
      <c r="M624" s="236" t="s">
        <v>1141</v>
      </c>
      <c r="N624" s="236" t="s">
        <v>3467</v>
      </c>
      <c r="O624" s="236" t="s">
        <v>3468</v>
      </c>
      <c r="P624" s="236" t="s">
        <v>3466</v>
      </c>
      <c r="Q624" s="246">
        <v>1</v>
      </c>
      <c r="R624" s="236">
        <v>7777777</v>
      </c>
      <c r="S624" s="236" t="s">
        <v>637</v>
      </c>
      <c r="T624" s="236" t="s">
        <v>638</v>
      </c>
      <c r="U624" s="236" t="s">
        <v>639</v>
      </c>
      <c r="V624" s="236" t="s">
        <v>1141</v>
      </c>
      <c r="W624" s="236"/>
      <c r="Z624" s="226" t="s">
        <v>773</v>
      </c>
      <c r="AA624" s="228">
        <v>44333</v>
      </c>
      <c r="AB624" s="236" t="s">
        <v>1265</v>
      </c>
    </row>
    <row r="625" spans="1:33" x14ac:dyDescent="0.25">
      <c r="A625" s="226" t="s">
        <v>3469</v>
      </c>
      <c r="B625" s="226" t="s">
        <v>3470</v>
      </c>
      <c r="C625" s="236" t="s">
        <v>687</v>
      </c>
      <c r="D625" s="226" t="s">
        <v>688</v>
      </c>
      <c r="E625" s="236" t="s">
        <v>3471</v>
      </c>
      <c r="F625" s="236" t="s">
        <v>269</v>
      </c>
      <c r="G625" s="236" t="s">
        <v>666</v>
      </c>
      <c r="H625" s="236" t="s">
        <v>666</v>
      </c>
      <c r="I625" s="236" t="e">
        <v>#N/A</v>
      </c>
      <c r="J625" s="236" t="s">
        <v>468</v>
      </c>
      <c r="K625" s="236" t="s">
        <v>468</v>
      </c>
      <c r="L625" s="246">
        <v>1</v>
      </c>
      <c r="M625" s="236" t="s">
        <v>1017</v>
      </c>
      <c r="N625" s="236" t="s">
        <v>2444</v>
      </c>
      <c r="O625" s="236" t="s">
        <v>2445</v>
      </c>
      <c r="P625" s="236" t="s">
        <v>3472</v>
      </c>
      <c r="Q625" s="246">
        <v>1</v>
      </c>
      <c r="R625" s="236">
        <v>7777777</v>
      </c>
      <c r="S625" s="236" t="s">
        <v>637</v>
      </c>
      <c r="T625" s="236" t="s">
        <v>636</v>
      </c>
      <c r="U625" s="236" t="s">
        <v>639</v>
      </c>
      <c r="V625" s="236" t="s">
        <v>804</v>
      </c>
      <c r="W625" s="236"/>
      <c r="X625" s="226" t="s">
        <v>695</v>
      </c>
      <c r="Y625" s="226" t="s">
        <v>695</v>
      </c>
      <c r="Z625" s="226" t="s">
        <v>695</v>
      </c>
    </row>
    <row r="626" spans="1:33" x14ac:dyDescent="0.25">
      <c r="A626" s="226" t="s">
        <v>3473</v>
      </c>
      <c r="B626" s="226" t="s">
        <v>3474</v>
      </c>
      <c r="C626" s="236" t="s">
        <v>687</v>
      </c>
      <c r="D626" s="226" t="s">
        <v>688</v>
      </c>
      <c r="E626" s="236" t="s">
        <v>3475</v>
      </c>
      <c r="F626" s="236" t="s">
        <v>269</v>
      </c>
      <c r="G626" s="236" t="s">
        <v>666</v>
      </c>
      <c r="H626" s="236" t="s">
        <v>666</v>
      </c>
      <c r="I626" s="236"/>
      <c r="J626" s="236" t="s">
        <v>682</v>
      </c>
      <c r="K626" s="236" t="s">
        <v>682</v>
      </c>
      <c r="L626" s="246">
        <v>1</v>
      </c>
      <c r="M626" s="236" t="s">
        <v>3476</v>
      </c>
      <c r="N626" s="236" t="s">
        <v>3477</v>
      </c>
      <c r="O626" s="236" t="s">
        <v>3478</v>
      </c>
      <c r="P626" s="236" t="s">
        <v>636</v>
      </c>
      <c r="Q626" s="246">
        <v>1</v>
      </c>
      <c r="R626" s="236">
        <v>160</v>
      </c>
      <c r="S626" s="236" t="s">
        <v>637</v>
      </c>
      <c r="T626" s="236" t="s">
        <v>682</v>
      </c>
      <c r="U626" s="236" t="s">
        <v>639</v>
      </c>
      <c r="V626" s="236" t="s">
        <v>636</v>
      </c>
      <c r="W626" s="236"/>
      <c r="X626" s="226" t="s">
        <v>695</v>
      </c>
      <c r="Y626" s="226" t="s">
        <v>695</v>
      </c>
      <c r="Z626" s="226" t="s">
        <v>695</v>
      </c>
    </row>
    <row r="627" spans="1:33" x14ac:dyDescent="0.25">
      <c r="A627" s="226" t="s">
        <v>3479</v>
      </c>
      <c r="B627" s="226" t="s">
        <v>3480</v>
      </c>
      <c r="C627" s="236" t="s">
        <v>687</v>
      </c>
      <c r="D627" s="226" t="s">
        <v>688</v>
      </c>
      <c r="E627" s="236" t="s">
        <v>3481</v>
      </c>
      <c r="F627" s="236" t="s">
        <v>269</v>
      </c>
      <c r="G627" s="236" t="s">
        <v>666</v>
      </c>
      <c r="H627" s="236" t="s">
        <v>666</v>
      </c>
      <c r="I627" s="236"/>
      <c r="J627" s="236" t="s">
        <v>682</v>
      </c>
      <c r="K627" s="236" t="s">
        <v>682</v>
      </c>
      <c r="L627" s="246">
        <v>1</v>
      </c>
      <c r="M627" s="236" t="s">
        <v>3476</v>
      </c>
      <c r="N627" s="236" t="s">
        <v>3482</v>
      </c>
      <c r="O627" s="236" t="s">
        <v>3483</v>
      </c>
      <c r="P627" s="236">
        <v>1031086</v>
      </c>
      <c r="Q627" s="246">
        <v>1</v>
      </c>
      <c r="R627" s="236">
        <v>160</v>
      </c>
      <c r="S627" s="236" t="s">
        <v>637</v>
      </c>
      <c r="T627" s="236" t="s">
        <v>682</v>
      </c>
      <c r="U627" s="236" t="s">
        <v>639</v>
      </c>
      <c r="V627" s="236" t="s">
        <v>636</v>
      </c>
      <c r="W627" s="236"/>
      <c r="X627" s="226" t="s">
        <v>695</v>
      </c>
      <c r="Y627" s="226" t="s">
        <v>695</v>
      </c>
      <c r="Z627" s="226" t="s">
        <v>695</v>
      </c>
    </row>
    <row r="628" spans="1:33" x14ac:dyDescent="0.25">
      <c r="A628" s="226" t="s">
        <v>3484</v>
      </c>
      <c r="B628" s="226" t="s">
        <v>3485</v>
      </c>
      <c r="C628" s="236" t="s">
        <v>687</v>
      </c>
      <c r="D628" s="226" t="s">
        <v>688</v>
      </c>
      <c r="E628" s="236" t="s">
        <v>3486</v>
      </c>
      <c r="F628" s="236" t="s">
        <v>269</v>
      </c>
      <c r="G628" s="236" t="s">
        <v>666</v>
      </c>
      <c r="H628" s="236" t="s">
        <v>666</v>
      </c>
      <c r="I628" s="236"/>
      <c r="J628" s="236" t="s">
        <v>682</v>
      </c>
      <c r="K628" s="236" t="s">
        <v>682</v>
      </c>
      <c r="L628" s="246">
        <v>1</v>
      </c>
      <c r="M628" s="236" t="s">
        <v>3476</v>
      </c>
      <c r="N628" s="236" t="s">
        <v>3487</v>
      </c>
      <c r="O628" s="236" t="s">
        <v>3488</v>
      </c>
      <c r="P628" s="236" t="s">
        <v>636</v>
      </c>
      <c r="Q628" s="246">
        <v>1</v>
      </c>
      <c r="R628" s="236">
        <v>160</v>
      </c>
      <c r="S628" s="236" t="s">
        <v>637</v>
      </c>
      <c r="T628" s="236" t="s">
        <v>682</v>
      </c>
      <c r="U628" s="236" t="s">
        <v>639</v>
      </c>
      <c r="V628" s="236" t="s">
        <v>636</v>
      </c>
      <c r="W628" s="236"/>
      <c r="X628" s="226" t="s">
        <v>695</v>
      </c>
      <c r="Y628" s="226" t="s">
        <v>695</v>
      </c>
      <c r="Z628" s="226" t="s">
        <v>695</v>
      </c>
    </row>
    <row r="629" spans="1:33" x14ac:dyDescent="0.25">
      <c r="A629" s="244" t="s">
        <v>3489</v>
      </c>
      <c r="B629" s="244" t="s">
        <v>3490</v>
      </c>
      <c r="C629" s="245" t="s">
        <v>99</v>
      </c>
      <c r="D629" s="245" t="s">
        <v>631</v>
      </c>
      <c r="E629" s="236" t="s">
        <v>3491</v>
      </c>
      <c r="F629" s="236" t="s">
        <v>269</v>
      </c>
      <c r="G629" s="236" t="s">
        <v>666</v>
      </c>
      <c r="H629" s="245" t="e">
        <v>#N/A</v>
      </c>
      <c r="I629" s="236" t="e">
        <v>#N/A</v>
      </c>
      <c r="J629" s="236" t="s">
        <v>309</v>
      </c>
      <c r="K629" s="236" t="s">
        <v>309</v>
      </c>
      <c r="L629" s="246">
        <v>9</v>
      </c>
      <c r="M629" s="236" t="s">
        <v>1168</v>
      </c>
      <c r="N629" s="236" t="s">
        <v>3492</v>
      </c>
      <c r="O629" s="236" t="s">
        <v>3493</v>
      </c>
      <c r="P629" s="236" t="s">
        <v>636</v>
      </c>
      <c r="Q629" s="246">
        <v>9</v>
      </c>
      <c r="R629" s="236">
        <v>1071503</v>
      </c>
      <c r="S629" s="236" t="s">
        <v>716</v>
      </c>
      <c r="T629" s="236" t="s">
        <v>3494</v>
      </c>
      <c r="U629" s="236" t="s">
        <v>639</v>
      </c>
      <c r="V629" s="236" t="s">
        <v>3492</v>
      </c>
      <c r="W629" s="236"/>
      <c r="Z629" s="226" t="s">
        <v>640</v>
      </c>
      <c r="AA629" s="228">
        <v>44208</v>
      </c>
      <c r="AB629" s="236" t="s">
        <v>671</v>
      </c>
    </row>
    <row r="630" spans="1:33" x14ac:dyDescent="0.25">
      <c r="A630" s="226" t="s">
        <v>3489</v>
      </c>
      <c r="B630" s="226" t="s">
        <v>3495</v>
      </c>
      <c r="C630" s="236" t="s">
        <v>99</v>
      </c>
      <c r="D630" s="236" t="s">
        <v>631</v>
      </c>
      <c r="E630" s="236" t="s">
        <v>3491</v>
      </c>
      <c r="F630" s="236" t="s">
        <v>269</v>
      </c>
      <c r="G630" s="236" t="s">
        <v>666</v>
      </c>
      <c r="H630" s="236" t="s">
        <v>666</v>
      </c>
      <c r="I630" s="236" t="e">
        <v>#N/A</v>
      </c>
      <c r="J630" s="236" t="s">
        <v>309</v>
      </c>
      <c r="K630" s="236" t="s">
        <v>309</v>
      </c>
      <c r="L630" s="227">
        <v>9</v>
      </c>
      <c r="M630" s="236" t="s">
        <v>1168</v>
      </c>
      <c r="N630" s="236" t="s">
        <v>3492</v>
      </c>
      <c r="O630" s="236" t="s">
        <v>3496</v>
      </c>
      <c r="P630" s="236" t="s">
        <v>636</v>
      </c>
      <c r="Q630" s="227">
        <v>9</v>
      </c>
      <c r="R630" s="236" t="s">
        <v>3497</v>
      </c>
      <c r="S630" s="236" t="s">
        <v>716</v>
      </c>
      <c r="T630" s="236" t="s">
        <v>3494</v>
      </c>
      <c r="U630" s="236" t="s">
        <v>639</v>
      </c>
      <c r="V630" s="236"/>
      <c r="W630" s="236"/>
      <c r="X630" s="236" t="s">
        <v>269</v>
      </c>
      <c r="Y630" s="236" t="s">
        <v>269</v>
      </c>
      <c r="Z630" s="226" t="s">
        <v>640</v>
      </c>
      <c r="AA630" s="248" t="s">
        <v>1155</v>
      </c>
      <c r="AB630" s="236"/>
      <c r="AC630" s="248"/>
      <c r="AD630" s="236"/>
      <c r="AE630" s="236"/>
      <c r="AF630" s="236"/>
      <c r="AG630" s="236"/>
    </row>
    <row r="631" spans="1:33" x14ac:dyDescent="0.25">
      <c r="A631" s="244" t="s">
        <v>3498</v>
      </c>
      <c r="B631" s="244" t="s">
        <v>3499</v>
      </c>
      <c r="C631" s="245" t="s">
        <v>99</v>
      </c>
      <c r="D631" s="245" t="s">
        <v>631</v>
      </c>
      <c r="E631" s="236" t="s">
        <v>3500</v>
      </c>
      <c r="F631" s="236" t="s">
        <v>269</v>
      </c>
      <c r="G631" s="236" t="s">
        <v>666</v>
      </c>
      <c r="H631" s="245" t="e">
        <v>#N/A</v>
      </c>
      <c r="I631" s="236" t="e">
        <v>#N/A</v>
      </c>
      <c r="J631" s="236" t="s">
        <v>845</v>
      </c>
      <c r="K631" s="236" t="s">
        <v>845</v>
      </c>
      <c r="L631" s="246">
        <v>9</v>
      </c>
      <c r="M631" s="236" t="s">
        <v>1168</v>
      </c>
      <c r="N631" s="236" t="s">
        <v>3501</v>
      </c>
      <c r="O631" s="236" t="s">
        <v>3502</v>
      </c>
      <c r="P631" s="236" t="s">
        <v>636</v>
      </c>
      <c r="Q631" s="246">
        <v>9</v>
      </c>
      <c r="R631" s="236">
        <v>1009581</v>
      </c>
      <c r="S631" s="236" t="s">
        <v>633</v>
      </c>
      <c r="T631" s="236" t="s">
        <v>848</v>
      </c>
      <c r="U631" s="236" t="s">
        <v>639</v>
      </c>
      <c r="V631" s="236" t="s">
        <v>636</v>
      </c>
      <c r="W631" s="236"/>
      <c r="X631" s="226" t="s">
        <v>640</v>
      </c>
      <c r="Y631" s="226" t="s">
        <v>640</v>
      </c>
      <c r="Z631" s="226" t="s">
        <v>640</v>
      </c>
    </row>
    <row r="632" spans="1:33" x14ac:dyDescent="0.25">
      <c r="A632" s="226" t="s">
        <v>3498</v>
      </c>
      <c r="B632" s="226" t="s">
        <v>3503</v>
      </c>
      <c r="C632" s="236" t="s">
        <v>99</v>
      </c>
      <c r="D632" s="236" t="s">
        <v>631</v>
      </c>
      <c r="E632" s="236" t="s">
        <v>3500</v>
      </c>
      <c r="F632" s="236" t="s">
        <v>269</v>
      </c>
      <c r="G632" s="236" t="s">
        <v>666</v>
      </c>
      <c r="H632" s="236" t="s">
        <v>666</v>
      </c>
      <c r="I632" s="236" t="e">
        <v>#N/A</v>
      </c>
      <c r="J632" s="236" t="s">
        <v>845</v>
      </c>
      <c r="K632" s="236" t="s">
        <v>845</v>
      </c>
      <c r="L632" s="227">
        <v>9</v>
      </c>
      <c r="M632" s="236" t="s">
        <v>1168</v>
      </c>
      <c r="N632" s="236" t="s">
        <v>3501</v>
      </c>
      <c r="O632" s="236" t="s">
        <v>3504</v>
      </c>
      <c r="P632" s="236" t="s">
        <v>636</v>
      </c>
      <c r="Q632" s="227">
        <v>9</v>
      </c>
      <c r="R632" s="236" t="s">
        <v>3505</v>
      </c>
      <c r="S632" s="236" t="s">
        <v>633</v>
      </c>
      <c r="T632" s="236" t="s">
        <v>848</v>
      </c>
      <c r="U632" s="236" t="s">
        <v>639</v>
      </c>
      <c r="V632" s="236"/>
      <c r="W632" s="236"/>
      <c r="X632" s="236" t="s">
        <v>109</v>
      </c>
      <c r="Y632" s="236" t="s">
        <v>109</v>
      </c>
      <c r="Z632" s="226" t="s">
        <v>640</v>
      </c>
      <c r="AA632" s="248" t="s">
        <v>1155</v>
      </c>
      <c r="AB632" s="236"/>
      <c r="AC632" s="248"/>
      <c r="AD632" s="236"/>
      <c r="AE632" s="236"/>
      <c r="AF632" s="236"/>
      <c r="AG632" s="236"/>
    </row>
    <row r="633" spans="1:33" x14ac:dyDescent="0.25">
      <c r="A633" s="244" t="s">
        <v>3506</v>
      </c>
      <c r="B633" s="244" t="s">
        <v>3507</v>
      </c>
      <c r="C633" s="245" t="s">
        <v>731</v>
      </c>
      <c r="D633" s="244" t="s">
        <v>732</v>
      </c>
      <c r="E633" s="236" t="s">
        <v>3500</v>
      </c>
      <c r="F633" s="236" t="s">
        <v>269</v>
      </c>
      <c r="G633" s="236" t="s">
        <v>666</v>
      </c>
      <c r="H633" s="245" t="e">
        <v>#N/A</v>
      </c>
      <c r="I633" s="236" t="e">
        <v>#N/A</v>
      </c>
      <c r="J633" s="236" t="s">
        <v>845</v>
      </c>
      <c r="K633" s="236" t="s">
        <v>845</v>
      </c>
      <c r="L633" s="246">
        <v>9</v>
      </c>
      <c r="M633" s="236" t="s">
        <v>1168</v>
      </c>
      <c r="N633" s="236" t="s">
        <v>3508</v>
      </c>
      <c r="O633" s="236" t="s">
        <v>3509</v>
      </c>
      <c r="P633" s="236" t="s">
        <v>3510</v>
      </c>
      <c r="Q633" s="246">
        <v>9</v>
      </c>
      <c r="R633" s="236">
        <v>1009581</v>
      </c>
      <c r="S633" s="236" t="s">
        <v>633</v>
      </c>
      <c r="T633" s="236" t="s">
        <v>848</v>
      </c>
      <c r="U633" s="236" t="s">
        <v>639</v>
      </c>
      <c r="V633" s="236" t="s">
        <v>3511</v>
      </c>
      <c r="W633" s="236"/>
      <c r="X633" s="226" t="s">
        <v>773</v>
      </c>
      <c r="Y633" s="226" t="s">
        <v>773</v>
      </c>
      <c r="Z633" s="226" t="s">
        <v>773</v>
      </c>
    </row>
    <row r="634" spans="1:33" x14ac:dyDescent="0.25">
      <c r="A634" s="226" t="s">
        <v>3506</v>
      </c>
      <c r="B634" s="226" t="s">
        <v>3512</v>
      </c>
      <c r="C634" s="236" t="s">
        <v>731</v>
      </c>
      <c r="D634" s="226" t="s">
        <v>732</v>
      </c>
      <c r="E634" s="236" t="s">
        <v>3500</v>
      </c>
      <c r="F634" s="236" t="s">
        <v>269</v>
      </c>
      <c r="G634" s="236" t="s">
        <v>666</v>
      </c>
      <c r="H634" s="236" t="s">
        <v>666</v>
      </c>
      <c r="I634" s="236" t="e">
        <v>#N/A</v>
      </c>
      <c r="J634" s="236" t="s">
        <v>845</v>
      </c>
      <c r="K634" s="236" t="s">
        <v>845</v>
      </c>
      <c r="L634" s="227">
        <v>9</v>
      </c>
      <c r="M634" s="236" t="s">
        <v>1168</v>
      </c>
      <c r="N634" s="236" t="s">
        <v>3508</v>
      </c>
      <c r="O634" s="236" t="s">
        <v>3513</v>
      </c>
      <c r="P634" s="236" t="s">
        <v>3510</v>
      </c>
      <c r="Q634" s="227">
        <v>9</v>
      </c>
      <c r="R634" s="236" t="s">
        <v>3505</v>
      </c>
      <c r="S634" s="236" t="s">
        <v>633</v>
      </c>
      <c r="T634" s="236" t="s">
        <v>848</v>
      </c>
      <c r="U634" s="236" t="s">
        <v>639</v>
      </c>
      <c r="V634" s="236"/>
      <c r="W634" s="236"/>
      <c r="X634" s="236" t="s">
        <v>109</v>
      </c>
      <c r="Y634" s="236" t="s">
        <v>109</v>
      </c>
      <c r="Z634" s="226" t="s">
        <v>773</v>
      </c>
      <c r="AA634" s="248" t="s">
        <v>1155</v>
      </c>
      <c r="AB634" s="236"/>
      <c r="AC634" s="248"/>
      <c r="AD634" s="236"/>
      <c r="AE634" s="236"/>
      <c r="AF634" s="236"/>
      <c r="AG634" s="236"/>
    </row>
    <row r="635" spans="1:33" x14ac:dyDescent="0.25">
      <c r="A635" s="244" t="s">
        <v>3514</v>
      </c>
      <c r="B635" s="244" t="s">
        <v>3515</v>
      </c>
      <c r="C635" s="245" t="s">
        <v>99</v>
      </c>
      <c r="D635" s="245" t="s">
        <v>631</v>
      </c>
      <c r="E635" s="236" t="s">
        <v>3516</v>
      </c>
      <c r="F635" s="236" t="s">
        <v>269</v>
      </c>
      <c r="G635" s="236" t="s">
        <v>666</v>
      </c>
      <c r="H635" s="245" t="e">
        <v>#N/A</v>
      </c>
      <c r="I635" s="236" t="e">
        <v>#N/A</v>
      </c>
      <c r="J635" s="236" t="s">
        <v>309</v>
      </c>
      <c r="K635" s="236" t="s">
        <v>309</v>
      </c>
      <c r="L635" s="246">
        <v>9</v>
      </c>
      <c r="M635" s="236" t="s">
        <v>1168</v>
      </c>
      <c r="N635" s="236" t="s">
        <v>3517</v>
      </c>
      <c r="O635" s="236" t="s">
        <v>3518</v>
      </c>
      <c r="P635" s="236" t="s">
        <v>636</v>
      </c>
      <c r="Q635" s="246">
        <v>9</v>
      </c>
      <c r="R635" s="236">
        <v>1075105</v>
      </c>
      <c r="S635" s="236" t="s">
        <v>633</v>
      </c>
      <c r="T635" s="236" t="s">
        <v>3519</v>
      </c>
      <c r="U635" s="236" t="s">
        <v>639</v>
      </c>
      <c r="V635" s="236" t="s">
        <v>636</v>
      </c>
      <c r="W635" s="236"/>
      <c r="X635" s="226" t="s">
        <v>640</v>
      </c>
      <c r="Y635" s="226" t="s">
        <v>640</v>
      </c>
      <c r="Z635" s="226" t="s">
        <v>640</v>
      </c>
    </row>
    <row r="636" spans="1:33" x14ac:dyDescent="0.25">
      <c r="A636" s="226" t="s">
        <v>3514</v>
      </c>
      <c r="B636" s="226" t="s">
        <v>3520</v>
      </c>
      <c r="C636" s="236" t="s">
        <v>99</v>
      </c>
      <c r="D636" s="236" t="s">
        <v>631</v>
      </c>
      <c r="E636" s="236" t="s">
        <v>3516</v>
      </c>
      <c r="F636" s="236" t="s">
        <v>269</v>
      </c>
      <c r="G636" s="236" t="s">
        <v>666</v>
      </c>
      <c r="H636" s="236" t="s">
        <v>666</v>
      </c>
      <c r="I636" s="236" t="e">
        <v>#N/A</v>
      </c>
      <c r="J636" s="236" t="s">
        <v>309</v>
      </c>
      <c r="K636" s="236" t="s">
        <v>309</v>
      </c>
      <c r="L636" s="227">
        <v>9</v>
      </c>
      <c r="M636" s="236" t="s">
        <v>1168</v>
      </c>
      <c r="N636" s="236" t="s">
        <v>3517</v>
      </c>
      <c r="O636" s="236" t="s">
        <v>3521</v>
      </c>
      <c r="P636" s="236" t="s">
        <v>636</v>
      </c>
      <c r="Q636" s="227">
        <v>9</v>
      </c>
      <c r="R636" s="236" t="s">
        <v>3522</v>
      </c>
      <c r="S636" s="236" t="s">
        <v>633</v>
      </c>
      <c r="T636" s="236" t="s">
        <v>3519</v>
      </c>
      <c r="U636" s="236" t="s">
        <v>639</v>
      </c>
      <c r="V636" s="236"/>
      <c r="W636" s="236"/>
      <c r="X636" s="236" t="s">
        <v>109</v>
      </c>
      <c r="Y636" s="236" t="s">
        <v>109</v>
      </c>
      <c r="Z636" s="226" t="s">
        <v>640</v>
      </c>
      <c r="AA636" s="248" t="s">
        <v>1155</v>
      </c>
      <c r="AB636" s="236"/>
      <c r="AC636" s="248"/>
      <c r="AD636" s="236"/>
      <c r="AE636" s="236"/>
      <c r="AF636" s="236"/>
      <c r="AG636" s="236"/>
    </row>
    <row r="637" spans="1:33" x14ac:dyDescent="0.25">
      <c r="A637" s="244" t="s">
        <v>3523</v>
      </c>
      <c r="B637" s="244" t="s">
        <v>3524</v>
      </c>
      <c r="C637" s="245" t="s">
        <v>99</v>
      </c>
      <c r="D637" s="245" t="s">
        <v>631</v>
      </c>
      <c r="E637" s="236" t="s">
        <v>3525</v>
      </c>
      <c r="F637" s="236" t="s">
        <v>269</v>
      </c>
      <c r="G637" s="236" t="s">
        <v>666</v>
      </c>
      <c r="H637" s="245" t="e">
        <v>#N/A</v>
      </c>
      <c r="I637" s="236" t="s">
        <v>667</v>
      </c>
      <c r="J637" s="236" t="s">
        <v>309</v>
      </c>
      <c r="K637" s="236" t="s">
        <v>309</v>
      </c>
      <c r="L637" s="246">
        <v>9</v>
      </c>
      <c r="M637" s="236" t="s">
        <v>1168</v>
      </c>
      <c r="N637" s="236" t="s">
        <v>3526</v>
      </c>
      <c r="O637" s="236" t="s">
        <v>3527</v>
      </c>
      <c r="P637" s="236" t="s">
        <v>636</v>
      </c>
      <c r="Q637" s="246">
        <v>9</v>
      </c>
      <c r="R637" s="236">
        <v>1017040</v>
      </c>
      <c r="S637" s="236" t="s">
        <v>716</v>
      </c>
      <c r="T637" s="236" t="s">
        <v>3519</v>
      </c>
      <c r="U637" s="236" t="s">
        <v>639</v>
      </c>
      <c r="V637" s="236" t="s">
        <v>3528</v>
      </c>
      <c r="W637" s="236"/>
      <c r="Y637" s="226" t="s">
        <v>640</v>
      </c>
      <c r="Z637" s="226" t="s">
        <v>640</v>
      </c>
    </row>
    <row r="638" spans="1:33" x14ac:dyDescent="0.25">
      <c r="A638" s="226" t="s">
        <v>3523</v>
      </c>
      <c r="B638" s="226" t="s">
        <v>3529</v>
      </c>
      <c r="C638" s="236" t="s">
        <v>99</v>
      </c>
      <c r="D638" s="236" t="s">
        <v>631</v>
      </c>
      <c r="E638" s="236" t="s">
        <v>3525</v>
      </c>
      <c r="F638" s="236" t="s">
        <v>269</v>
      </c>
      <c r="G638" s="236" t="s">
        <v>666</v>
      </c>
      <c r="H638" s="236" t="s">
        <v>666</v>
      </c>
      <c r="I638" s="236" t="s">
        <v>667</v>
      </c>
      <c r="J638" s="236" t="s">
        <v>309</v>
      </c>
      <c r="K638" s="236" t="s">
        <v>309</v>
      </c>
      <c r="L638" s="227">
        <v>9</v>
      </c>
      <c r="M638" s="236" t="s">
        <v>1168</v>
      </c>
      <c r="N638" s="236" t="s">
        <v>3526</v>
      </c>
      <c r="O638" s="236" t="s">
        <v>3530</v>
      </c>
      <c r="P638" s="236" t="s">
        <v>636</v>
      </c>
      <c r="Q638" s="227">
        <v>9</v>
      </c>
      <c r="R638" s="236" t="s">
        <v>3531</v>
      </c>
      <c r="S638" s="236" t="s">
        <v>716</v>
      </c>
      <c r="T638" s="236" t="s">
        <v>3519</v>
      </c>
      <c r="U638" s="236" t="s">
        <v>639</v>
      </c>
      <c r="V638" s="236"/>
      <c r="W638" s="236"/>
      <c r="X638" s="236" t="s">
        <v>109</v>
      </c>
      <c r="Y638" s="236" t="s">
        <v>269</v>
      </c>
      <c r="Z638" s="226" t="s">
        <v>640</v>
      </c>
      <c r="AA638" s="248" t="s">
        <v>1155</v>
      </c>
      <c r="AB638" s="236"/>
      <c r="AC638" s="248"/>
      <c r="AD638" s="236"/>
      <c r="AE638" s="236"/>
      <c r="AF638" s="236"/>
      <c r="AG638" s="236"/>
    </row>
    <row r="639" spans="1:33" x14ac:dyDescent="0.25">
      <c r="A639" s="244" t="s">
        <v>3532</v>
      </c>
      <c r="B639" s="244" t="s">
        <v>3533</v>
      </c>
      <c r="C639" s="245" t="s">
        <v>731</v>
      </c>
      <c r="D639" s="244" t="s">
        <v>732</v>
      </c>
      <c r="E639" s="236" t="s">
        <v>3525</v>
      </c>
      <c r="F639" s="236" t="s">
        <v>269</v>
      </c>
      <c r="G639" s="236" t="s">
        <v>666</v>
      </c>
      <c r="H639" s="245" t="e">
        <v>#N/A</v>
      </c>
      <c r="I639" s="236" t="s">
        <v>667</v>
      </c>
      <c r="J639" s="236" t="s">
        <v>309</v>
      </c>
      <c r="K639" s="236" t="s">
        <v>309</v>
      </c>
      <c r="L639" s="246">
        <v>9</v>
      </c>
      <c r="M639" s="236" t="s">
        <v>1168</v>
      </c>
      <c r="N639" s="236" t="s">
        <v>3534</v>
      </c>
      <c r="O639" s="236" t="s">
        <v>3535</v>
      </c>
      <c r="P639" s="236" t="s">
        <v>3536</v>
      </c>
      <c r="Q639" s="246">
        <v>9</v>
      </c>
      <c r="R639" s="236">
        <v>1017040</v>
      </c>
      <c r="S639" s="236" t="s">
        <v>633</v>
      </c>
      <c r="T639" s="236" t="s">
        <v>3519</v>
      </c>
      <c r="U639" s="236" t="s">
        <v>639</v>
      </c>
      <c r="V639" s="236" t="s">
        <v>3528</v>
      </c>
      <c r="W639" s="236"/>
      <c r="X639" s="226" t="s">
        <v>773</v>
      </c>
      <c r="Y639" s="226" t="s">
        <v>773</v>
      </c>
      <c r="Z639" s="226" t="s">
        <v>773</v>
      </c>
    </row>
    <row r="640" spans="1:33" x14ac:dyDescent="0.25">
      <c r="A640" s="226" t="s">
        <v>3532</v>
      </c>
      <c r="B640" s="226" t="s">
        <v>3537</v>
      </c>
      <c r="C640" s="236" t="s">
        <v>731</v>
      </c>
      <c r="D640" s="226" t="s">
        <v>732</v>
      </c>
      <c r="E640" s="236" t="s">
        <v>3525</v>
      </c>
      <c r="F640" s="236" t="s">
        <v>269</v>
      </c>
      <c r="G640" s="236" t="s">
        <v>666</v>
      </c>
      <c r="H640" s="236" t="s">
        <v>666</v>
      </c>
      <c r="I640" s="236" t="s">
        <v>667</v>
      </c>
      <c r="J640" s="236" t="s">
        <v>309</v>
      </c>
      <c r="K640" s="236" t="s">
        <v>309</v>
      </c>
      <c r="L640" s="227">
        <v>9</v>
      </c>
      <c r="M640" s="236" t="s">
        <v>1168</v>
      </c>
      <c r="N640" s="236" t="s">
        <v>3534</v>
      </c>
      <c r="O640" s="236" t="s">
        <v>3538</v>
      </c>
      <c r="P640" s="236" t="s">
        <v>3536</v>
      </c>
      <c r="Q640" s="227">
        <v>9</v>
      </c>
      <c r="R640" s="236" t="s">
        <v>3531</v>
      </c>
      <c r="S640" s="236" t="s">
        <v>633</v>
      </c>
      <c r="T640" s="236" t="s">
        <v>3519</v>
      </c>
      <c r="U640" s="236" t="s">
        <v>639</v>
      </c>
      <c r="V640" s="236"/>
      <c r="W640" s="236"/>
      <c r="X640" s="236" t="s">
        <v>109</v>
      </c>
      <c r="Y640" s="236" t="s">
        <v>109</v>
      </c>
      <c r="Z640" s="226" t="s">
        <v>773</v>
      </c>
      <c r="AA640" s="248" t="s">
        <v>1155</v>
      </c>
      <c r="AB640" s="236"/>
      <c r="AC640" s="248"/>
      <c r="AD640" s="236"/>
      <c r="AE640" s="236"/>
      <c r="AF640" s="236"/>
      <c r="AG640" s="236"/>
    </row>
    <row r="641" spans="1:33" x14ac:dyDescent="0.25">
      <c r="A641" s="244" t="s">
        <v>3539</v>
      </c>
      <c r="B641" s="244" t="s">
        <v>3540</v>
      </c>
      <c r="C641" s="245" t="s">
        <v>731</v>
      </c>
      <c r="D641" s="244" t="s">
        <v>732</v>
      </c>
      <c r="E641" s="236" t="s">
        <v>3541</v>
      </c>
      <c r="F641" s="236" t="s">
        <v>269</v>
      </c>
      <c r="G641" s="236" t="s">
        <v>666</v>
      </c>
      <c r="H641" s="245" t="e">
        <v>#N/A</v>
      </c>
      <c r="I641" s="236" t="e">
        <v>#N/A</v>
      </c>
      <c r="J641" s="236" t="s">
        <v>309</v>
      </c>
      <c r="K641" s="236" t="s">
        <v>309</v>
      </c>
      <c r="L641" s="246">
        <v>9</v>
      </c>
      <c r="M641" s="236" t="s">
        <v>1168</v>
      </c>
      <c r="N641" s="236" t="s">
        <v>3542</v>
      </c>
      <c r="O641" s="236" t="s">
        <v>3543</v>
      </c>
      <c r="P641" s="236" t="s">
        <v>3544</v>
      </c>
      <c r="Q641" s="246">
        <v>9</v>
      </c>
      <c r="R641" s="236">
        <v>1037748</v>
      </c>
      <c r="S641" s="236" t="s">
        <v>633</v>
      </c>
      <c r="T641" s="236" t="s">
        <v>3519</v>
      </c>
      <c r="U641" s="236" t="s">
        <v>639</v>
      </c>
      <c r="V641" s="236" t="s">
        <v>3545</v>
      </c>
      <c r="W641" s="236"/>
      <c r="X641" s="226" t="s">
        <v>773</v>
      </c>
      <c r="Y641" s="226" t="s">
        <v>773</v>
      </c>
      <c r="Z641" s="226" t="s">
        <v>773</v>
      </c>
    </row>
    <row r="642" spans="1:33" x14ac:dyDescent="0.25">
      <c r="A642" s="226" t="s">
        <v>3539</v>
      </c>
      <c r="B642" s="226" t="s">
        <v>3546</v>
      </c>
      <c r="C642" s="236" t="s">
        <v>731</v>
      </c>
      <c r="D642" s="226" t="s">
        <v>732</v>
      </c>
      <c r="E642" s="236" t="s">
        <v>3541</v>
      </c>
      <c r="F642" s="236" t="s">
        <v>269</v>
      </c>
      <c r="G642" s="236" t="s">
        <v>666</v>
      </c>
      <c r="H642" s="236" t="s">
        <v>666</v>
      </c>
      <c r="I642" s="236" t="e">
        <v>#N/A</v>
      </c>
      <c r="J642" s="236" t="s">
        <v>309</v>
      </c>
      <c r="K642" s="236" t="s">
        <v>309</v>
      </c>
      <c r="L642" s="227">
        <v>9</v>
      </c>
      <c r="M642" s="236" t="s">
        <v>1168</v>
      </c>
      <c r="N642" s="236" t="s">
        <v>3542</v>
      </c>
      <c r="O642" s="236" t="s">
        <v>3547</v>
      </c>
      <c r="P642" s="236" t="s">
        <v>3544</v>
      </c>
      <c r="Q642" s="227">
        <v>9</v>
      </c>
      <c r="R642" s="236" t="s">
        <v>3548</v>
      </c>
      <c r="S642" s="236" t="s">
        <v>633</v>
      </c>
      <c r="T642" s="236" t="s">
        <v>3519</v>
      </c>
      <c r="U642" s="236" t="s">
        <v>639</v>
      </c>
      <c r="V642" s="236"/>
      <c r="W642" s="236"/>
      <c r="X642" s="236" t="s">
        <v>109</v>
      </c>
      <c r="Y642" s="236" t="s">
        <v>109</v>
      </c>
      <c r="Z642" s="226" t="s">
        <v>773</v>
      </c>
      <c r="AA642" s="248" t="s">
        <v>1155</v>
      </c>
      <c r="AB642" s="236"/>
      <c r="AC642" s="248"/>
      <c r="AD642" s="236"/>
      <c r="AE642" s="236"/>
      <c r="AF642" s="236"/>
      <c r="AG642" s="236"/>
    </row>
    <row r="643" spans="1:33" x14ac:dyDescent="0.25">
      <c r="A643" s="244" t="s">
        <v>3549</v>
      </c>
      <c r="B643" s="244" t="s">
        <v>3550</v>
      </c>
      <c r="C643" s="245" t="s">
        <v>99</v>
      </c>
      <c r="D643" s="245" t="s">
        <v>631</v>
      </c>
      <c r="E643" s="236" t="s">
        <v>3551</v>
      </c>
      <c r="F643" s="236" t="s">
        <v>269</v>
      </c>
      <c r="G643" s="236" t="s">
        <v>666</v>
      </c>
      <c r="H643" s="245" t="e">
        <v>#N/A</v>
      </c>
      <c r="I643" s="236" t="e">
        <v>#N/A</v>
      </c>
      <c r="J643" s="236" t="s">
        <v>289</v>
      </c>
      <c r="K643" s="236" t="s">
        <v>289</v>
      </c>
      <c r="L643" s="246">
        <v>9</v>
      </c>
      <c r="M643" s="236" t="s">
        <v>1168</v>
      </c>
      <c r="N643" s="236" t="s">
        <v>3552</v>
      </c>
      <c r="O643" s="236" t="s">
        <v>3553</v>
      </c>
      <c r="P643" s="236" t="s">
        <v>636</v>
      </c>
      <c r="Q643" s="246">
        <v>9</v>
      </c>
      <c r="R643" s="236">
        <v>1071505</v>
      </c>
      <c r="S643" s="236" t="s">
        <v>716</v>
      </c>
      <c r="T643" s="236" t="s">
        <v>866</v>
      </c>
      <c r="U643" s="236" t="s">
        <v>639</v>
      </c>
      <c r="V643" s="236" t="s">
        <v>3552</v>
      </c>
      <c r="W643" s="236"/>
      <c r="X643" s="226" t="s">
        <v>640</v>
      </c>
      <c r="Y643" s="226" t="s">
        <v>640</v>
      </c>
      <c r="Z643" s="226" t="s">
        <v>640</v>
      </c>
    </row>
    <row r="644" spans="1:33" x14ac:dyDescent="0.25">
      <c r="A644" s="226" t="s">
        <v>3549</v>
      </c>
      <c r="B644" s="226" t="s">
        <v>3554</v>
      </c>
      <c r="C644" s="236" t="s">
        <v>99</v>
      </c>
      <c r="D644" s="236" t="s">
        <v>631</v>
      </c>
      <c r="E644" s="236" t="s">
        <v>3551</v>
      </c>
      <c r="F644" s="236" t="s">
        <v>269</v>
      </c>
      <c r="G644" s="236" t="s">
        <v>666</v>
      </c>
      <c r="H644" s="236" t="s">
        <v>666</v>
      </c>
      <c r="I644" s="236" t="e">
        <v>#N/A</v>
      </c>
      <c r="J644" s="236" t="s">
        <v>289</v>
      </c>
      <c r="K644" s="236" t="s">
        <v>289</v>
      </c>
      <c r="L644" s="227">
        <v>9</v>
      </c>
      <c r="M644" s="236" t="s">
        <v>1168</v>
      </c>
      <c r="N644" s="236" t="s">
        <v>3552</v>
      </c>
      <c r="O644" s="236" t="s">
        <v>3555</v>
      </c>
      <c r="P644" s="236" t="s">
        <v>636</v>
      </c>
      <c r="Q644" s="227">
        <v>9</v>
      </c>
      <c r="R644" s="236" t="s">
        <v>3556</v>
      </c>
      <c r="S644" s="236" t="s">
        <v>716</v>
      </c>
      <c r="T644" s="236" t="s">
        <v>866</v>
      </c>
      <c r="U644" s="236" t="s">
        <v>639</v>
      </c>
      <c r="V644" s="236"/>
      <c r="W644" s="236"/>
      <c r="X644" s="236" t="s">
        <v>109</v>
      </c>
      <c r="Y644" s="236" t="s">
        <v>109</v>
      </c>
      <c r="Z644" s="226" t="s">
        <v>640</v>
      </c>
      <c r="AA644" s="248" t="s">
        <v>1155</v>
      </c>
      <c r="AB644" s="236"/>
      <c r="AC644" s="248"/>
      <c r="AD644" s="236"/>
      <c r="AE644" s="236"/>
      <c r="AF644" s="236"/>
      <c r="AG644" s="236"/>
    </row>
    <row r="645" spans="1:33" x14ac:dyDescent="0.25">
      <c r="A645" s="244" t="s">
        <v>3557</v>
      </c>
      <c r="B645" s="244" t="s">
        <v>3558</v>
      </c>
      <c r="C645" s="245" t="s">
        <v>99</v>
      </c>
      <c r="D645" s="245" t="s">
        <v>631</v>
      </c>
      <c r="E645" s="236" t="s">
        <v>3559</v>
      </c>
      <c r="F645" s="236" t="s">
        <v>269</v>
      </c>
      <c r="G645" s="236" t="s">
        <v>666</v>
      </c>
      <c r="H645" s="245" t="e">
        <v>#N/A</v>
      </c>
      <c r="I645" s="236" t="e">
        <v>#N/A</v>
      </c>
      <c r="J645" s="236" t="s">
        <v>289</v>
      </c>
      <c r="K645" s="236" t="s">
        <v>289</v>
      </c>
      <c r="L645" s="246">
        <v>9</v>
      </c>
      <c r="M645" s="236" t="s">
        <v>1168</v>
      </c>
      <c r="N645" s="236" t="s">
        <v>3560</v>
      </c>
      <c r="O645" s="236" t="s">
        <v>3561</v>
      </c>
      <c r="P645" s="236" t="s">
        <v>636</v>
      </c>
      <c r="Q645" s="246">
        <v>9</v>
      </c>
      <c r="R645" s="236">
        <v>1071506</v>
      </c>
      <c r="S645" s="236" t="s">
        <v>716</v>
      </c>
      <c r="T645" s="236" t="s">
        <v>1989</v>
      </c>
      <c r="U645" s="236" t="s">
        <v>639</v>
      </c>
      <c r="V645" s="236" t="s">
        <v>1168</v>
      </c>
      <c r="W645" s="236"/>
      <c r="X645" s="226" t="s">
        <v>640</v>
      </c>
      <c r="Y645" s="226" t="s">
        <v>640</v>
      </c>
      <c r="Z645" s="226" t="s">
        <v>640</v>
      </c>
    </row>
    <row r="646" spans="1:33" x14ac:dyDescent="0.25">
      <c r="A646" s="226" t="s">
        <v>3557</v>
      </c>
      <c r="B646" s="226" t="s">
        <v>3562</v>
      </c>
      <c r="C646" s="236" t="s">
        <v>99</v>
      </c>
      <c r="D646" s="236" t="s">
        <v>631</v>
      </c>
      <c r="E646" s="236" t="s">
        <v>3559</v>
      </c>
      <c r="F646" s="236" t="s">
        <v>269</v>
      </c>
      <c r="G646" s="236" t="s">
        <v>666</v>
      </c>
      <c r="H646" s="236" t="s">
        <v>666</v>
      </c>
      <c r="I646" s="236" t="e">
        <v>#N/A</v>
      </c>
      <c r="J646" s="236" t="s">
        <v>289</v>
      </c>
      <c r="K646" s="236" t="s">
        <v>289</v>
      </c>
      <c r="L646" s="227">
        <v>9</v>
      </c>
      <c r="M646" s="236" t="s">
        <v>1168</v>
      </c>
      <c r="N646" s="236" t="s">
        <v>3560</v>
      </c>
      <c r="O646" s="236" t="s">
        <v>3563</v>
      </c>
      <c r="P646" s="236" t="s">
        <v>636</v>
      </c>
      <c r="Q646" s="227">
        <v>9</v>
      </c>
      <c r="R646" s="236" t="s">
        <v>3564</v>
      </c>
      <c r="S646" s="236" t="s">
        <v>716</v>
      </c>
      <c r="T646" s="236" t="s">
        <v>1989</v>
      </c>
      <c r="U646" s="236" t="s">
        <v>639</v>
      </c>
      <c r="V646" s="236"/>
      <c r="W646" s="236"/>
      <c r="X646" s="236" t="s">
        <v>109</v>
      </c>
      <c r="Y646" s="236" t="s">
        <v>109</v>
      </c>
      <c r="Z646" s="226" t="s">
        <v>640</v>
      </c>
      <c r="AA646" s="248" t="s">
        <v>1155</v>
      </c>
      <c r="AB646" s="236"/>
      <c r="AC646" s="248"/>
      <c r="AD646" s="236"/>
      <c r="AE646" s="236"/>
      <c r="AF646" s="236"/>
      <c r="AG646" s="236"/>
    </row>
    <row r="647" spans="1:33" x14ac:dyDescent="0.25">
      <c r="A647" s="244" t="s">
        <v>3565</v>
      </c>
      <c r="B647" s="244" t="s">
        <v>3566</v>
      </c>
      <c r="C647" s="245" t="s">
        <v>99</v>
      </c>
      <c r="D647" s="245" t="s">
        <v>631</v>
      </c>
      <c r="E647" s="236" t="s">
        <v>3567</v>
      </c>
      <c r="F647" s="236" t="s">
        <v>269</v>
      </c>
      <c r="G647" s="236" t="s">
        <v>666</v>
      </c>
      <c r="H647" s="245" t="e">
        <v>#N/A</v>
      </c>
      <c r="I647" s="236" t="e">
        <v>#N/A</v>
      </c>
      <c r="J647" s="236" t="s">
        <v>845</v>
      </c>
      <c r="K647" s="236" t="s">
        <v>845</v>
      </c>
      <c r="L647" s="246">
        <v>9</v>
      </c>
      <c r="M647" s="236" t="s">
        <v>1168</v>
      </c>
      <c r="N647" s="236" t="s">
        <v>3568</v>
      </c>
      <c r="O647" s="236" t="s">
        <v>3569</v>
      </c>
      <c r="P647" s="236" t="s">
        <v>636</v>
      </c>
      <c r="Q647" s="246">
        <v>9</v>
      </c>
      <c r="R647" s="236">
        <v>1037749</v>
      </c>
      <c r="S647" s="236" t="s">
        <v>633</v>
      </c>
      <c r="T647" s="236" t="s">
        <v>845</v>
      </c>
      <c r="U647" s="236" t="s">
        <v>639</v>
      </c>
      <c r="V647" s="236" t="s">
        <v>636</v>
      </c>
      <c r="W647" s="236"/>
      <c r="X647" s="226" t="s">
        <v>640</v>
      </c>
      <c r="Y647" s="226" t="s">
        <v>640</v>
      </c>
      <c r="Z647" s="226" t="s">
        <v>640</v>
      </c>
    </row>
    <row r="648" spans="1:33" x14ac:dyDescent="0.25">
      <c r="A648" s="226" t="s">
        <v>3565</v>
      </c>
      <c r="B648" s="226" t="s">
        <v>3570</v>
      </c>
      <c r="C648" s="236" t="s">
        <v>99</v>
      </c>
      <c r="D648" s="236" t="s">
        <v>631</v>
      </c>
      <c r="E648" s="236" t="s">
        <v>3567</v>
      </c>
      <c r="F648" s="236" t="s">
        <v>269</v>
      </c>
      <c r="G648" s="236" t="s">
        <v>666</v>
      </c>
      <c r="H648" s="236" t="s">
        <v>666</v>
      </c>
      <c r="I648" s="236" t="e">
        <v>#N/A</v>
      </c>
      <c r="J648" s="236" t="s">
        <v>845</v>
      </c>
      <c r="K648" s="236" t="s">
        <v>845</v>
      </c>
      <c r="L648" s="227">
        <v>9</v>
      </c>
      <c r="M648" s="236" t="s">
        <v>1168</v>
      </c>
      <c r="N648" s="236" t="s">
        <v>3568</v>
      </c>
      <c r="O648" s="236" t="s">
        <v>3571</v>
      </c>
      <c r="P648" s="236" t="s">
        <v>636</v>
      </c>
      <c r="Q648" s="227">
        <v>9</v>
      </c>
      <c r="R648" s="236" t="s">
        <v>3572</v>
      </c>
      <c r="S648" s="236" t="s">
        <v>633</v>
      </c>
      <c r="T648" s="236" t="s">
        <v>845</v>
      </c>
      <c r="U648" s="236" t="s">
        <v>639</v>
      </c>
      <c r="V648" s="236"/>
      <c r="W648" s="236"/>
      <c r="X648" s="236" t="s">
        <v>109</v>
      </c>
      <c r="Y648" s="236" t="s">
        <v>109</v>
      </c>
      <c r="Z648" s="226" t="s">
        <v>640</v>
      </c>
      <c r="AA648" s="248" t="s">
        <v>1155</v>
      </c>
      <c r="AB648" s="236"/>
      <c r="AC648" s="248"/>
      <c r="AD648" s="236"/>
      <c r="AE648" s="236"/>
      <c r="AF648" s="236"/>
      <c r="AG648" s="236"/>
    </row>
    <row r="649" spans="1:33" x14ac:dyDescent="0.25">
      <c r="A649" s="244" t="s">
        <v>3573</v>
      </c>
      <c r="B649" s="244" t="s">
        <v>3574</v>
      </c>
      <c r="C649" s="245" t="s">
        <v>687</v>
      </c>
      <c r="D649" s="244" t="s">
        <v>688</v>
      </c>
      <c r="E649" s="236" t="s">
        <v>3575</v>
      </c>
      <c r="F649" s="236" t="s">
        <v>269</v>
      </c>
      <c r="G649" s="236" t="s">
        <v>666</v>
      </c>
      <c r="H649" s="245" t="e">
        <v>#N/A</v>
      </c>
      <c r="I649" s="236" t="e">
        <v>#N/A</v>
      </c>
      <c r="J649" s="236" t="s">
        <v>471</v>
      </c>
      <c r="K649" s="236" t="s">
        <v>471</v>
      </c>
      <c r="L649" s="246">
        <v>1</v>
      </c>
      <c r="M649" s="236" t="s">
        <v>1168</v>
      </c>
      <c r="N649" s="236" t="s">
        <v>1965</v>
      </c>
      <c r="O649" s="236" t="s">
        <v>1966</v>
      </c>
      <c r="P649" s="236" t="s">
        <v>1964</v>
      </c>
      <c r="Q649" s="246">
        <v>1</v>
      </c>
      <c r="R649" s="236">
        <v>7777777</v>
      </c>
      <c r="S649" s="236" t="s">
        <v>716</v>
      </c>
      <c r="T649" s="236" t="s">
        <v>1960</v>
      </c>
      <c r="U649" s="236" t="s">
        <v>639</v>
      </c>
      <c r="V649" s="236" t="s">
        <v>636</v>
      </c>
      <c r="W649" s="236"/>
      <c r="X649" s="226" t="s">
        <v>695</v>
      </c>
      <c r="Y649" s="226" t="s">
        <v>695</v>
      </c>
      <c r="Z649" s="226" t="s">
        <v>695</v>
      </c>
    </row>
    <row r="650" spans="1:33" x14ac:dyDescent="0.25">
      <c r="A650" s="226" t="s">
        <v>3573</v>
      </c>
      <c r="B650" s="226" t="s">
        <v>3576</v>
      </c>
      <c r="C650" s="236" t="s">
        <v>687</v>
      </c>
      <c r="D650" s="226" t="s">
        <v>688</v>
      </c>
      <c r="E650" s="236" t="s">
        <v>3575</v>
      </c>
      <c r="F650" s="236" t="s">
        <v>269</v>
      </c>
      <c r="G650" s="236" t="s">
        <v>666</v>
      </c>
      <c r="H650" s="236" t="s">
        <v>666</v>
      </c>
      <c r="I650" s="236" t="e">
        <v>#N/A</v>
      </c>
      <c r="J650" s="236" t="s">
        <v>471</v>
      </c>
      <c r="K650" s="236" t="s">
        <v>471</v>
      </c>
      <c r="L650" s="227">
        <v>4.12</v>
      </c>
      <c r="M650" s="236" t="s">
        <v>1168</v>
      </c>
      <c r="N650" s="236" t="s">
        <v>1965</v>
      </c>
      <c r="O650" s="236" t="s">
        <v>1969</v>
      </c>
      <c r="P650" s="236" t="s">
        <v>1964</v>
      </c>
      <c r="Q650" s="227">
        <v>4.12</v>
      </c>
      <c r="R650" s="236" t="s">
        <v>1060</v>
      </c>
      <c r="S650" s="236" t="s">
        <v>716</v>
      </c>
      <c r="T650" s="236" t="s">
        <v>1960</v>
      </c>
      <c r="U650" s="236" t="s">
        <v>639</v>
      </c>
      <c r="V650" s="236"/>
      <c r="W650" s="236"/>
      <c r="X650" s="236" t="s">
        <v>109</v>
      </c>
      <c r="Y650" s="236" t="s">
        <v>109</v>
      </c>
      <c r="Z650" s="236" t="s">
        <v>695</v>
      </c>
      <c r="AA650" s="248" t="s">
        <v>1155</v>
      </c>
      <c r="AB650" s="236"/>
      <c r="AC650" s="248"/>
      <c r="AD650" s="236"/>
      <c r="AE650" s="236"/>
      <c r="AF650" s="236"/>
      <c r="AG650" s="236"/>
    </row>
    <row r="651" spans="1:33" x14ac:dyDescent="0.25">
      <c r="A651" s="226" t="s">
        <v>3577</v>
      </c>
      <c r="B651" s="226" t="s">
        <v>3578</v>
      </c>
      <c r="C651" s="236" t="s">
        <v>99</v>
      </c>
      <c r="D651" s="236" t="s">
        <v>631</v>
      </c>
      <c r="E651" s="236" t="s">
        <v>3579</v>
      </c>
      <c r="F651" s="236" t="s">
        <v>269</v>
      </c>
      <c r="G651" s="236" t="s">
        <v>666</v>
      </c>
      <c r="H651" s="236" t="s">
        <v>666</v>
      </c>
      <c r="I651" s="236" t="e">
        <v>#N/A</v>
      </c>
      <c r="J651" s="236" t="s">
        <v>468</v>
      </c>
      <c r="K651" s="236" t="s">
        <v>468</v>
      </c>
      <c r="L651" s="246">
        <v>1</v>
      </c>
      <c r="M651" s="236" t="s">
        <v>3580</v>
      </c>
      <c r="N651" s="236" t="s">
        <v>3581</v>
      </c>
      <c r="O651" s="236" t="s">
        <v>3582</v>
      </c>
      <c r="P651" s="236" t="s">
        <v>636</v>
      </c>
      <c r="Q651" s="246">
        <v>1</v>
      </c>
      <c r="R651" s="236">
        <v>1005459</v>
      </c>
      <c r="S651" s="236" t="s">
        <v>637</v>
      </c>
      <c r="T651" s="236" t="s">
        <v>763</v>
      </c>
      <c r="U651" s="236" t="s">
        <v>639</v>
      </c>
      <c r="V651" s="236" t="s">
        <v>636</v>
      </c>
      <c r="W651" s="236"/>
      <c r="X651" s="226" t="s">
        <v>640</v>
      </c>
      <c r="Y651" s="226" t="s">
        <v>640</v>
      </c>
      <c r="Z651" s="226" t="s">
        <v>640</v>
      </c>
    </row>
    <row r="652" spans="1:33" x14ac:dyDescent="0.25">
      <c r="A652" s="226" t="s">
        <v>3583</v>
      </c>
      <c r="B652" s="226" t="s">
        <v>3584</v>
      </c>
      <c r="C652" s="236" t="s">
        <v>687</v>
      </c>
      <c r="D652" s="226" t="s">
        <v>688</v>
      </c>
      <c r="E652" s="236" t="s">
        <v>3585</v>
      </c>
      <c r="F652" s="236" t="s">
        <v>269</v>
      </c>
      <c r="G652" s="236" t="s">
        <v>666</v>
      </c>
      <c r="H652" s="236" t="s">
        <v>666</v>
      </c>
      <c r="I652" s="236" t="e">
        <v>#N/A</v>
      </c>
      <c r="J652" s="236" t="s">
        <v>309</v>
      </c>
      <c r="K652" s="236" t="s">
        <v>309</v>
      </c>
      <c r="L652" s="246">
        <v>9</v>
      </c>
      <c r="M652" s="236" t="s">
        <v>1168</v>
      </c>
      <c r="N652" s="236" t="s">
        <v>3586</v>
      </c>
      <c r="O652" s="236" t="s">
        <v>3587</v>
      </c>
      <c r="P652" s="236" t="s">
        <v>636</v>
      </c>
      <c r="Q652" s="246">
        <v>9</v>
      </c>
      <c r="R652" s="236">
        <v>7777777</v>
      </c>
      <c r="S652" s="236" t="s">
        <v>716</v>
      </c>
      <c r="T652" s="236" t="s">
        <v>2030</v>
      </c>
      <c r="U652" s="236" t="s">
        <v>639</v>
      </c>
      <c r="V652" s="236" t="s">
        <v>636</v>
      </c>
      <c r="W652" s="236"/>
      <c r="X652" s="226" t="s">
        <v>695</v>
      </c>
      <c r="Y652" s="226" t="s">
        <v>695</v>
      </c>
      <c r="Z652" s="226" t="s">
        <v>695</v>
      </c>
    </row>
    <row r="653" spans="1:33" x14ac:dyDescent="0.25">
      <c r="A653" s="244" t="s">
        <v>3588</v>
      </c>
      <c r="B653" s="244" t="s">
        <v>3589</v>
      </c>
      <c r="C653" s="245" t="s">
        <v>687</v>
      </c>
      <c r="D653" s="244" t="s">
        <v>688</v>
      </c>
      <c r="E653" s="236" t="s">
        <v>3590</v>
      </c>
      <c r="F653" s="236" t="s">
        <v>269</v>
      </c>
      <c r="G653" s="236" t="s">
        <v>666</v>
      </c>
      <c r="H653" s="245" t="e">
        <v>#N/A</v>
      </c>
      <c r="I653" s="236" t="e">
        <v>#N/A</v>
      </c>
      <c r="J653" s="236" t="s">
        <v>289</v>
      </c>
      <c r="K653" s="236" t="s">
        <v>289</v>
      </c>
      <c r="L653" s="246">
        <v>9</v>
      </c>
      <c r="M653" s="236" t="s">
        <v>1168</v>
      </c>
      <c r="N653" s="236" t="s">
        <v>3591</v>
      </c>
      <c r="O653" s="236" t="s">
        <v>3592</v>
      </c>
      <c r="P653" s="236" t="s">
        <v>636</v>
      </c>
      <c r="Q653" s="246">
        <v>9</v>
      </c>
      <c r="R653" s="236">
        <v>7777777</v>
      </c>
      <c r="S653" s="236" t="s">
        <v>716</v>
      </c>
      <c r="T653" s="236" t="s">
        <v>2255</v>
      </c>
      <c r="U653" s="236" t="s">
        <v>639</v>
      </c>
      <c r="V653" s="236" t="s">
        <v>636</v>
      </c>
      <c r="W653" s="236"/>
      <c r="X653" s="226" t="s">
        <v>695</v>
      </c>
      <c r="Y653" s="226" t="s">
        <v>695</v>
      </c>
      <c r="Z653" s="226" t="s">
        <v>695</v>
      </c>
    </row>
    <row r="654" spans="1:33" x14ac:dyDescent="0.25">
      <c r="A654" s="226" t="s">
        <v>3588</v>
      </c>
      <c r="B654" s="226" t="s">
        <v>3593</v>
      </c>
      <c r="C654" s="236" t="s">
        <v>687</v>
      </c>
      <c r="D654" s="226" t="s">
        <v>688</v>
      </c>
      <c r="E654" s="236" t="s">
        <v>3590</v>
      </c>
      <c r="F654" s="236" t="s">
        <v>269</v>
      </c>
      <c r="G654" s="236" t="s">
        <v>666</v>
      </c>
      <c r="H654" s="236" t="s">
        <v>666</v>
      </c>
      <c r="I654" s="236" t="e">
        <v>#N/A</v>
      </c>
      <c r="J654" s="236" t="s">
        <v>289</v>
      </c>
      <c r="K654" s="236" t="s">
        <v>289</v>
      </c>
      <c r="L654" s="227">
        <v>9</v>
      </c>
      <c r="M654" s="236" t="s">
        <v>1168</v>
      </c>
      <c r="N654" s="236" t="s">
        <v>3591</v>
      </c>
      <c r="O654" s="236" t="s">
        <v>3594</v>
      </c>
      <c r="P654" s="236" t="s">
        <v>636</v>
      </c>
      <c r="Q654" s="227">
        <v>9</v>
      </c>
      <c r="R654" s="236" t="s">
        <v>1060</v>
      </c>
      <c r="S654" s="236" t="s">
        <v>716</v>
      </c>
      <c r="T654" s="236" t="s">
        <v>2255</v>
      </c>
      <c r="U654" s="236" t="s">
        <v>639</v>
      </c>
      <c r="V654" s="236"/>
      <c r="W654" s="236"/>
      <c r="X654" s="236" t="s">
        <v>109</v>
      </c>
      <c r="Y654" s="236" t="s">
        <v>109</v>
      </c>
      <c r="Z654" s="236" t="s">
        <v>695</v>
      </c>
      <c r="AA654" s="248" t="s">
        <v>1155</v>
      </c>
      <c r="AB654" s="236"/>
      <c r="AC654" s="248"/>
      <c r="AD654" s="236"/>
      <c r="AE654" s="236"/>
      <c r="AF654" s="236"/>
      <c r="AG654" s="236"/>
    </row>
    <row r="655" spans="1:33" x14ac:dyDescent="0.25">
      <c r="A655" s="226" t="s">
        <v>3595</v>
      </c>
      <c r="B655" s="226" t="s">
        <v>3596</v>
      </c>
      <c r="C655" s="236" t="s">
        <v>99</v>
      </c>
      <c r="D655" s="236" t="s">
        <v>631</v>
      </c>
      <c r="E655" s="236" t="s">
        <v>3597</v>
      </c>
      <c r="F655" s="236" t="s">
        <v>269</v>
      </c>
      <c r="G655" s="236" t="s">
        <v>666</v>
      </c>
      <c r="H655" s="236" t="s">
        <v>666</v>
      </c>
      <c r="I655" s="236" t="e">
        <v>#N/A</v>
      </c>
      <c r="J655" s="236" t="s">
        <v>468</v>
      </c>
      <c r="K655" s="236" t="s">
        <v>468</v>
      </c>
      <c r="L655" s="246">
        <v>1</v>
      </c>
      <c r="M655" s="236" t="s">
        <v>3580</v>
      </c>
      <c r="N655" s="236" t="s">
        <v>3597</v>
      </c>
      <c r="O655" s="236" t="s">
        <v>3598</v>
      </c>
      <c r="P655" s="236" t="s">
        <v>636</v>
      </c>
      <c r="Q655" s="246">
        <v>1</v>
      </c>
      <c r="R655" s="236">
        <v>1005458</v>
      </c>
      <c r="S655" s="236" t="s">
        <v>637</v>
      </c>
      <c r="T655" s="236" t="s">
        <v>678</v>
      </c>
      <c r="U655" s="236" t="s">
        <v>639</v>
      </c>
      <c r="V655" s="236" t="s">
        <v>636</v>
      </c>
      <c r="W655" s="236"/>
      <c r="X655" s="226" t="s">
        <v>640</v>
      </c>
      <c r="Y655" s="226" t="s">
        <v>640</v>
      </c>
      <c r="Z655" s="226" t="s">
        <v>640</v>
      </c>
    </row>
    <row r="656" spans="1:33" x14ac:dyDescent="0.25">
      <c r="A656" s="226" t="s">
        <v>3599</v>
      </c>
      <c r="B656" s="226" t="s">
        <v>3600</v>
      </c>
      <c r="C656" s="236" t="s">
        <v>731</v>
      </c>
      <c r="D656" s="226" t="s">
        <v>732</v>
      </c>
      <c r="E656" s="236" t="s">
        <v>3597</v>
      </c>
      <c r="F656" s="236" t="s">
        <v>269</v>
      </c>
      <c r="G656" s="236" t="s">
        <v>666</v>
      </c>
      <c r="H656" s="236" t="s">
        <v>666</v>
      </c>
      <c r="I656" s="236" t="e">
        <v>#N/A</v>
      </c>
      <c r="J656" s="236" t="s">
        <v>468</v>
      </c>
      <c r="K656" s="236" t="s">
        <v>468</v>
      </c>
      <c r="L656" s="246">
        <v>1</v>
      </c>
      <c r="M656" s="236" t="s">
        <v>3580</v>
      </c>
      <c r="N656" s="236" t="s">
        <v>3597</v>
      </c>
      <c r="O656" s="236" t="s">
        <v>3601</v>
      </c>
      <c r="P656" s="236" t="s">
        <v>3597</v>
      </c>
      <c r="Q656" s="246">
        <v>1</v>
      </c>
      <c r="R656" s="236">
        <v>1005458</v>
      </c>
      <c r="S656" s="236" t="s">
        <v>637</v>
      </c>
      <c r="T656" s="236" t="s">
        <v>636</v>
      </c>
      <c r="U656" s="236" t="s">
        <v>639</v>
      </c>
      <c r="V656" s="236" t="s">
        <v>636</v>
      </c>
      <c r="W656" s="236"/>
      <c r="X656" s="226" t="s">
        <v>773</v>
      </c>
      <c r="Y656" s="226" t="s">
        <v>773</v>
      </c>
      <c r="Z656" s="226" t="s">
        <v>773</v>
      </c>
    </row>
    <row r="657" spans="1:33" x14ac:dyDescent="0.25">
      <c r="A657" s="226" t="s">
        <v>3602</v>
      </c>
      <c r="B657" s="226" t="s">
        <v>3603</v>
      </c>
      <c r="C657" s="236" t="s">
        <v>99</v>
      </c>
      <c r="D657" s="236" t="s">
        <v>631</v>
      </c>
      <c r="E657" s="236" t="s">
        <v>3604</v>
      </c>
      <c r="F657" s="236" t="s">
        <v>269</v>
      </c>
      <c r="G657" s="236" t="s">
        <v>666</v>
      </c>
      <c r="H657" s="236" t="s">
        <v>666</v>
      </c>
      <c r="I657" s="236" t="e">
        <v>#N/A</v>
      </c>
      <c r="J657" s="236" t="s">
        <v>468</v>
      </c>
      <c r="K657" s="236" t="s">
        <v>468</v>
      </c>
      <c r="L657" s="246">
        <v>1</v>
      </c>
      <c r="M657" s="236" t="s">
        <v>3580</v>
      </c>
      <c r="N657" s="236" t="s">
        <v>3604</v>
      </c>
      <c r="O657" s="236" t="s">
        <v>3605</v>
      </c>
      <c r="P657" s="236" t="s">
        <v>636</v>
      </c>
      <c r="Q657" s="246">
        <v>1</v>
      </c>
      <c r="R657" s="236">
        <v>1002024</v>
      </c>
      <c r="S657" s="236" t="s">
        <v>637</v>
      </c>
      <c r="T657" s="236" t="s">
        <v>763</v>
      </c>
      <c r="U657" s="236" t="s">
        <v>639</v>
      </c>
      <c r="V657" s="236" t="s">
        <v>636</v>
      </c>
      <c r="W657" s="236"/>
      <c r="X657" s="226" t="s">
        <v>640</v>
      </c>
      <c r="Y657" s="226" t="s">
        <v>640</v>
      </c>
      <c r="Z657" s="226" t="s">
        <v>640</v>
      </c>
    </row>
    <row r="658" spans="1:33" x14ac:dyDescent="0.25">
      <c r="A658" s="226" t="s">
        <v>3606</v>
      </c>
      <c r="B658" s="226" t="s">
        <v>3607</v>
      </c>
      <c r="C658" s="236" t="s">
        <v>731</v>
      </c>
      <c r="D658" s="226" t="s">
        <v>732</v>
      </c>
      <c r="E658" s="236" t="s">
        <v>3604</v>
      </c>
      <c r="F658" s="236" t="s">
        <v>269</v>
      </c>
      <c r="G658" s="236" t="s">
        <v>666</v>
      </c>
      <c r="H658" s="236" t="s">
        <v>666</v>
      </c>
      <c r="I658" s="236" t="e">
        <v>#N/A</v>
      </c>
      <c r="J658" s="236" t="s">
        <v>468</v>
      </c>
      <c r="K658" s="236" t="s">
        <v>468</v>
      </c>
      <c r="L658" s="246">
        <v>1</v>
      </c>
      <c r="M658" s="236" t="s">
        <v>3580</v>
      </c>
      <c r="N658" s="236" t="s">
        <v>3604</v>
      </c>
      <c r="O658" s="236" t="s">
        <v>3601</v>
      </c>
      <c r="P658" s="236" t="s">
        <v>3604</v>
      </c>
      <c r="Q658" s="246">
        <v>1</v>
      </c>
      <c r="R658" s="236">
        <v>1002024</v>
      </c>
      <c r="S658" s="236" t="s">
        <v>637</v>
      </c>
      <c r="T658" s="236" t="s">
        <v>763</v>
      </c>
      <c r="U658" s="236" t="s">
        <v>639</v>
      </c>
      <c r="V658" s="236" t="s">
        <v>804</v>
      </c>
      <c r="W658" s="236"/>
      <c r="X658" s="226" t="s">
        <v>773</v>
      </c>
      <c r="Y658" s="226" t="s">
        <v>773</v>
      </c>
      <c r="Z658" s="226" t="s">
        <v>773</v>
      </c>
    </row>
    <row r="659" spans="1:33" x14ac:dyDescent="0.25">
      <c r="A659" s="226" t="s">
        <v>3608</v>
      </c>
      <c r="B659" s="226" t="s">
        <v>3609</v>
      </c>
      <c r="C659" s="236" t="s">
        <v>99</v>
      </c>
      <c r="D659" s="236" t="s">
        <v>631</v>
      </c>
      <c r="E659" s="236" t="s">
        <v>3610</v>
      </c>
      <c r="F659" s="236" t="s">
        <v>269</v>
      </c>
      <c r="G659" s="236" t="s">
        <v>666</v>
      </c>
      <c r="H659" s="236" t="s">
        <v>666</v>
      </c>
      <c r="I659" s="236" t="e">
        <v>#N/A</v>
      </c>
      <c r="J659" s="236" t="s">
        <v>468</v>
      </c>
      <c r="K659" s="236" t="s">
        <v>468</v>
      </c>
      <c r="L659" s="246">
        <v>1</v>
      </c>
      <c r="M659" s="236" t="s">
        <v>3580</v>
      </c>
      <c r="N659" s="236" t="s">
        <v>3610</v>
      </c>
      <c r="O659" s="236" t="s">
        <v>3611</v>
      </c>
      <c r="P659" s="236" t="s">
        <v>636</v>
      </c>
      <c r="Q659" s="246">
        <v>1</v>
      </c>
      <c r="R659" s="236">
        <v>1007669</v>
      </c>
      <c r="S659" s="236" t="s">
        <v>637</v>
      </c>
      <c r="T659" s="236" t="s">
        <v>763</v>
      </c>
      <c r="U659" s="236" t="s">
        <v>639</v>
      </c>
      <c r="V659" s="236" t="s">
        <v>636</v>
      </c>
      <c r="W659" s="236"/>
      <c r="X659" s="226" t="s">
        <v>640</v>
      </c>
      <c r="Y659" s="226" t="s">
        <v>640</v>
      </c>
      <c r="Z659" s="226" t="s">
        <v>640</v>
      </c>
    </row>
    <row r="660" spans="1:33" x14ac:dyDescent="0.25">
      <c r="A660" s="226" t="s">
        <v>3612</v>
      </c>
      <c r="B660" s="226" t="s">
        <v>3613</v>
      </c>
      <c r="C660" s="236" t="s">
        <v>99</v>
      </c>
      <c r="D660" s="236" t="s">
        <v>631</v>
      </c>
      <c r="E660" s="236" t="s">
        <v>3614</v>
      </c>
      <c r="F660" s="236" t="s">
        <v>269</v>
      </c>
      <c r="G660" s="236" t="s">
        <v>666</v>
      </c>
      <c r="H660" s="236" t="s">
        <v>666</v>
      </c>
      <c r="I660" s="236" t="e">
        <v>#N/A</v>
      </c>
      <c r="J660" s="236" t="s">
        <v>468</v>
      </c>
      <c r="K660" s="236" t="s">
        <v>468</v>
      </c>
      <c r="L660" s="246">
        <v>1</v>
      </c>
      <c r="M660" s="236" t="s">
        <v>3580</v>
      </c>
      <c r="N660" s="236" t="s">
        <v>3614</v>
      </c>
      <c r="O660" s="236" t="s">
        <v>3615</v>
      </c>
      <c r="P660" s="236" t="s">
        <v>636</v>
      </c>
      <c r="Q660" s="246">
        <v>1</v>
      </c>
      <c r="R660" s="236">
        <v>1002025</v>
      </c>
      <c r="S660" s="236" t="s">
        <v>637</v>
      </c>
      <c r="T660" s="236" t="s">
        <v>763</v>
      </c>
      <c r="U660" s="236" t="s">
        <v>639</v>
      </c>
      <c r="V660" s="236" t="s">
        <v>636</v>
      </c>
      <c r="W660" s="236"/>
      <c r="X660" s="226" t="s">
        <v>640</v>
      </c>
      <c r="Y660" s="226" t="s">
        <v>640</v>
      </c>
      <c r="Z660" s="226" t="s">
        <v>640</v>
      </c>
    </row>
    <row r="661" spans="1:33" x14ac:dyDescent="0.25">
      <c r="A661" s="226" t="s">
        <v>3616</v>
      </c>
      <c r="B661" s="226" t="s">
        <v>3617</v>
      </c>
      <c r="C661" s="236" t="s">
        <v>99</v>
      </c>
      <c r="D661" s="236" t="s">
        <v>631</v>
      </c>
      <c r="E661" s="236" t="s">
        <v>3618</v>
      </c>
      <c r="F661" s="236" t="s">
        <v>269</v>
      </c>
      <c r="G661" s="236" t="s">
        <v>666</v>
      </c>
      <c r="H661" s="236" t="s">
        <v>666</v>
      </c>
      <c r="I661" s="236" t="e">
        <v>#N/A</v>
      </c>
      <c r="J661" s="236" t="s">
        <v>468</v>
      </c>
      <c r="K661" s="236" t="s">
        <v>468</v>
      </c>
      <c r="L661" s="246">
        <v>1</v>
      </c>
      <c r="M661" s="236" t="s">
        <v>3580</v>
      </c>
      <c r="N661" s="236" t="s">
        <v>3618</v>
      </c>
      <c r="O661" s="236" t="s">
        <v>3619</v>
      </c>
      <c r="P661" s="236" t="s">
        <v>636</v>
      </c>
      <c r="Q661" s="246">
        <v>1</v>
      </c>
      <c r="R661" s="236">
        <v>1005460</v>
      </c>
      <c r="S661" s="236" t="s">
        <v>637</v>
      </c>
      <c r="T661" s="236" t="s">
        <v>763</v>
      </c>
      <c r="U661" s="236" t="s">
        <v>639</v>
      </c>
      <c r="V661" s="236" t="s">
        <v>636</v>
      </c>
      <c r="W661" s="236"/>
      <c r="X661" s="226" t="s">
        <v>640</v>
      </c>
      <c r="Y661" s="226" t="s">
        <v>640</v>
      </c>
      <c r="Z661" s="226" t="s">
        <v>640</v>
      </c>
    </row>
    <row r="662" spans="1:33" x14ac:dyDescent="0.25">
      <c r="A662" s="226" t="s">
        <v>3620</v>
      </c>
      <c r="B662" s="226" t="s">
        <v>3621</v>
      </c>
      <c r="C662" s="236" t="s">
        <v>731</v>
      </c>
      <c r="D662" s="226" t="s">
        <v>732</v>
      </c>
      <c r="E662" s="236" t="s">
        <v>3618</v>
      </c>
      <c r="F662" s="236" t="s">
        <v>269</v>
      </c>
      <c r="G662" s="236" t="s">
        <v>666</v>
      </c>
      <c r="H662" s="236" t="s">
        <v>666</v>
      </c>
      <c r="I662" s="236" t="e">
        <v>#N/A</v>
      </c>
      <c r="J662" s="236" t="s">
        <v>468</v>
      </c>
      <c r="K662" s="236" t="s">
        <v>468</v>
      </c>
      <c r="L662" s="246">
        <v>1</v>
      </c>
      <c r="M662" s="236" t="s">
        <v>3580</v>
      </c>
      <c r="N662" s="236" t="s">
        <v>3622</v>
      </c>
      <c r="O662" s="236" t="s">
        <v>3623</v>
      </c>
      <c r="P662" s="236" t="s">
        <v>3618</v>
      </c>
      <c r="Q662" s="246">
        <v>1</v>
      </c>
      <c r="R662" s="236">
        <v>1005460</v>
      </c>
      <c r="S662" s="236" t="s">
        <v>637</v>
      </c>
      <c r="T662" s="236" t="s">
        <v>763</v>
      </c>
      <c r="U662" s="236" t="s">
        <v>639</v>
      </c>
      <c r="V662" s="236" t="s">
        <v>804</v>
      </c>
      <c r="W662" s="236"/>
      <c r="X662" s="226" t="s">
        <v>773</v>
      </c>
      <c r="Y662" s="226" t="s">
        <v>773</v>
      </c>
      <c r="Z662" s="226" t="s">
        <v>773</v>
      </c>
    </row>
    <row r="663" spans="1:33" x14ac:dyDescent="0.25">
      <c r="A663" s="226" t="s">
        <v>3624</v>
      </c>
      <c r="B663" s="226" t="s">
        <v>3625</v>
      </c>
      <c r="C663" s="236" t="s">
        <v>99</v>
      </c>
      <c r="D663" s="236" t="s">
        <v>631</v>
      </c>
      <c r="E663" s="236" t="s">
        <v>3626</v>
      </c>
      <c r="F663" s="236" t="s">
        <v>269</v>
      </c>
      <c r="G663" s="236" t="s">
        <v>666</v>
      </c>
      <c r="H663" s="236" t="s">
        <v>666</v>
      </c>
      <c r="I663" s="236" t="e">
        <v>#N/A</v>
      </c>
      <c r="J663" s="236" t="s">
        <v>468</v>
      </c>
      <c r="K663" s="236" t="s">
        <v>468</v>
      </c>
      <c r="L663" s="246">
        <v>1</v>
      </c>
      <c r="M663" s="236" t="s">
        <v>3580</v>
      </c>
      <c r="N663" s="236" t="s">
        <v>3626</v>
      </c>
      <c r="O663" s="236" t="s">
        <v>3627</v>
      </c>
      <c r="P663" s="236" t="s">
        <v>636</v>
      </c>
      <c r="Q663" s="246">
        <v>1</v>
      </c>
      <c r="R663" s="236">
        <v>1024319</v>
      </c>
      <c r="S663" s="236" t="s">
        <v>637</v>
      </c>
      <c r="T663" s="236" t="s">
        <v>763</v>
      </c>
      <c r="U663" s="236" t="s">
        <v>639</v>
      </c>
      <c r="V663" s="236" t="s">
        <v>636</v>
      </c>
      <c r="W663" s="236"/>
      <c r="X663" s="226" t="s">
        <v>640</v>
      </c>
      <c r="Y663" s="226" t="s">
        <v>640</v>
      </c>
      <c r="Z663" s="226" t="s">
        <v>640</v>
      </c>
    </row>
    <row r="664" spans="1:33" x14ac:dyDescent="0.25">
      <c r="A664" s="226" t="s">
        <v>3628</v>
      </c>
      <c r="B664" s="226" t="s">
        <v>3629</v>
      </c>
      <c r="C664" s="236" t="s">
        <v>731</v>
      </c>
      <c r="D664" s="226" t="s">
        <v>732</v>
      </c>
      <c r="E664" s="236" t="s">
        <v>3626</v>
      </c>
      <c r="F664" s="236" t="s">
        <v>269</v>
      </c>
      <c r="G664" s="236" t="s">
        <v>666</v>
      </c>
      <c r="H664" s="236" t="s">
        <v>666</v>
      </c>
      <c r="I664" s="236" t="e">
        <v>#N/A</v>
      </c>
      <c r="J664" s="236" t="s">
        <v>468</v>
      </c>
      <c r="K664" s="236" t="s">
        <v>468</v>
      </c>
      <c r="L664" s="246">
        <v>1</v>
      </c>
      <c r="M664" s="236" t="s">
        <v>3580</v>
      </c>
      <c r="N664" s="236" t="s">
        <v>3630</v>
      </c>
      <c r="O664" s="236" t="s">
        <v>3631</v>
      </c>
      <c r="P664" s="236" t="s">
        <v>3626</v>
      </c>
      <c r="Q664" s="246">
        <v>1</v>
      </c>
      <c r="R664" s="236">
        <v>1024319</v>
      </c>
      <c r="S664" s="236" t="s">
        <v>637</v>
      </c>
      <c r="T664" s="236" t="s">
        <v>763</v>
      </c>
      <c r="U664" s="236" t="s">
        <v>639</v>
      </c>
      <c r="V664" s="236" t="s">
        <v>804</v>
      </c>
      <c r="W664" s="236"/>
      <c r="X664" s="226" t="s">
        <v>773</v>
      </c>
      <c r="Y664" s="226" t="s">
        <v>773</v>
      </c>
      <c r="Z664" s="226" t="s">
        <v>773</v>
      </c>
    </row>
    <row r="665" spans="1:33" x14ac:dyDescent="0.25">
      <c r="A665" s="226" t="s">
        <v>3632</v>
      </c>
      <c r="B665" s="226" t="s">
        <v>3633</v>
      </c>
      <c r="C665" s="236" t="s">
        <v>99</v>
      </c>
      <c r="D665" s="236" t="s">
        <v>631</v>
      </c>
      <c r="E665" s="236" t="s">
        <v>3634</v>
      </c>
      <c r="F665" s="236" t="s">
        <v>269</v>
      </c>
      <c r="G665" s="236" t="s">
        <v>666</v>
      </c>
      <c r="H665" s="236" t="s">
        <v>666</v>
      </c>
      <c r="I665" s="236" t="e">
        <v>#N/A</v>
      </c>
      <c r="J665" s="236" t="s">
        <v>754</v>
      </c>
      <c r="K665" s="236" t="s">
        <v>754</v>
      </c>
      <c r="L665" s="246">
        <v>1</v>
      </c>
      <c r="M665" s="236" t="s">
        <v>3580</v>
      </c>
      <c r="N665" s="236" t="s">
        <v>3634</v>
      </c>
      <c r="O665" s="236" t="s">
        <v>3635</v>
      </c>
      <c r="P665" s="236" t="s">
        <v>636</v>
      </c>
      <c r="Q665" s="246">
        <v>1</v>
      </c>
      <c r="R665" s="236">
        <v>1015863</v>
      </c>
      <c r="S665" s="236" t="s">
        <v>637</v>
      </c>
      <c r="T665" s="236" t="s">
        <v>757</v>
      </c>
      <c r="U665" s="236" t="s">
        <v>639</v>
      </c>
      <c r="V665" s="236" t="s">
        <v>636</v>
      </c>
      <c r="W665" s="236"/>
      <c r="X665" s="226" t="s">
        <v>640</v>
      </c>
      <c r="Y665" s="226" t="s">
        <v>640</v>
      </c>
      <c r="Z665" s="226" t="s">
        <v>640</v>
      </c>
    </row>
    <row r="666" spans="1:33" x14ac:dyDescent="0.25">
      <c r="A666" s="244" t="s">
        <v>3636</v>
      </c>
      <c r="B666" s="244" t="s">
        <v>3637</v>
      </c>
      <c r="C666" s="245" t="s">
        <v>99</v>
      </c>
      <c r="D666" s="245" t="s">
        <v>631</v>
      </c>
      <c r="E666" s="236" t="s">
        <v>3638</v>
      </c>
      <c r="F666" s="236" t="s">
        <v>269</v>
      </c>
      <c r="G666" s="236" t="s">
        <v>666</v>
      </c>
      <c r="H666" s="245" t="e">
        <v>#N/A</v>
      </c>
      <c r="I666" s="236" t="e">
        <v>#N/A</v>
      </c>
      <c r="J666" s="236" t="s">
        <v>845</v>
      </c>
      <c r="K666" s="236" t="s">
        <v>845</v>
      </c>
      <c r="L666" s="246">
        <v>9</v>
      </c>
      <c r="M666" s="236" t="s">
        <v>3639</v>
      </c>
      <c r="N666" s="236" t="s">
        <v>3640</v>
      </c>
      <c r="O666" s="236" t="s">
        <v>3641</v>
      </c>
      <c r="P666" s="236" t="s">
        <v>636</v>
      </c>
      <c r="Q666" s="246">
        <v>9</v>
      </c>
      <c r="R666" s="236">
        <v>1005275</v>
      </c>
      <c r="S666" s="236" t="s">
        <v>633</v>
      </c>
      <c r="T666" s="236" t="s">
        <v>848</v>
      </c>
      <c r="U666" s="236" t="s">
        <v>639</v>
      </c>
      <c r="V666" s="236" t="s">
        <v>636</v>
      </c>
      <c r="W666" s="236"/>
      <c r="X666" s="226" t="s">
        <v>640</v>
      </c>
      <c r="Y666" s="226" t="s">
        <v>640</v>
      </c>
      <c r="Z666" s="226" t="s">
        <v>640</v>
      </c>
    </row>
    <row r="667" spans="1:33" x14ac:dyDescent="0.25">
      <c r="A667" s="226" t="s">
        <v>3636</v>
      </c>
      <c r="B667" s="226" t="s">
        <v>3642</v>
      </c>
      <c r="C667" s="236" t="s">
        <v>99</v>
      </c>
      <c r="D667" s="236" t="s">
        <v>631</v>
      </c>
      <c r="E667" s="236" t="s">
        <v>3638</v>
      </c>
      <c r="F667" s="236" t="s">
        <v>269</v>
      </c>
      <c r="G667" s="236" t="s">
        <v>666</v>
      </c>
      <c r="H667" s="236" t="s">
        <v>666</v>
      </c>
      <c r="I667" s="236" t="e">
        <v>#N/A</v>
      </c>
      <c r="J667" s="236" t="s">
        <v>845</v>
      </c>
      <c r="K667" s="236" t="s">
        <v>845</v>
      </c>
      <c r="L667" s="227">
        <v>9</v>
      </c>
      <c r="M667" s="236" t="s">
        <v>3639</v>
      </c>
      <c r="N667" s="236" t="s">
        <v>3640</v>
      </c>
      <c r="O667" s="236" t="s">
        <v>3643</v>
      </c>
      <c r="P667" s="236" t="s">
        <v>636</v>
      </c>
      <c r="Q667" s="227">
        <v>9</v>
      </c>
      <c r="R667" s="236" t="s">
        <v>3644</v>
      </c>
      <c r="S667" s="236" t="s">
        <v>633</v>
      </c>
      <c r="T667" s="236" t="s">
        <v>848</v>
      </c>
      <c r="U667" s="236" t="s">
        <v>639</v>
      </c>
      <c r="V667" s="236"/>
      <c r="W667" s="236"/>
      <c r="X667" s="236" t="s">
        <v>109</v>
      </c>
      <c r="Y667" s="236" t="s">
        <v>109</v>
      </c>
      <c r="Z667" s="226" t="s">
        <v>640</v>
      </c>
      <c r="AA667" s="248" t="s">
        <v>1155</v>
      </c>
      <c r="AB667" s="236"/>
      <c r="AC667" s="248"/>
      <c r="AD667" s="236"/>
      <c r="AE667" s="236"/>
      <c r="AF667" s="236"/>
      <c r="AG667" s="236"/>
    </row>
    <row r="668" spans="1:33" x14ac:dyDescent="0.25">
      <c r="A668" s="244" t="s">
        <v>3645</v>
      </c>
      <c r="B668" s="244" t="s">
        <v>3646</v>
      </c>
      <c r="C668" s="245" t="s">
        <v>731</v>
      </c>
      <c r="D668" s="244" t="s">
        <v>732</v>
      </c>
      <c r="E668" s="236" t="s">
        <v>3638</v>
      </c>
      <c r="F668" s="236" t="s">
        <v>269</v>
      </c>
      <c r="G668" s="236" t="s">
        <v>666</v>
      </c>
      <c r="H668" s="245" t="e">
        <v>#N/A</v>
      </c>
      <c r="I668" s="236" t="e">
        <v>#N/A</v>
      </c>
      <c r="J668" s="236" t="s">
        <v>845</v>
      </c>
      <c r="K668" s="236" t="s">
        <v>845</v>
      </c>
      <c r="L668" s="246">
        <v>9</v>
      </c>
      <c r="M668" s="236" t="s">
        <v>3639</v>
      </c>
      <c r="N668" s="236" t="s">
        <v>3647</v>
      </c>
      <c r="O668" s="236" t="s">
        <v>3648</v>
      </c>
      <c r="P668" s="236" t="s">
        <v>3638</v>
      </c>
      <c r="Q668" s="246">
        <v>9</v>
      </c>
      <c r="R668" s="236">
        <v>1005275</v>
      </c>
      <c r="S668" s="236" t="s">
        <v>633</v>
      </c>
      <c r="T668" s="236" t="s">
        <v>848</v>
      </c>
      <c r="U668" s="236" t="s">
        <v>639</v>
      </c>
      <c r="V668" s="236" t="s">
        <v>3640</v>
      </c>
      <c r="W668" s="236"/>
      <c r="X668" s="226" t="s">
        <v>773</v>
      </c>
      <c r="Y668" s="226" t="s">
        <v>773</v>
      </c>
      <c r="Z668" s="226" t="s">
        <v>773</v>
      </c>
    </row>
    <row r="669" spans="1:33" x14ac:dyDescent="0.25">
      <c r="A669" s="226" t="s">
        <v>3645</v>
      </c>
      <c r="B669" s="226" t="s">
        <v>3649</v>
      </c>
      <c r="C669" s="236" t="s">
        <v>731</v>
      </c>
      <c r="D669" s="226" t="s">
        <v>732</v>
      </c>
      <c r="E669" s="236" t="s">
        <v>3638</v>
      </c>
      <c r="F669" s="236" t="s">
        <v>269</v>
      </c>
      <c r="G669" s="236" t="s">
        <v>666</v>
      </c>
      <c r="H669" s="236" t="s">
        <v>666</v>
      </c>
      <c r="I669" s="236" t="e">
        <v>#N/A</v>
      </c>
      <c r="J669" s="236" t="s">
        <v>845</v>
      </c>
      <c r="K669" s="236" t="s">
        <v>845</v>
      </c>
      <c r="L669" s="227">
        <v>9</v>
      </c>
      <c r="M669" s="236" t="s">
        <v>3639</v>
      </c>
      <c r="N669" s="236" t="s">
        <v>3647</v>
      </c>
      <c r="O669" s="236" t="s">
        <v>3650</v>
      </c>
      <c r="P669" s="236" t="s">
        <v>3638</v>
      </c>
      <c r="Q669" s="227">
        <v>9</v>
      </c>
      <c r="R669" s="236" t="s">
        <v>3644</v>
      </c>
      <c r="S669" s="236" t="s">
        <v>633</v>
      </c>
      <c r="T669" s="236" t="s">
        <v>848</v>
      </c>
      <c r="U669" s="236" t="s">
        <v>639</v>
      </c>
      <c r="V669" s="236"/>
      <c r="W669" s="236"/>
      <c r="X669" s="236" t="s">
        <v>109</v>
      </c>
      <c r="Y669" s="236" t="s">
        <v>109</v>
      </c>
      <c r="Z669" s="226" t="s">
        <v>773</v>
      </c>
      <c r="AA669" s="248" t="s">
        <v>1155</v>
      </c>
      <c r="AB669" s="236"/>
      <c r="AC669" s="248"/>
      <c r="AD669" s="236"/>
      <c r="AE669" s="236"/>
      <c r="AF669" s="236"/>
      <c r="AG669" s="236"/>
    </row>
    <row r="670" spans="1:33" x14ac:dyDescent="0.25">
      <c r="A670" s="244" t="s">
        <v>3651</v>
      </c>
      <c r="B670" s="244" t="s">
        <v>3652</v>
      </c>
      <c r="C670" s="245" t="s">
        <v>99</v>
      </c>
      <c r="D670" s="245" t="s">
        <v>631</v>
      </c>
      <c r="E670" s="236" t="s">
        <v>3653</v>
      </c>
      <c r="F670" s="236" t="s">
        <v>269</v>
      </c>
      <c r="G670" s="236" t="s">
        <v>666</v>
      </c>
      <c r="H670" s="245" t="e">
        <v>#N/A</v>
      </c>
      <c r="I670" s="236" t="e">
        <v>#N/A</v>
      </c>
      <c r="J670" s="236" t="s">
        <v>845</v>
      </c>
      <c r="K670" s="236" t="s">
        <v>845</v>
      </c>
      <c r="L670" s="246">
        <v>9</v>
      </c>
      <c r="M670" s="236" t="s">
        <v>3639</v>
      </c>
      <c r="N670" s="236" t="s">
        <v>3654</v>
      </c>
      <c r="O670" s="236" t="s">
        <v>3655</v>
      </c>
      <c r="P670" s="236" t="s">
        <v>636</v>
      </c>
      <c r="Q670" s="246">
        <v>9</v>
      </c>
      <c r="R670" s="236">
        <v>1070824</v>
      </c>
      <c r="S670" s="236" t="s">
        <v>633</v>
      </c>
      <c r="T670" s="236" t="s">
        <v>848</v>
      </c>
      <c r="U670" s="236" t="s">
        <v>639</v>
      </c>
      <c r="V670" s="236" t="s">
        <v>636</v>
      </c>
      <c r="W670" s="236"/>
      <c r="X670" s="226" t="s">
        <v>640</v>
      </c>
      <c r="Y670" s="226" t="s">
        <v>640</v>
      </c>
      <c r="Z670" s="226" t="s">
        <v>640</v>
      </c>
    </row>
    <row r="671" spans="1:33" x14ac:dyDescent="0.25">
      <c r="A671" s="226" t="s">
        <v>3651</v>
      </c>
      <c r="B671" s="226" t="s">
        <v>3656</v>
      </c>
      <c r="C671" s="236" t="s">
        <v>99</v>
      </c>
      <c r="D671" s="236" t="s">
        <v>631</v>
      </c>
      <c r="E671" s="236" t="s">
        <v>3653</v>
      </c>
      <c r="F671" s="236" t="s">
        <v>269</v>
      </c>
      <c r="G671" s="236" t="s">
        <v>666</v>
      </c>
      <c r="H671" s="236" t="s">
        <v>666</v>
      </c>
      <c r="I671" s="236" t="e">
        <v>#N/A</v>
      </c>
      <c r="J671" s="236" t="s">
        <v>845</v>
      </c>
      <c r="K671" s="236" t="s">
        <v>845</v>
      </c>
      <c r="L671" s="227">
        <v>9</v>
      </c>
      <c r="M671" s="236" t="s">
        <v>3639</v>
      </c>
      <c r="N671" s="236" t="s">
        <v>3654</v>
      </c>
      <c r="O671" s="236" t="s">
        <v>3657</v>
      </c>
      <c r="P671" s="236" t="s">
        <v>636</v>
      </c>
      <c r="Q671" s="227">
        <v>9</v>
      </c>
      <c r="R671" s="236" t="s">
        <v>3658</v>
      </c>
      <c r="S671" s="236" t="s">
        <v>633</v>
      </c>
      <c r="T671" s="236" t="s">
        <v>848</v>
      </c>
      <c r="U671" s="236" t="s">
        <v>639</v>
      </c>
      <c r="V671" s="236"/>
      <c r="W671" s="236"/>
      <c r="X671" s="236" t="s">
        <v>109</v>
      </c>
      <c r="Y671" s="236" t="s">
        <v>109</v>
      </c>
      <c r="Z671" s="226" t="s">
        <v>640</v>
      </c>
      <c r="AA671" s="248" t="s">
        <v>1155</v>
      </c>
      <c r="AB671" s="236"/>
      <c r="AC671" s="248"/>
      <c r="AD671" s="236"/>
      <c r="AE671" s="236"/>
      <c r="AF671" s="236"/>
      <c r="AG671" s="236"/>
    </row>
    <row r="672" spans="1:33" x14ac:dyDescent="0.25">
      <c r="A672" s="244" t="s">
        <v>3659</v>
      </c>
      <c r="B672" s="244" t="s">
        <v>3660</v>
      </c>
      <c r="C672" s="245" t="s">
        <v>99</v>
      </c>
      <c r="D672" s="245" t="s">
        <v>631</v>
      </c>
      <c r="E672" s="236" t="s">
        <v>3661</v>
      </c>
      <c r="F672" s="236" t="s">
        <v>269</v>
      </c>
      <c r="G672" s="236" t="s">
        <v>666</v>
      </c>
      <c r="H672" s="245" t="e">
        <v>#N/A</v>
      </c>
      <c r="I672" s="236" t="e">
        <v>#N/A</v>
      </c>
      <c r="J672" s="236" t="s">
        <v>845</v>
      </c>
      <c r="K672" s="236" t="s">
        <v>845</v>
      </c>
      <c r="L672" s="246">
        <v>9</v>
      </c>
      <c r="M672" s="236" t="s">
        <v>3639</v>
      </c>
      <c r="N672" s="236" t="s">
        <v>3662</v>
      </c>
      <c r="O672" s="236" t="s">
        <v>3663</v>
      </c>
      <c r="P672" s="236" t="s">
        <v>636</v>
      </c>
      <c r="Q672" s="246">
        <v>9</v>
      </c>
      <c r="R672" s="236">
        <v>1070861</v>
      </c>
      <c r="S672" s="236" t="s">
        <v>633</v>
      </c>
      <c r="T672" s="236" t="s">
        <v>848</v>
      </c>
      <c r="U672" s="236" t="s">
        <v>639</v>
      </c>
      <c r="V672" s="236" t="s">
        <v>636</v>
      </c>
      <c r="W672" s="236"/>
      <c r="X672" s="226" t="s">
        <v>640</v>
      </c>
      <c r="Y672" s="226" t="s">
        <v>640</v>
      </c>
      <c r="Z672" s="226" t="s">
        <v>640</v>
      </c>
    </row>
    <row r="673" spans="1:33" x14ac:dyDescent="0.25">
      <c r="A673" s="226" t="s">
        <v>3659</v>
      </c>
      <c r="B673" s="226" t="s">
        <v>3664</v>
      </c>
      <c r="C673" s="236" t="s">
        <v>99</v>
      </c>
      <c r="D673" s="236" t="s">
        <v>631</v>
      </c>
      <c r="E673" s="236" t="s">
        <v>3661</v>
      </c>
      <c r="F673" s="236" t="s">
        <v>269</v>
      </c>
      <c r="G673" s="236" t="s">
        <v>666</v>
      </c>
      <c r="H673" s="236" t="s">
        <v>666</v>
      </c>
      <c r="I673" s="236" t="e">
        <v>#N/A</v>
      </c>
      <c r="J673" s="236" t="s">
        <v>845</v>
      </c>
      <c r="K673" s="236" t="s">
        <v>845</v>
      </c>
      <c r="L673" s="227">
        <v>9</v>
      </c>
      <c r="M673" s="236" t="s">
        <v>3639</v>
      </c>
      <c r="N673" s="236" t="s">
        <v>3662</v>
      </c>
      <c r="O673" s="236" t="s">
        <v>3665</v>
      </c>
      <c r="P673" s="236" t="s">
        <v>636</v>
      </c>
      <c r="Q673" s="227">
        <v>9</v>
      </c>
      <c r="R673" s="236" t="s">
        <v>3666</v>
      </c>
      <c r="S673" s="236" t="s">
        <v>633</v>
      </c>
      <c r="T673" s="236" t="s">
        <v>848</v>
      </c>
      <c r="U673" s="236" t="s">
        <v>639</v>
      </c>
      <c r="V673" s="236"/>
      <c r="W673" s="236"/>
      <c r="X673" s="236" t="s">
        <v>109</v>
      </c>
      <c r="Y673" s="236" t="s">
        <v>109</v>
      </c>
      <c r="Z673" s="226" t="s">
        <v>640</v>
      </c>
      <c r="AA673" s="248" t="s">
        <v>1155</v>
      </c>
      <c r="AB673" s="236"/>
      <c r="AC673" s="248"/>
      <c r="AD673" s="236"/>
      <c r="AE673" s="236"/>
      <c r="AF673" s="236"/>
      <c r="AG673" s="236"/>
    </row>
    <row r="674" spans="1:33" x14ac:dyDescent="0.25">
      <c r="A674" s="244" t="s">
        <v>3667</v>
      </c>
      <c r="B674" s="244" t="s">
        <v>3668</v>
      </c>
      <c r="C674" s="245" t="s">
        <v>99</v>
      </c>
      <c r="D674" s="245" t="s">
        <v>631</v>
      </c>
      <c r="E674" s="236" t="s">
        <v>3669</v>
      </c>
      <c r="F674" s="236" t="s">
        <v>269</v>
      </c>
      <c r="G674" s="236" t="s">
        <v>666</v>
      </c>
      <c r="H674" s="245" t="e">
        <v>#N/A</v>
      </c>
      <c r="I674" s="236" t="e">
        <v>#N/A</v>
      </c>
      <c r="J674" s="236" t="s">
        <v>845</v>
      </c>
      <c r="K674" s="236" t="s">
        <v>845</v>
      </c>
      <c r="L674" s="246">
        <v>9</v>
      </c>
      <c r="M674" s="236" t="s">
        <v>633</v>
      </c>
      <c r="N674" s="236" t="s">
        <v>3670</v>
      </c>
      <c r="O674" s="236" t="s">
        <v>3671</v>
      </c>
      <c r="P674" s="236" t="s">
        <v>636</v>
      </c>
      <c r="Q674" s="246">
        <v>9</v>
      </c>
      <c r="R674" s="236">
        <v>1070862</v>
      </c>
      <c r="S674" s="236" t="s">
        <v>633</v>
      </c>
      <c r="T674" s="236" t="s">
        <v>848</v>
      </c>
      <c r="U674" s="236" t="s">
        <v>639</v>
      </c>
      <c r="V674" s="236" t="s">
        <v>636</v>
      </c>
      <c r="W674" s="236"/>
      <c r="X674" s="226" t="s">
        <v>640</v>
      </c>
      <c r="Y674" s="226" t="s">
        <v>640</v>
      </c>
      <c r="Z674" s="226" t="s">
        <v>640</v>
      </c>
    </row>
    <row r="675" spans="1:33" x14ac:dyDescent="0.25">
      <c r="A675" s="226" t="s">
        <v>3667</v>
      </c>
      <c r="B675" s="226" t="s">
        <v>3672</v>
      </c>
      <c r="C675" s="236" t="s">
        <v>99</v>
      </c>
      <c r="D675" s="236" t="s">
        <v>631</v>
      </c>
      <c r="E675" s="236" t="s">
        <v>3669</v>
      </c>
      <c r="F675" s="236" t="s">
        <v>269</v>
      </c>
      <c r="G675" s="236" t="s">
        <v>666</v>
      </c>
      <c r="H675" s="236" t="s">
        <v>666</v>
      </c>
      <c r="I675" s="236" t="e">
        <v>#N/A</v>
      </c>
      <c r="J675" s="236" t="s">
        <v>845</v>
      </c>
      <c r="K675" s="236" t="s">
        <v>845</v>
      </c>
      <c r="L675" s="227">
        <v>9</v>
      </c>
      <c r="M675" s="236" t="s">
        <v>633</v>
      </c>
      <c r="N675" s="236" t="s">
        <v>3670</v>
      </c>
      <c r="O675" s="236" t="s">
        <v>3673</v>
      </c>
      <c r="P675" s="236" t="s">
        <v>636</v>
      </c>
      <c r="Q675" s="227">
        <v>9</v>
      </c>
      <c r="R675" s="236" t="s">
        <v>3674</v>
      </c>
      <c r="S675" s="236" t="s">
        <v>633</v>
      </c>
      <c r="T675" s="236" t="s">
        <v>848</v>
      </c>
      <c r="U675" s="236" t="s">
        <v>639</v>
      </c>
      <c r="V675" s="236"/>
      <c r="W675" s="236"/>
      <c r="X675" s="236" t="s">
        <v>109</v>
      </c>
      <c r="Y675" s="236" t="s">
        <v>109</v>
      </c>
      <c r="Z675" s="226" t="s">
        <v>640</v>
      </c>
      <c r="AA675" s="248" t="s">
        <v>1155</v>
      </c>
      <c r="AB675" s="236"/>
      <c r="AC675" s="248"/>
      <c r="AD675" s="236"/>
      <c r="AE675" s="236"/>
      <c r="AF675" s="236"/>
      <c r="AG675" s="236"/>
    </row>
    <row r="676" spans="1:33" x14ac:dyDescent="0.25">
      <c r="A676" s="244" t="s">
        <v>3675</v>
      </c>
      <c r="B676" s="244" t="s">
        <v>3676</v>
      </c>
      <c r="C676" s="245" t="s">
        <v>99</v>
      </c>
      <c r="D676" s="245" t="s">
        <v>631</v>
      </c>
      <c r="E676" s="236" t="s">
        <v>3677</v>
      </c>
      <c r="F676" s="236" t="s">
        <v>269</v>
      </c>
      <c r="G676" s="236" t="s">
        <v>666</v>
      </c>
      <c r="H676" s="245" t="e">
        <v>#N/A</v>
      </c>
      <c r="I676" s="236" t="e">
        <v>#N/A</v>
      </c>
      <c r="J676" s="236" t="s">
        <v>309</v>
      </c>
      <c r="K676" s="236" t="s">
        <v>309</v>
      </c>
      <c r="L676" s="246">
        <v>9</v>
      </c>
      <c r="M676" s="236" t="s">
        <v>3639</v>
      </c>
      <c r="N676" s="236" t="s">
        <v>3678</v>
      </c>
      <c r="O676" s="236" t="s">
        <v>3679</v>
      </c>
      <c r="P676" s="236" t="s">
        <v>636</v>
      </c>
      <c r="Q676" s="246">
        <v>9</v>
      </c>
      <c r="R676" s="236">
        <v>1070860</v>
      </c>
      <c r="S676" s="236" t="s">
        <v>633</v>
      </c>
      <c r="T676" s="236" t="s">
        <v>3519</v>
      </c>
      <c r="U676" s="236" t="s">
        <v>639</v>
      </c>
      <c r="V676" s="236" t="s">
        <v>636</v>
      </c>
      <c r="W676" s="236"/>
      <c r="X676" s="226" t="s">
        <v>640</v>
      </c>
      <c r="Y676" s="226" t="s">
        <v>640</v>
      </c>
      <c r="Z676" s="226" t="s">
        <v>640</v>
      </c>
    </row>
    <row r="677" spans="1:33" x14ac:dyDescent="0.25">
      <c r="A677" s="226" t="s">
        <v>3675</v>
      </c>
      <c r="B677" s="226" t="s">
        <v>3680</v>
      </c>
      <c r="C677" s="236" t="s">
        <v>99</v>
      </c>
      <c r="D677" s="236" t="s">
        <v>631</v>
      </c>
      <c r="E677" s="236" t="s">
        <v>3677</v>
      </c>
      <c r="F677" s="236" t="s">
        <v>269</v>
      </c>
      <c r="G677" s="236" t="s">
        <v>666</v>
      </c>
      <c r="H677" s="236" t="s">
        <v>666</v>
      </c>
      <c r="I677" s="236" t="e">
        <v>#N/A</v>
      </c>
      <c r="J677" s="236" t="s">
        <v>309</v>
      </c>
      <c r="K677" s="236" t="s">
        <v>309</v>
      </c>
      <c r="L677" s="227">
        <v>9</v>
      </c>
      <c r="M677" s="236" t="s">
        <v>3639</v>
      </c>
      <c r="N677" s="236" t="s">
        <v>3678</v>
      </c>
      <c r="O677" s="236" t="s">
        <v>3681</v>
      </c>
      <c r="P677" s="236" t="s">
        <v>636</v>
      </c>
      <c r="Q677" s="227">
        <v>9</v>
      </c>
      <c r="R677" s="236" t="s">
        <v>3682</v>
      </c>
      <c r="S677" s="236" t="s">
        <v>633</v>
      </c>
      <c r="T677" s="236" t="s">
        <v>3519</v>
      </c>
      <c r="U677" s="236" t="s">
        <v>639</v>
      </c>
      <c r="V677" s="236"/>
      <c r="W677" s="236"/>
      <c r="X677" s="236" t="s">
        <v>109</v>
      </c>
      <c r="Y677" s="236" t="s">
        <v>109</v>
      </c>
      <c r="Z677" s="226" t="s">
        <v>640</v>
      </c>
      <c r="AA677" s="248" t="s">
        <v>1155</v>
      </c>
      <c r="AB677" s="236"/>
      <c r="AC677" s="248"/>
      <c r="AD677" s="236"/>
      <c r="AE677" s="236"/>
      <c r="AF677" s="236"/>
      <c r="AG677" s="236"/>
    </row>
    <row r="678" spans="1:33" x14ac:dyDescent="0.25">
      <c r="A678" s="244" t="s">
        <v>3683</v>
      </c>
      <c r="B678" s="244" t="s">
        <v>3684</v>
      </c>
      <c r="C678" s="245" t="s">
        <v>99</v>
      </c>
      <c r="D678" s="245" t="s">
        <v>631</v>
      </c>
      <c r="E678" s="236" t="s">
        <v>3685</v>
      </c>
      <c r="F678" s="236" t="s">
        <v>269</v>
      </c>
      <c r="G678" s="236" t="s">
        <v>666</v>
      </c>
      <c r="H678" s="245" t="e">
        <v>#N/A</v>
      </c>
      <c r="I678" s="236" t="e">
        <v>#N/A</v>
      </c>
      <c r="J678" s="236" t="s">
        <v>309</v>
      </c>
      <c r="K678" s="236" t="s">
        <v>309</v>
      </c>
      <c r="L678" s="246">
        <v>9</v>
      </c>
      <c r="M678" s="236" t="s">
        <v>3639</v>
      </c>
      <c r="N678" s="236" t="s">
        <v>3686</v>
      </c>
      <c r="O678" s="236" t="s">
        <v>3687</v>
      </c>
      <c r="P678" s="236" t="s">
        <v>636</v>
      </c>
      <c r="Q678" s="246">
        <v>9</v>
      </c>
      <c r="R678" s="236">
        <v>1009845</v>
      </c>
      <c r="S678" s="236" t="s">
        <v>633</v>
      </c>
      <c r="T678" s="236" t="s">
        <v>3519</v>
      </c>
      <c r="U678" s="236" t="s">
        <v>639</v>
      </c>
      <c r="V678" s="236" t="s">
        <v>636</v>
      </c>
      <c r="W678" s="236"/>
      <c r="X678" s="226" t="s">
        <v>640</v>
      </c>
      <c r="Y678" s="226" t="s">
        <v>640</v>
      </c>
      <c r="Z678" s="226" t="s">
        <v>640</v>
      </c>
    </row>
    <row r="679" spans="1:33" x14ac:dyDescent="0.25">
      <c r="A679" s="226" t="s">
        <v>3683</v>
      </c>
      <c r="B679" s="226" t="s">
        <v>3688</v>
      </c>
      <c r="C679" s="236" t="s">
        <v>99</v>
      </c>
      <c r="D679" s="236" t="s">
        <v>631</v>
      </c>
      <c r="E679" s="236" t="s">
        <v>3685</v>
      </c>
      <c r="F679" s="236" t="s">
        <v>269</v>
      </c>
      <c r="G679" s="236" t="s">
        <v>666</v>
      </c>
      <c r="H679" s="236" t="s">
        <v>666</v>
      </c>
      <c r="I679" s="236" t="e">
        <v>#N/A</v>
      </c>
      <c r="J679" s="236" t="s">
        <v>309</v>
      </c>
      <c r="K679" s="236" t="s">
        <v>309</v>
      </c>
      <c r="L679" s="227">
        <v>9</v>
      </c>
      <c r="M679" s="236" t="s">
        <v>3639</v>
      </c>
      <c r="N679" s="236" t="s">
        <v>3686</v>
      </c>
      <c r="O679" s="236" t="s">
        <v>3689</v>
      </c>
      <c r="P679" s="236" t="s">
        <v>636</v>
      </c>
      <c r="Q679" s="227">
        <v>9</v>
      </c>
      <c r="R679" s="236" t="s">
        <v>3690</v>
      </c>
      <c r="S679" s="236" t="s">
        <v>633</v>
      </c>
      <c r="T679" s="236" t="s">
        <v>3519</v>
      </c>
      <c r="U679" s="236" t="s">
        <v>639</v>
      </c>
      <c r="V679" s="236"/>
      <c r="W679" s="236"/>
      <c r="X679" s="236" t="s">
        <v>109</v>
      </c>
      <c r="Y679" s="236" t="s">
        <v>109</v>
      </c>
      <c r="Z679" s="226" t="s">
        <v>640</v>
      </c>
      <c r="AA679" s="248" t="s">
        <v>1155</v>
      </c>
      <c r="AB679" s="236"/>
      <c r="AC679" s="248"/>
      <c r="AD679" s="236"/>
      <c r="AE679" s="236"/>
      <c r="AF679" s="236"/>
      <c r="AG679" s="236"/>
    </row>
    <row r="680" spans="1:33" x14ac:dyDescent="0.25">
      <c r="A680" s="244" t="s">
        <v>3691</v>
      </c>
      <c r="B680" s="244" t="s">
        <v>3692</v>
      </c>
      <c r="C680" s="245" t="s">
        <v>99</v>
      </c>
      <c r="D680" s="245" t="s">
        <v>631</v>
      </c>
      <c r="E680" s="236" t="s">
        <v>3693</v>
      </c>
      <c r="F680" s="236" t="s">
        <v>269</v>
      </c>
      <c r="G680" s="236" t="s">
        <v>666</v>
      </c>
      <c r="H680" s="245" t="e">
        <v>#N/A</v>
      </c>
      <c r="I680" s="236" t="e">
        <v>#N/A</v>
      </c>
      <c r="J680" s="236" t="s">
        <v>845</v>
      </c>
      <c r="K680" s="236" t="s">
        <v>845</v>
      </c>
      <c r="L680" s="246">
        <v>9</v>
      </c>
      <c r="M680" s="236" t="s">
        <v>3639</v>
      </c>
      <c r="N680" s="236" t="s">
        <v>3693</v>
      </c>
      <c r="O680" s="236" t="s">
        <v>3694</v>
      </c>
      <c r="P680" s="236" t="s">
        <v>636</v>
      </c>
      <c r="Q680" s="246">
        <v>9</v>
      </c>
      <c r="R680" s="236">
        <v>1075106</v>
      </c>
      <c r="S680" s="236" t="s">
        <v>633</v>
      </c>
      <c r="T680" s="236" t="s">
        <v>845</v>
      </c>
      <c r="U680" s="236" t="s">
        <v>639</v>
      </c>
      <c r="V680" s="236" t="s">
        <v>636</v>
      </c>
      <c r="W680" s="236"/>
      <c r="X680" s="226" t="s">
        <v>640</v>
      </c>
      <c r="Y680" s="226" t="s">
        <v>640</v>
      </c>
      <c r="Z680" s="226" t="s">
        <v>640</v>
      </c>
    </row>
    <row r="681" spans="1:33" x14ac:dyDescent="0.25">
      <c r="A681" s="226" t="s">
        <v>3691</v>
      </c>
      <c r="B681" s="226" t="s">
        <v>3695</v>
      </c>
      <c r="C681" s="236" t="s">
        <v>99</v>
      </c>
      <c r="D681" s="236" t="s">
        <v>631</v>
      </c>
      <c r="E681" s="236" t="s">
        <v>3693</v>
      </c>
      <c r="F681" s="236" t="s">
        <v>269</v>
      </c>
      <c r="G681" s="236" t="s">
        <v>666</v>
      </c>
      <c r="H681" s="236" t="s">
        <v>666</v>
      </c>
      <c r="I681" s="236" t="e">
        <v>#N/A</v>
      </c>
      <c r="J681" s="236" t="s">
        <v>845</v>
      </c>
      <c r="K681" s="236" t="s">
        <v>845</v>
      </c>
      <c r="L681" s="227">
        <v>9</v>
      </c>
      <c r="M681" s="236" t="s">
        <v>3639</v>
      </c>
      <c r="N681" s="236" t="s">
        <v>3693</v>
      </c>
      <c r="O681" s="236" t="s">
        <v>3696</v>
      </c>
      <c r="P681" s="236" t="s">
        <v>636</v>
      </c>
      <c r="Q681" s="227">
        <v>9</v>
      </c>
      <c r="R681" s="236" t="s">
        <v>3697</v>
      </c>
      <c r="S681" s="236" t="s">
        <v>633</v>
      </c>
      <c r="T681" s="236" t="s">
        <v>845</v>
      </c>
      <c r="U681" s="236" t="s">
        <v>639</v>
      </c>
      <c r="V681" s="236"/>
      <c r="W681" s="236"/>
      <c r="X681" s="236" t="s">
        <v>109</v>
      </c>
      <c r="Y681" s="236" t="s">
        <v>109</v>
      </c>
      <c r="Z681" s="226" t="s">
        <v>640</v>
      </c>
      <c r="AA681" s="248" t="s">
        <v>1155</v>
      </c>
      <c r="AB681" s="236"/>
      <c r="AC681" s="248"/>
      <c r="AD681" s="236"/>
      <c r="AE681" s="236"/>
      <c r="AF681" s="236"/>
      <c r="AG681" s="236"/>
    </row>
    <row r="682" spans="1:33" x14ac:dyDescent="0.25">
      <c r="A682" s="244" t="s">
        <v>3698</v>
      </c>
      <c r="B682" s="244" t="s">
        <v>3699</v>
      </c>
      <c r="C682" s="245" t="s">
        <v>99</v>
      </c>
      <c r="D682" s="245" t="s">
        <v>631</v>
      </c>
      <c r="E682" s="236" t="s">
        <v>3700</v>
      </c>
      <c r="F682" s="236" t="s">
        <v>269</v>
      </c>
      <c r="G682" s="236" t="s">
        <v>666</v>
      </c>
      <c r="H682" s="245" t="e">
        <v>#N/A</v>
      </c>
      <c r="I682" s="236" t="e">
        <v>#N/A</v>
      </c>
      <c r="J682" s="236" t="s">
        <v>845</v>
      </c>
      <c r="K682" s="236" t="s">
        <v>845</v>
      </c>
      <c r="L682" s="246">
        <v>9</v>
      </c>
      <c r="M682" s="236" t="s">
        <v>3639</v>
      </c>
      <c r="N682" s="236" t="s">
        <v>3701</v>
      </c>
      <c r="O682" s="236" t="s">
        <v>3702</v>
      </c>
      <c r="P682" s="236" t="s">
        <v>636</v>
      </c>
      <c r="Q682" s="246">
        <v>9</v>
      </c>
      <c r="R682" s="236">
        <v>1005276</v>
      </c>
      <c r="S682" s="236" t="s">
        <v>633</v>
      </c>
      <c r="T682" s="236" t="s">
        <v>848</v>
      </c>
      <c r="U682" s="236" t="s">
        <v>639</v>
      </c>
      <c r="V682" s="236" t="s">
        <v>636</v>
      </c>
      <c r="W682" s="236"/>
      <c r="X682" s="226" t="s">
        <v>640</v>
      </c>
      <c r="Y682" s="226" t="s">
        <v>640</v>
      </c>
      <c r="Z682" s="226" t="s">
        <v>640</v>
      </c>
    </row>
    <row r="683" spans="1:33" x14ac:dyDescent="0.25">
      <c r="A683" s="226" t="s">
        <v>3698</v>
      </c>
      <c r="B683" s="226" t="s">
        <v>3703</v>
      </c>
      <c r="C683" s="236" t="s">
        <v>99</v>
      </c>
      <c r="D683" s="236" t="s">
        <v>631</v>
      </c>
      <c r="E683" s="236" t="s">
        <v>3700</v>
      </c>
      <c r="F683" s="236" t="s">
        <v>269</v>
      </c>
      <c r="G683" s="236" t="s">
        <v>666</v>
      </c>
      <c r="H683" s="236" t="s">
        <v>666</v>
      </c>
      <c r="I683" s="236" t="e">
        <v>#N/A</v>
      </c>
      <c r="J683" s="236" t="s">
        <v>845</v>
      </c>
      <c r="K683" s="236" t="s">
        <v>845</v>
      </c>
      <c r="L683" s="227">
        <v>9</v>
      </c>
      <c r="M683" s="236" t="s">
        <v>3639</v>
      </c>
      <c r="N683" s="236" t="s">
        <v>3701</v>
      </c>
      <c r="O683" s="236" t="s">
        <v>3704</v>
      </c>
      <c r="P683" s="236" t="s">
        <v>636</v>
      </c>
      <c r="Q683" s="227">
        <v>9</v>
      </c>
      <c r="R683" s="236" t="s">
        <v>3705</v>
      </c>
      <c r="S683" s="236" t="s">
        <v>633</v>
      </c>
      <c r="T683" s="236" t="s">
        <v>848</v>
      </c>
      <c r="U683" s="236" t="s">
        <v>639</v>
      </c>
      <c r="V683" s="236"/>
      <c r="W683" s="236"/>
      <c r="X683" s="236" t="s">
        <v>109</v>
      </c>
      <c r="Y683" s="236" t="s">
        <v>109</v>
      </c>
      <c r="Z683" s="226" t="s">
        <v>640</v>
      </c>
      <c r="AA683" s="248" t="s">
        <v>1155</v>
      </c>
      <c r="AB683" s="236"/>
      <c r="AC683" s="248"/>
      <c r="AD683" s="236"/>
      <c r="AE683" s="236"/>
      <c r="AF683" s="236"/>
      <c r="AG683" s="236"/>
    </row>
    <row r="684" spans="1:33" x14ac:dyDescent="0.25">
      <c r="A684" s="244" t="s">
        <v>3706</v>
      </c>
      <c r="B684" s="244" t="s">
        <v>3707</v>
      </c>
      <c r="C684" s="245" t="s">
        <v>731</v>
      </c>
      <c r="D684" s="244" t="s">
        <v>732</v>
      </c>
      <c r="E684" s="253" t="s">
        <v>3700</v>
      </c>
      <c r="F684" s="236" t="s">
        <v>269</v>
      </c>
      <c r="G684" s="236" t="s">
        <v>666</v>
      </c>
      <c r="H684" s="245" t="e">
        <v>#N/A</v>
      </c>
      <c r="I684" s="236" t="e">
        <v>#N/A</v>
      </c>
      <c r="J684" s="236" t="s">
        <v>845</v>
      </c>
      <c r="K684" s="236" t="s">
        <v>845</v>
      </c>
      <c r="L684" s="246">
        <v>9</v>
      </c>
      <c r="M684" s="236" t="s">
        <v>3639</v>
      </c>
      <c r="N684" s="236" t="s">
        <v>3708</v>
      </c>
      <c r="O684" s="236" t="s">
        <v>3709</v>
      </c>
      <c r="P684" s="236" t="s">
        <v>3700</v>
      </c>
      <c r="Q684" s="246">
        <v>9</v>
      </c>
      <c r="R684" s="236">
        <v>1005276</v>
      </c>
      <c r="S684" s="236" t="s">
        <v>633</v>
      </c>
      <c r="T684" s="236" t="s">
        <v>848</v>
      </c>
      <c r="U684" s="236" t="s">
        <v>639</v>
      </c>
      <c r="V684" s="236" t="s">
        <v>3701</v>
      </c>
      <c r="W684" s="236"/>
      <c r="X684" s="226" t="s">
        <v>773</v>
      </c>
      <c r="Y684" s="226" t="s">
        <v>773</v>
      </c>
      <c r="Z684" s="226" t="s">
        <v>773</v>
      </c>
    </row>
    <row r="685" spans="1:33" x14ac:dyDescent="0.25">
      <c r="A685" s="226" t="s">
        <v>3706</v>
      </c>
      <c r="B685" s="226" t="s">
        <v>3710</v>
      </c>
      <c r="C685" s="236" t="s">
        <v>731</v>
      </c>
      <c r="D685" s="226" t="s">
        <v>732</v>
      </c>
      <c r="E685" s="236" t="s">
        <v>3700</v>
      </c>
      <c r="F685" s="236" t="s">
        <v>269</v>
      </c>
      <c r="G685" s="236" t="s">
        <v>666</v>
      </c>
      <c r="H685" s="236" t="s">
        <v>666</v>
      </c>
      <c r="I685" s="236" t="e">
        <v>#N/A</v>
      </c>
      <c r="J685" s="236" t="s">
        <v>845</v>
      </c>
      <c r="K685" s="236" t="s">
        <v>845</v>
      </c>
      <c r="L685" s="227">
        <v>9</v>
      </c>
      <c r="M685" s="236" t="s">
        <v>3639</v>
      </c>
      <c r="N685" s="236" t="s">
        <v>3708</v>
      </c>
      <c r="O685" s="236" t="s">
        <v>3711</v>
      </c>
      <c r="P685" s="236" t="s">
        <v>3700</v>
      </c>
      <c r="Q685" s="227">
        <v>9</v>
      </c>
      <c r="R685" s="236" t="s">
        <v>3705</v>
      </c>
      <c r="S685" s="236" t="s">
        <v>633</v>
      </c>
      <c r="T685" s="236" t="s">
        <v>848</v>
      </c>
      <c r="U685" s="236" t="s">
        <v>639</v>
      </c>
      <c r="V685" s="236"/>
      <c r="W685" s="236"/>
      <c r="X685" s="236" t="s">
        <v>109</v>
      </c>
      <c r="Y685" s="236" t="s">
        <v>109</v>
      </c>
      <c r="Z685" s="226" t="s">
        <v>773</v>
      </c>
      <c r="AA685" s="248" t="s">
        <v>1155</v>
      </c>
      <c r="AB685" s="236"/>
      <c r="AC685" s="248"/>
      <c r="AD685" s="236"/>
      <c r="AE685" s="236"/>
      <c r="AF685" s="236"/>
      <c r="AG685" s="236"/>
    </row>
    <row r="686" spans="1:33" x14ac:dyDescent="0.25">
      <c r="A686" s="226" t="s">
        <v>3712</v>
      </c>
      <c r="B686" s="226" t="s">
        <v>3713</v>
      </c>
      <c r="C686" s="236" t="s">
        <v>687</v>
      </c>
      <c r="D686" s="226" t="s">
        <v>688</v>
      </c>
      <c r="E686" s="236" t="s">
        <v>3714</v>
      </c>
      <c r="F686" s="236" t="s">
        <v>269</v>
      </c>
      <c r="G686" s="236" t="s">
        <v>666</v>
      </c>
      <c r="H686" s="236" t="s">
        <v>666</v>
      </c>
      <c r="I686" s="236"/>
      <c r="J686" s="236" t="s">
        <v>1552</v>
      </c>
      <c r="K686" s="236" t="s">
        <v>1552</v>
      </c>
      <c r="L686" s="246">
        <v>1</v>
      </c>
      <c r="M686" s="236" t="s">
        <v>633</v>
      </c>
      <c r="N686" s="236" t="s">
        <v>3715</v>
      </c>
      <c r="O686" s="236" t="s">
        <v>3716</v>
      </c>
      <c r="P686" s="236" t="s">
        <v>636</v>
      </c>
      <c r="Q686" s="246">
        <v>1</v>
      </c>
      <c r="R686" s="236">
        <v>2419</v>
      </c>
      <c r="S686" s="236" t="s">
        <v>633</v>
      </c>
      <c r="T686" s="236" t="s">
        <v>1537</v>
      </c>
      <c r="U686" s="236" t="s">
        <v>879</v>
      </c>
      <c r="V686" s="236" t="s">
        <v>636</v>
      </c>
      <c r="W686" s="236"/>
    </row>
    <row r="687" spans="1:33" x14ac:dyDescent="0.25">
      <c r="A687" s="226" t="s">
        <v>3717</v>
      </c>
      <c r="B687" s="226" t="s">
        <v>3718</v>
      </c>
      <c r="C687" s="236" t="s">
        <v>99</v>
      </c>
      <c r="D687" s="236" t="s">
        <v>631</v>
      </c>
      <c r="E687" s="236" t="s">
        <v>3719</v>
      </c>
      <c r="F687" s="236" t="s">
        <v>269</v>
      </c>
      <c r="G687" s="236" t="s">
        <v>666</v>
      </c>
      <c r="H687" s="236" t="s">
        <v>666</v>
      </c>
      <c r="I687" s="236"/>
      <c r="J687" s="236" t="s">
        <v>875</v>
      </c>
      <c r="K687" s="236" t="s">
        <v>875</v>
      </c>
      <c r="L687" s="246">
        <v>0.05</v>
      </c>
      <c r="M687" s="236" t="s">
        <v>633</v>
      </c>
      <c r="N687" s="236" t="s">
        <v>3719</v>
      </c>
      <c r="O687" s="236" t="s">
        <v>3720</v>
      </c>
      <c r="P687" s="236">
        <v>1015686</v>
      </c>
      <c r="Q687" s="246">
        <v>0.05</v>
      </c>
      <c r="R687" s="236">
        <v>1063978</v>
      </c>
      <c r="S687" s="236" t="s">
        <v>633</v>
      </c>
      <c r="T687" s="236" t="s">
        <v>1537</v>
      </c>
      <c r="U687" s="236" t="s">
        <v>879</v>
      </c>
      <c r="V687" s="236" t="s">
        <v>636</v>
      </c>
      <c r="W687" s="236"/>
    </row>
    <row r="688" spans="1:33" x14ac:dyDescent="0.25">
      <c r="A688" s="226" t="s">
        <v>3721</v>
      </c>
      <c r="B688" s="226" t="s">
        <v>3722</v>
      </c>
      <c r="C688" s="236" t="s">
        <v>731</v>
      </c>
      <c r="D688" s="226" t="s">
        <v>732</v>
      </c>
      <c r="E688" s="236" t="s">
        <v>3719</v>
      </c>
      <c r="F688" s="236" t="s">
        <v>269</v>
      </c>
      <c r="G688" s="236" t="s">
        <v>666</v>
      </c>
      <c r="H688" s="236" t="s">
        <v>666</v>
      </c>
      <c r="I688" s="236"/>
      <c r="J688" s="236" t="s">
        <v>875</v>
      </c>
      <c r="K688" s="236" t="s">
        <v>875</v>
      </c>
      <c r="L688" s="246">
        <v>0.05</v>
      </c>
      <c r="M688" s="236" t="s">
        <v>633</v>
      </c>
      <c r="N688" s="236" t="s">
        <v>3723</v>
      </c>
      <c r="O688" s="236" t="s">
        <v>3724</v>
      </c>
      <c r="P688" s="236">
        <v>1015686</v>
      </c>
      <c r="Q688" s="246">
        <v>0.05</v>
      </c>
      <c r="R688" s="236">
        <v>7777777</v>
      </c>
      <c r="S688" s="236" t="s">
        <v>633</v>
      </c>
      <c r="T688" s="236" t="s">
        <v>1537</v>
      </c>
      <c r="U688" s="236" t="s">
        <v>735</v>
      </c>
      <c r="V688" s="236" t="s">
        <v>816</v>
      </c>
      <c r="W688" s="236"/>
    </row>
    <row r="689" spans="1:40" x14ac:dyDescent="0.25">
      <c r="A689" s="226" t="s">
        <v>3725</v>
      </c>
      <c r="B689" s="226" t="s">
        <v>3726</v>
      </c>
      <c r="C689" s="236" t="s">
        <v>687</v>
      </c>
      <c r="D689" s="226" t="s">
        <v>688</v>
      </c>
      <c r="E689" s="236" t="s">
        <v>3719</v>
      </c>
      <c r="F689" s="236" t="s">
        <v>269</v>
      </c>
      <c r="G689" s="236" t="s">
        <v>666</v>
      </c>
      <c r="H689" s="236" t="s">
        <v>666</v>
      </c>
      <c r="I689" s="236"/>
      <c r="J689" s="236" t="s">
        <v>875</v>
      </c>
      <c r="K689" s="236" t="s">
        <v>875</v>
      </c>
      <c r="L689" s="246">
        <v>0.05</v>
      </c>
      <c r="M689" s="236" t="s">
        <v>633</v>
      </c>
      <c r="N689" s="236" t="s">
        <v>3727</v>
      </c>
      <c r="O689" s="236" t="s">
        <v>3728</v>
      </c>
      <c r="P689" s="236">
        <v>1015686</v>
      </c>
      <c r="Q689" s="246">
        <v>0.05</v>
      </c>
      <c r="R689" s="236">
        <v>7777777</v>
      </c>
      <c r="S689" s="236" t="s">
        <v>633</v>
      </c>
      <c r="T689" s="236" t="s">
        <v>1537</v>
      </c>
      <c r="U689" s="236" t="s">
        <v>879</v>
      </c>
      <c r="V689" s="236" t="s">
        <v>636</v>
      </c>
      <c r="W689" s="236"/>
    </row>
    <row r="690" spans="1:40" x14ac:dyDescent="0.25">
      <c r="A690" s="226" t="s">
        <v>3729</v>
      </c>
      <c r="B690" s="226" t="s">
        <v>3730</v>
      </c>
      <c r="C690" s="236" t="s">
        <v>99</v>
      </c>
      <c r="D690" s="236" t="s">
        <v>631</v>
      </c>
      <c r="E690" s="236" t="s">
        <v>3731</v>
      </c>
      <c r="F690" s="236" t="s">
        <v>269</v>
      </c>
      <c r="G690" s="236" t="s">
        <v>666</v>
      </c>
      <c r="H690" s="236" t="s">
        <v>666</v>
      </c>
      <c r="I690" s="236" t="e">
        <v>#N/A</v>
      </c>
      <c r="J690" s="236" t="s">
        <v>3732</v>
      </c>
      <c r="K690" s="236" t="s">
        <v>3732</v>
      </c>
      <c r="L690" s="246">
        <v>9</v>
      </c>
      <c r="M690" s="236" t="s">
        <v>633</v>
      </c>
      <c r="N690" s="236" t="s">
        <v>3731</v>
      </c>
      <c r="O690" s="236" t="s">
        <v>3733</v>
      </c>
      <c r="P690" s="236">
        <v>1031373</v>
      </c>
      <c r="Q690" s="246">
        <v>9</v>
      </c>
      <c r="R690" s="236">
        <v>1079513</v>
      </c>
      <c r="S690" s="236" t="s">
        <v>633</v>
      </c>
      <c r="T690" s="236" t="s">
        <v>3734</v>
      </c>
      <c r="U690" s="236" t="s">
        <v>879</v>
      </c>
      <c r="V690" s="236" t="s">
        <v>3731</v>
      </c>
      <c r="W690" s="236"/>
    </row>
    <row r="691" spans="1:40" x14ac:dyDescent="0.25">
      <c r="A691" s="226" t="s">
        <v>3735</v>
      </c>
      <c r="B691" s="226" t="s">
        <v>3736</v>
      </c>
      <c r="C691" s="236" t="s">
        <v>731</v>
      </c>
      <c r="D691" s="226" t="s">
        <v>732</v>
      </c>
      <c r="E691" s="236" t="s">
        <v>3731</v>
      </c>
      <c r="F691" s="236" t="s">
        <v>269</v>
      </c>
      <c r="G691" s="236" t="s">
        <v>666</v>
      </c>
      <c r="H691" s="236" t="s">
        <v>666</v>
      </c>
      <c r="I691" s="236" t="e">
        <v>#N/A</v>
      </c>
      <c r="J691" s="236" t="s">
        <v>3732</v>
      </c>
      <c r="K691" s="236" t="s">
        <v>3732</v>
      </c>
      <c r="L691" s="246">
        <v>9</v>
      </c>
      <c r="M691" s="236" t="s">
        <v>633</v>
      </c>
      <c r="N691" s="236" t="s">
        <v>3737</v>
      </c>
      <c r="O691" s="236" t="s">
        <v>3738</v>
      </c>
      <c r="P691" s="236">
        <v>1031373</v>
      </c>
      <c r="Q691" s="246">
        <v>9</v>
      </c>
      <c r="R691" s="236">
        <v>1079513</v>
      </c>
      <c r="S691" s="236" t="s">
        <v>633</v>
      </c>
      <c r="T691" s="236" t="s">
        <v>3739</v>
      </c>
      <c r="U691" s="236" t="s">
        <v>735</v>
      </c>
      <c r="V691" s="236" t="s">
        <v>3731</v>
      </c>
      <c r="W691" s="236"/>
    </row>
    <row r="692" spans="1:40" x14ac:dyDescent="0.25">
      <c r="A692" s="226" t="s">
        <v>3740</v>
      </c>
      <c r="B692" s="226" t="s">
        <v>3741</v>
      </c>
      <c r="C692" s="236" t="s">
        <v>687</v>
      </c>
      <c r="D692" s="226" t="s">
        <v>688</v>
      </c>
      <c r="E692" s="236" t="s">
        <v>3731</v>
      </c>
      <c r="F692" s="236" t="s">
        <v>269</v>
      </c>
      <c r="G692" s="236" t="s">
        <v>666</v>
      </c>
      <c r="H692" s="236" t="s">
        <v>666</v>
      </c>
      <c r="I692" s="236" t="e">
        <v>#N/A</v>
      </c>
      <c r="J692" s="236" t="s">
        <v>3732</v>
      </c>
      <c r="K692" s="236" t="s">
        <v>3732</v>
      </c>
      <c r="L692" s="246">
        <v>9</v>
      </c>
      <c r="M692" s="236" t="s">
        <v>633</v>
      </c>
      <c r="N692" s="236" t="s">
        <v>3731</v>
      </c>
      <c r="O692" s="236" t="s">
        <v>3742</v>
      </c>
      <c r="P692" s="236">
        <v>1031373</v>
      </c>
      <c r="Q692" s="246">
        <v>9</v>
      </c>
      <c r="R692" s="236">
        <v>1079513</v>
      </c>
      <c r="S692" s="236" t="s">
        <v>633</v>
      </c>
      <c r="T692" s="236" t="s">
        <v>3739</v>
      </c>
      <c r="U692" s="236" t="s">
        <v>879</v>
      </c>
      <c r="V692" s="236" t="s">
        <v>3731</v>
      </c>
      <c r="W692" s="236"/>
    </row>
    <row r="693" spans="1:40" x14ac:dyDescent="0.25">
      <c r="A693" s="226" t="s">
        <v>3743</v>
      </c>
      <c r="B693" s="226" t="s">
        <v>3744</v>
      </c>
      <c r="C693" s="236" t="s">
        <v>687</v>
      </c>
      <c r="D693" s="226" t="s">
        <v>688</v>
      </c>
      <c r="E693" s="236" t="s">
        <v>3745</v>
      </c>
      <c r="F693" s="236" t="s">
        <v>269</v>
      </c>
      <c r="G693" s="236" t="s">
        <v>666</v>
      </c>
      <c r="H693" s="236" t="s">
        <v>666</v>
      </c>
      <c r="I693" s="236"/>
      <c r="J693" s="236" t="s">
        <v>1552</v>
      </c>
      <c r="K693" s="236" t="s">
        <v>1552</v>
      </c>
      <c r="L693" s="246">
        <v>1</v>
      </c>
      <c r="M693" s="236" t="s">
        <v>862</v>
      </c>
      <c r="N693" s="236" t="s">
        <v>3746</v>
      </c>
      <c r="O693" s="236" t="s">
        <v>3747</v>
      </c>
      <c r="P693" s="236" t="s">
        <v>3748</v>
      </c>
      <c r="Q693" s="246">
        <v>1</v>
      </c>
      <c r="R693" s="236">
        <v>7777777</v>
      </c>
      <c r="S693" s="236" t="s">
        <v>716</v>
      </c>
      <c r="T693" s="236" t="s">
        <v>1537</v>
      </c>
      <c r="U693" s="236" t="s">
        <v>639</v>
      </c>
      <c r="V693" s="236" t="s">
        <v>636</v>
      </c>
      <c r="W693" s="236"/>
      <c r="X693" s="226" t="s">
        <v>695</v>
      </c>
      <c r="Y693" s="226" t="s">
        <v>695</v>
      </c>
      <c r="Z693" s="226" t="s">
        <v>695</v>
      </c>
    </row>
    <row r="694" spans="1:40" x14ac:dyDescent="0.25">
      <c r="A694" s="226" t="s">
        <v>3749</v>
      </c>
      <c r="B694" s="226" t="s">
        <v>3750</v>
      </c>
      <c r="C694" s="236" t="s">
        <v>687</v>
      </c>
      <c r="D694" s="226" t="s">
        <v>688</v>
      </c>
      <c r="E694" s="236" t="s">
        <v>3751</v>
      </c>
      <c r="F694" s="236" t="s">
        <v>269</v>
      </c>
      <c r="G694" s="236" t="s">
        <v>666</v>
      </c>
      <c r="H694" s="236" t="s">
        <v>666</v>
      </c>
      <c r="I694" s="236"/>
      <c r="J694" s="236" t="s">
        <v>1552</v>
      </c>
      <c r="K694" s="236" t="s">
        <v>1552</v>
      </c>
      <c r="L694" s="246">
        <v>1</v>
      </c>
      <c r="M694" s="236" t="s">
        <v>633</v>
      </c>
      <c r="N694" s="236" t="s">
        <v>3752</v>
      </c>
      <c r="O694" s="236" t="s">
        <v>3753</v>
      </c>
      <c r="P694" s="236" t="s">
        <v>636</v>
      </c>
      <c r="Q694" s="246">
        <v>1</v>
      </c>
      <c r="R694" s="236">
        <v>7777777</v>
      </c>
      <c r="S694" s="236" t="s">
        <v>633</v>
      </c>
      <c r="T694" s="236" t="s">
        <v>1537</v>
      </c>
      <c r="U694" s="236" t="s">
        <v>879</v>
      </c>
      <c r="V694" s="236" t="s">
        <v>636</v>
      </c>
      <c r="W694" s="236"/>
    </row>
    <row r="695" spans="1:40" x14ac:dyDescent="0.25">
      <c r="A695" s="226" t="s">
        <v>3754</v>
      </c>
      <c r="B695" s="226" t="s">
        <v>3755</v>
      </c>
      <c r="C695" s="236" t="s">
        <v>687</v>
      </c>
      <c r="D695" s="226" t="s">
        <v>688</v>
      </c>
      <c r="E695" s="236" t="s">
        <v>3756</v>
      </c>
      <c r="F695" s="236" t="s">
        <v>269</v>
      </c>
      <c r="G695" s="236" t="s">
        <v>666</v>
      </c>
      <c r="H695" s="236" t="s">
        <v>666</v>
      </c>
      <c r="I695" s="236"/>
      <c r="J695" s="236" t="s">
        <v>875</v>
      </c>
      <c r="K695" s="236" t="s">
        <v>875</v>
      </c>
      <c r="L695" s="246">
        <v>1</v>
      </c>
      <c r="M695" s="236" t="s">
        <v>633</v>
      </c>
      <c r="N695" s="236" t="s">
        <v>3757</v>
      </c>
      <c r="O695" s="236" t="s">
        <v>3758</v>
      </c>
      <c r="P695" s="236" t="s">
        <v>636</v>
      </c>
      <c r="Q695" s="246">
        <v>1</v>
      </c>
      <c r="R695" s="236">
        <v>7777777</v>
      </c>
      <c r="S695" s="236" t="s">
        <v>633</v>
      </c>
      <c r="T695" s="236" t="s">
        <v>878</v>
      </c>
      <c r="U695" s="236" t="s">
        <v>879</v>
      </c>
      <c r="V695" s="236" t="s">
        <v>636</v>
      </c>
      <c r="W695" s="236"/>
    </row>
    <row r="696" spans="1:40" x14ac:dyDescent="0.25">
      <c r="A696" s="226" t="s">
        <v>3759</v>
      </c>
      <c r="B696" s="226" t="s">
        <v>3760</v>
      </c>
      <c r="C696" s="236" t="s">
        <v>99</v>
      </c>
      <c r="D696" s="236" t="s">
        <v>631</v>
      </c>
      <c r="E696" s="236" t="s">
        <v>3761</v>
      </c>
      <c r="F696" s="236" t="s">
        <v>269</v>
      </c>
      <c r="G696" s="236" t="s">
        <v>666</v>
      </c>
      <c r="H696" s="236" t="s">
        <v>666</v>
      </c>
      <c r="I696" s="236"/>
      <c r="J696" s="236" t="s">
        <v>2894</v>
      </c>
      <c r="K696" s="236" t="s">
        <v>2894</v>
      </c>
      <c r="L696" s="246">
        <v>1</v>
      </c>
      <c r="M696" s="236" t="s">
        <v>3762</v>
      </c>
      <c r="N696" s="236" t="s">
        <v>3763</v>
      </c>
      <c r="O696" s="236" t="s">
        <v>3764</v>
      </c>
      <c r="P696" s="236">
        <v>1016462</v>
      </c>
      <c r="Q696" s="246">
        <v>1</v>
      </c>
      <c r="R696" s="236">
        <v>7777777</v>
      </c>
      <c r="S696" s="236" t="s">
        <v>637</v>
      </c>
      <c r="T696" s="236" t="s">
        <v>3765</v>
      </c>
      <c r="U696" s="236" t="s">
        <v>1061</v>
      </c>
      <c r="V696" s="236" t="s">
        <v>3763</v>
      </c>
      <c r="W696" s="236"/>
    </row>
    <row r="697" spans="1:40" x14ac:dyDescent="0.25">
      <c r="A697" s="226" t="s">
        <v>3766</v>
      </c>
      <c r="B697" s="226" t="s">
        <v>3767</v>
      </c>
      <c r="C697" s="236" t="s">
        <v>731</v>
      </c>
      <c r="D697" s="226" t="s">
        <v>732</v>
      </c>
      <c r="E697" s="236" t="s">
        <v>3761</v>
      </c>
      <c r="F697" s="236" t="s">
        <v>269</v>
      </c>
      <c r="G697" s="236" t="s">
        <v>666</v>
      </c>
      <c r="H697" s="236" t="s">
        <v>666</v>
      </c>
      <c r="I697" s="236"/>
      <c r="J697" s="236" t="s">
        <v>2894</v>
      </c>
      <c r="K697" s="236" t="s">
        <v>2894</v>
      </c>
      <c r="L697" s="246">
        <v>1</v>
      </c>
      <c r="M697" s="236" t="s">
        <v>3762</v>
      </c>
      <c r="N697" s="236" t="s">
        <v>3763</v>
      </c>
      <c r="O697" s="236" t="s">
        <v>3768</v>
      </c>
      <c r="P697" s="236">
        <v>1016462</v>
      </c>
      <c r="Q697" s="246">
        <v>1</v>
      </c>
      <c r="R697" s="236">
        <v>7777777</v>
      </c>
      <c r="S697" s="236" t="s">
        <v>637</v>
      </c>
      <c r="T697" s="236" t="s">
        <v>3765</v>
      </c>
      <c r="U697" s="236" t="s">
        <v>671</v>
      </c>
      <c r="V697" s="236" t="s">
        <v>3763</v>
      </c>
      <c r="W697" s="236"/>
    </row>
    <row r="698" spans="1:40" x14ac:dyDescent="0.25">
      <c r="A698" s="226" t="s">
        <v>3769</v>
      </c>
      <c r="B698" s="226" t="s">
        <v>3770</v>
      </c>
      <c r="C698" s="236" t="s">
        <v>687</v>
      </c>
      <c r="D698" s="226" t="s">
        <v>688</v>
      </c>
      <c r="E698" s="236" t="s">
        <v>3761</v>
      </c>
      <c r="F698" s="236" t="s">
        <v>269</v>
      </c>
      <c r="G698" s="236" t="s">
        <v>666</v>
      </c>
      <c r="H698" s="236" t="s">
        <v>666</v>
      </c>
      <c r="I698" s="236"/>
      <c r="J698" s="236" t="s">
        <v>682</v>
      </c>
      <c r="K698" s="236" t="s">
        <v>682</v>
      </c>
      <c r="L698" s="246">
        <v>1</v>
      </c>
      <c r="M698" s="236" t="s">
        <v>3762</v>
      </c>
      <c r="N698" s="236" t="s">
        <v>3771</v>
      </c>
      <c r="O698" s="236" t="s">
        <v>3772</v>
      </c>
      <c r="P698" s="236">
        <v>1016462</v>
      </c>
      <c r="Q698" s="246">
        <v>1</v>
      </c>
      <c r="R698" s="236">
        <v>183002</v>
      </c>
      <c r="S698" s="236" t="s">
        <v>637</v>
      </c>
      <c r="T698" s="236" t="s">
        <v>682</v>
      </c>
      <c r="U698" s="236" t="s">
        <v>879</v>
      </c>
      <c r="V698" s="236" t="s">
        <v>636</v>
      </c>
      <c r="W698" s="236"/>
    </row>
    <row r="699" spans="1:40" x14ac:dyDescent="0.25">
      <c r="A699" s="226" t="s">
        <v>3773</v>
      </c>
      <c r="B699" s="226" t="s">
        <v>3774</v>
      </c>
      <c r="C699" s="236" t="s">
        <v>99</v>
      </c>
      <c r="D699" s="236" t="s">
        <v>631</v>
      </c>
      <c r="E699" s="236" t="s">
        <v>3775</v>
      </c>
      <c r="F699" s="236" t="s">
        <v>269</v>
      </c>
      <c r="G699" s="236" t="s">
        <v>666</v>
      </c>
      <c r="H699" s="236" t="s">
        <v>666</v>
      </c>
      <c r="I699" s="236"/>
      <c r="J699" s="236" t="s">
        <v>3776</v>
      </c>
      <c r="K699" s="236" t="s">
        <v>3776</v>
      </c>
      <c r="L699" s="246">
        <v>1</v>
      </c>
      <c r="M699" s="236" t="s">
        <v>3762</v>
      </c>
      <c r="N699" s="236" t="s">
        <v>3777</v>
      </c>
      <c r="O699" s="236" t="s">
        <v>3778</v>
      </c>
      <c r="P699" s="236">
        <v>1016462</v>
      </c>
      <c r="Q699" s="246">
        <v>1</v>
      </c>
      <c r="R699" s="236">
        <v>7777777</v>
      </c>
      <c r="S699" s="236" t="s">
        <v>637</v>
      </c>
      <c r="T699" s="236" t="s">
        <v>3765</v>
      </c>
      <c r="U699" s="236" t="s">
        <v>1061</v>
      </c>
      <c r="V699" s="236" t="s">
        <v>3777</v>
      </c>
      <c r="W699" s="236"/>
    </row>
    <row r="700" spans="1:40" x14ac:dyDescent="0.25">
      <c r="A700" s="226" t="s">
        <v>3779</v>
      </c>
      <c r="B700" s="226" t="s">
        <v>3780</v>
      </c>
      <c r="C700" s="236" t="s">
        <v>99</v>
      </c>
      <c r="D700" s="236" t="s">
        <v>631</v>
      </c>
      <c r="E700" s="236" t="s">
        <v>3781</v>
      </c>
      <c r="F700" s="236" t="s">
        <v>269</v>
      </c>
      <c r="G700" s="236" t="s">
        <v>666</v>
      </c>
      <c r="H700" s="236" t="s">
        <v>666</v>
      </c>
      <c r="I700" s="236" t="s">
        <v>667</v>
      </c>
      <c r="J700" s="236" t="s">
        <v>313</v>
      </c>
      <c r="K700" s="236" t="s">
        <v>313</v>
      </c>
      <c r="L700" s="246">
        <v>1.85</v>
      </c>
      <c r="M700" s="236" t="s">
        <v>862</v>
      </c>
      <c r="N700" s="236" t="s">
        <v>3781</v>
      </c>
      <c r="O700" s="236" t="s">
        <v>3782</v>
      </c>
      <c r="P700" s="236">
        <v>1016406</v>
      </c>
      <c r="Q700" s="246">
        <v>1.85</v>
      </c>
      <c r="R700" s="236">
        <v>7777777</v>
      </c>
      <c r="S700" s="236" t="s">
        <v>637</v>
      </c>
      <c r="T700" s="236" t="s">
        <v>3783</v>
      </c>
      <c r="U700" s="236" t="s">
        <v>879</v>
      </c>
      <c r="V700" s="236" t="s">
        <v>862</v>
      </c>
      <c r="W700" s="236"/>
      <c r="AA700" s="228">
        <v>44586</v>
      </c>
      <c r="AB700" s="236" t="s">
        <v>735</v>
      </c>
      <c r="AC700" s="228">
        <v>44225</v>
      </c>
      <c r="AD700" s="236" t="s">
        <v>879</v>
      </c>
      <c r="AE700" s="249">
        <v>44145</v>
      </c>
      <c r="AF700" s="236" t="s">
        <v>709</v>
      </c>
      <c r="AG700" s="229"/>
    </row>
    <row r="701" spans="1:40" x14ac:dyDescent="0.25">
      <c r="A701" s="226" t="s">
        <v>3784</v>
      </c>
      <c r="B701" s="226" t="s">
        <v>3785</v>
      </c>
      <c r="C701" s="236" t="s">
        <v>1053</v>
      </c>
      <c r="D701" s="226" t="s">
        <v>1054</v>
      </c>
      <c r="E701" s="236" t="s">
        <v>3781</v>
      </c>
      <c r="F701" s="236" t="s">
        <v>269</v>
      </c>
      <c r="G701" s="236" t="s">
        <v>666</v>
      </c>
      <c r="H701" s="236" t="s">
        <v>666</v>
      </c>
      <c r="I701" s="236" t="s">
        <v>667</v>
      </c>
      <c r="J701" s="236" t="s">
        <v>313</v>
      </c>
      <c r="K701" s="236" t="s">
        <v>313</v>
      </c>
      <c r="L701" s="246">
        <v>1.85</v>
      </c>
      <c r="M701" s="236" t="s">
        <v>862</v>
      </c>
      <c r="N701" s="236" t="s">
        <v>3781</v>
      </c>
      <c r="O701" s="236" t="s">
        <v>3786</v>
      </c>
      <c r="P701" s="236">
        <v>1016406</v>
      </c>
      <c r="Q701" s="246">
        <v>1.85</v>
      </c>
      <c r="R701" s="236">
        <v>7777777</v>
      </c>
      <c r="S701" s="236" t="s">
        <v>637</v>
      </c>
      <c r="T701" s="236" t="s">
        <v>3783</v>
      </c>
      <c r="U701" s="236" t="s">
        <v>879</v>
      </c>
      <c r="V701" s="236" t="s">
        <v>636</v>
      </c>
      <c r="W701" s="236"/>
      <c r="AA701" s="228">
        <v>44586</v>
      </c>
      <c r="AB701" s="236" t="s">
        <v>735</v>
      </c>
      <c r="AC701" s="228">
        <v>44225</v>
      </c>
      <c r="AD701" s="236" t="s">
        <v>879</v>
      </c>
      <c r="AE701" s="249">
        <v>44145</v>
      </c>
      <c r="AF701" s="236" t="s">
        <v>709</v>
      </c>
      <c r="AG701" s="229"/>
    </row>
    <row r="702" spans="1:40" x14ac:dyDescent="0.25">
      <c r="A702" s="226" t="s">
        <v>3787</v>
      </c>
      <c r="B702" s="226" t="s">
        <v>3788</v>
      </c>
      <c r="C702" s="236" t="s">
        <v>731</v>
      </c>
      <c r="D702" s="226" t="s">
        <v>732</v>
      </c>
      <c r="E702" s="236" t="s">
        <v>3781</v>
      </c>
      <c r="F702" s="236" t="s">
        <v>269</v>
      </c>
      <c r="G702" s="236" t="s">
        <v>666</v>
      </c>
      <c r="H702" s="236" t="s">
        <v>666</v>
      </c>
      <c r="I702" s="236" t="s">
        <v>667</v>
      </c>
      <c r="J702" s="236" t="s">
        <v>313</v>
      </c>
      <c r="K702" s="236" t="s">
        <v>313</v>
      </c>
      <c r="L702" s="246">
        <v>1.85</v>
      </c>
      <c r="M702" s="236" t="s">
        <v>862</v>
      </c>
      <c r="N702" s="236" t="s">
        <v>3789</v>
      </c>
      <c r="O702" s="236" t="s">
        <v>3790</v>
      </c>
      <c r="P702" s="236">
        <v>1016406</v>
      </c>
      <c r="Q702" s="246">
        <v>1.85</v>
      </c>
      <c r="R702" s="236">
        <v>777777</v>
      </c>
      <c r="S702" s="236" t="s">
        <v>637</v>
      </c>
      <c r="T702" s="236" t="s">
        <v>3783</v>
      </c>
      <c r="U702" s="236" t="s">
        <v>879</v>
      </c>
      <c r="V702" s="236" t="s">
        <v>636</v>
      </c>
      <c r="W702" s="236"/>
      <c r="AA702" s="228">
        <v>44586</v>
      </c>
      <c r="AB702" s="236" t="s">
        <v>735</v>
      </c>
      <c r="AC702" s="228">
        <v>44223</v>
      </c>
      <c r="AD702" s="236" t="s">
        <v>879</v>
      </c>
      <c r="AE702" s="249">
        <v>44145</v>
      </c>
      <c r="AF702" s="236" t="s">
        <v>709</v>
      </c>
    </row>
    <row r="703" spans="1:40" x14ac:dyDescent="0.25">
      <c r="A703" s="226" t="s">
        <v>3791</v>
      </c>
      <c r="B703" s="226" t="s">
        <v>3792</v>
      </c>
      <c r="C703" s="236" t="s">
        <v>687</v>
      </c>
      <c r="D703" s="226" t="s">
        <v>688</v>
      </c>
      <c r="E703" s="236" t="s">
        <v>3781</v>
      </c>
      <c r="F703" s="236" t="s">
        <v>269</v>
      </c>
      <c r="G703" s="236" t="s">
        <v>666</v>
      </c>
      <c r="H703" s="236" t="s">
        <v>666</v>
      </c>
      <c r="I703" s="236" t="s">
        <v>667</v>
      </c>
      <c r="J703" s="236" t="s">
        <v>313</v>
      </c>
      <c r="K703" s="236" t="s">
        <v>313</v>
      </c>
      <c r="L703" s="246">
        <v>1.85</v>
      </c>
      <c r="M703" s="236" t="s">
        <v>862</v>
      </c>
      <c r="N703" s="236" t="s">
        <v>3793</v>
      </c>
      <c r="O703" s="236" t="s">
        <v>3794</v>
      </c>
      <c r="P703" s="236">
        <v>1016406</v>
      </c>
      <c r="Q703" s="246">
        <v>1.85</v>
      </c>
      <c r="R703" s="236">
        <v>7777777</v>
      </c>
      <c r="S703" s="236" t="s">
        <v>637</v>
      </c>
      <c r="T703" s="236" t="s">
        <v>3783</v>
      </c>
      <c r="U703" s="236" t="s">
        <v>879</v>
      </c>
      <c r="V703" s="236" t="s">
        <v>636</v>
      </c>
      <c r="W703" s="236"/>
      <c r="AA703" s="228">
        <v>44586</v>
      </c>
      <c r="AB703" s="236" t="s">
        <v>735</v>
      </c>
      <c r="AC703" s="228">
        <v>44225</v>
      </c>
      <c r="AD703" s="236" t="s">
        <v>879</v>
      </c>
      <c r="AE703" s="249">
        <v>44145</v>
      </c>
      <c r="AF703" s="236" t="s">
        <v>709</v>
      </c>
      <c r="AG703" s="229"/>
    </row>
    <row r="704" spans="1:40" x14ac:dyDescent="0.25">
      <c r="A704" s="226" t="s">
        <v>3795</v>
      </c>
      <c r="B704" s="226" t="s">
        <v>3796</v>
      </c>
      <c r="C704" s="236" t="s">
        <v>99</v>
      </c>
      <c r="D704" s="236" t="s">
        <v>631</v>
      </c>
      <c r="E704" s="236" t="s">
        <v>345</v>
      </c>
      <c r="F704" s="236" t="s">
        <v>269</v>
      </c>
      <c r="G704" s="236" t="s">
        <v>666</v>
      </c>
      <c r="H704" s="236" t="s">
        <v>666</v>
      </c>
      <c r="I704" s="236" t="s">
        <v>667</v>
      </c>
      <c r="J704" s="236" t="s">
        <v>313</v>
      </c>
      <c r="K704" s="236" t="s">
        <v>313</v>
      </c>
      <c r="L704" s="246">
        <v>1.95</v>
      </c>
      <c r="M704" s="236" t="s">
        <v>3797</v>
      </c>
      <c r="N704" s="236" t="s">
        <v>345</v>
      </c>
      <c r="O704" s="236" t="s">
        <v>3798</v>
      </c>
      <c r="P704" s="236">
        <v>1002050</v>
      </c>
      <c r="Q704" s="246">
        <v>1.95</v>
      </c>
      <c r="R704" s="236">
        <v>7777777</v>
      </c>
      <c r="S704" s="236" t="s">
        <v>637</v>
      </c>
      <c r="T704" s="236" t="s">
        <v>3783</v>
      </c>
      <c r="U704" s="236" t="s">
        <v>709</v>
      </c>
      <c r="V704" s="236" t="s">
        <v>345</v>
      </c>
      <c r="W704" s="236"/>
      <c r="AA704" s="228">
        <v>44602</v>
      </c>
      <c r="AB704" s="236" t="s">
        <v>879</v>
      </c>
      <c r="AC704" s="228">
        <v>44586</v>
      </c>
      <c r="AD704" s="236" t="s">
        <v>709</v>
      </c>
      <c r="AE704" s="249">
        <v>44491</v>
      </c>
      <c r="AF704" s="236" t="s">
        <v>671</v>
      </c>
      <c r="AG704" s="249">
        <v>44488</v>
      </c>
      <c r="AH704" s="236" t="s">
        <v>735</v>
      </c>
      <c r="AI704" s="249">
        <v>44225</v>
      </c>
      <c r="AJ704" s="236" t="s">
        <v>709</v>
      </c>
      <c r="AK704" s="249">
        <v>44539</v>
      </c>
      <c r="AL704" s="236" t="s">
        <v>879</v>
      </c>
      <c r="AM704" s="249">
        <v>44145</v>
      </c>
      <c r="AN704" s="236" t="s">
        <v>709</v>
      </c>
    </row>
    <row r="705" spans="1:40" x14ac:dyDescent="0.25">
      <c r="A705" s="226" t="s">
        <v>3799</v>
      </c>
      <c r="B705" s="226" t="s">
        <v>3800</v>
      </c>
      <c r="C705" s="236" t="s">
        <v>1053</v>
      </c>
      <c r="D705" s="226" t="s">
        <v>1054</v>
      </c>
      <c r="E705" s="236" t="s">
        <v>345</v>
      </c>
      <c r="F705" s="236" t="s">
        <v>269</v>
      </c>
      <c r="G705" s="236" t="s">
        <v>666</v>
      </c>
      <c r="H705" s="236" t="s">
        <v>666</v>
      </c>
      <c r="I705" s="236" t="s">
        <v>667</v>
      </c>
      <c r="J705" s="236" t="s">
        <v>313</v>
      </c>
      <c r="K705" s="236" t="s">
        <v>313</v>
      </c>
      <c r="L705" s="246">
        <v>1.95</v>
      </c>
      <c r="M705" s="236" t="s">
        <v>3797</v>
      </c>
      <c r="N705" s="236" t="s">
        <v>345</v>
      </c>
      <c r="O705" s="236" t="s">
        <v>346</v>
      </c>
      <c r="P705" s="236">
        <v>1002050</v>
      </c>
      <c r="Q705" s="246">
        <v>1.95</v>
      </c>
      <c r="R705" s="236">
        <v>7777777</v>
      </c>
      <c r="S705" s="236" t="s">
        <v>637</v>
      </c>
      <c r="T705" s="236" t="s">
        <v>3783</v>
      </c>
      <c r="U705" s="236" t="s">
        <v>709</v>
      </c>
      <c r="V705" s="236" t="s">
        <v>345</v>
      </c>
      <c r="W705" s="236"/>
      <c r="AA705" s="228">
        <v>44602</v>
      </c>
      <c r="AB705" s="236" t="s">
        <v>879</v>
      </c>
      <c r="AC705" s="228">
        <v>44586</v>
      </c>
      <c r="AD705" s="236" t="s">
        <v>709</v>
      </c>
      <c r="AE705" s="249">
        <v>44491</v>
      </c>
      <c r="AF705" s="236" t="s">
        <v>671</v>
      </c>
      <c r="AG705" s="249">
        <v>44488</v>
      </c>
      <c r="AH705" s="236" t="s">
        <v>735</v>
      </c>
      <c r="AI705" s="249">
        <v>44225</v>
      </c>
      <c r="AJ705" s="236" t="s">
        <v>709</v>
      </c>
      <c r="AK705" s="249">
        <v>44539</v>
      </c>
      <c r="AL705" s="236" t="s">
        <v>879</v>
      </c>
      <c r="AM705" s="249">
        <v>44145</v>
      </c>
      <c r="AN705" s="236" t="s">
        <v>709</v>
      </c>
    </row>
    <row r="706" spans="1:40" x14ac:dyDescent="0.25">
      <c r="A706" s="226" t="s">
        <v>3801</v>
      </c>
      <c r="B706" s="226" t="s">
        <v>3802</v>
      </c>
      <c r="C706" s="236" t="s">
        <v>731</v>
      </c>
      <c r="D706" s="226" t="s">
        <v>732</v>
      </c>
      <c r="E706" s="236" t="s">
        <v>345</v>
      </c>
      <c r="F706" s="236" t="s">
        <v>269</v>
      </c>
      <c r="G706" s="236" t="s">
        <v>666</v>
      </c>
      <c r="H706" s="236" t="s">
        <v>666</v>
      </c>
      <c r="I706" s="236" t="s">
        <v>667</v>
      </c>
      <c r="J706" s="236" t="s">
        <v>313</v>
      </c>
      <c r="K706" s="236" t="s">
        <v>313</v>
      </c>
      <c r="L706" s="246">
        <v>1.95</v>
      </c>
      <c r="M706" s="236" t="s">
        <v>3797</v>
      </c>
      <c r="N706" s="236" t="s">
        <v>3803</v>
      </c>
      <c r="O706" s="236" t="s">
        <v>3804</v>
      </c>
      <c r="P706" s="236">
        <v>1002050</v>
      </c>
      <c r="Q706" s="246">
        <v>1.95</v>
      </c>
      <c r="R706" s="236">
        <v>7777777</v>
      </c>
      <c r="S706" s="236" t="s">
        <v>637</v>
      </c>
      <c r="T706" s="236" t="s">
        <v>3783</v>
      </c>
      <c r="U706" s="236" t="s">
        <v>709</v>
      </c>
      <c r="V706" s="236" t="s">
        <v>345</v>
      </c>
      <c r="W706" s="236"/>
      <c r="AA706" s="228">
        <v>44602</v>
      </c>
      <c r="AB706" s="236" t="s">
        <v>879</v>
      </c>
      <c r="AC706" s="228">
        <v>44586</v>
      </c>
      <c r="AD706" s="236" t="s">
        <v>709</v>
      </c>
      <c r="AE706" s="249">
        <v>44491</v>
      </c>
      <c r="AF706" s="236" t="s">
        <v>671</v>
      </c>
      <c r="AG706" s="249">
        <v>44488</v>
      </c>
      <c r="AH706" s="236" t="s">
        <v>735</v>
      </c>
      <c r="AI706" s="249">
        <v>44223</v>
      </c>
      <c r="AJ706" s="236" t="s">
        <v>709</v>
      </c>
      <c r="AK706" s="249">
        <v>44539</v>
      </c>
      <c r="AL706" s="236" t="s">
        <v>879</v>
      </c>
      <c r="AM706" s="249">
        <v>44145</v>
      </c>
      <c r="AN706" s="236" t="s">
        <v>709</v>
      </c>
    </row>
    <row r="707" spans="1:40" x14ac:dyDescent="0.25">
      <c r="A707" s="226" t="s">
        <v>3805</v>
      </c>
      <c r="B707" s="226" t="s">
        <v>3806</v>
      </c>
      <c r="C707" s="236" t="s">
        <v>687</v>
      </c>
      <c r="D707" s="226" t="s">
        <v>688</v>
      </c>
      <c r="E707" s="236" t="s">
        <v>345</v>
      </c>
      <c r="F707" s="236" t="s">
        <v>269</v>
      </c>
      <c r="G707" s="236" t="s">
        <v>666</v>
      </c>
      <c r="H707" s="236" t="s">
        <v>666</v>
      </c>
      <c r="I707" s="236" t="s">
        <v>667</v>
      </c>
      <c r="J707" s="236" t="s">
        <v>313</v>
      </c>
      <c r="K707" s="236" t="s">
        <v>313</v>
      </c>
      <c r="L707" s="246">
        <v>1.95</v>
      </c>
      <c r="M707" s="236" t="s">
        <v>3797</v>
      </c>
      <c r="N707" s="236" t="s">
        <v>3807</v>
      </c>
      <c r="O707" s="236" t="s">
        <v>3808</v>
      </c>
      <c r="P707" s="236">
        <v>1002050</v>
      </c>
      <c r="Q707" s="246">
        <v>1.95</v>
      </c>
      <c r="R707" s="236">
        <v>7777777</v>
      </c>
      <c r="S707" s="236" t="s">
        <v>637</v>
      </c>
      <c r="T707" s="236" t="s">
        <v>3783</v>
      </c>
      <c r="U707" s="236" t="s">
        <v>709</v>
      </c>
      <c r="V707" s="236" t="s">
        <v>345</v>
      </c>
      <c r="W707" s="236"/>
      <c r="AA707" s="228">
        <v>44602</v>
      </c>
      <c r="AB707" s="236" t="s">
        <v>879</v>
      </c>
      <c r="AC707" s="228">
        <v>44586</v>
      </c>
      <c r="AD707" s="236" t="s">
        <v>709</v>
      </c>
      <c r="AE707" s="249">
        <v>44491</v>
      </c>
      <c r="AF707" s="236" t="s">
        <v>671</v>
      </c>
      <c r="AG707" s="249">
        <v>44488</v>
      </c>
      <c r="AH707" s="236" t="s">
        <v>735</v>
      </c>
      <c r="AI707" s="249">
        <v>44225</v>
      </c>
      <c r="AJ707" s="236" t="s">
        <v>709</v>
      </c>
      <c r="AK707" s="249">
        <v>44539</v>
      </c>
      <c r="AL707" s="236" t="s">
        <v>879</v>
      </c>
      <c r="AM707" s="249">
        <v>44145</v>
      </c>
      <c r="AN707" s="236" t="s">
        <v>709</v>
      </c>
    </row>
    <row r="708" spans="1:40" x14ac:dyDescent="0.25">
      <c r="A708" s="226" t="s">
        <v>3809</v>
      </c>
      <c r="B708" s="226" t="s">
        <v>3810</v>
      </c>
      <c r="C708" s="236" t="s">
        <v>99</v>
      </c>
      <c r="D708" s="236" t="s">
        <v>631</v>
      </c>
      <c r="E708" s="236" t="s">
        <v>3811</v>
      </c>
      <c r="F708" s="236" t="s">
        <v>269</v>
      </c>
      <c r="G708" s="236" t="s">
        <v>666</v>
      </c>
      <c r="H708" s="236" t="s">
        <v>666</v>
      </c>
      <c r="I708" s="236" t="s">
        <v>667</v>
      </c>
      <c r="J708" s="236" t="s">
        <v>313</v>
      </c>
      <c r="K708" s="236" t="s">
        <v>313</v>
      </c>
      <c r="L708" s="246">
        <v>2</v>
      </c>
      <c r="M708" s="236" t="s">
        <v>2770</v>
      </c>
      <c r="N708" s="236" t="s">
        <v>3811</v>
      </c>
      <c r="O708" s="236" t="s">
        <v>3812</v>
      </c>
      <c r="P708" s="236">
        <v>1016407</v>
      </c>
      <c r="Q708" s="246">
        <v>2</v>
      </c>
      <c r="R708" s="236">
        <v>7777777</v>
      </c>
      <c r="S708" s="236" t="s">
        <v>637</v>
      </c>
      <c r="T708" s="236" t="s">
        <v>3783</v>
      </c>
      <c r="U708" s="236" t="s">
        <v>879</v>
      </c>
      <c r="V708" s="236" t="s">
        <v>2770</v>
      </c>
      <c r="W708" s="236"/>
      <c r="AA708" s="228">
        <v>44586</v>
      </c>
      <c r="AB708" s="236" t="s">
        <v>735</v>
      </c>
      <c r="AC708" s="228">
        <v>44225</v>
      </c>
      <c r="AD708" s="236" t="s">
        <v>879</v>
      </c>
      <c r="AE708" s="249">
        <v>44223</v>
      </c>
      <c r="AF708" s="236" t="s">
        <v>879</v>
      </c>
      <c r="AG708" s="249">
        <v>44145</v>
      </c>
      <c r="AH708" s="236" t="s">
        <v>709</v>
      </c>
    </row>
    <row r="709" spans="1:40" x14ac:dyDescent="0.25">
      <c r="A709" s="226" t="s">
        <v>3813</v>
      </c>
      <c r="B709" s="226" t="s">
        <v>3814</v>
      </c>
      <c r="C709" s="236" t="s">
        <v>1053</v>
      </c>
      <c r="D709" s="226" t="s">
        <v>1054</v>
      </c>
      <c r="E709" s="236" t="s">
        <v>3811</v>
      </c>
      <c r="F709" s="236" t="s">
        <v>269</v>
      </c>
      <c r="G709" s="236" t="s">
        <v>666</v>
      </c>
      <c r="H709" s="236" t="s">
        <v>666</v>
      </c>
      <c r="I709" s="236" t="s">
        <v>667</v>
      </c>
      <c r="J709" s="236" t="s">
        <v>313</v>
      </c>
      <c r="K709" s="236" t="s">
        <v>313</v>
      </c>
      <c r="L709" s="246">
        <v>2</v>
      </c>
      <c r="M709" s="236" t="s">
        <v>2770</v>
      </c>
      <c r="N709" s="236" t="s">
        <v>3811</v>
      </c>
      <c r="O709" s="236" t="s">
        <v>3815</v>
      </c>
      <c r="P709" s="236">
        <v>1016407</v>
      </c>
      <c r="Q709" s="246">
        <v>2</v>
      </c>
      <c r="R709" s="236">
        <v>7777777</v>
      </c>
      <c r="S709" s="236" t="s">
        <v>637</v>
      </c>
      <c r="T709" s="236" t="s">
        <v>3783</v>
      </c>
      <c r="U709" s="236" t="s">
        <v>879</v>
      </c>
      <c r="V709" s="236" t="s">
        <v>636</v>
      </c>
      <c r="W709" s="236"/>
      <c r="AA709" s="228">
        <v>44586</v>
      </c>
      <c r="AB709" s="236" t="s">
        <v>735</v>
      </c>
      <c r="AC709" s="228">
        <v>44225</v>
      </c>
      <c r="AD709" s="236" t="s">
        <v>879</v>
      </c>
      <c r="AE709" s="249">
        <v>44145</v>
      </c>
      <c r="AF709" s="236" t="s">
        <v>718</v>
      </c>
      <c r="AG709" s="229"/>
    </row>
    <row r="710" spans="1:40" x14ac:dyDescent="0.25">
      <c r="A710" s="226" t="s">
        <v>3816</v>
      </c>
      <c r="B710" s="226" t="s">
        <v>3817</v>
      </c>
      <c r="C710" s="236" t="s">
        <v>731</v>
      </c>
      <c r="D710" s="226" t="s">
        <v>732</v>
      </c>
      <c r="E710" s="236" t="s">
        <v>3811</v>
      </c>
      <c r="F710" s="236" t="s">
        <v>269</v>
      </c>
      <c r="G710" s="236" t="s">
        <v>666</v>
      </c>
      <c r="H710" s="236" t="s">
        <v>666</v>
      </c>
      <c r="I710" s="236" t="s">
        <v>667</v>
      </c>
      <c r="J710" s="236" t="s">
        <v>313</v>
      </c>
      <c r="K710" s="236" t="s">
        <v>313</v>
      </c>
      <c r="L710" s="246">
        <v>2</v>
      </c>
      <c r="M710" s="236" t="s">
        <v>2770</v>
      </c>
      <c r="N710" s="236" t="s">
        <v>3818</v>
      </c>
      <c r="O710" s="236" t="s">
        <v>3819</v>
      </c>
      <c r="P710" s="236">
        <v>1016407</v>
      </c>
      <c r="Q710" s="246">
        <v>2</v>
      </c>
      <c r="R710" s="236">
        <v>7777777</v>
      </c>
      <c r="S710" s="236" t="s">
        <v>637</v>
      </c>
      <c r="T710" s="236" t="s">
        <v>3783</v>
      </c>
      <c r="U710" s="236" t="s">
        <v>879</v>
      </c>
      <c r="V710" s="236" t="s">
        <v>3811</v>
      </c>
      <c r="W710" s="236"/>
      <c r="AA710" s="228">
        <v>44586</v>
      </c>
      <c r="AB710" s="236" t="s">
        <v>735</v>
      </c>
      <c r="AC710" s="228">
        <v>44145</v>
      </c>
      <c r="AD710" s="236" t="s">
        <v>709</v>
      </c>
      <c r="AE710" s="229"/>
    </row>
    <row r="711" spans="1:40" x14ac:dyDescent="0.25">
      <c r="A711" s="226" t="s">
        <v>3820</v>
      </c>
      <c r="B711" s="226" t="s">
        <v>3821</v>
      </c>
      <c r="C711" s="236" t="s">
        <v>687</v>
      </c>
      <c r="D711" s="226" t="s">
        <v>688</v>
      </c>
      <c r="E711" s="236" t="s">
        <v>3811</v>
      </c>
      <c r="F711" s="236" t="s">
        <v>269</v>
      </c>
      <c r="G711" s="236" t="s">
        <v>666</v>
      </c>
      <c r="H711" s="236" t="s">
        <v>666</v>
      </c>
      <c r="I711" s="236" t="s">
        <v>667</v>
      </c>
      <c r="J711" s="236" t="s">
        <v>313</v>
      </c>
      <c r="K711" s="236" t="s">
        <v>313</v>
      </c>
      <c r="L711" s="246">
        <v>2</v>
      </c>
      <c r="M711" s="236" t="s">
        <v>2770</v>
      </c>
      <c r="N711" s="236" t="s">
        <v>3822</v>
      </c>
      <c r="O711" s="236" t="s">
        <v>3823</v>
      </c>
      <c r="P711" s="236">
        <v>1016407</v>
      </c>
      <c r="Q711" s="246">
        <v>2</v>
      </c>
      <c r="R711" s="236">
        <v>7777777</v>
      </c>
      <c r="S711" s="236" t="s">
        <v>637</v>
      </c>
      <c r="T711" s="236" t="s">
        <v>3783</v>
      </c>
      <c r="U711" s="236" t="s">
        <v>879</v>
      </c>
      <c r="V711" s="236" t="s">
        <v>636</v>
      </c>
      <c r="W711" s="236"/>
      <c r="AA711" s="228">
        <v>44586</v>
      </c>
      <c r="AB711" s="236" t="s">
        <v>735</v>
      </c>
      <c r="AC711" s="228">
        <v>44225</v>
      </c>
      <c r="AD711" s="236" t="s">
        <v>879</v>
      </c>
      <c r="AE711" s="249">
        <v>44145</v>
      </c>
      <c r="AF711" s="236" t="s">
        <v>709</v>
      </c>
    </row>
    <row r="712" spans="1:40" x14ac:dyDescent="0.25">
      <c r="A712" s="226" t="s">
        <v>3824</v>
      </c>
      <c r="B712" s="226" t="s">
        <v>3825</v>
      </c>
      <c r="C712" s="236" t="s">
        <v>731</v>
      </c>
      <c r="D712" s="226" t="s">
        <v>732</v>
      </c>
      <c r="E712" s="236" t="s">
        <v>3826</v>
      </c>
      <c r="F712" s="236" t="s">
        <v>269</v>
      </c>
      <c r="G712" s="236" t="s">
        <v>666</v>
      </c>
      <c r="H712" s="236" t="s">
        <v>666</v>
      </c>
      <c r="I712" s="236" t="e">
        <v>#N/A</v>
      </c>
      <c r="J712" s="236" t="s">
        <v>313</v>
      </c>
      <c r="K712" s="236" t="s">
        <v>313</v>
      </c>
      <c r="L712" s="246">
        <v>1</v>
      </c>
      <c r="M712" s="236" t="s">
        <v>743</v>
      </c>
      <c r="N712" s="236" t="s">
        <v>3827</v>
      </c>
      <c r="O712" s="236" t="s">
        <v>3828</v>
      </c>
      <c r="P712" s="236" t="s">
        <v>3829</v>
      </c>
      <c r="Q712" s="246">
        <v>1</v>
      </c>
      <c r="R712" s="236">
        <v>7777777</v>
      </c>
      <c r="S712" s="236" t="s">
        <v>637</v>
      </c>
      <c r="T712" s="236" t="s">
        <v>3783</v>
      </c>
      <c r="U712" s="236" t="s">
        <v>639</v>
      </c>
      <c r="V712" s="236" t="s">
        <v>743</v>
      </c>
      <c r="W712" s="236"/>
      <c r="Z712" s="236" t="s">
        <v>773</v>
      </c>
      <c r="AA712" s="228">
        <v>44298</v>
      </c>
      <c r="AB712" s="236" t="s">
        <v>735</v>
      </c>
      <c r="AC712" s="228">
        <v>44223</v>
      </c>
      <c r="AD712" s="236" t="s">
        <v>879</v>
      </c>
      <c r="AE712" s="249">
        <v>44145</v>
      </c>
      <c r="AF712" s="236" t="s">
        <v>709</v>
      </c>
    </row>
    <row r="713" spans="1:40" x14ac:dyDescent="0.25">
      <c r="A713" s="226" t="s">
        <v>3830</v>
      </c>
      <c r="B713" s="226" t="s">
        <v>3831</v>
      </c>
      <c r="C713" s="236" t="s">
        <v>687</v>
      </c>
      <c r="D713" s="226" t="s">
        <v>688</v>
      </c>
      <c r="E713" s="236" t="s">
        <v>3826</v>
      </c>
      <c r="F713" s="236" t="s">
        <v>269</v>
      </c>
      <c r="G713" s="236" t="s">
        <v>666</v>
      </c>
      <c r="H713" s="236" t="s">
        <v>666</v>
      </c>
      <c r="I713" s="236" t="e">
        <v>#N/A</v>
      </c>
      <c r="J713" s="236" t="s">
        <v>313</v>
      </c>
      <c r="K713" s="236" t="s">
        <v>313</v>
      </c>
      <c r="L713" s="246">
        <v>1</v>
      </c>
      <c r="M713" s="236" t="s">
        <v>743</v>
      </c>
      <c r="N713" s="236" t="s">
        <v>3832</v>
      </c>
      <c r="O713" s="236" t="s">
        <v>3833</v>
      </c>
      <c r="P713" s="236" t="s">
        <v>3829</v>
      </c>
      <c r="Q713" s="246">
        <v>1</v>
      </c>
      <c r="R713" s="236">
        <v>7777777</v>
      </c>
      <c r="S713" s="236" t="s">
        <v>637</v>
      </c>
      <c r="T713" s="236" t="s">
        <v>3783</v>
      </c>
      <c r="U713" s="236" t="s">
        <v>639</v>
      </c>
      <c r="V713" s="236" t="s">
        <v>636</v>
      </c>
      <c r="W713" s="236"/>
      <c r="Z713" s="226" t="s">
        <v>695</v>
      </c>
      <c r="AA713" s="228">
        <v>44298</v>
      </c>
      <c r="AB713" s="236" t="s">
        <v>735</v>
      </c>
      <c r="AC713" s="228">
        <v>44225</v>
      </c>
      <c r="AD713" s="236" t="s">
        <v>879</v>
      </c>
      <c r="AE713" s="249">
        <v>44145</v>
      </c>
      <c r="AF713" s="236" t="s">
        <v>709</v>
      </c>
    </row>
    <row r="714" spans="1:40" x14ac:dyDescent="0.25">
      <c r="A714" s="226" t="s">
        <v>3834</v>
      </c>
      <c r="B714" s="226" t="s">
        <v>3835</v>
      </c>
      <c r="C714" s="236" t="s">
        <v>99</v>
      </c>
      <c r="D714" s="236" t="s">
        <v>631</v>
      </c>
      <c r="E714" s="236" t="s">
        <v>322</v>
      </c>
      <c r="F714" s="236" t="s">
        <v>269</v>
      </c>
      <c r="G714" s="236" t="s">
        <v>666</v>
      </c>
      <c r="H714" s="236" t="s">
        <v>666</v>
      </c>
      <c r="I714" s="236" t="s">
        <v>667</v>
      </c>
      <c r="J714" s="236" t="s">
        <v>313</v>
      </c>
      <c r="K714" s="236" t="s">
        <v>313</v>
      </c>
      <c r="L714" s="246">
        <v>1</v>
      </c>
      <c r="M714" s="236" t="s">
        <v>2770</v>
      </c>
      <c r="N714" s="236" t="s">
        <v>322</v>
      </c>
      <c r="O714" s="236" t="s">
        <v>3836</v>
      </c>
      <c r="P714" s="236">
        <v>1016409</v>
      </c>
      <c r="Q714" s="246">
        <v>1</v>
      </c>
      <c r="R714" s="236">
        <v>7777777</v>
      </c>
      <c r="S714" s="236" t="s">
        <v>637</v>
      </c>
      <c r="T714" s="236" t="s">
        <v>3783</v>
      </c>
      <c r="U714" s="236" t="s">
        <v>879</v>
      </c>
      <c r="V714" s="236" t="s">
        <v>322</v>
      </c>
      <c r="W714" s="236"/>
      <c r="AA714" s="228">
        <v>44586</v>
      </c>
      <c r="AB714" s="236" t="s">
        <v>735</v>
      </c>
      <c r="AC714" s="228">
        <v>44223</v>
      </c>
      <c r="AD714" s="236" t="s">
        <v>879</v>
      </c>
      <c r="AE714" s="249">
        <v>44145</v>
      </c>
      <c r="AF714" s="236" t="s">
        <v>709</v>
      </c>
    </row>
    <row r="715" spans="1:40" x14ac:dyDescent="0.25">
      <c r="A715" s="226" t="s">
        <v>3837</v>
      </c>
      <c r="B715" s="226" t="s">
        <v>3838</v>
      </c>
      <c r="C715" s="236" t="s">
        <v>1053</v>
      </c>
      <c r="D715" s="226" t="s">
        <v>1054</v>
      </c>
      <c r="E715" s="236" t="s">
        <v>322</v>
      </c>
      <c r="F715" s="236" t="s">
        <v>269</v>
      </c>
      <c r="G715" s="236" t="s">
        <v>666</v>
      </c>
      <c r="H715" s="236" t="s">
        <v>666</v>
      </c>
      <c r="I715" s="236" t="s">
        <v>667</v>
      </c>
      <c r="J715" s="236" t="s">
        <v>313</v>
      </c>
      <c r="K715" s="236" t="s">
        <v>313</v>
      </c>
      <c r="L715" s="246">
        <v>1</v>
      </c>
      <c r="M715" s="236" t="s">
        <v>2770</v>
      </c>
      <c r="N715" s="236" t="s">
        <v>322</v>
      </c>
      <c r="O715" s="236" t="s">
        <v>323</v>
      </c>
      <c r="P715" s="236">
        <v>1016409</v>
      </c>
      <c r="Q715" s="246">
        <v>1</v>
      </c>
      <c r="R715" s="236">
        <v>7777777</v>
      </c>
      <c r="S715" s="236" t="s">
        <v>637</v>
      </c>
      <c r="T715" s="236" t="s">
        <v>3783</v>
      </c>
      <c r="U715" s="236" t="s">
        <v>879</v>
      </c>
      <c r="V715" s="236" t="s">
        <v>636</v>
      </c>
      <c r="W715" s="236"/>
      <c r="AA715" s="228">
        <v>44589</v>
      </c>
      <c r="AB715" s="236" t="s">
        <v>735</v>
      </c>
      <c r="AC715" s="228">
        <v>44223</v>
      </c>
      <c r="AD715" s="236" t="s">
        <v>879</v>
      </c>
      <c r="AE715" s="249">
        <v>44145</v>
      </c>
      <c r="AF715" s="236" t="s">
        <v>718</v>
      </c>
    </row>
    <row r="716" spans="1:40" x14ac:dyDescent="0.25">
      <c r="A716" s="226" t="s">
        <v>3839</v>
      </c>
      <c r="B716" s="226" t="s">
        <v>3840</v>
      </c>
      <c r="C716" s="236" t="s">
        <v>731</v>
      </c>
      <c r="D716" s="226" t="s">
        <v>732</v>
      </c>
      <c r="E716" s="236" t="s">
        <v>322</v>
      </c>
      <c r="F716" s="236" t="s">
        <v>269</v>
      </c>
      <c r="G716" s="236" t="s">
        <v>666</v>
      </c>
      <c r="H716" s="236" t="s">
        <v>666</v>
      </c>
      <c r="I716" s="236" t="s">
        <v>667</v>
      </c>
      <c r="J716" s="236" t="s">
        <v>313</v>
      </c>
      <c r="K716" s="236" t="s">
        <v>313</v>
      </c>
      <c r="L716" s="246">
        <v>1</v>
      </c>
      <c r="M716" s="236" t="s">
        <v>2770</v>
      </c>
      <c r="N716" s="236" t="s">
        <v>322</v>
      </c>
      <c r="O716" s="236" t="s">
        <v>3841</v>
      </c>
      <c r="P716" s="236">
        <v>1016409</v>
      </c>
      <c r="Q716" s="246">
        <v>1</v>
      </c>
      <c r="R716" s="236">
        <v>7777777</v>
      </c>
      <c r="S716" s="236" t="s">
        <v>637</v>
      </c>
      <c r="T716" s="236" t="s">
        <v>3783</v>
      </c>
      <c r="U716" s="236" t="s">
        <v>879</v>
      </c>
      <c r="V716" s="236" t="s">
        <v>322</v>
      </c>
      <c r="W716" s="236"/>
      <c r="AA716" s="228">
        <v>44592</v>
      </c>
      <c r="AB716" s="236" t="s">
        <v>735</v>
      </c>
      <c r="AC716" s="228">
        <v>44223</v>
      </c>
      <c r="AD716" s="236" t="s">
        <v>879</v>
      </c>
      <c r="AE716" s="249">
        <v>44145</v>
      </c>
      <c r="AF716" s="236" t="s">
        <v>709</v>
      </c>
    </row>
    <row r="717" spans="1:40" x14ac:dyDescent="0.25">
      <c r="A717" s="226" t="s">
        <v>3842</v>
      </c>
      <c r="B717" s="226" t="s">
        <v>3843</v>
      </c>
      <c r="C717" s="236" t="s">
        <v>687</v>
      </c>
      <c r="D717" s="226" t="s">
        <v>688</v>
      </c>
      <c r="E717" s="236" t="s">
        <v>322</v>
      </c>
      <c r="F717" s="236" t="s">
        <v>269</v>
      </c>
      <c r="G717" s="236" t="s">
        <v>666</v>
      </c>
      <c r="H717" s="236" t="s">
        <v>666</v>
      </c>
      <c r="I717" s="236" t="s">
        <v>667</v>
      </c>
      <c r="J717" s="236" t="s">
        <v>313</v>
      </c>
      <c r="K717" s="236" t="s">
        <v>313</v>
      </c>
      <c r="L717" s="246">
        <v>1</v>
      </c>
      <c r="M717" s="236" t="s">
        <v>2770</v>
      </c>
      <c r="N717" s="236" t="s">
        <v>322</v>
      </c>
      <c r="O717" s="236" t="s">
        <v>3844</v>
      </c>
      <c r="P717" s="236">
        <v>1016409</v>
      </c>
      <c r="Q717" s="246">
        <v>1</v>
      </c>
      <c r="R717" s="236">
        <v>7777777</v>
      </c>
      <c r="S717" s="236" t="s">
        <v>637</v>
      </c>
      <c r="T717" s="236" t="s">
        <v>3783</v>
      </c>
      <c r="U717" s="236" t="s">
        <v>879</v>
      </c>
      <c r="V717" s="236" t="s">
        <v>322</v>
      </c>
      <c r="W717" s="236"/>
      <c r="AB717" s="236" t="s">
        <v>735</v>
      </c>
      <c r="AC717" s="228">
        <v>44223</v>
      </c>
      <c r="AD717" s="236" t="s">
        <v>879</v>
      </c>
      <c r="AE717" s="249">
        <v>44145</v>
      </c>
      <c r="AF717" s="236" t="s">
        <v>709</v>
      </c>
    </row>
    <row r="718" spans="1:40" x14ac:dyDescent="0.25">
      <c r="A718" s="226" t="s">
        <v>3845</v>
      </c>
      <c r="B718" s="226" t="s">
        <v>3846</v>
      </c>
      <c r="C718" s="236" t="s">
        <v>99</v>
      </c>
      <c r="D718" s="236" t="s">
        <v>631</v>
      </c>
      <c r="E718" s="236" t="s">
        <v>3847</v>
      </c>
      <c r="F718" s="236" t="s">
        <v>269</v>
      </c>
      <c r="G718" s="236" t="s">
        <v>666</v>
      </c>
      <c r="H718" s="236" t="s">
        <v>666</v>
      </c>
      <c r="I718" s="236" t="e">
        <v>#N/A</v>
      </c>
      <c r="J718" s="236" t="s">
        <v>3848</v>
      </c>
      <c r="K718" s="236" t="s">
        <v>3848</v>
      </c>
      <c r="L718" s="246">
        <v>1</v>
      </c>
      <c r="M718" s="236" t="s">
        <v>3797</v>
      </c>
      <c r="N718" s="236" t="s">
        <v>3847</v>
      </c>
      <c r="O718" s="236" t="s">
        <v>3849</v>
      </c>
      <c r="P718" s="236" t="s">
        <v>636</v>
      </c>
      <c r="Q718" s="246">
        <v>1</v>
      </c>
      <c r="R718" s="236">
        <v>7777777</v>
      </c>
      <c r="S718" s="236" t="s">
        <v>637</v>
      </c>
      <c r="T718" s="236" t="s">
        <v>3783</v>
      </c>
      <c r="U718" s="236" t="s">
        <v>639</v>
      </c>
      <c r="V718" s="236" t="s">
        <v>3847</v>
      </c>
      <c r="W718" s="236"/>
      <c r="Z718" s="226" t="s">
        <v>640</v>
      </c>
      <c r="AA718" s="228">
        <v>44286</v>
      </c>
      <c r="AB718" s="236" t="s">
        <v>1265</v>
      </c>
      <c r="AC718" s="228">
        <v>44223</v>
      </c>
      <c r="AD718" s="236" t="s">
        <v>879</v>
      </c>
    </row>
    <row r="719" spans="1:40" x14ac:dyDescent="0.25">
      <c r="A719" s="226" t="s">
        <v>3850</v>
      </c>
      <c r="B719" s="226" t="s">
        <v>3851</v>
      </c>
      <c r="C719" s="236" t="s">
        <v>99</v>
      </c>
      <c r="D719" s="236" t="s">
        <v>631</v>
      </c>
      <c r="E719" s="236" t="s">
        <v>3852</v>
      </c>
      <c r="F719" s="236" t="s">
        <v>269</v>
      </c>
      <c r="G719" s="236" t="s">
        <v>666</v>
      </c>
      <c r="H719" s="236" t="s">
        <v>666</v>
      </c>
      <c r="I719" s="236"/>
      <c r="J719" s="236" t="s">
        <v>3853</v>
      </c>
      <c r="K719" s="236" t="s">
        <v>3853</v>
      </c>
      <c r="L719" s="246">
        <v>1</v>
      </c>
      <c r="M719" s="236" t="s">
        <v>691</v>
      </c>
      <c r="N719" s="236" t="s">
        <v>3854</v>
      </c>
      <c r="O719" s="236" t="s">
        <v>3855</v>
      </c>
      <c r="P719" s="236" t="s">
        <v>636</v>
      </c>
      <c r="Q719" s="246">
        <v>1</v>
      </c>
      <c r="R719" s="236">
        <v>1064388</v>
      </c>
      <c r="S719" s="236" t="s">
        <v>637</v>
      </c>
      <c r="T719" s="236" t="s">
        <v>3856</v>
      </c>
      <c r="U719" s="236" t="s">
        <v>639</v>
      </c>
      <c r="V719" s="236" t="s">
        <v>636</v>
      </c>
      <c r="W719" s="236"/>
      <c r="X719" s="226" t="s">
        <v>640</v>
      </c>
      <c r="Y719" s="226" t="s">
        <v>640</v>
      </c>
      <c r="Z719" s="226" t="s">
        <v>640</v>
      </c>
    </row>
    <row r="720" spans="1:40" x14ac:dyDescent="0.25">
      <c r="A720" s="226" t="s">
        <v>3857</v>
      </c>
      <c r="B720" s="226" t="s">
        <v>3858</v>
      </c>
      <c r="C720" s="236" t="s">
        <v>99</v>
      </c>
      <c r="D720" s="236" t="s">
        <v>631</v>
      </c>
      <c r="E720" s="236" t="s">
        <v>3859</v>
      </c>
      <c r="F720" s="236" t="s">
        <v>269</v>
      </c>
      <c r="G720" s="236" t="s">
        <v>666</v>
      </c>
      <c r="H720" s="236" t="s">
        <v>666</v>
      </c>
      <c r="I720" s="236"/>
      <c r="J720" s="236" t="s">
        <v>682</v>
      </c>
      <c r="K720" s="236" t="s">
        <v>682</v>
      </c>
      <c r="L720" s="246">
        <v>1</v>
      </c>
      <c r="M720" s="236" t="s">
        <v>1397</v>
      </c>
      <c r="N720" s="236" t="s">
        <v>3860</v>
      </c>
      <c r="O720" s="236" t="s">
        <v>3861</v>
      </c>
      <c r="P720" s="236" t="s">
        <v>636</v>
      </c>
      <c r="Q720" s="246">
        <v>1</v>
      </c>
      <c r="R720" s="236">
        <v>1078980</v>
      </c>
      <c r="S720" s="236" t="s">
        <v>637</v>
      </c>
      <c r="T720" s="236" t="s">
        <v>636</v>
      </c>
      <c r="U720" s="236" t="s">
        <v>639</v>
      </c>
      <c r="V720" s="236" t="s">
        <v>636</v>
      </c>
      <c r="W720" s="236"/>
      <c r="X720" s="226" t="s">
        <v>640</v>
      </c>
      <c r="Y720" s="226" t="s">
        <v>640</v>
      </c>
      <c r="Z720" s="226" t="s">
        <v>640</v>
      </c>
    </row>
    <row r="721" spans="1:33" x14ac:dyDescent="0.25">
      <c r="A721" s="226" t="s">
        <v>3862</v>
      </c>
      <c r="B721" s="226" t="s">
        <v>3863</v>
      </c>
      <c r="C721" s="236" t="s">
        <v>99</v>
      </c>
      <c r="D721" s="236" t="s">
        <v>631</v>
      </c>
      <c r="E721" s="236" t="s">
        <v>3864</v>
      </c>
      <c r="F721" s="236" t="s">
        <v>269</v>
      </c>
      <c r="G721" s="236" t="s">
        <v>666</v>
      </c>
      <c r="H721" s="236" t="s">
        <v>666</v>
      </c>
      <c r="I721" s="236"/>
      <c r="J721" s="236" t="s">
        <v>682</v>
      </c>
      <c r="K721" s="236" t="s">
        <v>682</v>
      </c>
      <c r="L721" s="246">
        <v>1</v>
      </c>
      <c r="M721" s="236" t="s">
        <v>633</v>
      </c>
      <c r="N721" s="236" t="s">
        <v>3864</v>
      </c>
      <c r="O721" s="236" t="s">
        <v>3865</v>
      </c>
      <c r="P721" s="236" t="s">
        <v>636</v>
      </c>
      <c r="Q721" s="246">
        <v>1</v>
      </c>
      <c r="R721" s="236">
        <v>1070177</v>
      </c>
      <c r="S721" s="236" t="s">
        <v>637</v>
      </c>
      <c r="T721" s="236" t="s">
        <v>636</v>
      </c>
      <c r="U721" s="236" t="s">
        <v>639</v>
      </c>
      <c r="V721" s="236" t="s">
        <v>636</v>
      </c>
      <c r="W721" s="236"/>
      <c r="X721" s="226" t="s">
        <v>640</v>
      </c>
      <c r="Y721" s="226" t="s">
        <v>640</v>
      </c>
      <c r="Z721" s="226" t="s">
        <v>640</v>
      </c>
    </row>
    <row r="722" spans="1:33" x14ac:dyDescent="0.25">
      <c r="A722" s="226" t="s">
        <v>3866</v>
      </c>
      <c r="B722" s="226" t="s">
        <v>3867</v>
      </c>
      <c r="C722" s="236" t="s">
        <v>687</v>
      </c>
      <c r="D722" s="226" t="s">
        <v>688</v>
      </c>
      <c r="E722" s="236" t="s">
        <v>3868</v>
      </c>
      <c r="F722" s="236" t="s">
        <v>269</v>
      </c>
      <c r="G722" s="236" t="s">
        <v>666</v>
      </c>
      <c r="H722" s="236" t="s">
        <v>666</v>
      </c>
      <c r="I722" s="236"/>
      <c r="J722" s="236" t="s">
        <v>682</v>
      </c>
      <c r="K722" s="236" t="s">
        <v>682</v>
      </c>
      <c r="L722" s="246">
        <v>1</v>
      </c>
      <c r="M722" s="236" t="s">
        <v>1017</v>
      </c>
      <c r="N722" s="236" t="s">
        <v>1996</v>
      </c>
      <c r="O722" s="236" t="s">
        <v>3869</v>
      </c>
      <c r="P722" s="236" t="s">
        <v>3870</v>
      </c>
      <c r="Q722" s="246">
        <v>1</v>
      </c>
      <c r="R722" s="236">
        <v>25257</v>
      </c>
      <c r="S722" s="236" t="s">
        <v>637</v>
      </c>
      <c r="T722" s="236" t="s">
        <v>636</v>
      </c>
      <c r="U722" s="236" t="s">
        <v>639</v>
      </c>
      <c r="V722" s="236"/>
      <c r="W722" s="236"/>
      <c r="X722" s="226" t="s">
        <v>695</v>
      </c>
      <c r="Y722" s="226" t="s">
        <v>695</v>
      </c>
      <c r="Z722" s="226" t="s">
        <v>695</v>
      </c>
    </row>
    <row r="723" spans="1:33" x14ac:dyDescent="0.25">
      <c r="A723" s="226" t="s">
        <v>3871</v>
      </c>
      <c r="B723" s="226" t="s">
        <v>3872</v>
      </c>
      <c r="C723" s="236" t="s">
        <v>99</v>
      </c>
      <c r="D723" s="236" t="s">
        <v>631</v>
      </c>
      <c r="E723" s="236" t="s">
        <v>3873</v>
      </c>
      <c r="F723" s="236" t="s">
        <v>269</v>
      </c>
      <c r="G723" s="236" t="s">
        <v>666</v>
      </c>
      <c r="H723" s="236" t="s">
        <v>666</v>
      </c>
      <c r="I723" s="236"/>
      <c r="J723" s="236" t="s">
        <v>2894</v>
      </c>
      <c r="K723" s="236" t="s">
        <v>2894</v>
      </c>
      <c r="L723" s="246">
        <v>1</v>
      </c>
      <c r="M723" s="236" t="s">
        <v>3762</v>
      </c>
      <c r="N723" s="236" t="s">
        <v>3874</v>
      </c>
      <c r="O723" s="236" t="s">
        <v>3875</v>
      </c>
      <c r="P723" s="236">
        <v>1016463</v>
      </c>
      <c r="Q723" s="246">
        <v>1</v>
      </c>
      <c r="R723" s="236">
        <v>7777777</v>
      </c>
      <c r="S723" s="236" t="s">
        <v>637</v>
      </c>
      <c r="T723" s="236" t="s">
        <v>1474</v>
      </c>
      <c r="U723" s="236" t="s">
        <v>1061</v>
      </c>
      <c r="V723" s="236" t="s">
        <v>3762</v>
      </c>
      <c r="W723" s="236"/>
    </row>
    <row r="724" spans="1:33" x14ac:dyDescent="0.25">
      <c r="A724" s="244" t="s">
        <v>3876</v>
      </c>
      <c r="B724" s="244" t="s">
        <v>3877</v>
      </c>
      <c r="C724" s="245" t="s">
        <v>99</v>
      </c>
      <c r="D724" s="245" t="s">
        <v>631</v>
      </c>
      <c r="E724" s="236" t="s">
        <v>3492</v>
      </c>
      <c r="F724" s="236" t="s">
        <v>269</v>
      </c>
      <c r="G724" s="236" t="s">
        <v>666</v>
      </c>
      <c r="H724" s="245" t="e">
        <v>#N/A</v>
      </c>
      <c r="I724" s="236" t="s">
        <v>667</v>
      </c>
      <c r="J724" s="236" t="s">
        <v>309</v>
      </c>
      <c r="K724" s="236" t="s">
        <v>309</v>
      </c>
      <c r="L724" s="246">
        <v>9</v>
      </c>
      <c r="M724" s="236" t="s">
        <v>1168</v>
      </c>
      <c r="N724" s="236" t="s">
        <v>3492</v>
      </c>
      <c r="O724" s="236" t="s">
        <v>3493</v>
      </c>
      <c r="P724" s="236" t="s">
        <v>636</v>
      </c>
      <c r="Q724" s="246">
        <v>9</v>
      </c>
      <c r="R724" s="236">
        <v>1071503</v>
      </c>
      <c r="S724" s="236" t="s">
        <v>716</v>
      </c>
      <c r="T724" s="236" t="s">
        <v>3494</v>
      </c>
      <c r="U724" s="236" t="s">
        <v>639</v>
      </c>
      <c r="V724" s="236" t="s">
        <v>3492</v>
      </c>
      <c r="W724" s="236"/>
      <c r="Y724" s="226" t="s">
        <v>640</v>
      </c>
      <c r="Z724" s="226" t="s">
        <v>640</v>
      </c>
    </row>
    <row r="725" spans="1:33" x14ac:dyDescent="0.25">
      <c r="A725" s="226" t="s">
        <v>3876</v>
      </c>
      <c r="B725" s="226" t="s">
        <v>3878</v>
      </c>
      <c r="C725" s="236" t="s">
        <v>99</v>
      </c>
      <c r="D725" s="236" t="s">
        <v>631</v>
      </c>
      <c r="E725" s="236" t="s">
        <v>3492</v>
      </c>
      <c r="F725" s="236" t="s">
        <v>269</v>
      </c>
      <c r="G725" s="236" t="s">
        <v>666</v>
      </c>
      <c r="H725" s="236" t="s">
        <v>666</v>
      </c>
      <c r="I725" s="236" t="s">
        <v>667</v>
      </c>
      <c r="J725" s="236" t="s">
        <v>309</v>
      </c>
      <c r="K725" s="236" t="s">
        <v>309</v>
      </c>
      <c r="L725" s="227">
        <v>9</v>
      </c>
      <c r="M725" s="236" t="s">
        <v>1168</v>
      </c>
      <c r="N725" s="236" t="s">
        <v>3492</v>
      </c>
      <c r="O725" s="236" t="s">
        <v>3496</v>
      </c>
      <c r="P725" s="236" t="s">
        <v>636</v>
      </c>
      <c r="Q725" s="227">
        <v>9</v>
      </c>
      <c r="R725" s="236" t="s">
        <v>3497</v>
      </c>
      <c r="S725" s="236" t="s">
        <v>716</v>
      </c>
      <c r="T725" s="236" t="s">
        <v>3494</v>
      </c>
      <c r="U725" s="236" t="s">
        <v>639</v>
      </c>
      <c r="V725" s="236"/>
      <c r="W725" s="236"/>
      <c r="X725" s="236" t="s">
        <v>109</v>
      </c>
      <c r="Y725" s="236" t="s">
        <v>109</v>
      </c>
      <c r="Z725" s="226" t="s">
        <v>640</v>
      </c>
      <c r="AA725" s="248" t="s">
        <v>1155</v>
      </c>
      <c r="AB725" s="236"/>
      <c r="AC725" s="248"/>
      <c r="AD725" s="236"/>
      <c r="AE725" s="236"/>
      <c r="AF725" s="236"/>
      <c r="AG725" s="236"/>
    </row>
    <row r="726" spans="1:33" x14ac:dyDescent="0.25">
      <c r="A726" s="244" t="s">
        <v>3879</v>
      </c>
      <c r="B726" s="244" t="s">
        <v>3880</v>
      </c>
      <c r="C726" s="245" t="s">
        <v>687</v>
      </c>
      <c r="D726" s="244" t="s">
        <v>688</v>
      </c>
      <c r="E726" s="236" t="s">
        <v>3492</v>
      </c>
      <c r="F726" s="236" t="s">
        <v>269</v>
      </c>
      <c r="G726" s="236" t="s">
        <v>666</v>
      </c>
      <c r="H726" s="245" t="e">
        <v>#N/A</v>
      </c>
      <c r="I726" s="236" t="s">
        <v>667</v>
      </c>
      <c r="J726" s="236" t="s">
        <v>309</v>
      </c>
      <c r="K726" s="236" t="s">
        <v>309</v>
      </c>
      <c r="L726" s="246">
        <v>9</v>
      </c>
      <c r="M726" s="236" t="s">
        <v>1168</v>
      </c>
      <c r="N726" s="236" t="s">
        <v>3881</v>
      </c>
      <c r="O726" s="236" t="s">
        <v>3882</v>
      </c>
      <c r="P726" s="236" t="s">
        <v>3492</v>
      </c>
      <c r="Q726" s="246">
        <v>9</v>
      </c>
      <c r="R726" s="236">
        <v>2733</v>
      </c>
      <c r="S726" s="236" t="s">
        <v>716</v>
      </c>
      <c r="T726" s="236" t="s">
        <v>913</v>
      </c>
      <c r="U726" s="236" t="s">
        <v>639</v>
      </c>
      <c r="V726" s="236" t="s">
        <v>636</v>
      </c>
      <c r="W726" s="236"/>
      <c r="X726" s="226" t="s">
        <v>695</v>
      </c>
      <c r="Y726" s="226" t="s">
        <v>695</v>
      </c>
      <c r="Z726" s="226" t="s">
        <v>695</v>
      </c>
    </row>
    <row r="727" spans="1:33" x14ac:dyDescent="0.25">
      <c r="A727" s="226" t="s">
        <v>3879</v>
      </c>
      <c r="B727" s="226" t="s">
        <v>3883</v>
      </c>
      <c r="C727" s="236" t="s">
        <v>687</v>
      </c>
      <c r="D727" s="226" t="s">
        <v>688</v>
      </c>
      <c r="E727" s="236" t="s">
        <v>3492</v>
      </c>
      <c r="F727" s="236" t="s">
        <v>269</v>
      </c>
      <c r="G727" s="236" t="s">
        <v>666</v>
      </c>
      <c r="H727" s="236" t="s">
        <v>666</v>
      </c>
      <c r="I727" s="236" t="s">
        <v>667</v>
      </c>
      <c r="J727" s="236" t="s">
        <v>309</v>
      </c>
      <c r="K727" s="236" t="s">
        <v>309</v>
      </c>
      <c r="L727" s="227">
        <v>9</v>
      </c>
      <c r="M727" s="236" t="s">
        <v>1168</v>
      </c>
      <c r="N727" s="236" t="s">
        <v>3881</v>
      </c>
      <c r="O727" s="236" t="s">
        <v>3884</v>
      </c>
      <c r="P727" s="236" t="s">
        <v>3492</v>
      </c>
      <c r="Q727" s="227">
        <v>9</v>
      </c>
      <c r="R727" s="236" t="s">
        <v>3885</v>
      </c>
      <c r="S727" s="236" t="s">
        <v>716</v>
      </c>
      <c r="T727" s="236" t="s">
        <v>913</v>
      </c>
      <c r="U727" s="236" t="s">
        <v>639</v>
      </c>
      <c r="V727" s="236"/>
      <c r="W727" s="236"/>
      <c r="X727" s="236" t="s">
        <v>109</v>
      </c>
      <c r="Y727" s="236" t="s">
        <v>109</v>
      </c>
      <c r="Z727" s="236" t="s">
        <v>695</v>
      </c>
      <c r="AA727" s="248" t="s">
        <v>1155</v>
      </c>
      <c r="AB727" s="236"/>
      <c r="AC727" s="248"/>
      <c r="AD727" s="236"/>
      <c r="AE727" s="236"/>
      <c r="AF727" s="236"/>
      <c r="AG727" s="236"/>
    </row>
    <row r="728" spans="1:33" x14ac:dyDescent="0.25">
      <c r="A728" s="244" t="s">
        <v>3886</v>
      </c>
      <c r="B728" s="244" t="s">
        <v>3887</v>
      </c>
      <c r="C728" s="245" t="s">
        <v>99</v>
      </c>
      <c r="D728" s="245" t="s">
        <v>631</v>
      </c>
      <c r="E728" s="236" t="s">
        <v>3888</v>
      </c>
      <c r="F728" s="236" t="s">
        <v>269</v>
      </c>
      <c r="G728" s="236" t="s">
        <v>666</v>
      </c>
      <c r="H728" s="245" t="e">
        <v>#N/A</v>
      </c>
      <c r="I728" s="236" t="s">
        <v>667</v>
      </c>
      <c r="J728" s="236" t="s">
        <v>289</v>
      </c>
      <c r="K728" s="236" t="s">
        <v>289</v>
      </c>
      <c r="L728" s="246">
        <v>9</v>
      </c>
      <c r="M728" s="236" t="s">
        <v>1168</v>
      </c>
      <c r="N728" s="236" t="s">
        <v>3888</v>
      </c>
      <c r="O728" s="236" t="s">
        <v>3889</v>
      </c>
      <c r="P728" s="236" t="s">
        <v>636</v>
      </c>
      <c r="Q728" s="246">
        <v>9</v>
      </c>
      <c r="R728" s="236">
        <v>1071504</v>
      </c>
      <c r="S728" s="236" t="s">
        <v>716</v>
      </c>
      <c r="T728" s="236" t="s">
        <v>1989</v>
      </c>
      <c r="U728" s="236" t="s">
        <v>639</v>
      </c>
      <c r="V728" s="236" t="s">
        <v>636</v>
      </c>
      <c r="W728" s="236"/>
      <c r="X728" s="226" t="s">
        <v>640</v>
      </c>
      <c r="Y728" s="226" t="s">
        <v>640</v>
      </c>
      <c r="Z728" s="226" t="s">
        <v>640</v>
      </c>
    </row>
    <row r="729" spans="1:33" x14ac:dyDescent="0.25">
      <c r="A729" s="226" t="s">
        <v>3886</v>
      </c>
      <c r="B729" s="226" t="s">
        <v>3890</v>
      </c>
      <c r="C729" s="236" t="s">
        <v>99</v>
      </c>
      <c r="D729" s="236" t="s">
        <v>631</v>
      </c>
      <c r="E729" s="236" t="s">
        <v>3888</v>
      </c>
      <c r="F729" s="236" t="s">
        <v>269</v>
      </c>
      <c r="G729" s="236" t="s">
        <v>666</v>
      </c>
      <c r="H729" s="236" t="s">
        <v>666</v>
      </c>
      <c r="I729" s="236" t="s">
        <v>667</v>
      </c>
      <c r="J729" s="236" t="s">
        <v>289</v>
      </c>
      <c r="K729" s="236" t="s">
        <v>289</v>
      </c>
      <c r="L729" s="227">
        <v>9</v>
      </c>
      <c r="M729" s="236" t="s">
        <v>1168</v>
      </c>
      <c r="N729" s="236" t="s">
        <v>3888</v>
      </c>
      <c r="O729" s="236" t="s">
        <v>3891</v>
      </c>
      <c r="P729" s="236" t="s">
        <v>636</v>
      </c>
      <c r="Q729" s="227">
        <v>9</v>
      </c>
      <c r="R729" s="236" t="s">
        <v>3892</v>
      </c>
      <c r="S729" s="236" t="s">
        <v>716</v>
      </c>
      <c r="T729" s="236" t="s">
        <v>1989</v>
      </c>
      <c r="U729" s="236" t="s">
        <v>639</v>
      </c>
      <c r="V729" s="236"/>
      <c r="W729" s="236"/>
      <c r="X729" s="236" t="s">
        <v>109</v>
      </c>
      <c r="Y729" s="236" t="s">
        <v>109</v>
      </c>
      <c r="Z729" s="226" t="s">
        <v>640</v>
      </c>
      <c r="AA729" s="248" t="s">
        <v>1155</v>
      </c>
      <c r="AB729" s="236"/>
      <c r="AC729" s="248"/>
      <c r="AD729" s="236"/>
      <c r="AE729" s="236"/>
      <c r="AF729" s="236"/>
      <c r="AG729" s="236"/>
    </row>
    <row r="730" spans="1:33" x14ac:dyDescent="0.25">
      <c r="A730" s="244" t="s">
        <v>3893</v>
      </c>
      <c r="B730" s="244" t="s">
        <v>3894</v>
      </c>
      <c r="C730" s="245" t="s">
        <v>687</v>
      </c>
      <c r="D730" s="244" t="s">
        <v>688</v>
      </c>
      <c r="E730" s="236" t="s">
        <v>3895</v>
      </c>
      <c r="F730" s="236" t="s">
        <v>269</v>
      </c>
      <c r="G730" s="236" t="s">
        <v>666</v>
      </c>
      <c r="H730" s="245" t="e">
        <v>#N/A</v>
      </c>
      <c r="I730" s="236" t="e">
        <v>#N/A</v>
      </c>
      <c r="J730" s="236" t="s">
        <v>289</v>
      </c>
      <c r="K730" s="236" t="s">
        <v>289</v>
      </c>
      <c r="L730" s="246">
        <v>9</v>
      </c>
      <c r="M730" s="236" t="s">
        <v>862</v>
      </c>
      <c r="N730" s="236" t="s">
        <v>3896</v>
      </c>
      <c r="O730" s="236" t="s">
        <v>3897</v>
      </c>
      <c r="P730" s="236" t="s">
        <v>3895</v>
      </c>
      <c r="Q730" s="246">
        <v>9</v>
      </c>
      <c r="R730" s="236">
        <v>7777777</v>
      </c>
      <c r="S730" s="236" t="s">
        <v>716</v>
      </c>
      <c r="T730" s="236" t="s">
        <v>1378</v>
      </c>
      <c r="U730" s="236" t="s">
        <v>639</v>
      </c>
      <c r="V730" s="236" t="s">
        <v>636</v>
      </c>
      <c r="W730" s="236"/>
      <c r="X730" s="226" t="s">
        <v>695</v>
      </c>
      <c r="Y730" s="226" t="s">
        <v>695</v>
      </c>
      <c r="Z730" s="226" t="s">
        <v>695</v>
      </c>
    </row>
    <row r="731" spans="1:33" x14ac:dyDescent="0.25">
      <c r="A731" s="226" t="s">
        <v>3893</v>
      </c>
      <c r="B731" s="226" t="s">
        <v>3898</v>
      </c>
      <c r="C731" s="236" t="s">
        <v>687</v>
      </c>
      <c r="D731" s="226" t="s">
        <v>688</v>
      </c>
      <c r="E731" s="236" t="s">
        <v>3895</v>
      </c>
      <c r="F731" s="236" t="s">
        <v>269</v>
      </c>
      <c r="G731" s="236" t="s">
        <v>666</v>
      </c>
      <c r="H731" s="236" t="s">
        <v>666</v>
      </c>
      <c r="I731" s="236" t="e">
        <v>#N/A</v>
      </c>
      <c r="J731" s="236" t="s">
        <v>289</v>
      </c>
      <c r="K731" s="236" t="s">
        <v>289</v>
      </c>
      <c r="L731" s="227">
        <v>9</v>
      </c>
      <c r="M731" s="236" t="s">
        <v>862</v>
      </c>
      <c r="N731" s="236" t="s">
        <v>3896</v>
      </c>
      <c r="O731" s="236" t="s">
        <v>3899</v>
      </c>
      <c r="P731" s="236" t="s">
        <v>3895</v>
      </c>
      <c r="Q731" s="227">
        <v>9</v>
      </c>
      <c r="R731" s="236" t="s">
        <v>1060</v>
      </c>
      <c r="S731" s="236" t="s">
        <v>716</v>
      </c>
      <c r="T731" s="236" t="s">
        <v>1378</v>
      </c>
      <c r="U731" s="236" t="s">
        <v>639</v>
      </c>
      <c r="V731" s="236"/>
      <c r="W731" s="236"/>
      <c r="X731" s="236" t="s">
        <v>109</v>
      </c>
      <c r="Y731" s="236" t="s">
        <v>109</v>
      </c>
      <c r="Z731" s="236" t="s">
        <v>695</v>
      </c>
      <c r="AA731" s="248" t="s">
        <v>1155</v>
      </c>
      <c r="AB731" s="236"/>
      <c r="AC731" s="248"/>
      <c r="AD731" s="236"/>
      <c r="AE731" s="236"/>
      <c r="AF731" s="236"/>
      <c r="AG731" s="236"/>
    </row>
    <row r="732" spans="1:33" x14ac:dyDescent="0.25">
      <c r="A732" s="226" t="s">
        <v>3900</v>
      </c>
      <c r="B732" s="226" t="s">
        <v>3901</v>
      </c>
      <c r="C732" s="236" t="s">
        <v>99</v>
      </c>
      <c r="D732" s="236" t="s">
        <v>631</v>
      </c>
      <c r="E732" s="236" t="s">
        <v>3902</v>
      </c>
      <c r="F732" s="236" t="s">
        <v>269</v>
      </c>
      <c r="G732" s="236" t="s">
        <v>666</v>
      </c>
      <c r="H732" s="236" t="s">
        <v>666</v>
      </c>
      <c r="I732" s="236"/>
      <c r="J732" s="236" t="s">
        <v>2894</v>
      </c>
      <c r="K732" s="236" t="s">
        <v>2894</v>
      </c>
      <c r="L732" s="246">
        <v>1</v>
      </c>
      <c r="M732" s="236" t="s">
        <v>3762</v>
      </c>
      <c r="N732" s="236" t="s">
        <v>3903</v>
      </c>
      <c r="O732" s="236" t="s">
        <v>3904</v>
      </c>
      <c r="P732" s="236">
        <v>1002057</v>
      </c>
      <c r="Q732" s="246">
        <v>1</v>
      </c>
      <c r="R732" s="236">
        <v>7777777</v>
      </c>
      <c r="S732" s="236" t="s">
        <v>637</v>
      </c>
      <c r="T732" s="236" t="s">
        <v>3765</v>
      </c>
      <c r="U732" s="236" t="s">
        <v>1061</v>
      </c>
      <c r="V732" s="236" t="s">
        <v>3903</v>
      </c>
      <c r="W732" s="236"/>
    </row>
    <row r="733" spans="1:33" x14ac:dyDescent="0.25">
      <c r="A733" s="226" t="s">
        <v>3905</v>
      </c>
      <c r="B733" s="226" t="s">
        <v>3906</v>
      </c>
      <c r="C733" s="236" t="s">
        <v>731</v>
      </c>
      <c r="D733" s="226" t="s">
        <v>732</v>
      </c>
      <c r="E733" s="236" t="s">
        <v>3902</v>
      </c>
      <c r="F733" s="236" t="s">
        <v>269</v>
      </c>
      <c r="G733" s="236" t="s">
        <v>666</v>
      </c>
      <c r="H733" s="236" t="s">
        <v>666</v>
      </c>
      <c r="I733" s="236"/>
      <c r="J733" s="236" t="s">
        <v>2894</v>
      </c>
      <c r="K733" s="236" t="s">
        <v>2894</v>
      </c>
      <c r="L733" s="246">
        <v>1</v>
      </c>
      <c r="M733" s="236" t="s">
        <v>3762</v>
      </c>
      <c r="N733" s="236" t="s">
        <v>3907</v>
      </c>
      <c r="O733" s="236" t="s">
        <v>3908</v>
      </c>
      <c r="P733" s="236">
        <v>1002057</v>
      </c>
      <c r="Q733" s="246">
        <v>1</v>
      </c>
      <c r="R733" s="236">
        <v>7777777</v>
      </c>
      <c r="S733" s="236" t="s">
        <v>637</v>
      </c>
      <c r="T733" s="236" t="s">
        <v>3765</v>
      </c>
      <c r="U733" s="236" t="s">
        <v>671</v>
      </c>
      <c r="V733" s="236" t="s">
        <v>3903</v>
      </c>
      <c r="W733" s="236"/>
    </row>
    <row r="734" spans="1:33" x14ac:dyDescent="0.25">
      <c r="A734" s="226" t="s">
        <v>3909</v>
      </c>
      <c r="B734" s="226" t="s">
        <v>3910</v>
      </c>
      <c r="C734" s="236" t="s">
        <v>687</v>
      </c>
      <c r="D734" s="226" t="s">
        <v>688</v>
      </c>
      <c r="E734" s="236" t="s">
        <v>3911</v>
      </c>
      <c r="F734" s="236" t="s">
        <v>269</v>
      </c>
      <c r="G734" s="236" t="s">
        <v>666</v>
      </c>
      <c r="H734" s="236" t="s">
        <v>666</v>
      </c>
      <c r="I734" s="236"/>
      <c r="J734" s="236" t="s">
        <v>682</v>
      </c>
      <c r="K734" s="236" t="s">
        <v>682</v>
      </c>
      <c r="L734" s="246">
        <v>1</v>
      </c>
      <c r="M734" s="236" t="s">
        <v>691</v>
      </c>
      <c r="N734" s="236" t="s">
        <v>3912</v>
      </c>
      <c r="O734" s="236" t="s">
        <v>2445</v>
      </c>
      <c r="P734" s="236">
        <v>7777777</v>
      </c>
      <c r="Q734" s="246">
        <v>1</v>
      </c>
      <c r="R734" s="236">
        <v>7777777</v>
      </c>
      <c r="S734" s="236" t="s">
        <v>637</v>
      </c>
      <c r="T734" s="236" t="s">
        <v>682</v>
      </c>
      <c r="U734" s="236" t="s">
        <v>639</v>
      </c>
      <c r="V734" s="236" t="s">
        <v>636</v>
      </c>
      <c r="W734" s="236"/>
      <c r="X734" s="226" t="s">
        <v>695</v>
      </c>
      <c r="Y734" s="226" t="s">
        <v>695</v>
      </c>
      <c r="Z734" s="226" t="s">
        <v>695</v>
      </c>
    </row>
    <row r="735" spans="1:33" x14ac:dyDescent="0.25">
      <c r="A735" s="226" t="s">
        <v>3913</v>
      </c>
      <c r="B735" s="226" t="s">
        <v>3914</v>
      </c>
      <c r="C735" s="236" t="s">
        <v>99</v>
      </c>
      <c r="D735" s="236" t="s">
        <v>631</v>
      </c>
      <c r="E735" s="236" t="s">
        <v>3915</v>
      </c>
      <c r="F735" s="236" t="s">
        <v>269</v>
      </c>
      <c r="G735" s="236" t="s">
        <v>666</v>
      </c>
      <c r="H735" s="236" t="s">
        <v>666</v>
      </c>
      <c r="I735" s="236"/>
      <c r="J735" s="236" t="s">
        <v>682</v>
      </c>
      <c r="K735" s="236" t="s">
        <v>682</v>
      </c>
      <c r="L735" s="246">
        <v>1</v>
      </c>
      <c r="M735" s="236" t="s">
        <v>1017</v>
      </c>
      <c r="N735" s="236" t="s">
        <v>3916</v>
      </c>
      <c r="O735" s="236" t="s">
        <v>3917</v>
      </c>
      <c r="P735" s="236" t="s">
        <v>636</v>
      </c>
      <c r="Q735" s="246">
        <v>1</v>
      </c>
      <c r="R735" s="236">
        <v>1078921</v>
      </c>
      <c r="S735" s="236" t="s">
        <v>637</v>
      </c>
      <c r="T735" s="236" t="s">
        <v>1474</v>
      </c>
      <c r="U735" s="236" t="s">
        <v>639</v>
      </c>
      <c r="V735" s="236" t="s">
        <v>636</v>
      </c>
      <c r="W735" s="236"/>
      <c r="X735" s="226" t="s">
        <v>640</v>
      </c>
      <c r="Y735" s="226" t="s">
        <v>640</v>
      </c>
      <c r="Z735" s="226" t="s">
        <v>640</v>
      </c>
    </row>
    <row r="736" spans="1:33" x14ac:dyDescent="0.25">
      <c r="A736" s="226" t="s">
        <v>3918</v>
      </c>
      <c r="B736" s="226" t="s">
        <v>3919</v>
      </c>
      <c r="C736" s="236" t="s">
        <v>687</v>
      </c>
      <c r="D736" s="226" t="s">
        <v>688</v>
      </c>
      <c r="E736" s="236" t="s">
        <v>3920</v>
      </c>
      <c r="F736" s="236" t="s">
        <v>269</v>
      </c>
      <c r="G736" s="236" t="s">
        <v>666</v>
      </c>
      <c r="H736" s="236" t="s">
        <v>666</v>
      </c>
      <c r="I736" s="236" t="e">
        <v>#N/A</v>
      </c>
      <c r="J736" s="236" t="s">
        <v>845</v>
      </c>
      <c r="K736" s="236" t="s">
        <v>845</v>
      </c>
      <c r="L736" s="246">
        <v>9</v>
      </c>
      <c r="M736" s="236" t="s">
        <v>633</v>
      </c>
      <c r="N736" s="236" t="s">
        <v>3921</v>
      </c>
      <c r="O736" s="236" t="s">
        <v>3922</v>
      </c>
      <c r="P736" s="236" t="s">
        <v>3923</v>
      </c>
      <c r="Q736" s="246">
        <v>9</v>
      </c>
      <c r="R736" s="236">
        <v>7777777</v>
      </c>
      <c r="S736" s="236" t="s">
        <v>716</v>
      </c>
      <c r="T736" s="236" t="s">
        <v>848</v>
      </c>
      <c r="U736" s="236" t="s">
        <v>639</v>
      </c>
      <c r="V736" s="236" t="s">
        <v>636</v>
      </c>
      <c r="W736" s="236"/>
      <c r="X736" s="226" t="s">
        <v>695</v>
      </c>
      <c r="Y736" s="226" t="s">
        <v>695</v>
      </c>
      <c r="Z736" s="226" t="s">
        <v>695</v>
      </c>
    </row>
    <row r="737" spans="1:26" x14ac:dyDescent="0.25">
      <c r="A737" s="226" t="s">
        <v>3924</v>
      </c>
      <c r="B737" s="226" t="s">
        <v>3925</v>
      </c>
      <c r="C737" s="236" t="s">
        <v>99</v>
      </c>
      <c r="D737" s="236" t="s">
        <v>631</v>
      </c>
      <c r="E737" s="236" t="s">
        <v>3926</v>
      </c>
      <c r="F737" s="236" t="s">
        <v>269</v>
      </c>
      <c r="G737" s="236" t="s">
        <v>666</v>
      </c>
      <c r="H737" s="236" t="s">
        <v>666</v>
      </c>
      <c r="I737" s="236" t="e">
        <v>#N/A</v>
      </c>
      <c r="J737" s="236" t="s">
        <v>845</v>
      </c>
      <c r="K737" s="236" t="s">
        <v>845</v>
      </c>
      <c r="L737" s="246">
        <v>9</v>
      </c>
      <c r="M737" s="236" t="s">
        <v>633</v>
      </c>
      <c r="N737" s="236" t="s">
        <v>744</v>
      </c>
      <c r="O737" s="236" t="s">
        <v>745</v>
      </c>
      <c r="P737" s="236" t="s">
        <v>636</v>
      </c>
      <c r="Q737" s="246">
        <v>9</v>
      </c>
      <c r="R737" s="236">
        <v>1009561</v>
      </c>
      <c r="S737" s="236" t="s">
        <v>633</v>
      </c>
      <c r="T737" s="236" t="s">
        <v>848</v>
      </c>
      <c r="U737" s="236" t="s">
        <v>639</v>
      </c>
      <c r="V737" s="236" t="s">
        <v>636</v>
      </c>
      <c r="W737" s="236"/>
      <c r="X737" s="226" t="s">
        <v>640</v>
      </c>
      <c r="Y737" s="226" t="s">
        <v>640</v>
      </c>
      <c r="Z737" s="226" t="s">
        <v>640</v>
      </c>
    </row>
    <row r="738" spans="1:26" x14ac:dyDescent="0.25">
      <c r="A738" s="226" t="s">
        <v>3927</v>
      </c>
      <c r="B738" s="226" t="s">
        <v>3928</v>
      </c>
      <c r="C738" s="236" t="s">
        <v>731</v>
      </c>
      <c r="D738" s="226" t="s">
        <v>732</v>
      </c>
      <c r="E738" s="236" t="s">
        <v>3926</v>
      </c>
      <c r="F738" s="236" t="s">
        <v>269</v>
      </c>
      <c r="G738" s="236" t="s">
        <v>666</v>
      </c>
      <c r="H738" s="236" t="s">
        <v>666</v>
      </c>
      <c r="I738" s="236" t="e">
        <v>#N/A</v>
      </c>
      <c r="J738" s="236" t="s">
        <v>845</v>
      </c>
      <c r="K738" s="236" t="s">
        <v>845</v>
      </c>
      <c r="L738" s="246">
        <v>9</v>
      </c>
      <c r="M738" s="236" t="s">
        <v>633</v>
      </c>
      <c r="N738" s="236" t="s">
        <v>3929</v>
      </c>
      <c r="O738" s="236" t="s">
        <v>3930</v>
      </c>
      <c r="P738" s="236" t="s">
        <v>3931</v>
      </c>
      <c r="Q738" s="246">
        <v>9</v>
      </c>
      <c r="R738" s="236">
        <v>1009561</v>
      </c>
      <c r="S738" s="236" t="s">
        <v>633</v>
      </c>
      <c r="T738" s="236" t="s">
        <v>848</v>
      </c>
      <c r="U738" s="236" t="s">
        <v>639</v>
      </c>
      <c r="V738" s="236" t="s">
        <v>3932</v>
      </c>
      <c r="W738" s="236"/>
      <c r="X738" s="226" t="s">
        <v>773</v>
      </c>
      <c r="Y738" s="226" t="s">
        <v>773</v>
      </c>
      <c r="Z738" s="226" t="s">
        <v>773</v>
      </c>
    </row>
    <row r="739" spans="1:26" x14ac:dyDescent="0.25">
      <c r="A739" s="226" t="s">
        <v>3933</v>
      </c>
      <c r="B739" s="226" t="s">
        <v>3934</v>
      </c>
      <c r="C739" s="236" t="s">
        <v>687</v>
      </c>
      <c r="D739" s="226" t="s">
        <v>688</v>
      </c>
      <c r="E739" s="236" t="s">
        <v>3926</v>
      </c>
      <c r="F739" s="236" t="s">
        <v>269</v>
      </c>
      <c r="G739" s="236" t="s">
        <v>666</v>
      </c>
      <c r="H739" s="236" t="s">
        <v>666</v>
      </c>
      <c r="I739" s="236" t="e">
        <v>#N/A</v>
      </c>
      <c r="J739" s="236" t="s">
        <v>845</v>
      </c>
      <c r="K739" s="236" t="s">
        <v>845</v>
      </c>
      <c r="L739" s="246">
        <v>9</v>
      </c>
      <c r="M739" s="236" t="s">
        <v>633</v>
      </c>
      <c r="N739" s="236" t="s">
        <v>3935</v>
      </c>
      <c r="O739" s="236" t="s">
        <v>3936</v>
      </c>
      <c r="P739" s="236" t="s">
        <v>636</v>
      </c>
      <c r="Q739" s="246">
        <v>9</v>
      </c>
      <c r="R739" s="236">
        <v>54440</v>
      </c>
      <c r="S739" s="236" t="s">
        <v>633</v>
      </c>
      <c r="T739" s="236" t="s">
        <v>848</v>
      </c>
      <c r="U739" s="236" t="s">
        <v>639</v>
      </c>
      <c r="V739" s="236" t="s">
        <v>636</v>
      </c>
      <c r="W739" s="236"/>
      <c r="X739" s="226" t="s">
        <v>695</v>
      </c>
      <c r="Y739" s="226" t="s">
        <v>695</v>
      </c>
      <c r="Z739" s="226" t="s">
        <v>695</v>
      </c>
    </row>
    <row r="740" spans="1:26" x14ac:dyDescent="0.25">
      <c r="A740" s="226" t="s">
        <v>3937</v>
      </c>
      <c r="B740" s="226" t="s">
        <v>3938</v>
      </c>
      <c r="C740" s="236" t="s">
        <v>99</v>
      </c>
      <c r="D740" s="236" t="s">
        <v>631</v>
      </c>
      <c r="E740" s="236" t="s">
        <v>3939</v>
      </c>
      <c r="F740" s="236" t="s">
        <v>269</v>
      </c>
      <c r="G740" s="236" t="s">
        <v>666</v>
      </c>
      <c r="H740" s="236" t="s">
        <v>666</v>
      </c>
      <c r="I740" s="236" t="e">
        <v>#N/A</v>
      </c>
      <c r="J740" s="236" t="s">
        <v>845</v>
      </c>
      <c r="K740" s="236" t="s">
        <v>845</v>
      </c>
      <c r="L740" s="246">
        <v>9</v>
      </c>
      <c r="M740" s="236" t="s">
        <v>633</v>
      </c>
      <c r="N740" s="236" t="s">
        <v>3940</v>
      </c>
      <c r="O740" s="236" t="s">
        <v>3941</v>
      </c>
      <c r="P740" s="236" t="s">
        <v>636</v>
      </c>
      <c r="Q740" s="246">
        <v>9</v>
      </c>
      <c r="R740" s="236">
        <v>1009562</v>
      </c>
      <c r="S740" s="236" t="s">
        <v>633</v>
      </c>
      <c r="T740" s="236" t="s">
        <v>848</v>
      </c>
      <c r="U740" s="236" t="s">
        <v>639</v>
      </c>
      <c r="V740" s="236" t="s">
        <v>636</v>
      </c>
      <c r="W740" s="236"/>
      <c r="X740" s="226" t="s">
        <v>640</v>
      </c>
      <c r="Y740" s="226" t="s">
        <v>640</v>
      </c>
      <c r="Z740" s="226" t="s">
        <v>640</v>
      </c>
    </row>
    <row r="741" spans="1:26" x14ac:dyDescent="0.25">
      <c r="A741" s="226" t="s">
        <v>3942</v>
      </c>
      <c r="B741" s="226" t="s">
        <v>3943</v>
      </c>
      <c r="C741" s="236" t="s">
        <v>687</v>
      </c>
      <c r="D741" s="226" t="s">
        <v>688</v>
      </c>
      <c r="E741" s="236" t="s">
        <v>3939</v>
      </c>
      <c r="F741" s="236" t="s">
        <v>269</v>
      </c>
      <c r="G741" s="236" t="s">
        <v>666</v>
      </c>
      <c r="H741" s="236" t="s">
        <v>666</v>
      </c>
      <c r="I741" s="236" t="e">
        <v>#N/A</v>
      </c>
      <c r="J741" s="236" t="s">
        <v>845</v>
      </c>
      <c r="K741" s="236" t="s">
        <v>845</v>
      </c>
      <c r="L741" s="246">
        <v>9</v>
      </c>
      <c r="M741" s="236" t="s">
        <v>633</v>
      </c>
      <c r="N741" s="236" t="s">
        <v>3944</v>
      </c>
      <c r="O741" s="236" t="s">
        <v>3945</v>
      </c>
      <c r="P741" s="236" t="s">
        <v>636</v>
      </c>
      <c r="Q741" s="246">
        <v>9</v>
      </c>
      <c r="R741" s="236">
        <v>2419</v>
      </c>
      <c r="S741" s="236" t="s">
        <v>633</v>
      </c>
      <c r="T741" s="236" t="s">
        <v>848</v>
      </c>
      <c r="U741" s="236" t="s">
        <v>639</v>
      </c>
      <c r="V741" s="236" t="s">
        <v>636</v>
      </c>
      <c r="W741" s="236"/>
      <c r="X741" s="226" t="s">
        <v>695</v>
      </c>
      <c r="Y741" s="226" t="s">
        <v>695</v>
      </c>
      <c r="Z741" s="226" t="s">
        <v>695</v>
      </c>
    </row>
    <row r="742" spans="1:26" x14ac:dyDescent="0.25">
      <c r="A742" s="226" t="s">
        <v>3946</v>
      </c>
      <c r="B742" s="226" t="s">
        <v>3947</v>
      </c>
      <c r="C742" s="236" t="s">
        <v>99</v>
      </c>
      <c r="D742" s="236" t="s">
        <v>631</v>
      </c>
      <c r="E742" s="236" t="s">
        <v>3948</v>
      </c>
      <c r="F742" s="236" t="s">
        <v>269</v>
      </c>
      <c r="G742" s="236" t="s">
        <v>666</v>
      </c>
      <c r="H742" s="236" t="s">
        <v>666</v>
      </c>
      <c r="I742" s="236" t="e">
        <v>#N/A</v>
      </c>
      <c r="J742" s="236" t="s">
        <v>845</v>
      </c>
      <c r="K742" s="236" t="s">
        <v>845</v>
      </c>
      <c r="L742" s="246">
        <v>9</v>
      </c>
      <c r="M742" s="236" t="s">
        <v>633</v>
      </c>
      <c r="N742" s="236" t="s">
        <v>3949</v>
      </c>
      <c r="O742" s="236" t="s">
        <v>3950</v>
      </c>
      <c r="P742" s="236" t="s">
        <v>636</v>
      </c>
      <c r="Q742" s="246">
        <v>9</v>
      </c>
      <c r="R742" s="236">
        <v>1045705</v>
      </c>
      <c r="S742" s="236" t="s">
        <v>633</v>
      </c>
      <c r="T742" s="236" t="s">
        <v>848</v>
      </c>
      <c r="U742" s="236" t="s">
        <v>639</v>
      </c>
      <c r="V742" s="236" t="s">
        <v>636</v>
      </c>
      <c r="W742" s="236"/>
      <c r="X742" s="226" t="s">
        <v>640</v>
      </c>
      <c r="Y742" s="226" t="s">
        <v>640</v>
      </c>
      <c r="Z742" s="226" t="s">
        <v>640</v>
      </c>
    </row>
    <row r="743" spans="1:26" x14ac:dyDescent="0.25">
      <c r="A743" s="226" t="s">
        <v>3951</v>
      </c>
      <c r="B743" s="226" t="s">
        <v>3952</v>
      </c>
      <c r="C743" s="236" t="s">
        <v>99</v>
      </c>
      <c r="D743" s="236" t="s">
        <v>631</v>
      </c>
      <c r="E743" s="236" t="s">
        <v>3953</v>
      </c>
      <c r="F743" s="236" t="s">
        <v>269</v>
      </c>
      <c r="G743" s="236" t="s">
        <v>666</v>
      </c>
      <c r="H743" s="236" t="s">
        <v>666</v>
      </c>
      <c r="I743" s="236" t="e">
        <v>#N/A</v>
      </c>
      <c r="J743" s="236" t="s">
        <v>845</v>
      </c>
      <c r="K743" s="236" t="s">
        <v>845</v>
      </c>
      <c r="L743" s="246">
        <v>9</v>
      </c>
      <c r="M743" s="236" t="s">
        <v>633</v>
      </c>
      <c r="N743" s="236" t="s">
        <v>3954</v>
      </c>
      <c r="O743" s="236" t="s">
        <v>3955</v>
      </c>
      <c r="P743" s="236" t="s">
        <v>636</v>
      </c>
      <c r="Q743" s="246">
        <v>9</v>
      </c>
      <c r="R743" s="236">
        <v>1005382</v>
      </c>
      <c r="S743" s="236" t="s">
        <v>633</v>
      </c>
      <c r="T743" s="236" t="s">
        <v>848</v>
      </c>
      <c r="U743" s="236" t="s">
        <v>639</v>
      </c>
      <c r="V743" s="236" t="s">
        <v>636</v>
      </c>
      <c r="W743" s="236"/>
      <c r="X743" s="226" t="s">
        <v>640</v>
      </c>
      <c r="Y743" s="226" t="s">
        <v>640</v>
      </c>
      <c r="Z743" s="226" t="s">
        <v>640</v>
      </c>
    </row>
    <row r="744" spans="1:26" x14ac:dyDescent="0.25">
      <c r="A744" s="226" t="s">
        <v>3956</v>
      </c>
      <c r="B744" s="226" t="s">
        <v>3957</v>
      </c>
      <c r="C744" s="236" t="s">
        <v>731</v>
      </c>
      <c r="D744" s="226" t="s">
        <v>732</v>
      </c>
      <c r="E744" s="236" t="s">
        <v>3953</v>
      </c>
      <c r="F744" s="236" t="s">
        <v>269</v>
      </c>
      <c r="G744" s="236" t="s">
        <v>666</v>
      </c>
      <c r="H744" s="236" t="s">
        <v>666</v>
      </c>
      <c r="I744" s="236" t="e">
        <v>#N/A</v>
      </c>
      <c r="J744" s="236" t="s">
        <v>845</v>
      </c>
      <c r="K744" s="236" t="s">
        <v>845</v>
      </c>
      <c r="L744" s="246">
        <v>9</v>
      </c>
      <c r="M744" s="236" t="s">
        <v>633</v>
      </c>
      <c r="N744" s="236" t="s">
        <v>3958</v>
      </c>
      <c r="O744" s="236" t="s">
        <v>3959</v>
      </c>
      <c r="P744" s="236" t="s">
        <v>3960</v>
      </c>
      <c r="Q744" s="246">
        <v>9</v>
      </c>
      <c r="R744" s="236">
        <v>1005382</v>
      </c>
      <c r="S744" s="236" t="s">
        <v>633</v>
      </c>
      <c r="T744" s="236" t="s">
        <v>848</v>
      </c>
      <c r="U744" s="236" t="s">
        <v>639</v>
      </c>
      <c r="V744" s="236" t="s">
        <v>3961</v>
      </c>
      <c r="W744" s="236"/>
      <c r="X744" s="226" t="s">
        <v>773</v>
      </c>
      <c r="Y744" s="226" t="s">
        <v>773</v>
      </c>
      <c r="Z744" s="226" t="s">
        <v>773</v>
      </c>
    </row>
    <row r="745" spans="1:26" x14ac:dyDescent="0.25">
      <c r="A745" s="226" t="s">
        <v>3962</v>
      </c>
      <c r="B745" s="226" t="s">
        <v>3963</v>
      </c>
      <c r="C745" s="236" t="s">
        <v>687</v>
      </c>
      <c r="D745" s="226" t="s">
        <v>688</v>
      </c>
      <c r="E745" s="236" t="s">
        <v>3953</v>
      </c>
      <c r="F745" s="236" t="s">
        <v>269</v>
      </c>
      <c r="G745" s="236" t="s">
        <v>666</v>
      </c>
      <c r="H745" s="236" t="s">
        <v>666</v>
      </c>
      <c r="I745" s="236" t="e">
        <v>#N/A</v>
      </c>
      <c r="J745" s="236" t="s">
        <v>845</v>
      </c>
      <c r="K745" s="236" t="s">
        <v>845</v>
      </c>
      <c r="L745" s="246">
        <v>9</v>
      </c>
      <c r="M745" s="236" t="s">
        <v>633</v>
      </c>
      <c r="N745" s="236" t="s">
        <v>3964</v>
      </c>
      <c r="O745" s="236" t="s">
        <v>3965</v>
      </c>
      <c r="P745" s="236" t="s">
        <v>3960</v>
      </c>
      <c r="Q745" s="246">
        <v>9</v>
      </c>
      <c r="R745" s="236">
        <v>2419</v>
      </c>
      <c r="S745" s="236" t="s">
        <v>633</v>
      </c>
      <c r="T745" s="236" t="s">
        <v>848</v>
      </c>
      <c r="U745" s="236" t="s">
        <v>639</v>
      </c>
      <c r="V745" s="236" t="s">
        <v>636</v>
      </c>
      <c r="W745" s="236"/>
      <c r="X745" s="226" t="s">
        <v>695</v>
      </c>
      <c r="Y745" s="226" t="s">
        <v>695</v>
      </c>
      <c r="Z745" s="226" t="s">
        <v>695</v>
      </c>
    </row>
    <row r="746" spans="1:26" x14ac:dyDescent="0.25">
      <c r="A746" s="226" t="s">
        <v>3966</v>
      </c>
      <c r="B746" s="226" t="s">
        <v>3967</v>
      </c>
      <c r="C746" s="236" t="s">
        <v>99</v>
      </c>
      <c r="D746" s="236" t="s">
        <v>631</v>
      </c>
      <c r="E746" s="236" t="s">
        <v>3968</v>
      </c>
      <c r="F746" s="236" t="s">
        <v>269</v>
      </c>
      <c r="G746" s="236" t="s">
        <v>666</v>
      </c>
      <c r="H746" s="236" t="s">
        <v>666</v>
      </c>
      <c r="I746" s="236" t="e">
        <v>#N/A</v>
      </c>
      <c r="J746" s="236" t="s">
        <v>845</v>
      </c>
      <c r="K746" s="236" t="s">
        <v>845</v>
      </c>
      <c r="L746" s="246">
        <v>9</v>
      </c>
      <c r="M746" s="236" t="s">
        <v>633</v>
      </c>
      <c r="N746" s="236" t="s">
        <v>3969</v>
      </c>
      <c r="O746" s="236" t="s">
        <v>3970</v>
      </c>
      <c r="P746" s="236" t="s">
        <v>636</v>
      </c>
      <c r="Q746" s="246">
        <v>9</v>
      </c>
      <c r="R746" s="236">
        <v>1005392</v>
      </c>
      <c r="S746" s="236" t="s">
        <v>633</v>
      </c>
      <c r="T746" s="236" t="s">
        <v>848</v>
      </c>
      <c r="U746" s="236" t="s">
        <v>639</v>
      </c>
      <c r="V746" s="236" t="s">
        <v>636</v>
      </c>
      <c r="W746" s="236"/>
      <c r="X746" s="226" t="s">
        <v>640</v>
      </c>
      <c r="Y746" s="226" t="s">
        <v>640</v>
      </c>
      <c r="Z746" s="226" t="s">
        <v>640</v>
      </c>
    </row>
    <row r="747" spans="1:26" x14ac:dyDescent="0.25">
      <c r="A747" s="226" t="s">
        <v>3971</v>
      </c>
      <c r="B747" s="226" t="s">
        <v>3972</v>
      </c>
      <c r="C747" s="236" t="s">
        <v>731</v>
      </c>
      <c r="D747" s="226" t="s">
        <v>732</v>
      </c>
      <c r="E747" s="236" t="s">
        <v>3968</v>
      </c>
      <c r="F747" s="236" t="s">
        <v>269</v>
      </c>
      <c r="G747" s="236" t="s">
        <v>666</v>
      </c>
      <c r="H747" s="236" t="s">
        <v>666</v>
      </c>
      <c r="I747" s="236" t="e">
        <v>#N/A</v>
      </c>
      <c r="J747" s="236" t="s">
        <v>845</v>
      </c>
      <c r="K747" s="236" t="s">
        <v>845</v>
      </c>
      <c r="L747" s="246">
        <v>9</v>
      </c>
      <c r="M747" s="236" t="s">
        <v>633</v>
      </c>
      <c r="N747" s="236" t="s">
        <v>3973</v>
      </c>
      <c r="O747" s="236" t="s">
        <v>3974</v>
      </c>
      <c r="P747" s="236" t="s">
        <v>3975</v>
      </c>
      <c r="Q747" s="246">
        <v>9</v>
      </c>
      <c r="R747" s="236">
        <v>1005392</v>
      </c>
      <c r="S747" s="236" t="s">
        <v>633</v>
      </c>
      <c r="T747" s="236" t="s">
        <v>848</v>
      </c>
      <c r="U747" s="236" t="s">
        <v>639</v>
      </c>
      <c r="V747" s="236" t="s">
        <v>3976</v>
      </c>
      <c r="W747" s="236"/>
      <c r="X747" s="226" t="s">
        <v>773</v>
      </c>
      <c r="Y747" s="226" t="s">
        <v>773</v>
      </c>
      <c r="Z747" s="226" t="s">
        <v>773</v>
      </c>
    </row>
    <row r="748" spans="1:26" x14ac:dyDescent="0.25">
      <c r="A748" s="226" t="s">
        <v>3977</v>
      </c>
      <c r="B748" s="226" t="s">
        <v>3978</v>
      </c>
      <c r="C748" s="236" t="s">
        <v>687</v>
      </c>
      <c r="D748" s="226" t="s">
        <v>688</v>
      </c>
      <c r="E748" s="236" t="s">
        <v>3968</v>
      </c>
      <c r="F748" s="236" t="s">
        <v>269</v>
      </c>
      <c r="G748" s="236" t="s">
        <v>666</v>
      </c>
      <c r="H748" s="236" t="s">
        <v>666</v>
      </c>
      <c r="I748" s="236" t="e">
        <v>#N/A</v>
      </c>
      <c r="J748" s="236" t="s">
        <v>845</v>
      </c>
      <c r="K748" s="236" t="s">
        <v>845</v>
      </c>
      <c r="L748" s="246">
        <v>9</v>
      </c>
      <c r="M748" s="236" t="s">
        <v>633</v>
      </c>
      <c r="N748" s="236" t="s">
        <v>3979</v>
      </c>
      <c r="O748" s="236" t="s">
        <v>3980</v>
      </c>
      <c r="P748" s="236" t="s">
        <v>3975</v>
      </c>
      <c r="Q748" s="246">
        <v>9</v>
      </c>
      <c r="R748" s="236">
        <v>2419</v>
      </c>
      <c r="S748" s="236" t="s">
        <v>633</v>
      </c>
      <c r="T748" s="236" t="s">
        <v>848</v>
      </c>
      <c r="U748" s="236" t="s">
        <v>639</v>
      </c>
      <c r="V748" s="236" t="s">
        <v>636</v>
      </c>
      <c r="W748" s="236"/>
      <c r="X748" s="226" t="s">
        <v>695</v>
      </c>
      <c r="Y748" s="226" t="s">
        <v>695</v>
      </c>
      <c r="Z748" s="226" t="s">
        <v>695</v>
      </c>
    </row>
    <row r="749" spans="1:26" x14ac:dyDescent="0.25">
      <c r="A749" s="226" t="s">
        <v>3981</v>
      </c>
      <c r="B749" s="226" t="s">
        <v>3982</v>
      </c>
      <c r="C749" s="236" t="s">
        <v>99</v>
      </c>
      <c r="D749" s="236" t="s">
        <v>631</v>
      </c>
      <c r="E749" s="236" t="s">
        <v>3983</v>
      </c>
      <c r="F749" s="236" t="s">
        <v>269</v>
      </c>
      <c r="G749" s="236" t="s">
        <v>666</v>
      </c>
      <c r="H749" s="236" t="s">
        <v>666</v>
      </c>
      <c r="I749" s="236" t="e">
        <v>#N/A</v>
      </c>
      <c r="J749" s="236" t="s">
        <v>845</v>
      </c>
      <c r="K749" s="236" t="s">
        <v>845</v>
      </c>
      <c r="L749" s="246">
        <v>9</v>
      </c>
      <c r="M749" s="236" t="s">
        <v>633</v>
      </c>
      <c r="N749" s="236" t="s">
        <v>3984</v>
      </c>
      <c r="O749" s="236" t="s">
        <v>3985</v>
      </c>
      <c r="P749" s="236" t="s">
        <v>636</v>
      </c>
      <c r="Q749" s="246">
        <v>9</v>
      </c>
      <c r="R749" s="236">
        <v>1045688</v>
      </c>
      <c r="S749" s="236" t="s">
        <v>633</v>
      </c>
      <c r="T749" s="236" t="s">
        <v>848</v>
      </c>
      <c r="U749" s="236" t="s">
        <v>639</v>
      </c>
      <c r="V749" s="236" t="s">
        <v>636</v>
      </c>
      <c r="W749" s="236"/>
      <c r="X749" s="226" t="s">
        <v>640</v>
      </c>
      <c r="Y749" s="226" t="s">
        <v>640</v>
      </c>
      <c r="Z749" s="226" t="s">
        <v>640</v>
      </c>
    </row>
    <row r="750" spans="1:26" x14ac:dyDescent="0.25">
      <c r="A750" s="226" t="s">
        <v>3986</v>
      </c>
      <c r="B750" s="226" t="s">
        <v>3987</v>
      </c>
      <c r="C750" s="236" t="s">
        <v>687</v>
      </c>
      <c r="D750" s="226" t="s">
        <v>688</v>
      </c>
      <c r="E750" s="236" t="s">
        <v>3983</v>
      </c>
      <c r="F750" s="236" t="s">
        <v>269</v>
      </c>
      <c r="G750" s="236" t="s">
        <v>666</v>
      </c>
      <c r="H750" s="236" t="s">
        <v>666</v>
      </c>
      <c r="I750" s="236" t="e">
        <v>#N/A</v>
      </c>
      <c r="J750" s="236" t="s">
        <v>845</v>
      </c>
      <c r="K750" s="236" t="s">
        <v>845</v>
      </c>
      <c r="L750" s="246">
        <v>9</v>
      </c>
      <c r="M750" s="236" t="s">
        <v>633</v>
      </c>
      <c r="N750" s="236" t="s">
        <v>3988</v>
      </c>
      <c r="O750" s="236" t="s">
        <v>3989</v>
      </c>
      <c r="P750" s="236" t="s">
        <v>636</v>
      </c>
      <c r="Q750" s="246">
        <v>9</v>
      </c>
      <c r="R750" s="236">
        <v>2419</v>
      </c>
      <c r="S750" s="236" t="s">
        <v>633</v>
      </c>
      <c r="T750" s="236" t="s">
        <v>848</v>
      </c>
      <c r="U750" s="236" t="s">
        <v>639</v>
      </c>
      <c r="V750" s="236" t="s">
        <v>636</v>
      </c>
      <c r="W750" s="236"/>
      <c r="X750" s="226" t="s">
        <v>695</v>
      </c>
      <c r="Y750" s="226" t="s">
        <v>695</v>
      </c>
      <c r="Z750" s="226" t="s">
        <v>695</v>
      </c>
    </row>
    <row r="751" spans="1:26" x14ac:dyDescent="0.25">
      <c r="A751" s="226" t="s">
        <v>3990</v>
      </c>
      <c r="B751" s="226" t="s">
        <v>3991</v>
      </c>
      <c r="C751" s="236" t="s">
        <v>687</v>
      </c>
      <c r="D751" s="226" t="s">
        <v>688</v>
      </c>
      <c r="E751" s="236" t="s">
        <v>3992</v>
      </c>
      <c r="F751" s="236" t="s">
        <v>269</v>
      </c>
      <c r="G751" s="236" t="s">
        <v>666</v>
      </c>
      <c r="H751" s="236" t="s">
        <v>666</v>
      </c>
      <c r="I751" s="236" t="e">
        <v>#N/A</v>
      </c>
      <c r="J751" s="236" t="s">
        <v>845</v>
      </c>
      <c r="K751" s="236" t="s">
        <v>845</v>
      </c>
      <c r="L751" s="246">
        <v>9</v>
      </c>
      <c r="M751" s="236" t="s">
        <v>633</v>
      </c>
      <c r="N751" s="236" t="s">
        <v>3988</v>
      </c>
      <c r="O751" s="236" t="s">
        <v>3989</v>
      </c>
      <c r="P751" s="236" t="s">
        <v>3993</v>
      </c>
      <c r="Q751" s="246">
        <v>9</v>
      </c>
      <c r="R751" s="236">
        <v>7777777</v>
      </c>
      <c r="S751" s="236" t="s">
        <v>633</v>
      </c>
      <c r="T751" s="236" t="s">
        <v>848</v>
      </c>
      <c r="U751" s="236" t="s">
        <v>639</v>
      </c>
      <c r="V751" s="236" t="s">
        <v>636</v>
      </c>
      <c r="W751" s="236"/>
      <c r="X751" s="226" t="s">
        <v>695</v>
      </c>
      <c r="Y751" s="226" t="s">
        <v>695</v>
      </c>
      <c r="Z751" s="226" t="s">
        <v>695</v>
      </c>
    </row>
    <row r="752" spans="1:26" x14ac:dyDescent="0.25">
      <c r="A752" s="226" t="s">
        <v>3994</v>
      </c>
      <c r="B752" s="226" t="s">
        <v>3995</v>
      </c>
      <c r="C752" s="236" t="s">
        <v>99</v>
      </c>
      <c r="D752" s="236" t="s">
        <v>631</v>
      </c>
      <c r="E752" s="236" t="s">
        <v>3996</v>
      </c>
      <c r="F752" s="236" t="s">
        <v>269</v>
      </c>
      <c r="G752" s="236" t="s">
        <v>666</v>
      </c>
      <c r="H752" s="236" t="s">
        <v>666</v>
      </c>
      <c r="I752" s="236" t="e">
        <v>#N/A</v>
      </c>
      <c r="J752" s="236" t="s">
        <v>309</v>
      </c>
      <c r="K752" s="236" t="s">
        <v>309</v>
      </c>
      <c r="L752" s="246">
        <v>9</v>
      </c>
      <c r="M752" s="236" t="s">
        <v>633</v>
      </c>
      <c r="N752" s="236" t="s">
        <v>3997</v>
      </c>
      <c r="O752" s="236" t="s">
        <v>3998</v>
      </c>
      <c r="P752" s="236" t="s">
        <v>636</v>
      </c>
      <c r="Q752" s="246">
        <v>9</v>
      </c>
      <c r="R752" s="236">
        <v>1070827</v>
      </c>
      <c r="S752" s="236" t="s">
        <v>633</v>
      </c>
      <c r="T752" s="236" t="s">
        <v>3519</v>
      </c>
      <c r="U752" s="236" t="s">
        <v>639</v>
      </c>
      <c r="V752" s="236" t="s">
        <v>636</v>
      </c>
      <c r="W752" s="236"/>
      <c r="X752" s="226" t="s">
        <v>640</v>
      </c>
      <c r="Y752" s="226" t="s">
        <v>640</v>
      </c>
      <c r="Z752" s="226" t="s">
        <v>640</v>
      </c>
    </row>
    <row r="753" spans="1:26" x14ac:dyDescent="0.25">
      <c r="A753" s="226" t="s">
        <v>3999</v>
      </c>
      <c r="B753" s="226" t="s">
        <v>4000</v>
      </c>
      <c r="C753" s="236" t="s">
        <v>99</v>
      </c>
      <c r="D753" s="236" t="s">
        <v>631</v>
      </c>
      <c r="E753" s="236" t="s">
        <v>4001</v>
      </c>
      <c r="F753" s="236" t="s">
        <v>269</v>
      </c>
      <c r="G753" s="236" t="s">
        <v>666</v>
      </c>
      <c r="H753" s="236" t="s">
        <v>666</v>
      </c>
      <c r="I753" s="236" t="e">
        <v>#N/A</v>
      </c>
      <c r="J753" s="236" t="s">
        <v>845</v>
      </c>
      <c r="K753" s="236" t="s">
        <v>845</v>
      </c>
      <c r="L753" s="246">
        <v>4.95</v>
      </c>
      <c r="M753" s="236" t="s">
        <v>633</v>
      </c>
      <c r="N753" s="236" t="s">
        <v>846</v>
      </c>
      <c r="O753" s="236" t="s">
        <v>847</v>
      </c>
      <c r="P753" s="236" t="s">
        <v>636</v>
      </c>
      <c r="Q753" s="246">
        <v>4.95</v>
      </c>
      <c r="R753" s="236">
        <v>1007668</v>
      </c>
      <c r="S753" s="236" t="s">
        <v>633</v>
      </c>
      <c r="T753" s="236" t="s">
        <v>848</v>
      </c>
      <c r="U753" s="236" t="s">
        <v>639</v>
      </c>
      <c r="V753" s="236" t="s">
        <v>636</v>
      </c>
      <c r="W753" s="236"/>
      <c r="X753" s="226" t="s">
        <v>640</v>
      </c>
      <c r="Y753" s="226" t="s">
        <v>640</v>
      </c>
      <c r="Z753" s="226" t="s">
        <v>640</v>
      </c>
    </row>
    <row r="754" spans="1:26" x14ac:dyDescent="0.25">
      <c r="A754" s="226" t="s">
        <v>4002</v>
      </c>
      <c r="B754" s="226" t="s">
        <v>4003</v>
      </c>
      <c r="C754" s="236" t="s">
        <v>731</v>
      </c>
      <c r="D754" s="226" t="s">
        <v>732</v>
      </c>
      <c r="E754" s="236" t="s">
        <v>4001</v>
      </c>
      <c r="F754" s="236" t="s">
        <v>269</v>
      </c>
      <c r="G754" s="236" t="s">
        <v>666</v>
      </c>
      <c r="H754" s="236" t="s">
        <v>666</v>
      </c>
      <c r="I754" s="236" t="e">
        <v>#N/A</v>
      </c>
      <c r="J754" s="236" t="s">
        <v>845</v>
      </c>
      <c r="K754" s="236" t="s">
        <v>845</v>
      </c>
      <c r="L754" s="246">
        <v>4.95</v>
      </c>
      <c r="M754" s="236" t="s">
        <v>633</v>
      </c>
      <c r="N754" s="236" t="s">
        <v>4004</v>
      </c>
      <c r="O754" s="236" t="s">
        <v>4005</v>
      </c>
      <c r="P754" s="236" t="s">
        <v>4006</v>
      </c>
      <c r="Q754" s="246">
        <v>4.95</v>
      </c>
      <c r="R754" s="236">
        <v>1007668</v>
      </c>
      <c r="S754" s="236" t="s">
        <v>633</v>
      </c>
      <c r="T754" s="236" t="s">
        <v>848</v>
      </c>
      <c r="U754" s="236" t="s">
        <v>639</v>
      </c>
      <c r="V754" s="236" t="s">
        <v>4007</v>
      </c>
      <c r="W754" s="236"/>
      <c r="X754" s="226" t="s">
        <v>773</v>
      </c>
      <c r="Y754" s="226" t="s">
        <v>773</v>
      </c>
      <c r="Z754" s="226" t="s">
        <v>773</v>
      </c>
    </row>
    <row r="755" spans="1:26" x14ac:dyDescent="0.25">
      <c r="A755" s="226" t="s">
        <v>4008</v>
      </c>
      <c r="B755" s="226" t="s">
        <v>4009</v>
      </c>
      <c r="C755" s="236" t="s">
        <v>687</v>
      </c>
      <c r="D755" s="226" t="s">
        <v>688</v>
      </c>
      <c r="E755" s="236" t="s">
        <v>4001</v>
      </c>
      <c r="F755" s="236" t="s">
        <v>269</v>
      </c>
      <c r="G755" s="236" t="s">
        <v>666</v>
      </c>
      <c r="H755" s="236" t="s">
        <v>666</v>
      </c>
      <c r="I755" s="236" t="e">
        <v>#N/A</v>
      </c>
      <c r="J755" s="236" t="s">
        <v>845</v>
      </c>
      <c r="K755" s="236" t="s">
        <v>845</v>
      </c>
      <c r="L755" s="246">
        <v>4.95</v>
      </c>
      <c r="M755" s="236" t="s">
        <v>633</v>
      </c>
      <c r="N755" s="236" t="s">
        <v>4010</v>
      </c>
      <c r="O755" s="236" t="s">
        <v>4011</v>
      </c>
      <c r="P755" s="236" t="s">
        <v>636</v>
      </c>
      <c r="Q755" s="246">
        <v>4.95</v>
      </c>
      <c r="R755" s="236">
        <v>2419</v>
      </c>
      <c r="S755" s="236" t="s">
        <v>633</v>
      </c>
      <c r="T755" s="236" t="s">
        <v>848</v>
      </c>
      <c r="U755" s="236" t="s">
        <v>639</v>
      </c>
      <c r="V755" s="236" t="s">
        <v>636</v>
      </c>
      <c r="W755" s="236"/>
      <c r="X755" s="226" t="s">
        <v>695</v>
      </c>
      <c r="Y755" s="226" t="s">
        <v>695</v>
      </c>
      <c r="Z755" s="226" t="s">
        <v>695</v>
      </c>
    </row>
    <row r="756" spans="1:26" x14ac:dyDescent="0.25">
      <c r="A756" s="226" t="s">
        <v>4012</v>
      </c>
      <c r="B756" s="226" t="s">
        <v>4013</v>
      </c>
      <c r="C756" s="236" t="s">
        <v>687</v>
      </c>
      <c r="D756" s="226" t="s">
        <v>688</v>
      </c>
      <c r="E756" s="236" t="s">
        <v>4014</v>
      </c>
      <c r="F756" s="236" t="s">
        <v>269</v>
      </c>
      <c r="G756" s="236" t="s">
        <v>666</v>
      </c>
      <c r="H756" s="236" t="s">
        <v>666</v>
      </c>
      <c r="I756" s="236" t="e">
        <v>#N/A</v>
      </c>
      <c r="J756" s="236" t="s">
        <v>845</v>
      </c>
      <c r="K756" s="236" t="s">
        <v>845</v>
      </c>
      <c r="L756" s="246">
        <v>9</v>
      </c>
      <c r="M756" s="236" t="s">
        <v>633</v>
      </c>
      <c r="N756" s="236" t="s">
        <v>4015</v>
      </c>
      <c r="O756" s="236" t="s">
        <v>4016</v>
      </c>
      <c r="P756" s="236" t="s">
        <v>4017</v>
      </c>
      <c r="Q756" s="246">
        <v>9</v>
      </c>
      <c r="R756" s="236">
        <v>7777777</v>
      </c>
      <c r="S756" s="236" t="s">
        <v>633</v>
      </c>
      <c r="T756" s="236" t="s">
        <v>848</v>
      </c>
      <c r="U756" s="236" t="s">
        <v>639</v>
      </c>
      <c r="V756" s="236" t="s">
        <v>636</v>
      </c>
      <c r="W756" s="236"/>
      <c r="X756" s="226" t="s">
        <v>695</v>
      </c>
      <c r="Y756" s="226" t="s">
        <v>695</v>
      </c>
      <c r="Z756" s="226" t="s">
        <v>695</v>
      </c>
    </row>
    <row r="757" spans="1:26" x14ac:dyDescent="0.25">
      <c r="A757" s="226" t="s">
        <v>4018</v>
      </c>
      <c r="B757" s="226" t="s">
        <v>4019</v>
      </c>
      <c r="C757" s="236" t="s">
        <v>99</v>
      </c>
      <c r="D757" s="236" t="s">
        <v>631</v>
      </c>
      <c r="E757" s="236" t="s">
        <v>4020</v>
      </c>
      <c r="F757" s="236" t="s">
        <v>269</v>
      </c>
      <c r="G757" s="236" t="s">
        <v>666</v>
      </c>
      <c r="H757" s="236" t="s">
        <v>666</v>
      </c>
      <c r="I757" s="236" t="e">
        <v>#N/A</v>
      </c>
      <c r="J757" s="236" t="s">
        <v>309</v>
      </c>
      <c r="K757" s="236" t="s">
        <v>309</v>
      </c>
      <c r="L757" s="246">
        <v>9</v>
      </c>
      <c r="M757" s="236" t="s">
        <v>633</v>
      </c>
      <c r="N757" s="236" t="s">
        <v>4021</v>
      </c>
      <c r="O757" s="236" t="s">
        <v>4022</v>
      </c>
      <c r="P757" s="236" t="s">
        <v>636</v>
      </c>
      <c r="Q757" s="246">
        <v>9</v>
      </c>
      <c r="R757" s="236">
        <v>1008639</v>
      </c>
      <c r="S757" s="236" t="s">
        <v>633</v>
      </c>
      <c r="T757" s="236" t="s">
        <v>3519</v>
      </c>
      <c r="U757" s="236" t="s">
        <v>639</v>
      </c>
      <c r="V757" s="236" t="s">
        <v>636</v>
      </c>
      <c r="W757" s="236"/>
      <c r="X757" s="226" t="s">
        <v>640</v>
      </c>
      <c r="Y757" s="226" t="s">
        <v>640</v>
      </c>
      <c r="Z757" s="226" t="s">
        <v>640</v>
      </c>
    </row>
    <row r="758" spans="1:26" x14ac:dyDescent="0.25">
      <c r="A758" s="226" t="s">
        <v>4023</v>
      </c>
      <c r="B758" s="226" t="s">
        <v>4024</v>
      </c>
      <c r="C758" s="236" t="s">
        <v>99</v>
      </c>
      <c r="D758" s="236" t="s">
        <v>631</v>
      </c>
      <c r="E758" s="236" t="s">
        <v>4025</v>
      </c>
      <c r="F758" s="236" t="s">
        <v>269</v>
      </c>
      <c r="G758" s="236" t="s">
        <v>666</v>
      </c>
      <c r="H758" s="236" t="s">
        <v>666</v>
      </c>
      <c r="I758" s="236" t="e">
        <v>#N/A</v>
      </c>
      <c r="J758" s="236" t="s">
        <v>309</v>
      </c>
      <c r="K758" s="236" t="s">
        <v>309</v>
      </c>
      <c r="L758" s="246">
        <v>9</v>
      </c>
      <c r="M758" s="236" t="s">
        <v>633</v>
      </c>
      <c r="N758" s="236" t="s">
        <v>4026</v>
      </c>
      <c r="O758" s="236" t="s">
        <v>4027</v>
      </c>
      <c r="P758" s="236" t="s">
        <v>636</v>
      </c>
      <c r="Q758" s="246">
        <v>9</v>
      </c>
      <c r="R758" s="236">
        <v>1005393</v>
      </c>
      <c r="S758" s="236" t="s">
        <v>633</v>
      </c>
      <c r="T758" s="236" t="s">
        <v>3519</v>
      </c>
      <c r="U758" s="236" t="s">
        <v>639</v>
      </c>
      <c r="V758" s="236" t="s">
        <v>636</v>
      </c>
      <c r="W758" s="236"/>
      <c r="X758" s="226" t="s">
        <v>640</v>
      </c>
      <c r="Y758" s="226" t="s">
        <v>640</v>
      </c>
      <c r="Z758" s="226" t="s">
        <v>640</v>
      </c>
    </row>
    <row r="759" spans="1:26" x14ac:dyDescent="0.25">
      <c r="A759" s="226" t="s">
        <v>4028</v>
      </c>
      <c r="B759" s="226" t="s">
        <v>4029</v>
      </c>
      <c r="C759" s="236" t="s">
        <v>731</v>
      </c>
      <c r="D759" s="226" t="s">
        <v>732</v>
      </c>
      <c r="E759" s="236" t="s">
        <v>4025</v>
      </c>
      <c r="F759" s="236" t="s">
        <v>269</v>
      </c>
      <c r="G759" s="236" t="s">
        <v>666</v>
      </c>
      <c r="H759" s="236" t="s">
        <v>666</v>
      </c>
      <c r="I759" s="236" t="e">
        <v>#N/A</v>
      </c>
      <c r="J759" s="236" t="s">
        <v>309</v>
      </c>
      <c r="K759" s="236" t="s">
        <v>309</v>
      </c>
      <c r="L759" s="246">
        <v>9</v>
      </c>
      <c r="M759" s="236" t="s">
        <v>633</v>
      </c>
      <c r="N759" s="236" t="s">
        <v>4030</v>
      </c>
      <c r="O759" s="236" t="s">
        <v>4031</v>
      </c>
      <c r="P759" s="236" t="s">
        <v>4025</v>
      </c>
      <c r="Q759" s="246">
        <v>9</v>
      </c>
      <c r="R759" s="236">
        <v>7777777</v>
      </c>
      <c r="S759" s="236" t="s">
        <v>633</v>
      </c>
      <c r="T759" s="236" t="s">
        <v>886</v>
      </c>
      <c r="U759" s="236" t="s">
        <v>639</v>
      </c>
      <c r="V759" s="236" t="s">
        <v>804</v>
      </c>
      <c r="W759" s="236"/>
      <c r="X759" s="226" t="s">
        <v>773</v>
      </c>
      <c r="Y759" s="226" t="s">
        <v>773</v>
      </c>
      <c r="Z759" s="226" t="s">
        <v>773</v>
      </c>
    </row>
    <row r="760" spans="1:26" x14ac:dyDescent="0.25">
      <c r="A760" s="226" t="s">
        <v>4032</v>
      </c>
      <c r="B760" s="226" t="s">
        <v>4033</v>
      </c>
      <c r="C760" s="236" t="s">
        <v>687</v>
      </c>
      <c r="D760" s="226" t="s">
        <v>688</v>
      </c>
      <c r="E760" s="236" t="s">
        <v>4034</v>
      </c>
      <c r="F760" s="236" t="s">
        <v>269</v>
      </c>
      <c r="G760" s="236" t="s">
        <v>666</v>
      </c>
      <c r="H760" s="236" t="s">
        <v>666</v>
      </c>
      <c r="I760" s="236" t="e">
        <v>#N/A</v>
      </c>
      <c r="J760" s="236" t="s">
        <v>309</v>
      </c>
      <c r="K760" s="236" t="s">
        <v>309</v>
      </c>
      <c r="L760" s="246">
        <v>9</v>
      </c>
      <c r="M760" s="236" t="s">
        <v>633</v>
      </c>
      <c r="N760" s="236" t="s">
        <v>4035</v>
      </c>
      <c r="O760" s="236" t="s">
        <v>4036</v>
      </c>
      <c r="P760" s="236" t="s">
        <v>636</v>
      </c>
      <c r="Q760" s="246">
        <v>9</v>
      </c>
      <c r="R760" s="236">
        <v>2419</v>
      </c>
      <c r="S760" s="236" t="s">
        <v>633</v>
      </c>
      <c r="T760" s="236" t="s">
        <v>3519</v>
      </c>
      <c r="U760" s="236" t="s">
        <v>639</v>
      </c>
      <c r="V760" s="236" t="s">
        <v>636</v>
      </c>
      <c r="W760" s="236"/>
      <c r="X760" s="226" t="s">
        <v>695</v>
      </c>
      <c r="Y760" s="226" t="s">
        <v>695</v>
      </c>
      <c r="Z760" s="226" t="s">
        <v>695</v>
      </c>
    </row>
    <row r="761" spans="1:26" x14ac:dyDescent="0.25">
      <c r="A761" s="226" t="s">
        <v>4037</v>
      </c>
      <c r="B761" s="226" t="s">
        <v>4038</v>
      </c>
      <c r="C761" s="236" t="s">
        <v>99</v>
      </c>
      <c r="D761" s="236" t="s">
        <v>631</v>
      </c>
      <c r="E761" s="236" t="s">
        <v>4039</v>
      </c>
      <c r="F761" s="236" t="s">
        <v>269</v>
      </c>
      <c r="G761" s="236" t="s">
        <v>666</v>
      </c>
      <c r="H761" s="236" t="s">
        <v>666</v>
      </c>
      <c r="I761" s="236" t="e">
        <v>#N/A</v>
      </c>
      <c r="J761" s="236" t="s">
        <v>845</v>
      </c>
      <c r="K761" s="236" t="s">
        <v>845</v>
      </c>
      <c r="L761" s="246">
        <v>4.1500000000000004</v>
      </c>
      <c r="M761" s="236" t="s">
        <v>633</v>
      </c>
      <c r="N761" s="236" t="s">
        <v>4040</v>
      </c>
      <c r="O761" s="236" t="s">
        <v>4041</v>
      </c>
      <c r="P761" s="236" t="s">
        <v>636</v>
      </c>
      <c r="Q761" s="246">
        <v>4.1500000000000004</v>
      </c>
      <c r="R761" s="236">
        <v>1045692</v>
      </c>
      <c r="S761" s="236" t="s">
        <v>633</v>
      </c>
      <c r="T761" s="236" t="s">
        <v>848</v>
      </c>
      <c r="U761" s="236" t="s">
        <v>639</v>
      </c>
      <c r="V761" s="236" t="s">
        <v>636</v>
      </c>
      <c r="W761" s="236"/>
      <c r="X761" s="226" t="s">
        <v>640</v>
      </c>
      <c r="Y761" s="226" t="s">
        <v>640</v>
      </c>
      <c r="Z761" s="226" t="s">
        <v>640</v>
      </c>
    </row>
    <row r="762" spans="1:26" x14ac:dyDescent="0.25">
      <c r="A762" s="226" t="s">
        <v>4042</v>
      </c>
      <c r="B762" s="226" t="s">
        <v>4043</v>
      </c>
      <c r="C762" s="236" t="s">
        <v>687</v>
      </c>
      <c r="D762" s="226" t="s">
        <v>688</v>
      </c>
      <c r="E762" s="236" t="s">
        <v>4039</v>
      </c>
      <c r="F762" s="236" t="s">
        <v>269</v>
      </c>
      <c r="G762" s="236" t="s">
        <v>666</v>
      </c>
      <c r="H762" s="236" t="s">
        <v>666</v>
      </c>
      <c r="I762" s="236" t="e">
        <v>#N/A</v>
      </c>
      <c r="J762" s="236" t="s">
        <v>845</v>
      </c>
      <c r="K762" s="236" t="s">
        <v>845</v>
      </c>
      <c r="L762" s="246">
        <v>4.1500000000000004</v>
      </c>
      <c r="M762" s="236" t="s">
        <v>633</v>
      </c>
      <c r="N762" s="236" t="s">
        <v>4044</v>
      </c>
      <c r="O762" s="236" t="s">
        <v>4045</v>
      </c>
      <c r="P762" s="236" t="s">
        <v>636</v>
      </c>
      <c r="Q762" s="246">
        <v>4.1500000000000004</v>
      </c>
      <c r="R762" s="236">
        <v>2419</v>
      </c>
      <c r="S762" s="236" t="s">
        <v>633</v>
      </c>
      <c r="T762" s="236" t="s">
        <v>848</v>
      </c>
      <c r="U762" s="236" t="s">
        <v>639</v>
      </c>
      <c r="V762" s="236" t="s">
        <v>636</v>
      </c>
      <c r="W762" s="236"/>
      <c r="X762" s="226" t="s">
        <v>695</v>
      </c>
      <c r="Y762" s="226" t="s">
        <v>695</v>
      </c>
      <c r="Z762" s="226" t="s">
        <v>695</v>
      </c>
    </row>
    <row r="763" spans="1:26" x14ac:dyDescent="0.25">
      <c r="A763" s="226" t="s">
        <v>4046</v>
      </c>
      <c r="B763" s="226" t="s">
        <v>4047</v>
      </c>
      <c r="C763" s="236" t="s">
        <v>687</v>
      </c>
      <c r="D763" s="226" t="s">
        <v>688</v>
      </c>
      <c r="E763" s="236" t="s">
        <v>4048</v>
      </c>
      <c r="F763" s="236" t="s">
        <v>269</v>
      </c>
      <c r="G763" s="236" t="s">
        <v>666</v>
      </c>
      <c r="H763" s="236" t="s">
        <v>666</v>
      </c>
      <c r="I763" s="236" t="e">
        <v>#N/A</v>
      </c>
      <c r="J763" s="236" t="s">
        <v>845</v>
      </c>
      <c r="K763" s="236" t="s">
        <v>845</v>
      </c>
      <c r="L763" s="246">
        <v>9</v>
      </c>
      <c r="M763" s="236" t="s">
        <v>633</v>
      </c>
      <c r="N763" s="236" t="s">
        <v>4049</v>
      </c>
      <c r="O763" s="236" t="s">
        <v>4050</v>
      </c>
      <c r="P763" s="236" t="s">
        <v>4051</v>
      </c>
      <c r="Q763" s="246">
        <v>9</v>
      </c>
      <c r="R763" s="236">
        <v>7777777</v>
      </c>
      <c r="S763" s="236" t="s">
        <v>633</v>
      </c>
      <c r="T763" s="236" t="s">
        <v>848</v>
      </c>
      <c r="U763" s="236" t="s">
        <v>639</v>
      </c>
      <c r="V763" s="236" t="s">
        <v>636</v>
      </c>
      <c r="W763" s="236"/>
      <c r="X763" s="226" t="s">
        <v>695</v>
      </c>
      <c r="Y763" s="226" t="s">
        <v>695</v>
      </c>
      <c r="Z763" s="226" t="s">
        <v>695</v>
      </c>
    </row>
    <row r="764" spans="1:26" x14ac:dyDescent="0.25">
      <c r="A764" s="226" t="s">
        <v>4052</v>
      </c>
      <c r="B764" s="226" t="s">
        <v>4053</v>
      </c>
      <c r="C764" s="236" t="s">
        <v>99</v>
      </c>
      <c r="D764" s="236" t="s">
        <v>631</v>
      </c>
      <c r="E764" s="236" t="s">
        <v>4054</v>
      </c>
      <c r="F764" s="236" t="s">
        <v>269</v>
      </c>
      <c r="G764" s="236" t="s">
        <v>666</v>
      </c>
      <c r="H764" s="236" t="s">
        <v>666</v>
      </c>
      <c r="I764" s="236" t="e">
        <v>#N/A</v>
      </c>
      <c r="J764" s="236" t="s">
        <v>845</v>
      </c>
      <c r="K764" s="236" t="s">
        <v>845</v>
      </c>
      <c r="L764" s="246">
        <v>9</v>
      </c>
      <c r="M764" s="236" t="s">
        <v>633</v>
      </c>
      <c r="N764" s="236" t="s">
        <v>4055</v>
      </c>
      <c r="O764" s="236" t="s">
        <v>4056</v>
      </c>
      <c r="P764" s="236" t="s">
        <v>636</v>
      </c>
      <c r="Q764" s="246">
        <v>9</v>
      </c>
      <c r="R764" s="236">
        <v>1007938</v>
      </c>
      <c r="S764" s="236" t="s">
        <v>633</v>
      </c>
      <c r="T764" s="236" t="s">
        <v>848</v>
      </c>
      <c r="U764" s="236" t="s">
        <v>639</v>
      </c>
      <c r="V764" s="236" t="s">
        <v>4057</v>
      </c>
      <c r="W764" s="236"/>
      <c r="X764" s="226" t="s">
        <v>640</v>
      </c>
      <c r="Y764" s="226" t="s">
        <v>640</v>
      </c>
      <c r="Z764" s="226" t="s">
        <v>640</v>
      </c>
    </row>
    <row r="765" spans="1:26" x14ac:dyDescent="0.25">
      <c r="A765" s="226" t="s">
        <v>4058</v>
      </c>
      <c r="B765" s="226" t="s">
        <v>4059</v>
      </c>
      <c r="C765" s="236" t="s">
        <v>731</v>
      </c>
      <c r="D765" s="226" t="s">
        <v>732</v>
      </c>
      <c r="E765" s="236" t="s">
        <v>4054</v>
      </c>
      <c r="F765" s="236" t="s">
        <v>269</v>
      </c>
      <c r="G765" s="236" t="s">
        <v>666</v>
      </c>
      <c r="H765" s="236" t="s">
        <v>666</v>
      </c>
      <c r="I765" s="236" t="e">
        <v>#N/A</v>
      </c>
      <c r="J765" s="236" t="s">
        <v>845</v>
      </c>
      <c r="K765" s="236" t="s">
        <v>845</v>
      </c>
      <c r="L765" s="246">
        <v>9</v>
      </c>
      <c r="M765" s="236" t="s">
        <v>633</v>
      </c>
      <c r="N765" s="236" t="s">
        <v>4060</v>
      </c>
      <c r="O765" s="236" t="s">
        <v>4061</v>
      </c>
      <c r="P765" s="236" t="s">
        <v>4062</v>
      </c>
      <c r="Q765" s="246">
        <v>9</v>
      </c>
      <c r="R765" s="236">
        <v>7777777</v>
      </c>
      <c r="S765" s="236" t="s">
        <v>633</v>
      </c>
      <c r="T765" s="236" t="s">
        <v>848</v>
      </c>
      <c r="U765" s="236" t="s">
        <v>639</v>
      </c>
      <c r="V765" s="236" t="s">
        <v>4057</v>
      </c>
      <c r="W765" s="236"/>
      <c r="X765" s="226" t="s">
        <v>773</v>
      </c>
      <c r="Y765" s="226" t="s">
        <v>773</v>
      </c>
      <c r="Z765" s="226" t="s">
        <v>773</v>
      </c>
    </row>
    <row r="766" spans="1:26" x14ac:dyDescent="0.25">
      <c r="A766" s="226" t="s">
        <v>4063</v>
      </c>
      <c r="B766" s="226" t="s">
        <v>4064</v>
      </c>
      <c r="C766" s="236" t="s">
        <v>687</v>
      </c>
      <c r="D766" s="226" t="s">
        <v>688</v>
      </c>
      <c r="E766" s="236" t="s">
        <v>4054</v>
      </c>
      <c r="F766" s="236" t="s">
        <v>269</v>
      </c>
      <c r="G766" s="236" t="s">
        <v>666</v>
      </c>
      <c r="H766" s="236" t="s">
        <v>666</v>
      </c>
      <c r="I766" s="236" t="e">
        <v>#N/A</v>
      </c>
      <c r="J766" s="236" t="s">
        <v>845</v>
      </c>
      <c r="K766" s="236" t="s">
        <v>845</v>
      </c>
      <c r="L766" s="246">
        <v>9</v>
      </c>
      <c r="M766" s="236" t="s">
        <v>633</v>
      </c>
      <c r="N766" s="236" t="s">
        <v>4065</v>
      </c>
      <c r="O766" s="236" t="s">
        <v>4066</v>
      </c>
      <c r="P766" s="236" t="s">
        <v>4067</v>
      </c>
      <c r="Q766" s="246">
        <v>9</v>
      </c>
      <c r="R766" s="236">
        <v>2419</v>
      </c>
      <c r="S766" s="236" t="s">
        <v>633</v>
      </c>
      <c r="T766" s="236" t="s">
        <v>848</v>
      </c>
      <c r="U766" s="236" t="s">
        <v>639</v>
      </c>
      <c r="V766" s="236" t="s">
        <v>636</v>
      </c>
      <c r="W766" s="236"/>
      <c r="X766" s="226" t="s">
        <v>695</v>
      </c>
      <c r="Y766" s="226" t="s">
        <v>695</v>
      </c>
      <c r="Z766" s="226" t="s">
        <v>695</v>
      </c>
    </row>
    <row r="767" spans="1:26" x14ac:dyDescent="0.25">
      <c r="A767" s="226" t="s">
        <v>4068</v>
      </c>
      <c r="B767" s="226" t="s">
        <v>4069</v>
      </c>
      <c r="C767" s="236" t="s">
        <v>687</v>
      </c>
      <c r="D767" s="226" t="s">
        <v>688</v>
      </c>
      <c r="E767" s="236" t="s">
        <v>4070</v>
      </c>
      <c r="F767" s="236" t="s">
        <v>269</v>
      </c>
      <c r="G767" s="236" t="s">
        <v>666</v>
      </c>
      <c r="H767" s="236" t="s">
        <v>666</v>
      </c>
      <c r="I767" s="236" t="e">
        <v>#N/A</v>
      </c>
      <c r="J767" s="236" t="s">
        <v>845</v>
      </c>
      <c r="K767" s="236" t="s">
        <v>845</v>
      </c>
      <c r="L767" s="246">
        <v>9</v>
      </c>
      <c r="M767" s="236" t="s">
        <v>633</v>
      </c>
      <c r="N767" s="236" t="s">
        <v>4071</v>
      </c>
      <c r="O767" s="236" t="s">
        <v>4072</v>
      </c>
      <c r="P767" s="236" t="s">
        <v>4067</v>
      </c>
      <c r="Q767" s="246">
        <v>9</v>
      </c>
      <c r="R767" s="236">
        <v>7777777</v>
      </c>
      <c r="S767" s="236" t="s">
        <v>633</v>
      </c>
      <c r="T767" s="236" t="s">
        <v>848</v>
      </c>
      <c r="U767" s="236" t="s">
        <v>639</v>
      </c>
      <c r="V767" s="236" t="s">
        <v>636</v>
      </c>
      <c r="W767" s="236"/>
      <c r="X767" s="226" t="s">
        <v>695</v>
      </c>
      <c r="Y767" s="226" t="s">
        <v>695</v>
      </c>
      <c r="Z767" s="226" t="s">
        <v>695</v>
      </c>
    </row>
    <row r="768" spans="1:26" x14ac:dyDescent="0.25">
      <c r="A768" s="226" t="s">
        <v>4073</v>
      </c>
      <c r="B768" s="226" t="s">
        <v>4074</v>
      </c>
      <c r="C768" s="236" t="s">
        <v>99</v>
      </c>
      <c r="D768" s="236" t="s">
        <v>631</v>
      </c>
      <c r="E768" s="236" t="s">
        <v>4075</v>
      </c>
      <c r="F768" s="236" t="s">
        <v>269</v>
      </c>
      <c r="G768" s="236" t="s">
        <v>666</v>
      </c>
      <c r="H768" s="236" t="s">
        <v>666</v>
      </c>
      <c r="I768" s="236" t="e">
        <v>#N/A</v>
      </c>
      <c r="J768" s="236" t="s">
        <v>309</v>
      </c>
      <c r="K768" s="236" t="s">
        <v>309</v>
      </c>
      <c r="L768" s="246">
        <v>9</v>
      </c>
      <c r="M768" s="236" t="s">
        <v>633</v>
      </c>
      <c r="N768" s="236" t="s">
        <v>4076</v>
      </c>
      <c r="O768" s="236" t="s">
        <v>4077</v>
      </c>
      <c r="P768" s="236" t="s">
        <v>636</v>
      </c>
      <c r="Q768" s="246">
        <v>9</v>
      </c>
      <c r="R768" s="236">
        <v>1034675</v>
      </c>
      <c r="S768" s="236" t="s">
        <v>633</v>
      </c>
      <c r="T768" s="236" t="s">
        <v>886</v>
      </c>
      <c r="U768" s="236" t="s">
        <v>639</v>
      </c>
      <c r="V768" s="236" t="s">
        <v>636</v>
      </c>
      <c r="W768" s="236"/>
      <c r="X768" s="226" t="s">
        <v>640</v>
      </c>
      <c r="Y768" s="226" t="s">
        <v>640</v>
      </c>
      <c r="Z768" s="226" t="s">
        <v>640</v>
      </c>
    </row>
    <row r="769" spans="1:30" x14ac:dyDescent="0.25">
      <c r="A769" s="226" t="s">
        <v>4078</v>
      </c>
      <c r="B769" s="226" t="s">
        <v>4079</v>
      </c>
      <c r="C769" s="236" t="s">
        <v>687</v>
      </c>
      <c r="D769" s="226" t="s">
        <v>688</v>
      </c>
      <c r="E769" s="236" t="s">
        <v>4075</v>
      </c>
      <c r="F769" s="236" t="s">
        <v>269</v>
      </c>
      <c r="G769" s="236" t="s">
        <v>666</v>
      </c>
      <c r="H769" s="236" t="s">
        <v>666</v>
      </c>
      <c r="I769" s="236" t="e">
        <v>#N/A</v>
      </c>
      <c r="J769" s="236" t="s">
        <v>309</v>
      </c>
      <c r="K769" s="236" t="s">
        <v>309</v>
      </c>
      <c r="L769" s="246">
        <v>9</v>
      </c>
      <c r="M769" s="236" t="s">
        <v>633</v>
      </c>
      <c r="N769" s="236" t="s">
        <v>4080</v>
      </c>
      <c r="O769" s="236" t="s">
        <v>4081</v>
      </c>
      <c r="P769" s="236" t="s">
        <v>636</v>
      </c>
      <c r="Q769" s="246">
        <v>9</v>
      </c>
      <c r="R769" s="236">
        <v>7777777</v>
      </c>
      <c r="S769" s="236" t="s">
        <v>633</v>
      </c>
      <c r="T769" s="236" t="s">
        <v>886</v>
      </c>
      <c r="U769" s="236" t="s">
        <v>639</v>
      </c>
      <c r="V769" s="236" t="s">
        <v>636</v>
      </c>
      <c r="W769" s="236"/>
      <c r="X769" s="226" t="s">
        <v>695</v>
      </c>
      <c r="Y769" s="226" t="s">
        <v>695</v>
      </c>
      <c r="Z769" s="226" t="s">
        <v>695</v>
      </c>
    </row>
    <row r="770" spans="1:30" x14ac:dyDescent="0.25">
      <c r="A770" s="226" t="s">
        <v>4082</v>
      </c>
      <c r="B770" s="226" t="s">
        <v>4083</v>
      </c>
      <c r="C770" s="236" t="s">
        <v>687</v>
      </c>
      <c r="D770" s="226" t="s">
        <v>688</v>
      </c>
      <c r="E770" s="236" t="s">
        <v>4084</v>
      </c>
      <c r="F770" s="236" t="s">
        <v>269</v>
      </c>
      <c r="G770" s="236" t="s">
        <v>666</v>
      </c>
      <c r="H770" s="236" t="s">
        <v>666</v>
      </c>
      <c r="I770" s="236" t="e">
        <v>#N/A</v>
      </c>
      <c r="J770" s="236" t="s">
        <v>309</v>
      </c>
      <c r="K770" s="236" t="s">
        <v>309</v>
      </c>
      <c r="L770" s="246">
        <v>9</v>
      </c>
      <c r="M770" s="236" t="s">
        <v>633</v>
      </c>
      <c r="N770" s="236" t="s">
        <v>4085</v>
      </c>
      <c r="O770" s="236" t="s">
        <v>4086</v>
      </c>
      <c r="P770" s="236" t="s">
        <v>4087</v>
      </c>
      <c r="Q770" s="246">
        <v>9</v>
      </c>
      <c r="R770" s="236">
        <v>7777777</v>
      </c>
      <c r="S770" s="236" t="s">
        <v>633</v>
      </c>
      <c r="T770" s="236" t="s">
        <v>1623</v>
      </c>
      <c r="U770" s="236" t="s">
        <v>639</v>
      </c>
      <c r="V770" s="236" t="s">
        <v>636</v>
      </c>
      <c r="W770" s="236"/>
      <c r="X770" s="226" t="s">
        <v>695</v>
      </c>
      <c r="Y770" s="226" t="s">
        <v>695</v>
      </c>
      <c r="Z770" s="226" t="s">
        <v>695</v>
      </c>
    </row>
    <row r="771" spans="1:30" x14ac:dyDescent="0.25">
      <c r="A771" s="226" t="s">
        <v>4088</v>
      </c>
      <c r="B771" s="226" t="s">
        <v>4089</v>
      </c>
      <c r="C771" s="236" t="s">
        <v>99</v>
      </c>
      <c r="D771" s="236" t="s">
        <v>631</v>
      </c>
      <c r="E771" s="236" t="s">
        <v>4090</v>
      </c>
      <c r="F771" s="236" t="s">
        <v>269</v>
      </c>
      <c r="G771" s="236" t="s">
        <v>666</v>
      </c>
      <c r="H771" s="236" t="s">
        <v>666</v>
      </c>
      <c r="I771" s="236" t="e">
        <v>#N/A</v>
      </c>
      <c r="J771" s="236" t="s">
        <v>309</v>
      </c>
      <c r="K771" s="236" t="s">
        <v>309</v>
      </c>
      <c r="L771" s="246">
        <v>9</v>
      </c>
      <c r="M771" s="236" t="s">
        <v>633</v>
      </c>
      <c r="N771" s="236" t="s">
        <v>4091</v>
      </c>
      <c r="O771" s="236" t="s">
        <v>4092</v>
      </c>
      <c r="P771" s="236" t="s">
        <v>636</v>
      </c>
      <c r="Q771" s="246">
        <v>9</v>
      </c>
      <c r="R771" s="236">
        <v>1037492</v>
      </c>
      <c r="S771" s="236" t="s">
        <v>633</v>
      </c>
      <c r="T771" s="236" t="s">
        <v>3519</v>
      </c>
      <c r="U771" s="236" t="s">
        <v>639</v>
      </c>
      <c r="V771" s="236" t="s">
        <v>636</v>
      </c>
      <c r="W771" s="236"/>
      <c r="X771" s="226" t="s">
        <v>640</v>
      </c>
      <c r="Y771" s="226" t="s">
        <v>640</v>
      </c>
      <c r="Z771" s="226" t="s">
        <v>640</v>
      </c>
    </row>
    <row r="772" spans="1:30" x14ac:dyDescent="0.25">
      <c r="A772" s="226" t="s">
        <v>4093</v>
      </c>
      <c r="B772" s="226" t="s">
        <v>4094</v>
      </c>
      <c r="C772" s="236" t="s">
        <v>731</v>
      </c>
      <c r="D772" s="226" t="s">
        <v>732</v>
      </c>
      <c r="E772" s="236" t="s">
        <v>4090</v>
      </c>
      <c r="F772" s="236" t="s">
        <v>269</v>
      </c>
      <c r="G772" s="236" t="s">
        <v>666</v>
      </c>
      <c r="H772" s="236" t="s">
        <v>666</v>
      </c>
      <c r="I772" s="236" t="e">
        <v>#N/A</v>
      </c>
      <c r="J772" s="236" t="s">
        <v>309</v>
      </c>
      <c r="K772" s="236" t="s">
        <v>309</v>
      </c>
      <c r="L772" s="246">
        <v>9</v>
      </c>
      <c r="M772" s="236" t="s">
        <v>633</v>
      </c>
      <c r="N772" s="236" t="s">
        <v>4095</v>
      </c>
      <c r="O772" s="236" t="s">
        <v>4096</v>
      </c>
      <c r="P772" s="236" t="s">
        <v>4097</v>
      </c>
      <c r="Q772" s="246">
        <v>9</v>
      </c>
      <c r="R772" s="236">
        <v>1037492</v>
      </c>
      <c r="S772" s="236" t="s">
        <v>633</v>
      </c>
      <c r="T772" s="236" t="s">
        <v>3519</v>
      </c>
      <c r="U772" s="236" t="s">
        <v>639</v>
      </c>
      <c r="V772" s="236" t="s">
        <v>4098</v>
      </c>
      <c r="W772" s="236"/>
      <c r="X772" s="226" t="s">
        <v>773</v>
      </c>
      <c r="Y772" s="226" t="s">
        <v>773</v>
      </c>
      <c r="Z772" s="226" t="s">
        <v>773</v>
      </c>
    </row>
    <row r="773" spans="1:30" x14ac:dyDescent="0.25">
      <c r="A773" s="226" t="s">
        <v>4099</v>
      </c>
      <c r="B773" s="226" t="s">
        <v>4100</v>
      </c>
      <c r="C773" s="236" t="s">
        <v>99</v>
      </c>
      <c r="D773" s="236" t="s">
        <v>631</v>
      </c>
      <c r="E773" s="236" t="s">
        <v>4101</v>
      </c>
      <c r="F773" s="236" t="s">
        <v>269</v>
      </c>
      <c r="G773" s="236" t="s">
        <v>666</v>
      </c>
      <c r="H773" s="236" t="s">
        <v>666</v>
      </c>
      <c r="I773" s="236" t="e">
        <v>#N/A</v>
      </c>
      <c r="J773" s="236" t="s">
        <v>309</v>
      </c>
      <c r="K773" s="236" t="s">
        <v>309</v>
      </c>
      <c r="L773" s="246">
        <v>9</v>
      </c>
      <c r="M773" s="236" t="s">
        <v>633</v>
      </c>
      <c r="N773" s="236" t="s">
        <v>4076</v>
      </c>
      <c r="O773" s="236" t="s">
        <v>4077</v>
      </c>
      <c r="P773" s="236" t="s">
        <v>636</v>
      </c>
      <c r="Q773" s="246">
        <v>9</v>
      </c>
      <c r="R773" s="236">
        <v>1034675</v>
      </c>
      <c r="S773" s="236" t="s">
        <v>633</v>
      </c>
      <c r="T773" s="236" t="s">
        <v>3519</v>
      </c>
      <c r="U773" s="236" t="s">
        <v>639</v>
      </c>
      <c r="V773" s="236" t="s">
        <v>636</v>
      </c>
      <c r="W773" s="236"/>
      <c r="X773" s="226" t="s">
        <v>640</v>
      </c>
      <c r="Y773" s="226" t="s">
        <v>640</v>
      </c>
      <c r="Z773" s="226" t="s">
        <v>640</v>
      </c>
    </row>
    <row r="774" spans="1:30" x14ac:dyDescent="0.25">
      <c r="A774" s="226" t="s">
        <v>4102</v>
      </c>
      <c r="B774" s="226" t="s">
        <v>4103</v>
      </c>
      <c r="C774" s="236" t="s">
        <v>99</v>
      </c>
      <c r="D774" s="236" t="s">
        <v>631</v>
      </c>
      <c r="E774" s="236" t="s">
        <v>4104</v>
      </c>
      <c r="F774" s="236" t="s">
        <v>269</v>
      </c>
      <c r="G774" s="236" t="s">
        <v>666</v>
      </c>
      <c r="H774" s="236" t="s">
        <v>666</v>
      </c>
      <c r="I774" s="236" t="e">
        <v>#N/A</v>
      </c>
      <c r="J774" s="236" t="s">
        <v>309</v>
      </c>
      <c r="K774" s="236" t="s">
        <v>309</v>
      </c>
      <c r="L774" s="246">
        <v>9</v>
      </c>
      <c r="M774" s="236" t="s">
        <v>633</v>
      </c>
      <c r="N774" s="236" t="s">
        <v>4105</v>
      </c>
      <c r="O774" s="236" t="s">
        <v>4106</v>
      </c>
      <c r="P774" s="236" t="s">
        <v>636</v>
      </c>
      <c r="Q774" s="246">
        <v>9</v>
      </c>
      <c r="R774" s="236">
        <v>1045699</v>
      </c>
      <c r="S774" s="236" t="s">
        <v>633</v>
      </c>
      <c r="T774" s="236" t="s">
        <v>3519</v>
      </c>
      <c r="U774" s="236" t="s">
        <v>639</v>
      </c>
      <c r="V774" s="236" t="s">
        <v>636</v>
      </c>
      <c r="W774" s="236"/>
      <c r="X774" s="226" t="s">
        <v>640</v>
      </c>
      <c r="Y774" s="226" t="s">
        <v>640</v>
      </c>
      <c r="Z774" s="226" t="s">
        <v>640</v>
      </c>
    </row>
    <row r="775" spans="1:30" x14ac:dyDescent="0.25">
      <c r="A775" s="226" t="s">
        <v>4107</v>
      </c>
      <c r="B775" s="226" t="s">
        <v>4108</v>
      </c>
      <c r="C775" s="236" t="s">
        <v>99</v>
      </c>
      <c r="D775" s="236" t="s">
        <v>631</v>
      </c>
      <c r="E775" s="236" t="s">
        <v>4109</v>
      </c>
      <c r="F775" s="236" t="s">
        <v>269</v>
      </c>
      <c r="G775" s="236" t="s">
        <v>666</v>
      </c>
      <c r="H775" s="236" t="s">
        <v>666</v>
      </c>
      <c r="I775" s="236" t="e">
        <v>#N/A</v>
      </c>
      <c r="J775" s="236" t="s">
        <v>309</v>
      </c>
      <c r="K775" s="236" t="s">
        <v>309</v>
      </c>
      <c r="L775" s="246">
        <v>9</v>
      </c>
      <c r="M775" s="236" t="s">
        <v>633</v>
      </c>
      <c r="N775" s="236" t="s">
        <v>4110</v>
      </c>
      <c r="O775" s="236" t="s">
        <v>4111</v>
      </c>
      <c r="P775" s="236" t="s">
        <v>636</v>
      </c>
      <c r="Q775" s="246">
        <v>9</v>
      </c>
      <c r="R775" s="236">
        <v>1038870</v>
      </c>
      <c r="S775" s="236" t="s">
        <v>633</v>
      </c>
      <c r="T775" s="236" t="s">
        <v>3519</v>
      </c>
      <c r="U775" s="236" t="s">
        <v>639</v>
      </c>
      <c r="V775" s="236" t="s">
        <v>636</v>
      </c>
      <c r="W775" s="236"/>
      <c r="X775" s="226" t="s">
        <v>640</v>
      </c>
      <c r="Y775" s="226" t="s">
        <v>640</v>
      </c>
      <c r="Z775" s="226" t="s">
        <v>640</v>
      </c>
    </row>
    <row r="776" spans="1:30" x14ac:dyDescent="0.25">
      <c r="A776" s="226" t="s">
        <v>4112</v>
      </c>
      <c r="B776" s="226" t="s">
        <v>4113</v>
      </c>
      <c r="C776" s="236" t="s">
        <v>687</v>
      </c>
      <c r="D776" s="226" t="s">
        <v>688</v>
      </c>
      <c r="E776" s="236" t="s">
        <v>4114</v>
      </c>
      <c r="F776" s="236" t="s">
        <v>269</v>
      </c>
      <c r="G776" s="236" t="s">
        <v>666</v>
      </c>
      <c r="H776" s="236" t="s">
        <v>666</v>
      </c>
      <c r="I776" s="236" t="e">
        <v>#N/A</v>
      </c>
      <c r="J776" s="236" t="s">
        <v>309</v>
      </c>
      <c r="K776" s="236" t="s">
        <v>309</v>
      </c>
      <c r="L776" s="246">
        <v>9</v>
      </c>
      <c r="M776" s="236" t="s">
        <v>633</v>
      </c>
      <c r="N776" s="236" t="s">
        <v>4115</v>
      </c>
      <c r="O776" s="236" t="s">
        <v>4116</v>
      </c>
      <c r="P776" s="236" t="s">
        <v>636</v>
      </c>
      <c r="Q776" s="246">
        <v>9</v>
      </c>
      <c r="R776" s="236">
        <v>7777777</v>
      </c>
      <c r="S776" s="236" t="s">
        <v>633</v>
      </c>
      <c r="T776" s="236" t="s">
        <v>2030</v>
      </c>
      <c r="U776" s="236" t="s">
        <v>639</v>
      </c>
      <c r="V776" s="236" t="s">
        <v>636</v>
      </c>
      <c r="W776" s="236"/>
      <c r="X776" s="226" t="s">
        <v>695</v>
      </c>
      <c r="Y776" s="226" t="s">
        <v>695</v>
      </c>
      <c r="Z776" s="226" t="s">
        <v>695</v>
      </c>
    </row>
    <row r="777" spans="1:30" x14ac:dyDescent="0.25">
      <c r="A777" s="226" t="s">
        <v>4117</v>
      </c>
      <c r="B777" s="226" t="s">
        <v>4118</v>
      </c>
      <c r="C777" s="236" t="s">
        <v>99</v>
      </c>
      <c r="D777" s="236" t="s">
        <v>631</v>
      </c>
      <c r="E777" s="236" t="s">
        <v>4119</v>
      </c>
      <c r="F777" s="236" t="s">
        <v>269</v>
      </c>
      <c r="G777" s="236" t="s">
        <v>666</v>
      </c>
      <c r="H777" s="236" t="s">
        <v>666</v>
      </c>
      <c r="I777" s="236" t="s">
        <v>667</v>
      </c>
      <c r="J777" s="236" t="s">
        <v>309</v>
      </c>
      <c r="K777" s="236" t="s">
        <v>309</v>
      </c>
      <c r="L777" s="246">
        <v>4.0999999999999996</v>
      </c>
      <c r="M777" s="236" t="s">
        <v>633</v>
      </c>
      <c r="N777" s="236" t="s">
        <v>4120</v>
      </c>
      <c r="O777" s="236" t="s">
        <v>4121</v>
      </c>
      <c r="P777" s="236" t="s">
        <v>636</v>
      </c>
      <c r="Q777" s="246">
        <v>4.0999999999999996</v>
      </c>
      <c r="R777" s="236">
        <v>1054561</v>
      </c>
      <c r="S777" s="236" t="s">
        <v>633</v>
      </c>
      <c r="T777" s="236" t="s">
        <v>1623</v>
      </c>
      <c r="U777" s="236" t="s">
        <v>1265</v>
      </c>
      <c r="V777" s="236" t="s">
        <v>4122</v>
      </c>
      <c r="W777" s="236"/>
      <c r="X777" s="226" t="s">
        <v>640</v>
      </c>
      <c r="Y777" s="226" t="s">
        <v>640</v>
      </c>
    </row>
    <row r="778" spans="1:30" x14ac:dyDescent="0.25">
      <c r="A778" s="226" t="s">
        <v>4123</v>
      </c>
      <c r="B778" s="226" t="s">
        <v>4124</v>
      </c>
      <c r="C778" s="236" t="s">
        <v>99</v>
      </c>
      <c r="D778" s="236" t="s">
        <v>631</v>
      </c>
      <c r="E778" s="236" t="s">
        <v>4125</v>
      </c>
      <c r="F778" s="236" t="s">
        <v>269</v>
      </c>
      <c r="G778" s="236" t="s">
        <v>666</v>
      </c>
      <c r="H778" s="236" t="s">
        <v>666</v>
      </c>
      <c r="I778" s="236" t="e">
        <v>#N/A</v>
      </c>
      <c r="J778" s="236" t="s">
        <v>845</v>
      </c>
      <c r="K778" s="236" t="s">
        <v>845</v>
      </c>
      <c r="L778" s="246">
        <v>9</v>
      </c>
      <c r="M778" s="236" t="s">
        <v>633</v>
      </c>
      <c r="N778" s="236" t="s">
        <v>4126</v>
      </c>
      <c r="O778" s="236" t="s">
        <v>4127</v>
      </c>
      <c r="P778" s="236" t="s">
        <v>636</v>
      </c>
      <c r="Q778" s="246">
        <v>9</v>
      </c>
      <c r="R778" s="236">
        <v>1051990</v>
      </c>
      <c r="S778" s="236" t="s">
        <v>633</v>
      </c>
      <c r="T778" s="236" t="s">
        <v>848</v>
      </c>
      <c r="U778" s="236" t="s">
        <v>1265</v>
      </c>
      <c r="V778" s="236" t="s">
        <v>636</v>
      </c>
      <c r="W778" s="236"/>
      <c r="X778" s="226" t="s">
        <v>640</v>
      </c>
      <c r="Y778" s="226" t="s">
        <v>640</v>
      </c>
      <c r="AA778" s="228">
        <v>44620</v>
      </c>
      <c r="AB778" s="236" t="s">
        <v>1265</v>
      </c>
      <c r="AC778" s="228">
        <v>44592</v>
      </c>
      <c r="AD778" s="236" t="s">
        <v>639</v>
      </c>
    </row>
    <row r="779" spans="1:30" x14ac:dyDescent="0.25">
      <c r="A779" s="226" t="s">
        <v>4128</v>
      </c>
      <c r="B779" s="226" t="s">
        <v>4129</v>
      </c>
      <c r="C779" s="236" t="s">
        <v>731</v>
      </c>
      <c r="D779" s="226" t="s">
        <v>732</v>
      </c>
      <c r="E779" s="236" t="s">
        <v>4125</v>
      </c>
      <c r="F779" s="236" t="s">
        <v>269</v>
      </c>
      <c r="G779" s="236" t="s">
        <v>666</v>
      </c>
      <c r="H779" s="236" t="s">
        <v>666</v>
      </c>
      <c r="I779" s="236" t="e">
        <v>#N/A</v>
      </c>
      <c r="J779" s="236" t="s">
        <v>309</v>
      </c>
      <c r="K779" s="236" t="s">
        <v>309</v>
      </c>
      <c r="L779" s="246">
        <v>9</v>
      </c>
      <c r="M779" s="236" t="s">
        <v>633</v>
      </c>
      <c r="N779" s="236" t="s">
        <v>4130</v>
      </c>
      <c r="O779" s="236" t="s">
        <v>4131</v>
      </c>
      <c r="P779" s="236" t="s">
        <v>4132</v>
      </c>
      <c r="Q779" s="246">
        <v>9</v>
      </c>
      <c r="R779" s="236">
        <v>1051990</v>
      </c>
      <c r="S779" s="236" t="s">
        <v>633</v>
      </c>
      <c r="T779" s="236" t="s">
        <v>848</v>
      </c>
      <c r="U779" s="236" t="s">
        <v>639</v>
      </c>
      <c r="V779" s="236" t="s">
        <v>4133</v>
      </c>
      <c r="W779" s="236"/>
      <c r="X779" s="226" t="s">
        <v>773</v>
      </c>
      <c r="Y779" s="226" t="s">
        <v>773</v>
      </c>
      <c r="Z779" s="226" t="s">
        <v>773</v>
      </c>
    </row>
    <row r="780" spans="1:30" x14ac:dyDescent="0.25">
      <c r="A780" s="226" t="s">
        <v>4134</v>
      </c>
      <c r="B780" s="226" t="s">
        <v>4135</v>
      </c>
      <c r="C780" s="236" t="s">
        <v>687</v>
      </c>
      <c r="D780" s="226" t="s">
        <v>688</v>
      </c>
      <c r="E780" s="236" t="s">
        <v>554</v>
      </c>
      <c r="F780" s="236" t="s">
        <v>269</v>
      </c>
      <c r="G780" s="236" t="s">
        <v>666</v>
      </c>
      <c r="H780" s="236" t="s">
        <v>666</v>
      </c>
      <c r="I780" s="236" t="e">
        <v>#N/A</v>
      </c>
      <c r="J780" s="236" t="s">
        <v>309</v>
      </c>
      <c r="K780" s="236" t="s">
        <v>309</v>
      </c>
      <c r="L780" s="246">
        <v>9</v>
      </c>
      <c r="M780" s="236" t="s">
        <v>633</v>
      </c>
      <c r="N780" s="236" t="s">
        <v>4136</v>
      </c>
      <c r="O780" s="236" t="s">
        <v>594</v>
      </c>
      <c r="P780" s="236" t="s">
        <v>4137</v>
      </c>
      <c r="Q780" s="246">
        <v>9</v>
      </c>
      <c r="R780" s="236">
        <v>2419</v>
      </c>
      <c r="S780" s="236" t="s">
        <v>633</v>
      </c>
      <c r="T780" s="236" t="s">
        <v>1623</v>
      </c>
      <c r="U780" s="236" t="s">
        <v>639</v>
      </c>
      <c r="V780" s="236" t="s">
        <v>636</v>
      </c>
      <c r="W780" s="236"/>
      <c r="X780" s="226" t="s">
        <v>695</v>
      </c>
      <c r="Y780" s="226" t="s">
        <v>695</v>
      </c>
      <c r="Z780" s="226" t="s">
        <v>695</v>
      </c>
    </row>
    <row r="781" spans="1:30" x14ac:dyDescent="0.25">
      <c r="A781" s="226" t="s">
        <v>4138</v>
      </c>
      <c r="B781" s="226" t="s">
        <v>4139</v>
      </c>
      <c r="C781" s="236" t="s">
        <v>687</v>
      </c>
      <c r="D781" s="226" t="s">
        <v>688</v>
      </c>
      <c r="E781" s="236" t="s">
        <v>593</v>
      </c>
      <c r="F781" s="236" t="s">
        <v>269</v>
      </c>
      <c r="G781" s="236" t="s">
        <v>666</v>
      </c>
      <c r="H781" s="236" t="s">
        <v>666</v>
      </c>
      <c r="I781" s="236" t="e">
        <v>#N/A</v>
      </c>
      <c r="J781" s="236" t="s">
        <v>309</v>
      </c>
      <c r="K781" s="236" t="s">
        <v>309</v>
      </c>
      <c r="L781" s="246">
        <v>9</v>
      </c>
      <c r="M781" s="236" t="s">
        <v>633</v>
      </c>
      <c r="N781" s="236" t="s">
        <v>4136</v>
      </c>
      <c r="O781" s="236" t="s">
        <v>594</v>
      </c>
      <c r="P781" s="236" t="s">
        <v>636</v>
      </c>
      <c r="Q781" s="246">
        <v>9</v>
      </c>
      <c r="R781" s="236">
        <v>7777777</v>
      </c>
      <c r="S781" s="236" t="s">
        <v>633</v>
      </c>
      <c r="T781" s="236" t="s">
        <v>2030</v>
      </c>
      <c r="U781" s="236" t="s">
        <v>639</v>
      </c>
      <c r="V781" s="236" t="s">
        <v>636</v>
      </c>
      <c r="W781" s="236"/>
      <c r="X781" s="226" t="s">
        <v>695</v>
      </c>
      <c r="Y781" s="226" t="s">
        <v>695</v>
      </c>
      <c r="Z781" s="226" t="s">
        <v>695</v>
      </c>
    </row>
    <row r="782" spans="1:30" x14ac:dyDescent="0.25">
      <c r="A782" s="226" t="s">
        <v>4140</v>
      </c>
      <c r="B782" s="226" t="s">
        <v>4141</v>
      </c>
      <c r="C782" s="236" t="s">
        <v>687</v>
      </c>
      <c r="D782" s="226" t="s">
        <v>688</v>
      </c>
      <c r="E782" s="236" t="s">
        <v>4142</v>
      </c>
      <c r="F782" s="236" t="s">
        <v>269</v>
      </c>
      <c r="G782" s="236" t="s">
        <v>666</v>
      </c>
      <c r="H782" s="236" t="s">
        <v>666</v>
      </c>
      <c r="I782" s="236" t="e">
        <v>#N/A</v>
      </c>
      <c r="J782" s="236" t="s">
        <v>845</v>
      </c>
      <c r="K782" s="236" t="s">
        <v>845</v>
      </c>
      <c r="L782" s="246">
        <v>9</v>
      </c>
      <c r="M782" s="236" t="s">
        <v>633</v>
      </c>
      <c r="N782" s="236" t="s">
        <v>4143</v>
      </c>
      <c r="O782" s="236" t="s">
        <v>4144</v>
      </c>
      <c r="P782" s="236" t="s">
        <v>636</v>
      </c>
      <c r="Q782" s="246">
        <v>9</v>
      </c>
      <c r="R782" s="236">
        <v>7777777</v>
      </c>
      <c r="S782" s="236" t="s">
        <v>633</v>
      </c>
      <c r="T782" s="236" t="s">
        <v>848</v>
      </c>
      <c r="U782" s="236" t="s">
        <v>639</v>
      </c>
      <c r="V782" s="236" t="s">
        <v>636</v>
      </c>
      <c r="W782" s="236"/>
      <c r="X782" s="226" t="s">
        <v>695</v>
      </c>
      <c r="Y782" s="226" t="s">
        <v>695</v>
      </c>
      <c r="Z782" s="226" t="s">
        <v>695</v>
      </c>
    </row>
    <row r="783" spans="1:30" x14ac:dyDescent="0.25">
      <c r="A783" s="226" t="s">
        <v>4145</v>
      </c>
      <c r="B783" s="226" t="s">
        <v>4146</v>
      </c>
      <c r="C783" s="236" t="s">
        <v>99</v>
      </c>
      <c r="D783" s="236" t="s">
        <v>631</v>
      </c>
      <c r="E783" s="236" t="s">
        <v>4147</v>
      </c>
      <c r="F783" s="236" t="s">
        <v>269</v>
      </c>
      <c r="G783" s="236" t="s">
        <v>666</v>
      </c>
      <c r="H783" s="236" t="s">
        <v>666</v>
      </c>
      <c r="I783" s="236" t="s">
        <v>667</v>
      </c>
      <c r="J783" s="236" t="s">
        <v>309</v>
      </c>
      <c r="K783" s="236" t="s">
        <v>309</v>
      </c>
      <c r="L783" s="246">
        <v>9</v>
      </c>
      <c r="M783" s="236" t="s">
        <v>633</v>
      </c>
      <c r="N783" s="236" t="s">
        <v>4148</v>
      </c>
      <c r="O783" s="236" t="s">
        <v>555</v>
      </c>
      <c r="P783" s="236" t="s">
        <v>636</v>
      </c>
      <c r="Q783" s="246">
        <v>9</v>
      </c>
      <c r="R783" s="236">
        <v>1051991</v>
      </c>
      <c r="S783" s="236" t="s">
        <v>633</v>
      </c>
      <c r="T783" s="236" t="s">
        <v>3519</v>
      </c>
      <c r="U783" s="236" t="s">
        <v>1265</v>
      </c>
      <c r="V783" s="236" t="s">
        <v>4149</v>
      </c>
      <c r="W783" s="236"/>
      <c r="X783" s="226" t="s">
        <v>640</v>
      </c>
      <c r="Y783" s="226" t="s">
        <v>640</v>
      </c>
      <c r="AA783" s="228">
        <v>44620</v>
      </c>
      <c r="AB783" s="236" t="s">
        <v>1265</v>
      </c>
      <c r="AC783" s="228">
        <v>44592</v>
      </c>
      <c r="AD783" s="236" t="s">
        <v>639</v>
      </c>
    </row>
    <row r="784" spans="1:30" x14ac:dyDescent="0.25">
      <c r="A784" s="226" t="s">
        <v>4150</v>
      </c>
      <c r="B784" s="226" t="s">
        <v>4151</v>
      </c>
      <c r="C784" s="236" t="s">
        <v>99</v>
      </c>
      <c r="D784" s="236" t="s">
        <v>631</v>
      </c>
      <c r="E784" s="236" t="s">
        <v>504</v>
      </c>
      <c r="F784" s="236" t="s">
        <v>269</v>
      </c>
      <c r="G784" s="236" t="s">
        <v>666</v>
      </c>
      <c r="H784" s="236" t="s">
        <v>666</v>
      </c>
      <c r="I784" s="236" t="s">
        <v>667</v>
      </c>
      <c r="J784" s="236" t="s">
        <v>309</v>
      </c>
      <c r="K784" s="236" t="s">
        <v>309</v>
      </c>
      <c r="L784" s="246">
        <v>4.5</v>
      </c>
      <c r="M784" s="236" t="s">
        <v>633</v>
      </c>
      <c r="N784" s="236" t="s">
        <v>4152</v>
      </c>
      <c r="O784" s="236" t="s">
        <v>4153</v>
      </c>
      <c r="P784" s="236" t="s">
        <v>636</v>
      </c>
      <c r="Q784" s="246">
        <v>4.5</v>
      </c>
      <c r="R784" s="236">
        <v>7777777</v>
      </c>
      <c r="S784" s="236" t="s">
        <v>633</v>
      </c>
      <c r="T784" s="236" t="s">
        <v>1623</v>
      </c>
      <c r="U784" s="236" t="s">
        <v>879</v>
      </c>
      <c r="V784" s="236" t="s">
        <v>633</v>
      </c>
      <c r="W784" s="236"/>
    </row>
    <row r="785" spans="1:30" x14ac:dyDescent="0.25">
      <c r="A785" s="226" t="s">
        <v>4154</v>
      </c>
      <c r="B785" s="226" t="s">
        <v>4155</v>
      </c>
      <c r="C785" s="236" t="s">
        <v>687</v>
      </c>
      <c r="D785" s="226" t="s">
        <v>688</v>
      </c>
      <c r="E785" s="236" t="s">
        <v>504</v>
      </c>
      <c r="F785" s="236" t="s">
        <v>269</v>
      </c>
      <c r="G785" s="236" t="s">
        <v>666</v>
      </c>
      <c r="H785" s="236" t="s">
        <v>666</v>
      </c>
      <c r="I785" s="236" t="s">
        <v>667</v>
      </c>
      <c r="J785" s="236" t="s">
        <v>309</v>
      </c>
      <c r="K785" s="236" t="s">
        <v>309</v>
      </c>
      <c r="L785" s="246">
        <v>4.5</v>
      </c>
      <c r="M785" s="236" t="s">
        <v>633</v>
      </c>
      <c r="N785" s="236" t="s">
        <v>4152</v>
      </c>
      <c r="O785" s="236" t="s">
        <v>505</v>
      </c>
      <c r="P785" s="236">
        <v>1031388</v>
      </c>
      <c r="Q785" s="246">
        <v>4.5</v>
      </c>
      <c r="R785" s="236">
        <v>7777777</v>
      </c>
      <c r="S785" s="236" t="s">
        <v>633</v>
      </c>
      <c r="T785" s="236" t="s">
        <v>2030</v>
      </c>
      <c r="U785" s="236" t="s">
        <v>735</v>
      </c>
      <c r="V785" s="236" t="s">
        <v>636</v>
      </c>
      <c r="W785" s="236"/>
      <c r="AA785" s="228">
        <v>44258</v>
      </c>
      <c r="AB785" s="236" t="s">
        <v>718</v>
      </c>
      <c r="AC785" s="228">
        <v>44172</v>
      </c>
      <c r="AD785" s="236" t="s">
        <v>709</v>
      </c>
    </row>
    <row r="786" spans="1:30" x14ac:dyDescent="0.25">
      <c r="A786" s="226" t="s">
        <v>4156</v>
      </c>
      <c r="B786" s="226" t="s">
        <v>4157</v>
      </c>
      <c r="C786" s="236" t="s">
        <v>687</v>
      </c>
      <c r="D786" s="226" t="s">
        <v>688</v>
      </c>
      <c r="E786" s="236" t="s">
        <v>4158</v>
      </c>
      <c r="F786" s="236" t="s">
        <v>269</v>
      </c>
      <c r="G786" s="236" t="s">
        <v>666</v>
      </c>
      <c r="H786" s="236" t="s">
        <v>666</v>
      </c>
      <c r="I786" s="236" t="s">
        <v>667</v>
      </c>
      <c r="J786" s="236" t="s">
        <v>309</v>
      </c>
      <c r="K786" s="236" t="s">
        <v>309</v>
      </c>
      <c r="L786" s="246">
        <v>9</v>
      </c>
      <c r="M786" s="236" t="s">
        <v>633</v>
      </c>
      <c r="N786" s="236" t="s">
        <v>4159</v>
      </c>
      <c r="O786" s="236" t="s">
        <v>4160</v>
      </c>
      <c r="P786" s="236" t="s">
        <v>636</v>
      </c>
      <c r="Q786" s="246">
        <v>9</v>
      </c>
      <c r="R786" s="236">
        <v>7777777</v>
      </c>
      <c r="S786" s="236" t="s">
        <v>633</v>
      </c>
      <c r="T786" s="236" t="s">
        <v>2030</v>
      </c>
      <c r="U786" s="236" t="s">
        <v>735</v>
      </c>
      <c r="V786" s="236" t="s">
        <v>636</v>
      </c>
      <c r="W786" s="236"/>
      <c r="X786" s="226" t="s">
        <v>1244</v>
      </c>
      <c r="Y786" s="226" t="s">
        <v>1244</v>
      </c>
      <c r="AA786" s="228">
        <v>44258</v>
      </c>
      <c r="AB786" s="236" t="s">
        <v>879</v>
      </c>
      <c r="AC786" s="230" t="s">
        <v>1044</v>
      </c>
      <c r="AD786" s="229">
        <v>44765</v>
      </c>
    </row>
    <row r="787" spans="1:30" x14ac:dyDescent="0.25">
      <c r="A787" s="226" t="s">
        <v>4161</v>
      </c>
      <c r="B787" s="226" t="s">
        <v>4162</v>
      </c>
      <c r="C787" s="236" t="s">
        <v>99</v>
      </c>
      <c r="D787" s="236" t="s">
        <v>631</v>
      </c>
      <c r="E787" s="236" t="s">
        <v>552</v>
      </c>
      <c r="F787" s="236" t="s">
        <v>269</v>
      </c>
      <c r="G787" s="236" t="s">
        <v>666</v>
      </c>
      <c r="H787" s="236" t="s">
        <v>666</v>
      </c>
      <c r="I787" s="236" t="s">
        <v>667</v>
      </c>
      <c r="J787" s="236" t="s">
        <v>309</v>
      </c>
      <c r="K787" s="236" t="s">
        <v>309</v>
      </c>
      <c r="L787" s="246">
        <v>9</v>
      </c>
      <c r="M787" s="236" t="s">
        <v>633</v>
      </c>
      <c r="N787" s="236" t="s">
        <v>1621</v>
      </c>
      <c r="O787" s="236" t="s">
        <v>553</v>
      </c>
      <c r="P787" s="236" t="s">
        <v>636</v>
      </c>
      <c r="Q787" s="246">
        <v>9</v>
      </c>
      <c r="R787" s="236">
        <v>1061223</v>
      </c>
      <c r="S787" s="236" t="s">
        <v>633</v>
      </c>
      <c r="T787" s="236" t="s">
        <v>1623</v>
      </c>
      <c r="U787" s="236" t="s">
        <v>639</v>
      </c>
      <c r="V787" s="236" t="s">
        <v>1624</v>
      </c>
      <c r="W787" s="236"/>
      <c r="X787" s="226" t="s">
        <v>1244</v>
      </c>
      <c r="Y787" s="226" t="s">
        <v>1244</v>
      </c>
      <c r="Z787" s="226" t="s">
        <v>640</v>
      </c>
      <c r="AC787" s="230" t="s">
        <v>1044</v>
      </c>
      <c r="AD787" s="229">
        <v>44765</v>
      </c>
    </row>
    <row r="788" spans="1:30" x14ac:dyDescent="0.25">
      <c r="A788" s="226" t="s">
        <v>4163</v>
      </c>
      <c r="B788" s="226" t="s">
        <v>4164</v>
      </c>
      <c r="C788" s="236" t="s">
        <v>687</v>
      </c>
      <c r="D788" s="226" t="s">
        <v>688</v>
      </c>
      <c r="E788" s="236" t="s">
        <v>4165</v>
      </c>
      <c r="F788" s="236" t="s">
        <v>269</v>
      </c>
      <c r="G788" s="236" t="s">
        <v>666</v>
      </c>
      <c r="H788" s="236" t="s">
        <v>666</v>
      </c>
      <c r="I788" s="236" t="e">
        <v>#N/A</v>
      </c>
      <c r="J788" s="236" t="s">
        <v>309</v>
      </c>
      <c r="K788" s="236" t="s">
        <v>309</v>
      </c>
      <c r="L788" s="246">
        <v>9</v>
      </c>
      <c r="M788" s="236" t="s">
        <v>633</v>
      </c>
      <c r="N788" s="236" t="s">
        <v>4166</v>
      </c>
      <c r="O788" s="236" t="s">
        <v>4167</v>
      </c>
      <c r="P788" s="236" t="s">
        <v>4168</v>
      </c>
      <c r="Q788" s="246">
        <v>9</v>
      </c>
      <c r="R788" s="236">
        <v>1062113</v>
      </c>
      <c r="S788" s="236" t="s">
        <v>633</v>
      </c>
      <c r="T788" s="236" t="s">
        <v>2030</v>
      </c>
      <c r="U788" s="236" t="s">
        <v>639</v>
      </c>
      <c r="V788" s="236" t="s">
        <v>636</v>
      </c>
      <c r="W788" s="236"/>
      <c r="X788" s="226" t="s">
        <v>695</v>
      </c>
      <c r="Y788" s="226" t="s">
        <v>695</v>
      </c>
      <c r="Z788" s="226" t="s">
        <v>695</v>
      </c>
    </row>
    <row r="789" spans="1:30" x14ac:dyDescent="0.25">
      <c r="A789" s="226" t="s">
        <v>4169</v>
      </c>
      <c r="B789" s="226" t="s">
        <v>4170</v>
      </c>
      <c r="C789" s="236" t="s">
        <v>99</v>
      </c>
      <c r="D789" s="236" t="s">
        <v>631</v>
      </c>
      <c r="E789" s="236" t="s">
        <v>4171</v>
      </c>
      <c r="F789" s="236" t="s">
        <v>269</v>
      </c>
      <c r="G789" s="236" t="s">
        <v>666</v>
      </c>
      <c r="H789" s="236" t="s">
        <v>666</v>
      </c>
      <c r="I789" s="236" t="s">
        <v>667</v>
      </c>
      <c r="J789" s="236" t="s">
        <v>308</v>
      </c>
      <c r="K789" s="236" t="s">
        <v>308</v>
      </c>
      <c r="L789" s="246">
        <v>9</v>
      </c>
      <c r="M789" s="236" t="s">
        <v>633</v>
      </c>
      <c r="N789" s="236" t="s">
        <v>1633</v>
      </c>
      <c r="O789" s="236" t="s">
        <v>1634</v>
      </c>
      <c r="P789" s="236" t="s">
        <v>1635</v>
      </c>
      <c r="Q789" s="246">
        <v>9</v>
      </c>
      <c r="R789" s="236">
        <v>1062113</v>
      </c>
      <c r="S789" s="236" t="s">
        <v>633</v>
      </c>
      <c r="T789" s="236" t="s">
        <v>1242</v>
      </c>
      <c r="U789" s="236" t="s">
        <v>718</v>
      </c>
      <c r="V789" s="236" t="s">
        <v>636</v>
      </c>
      <c r="W789" s="236"/>
    </row>
    <row r="790" spans="1:30" x14ac:dyDescent="0.25">
      <c r="A790" s="226" t="s">
        <v>4172</v>
      </c>
      <c r="B790" s="226" t="s">
        <v>4173</v>
      </c>
      <c r="C790" s="236" t="s">
        <v>99</v>
      </c>
      <c r="D790" s="236" t="s">
        <v>631</v>
      </c>
      <c r="E790" s="253" t="s">
        <v>4174</v>
      </c>
      <c r="F790" s="236" t="s">
        <v>269</v>
      </c>
      <c r="G790" s="236" t="s">
        <v>666</v>
      </c>
      <c r="H790" s="236" t="s">
        <v>666</v>
      </c>
      <c r="I790" s="236" t="s">
        <v>667</v>
      </c>
      <c r="J790" s="236" t="s">
        <v>309</v>
      </c>
      <c r="K790" s="236" t="s">
        <v>309</v>
      </c>
      <c r="L790" s="246">
        <v>9</v>
      </c>
      <c r="M790" s="236" t="s">
        <v>633</v>
      </c>
      <c r="N790" s="236" t="s">
        <v>4175</v>
      </c>
      <c r="O790" s="236" t="s">
        <v>4176</v>
      </c>
      <c r="P790" s="236" t="s">
        <v>4177</v>
      </c>
      <c r="Q790" s="246">
        <v>9</v>
      </c>
      <c r="R790" s="236">
        <v>7777777</v>
      </c>
      <c r="S790" s="236" t="s">
        <v>633</v>
      </c>
      <c r="T790" s="236" t="s">
        <v>886</v>
      </c>
      <c r="U790" s="236" t="s">
        <v>671</v>
      </c>
      <c r="V790" s="236" t="s">
        <v>633</v>
      </c>
      <c r="W790" s="236"/>
      <c r="X790" s="226" t="s">
        <v>640</v>
      </c>
      <c r="Y790" s="226" t="s">
        <v>640</v>
      </c>
    </row>
    <row r="791" spans="1:30" x14ac:dyDescent="0.25">
      <c r="A791" s="226" t="s">
        <v>4178</v>
      </c>
      <c r="B791" s="226" t="s">
        <v>4179</v>
      </c>
      <c r="C791" s="236" t="s">
        <v>687</v>
      </c>
      <c r="D791" s="226" t="s">
        <v>688</v>
      </c>
      <c r="E791" s="253" t="s">
        <v>4174</v>
      </c>
      <c r="F791" s="236" t="s">
        <v>269</v>
      </c>
      <c r="G791" s="236" t="s">
        <v>666</v>
      </c>
      <c r="H791" s="236" t="s">
        <v>666</v>
      </c>
      <c r="I791" s="236" t="s">
        <v>667</v>
      </c>
      <c r="J791" s="236" t="s">
        <v>309</v>
      </c>
      <c r="K791" s="236" t="s">
        <v>309</v>
      </c>
      <c r="L791" s="246">
        <v>9</v>
      </c>
      <c r="M791" s="236" t="s">
        <v>633</v>
      </c>
      <c r="N791" s="236" t="s">
        <v>4180</v>
      </c>
      <c r="O791" s="236" t="s">
        <v>590</v>
      </c>
      <c r="P791" s="236" t="s">
        <v>4177</v>
      </c>
      <c r="Q791" s="246">
        <v>9</v>
      </c>
      <c r="R791" s="236">
        <v>7777777</v>
      </c>
      <c r="S791" s="236" t="s">
        <v>633</v>
      </c>
      <c r="T791" s="236" t="s">
        <v>2030</v>
      </c>
      <c r="U791" s="236" t="s">
        <v>639</v>
      </c>
      <c r="V791" s="236" t="s">
        <v>636</v>
      </c>
      <c r="W791" s="236"/>
      <c r="X791" s="226" t="s">
        <v>695</v>
      </c>
      <c r="Y791" s="226" t="s">
        <v>695</v>
      </c>
      <c r="Z791" s="226" t="s">
        <v>695</v>
      </c>
    </row>
    <row r="792" spans="1:30" x14ac:dyDescent="0.25">
      <c r="A792" s="226" t="s">
        <v>4181</v>
      </c>
      <c r="B792" s="226" t="s">
        <v>4182</v>
      </c>
      <c r="C792" s="236" t="s">
        <v>99</v>
      </c>
      <c r="D792" s="236" t="s">
        <v>631</v>
      </c>
      <c r="E792" s="236" t="s">
        <v>4183</v>
      </c>
      <c r="F792" s="236" t="s">
        <v>269</v>
      </c>
      <c r="G792" s="236" t="s">
        <v>666</v>
      </c>
      <c r="H792" s="236" t="s">
        <v>666</v>
      </c>
      <c r="I792" s="236" t="e">
        <v>#N/A</v>
      </c>
      <c r="J792" s="236" t="s">
        <v>4184</v>
      </c>
      <c r="K792" s="236" t="s">
        <v>4184</v>
      </c>
      <c r="L792" s="246">
        <v>9</v>
      </c>
      <c r="M792" s="236" t="s">
        <v>633</v>
      </c>
      <c r="N792" s="236" t="s">
        <v>4185</v>
      </c>
      <c r="O792" s="236" t="s">
        <v>4186</v>
      </c>
      <c r="P792" s="236" t="s">
        <v>636</v>
      </c>
      <c r="Q792" s="246">
        <v>9</v>
      </c>
      <c r="R792" s="236">
        <v>1009565</v>
      </c>
      <c r="S792" s="236" t="s">
        <v>633</v>
      </c>
      <c r="T792" s="236" t="s">
        <v>4187</v>
      </c>
      <c r="U792" s="236" t="s">
        <v>639</v>
      </c>
      <c r="V792" s="236" t="s">
        <v>636</v>
      </c>
      <c r="W792" s="236"/>
      <c r="X792" s="226" t="s">
        <v>640</v>
      </c>
      <c r="Y792" s="226" t="s">
        <v>640</v>
      </c>
      <c r="Z792" s="226" t="s">
        <v>640</v>
      </c>
    </row>
    <row r="793" spans="1:30" x14ac:dyDescent="0.25">
      <c r="A793" s="226" t="s">
        <v>4188</v>
      </c>
      <c r="B793" s="226" t="s">
        <v>4189</v>
      </c>
      <c r="C793" s="236" t="s">
        <v>687</v>
      </c>
      <c r="D793" s="226" t="s">
        <v>688</v>
      </c>
      <c r="E793" s="236" t="s">
        <v>4183</v>
      </c>
      <c r="F793" s="236" t="s">
        <v>269</v>
      </c>
      <c r="G793" s="236" t="s">
        <v>666</v>
      </c>
      <c r="H793" s="236" t="s">
        <v>666</v>
      </c>
      <c r="I793" s="236" t="e">
        <v>#N/A</v>
      </c>
      <c r="J793" s="236" t="s">
        <v>289</v>
      </c>
      <c r="K793" s="236" t="s">
        <v>289</v>
      </c>
      <c r="L793" s="246">
        <v>9</v>
      </c>
      <c r="M793" s="236" t="s">
        <v>633</v>
      </c>
      <c r="N793" s="236" t="s">
        <v>4190</v>
      </c>
      <c r="O793" s="236" t="s">
        <v>4191</v>
      </c>
      <c r="P793" s="236" t="s">
        <v>4192</v>
      </c>
      <c r="Q793" s="246">
        <v>9</v>
      </c>
      <c r="R793" s="236">
        <v>2419</v>
      </c>
      <c r="S793" s="236" t="s">
        <v>633</v>
      </c>
      <c r="T793" s="236" t="s">
        <v>1378</v>
      </c>
      <c r="U793" s="236" t="s">
        <v>639</v>
      </c>
      <c r="V793" s="236" t="s">
        <v>636</v>
      </c>
      <c r="W793" s="236"/>
      <c r="X793" s="226" t="s">
        <v>695</v>
      </c>
      <c r="Y793" s="226" t="s">
        <v>695</v>
      </c>
      <c r="Z793" s="226" t="s">
        <v>695</v>
      </c>
    </row>
    <row r="794" spans="1:30" x14ac:dyDescent="0.25">
      <c r="A794" s="226" t="s">
        <v>4193</v>
      </c>
      <c r="B794" s="226" t="s">
        <v>4194</v>
      </c>
      <c r="C794" s="236" t="s">
        <v>99</v>
      </c>
      <c r="D794" s="236" t="s">
        <v>631</v>
      </c>
      <c r="E794" s="236" t="s">
        <v>4195</v>
      </c>
      <c r="F794" s="236" t="s">
        <v>269</v>
      </c>
      <c r="G794" s="236" t="s">
        <v>666</v>
      </c>
      <c r="H794" s="236" t="s">
        <v>666</v>
      </c>
      <c r="I794" s="236" t="e">
        <v>#N/A</v>
      </c>
      <c r="J794" s="236" t="s">
        <v>289</v>
      </c>
      <c r="K794" s="236" t="s">
        <v>289</v>
      </c>
      <c r="L794" s="246">
        <v>9</v>
      </c>
      <c r="M794" s="236" t="s">
        <v>633</v>
      </c>
      <c r="N794" s="236" t="s">
        <v>4196</v>
      </c>
      <c r="O794" s="236" t="s">
        <v>4197</v>
      </c>
      <c r="P794" s="236" t="s">
        <v>636</v>
      </c>
      <c r="Q794" s="246">
        <v>9</v>
      </c>
      <c r="R794" s="236">
        <v>1034646</v>
      </c>
      <c r="S794" s="236" t="s">
        <v>633</v>
      </c>
      <c r="T794" s="236" t="s">
        <v>1378</v>
      </c>
      <c r="U794" s="236" t="s">
        <v>639</v>
      </c>
      <c r="V794" s="236" t="s">
        <v>636</v>
      </c>
      <c r="W794" s="236"/>
      <c r="X794" s="226" t="s">
        <v>640</v>
      </c>
      <c r="Y794" s="226" t="s">
        <v>640</v>
      </c>
      <c r="Z794" s="226" t="s">
        <v>640</v>
      </c>
    </row>
    <row r="795" spans="1:30" x14ac:dyDescent="0.25">
      <c r="A795" s="226" t="s">
        <v>4198</v>
      </c>
      <c r="B795" s="226" t="s">
        <v>4199</v>
      </c>
      <c r="C795" s="236" t="s">
        <v>731</v>
      </c>
      <c r="D795" s="226" t="s">
        <v>732</v>
      </c>
      <c r="E795" s="236" t="s">
        <v>4195</v>
      </c>
      <c r="F795" s="236" t="s">
        <v>269</v>
      </c>
      <c r="G795" s="236" t="s">
        <v>666</v>
      </c>
      <c r="H795" s="236" t="s">
        <v>666</v>
      </c>
      <c r="I795" s="236" t="e">
        <v>#N/A</v>
      </c>
      <c r="J795" s="236" t="s">
        <v>289</v>
      </c>
      <c r="K795" s="236" t="s">
        <v>289</v>
      </c>
      <c r="L795" s="246">
        <v>9</v>
      </c>
      <c r="M795" s="236" t="s">
        <v>633</v>
      </c>
      <c r="N795" s="236" t="s">
        <v>4200</v>
      </c>
      <c r="O795" s="236" t="s">
        <v>4201</v>
      </c>
      <c r="P795" s="236" t="s">
        <v>4202</v>
      </c>
      <c r="Q795" s="246">
        <v>9</v>
      </c>
      <c r="R795" s="236">
        <v>1034646</v>
      </c>
      <c r="S795" s="236" t="s">
        <v>633</v>
      </c>
      <c r="T795" s="236" t="s">
        <v>1378</v>
      </c>
      <c r="U795" s="236" t="s">
        <v>639</v>
      </c>
      <c r="V795" s="236" t="s">
        <v>4203</v>
      </c>
      <c r="W795" s="236"/>
      <c r="X795" s="226" t="s">
        <v>773</v>
      </c>
      <c r="Y795" s="226" t="s">
        <v>773</v>
      </c>
      <c r="Z795" s="226" t="s">
        <v>773</v>
      </c>
    </row>
    <row r="796" spans="1:30" x14ac:dyDescent="0.25">
      <c r="A796" s="226" t="s">
        <v>4204</v>
      </c>
      <c r="B796" s="226" t="s">
        <v>4205</v>
      </c>
      <c r="C796" s="236" t="s">
        <v>99</v>
      </c>
      <c r="D796" s="236" t="s">
        <v>631</v>
      </c>
      <c r="E796" s="236" t="s">
        <v>4206</v>
      </c>
      <c r="F796" s="236" t="s">
        <v>269</v>
      </c>
      <c r="G796" s="236" t="s">
        <v>666</v>
      </c>
      <c r="H796" s="236" t="s">
        <v>666</v>
      </c>
      <c r="I796" s="236" t="e">
        <v>#N/A</v>
      </c>
      <c r="J796" s="236" t="s">
        <v>4184</v>
      </c>
      <c r="K796" s="236" t="s">
        <v>4184</v>
      </c>
      <c r="L796" s="246">
        <v>9</v>
      </c>
      <c r="M796" s="236" t="s">
        <v>633</v>
      </c>
      <c r="N796" s="236" t="s">
        <v>4207</v>
      </c>
      <c r="O796" s="236" t="s">
        <v>4208</v>
      </c>
      <c r="P796" s="236" t="s">
        <v>636</v>
      </c>
      <c r="Q796" s="246">
        <v>9</v>
      </c>
      <c r="R796" s="236">
        <v>1020592</v>
      </c>
      <c r="S796" s="236" t="s">
        <v>633</v>
      </c>
      <c r="T796" s="236" t="s">
        <v>4187</v>
      </c>
      <c r="U796" s="236" t="s">
        <v>639</v>
      </c>
      <c r="V796" s="236" t="s">
        <v>636</v>
      </c>
      <c r="W796" s="236"/>
      <c r="X796" s="226" t="s">
        <v>640</v>
      </c>
      <c r="Y796" s="226" t="s">
        <v>640</v>
      </c>
      <c r="Z796" s="226" t="s">
        <v>640</v>
      </c>
    </row>
    <row r="797" spans="1:30" x14ac:dyDescent="0.25">
      <c r="A797" s="226" t="s">
        <v>4209</v>
      </c>
      <c r="B797" s="226" t="s">
        <v>4210</v>
      </c>
      <c r="C797" s="236" t="s">
        <v>731</v>
      </c>
      <c r="D797" s="226" t="s">
        <v>732</v>
      </c>
      <c r="E797" s="236" t="s">
        <v>4206</v>
      </c>
      <c r="F797" s="236" t="s">
        <v>269</v>
      </c>
      <c r="G797" s="236" t="s">
        <v>666</v>
      </c>
      <c r="H797" s="236" t="s">
        <v>666</v>
      </c>
      <c r="I797" s="236" t="e">
        <v>#N/A</v>
      </c>
      <c r="J797" s="236" t="s">
        <v>4184</v>
      </c>
      <c r="K797" s="236" t="s">
        <v>4184</v>
      </c>
      <c r="L797" s="246">
        <v>9</v>
      </c>
      <c r="M797" s="236" t="s">
        <v>633</v>
      </c>
      <c r="N797" s="236" t="s">
        <v>4211</v>
      </c>
      <c r="O797" s="236" t="s">
        <v>4212</v>
      </c>
      <c r="P797" s="236" t="s">
        <v>4213</v>
      </c>
      <c r="Q797" s="246">
        <v>9</v>
      </c>
      <c r="R797" s="236">
        <v>1020592</v>
      </c>
      <c r="S797" s="236" t="s">
        <v>633</v>
      </c>
      <c r="T797" s="236" t="s">
        <v>4187</v>
      </c>
      <c r="U797" s="236" t="s">
        <v>639</v>
      </c>
      <c r="V797" s="236" t="s">
        <v>4214</v>
      </c>
      <c r="W797" s="236"/>
      <c r="X797" s="226" t="s">
        <v>773</v>
      </c>
      <c r="Y797" s="226" t="s">
        <v>773</v>
      </c>
      <c r="Z797" s="226" t="s">
        <v>773</v>
      </c>
    </row>
    <row r="798" spans="1:30" x14ac:dyDescent="0.25">
      <c r="A798" s="226" t="s">
        <v>4215</v>
      </c>
      <c r="B798" s="226" t="s">
        <v>4216</v>
      </c>
      <c r="C798" s="236" t="s">
        <v>687</v>
      </c>
      <c r="D798" s="226" t="s">
        <v>688</v>
      </c>
      <c r="E798" s="236" t="s">
        <v>4206</v>
      </c>
      <c r="F798" s="236" t="s">
        <v>269</v>
      </c>
      <c r="G798" s="236" t="s">
        <v>666</v>
      </c>
      <c r="H798" s="236" t="s">
        <v>666</v>
      </c>
      <c r="I798" s="236" t="e">
        <v>#N/A</v>
      </c>
      <c r="J798" s="236" t="s">
        <v>4184</v>
      </c>
      <c r="K798" s="236" t="s">
        <v>4184</v>
      </c>
      <c r="L798" s="246">
        <v>9</v>
      </c>
      <c r="M798" s="236" t="s">
        <v>633</v>
      </c>
      <c r="N798" s="236" t="s">
        <v>4217</v>
      </c>
      <c r="O798" s="236" t="s">
        <v>4218</v>
      </c>
      <c r="P798" s="236" t="s">
        <v>636</v>
      </c>
      <c r="Q798" s="246">
        <v>9</v>
      </c>
      <c r="R798" s="236">
        <v>2419</v>
      </c>
      <c r="S798" s="236" t="s">
        <v>633</v>
      </c>
      <c r="T798" s="236" t="s">
        <v>4187</v>
      </c>
      <c r="U798" s="236" t="s">
        <v>639</v>
      </c>
      <c r="V798" s="236" t="s">
        <v>636</v>
      </c>
      <c r="W798" s="236"/>
      <c r="X798" s="226" t="s">
        <v>695</v>
      </c>
      <c r="Y798" s="226" t="s">
        <v>695</v>
      </c>
      <c r="Z798" s="226" t="s">
        <v>695</v>
      </c>
    </row>
    <row r="799" spans="1:30" x14ac:dyDescent="0.25">
      <c r="A799" s="226" t="s">
        <v>4219</v>
      </c>
      <c r="B799" s="226" t="s">
        <v>4220</v>
      </c>
      <c r="C799" s="236" t="s">
        <v>687</v>
      </c>
      <c r="D799" s="226" t="s">
        <v>688</v>
      </c>
      <c r="E799" s="236" t="s">
        <v>4221</v>
      </c>
      <c r="F799" s="236" t="s">
        <v>269</v>
      </c>
      <c r="G799" s="236" t="s">
        <v>666</v>
      </c>
      <c r="H799" s="236" t="s">
        <v>666</v>
      </c>
      <c r="I799" s="236" t="e">
        <v>#N/A</v>
      </c>
      <c r="J799" s="236" t="s">
        <v>289</v>
      </c>
      <c r="K799" s="236" t="s">
        <v>289</v>
      </c>
      <c r="L799" s="246">
        <v>9</v>
      </c>
      <c r="M799" s="236" t="s">
        <v>633</v>
      </c>
      <c r="N799" s="236" t="s">
        <v>4222</v>
      </c>
      <c r="O799" s="236" t="s">
        <v>4223</v>
      </c>
      <c r="P799" s="236" t="s">
        <v>636</v>
      </c>
      <c r="Q799" s="246">
        <v>9</v>
      </c>
      <c r="R799" s="236">
        <v>2419</v>
      </c>
      <c r="S799" s="236" t="s">
        <v>633</v>
      </c>
      <c r="T799" s="236" t="s">
        <v>1378</v>
      </c>
      <c r="U799" s="236" t="s">
        <v>639</v>
      </c>
      <c r="V799" s="236" t="s">
        <v>636</v>
      </c>
      <c r="W799" s="236"/>
      <c r="X799" s="226" t="s">
        <v>695</v>
      </c>
      <c r="Y799" s="226" t="s">
        <v>695</v>
      </c>
      <c r="Z799" s="226" t="s">
        <v>695</v>
      </c>
    </row>
    <row r="800" spans="1:30" x14ac:dyDescent="0.25">
      <c r="A800" s="226" t="s">
        <v>4224</v>
      </c>
      <c r="B800" s="226" t="s">
        <v>4225</v>
      </c>
      <c r="C800" s="236" t="s">
        <v>99</v>
      </c>
      <c r="D800" s="236" t="s">
        <v>631</v>
      </c>
      <c r="E800" s="236" t="s">
        <v>4226</v>
      </c>
      <c r="F800" s="236" t="s">
        <v>269</v>
      </c>
      <c r="G800" s="236" t="s">
        <v>666</v>
      </c>
      <c r="H800" s="236" t="s">
        <v>666</v>
      </c>
      <c r="I800" s="236" t="e">
        <v>#N/A</v>
      </c>
      <c r="J800" s="236" t="s">
        <v>289</v>
      </c>
      <c r="K800" s="236" t="s">
        <v>289</v>
      </c>
      <c r="L800" s="246">
        <v>9</v>
      </c>
      <c r="M800" s="236" t="s">
        <v>633</v>
      </c>
      <c r="N800" s="236" t="s">
        <v>4227</v>
      </c>
      <c r="O800" s="236" t="s">
        <v>4228</v>
      </c>
      <c r="P800" s="236" t="s">
        <v>636</v>
      </c>
      <c r="Q800" s="246">
        <v>9</v>
      </c>
      <c r="R800" s="236">
        <v>1030162</v>
      </c>
      <c r="S800" s="236" t="s">
        <v>633</v>
      </c>
      <c r="T800" s="236" t="s">
        <v>1378</v>
      </c>
      <c r="U800" s="236" t="s">
        <v>639</v>
      </c>
      <c r="V800" s="236" t="s">
        <v>636</v>
      </c>
      <c r="W800" s="236"/>
      <c r="X800" s="226" t="s">
        <v>640</v>
      </c>
      <c r="Y800" s="226" t="s">
        <v>640</v>
      </c>
      <c r="Z800" s="226" t="s">
        <v>640</v>
      </c>
    </row>
    <row r="801" spans="1:30" x14ac:dyDescent="0.25">
      <c r="A801" s="226" t="s">
        <v>4229</v>
      </c>
      <c r="B801" s="226" t="s">
        <v>4230</v>
      </c>
      <c r="C801" s="236" t="s">
        <v>99</v>
      </c>
      <c r="D801" s="236" t="s">
        <v>631</v>
      </c>
      <c r="E801" s="236" t="s">
        <v>4231</v>
      </c>
      <c r="F801" s="236" t="s">
        <v>269</v>
      </c>
      <c r="G801" s="236" t="s">
        <v>666</v>
      </c>
      <c r="H801" s="236" t="s">
        <v>666</v>
      </c>
      <c r="I801" s="236" t="e">
        <v>#N/A</v>
      </c>
      <c r="J801" s="236" t="s">
        <v>4184</v>
      </c>
      <c r="K801" s="236" t="s">
        <v>4184</v>
      </c>
      <c r="L801" s="246">
        <v>9</v>
      </c>
      <c r="M801" s="236" t="s">
        <v>633</v>
      </c>
      <c r="N801" s="236" t="s">
        <v>4232</v>
      </c>
      <c r="O801" s="236" t="s">
        <v>4233</v>
      </c>
      <c r="P801" s="236" t="s">
        <v>636</v>
      </c>
      <c r="Q801" s="246">
        <v>9</v>
      </c>
      <c r="R801" s="236">
        <v>1048791</v>
      </c>
      <c r="S801" s="236" t="s">
        <v>633</v>
      </c>
      <c r="T801" s="236" t="s">
        <v>4187</v>
      </c>
      <c r="U801" s="236" t="s">
        <v>639</v>
      </c>
      <c r="V801" s="236" t="s">
        <v>636</v>
      </c>
      <c r="W801" s="236"/>
      <c r="X801" s="226" t="s">
        <v>640</v>
      </c>
      <c r="Y801" s="226" t="s">
        <v>640</v>
      </c>
      <c r="Z801" s="226" t="s">
        <v>640</v>
      </c>
    </row>
    <row r="802" spans="1:30" x14ac:dyDescent="0.25">
      <c r="A802" s="226" t="s">
        <v>4234</v>
      </c>
      <c r="B802" s="226" t="s">
        <v>4235</v>
      </c>
      <c r="C802" s="236" t="s">
        <v>687</v>
      </c>
      <c r="D802" s="226" t="s">
        <v>688</v>
      </c>
      <c r="E802" s="236" t="s">
        <v>4231</v>
      </c>
      <c r="F802" s="236" t="s">
        <v>269</v>
      </c>
      <c r="G802" s="236" t="s">
        <v>666</v>
      </c>
      <c r="H802" s="236" t="s">
        <v>666</v>
      </c>
      <c r="I802" s="236" t="e">
        <v>#N/A</v>
      </c>
      <c r="J802" s="236" t="s">
        <v>4184</v>
      </c>
      <c r="K802" s="236" t="s">
        <v>4184</v>
      </c>
      <c r="L802" s="246">
        <v>9</v>
      </c>
      <c r="M802" s="236" t="s">
        <v>633</v>
      </c>
      <c r="N802" s="236" t="s">
        <v>4236</v>
      </c>
      <c r="O802" s="236" t="s">
        <v>4237</v>
      </c>
      <c r="P802" s="236" t="s">
        <v>4238</v>
      </c>
      <c r="Q802" s="246">
        <v>9</v>
      </c>
      <c r="R802" s="236">
        <v>2419</v>
      </c>
      <c r="S802" s="236" t="s">
        <v>633</v>
      </c>
      <c r="T802" s="236" t="s">
        <v>4187</v>
      </c>
      <c r="U802" s="236" t="s">
        <v>639</v>
      </c>
      <c r="V802" s="236" t="s">
        <v>636</v>
      </c>
      <c r="W802" s="236"/>
      <c r="X802" s="226" t="s">
        <v>695</v>
      </c>
      <c r="Y802" s="226" t="s">
        <v>695</v>
      </c>
      <c r="Z802" s="226" t="s">
        <v>695</v>
      </c>
    </row>
    <row r="803" spans="1:30" x14ac:dyDescent="0.25">
      <c r="A803" s="226" t="s">
        <v>4239</v>
      </c>
      <c r="B803" s="226" t="s">
        <v>4240</v>
      </c>
      <c r="C803" s="236" t="s">
        <v>99</v>
      </c>
      <c r="D803" s="236" t="s">
        <v>631</v>
      </c>
      <c r="E803" s="236" t="s">
        <v>563</v>
      </c>
      <c r="F803" s="236" t="s">
        <v>269</v>
      </c>
      <c r="G803" s="236" t="s">
        <v>666</v>
      </c>
      <c r="H803" s="236" t="s">
        <v>666</v>
      </c>
      <c r="I803" s="236" t="e">
        <v>#N/A</v>
      </c>
      <c r="J803" s="236" t="s">
        <v>289</v>
      </c>
      <c r="K803" s="236" t="s">
        <v>289</v>
      </c>
      <c r="L803" s="246">
        <v>9</v>
      </c>
      <c r="M803" s="236" t="s">
        <v>633</v>
      </c>
      <c r="N803" s="236" t="s">
        <v>4241</v>
      </c>
      <c r="O803" s="236" t="s">
        <v>564</v>
      </c>
      <c r="P803" s="236" t="s">
        <v>636</v>
      </c>
      <c r="Q803" s="246">
        <v>9</v>
      </c>
      <c r="R803" s="236">
        <v>1054560</v>
      </c>
      <c r="S803" s="236" t="s">
        <v>633</v>
      </c>
      <c r="T803" s="236" t="s">
        <v>2255</v>
      </c>
      <c r="U803" s="236" t="s">
        <v>639</v>
      </c>
      <c r="V803" s="236" t="s">
        <v>636</v>
      </c>
      <c r="W803" s="236"/>
      <c r="Z803" s="226" t="s">
        <v>640</v>
      </c>
      <c r="AA803" s="228">
        <v>44298</v>
      </c>
      <c r="AB803" s="236" t="s">
        <v>709</v>
      </c>
    </row>
    <row r="804" spans="1:30" x14ac:dyDescent="0.25">
      <c r="A804" s="226" t="s">
        <v>4242</v>
      </c>
      <c r="B804" s="226" t="s">
        <v>4243</v>
      </c>
      <c r="C804" s="236" t="s">
        <v>687</v>
      </c>
      <c r="D804" s="226" t="s">
        <v>688</v>
      </c>
      <c r="E804" s="236" t="s">
        <v>4244</v>
      </c>
      <c r="F804" s="236" t="s">
        <v>269</v>
      </c>
      <c r="G804" s="236" t="s">
        <v>666</v>
      </c>
      <c r="H804" s="236" t="s">
        <v>666</v>
      </c>
      <c r="I804" s="236" t="e">
        <v>#N/A</v>
      </c>
      <c r="J804" s="236" t="s">
        <v>289</v>
      </c>
      <c r="K804" s="236" t="s">
        <v>289</v>
      </c>
      <c r="L804" s="246">
        <v>9</v>
      </c>
      <c r="M804" s="236" t="s">
        <v>633</v>
      </c>
      <c r="N804" s="236" t="s">
        <v>4245</v>
      </c>
      <c r="O804" s="236" t="s">
        <v>4246</v>
      </c>
      <c r="P804" s="236" t="s">
        <v>636</v>
      </c>
      <c r="Q804" s="246">
        <v>9</v>
      </c>
      <c r="R804" s="236">
        <v>7777777</v>
      </c>
      <c r="S804" s="236" t="s">
        <v>633</v>
      </c>
      <c r="T804" s="236" t="s">
        <v>1678</v>
      </c>
      <c r="U804" s="236" t="s">
        <v>639</v>
      </c>
      <c r="V804" s="236" t="s">
        <v>636</v>
      </c>
      <c r="W804" s="236"/>
      <c r="X804" s="226" t="s">
        <v>695</v>
      </c>
      <c r="Y804" s="226" t="s">
        <v>695</v>
      </c>
      <c r="Z804" s="226" t="s">
        <v>695</v>
      </c>
    </row>
    <row r="805" spans="1:30" x14ac:dyDescent="0.25">
      <c r="A805" s="226" t="s">
        <v>4247</v>
      </c>
      <c r="B805" s="226" t="s">
        <v>4248</v>
      </c>
      <c r="C805" s="236" t="s">
        <v>99</v>
      </c>
      <c r="D805" s="236" t="s">
        <v>631</v>
      </c>
      <c r="E805" s="236" t="s">
        <v>4249</v>
      </c>
      <c r="F805" s="236" t="s">
        <v>269</v>
      </c>
      <c r="G805" s="236" t="s">
        <v>666</v>
      </c>
      <c r="H805" s="236" t="s">
        <v>666</v>
      </c>
      <c r="I805" s="236" t="s">
        <v>667</v>
      </c>
      <c r="J805" s="236" t="s">
        <v>289</v>
      </c>
      <c r="K805" s="236" t="s">
        <v>289</v>
      </c>
      <c r="L805" s="246">
        <v>9</v>
      </c>
      <c r="M805" s="236" t="s">
        <v>633</v>
      </c>
      <c r="N805" s="236" t="s">
        <v>4241</v>
      </c>
      <c r="O805" s="236" t="s">
        <v>564</v>
      </c>
      <c r="P805" s="236" t="s">
        <v>636</v>
      </c>
      <c r="Q805" s="246">
        <v>9</v>
      </c>
      <c r="R805" s="236">
        <v>1054560</v>
      </c>
      <c r="S805" s="236" t="s">
        <v>633</v>
      </c>
      <c r="T805" s="236" t="s">
        <v>1678</v>
      </c>
      <c r="U805" s="236" t="s">
        <v>639</v>
      </c>
      <c r="V805" s="236" t="s">
        <v>4250</v>
      </c>
      <c r="W805" s="236"/>
      <c r="X805" s="226" t="s">
        <v>640</v>
      </c>
      <c r="Y805" s="226" t="s">
        <v>640</v>
      </c>
      <c r="Z805" s="226" t="s">
        <v>640</v>
      </c>
    </row>
    <row r="806" spans="1:30" x14ac:dyDescent="0.25">
      <c r="A806" s="226" t="s">
        <v>4251</v>
      </c>
      <c r="B806" s="226" t="s">
        <v>4252</v>
      </c>
      <c r="C806" s="236" t="s">
        <v>687</v>
      </c>
      <c r="D806" s="226" t="s">
        <v>688</v>
      </c>
      <c r="E806" s="236" t="s">
        <v>4253</v>
      </c>
      <c r="F806" s="236" t="s">
        <v>269</v>
      </c>
      <c r="G806" s="236" t="s">
        <v>666</v>
      </c>
      <c r="H806" s="236" t="s">
        <v>666</v>
      </c>
      <c r="I806" s="236" t="e">
        <v>#N/A</v>
      </c>
      <c r="J806" s="236" t="s">
        <v>4184</v>
      </c>
      <c r="K806" s="236" t="s">
        <v>4184</v>
      </c>
      <c r="L806" s="246">
        <v>8.15</v>
      </c>
      <c r="M806" s="236" t="s">
        <v>633</v>
      </c>
      <c r="N806" s="236" t="s">
        <v>4254</v>
      </c>
      <c r="O806" s="236" t="s">
        <v>596</v>
      </c>
      <c r="P806" s="236" t="s">
        <v>636</v>
      </c>
      <c r="Q806" s="246">
        <v>8.15</v>
      </c>
      <c r="R806" s="236">
        <v>2419</v>
      </c>
      <c r="S806" s="236" t="s">
        <v>633</v>
      </c>
      <c r="T806" s="236" t="s">
        <v>4187</v>
      </c>
      <c r="U806" s="236" t="s">
        <v>639</v>
      </c>
      <c r="V806" s="236" t="s">
        <v>636</v>
      </c>
      <c r="W806" s="236"/>
      <c r="X806" s="226" t="s">
        <v>695</v>
      </c>
      <c r="Y806" s="226" t="s">
        <v>695</v>
      </c>
      <c r="Z806" s="226" t="s">
        <v>695</v>
      </c>
    </row>
    <row r="807" spans="1:30" x14ac:dyDescent="0.25">
      <c r="A807" s="226" t="s">
        <v>4255</v>
      </c>
      <c r="B807" s="226" t="s">
        <v>4256</v>
      </c>
      <c r="C807" s="236" t="s">
        <v>99</v>
      </c>
      <c r="D807" s="236" t="s">
        <v>631</v>
      </c>
      <c r="E807" s="236" t="s">
        <v>4257</v>
      </c>
      <c r="F807" s="236" t="s">
        <v>269</v>
      </c>
      <c r="G807" s="236" t="s">
        <v>666</v>
      </c>
      <c r="H807" s="236" t="s">
        <v>666</v>
      </c>
      <c r="I807" s="236" t="e">
        <v>#N/A</v>
      </c>
      <c r="J807" s="236" t="s">
        <v>289</v>
      </c>
      <c r="K807" s="236" t="s">
        <v>289</v>
      </c>
      <c r="L807" s="246">
        <v>8.15</v>
      </c>
      <c r="M807" s="236" t="s">
        <v>633</v>
      </c>
      <c r="N807" s="236" t="s">
        <v>4258</v>
      </c>
      <c r="O807" s="236" t="s">
        <v>4259</v>
      </c>
      <c r="P807" s="236" t="s">
        <v>636</v>
      </c>
      <c r="Q807" s="246">
        <v>8.15</v>
      </c>
      <c r="R807" s="236">
        <v>1052394</v>
      </c>
      <c r="S807" s="236" t="s">
        <v>633</v>
      </c>
      <c r="T807" s="236" t="s">
        <v>1378</v>
      </c>
      <c r="U807" s="236" t="s">
        <v>1265</v>
      </c>
      <c r="V807" s="236" t="s">
        <v>636</v>
      </c>
      <c r="W807" s="236"/>
      <c r="Y807" s="226" t="s">
        <v>640</v>
      </c>
      <c r="AA807" s="228">
        <v>44620</v>
      </c>
      <c r="AB807" s="236" t="s">
        <v>1265</v>
      </c>
      <c r="AC807" s="228">
        <v>44592</v>
      </c>
      <c r="AD807" s="236" t="s">
        <v>639</v>
      </c>
    </row>
    <row r="808" spans="1:30" x14ac:dyDescent="0.25">
      <c r="A808" s="226" t="s">
        <v>4260</v>
      </c>
      <c r="B808" s="226" t="s">
        <v>4261</v>
      </c>
      <c r="C808" s="236" t="s">
        <v>99</v>
      </c>
      <c r="D808" s="236" t="s">
        <v>631</v>
      </c>
      <c r="E808" s="236" t="s">
        <v>4262</v>
      </c>
      <c r="F808" s="236" t="s">
        <v>269</v>
      </c>
      <c r="G808" s="236" t="s">
        <v>666</v>
      </c>
      <c r="H808" s="236" t="s">
        <v>666</v>
      </c>
      <c r="I808" s="236" t="s">
        <v>667</v>
      </c>
      <c r="J808" s="236" t="s">
        <v>289</v>
      </c>
      <c r="K808" s="236" t="s">
        <v>289</v>
      </c>
      <c r="L808" s="246">
        <v>8.15</v>
      </c>
      <c r="M808" s="236" t="s">
        <v>633</v>
      </c>
      <c r="N808" s="236" t="s">
        <v>4263</v>
      </c>
      <c r="O808" s="236" t="s">
        <v>4264</v>
      </c>
      <c r="P808" s="236" t="s">
        <v>636</v>
      </c>
      <c r="Q808" s="246">
        <v>8.15</v>
      </c>
      <c r="R808" s="236">
        <v>1035628</v>
      </c>
      <c r="S808" s="236" t="s">
        <v>633</v>
      </c>
      <c r="T808" s="236" t="s">
        <v>1378</v>
      </c>
      <c r="U808" s="236" t="s">
        <v>1265</v>
      </c>
      <c r="V808" s="236" t="s">
        <v>4265</v>
      </c>
      <c r="W808" s="236"/>
      <c r="X808" s="226" t="s">
        <v>640</v>
      </c>
      <c r="Y808" s="226" t="s">
        <v>640</v>
      </c>
      <c r="AA808" s="228">
        <v>44620</v>
      </c>
      <c r="AB808" s="236" t="s">
        <v>1265</v>
      </c>
      <c r="AC808" s="228">
        <v>44592</v>
      </c>
      <c r="AD808" s="236" t="s">
        <v>639</v>
      </c>
    </row>
    <row r="809" spans="1:30" x14ac:dyDescent="0.25">
      <c r="A809" s="226" t="s">
        <v>4266</v>
      </c>
      <c r="B809" s="226" t="s">
        <v>4267</v>
      </c>
      <c r="C809" s="236" t="s">
        <v>731</v>
      </c>
      <c r="D809" s="226" t="s">
        <v>732</v>
      </c>
      <c r="E809" s="236" t="s">
        <v>4262</v>
      </c>
      <c r="F809" s="236" t="s">
        <v>269</v>
      </c>
      <c r="G809" s="236" t="s">
        <v>666</v>
      </c>
      <c r="H809" s="236" t="s">
        <v>666</v>
      </c>
      <c r="I809" s="236" t="s">
        <v>667</v>
      </c>
      <c r="J809" s="236" t="s">
        <v>289</v>
      </c>
      <c r="K809" s="236" t="s">
        <v>289</v>
      </c>
      <c r="L809" s="246">
        <v>8.15</v>
      </c>
      <c r="M809" s="236" t="s">
        <v>633</v>
      </c>
      <c r="N809" s="236" t="s">
        <v>4268</v>
      </c>
      <c r="O809" s="236" t="s">
        <v>4269</v>
      </c>
      <c r="P809" s="236" t="s">
        <v>4270</v>
      </c>
      <c r="Q809" s="246">
        <v>8.15</v>
      </c>
      <c r="R809" s="236">
        <v>1035628</v>
      </c>
      <c r="S809" s="236" t="s">
        <v>633</v>
      </c>
      <c r="T809" s="236" t="s">
        <v>1378</v>
      </c>
      <c r="U809" s="236" t="s">
        <v>639</v>
      </c>
      <c r="V809" s="236" t="s">
        <v>4265</v>
      </c>
      <c r="W809" s="236"/>
      <c r="X809" s="226" t="s">
        <v>773</v>
      </c>
      <c r="Y809" s="226" t="s">
        <v>773</v>
      </c>
      <c r="Z809" s="226" t="s">
        <v>773</v>
      </c>
    </row>
    <row r="810" spans="1:30" x14ac:dyDescent="0.25">
      <c r="A810" s="226" t="s">
        <v>4271</v>
      </c>
      <c r="B810" s="226" t="s">
        <v>4272</v>
      </c>
      <c r="C810" s="236" t="s">
        <v>99</v>
      </c>
      <c r="D810" s="236" t="s">
        <v>631</v>
      </c>
      <c r="E810" s="236" t="s">
        <v>4273</v>
      </c>
      <c r="F810" s="236" t="s">
        <v>269</v>
      </c>
      <c r="G810" s="236" t="s">
        <v>666</v>
      </c>
      <c r="H810" s="236" t="s">
        <v>666</v>
      </c>
      <c r="I810" s="236" t="e">
        <v>#N/A</v>
      </c>
      <c r="J810" s="236" t="s">
        <v>289</v>
      </c>
      <c r="K810" s="236" t="s">
        <v>289</v>
      </c>
      <c r="L810" s="246">
        <v>8.15</v>
      </c>
      <c r="M810" s="236" t="s">
        <v>633</v>
      </c>
      <c r="N810" s="236" t="s">
        <v>4274</v>
      </c>
      <c r="O810" s="236" t="s">
        <v>4275</v>
      </c>
      <c r="P810" s="236" t="s">
        <v>636</v>
      </c>
      <c r="Q810" s="246">
        <v>8.15</v>
      </c>
      <c r="R810" s="236">
        <v>1037206</v>
      </c>
      <c r="S810" s="236" t="s">
        <v>633</v>
      </c>
      <c r="T810" s="236" t="s">
        <v>1378</v>
      </c>
      <c r="U810" s="236" t="s">
        <v>1265</v>
      </c>
      <c r="V810" s="236" t="s">
        <v>636</v>
      </c>
      <c r="W810" s="236"/>
      <c r="X810" s="226" t="s">
        <v>640</v>
      </c>
      <c r="Y810" s="226" t="s">
        <v>640</v>
      </c>
      <c r="AA810" s="228">
        <v>44620</v>
      </c>
      <c r="AB810" s="236" t="s">
        <v>1265</v>
      </c>
      <c r="AC810" s="228">
        <v>44592</v>
      </c>
      <c r="AD810" s="236" t="s">
        <v>639</v>
      </c>
    </row>
    <row r="811" spans="1:30" x14ac:dyDescent="0.25">
      <c r="A811" s="226" t="s">
        <v>4276</v>
      </c>
      <c r="B811" s="226" t="s">
        <v>4277</v>
      </c>
      <c r="C811" s="236" t="s">
        <v>99</v>
      </c>
      <c r="D811" s="236" t="s">
        <v>631</v>
      </c>
      <c r="E811" s="236" t="s">
        <v>4278</v>
      </c>
      <c r="F811" s="236" t="s">
        <v>269</v>
      </c>
      <c r="G811" s="236" t="s">
        <v>666</v>
      </c>
      <c r="H811" s="236" t="s">
        <v>666</v>
      </c>
      <c r="I811" s="236" t="e">
        <v>#N/A</v>
      </c>
      <c r="J811" s="236" t="s">
        <v>4184</v>
      </c>
      <c r="K811" s="236" t="s">
        <v>4184</v>
      </c>
      <c r="L811" s="246">
        <v>8.15</v>
      </c>
      <c r="M811" s="236" t="s">
        <v>633</v>
      </c>
      <c r="N811" s="236" t="s">
        <v>4279</v>
      </c>
      <c r="O811" s="236" t="s">
        <v>4280</v>
      </c>
      <c r="P811" s="236" t="s">
        <v>636</v>
      </c>
      <c r="Q811" s="246">
        <v>8.15</v>
      </c>
      <c r="R811" s="236">
        <v>1038955</v>
      </c>
      <c r="S811" s="236" t="s">
        <v>633</v>
      </c>
      <c r="T811" s="236" t="s">
        <v>4187</v>
      </c>
      <c r="U811" s="236" t="s">
        <v>1265</v>
      </c>
      <c r="V811" s="236" t="s">
        <v>636</v>
      </c>
      <c r="W811" s="236"/>
      <c r="X811" s="226" t="s">
        <v>640</v>
      </c>
      <c r="Y811" s="226" t="s">
        <v>640</v>
      </c>
      <c r="AA811" s="228">
        <v>44620</v>
      </c>
      <c r="AB811" s="236" t="s">
        <v>1265</v>
      </c>
      <c r="AC811" s="228">
        <v>44592</v>
      </c>
      <c r="AD811" s="236" t="s">
        <v>639</v>
      </c>
    </row>
    <row r="812" spans="1:30" x14ac:dyDescent="0.25">
      <c r="A812" s="226" t="s">
        <v>4281</v>
      </c>
      <c r="B812" s="226" t="s">
        <v>4282</v>
      </c>
      <c r="C812" s="236" t="s">
        <v>731</v>
      </c>
      <c r="D812" s="226" t="s">
        <v>732</v>
      </c>
      <c r="E812" s="236" t="s">
        <v>4278</v>
      </c>
      <c r="F812" s="236" t="s">
        <v>269</v>
      </c>
      <c r="G812" s="236" t="s">
        <v>666</v>
      </c>
      <c r="H812" s="236" t="s">
        <v>666</v>
      </c>
      <c r="I812" s="236" t="e">
        <v>#N/A</v>
      </c>
      <c r="J812" s="236" t="s">
        <v>4184</v>
      </c>
      <c r="K812" s="236" t="s">
        <v>4184</v>
      </c>
      <c r="L812" s="246">
        <v>8.15</v>
      </c>
      <c r="M812" s="236" t="s">
        <v>633</v>
      </c>
      <c r="N812" s="236" t="s">
        <v>4283</v>
      </c>
      <c r="O812" s="236" t="s">
        <v>4284</v>
      </c>
      <c r="P812" s="236" t="s">
        <v>4285</v>
      </c>
      <c r="Q812" s="246">
        <v>8.15</v>
      </c>
      <c r="R812" s="236">
        <v>1038955</v>
      </c>
      <c r="S812" s="236" t="s">
        <v>633</v>
      </c>
      <c r="T812" s="236" t="s">
        <v>4187</v>
      </c>
      <c r="U812" s="236" t="s">
        <v>639</v>
      </c>
      <c r="V812" s="236" t="s">
        <v>4286</v>
      </c>
      <c r="W812" s="236"/>
      <c r="X812" s="226" t="s">
        <v>773</v>
      </c>
      <c r="Y812" s="226" t="s">
        <v>773</v>
      </c>
      <c r="Z812" s="226" t="s">
        <v>773</v>
      </c>
    </row>
    <row r="813" spans="1:30" x14ac:dyDescent="0.25">
      <c r="A813" s="226" t="s">
        <v>4287</v>
      </c>
      <c r="B813" s="226" t="s">
        <v>4288</v>
      </c>
      <c r="C813" s="236" t="s">
        <v>687</v>
      </c>
      <c r="D813" s="226" t="s">
        <v>688</v>
      </c>
      <c r="E813" s="236" t="s">
        <v>4289</v>
      </c>
      <c r="F813" s="236" t="s">
        <v>269</v>
      </c>
      <c r="G813" s="236" t="s">
        <v>666</v>
      </c>
      <c r="H813" s="236" t="s">
        <v>666</v>
      </c>
      <c r="I813" s="236" t="e">
        <v>#N/A</v>
      </c>
      <c r="J813" s="236" t="s">
        <v>289</v>
      </c>
      <c r="K813" s="236" t="s">
        <v>289</v>
      </c>
      <c r="L813" s="246">
        <v>8.15</v>
      </c>
      <c r="M813" s="236" t="s">
        <v>633</v>
      </c>
      <c r="N813" s="236" t="s">
        <v>4290</v>
      </c>
      <c r="O813" s="236" t="s">
        <v>4291</v>
      </c>
      <c r="P813" s="236" t="s">
        <v>636</v>
      </c>
      <c r="Q813" s="246">
        <v>8.15</v>
      </c>
      <c r="R813" s="236">
        <v>2419</v>
      </c>
      <c r="S813" s="236" t="s">
        <v>633</v>
      </c>
      <c r="T813" s="236" t="s">
        <v>2173</v>
      </c>
      <c r="U813" s="236" t="s">
        <v>639</v>
      </c>
      <c r="V813" s="236" t="s">
        <v>636</v>
      </c>
      <c r="W813" s="236"/>
      <c r="X813" s="226" t="s">
        <v>695</v>
      </c>
      <c r="Y813" s="226" t="s">
        <v>695</v>
      </c>
      <c r="Z813" s="226" t="s">
        <v>695</v>
      </c>
    </row>
    <row r="814" spans="1:30" x14ac:dyDescent="0.25">
      <c r="A814" s="226" t="s">
        <v>4292</v>
      </c>
      <c r="B814" s="226" t="s">
        <v>4293</v>
      </c>
      <c r="C814" s="236" t="s">
        <v>687</v>
      </c>
      <c r="D814" s="226" t="s">
        <v>688</v>
      </c>
      <c r="E814" s="236" t="s">
        <v>4294</v>
      </c>
      <c r="F814" s="236" t="s">
        <v>269</v>
      </c>
      <c r="G814" s="236" t="s">
        <v>666</v>
      </c>
      <c r="H814" s="236" t="s">
        <v>666</v>
      </c>
      <c r="I814" s="236" t="e">
        <v>#N/A</v>
      </c>
      <c r="J814" s="236" t="s">
        <v>289</v>
      </c>
      <c r="K814" s="236" t="s">
        <v>289</v>
      </c>
      <c r="L814" s="246">
        <v>8.15</v>
      </c>
      <c r="M814" s="236" t="s">
        <v>633</v>
      </c>
      <c r="N814" s="236" t="s">
        <v>4295</v>
      </c>
      <c r="O814" s="236" t="s">
        <v>4296</v>
      </c>
      <c r="P814" s="236" t="s">
        <v>4297</v>
      </c>
      <c r="Q814" s="246">
        <v>8.15</v>
      </c>
      <c r="R814" s="236">
        <v>7777777</v>
      </c>
      <c r="S814" s="236" t="s">
        <v>633</v>
      </c>
      <c r="T814" s="236" t="s">
        <v>1378</v>
      </c>
      <c r="U814" s="236" t="s">
        <v>639</v>
      </c>
      <c r="V814" s="236" t="s">
        <v>636</v>
      </c>
      <c r="W814" s="236"/>
      <c r="X814" s="226" t="s">
        <v>695</v>
      </c>
      <c r="Y814" s="226" t="s">
        <v>695</v>
      </c>
      <c r="Z814" s="226" t="s">
        <v>695</v>
      </c>
    </row>
    <row r="815" spans="1:30" x14ac:dyDescent="0.25">
      <c r="A815" s="226" t="s">
        <v>4298</v>
      </c>
      <c r="B815" s="226" t="s">
        <v>4299</v>
      </c>
      <c r="C815" s="236" t="s">
        <v>99</v>
      </c>
      <c r="D815" s="236" t="s">
        <v>631</v>
      </c>
      <c r="E815" s="236" t="s">
        <v>4300</v>
      </c>
      <c r="F815" s="236" t="s">
        <v>269</v>
      </c>
      <c r="G815" s="236" t="s">
        <v>666</v>
      </c>
      <c r="H815" s="236" t="s">
        <v>666</v>
      </c>
      <c r="I815" s="236" t="e">
        <v>#N/A</v>
      </c>
      <c r="J815" s="236" t="s">
        <v>289</v>
      </c>
      <c r="K815" s="236" t="s">
        <v>289</v>
      </c>
      <c r="L815" s="246">
        <v>8.15</v>
      </c>
      <c r="M815" s="236" t="s">
        <v>633</v>
      </c>
      <c r="N815" s="236" t="s">
        <v>4301</v>
      </c>
      <c r="O815" s="236" t="s">
        <v>4302</v>
      </c>
      <c r="P815" s="236" t="s">
        <v>636</v>
      </c>
      <c r="Q815" s="246">
        <v>8.15</v>
      </c>
      <c r="R815" s="236">
        <v>1051993</v>
      </c>
      <c r="S815" s="236" t="s">
        <v>633</v>
      </c>
      <c r="T815" s="236" t="s">
        <v>3519</v>
      </c>
      <c r="U815" s="236" t="s">
        <v>1265</v>
      </c>
      <c r="V815" s="236" t="s">
        <v>4303</v>
      </c>
      <c r="W815" s="236"/>
      <c r="Y815" s="226" t="s">
        <v>640</v>
      </c>
      <c r="AA815" s="228">
        <v>44592</v>
      </c>
      <c r="AB815" s="236" t="s">
        <v>639</v>
      </c>
    </row>
    <row r="816" spans="1:30" x14ac:dyDescent="0.25">
      <c r="A816" s="226" t="s">
        <v>4304</v>
      </c>
      <c r="B816" s="226" t="s">
        <v>4305</v>
      </c>
      <c r="C816" s="236" t="s">
        <v>687</v>
      </c>
      <c r="D816" s="226" t="s">
        <v>688</v>
      </c>
      <c r="E816" s="236" t="s">
        <v>4306</v>
      </c>
      <c r="F816" s="236" t="s">
        <v>269</v>
      </c>
      <c r="G816" s="236" t="s">
        <v>666</v>
      </c>
      <c r="H816" s="236" t="s">
        <v>666</v>
      </c>
      <c r="I816" s="236" t="e">
        <v>#N/A</v>
      </c>
      <c r="J816" s="236" t="s">
        <v>289</v>
      </c>
      <c r="K816" s="236" t="s">
        <v>289</v>
      </c>
      <c r="L816" s="246">
        <v>8.15</v>
      </c>
      <c r="M816" s="236" t="s">
        <v>633</v>
      </c>
      <c r="N816" s="236" t="s">
        <v>4307</v>
      </c>
      <c r="O816" s="236" t="s">
        <v>4308</v>
      </c>
      <c r="P816" s="236" t="s">
        <v>636</v>
      </c>
      <c r="Q816" s="246">
        <v>8.15</v>
      </c>
      <c r="R816" s="236">
        <v>7777777</v>
      </c>
      <c r="S816" s="236" t="s">
        <v>633</v>
      </c>
      <c r="T816" s="236" t="s">
        <v>2173</v>
      </c>
      <c r="U816" s="236" t="s">
        <v>639</v>
      </c>
      <c r="V816" s="236" t="s">
        <v>636</v>
      </c>
      <c r="W816" s="236"/>
      <c r="X816" s="226" t="s">
        <v>695</v>
      </c>
      <c r="Y816" s="226" t="s">
        <v>695</v>
      </c>
      <c r="Z816" s="226" t="s">
        <v>695</v>
      </c>
    </row>
    <row r="817" spans="1:34" x14ac:dyDescent="0.25">
      <c r="A817" s="226" t="s">
        <v>4309</v>
      </c>
      <c r="B817" s="226" t="s">
        <v>4310</v>
      </c>
      <c r="C817" s="236" t="s">
        <v>99</v>
      </c>
      <c r="D817" s="236" t="s">
        <v>631</v>
      </c>
      <c r="E817" s="236" t="s">
        <v>4311</v>
      </c>
      <c r="F817" s="236" t="s">
        <v>269</v>
      </c>
      <c r="G817" s="236" t="s">
        <v>666</v>
      </c>
      <c r="H817" s="236" t="s">
        <v>666</v>
      </c>
      <c r="I817" s="236" t="e">
        <v>#N/A</v>
      </c>
      <c r="J817" s="236" t="s">
        <v>4184</v>
      </c>
      <c r="K817" s="236" t="s">
        <v>4184</v>
      </c>
      <c r="L817" s="246">
        <v>8.15</v>
      </c>
      <c r="M817" s="236" t="s">
        <v>633</v>
      </c>
      <c r="N817" s="236" t="s">
        <v>4312</v>
      </c>
      <c r="O817" s="236" t="s">
        <v>4313</v>
      </c>
      <c r="P817" s="236" t="s">
        <v>636</v>
      </c>
      <c r="Q817" s="246">
        <v>8.15</v>
      </c>
      <c r="R817" s="236">
        <v>1039067</v>
      </c>
      <c r="S817" s="236" t="s">
        <v>633</v>
      </c>
      <c r="T817" s="236" t="s">
        <v>4187</v>
      </c>
      <c r="U817" s="236" t="s">
        <v>1265</v>
      </c>
      <c r="V817" s="236" t="s">
        <v>636</v>
      </c>
      <c r="W817" s="236"/>
      <c r="X817" s="226" t="s">
        <v>640</v>
      </c>
      <c r="Y817" s="226" t="s">
        <v>640</v>
      </c>
      <c r="AA817" s="228">
        <v>44620</v>
      </c>
      <c r="AB817" s="236" t="s">
        <v>1265</v>
      </c>
      <c r="AC817" s="228">
        <v>44592</v>
      </c>
      <c r="AD817" s="236" t="s">
        <v>639</v>
      </c>
    </row>
    <row r="818" spans="1:34" x14ac:dyDescent="0.25">
      <c r="A818" s="226" t="s">
        <v>4314</v>
      </c>
      <c r="B818" s="226" t="s">
        <v>4315</v>
      </c>
      <c r="C818" s="236" t="s">
        <v>687</v>
      </c>
      <c r="D818" s="226" t="s">
        <v>688</v>
      </c>
      <c r="E818" s="236" t="s">
        <v>4311</v>
      </c>
      <c r="F818" s="236" t="s">
        <v>269</v>
      </c>
      <c r="G818" s="236" t="s">
        <v>666</v>
      </c>
      <c r="H818" s="236" t="s">
        <v>666</v>
      </c>
      <c r="I818" s="236" t="e">
        <v>#N/A</v>
      </c>
      <c r="J818" s="236" t="s">
        <v>289</v>
      </c>
      <c r="K818" s="236" t="s">
        <v>289</v>
      </c>
      <c r="L818" s="246">
        <v>8.15</v>
      </c>
      <c r="M818" s="236" t="s">
        <v>633</v>
      </c>
      <c r="N818" s="236" t="s">
        <v>4316</v>
      </c>
      <c r="O818" s="236" t="s">
        <v>4317</v>
      </c>
      <c r="P818" s="236" t="s">
        <v>4318</v>
      </c>
      <c r="Q818" s="246">
        <v>8.15</v>
      </c>
      <c r="R818" s="236">
        <v>7777777</v>
      </c>
      <c r="S818" s="236" t="s">
        <v>633</v>
      </c>
      <c r="T818" s="236" t="s">
        <v>1378</v>
      </c>
      <c r="U818" s="236" t="s">
        <v>639</v>
      </c>
      <c r="V818" s="236" t="s">
        <v>636</v>
      </c>
      <c r="W818" s="236"/>
      <c r="X818" s="226" t="s">
        <v>695</v>
      </c>
      <c r="Y818" s="226" t="s">
        <v>695</v>
      </c>
      <c r="Z818" s="226" t="s">
        <v>695</v>
      </c>
      <c r="AA818" s="228">
        <v>44592</v>
      </c>
      <c r="AB818" s="236" t="s">
        <v>639</v>
      </c>
    </row>
    <row r="819" spans="1:34" x14ac:dyDescent="0.25">
      <c r="A819" s="226" t="s">
        <v>4319</v>
      </c>
      <c r="B819" s="226" t="s">
        <v>4320</v>
      </c>
      <c r="C819" s="236" t="s">
        <v>99</v>
      </c>
      <c r="D819" s="236" t="s">
        <v>631</v>
      </c>
      <c r="E819" s="236" t="s">
        <v>4321</v>
      </c>
      <c r="F819" s="236" t="s">
        <v>269</v>
      </c>
      <c r="G819" s="236" t="s">
        <v>666</v>
      </c>
      <c r="H819" s="236" t="s">
        <v>666</v>
      </c>
      <c r="I819" s="236" t="e">
        <v>#N/A</v>
      </c>
      <c r="J819" s="236" t="s">
        <v>289</v>
      </c>
      <c r="K819" s="236" t="s">
        <v>289</v>
      </c>
      <c r="L819" s="246">
        <v>8.15</v>
      </c>
      <c r="M819" s="236" t="s">
        <v>633</v>
      </c>
      <c r="N819" s="236" t="s">
        <v>4322</v>
      </c>
      <c r="O819" s="236" t="s">
        <v>4323</v>
      </c>
      <c r="P819" s="236" t="s">
        <v>636</v>
      </c>
      <c r="Q819" s="246">
        <v>8.15</v>
      </c>
      <c r="R819" s="236">
        <v>1039303</v>
      </c>
      <c r="S819" s="236" t="s">
        <v>633</v>
      </c>
      <c r="T819" s="236" t="s">
        <v>1378</v>
      </c>
      <c r="U819" s="236" t="s">
        <v>1265</v>
      </c>
      <c r="V819" s="236" t="s">
        <v>636</v>
      </c>
      <c r="W819" s="236"/>
      <c r="X819" s="226" t="s">
        <v>640</v>
      </c>
      <c r="Y819" s="226" t="s">
        <v>640</v>
      </c>
      <c r="AA819" s="228">
        <v>44620</v>
      </c>
      <c r="AB819" s="236" t="s">
        <v>1265</v>
      </c>
    </row>
    <row r="820" spans="1:34" x14ac:dyDescent="0.25">
      <c r="A820" s="226" t="s">
        <v>4324</v>
      </c>
      <c r="B820" s="226" t="s">
        <v>4325</v>
      </c>
      <c r="C820" s="236" t="s">
        <v>687</v>
      </c>
      <c r="D820" s="226" t="s">
        <v>688</v>
      </c>
      <c r="E820" s="236" t="s">
        <v>4321</v>
      </c>
      <c r="F820" s="236" t="s">
        <v>269</v>
      </c>
      <c r="G820" s="236" t="s">
        <v>666</v>
      </c>
      <c r="H820" s="236" t="s">
        <v>666</v>
      </c>
      <c r="I820" s="236" t="e">
        <v>#N/A</v>
      </c>
      <c r="J820" s="236" t="s">
        <v>289</v>
      </c>
      <c r="K820" s="236" t="s">
        <v>289</v>
      </c>
      <c r="L820" s="246">
        <v>8.15</v>
      </c>
      <c r="M820" s="236" t="s">
        <v>633</v>
      </c>
      <c r="N820" s="236" t="s">
        <v>4322</v>
      </c>
      <c r="O820" s="236" t="s">
        <v>4326</v>
      </c>
      <c r="P820" s="236" t="s">
        <v>636</v>
      </c>
      <c r="Q820" s="246">
        <v>8.15</v>
      </c>
      <c r="R820" s="236">
        <v>1039303</v>
      </c>
      <c r="S820" s="236" t="s">
        <v>633</v>
      </c>
      <c r="T820" s="236" t="s">
        <v>1378</v>
      </c>
      <c r="U820" s="236" t="s">
        <v>1265</v>
      </c>
      <c r="V820" s="236" t="s">
        <v>4327</v>
      </c>
      <c r="W820" s="236"/>
      <c r="AA820" s="228">
        <v>44298</v>
      </c>
      <c r="AB820" s="236" t="s">
        <v>879</v>
      </c>
    </row>
    <row r="821" spans="1:34" x14ac:dyDescent="0.25">
      <c r="A821" s="226" t="s">
        <v>4328</v>
      </c>
      <c r="B821" s="226" t="s">
        <v>4329</v>
      </c>
      <c r="C821" s="236" t="s">
        <v>687</v>
      </c>
      <c r="D821" s="226" t="s">
        <v>688</v>
      </c>
      <c r="E821" s="236" t="s">
        <v>595</v>
      </c>
      <c r="F821" s="236" t="s">
        <v>269</v>
      </c>
      <c r="G821" s="236" t="s">
        <v>666</v>
      </c>
      <c r="H821" s="236" t="s">
        <v>666</v>
      </c>
      <c r="I821" s="236" t="e">
        <v>#N/A</v>
      </c>
      <c r="J821" s="236" t="s">
        <v>4184</v>
      </c>
      <c r="K821" s="236" t="s">
        <v>4184</v>
      </c>
      <c r="L821" s="246">
        <v>8.15</v>
      </c>
      <c r="M821" s="236" t="s">
        <v>633</v>
      </c>
      <c r="N821" s="236" t="s">
        <v>4254</v>
      </c>
      <c r="O821" s="236" t="s">
        <v>596</v>
      </c>
      <c r="P821" s="236" t="s">
        <v>636</v>
      </c>
      <c r="Q821" s="246">
        <v>8.15</v>
      </c>
      <c r="R821" s="236">
        <v>2419</v>
      </c>
      <c r="S821" s="236" t="s">
        <v>633</v>
      </c>
      <c r="T821" s="236" t="s">
        <v>4187</v>
      </c>
      <c r="U821" s="236" t="s">
        <v>639</v>
      </c>
      <c r="V821" s="236" t="s">
        <v>636</v>
      </c>
      <c r="W821" s="236"/>
      <c r="X821" s="226" t="s">
        <v>695</v>
      </c>
      <c r="Y821" s="226" t="s">
        <v>695</v>
      </c>
      <c r="Z821" s="226" t="s">
        <v>695</v>
      </c>
    </row>
    <row r="822" spans="1:34" x14ac:dyDescent="0.25">
      <c r="A822" s="226" t="s">
        <v>4330</v>
      </c>
      <c r="B822" s="226" t="s">
        <v>4331</v>
      </c>
      <c r="C822" s="236" t="s">
        <v>99</v>
      </c>
      <c r="D822" s="236" t="s">
        <v>631</v>
      </c>
      <c r="E822" s="236" t="s">
        <v>4332</v>
      </c>
      <c r="F822" s="236" t="s">
        <v>269</v>
      </c>
      <c r="G822" s="236" t="s">
        <v>666</v>
      </c>
      <c r="H822" s="236" t="s">
        <v>666</v>
      </c>
      <c r="I822" s="236" t="e">
        <v>#N/A</v>
      </c>
      <c r="J822" s="236" t="s">
        <v>4184</v>
      </c>
      <c r="K822" s="236" t="s">
        <v>4184</v>
      </c>
      <c r="L822" s="246">
        <v>8.15</v>
      </c>
      <c r="M822" s="236" t="s">
        <v>633</v>
      </c>
      <c r="N822" s="236" t="s">
        <v>4333</v>
      </c>
      <c r="O822" s="236" t="s">
        <v>4334</v>
      </c>
      <c r="P822" s="236" t="s">
        <v>636</v>
      </c>
      <c r="Q822" s="246">
        <v>8.15</v>
      </c>
      <c r="R822" s="236">
        <v>1051992</v>
      </c>
      <c r="S822" s="236" t="s">
        <v>633</v>
      </c>
      <c r="T822" s="236" t="s">
        <v>4187</v>
      </c>
      <c r="U822" s="236" t="s">
        <v>1265</v>
      </c>
      <c r="V822" s="236" t="s">
        <v>636</v>
      </c>
      <c r="W822" s="236"/>
      <c r="X822" s="226" t="s">
        <v>640</v>
      </c>
      <c r="Y822" s="226" t="s">
        <v>640</v>
      </c>
      <c r="AA822" s="228">
        <v>44620</v>
      </c>
      <c r="AB822" s="236" t="s">
        <v>1265</v>
      </c>
      <c r="AC822" s="228">
        <v>44592</v>
      </c>
      <c r="AD822" s="236" t="s">
        <v>639</v>
      </c>
    </row>
    <row r="823" spans="1:34" x14ac:dyDescent="0.25">
      <c r="A823" s="226" t="s">
        <v>4335</v>
      </c>
      <c r="B823" s="226" t="s">
        <v>4336</v>
      </c>
      <c r="C823" s="236" t="s">
        <v>99</v>
      </c>
      <c r="D823" s="236" t="s">
        <v>631</v>
      </c>
      <c r="E823" s="236" t="s">
        <v>4337</v>
      </c>
      <c r="F823" s="236" t="s">
        <v>269</v>
      </c>
      <c r="G823" s="236" t="s">
        <v>666</v>
      </c>
      <c r="H823" s="236" t="s">
        <v>666</v>
      </c>
      <c r="I823" s="236" t="s">
        <v>667</v>
      </c>
      <c r="J823" s="236" t="s">
        <v>289</v>
      </c>
      <c r="K823" s="236" t="s">
        <v>289</v>
      </c>
      <c r="L823" s="246">
        <v>8.15</v>
      </c>
      <c r="M823" s="236" t="s">
        <v>633</v>
      </c>
      <c r="N823" s="236" t="s">
        <v>4301</v>
      </c>
      <c r="O823" s="236" t="s">
        <v>4302</v>
      </c>
      <c r="P823" s="236" t="s">
        <v>636</v>
      </c>
      <c r="Q823" s="246">
        <v>8.15</v>
      </c>
      <c r="R823" s="236">
        <v>1051993</v>
      </c>
      <c r="S823" s="236" t="s">
        <v>633</v>
      </c>
      <c r="T823" s="236" t="s">
        <v>1378</v>
      </c>
      <c r="U823" s="236" t="s">
        <v>1265</v>
      </c>
      <c r="V823" s="236" t="s">
        <v>4303</v>
      </c>
      <c r="W823" s="236"/>
      <c r="AA823" s="228">
        <v>44620</v>
      </c>
      <c r="AB823" s="236" t="s">
        <v>1265</v>
      </c>
      <c r="AC823" s="228">
        <v>44592</v>
      </c>
      <c r="AD823" s="236" t="s">
        <v>639</v>
      </c>
      <c r="AE823" s="228">
        <v>44298</v>
      </c>
      <c r="AF823" s="236" t="s">
        <v>671</v>
      </c>
    </row>
    <row r="824" spans="1:34" x14ac:dyDescent="0.25">
      <c r="A824" s="226" t="s">
        <v>4338</v>
      </c>
      <c r="B824" s="226" t="s">
        <v>4339</v>
      </c>
      <c r="C824" s="236" t="s">
        <v>731</v>
      </c>
      <c r="D824" s="226" t="s">
        <v>732</v>
      </c>
      <c r="E824" s="236" t="s">
        <v>4337</v>
      </c>
      <c r="F824" s="236" t="s">
        <v>269</v>
      </c>
      <c r="G824" s="236" t="s">
        <v>666</v>
      </c>
      <c r="H824" s="236" t="s">
        <v>666</v>
      </c>
      <c r="I824" s="236" t="s">
        <v>667</v>
      </c>
      <c r="J824" s="236" t="s">
        <v>289</v>
      </c>
      <c r="K824" s="236" t="s">
        <v>289</v>
      </c>
      <c r="L824" s="246">
        <v>8.15</v>
      </c>
      <c r="M824" s="236" t="s">
        <v>633</v>
      </c>
      <c r="N824" s="236" t="s">
        <v>4340</v>
      </c>
      <c r="O824" s="236" t="s">
        <v>4341</v>
      </c>
      <c r="P824" s="236" t="s">
        <v>4342</v>
      </c>
      <c r="Q824" s="246">
        <v>8.15</v>
      </c>
      <c r="R824" s="236">
        <v>1051993</v>
      </c>
      <c r="S824" s="236" t="s">
        <v>633</v>
      </c>
      <c r="T824" s="236" t="s">
        <v>1378</v>
      </c>
      <c r="U824" s="236" t="s">
        <v>639</v>
      </c>
      <c r="V824" s="236" t="s">
        <v>4303</v>
      </c>
      <c r="W824" s="236"/>
      <c r="Y824" s="226" t="s">
        <v>773</v>
      </c>
      <c r="Z824" s="226" t="s">
        <v>773</v>
      </c>
    </row>
    <row r="825" spans="1:34" x14ac:dyDescent="0.25">
      <c r="A825" s="226" t="s">
        <v>4343</v>
      </c>
      <c r="B825" s="226" t="s">
        <v>4344</v>
      </c>
      <c r="C825" s="236" t="s">
        <v>99</v>
      </c>
      <c r="D825" s="236" t="s">
        <v>631</v>
      </c>
      <c r="E825" s="236" t="s">
        <v>4345</v>
      </c>
      <c r="F825" s="236" t="s">
        <v>269</v>
      </c>
      <c r="G825" s="236" t="s">
        <v>666</v>
      </c>
      <c r="H825" s="236" t="s">
        <v>666</v>
      </c>
      <c r="I825" s="236" t="s">
        <v>667</v>
      </c>
      <c r="J825" s="236" t="s">
        <v>289</v>
      </c>
      <c r="K825" s="236" t="s">
        <v>289</v>
      </c>
      <c r="L825" s="246">
        <v>7.35</v>
      </c>
      <c r="M825" s="236" t="s">
        <v>633</v>
      </c>
      <c r="N825" s="236" t="s">
        <v>4346</v>
      </c>
      <c r="O825" s="236" t="s">
        <v>4347</v>
      </c>
      <c r="P825" s="236">
        <v>1007846</v>
      </c>
      <c r="Q825" s="246">
        <v>7.35</v>
      </c>
      <c r="R825" s="236">
        <v>7777777</v>
      </c>
      <c r="S825" s="236" t="s">
        <v>633</v>
      </c>
      <c r="T825" s="236" t="s">
        <v>1678</v>
      </c>
      <c r="U825" s="236" t="s">
        <v>671</v>
      </c>
      <c r="V825" s="236" t="s">
        <v>633</v>
      </c>
      <c r="W825" s="236"/>
    </row>
    <row r="826" spans="1:34" x14ac:dyDescent="0.25">
      <c r="A826" s="226" t="s">
        <v>4348</v>
      </c>
      <c r="B826" s="226" t="s">
        <v>4349</v>
      </c>
      <c r="C826" s="236" t="s">
        <v>687</v>
      </c>
      <c r="D826" s="226" t="s">
        <v>688</v>
      </c>
      <c r="E826" s="236" t="s">
        <v>4345</v>
      </c>
      <c r="F826" s="236" t="s">
        <v>269</v>
      </c>
      <c r="G826" s="236" t="s">
        <v>666</v>
      </c>
      <c r="H826" s="236" t="s">
        <v>666</v>
      </c>
      <c r="I826" s="236" t="s">
        <v>667</v>
      </c>
      <c r="J826" s="236" t="s">
        <v>289</v>
      </c>
      <c r="K826" s="236" t="s">
        <v>289</v>
      </c>
      <c r="L826" s="246">
        <v>7.35</v>
      </c>
      <c r="M826" s="236" t="s">
        <v>633</v>
      </c>
      <c r="N826" s="236" t="s">
        <v>4346</v>
      </c>
      <c r="O826" s="236" t="s">
        <v>4350</v>
      </c>
      <c r="P826" s="236">
        <v>1007846</v>
      </c>
      <c r="Q826" s="246">
        <v>7.35</v>
      </c>
      <c r="R826" s="236">
        <v>7777777</v>
      </c>
      <c r="S826" s="236" t="s">
        <v>633</v>
      </c>
      <c r="T826" s="236" t="s">
        <v>1678</v>
      </c>
      <c r="U826" s="236" t="s">
        <v>671</v>
      </c>
      <c r="V826" s="236" t="s">
        <v>636</v>
      </c>
      <c r="W826" s="236"/>
    </row>
    <row r="827" spans="1:34" x14ac:dyDescent="0.25">
      <c r="A827" s="226" t="s">
        <v>4351</v>
      </c>
      <c r="B827" s="226" t="s">
        <v>4352</v>
      </c>
      <c r="C827" s="236" t="s">
        <v>687</v>
      </c>
      <c r="D827" s="226" t="s">
        <v>688</v>
      </c>
      <c r="E827" s="236" t="s">
        <v>588</v>
      </c>
      <c r="F827" s="236" t="s">
        <v>269</v>
      </c>
      <c r="G827" s="236" t="s">
        <v>666</v>
      </c>
      <c r="H827" s="236" t="s">
        <v>666</v>
      </c>
      <c r="I827" s="236" t="e">
        <v>#N/A</v>
      </c>
      <c r="J827" s="236" t="s">
        <v>289</v>
      </c>
      <c r="K827" s="236" t="s">
        <v>289</v>
      </c>
      <c r="L827" s="246">
        <v>7.4</v>
      </c>
      <c r="M827" s="236" t="s">
        <v>633</v>
      </c>
      <c r="N827" s="236" t="s">
        <v>4353</v>
      </c>
      <c r="O827" s="236" t="s">
        <v>589</v>
      </c>
      <c r="P827" s="236" t="s">
        <v>636</v>
      </c>
      <c r="Q827" s="246">
        <v>7.4</v>
      </c>
      <c r="R827" s="236">
        <v>7777777</v>
      </c>
      <c r="S827" s="236" t="s">
        <v>633</v>
      </c>
      <c r="T827" s="236" t="s">
        <v>1678</v>
      </c>
      <c r="U827" s="236" t="s">
        <v>639</v>
      </c>
      <c r="V827" s="236" t="s">
        <v>636</v>
      </c>
      <c r="W827" s="236"/>
      <c r="Z827" s="226" t="s">
        <v>695</v>
      </c>
      <c r="AA827" s="228">
        <v>44273</v>
      </c>
      <c r="AB827" s="236" t="s">
        <v>671</v>
      </c>
    </row>
    <row r="828" spans="1:34" x14ac:dyDescent="0.25">
      <c r="A828" s="226" t="s">
        <v>4354</v>
      </c>
      <c r="B828" s="226" t="s">
        <v>4355</v>
      </c>
      <c r="C828" s="236" t="s">
        <v>99</v>
      </c>
      <c r="D828" s="236" t="s">
        <v>631</v>
      </c>
      <c r="E828" s="236" t="s">
        <v>4356</v>
      </c>
      <c r="F828" s="236" t="s">
        <v>269</v>
      </c>
      <c r="G828" s="236" t="s">
        <v>666</v>
      </c>
      <c r="H828" s="236" t="s">
        <v>666</v>
      </c>
      <c r="I828" s="236" t="s">
        <v>667</v>
      </c>
      <c r="J828" s="236" t="s">
        <v>289</v>
      </c>
      <c r="K828" s="236" t="s">
        <v>289</v>
      </c>
      <c r="L828" s="246">
        <v>9</v>
      </c>
      <c r="M828" s="236" t="s">
        <v>633</v>
      </c>
      <c r="N828" s="236" t="s">
        <v>4357</v>
      </c>
      <c r="O828" s="236" t="s">
        <v>4358</v>
      </c>
      <c r="P828" s="236" t="s">
        <v>4359</v>
      </c>
      <c r="Q828" s="246">
        <v>9</v>
      </c>
      <c r="R828" s="236">
        <v>7777777</v>
      </c>
      <c r="S828" s="236" t="s">
        <v>633</v>
      </c>
      <c r="T828" s="236" t="s">
        <v>2173</v>
      </c>
      <c r="U828" s="236" t="s">
        <v>735</v>
      </c>
      <c r="V828" s="236" t="s">
        <v>633</v>
      </c>
      <c r="W828" s="236"/>
      <c r="AA828" s="228">
        <v>44295</v>
      </c>
      <c r="AB828" s="236" t="s">
        <v>735</v>
      </c>
    </row>
    <row r="829" spans="1:34" x14ac:dyDescent="0.25">
      <c r="A829" s="226" t="s">
        <v>4360</v>
      </c>
      <c r="B829" s="226" t="s">
        <v>4361</v>
      </c>
      <c r="C829" s="236" t="s">
        <v>687</v>
      </c>
      <c r="D829" s="226" t="s">
        <v>688</v>
      </c>
      <c r="E829" s="236" t="s">
        <v>4356</v>
      </c>
      <c r="F829" s="236" t="s">
        <v>269</v>
      </c>
      <c r="G829" s="236" t="s">
        <v>666</v>
      </c>
      <c r="H829" s="236" t="s">
        <v>666</v>
      </c>
      <c r="I829" s="236" t="s">
        <v>667</v>
      </c>
      <c r="J829" s="236" t="s">
        <v>289</v>
      </c>
      <c r="K829" s="236" t="s">
        <v>289</v>
      </c>
      <c r="L829" s="246">
        <v>9</v>
      </c>
      <c r="M829" s="236" t="s">
        <v>633</v>
      </c>
      <c r="N829" s="236" t="s">
        <v>4362</v>
      </c>
      <c r="O829" s="236" t="s">
        <v>4363</v>
      </c>
      <c r="P829" s="236" t="s">
        <v>4359</v>
      </c>
      <c r="Q829" s="246">
        <v>9</v>
      </c>
      <c r="R829" s="236">
        <v>7777777</v>
      </c>
      <c r="S829" s="236" t="s">
        <v>633</v>
      </c>
      <c r="T829" s="236" t="s">
        <v>1678</v>
      </c>
      <c r="U829" s="236" t="s">
        <v>639</v>
      </c>
      <c r="V829" s="236" t="s">
        <v>636</v>
      </c>
      <c r="W829" s="236"/>
      <c r="X829" s="226" t="s">
        <v>695</v>
      </c>
      <c r="Y829" s="226" t="s">
        <v>695</v>
      </c>
      <c r="Z829" s="226" t="s">
        <v>695</v>
      </c>
    </row>
    <row r="830" spans="1:34" x14ac:dyDescent="0.25">
      <c r="A830" s="226" t="s">
        <v>4364</v>
      </c>
      <c r="B830" s="226" t="s">
        <v>4365</v>
      </c>
      <c r="C830" s="236" t="s">
        <v>99</v>
      </c>
      <c r="D830" s="236" t="s">
        <v>631</v>
      </c>
      <c r="E830" s="236" t="s">
        <v>337</v>
      </c>
      <c r="F830" s="236" t="s">
        <v>269</v>
      </c>
      <c r="G830" s="236" t="s">
        <v>666</v>
      </c>
      <c r="H830" s="236" t="s">
        <v>666</v>
      </c>
      <c r="I830" s="236" t="s">
        <v>667</v>
      </c>
      <c r="J830" s="236" t="s">
        <v>352</v>
      </c>
      <c r="K830" s="236" t="s">
        <v>352</v>
      </c>
      <c r="L830" s="246">
        <v>1.85</v>
      </c>
      <c r="M830" s="236" t="s">
        <v>862</v>
      </c>
      <c r="N830" s="236" t="s">
        <v>337</v>
      </c>
      <c r="O830" s="236" t="s">
        <v>4366</v>
      </c>
      <c r="P830" s="236">
        <v>1037140</v>
      </c>
      <c r="Q830" s="246">
        <v>1.85</v>
      </c>
      <c r="R830" s="236">
        <v>1037140</v>
      </c>
      <c r="S830" s="236" t="s">
        <v>637</v>
      </c>
      <c r="T830" s="236" t="s">
        <v>3783</v>
      </c>
      <c r="U830" s="236" t="s">
        <v>735</v>
      </c>
      <c r="V830" s="236" t="s">
        <v>862</v>
      </c>
      <c r="W830" s="236"/>
      <c r="AA830" s="228">
        <v>44218</v>
      </c>
      <c r="AB830" s="236" t="s">
        <v>879</v>
      </c>
      <c r="AC830" s="228">
        <v>44546</v>
      </c>
      <c r="AD830" s="236" t="s">
        <v>735</v>
      </c>
      <c r="AE830" s="249">
        <v>44167</v>
      </c>
      <c r="AF830" s="236" t="s">
        <v>879</v>
      </c>
      <c r="AG830" s="249">
        <v>44145</v>
      </c>
      <c r="AH830" s="236" t="s">
        <v>709</v>
      </c>
    </row>
    <row r="831" spans="1:34" x14ac:dyDescent="0.25">
      <c r="A831" s="226" t="s">
        <v>4367</v>
      </c>
      <c r="B831" s="226" t="s">
        <v>4368</v>
      </c>
      <c r="C831" s="236" t="s">
        <v>1053</v>
      </c>
      <c r="D831" s="226" t="s">
        <v>1054</v>
      </c>
      <c r="E831" s="236" t="s">
        <v>337</v>
      </c>
      <c r="F831" s="236" t="s">
        <v>269</v>
      </c>
      <c r="G831" s="236" t="s">
        <v>666</v>
      </c>
      <c r="H831" s="236" t="s">
        <v>666</v>
      </c>
      <c r="I831" s="236" t="s">
        <v>667</v>
      </c>
      <c r="J831" s="236" t="s">
        <v>352</v>
      </c>
      <c r="K831" s="236" t="s">
        <v>352</v>
      </c>
      <c r="L831" s="246">
        <v>1.85</v>
      </c>
      <c r="M831" s="236" t="s">
        <v>862</v>
      </c>
      <c r="N831" s="236" t="s">
        <v>337</v>
      </c>
      <c r="O831" s="236" t="s">
        <v>338</v>
      </c>
      <c r="P831" s="236">
        <v>1037140</v>
      </c>
      <c r="Q831" s="246">
        <v>1.85</v>
      </c>
      <c r="R831" s="236">
        <v>1037140</v>
      </c>
      <c r="S831" s="236" t="s">
        <v>637</v>
      </c>
      <c r="T831" s="236" t="s">
        <v>3783</v>
      </c>
      <c r="U831" s="236" t="s">
        <v>735</v>
      </c>
      <c r="V831" s="236" t="s">
        <v>636</v>
      </c>
      <c r="W831" s="236"/>
      <c r="AA831" s="228">
        <v>44218</v>
      </c>
      <c r="AB831" s="236" t="s">
        <v>879</v>
      </c>
      <c r="AC831" s="228">
        <v>44546</v>
      </c>
      <c r="AD831" s="236" t="s">
        <v>735</v>
      </c>
      <c r="AE831" s="249">
        <v>44167</v>
      </c>
      <c r="AF831" s="236" t="s">
        <v>879</v>
      </c>
      <c r="AG831" s="249">
        <v>44145</v>
      </c>
      <c r="AH831" s="236" t="s">
        <v>709</v>
      </c>
    </row>
    <row r="832" spans="1:34" x14ac:dyDescent="0.25">
      <c r="A832" s="226" t="s">
        <v>4369</v>
      </c>
      <c r="B832" s="226" t="s">
        <v>4370</v>
      </c>
      <c r="C832" s="236" t="s">
        <v>731</v>
      </c>
      <c r="D832" s="226" t="s">
        <v>732</v>
      </c>
      <c r="E832" s="236" t="s">
        <v>337</v>
      </c>
      <c r="F832" s="236" t="s">
        <v>269</v>
      </c>
      <c r="G832" s="236" t="s">
        <v>666</v>
      </c>
      <c r="H832" s="236" t="s">
        <v>666</v>
      </c>
      <c r="I832" s="236" t="s">
        <v>667</v>
      </c>
      <c r="J832" s="236" t="s">
        <v>352</v>
      </c>
      <c r="K832" s="236" t="s">
        <v>352</v>
      </c>
      <c r="L832" s="246">
        <v>1.85</v>
      </c>
      <c r="M832" s="236" t="s">
        <v>862</v>
      </c>
      <c r="N832" s="236" t="s">
        <v>337</v>
      </c>
      <c r="O832" s="236" t="s">
        <v>4371</v>
      </c>
      <c r="P832" s="236">
        <v>1037140</v>
      </c>
      <c r="Q832" s="246">
        <v>1.85</v>
      </c>
      <c r="R832" s="236">
        <v>1037140</v>
      </c>
      <c r="S832" s="236" t="s">
        <v>637</v>
      </c>
      <c r="T832" s="236" t="s">
        <v>3783</v>
      </c>
      <c r="U832" s="236" t="s">
        <v>735</v>
      </c>
      <c r="V832" s="236" t="s">
        <v>636</v>
      </c>
      <c r="W832" s="236"/>
      <c r="AA832" s="228">
        <v>44218</v>
      </c>
      <c r="AB832" s="236" t="s">
        <v>879</v>
      </c>
      <c r="AC832" s="228">
        <v>44546</v>
      </c>
      <c r="AD832" s="236" t="s">
        <v>735</v>
      </c>
      <c r="AE832" s="249">
        <v>44167</v>
      </c>
      <c r="AF832" s="236" t="s">
        <v>879</v>
      </c>
      <c r="AG832" s="249">
        <v>44145</v>
      </c>
      <c r="AH832" s="236" t="s">
        <v>709</v>
      </c>
    </row>
    <row r="833" spans="1:38" x14ac:dyDescent="0.25">
      <c r="A833" s="226" t="s">
        <v>4372</v>
      </c>
      <c r="B833" s="226" t="s">
        <v>4373</v>
      </c>
      <c r="C833" s="236" t="s">
        <v>687</v>
      </c>
      <c r="D833" s="226" t="s">
        <v>688</v>
      </c>
      <c r="E833" s="236" t="s">
        <v>337</v>
      </c>
      <c r="F833" s="236" t="s">
        <v>269</v>
      </c>
      <c r="G833" s="236" t="s">
        <v>666</v>
      </c>
      <c r="H833" s="236" t="s">
        <v>666</v>
      </c>
      <c r="I833" s="236" t="s">
        <v>667</v>
      </c>
      <c r="J833" s="236" t="s">
        <v>352</v>
      </c>
      <c r="K833" s="236" t="s">
        <v>352</v>
      </c>
      <c r="L833" s="246">
        <v>1.85</v>
      </c>
      <c r="M833" s="236" t="s">
        <v>862</v>
      </c>
      <c r="N833" s="236" t="s">
        <v>337</v>
      </c>
      <c r="O833" s="236" t="s">
        <v>4374</v>
      </c>
      <c r="P833" s="236">
        <v>1037140</v>
      </c>
      <c r="Q833" s="246">
        <v>1.85</v>
      </c>
      <c r="R833" s="236">
        <v>1037140</v>
      </c>
      <c r="S833" s="236" t="s">
        <v>637</v>
      </c>
      <c r="T833" s="236" t="s">
        <v>3783</v>
      </c>
      <c r="U833" s="236" t="s">
        <v>735</v>
      </c>
      <c r="V833" s="236" t="s">
        <v>636</v>
      </c>
      <c r="W833" s="236"/>
      <c r="AA833" s="228">
        <v>44218</v>
      </c>
      <c r="AB833" s="236" t="s">
        <v>879</v>
      </c>
      <c r="AC833" s="228">
        <v>44546</v>
      </c>
      <c r="AD833" s="236" t="s">
        <v>735</v>
      </c>
      <c r="AE833" s="249">
        <v>44167</v>
      </c>
      <c r="AF833" s="236" t="s">
        <v>879</v>
      </c>
      <c r="AG833" s="249">
        <v>44145</v>
      </c>
      <c r="AH833" s="236" t="s">
        <v>709</v>
      </c>
    </row>
    <row r="834" spans="1:38" x14ac:dyDescent="0.25">
      <c r="A834" s="226" t="s">
        <v>4375</v>
      </c>
      <c r="B834" s="226" t="s">
        <v>4376</v>
      </c>
      <c r="C834" s="236" t="s">
        <v>99</v>
      </c>
      <c r="D834" s="236" t="s">
        <v>631</v>
      </c>
      <c r="E834" s="236" t="s">
        <v>332</v>
      </c>
      <c r="F834" s="236" t="s">
        <v>269</v>
      </c>
      <c r="G834" s="236" t="s">
        <v>666</v>
      </c>
      <c r="H834" s="236" t="s">
        <v>666</v>
      </c>
      <c r="I834" s="236" t="s">
        <v>667</v>
      </c>
      <c r="J834" s="236" t="s">
        <v>352</v>
      </c>
      <c r="K834" s="236" t="s">
        <v>352</v>
      </c>
      <c r="L834" s="246">
        <v>1.85</v>
      </c>
      <c r="M834" s="236" t="s">
        <v>3797</v>
      </c>
      <c r="N834" s="236" t="s">
        <v>332</v>
      </c>
      <c r="O834" s="236" t="s">
        <v>4377</v>
      </c>
      <c r="P834" s="236">
        <v>1004101</v>
      </c>
      <c r="Q834" s="246">
        <v>1.85</v>
      </c>
      <c r="R834" s="236">
        <v>7777777</v>
      </c>
      <c r="S834" s="236" t="s">
        <v>637</v>
      </c>
      <c r="T834" s="236" t="s">
        <v>4378</v>
      </c>
      <c r="U834" s="236" t="s">
        <v>709</v>
      </c>
      <c r="V834" s="236" t="s">
        <v>332</v>
      </c>
      <c r="W834" s="236"/>
      <c r="AA834" s="228">
        <v>44491</v>
      </c>
      <c r="AB834" s="236" t="s">
        <v>671</v>
      </c>
      <c r="AC834" s="228">
        <v>44488</v>
      </c>
      <c r="AD834" s="236" t="s">
        <v>735</v>
      </c>
      <c r="AE834" s="249">
        <v>44218</v>
      </c>
      <c r="AF834" s="236" t="s">
        <v>879</v>
      </c>
      <c r="AG834" s="249">
        <v>44546</v>
      </c>
      <c r="AH834" s="236" t="s">
        <v>735</v>
      </c>
      <c r="AI834" s="249">
        <v>44167</v>
      </c>
      <c r="AJ834" s="236" t="s">
        <v>879</v>
      </c>
      <c r="AK834" s="249">
        <v>44145</v>
      </c>
      <c r="AL834" s="236" t="s">
        <v>709</v>
      </c>
    </row>
    <row r="835" spans="1:38" x14ac:dyDescent="0.25">
      <c r="A835" s="226" t="s">
        <v>4379</v>
      </c>
      <c r="B835" s="226" t="s">
        <v>4380</v>
      </c>
      <c r="C835" s="236" t="s">
        <v>1053</v>
      </c>
      <c r="D835" s="226" t="s">
        <v>1054</v>
      </c>
      <c r="E835" s="236" t="s">
        <v>332</v>
      </c>
      <c r="F835" s="236" t="s">
        <v>269</v>
      </c>
      <c r="G835" s="236" t="s">
        <v>666</v>
      </c>
      <c r="H835" s="236" t="s">
        <v>666</v>
      </c>
      <c r="I835" s="236" t="s">
        <v>667</v>
      </c>
      <c r="J835" s="236" t="s">
        <v>352</v>
      </c>
      <c r="K835" s="236" t="s">
        <v>352</v>
      </c>
      <c r="L835" s="246">
        <v>1.85</v>
      </c>
      <c r="M835" s="236" t="s">
        <v>3797</v>
      </c>
      <c r="N835" s="236" t="s">
        <v>332</v>
      </c>
      <c r="O835" s="236" t="s">
        <v>333</v>
      </c>
      <c r="P835" s="236">
        <v>1004101</v>
      </c>
      <c r="Q835" s="246">
        <v>1.85</v>
      </c>
      <c r="R835" s="236">
        <v>7777777</v>
      </c>
      <c r="S835" s="236" t="s">
        <v>637</v>
      </c>
      <c r="T835" s="236" t="s">
        <v>3783</v>
      </c>
      <c r="U835" s="236" t="s">
        <v>709</v>
      </c>
      <c r="V835" s="236" t="s">
        <v>636</v>
      </c>
      <c r="W835" s="236"/>
      <c r="AA835" s="228">
        <v>44491</v>
      </c>
      <c r="AB835" s="236" t="s">
        <v>671</v>
      </c>
      <c r="AC835" s="228">
        <v>44488</v>
      </c>
      <c r="AD835" s="236" t="s">
        <v>735</v>
      </c>
      <c r="AE835" s="249">
        <v>44218</v>
      </c>
      <c r="AF835" s="236" t="s">
        <v>879</v>
      </c>
      <c r="AG835" s="249">
        <v>44546</v>
      </c>
      <c r="AH835" s="236" t="s">
        <v>735</v>
      </c>
      <c r="AI835" s="249">
        <v>44167</v>
      </c>
      <c r="AJ835" s="236" t="s">
        <v>879</v>
      </c>
      <c r="AK835" s="249">
        <v>44145</v>
      </c>
      <c r="AL835" s="236" t="s">
        <v>709</v>
      </c>
    </row>
    <row r="836" spans="1:38" x14ac:dyDescent="0.25">
      <c r="A836" s="226" t="s">
        <v>4381</v>
      </c>
      <c r="B836" s="226" t="s">
        <v>4382</v>
      </c>
      <c r="C836" s="236" t="s">
        <v>687</v>
      </c>
      <c r="D836" s="226" t="s">
        <v>688</v>
      </c>
      <c r="E836" s="236" t="s">
        <v>332</v>
      </c>
      <c r="F836" s="236" t="s">
        <v>269</v>
      </c>
      <c r="G836" s="236" t="s">
        <v>666</v>
      </c>
      <c r="H836" s="236" t="s">
        <v>666</v>
      </c>
      <c r="I836" s="236" t="s">
        <v>667</v>
      </c>
      <c r="J836" s="236" t="s">
        <v>352</v>
      </c>
      <c r="K836" s="236" t="s">
        <v>352</v>
      </c>
      <c r="L836" s="246">
        <v>1.85</v>
      </c>
      <c r="M836" s="236" t="s">
        <v>3797</v>
      </c>
      <c r="N836" s="236" t="s">
        <v>332</v>
      </c>
      <c r="O836" s="236" t="s">
        <v>4383</v>
      </c>
      <c r="P836" s="236">
        <v>1004101</v>
      </c>
      <c r="Q836" s="246">
        <v>1.85</v>
      </c>
      <c r="R836" s="236">
        <v>7777777</v>
      </c>
      <c r="S836" s="236" t="s">
        <v>637</v>
      </c>
      <c r="T836" s="236" t="s">
        <v>4378</v>
      </c>
      <c r="U836" s="236" t="s">
        <v>709</v>
      </c>
      <c r="V836" s="236" t="s">
        <v>332</v>
      </c>
      <c r="W836" s="236"/>
      <c r="AA836" s="228">
        <v>44491</v>
      </c>
      <c r="AB836" s="236" t="s">
        <v>671</v>
      </c>
      <c r="AC836" s="228">
        <v>44488</v>
      </c>
      <c r="AD836" s="236" t="s">
        <v>735</v>
      </c>
      <c r="AE836" s="249">
        <v>44218</v>
      </c>
      <c r="AF836" s="236" t="s">
        <v>879</v>
      </c>
      <c r="AG836" s="249">
        <v>44546</v>
      </c>
      <c r="AH836" s="236" t="s">
        <v>735</v>
      </c>
      <c r="AI836" s="249">
        <v>44167</v>
      </c>
      <c r="AJ836" s="236" t="s">
        <v>879</v>
      </c>
      <c r="AK836" s="249">
        <v>44145</v>
      </c>
      <c r="AL836" s="236" t="s">
        <v>709</v>
      </c>
    </row>
    <row r="837" spans="1:38" x14ac:dyDescent="0.25">
      <c r="A837" s="226" t="s">
        <v>4384</v>
      </c>
      <c r="B837" s="226" t="s">
        <v>4385</v>
      </c>
      <c r="C837" s="236" t="s">
        <v>99</v>
      </c>
      <c r="D837" s="236" t="s">
        <v>631</v>
      </c>
      <c r="E837" s="236" t="s">
        <v>4386</v>
      </c>
      <c r="F837" s="236" t="s">
        <v>269</v>
      </c>
      <c r="G837" s="236" t="s">
        <v>666</v>
      </c>
      <c r="H837" s="236" t="s">
        <v>666</v>
      </c>
      <c r="I837" s="236" t="s">
        <v>667</v>
      </c>
      <c r="J837" s="236" t="s">
        <v>352</v>
      </c>
      <c r="K837" s="236" t="s">
        <v>352</v>
      </c>
      <c r="L837" s="246">
        <v>1.85</v>
      </c>
      <c r="M837" s="236" t="s">
        <v>2770</v>
      </c>
      <c r="N837" s="236" t="s">
        <v>4386</v>
      </c>
      <c r="O837" s="236" t="s">
        <v>4387</v>
      </c>
      <c r="P837" s="236"/>
      <c r="Q837" s="246">
        <v>1.85</v>
      </c>
      <c r="R837" s="236">
        <v>7777777</v>
      </c>
      <c r="S837" s="236" t="s">
        <v>637</v>
      </c>
      <c r="T837" s="236" t="s">
        <v>4378</v>
      </c>
      <c r="U837" s="236" t="s">
        <v>735</v>
      </c>
      <c r="V837" s="236" t="s">
        <v>4386</v>
      </c>
      <c r="W837" s="236"/>
      <c r="AA837" s="228">
        <v>44218</v>
      </c>
      <c r="AB837" s="236" t="s">
        <v>879</v>
      </c>
      <c r="AC837" s="228">
        <v>44546</v>
      </c>
      <c r="AD837" s="236" t="s">
        <v>735</v>
      </c>
      <c r="AE837" s="249">
        <v>44167</v>
      </c>
      <c r="AF837" s="236" t="s">
        <v>879</v>
      </c>
      <c r="AG837" s="249">
        <v>44145</v>
      </c>
      <c r="AH837" s="236" t="s">
        <v>709</v>
      </c>
    </row>
    <row r="838" spans="1:38" x14ac:dyDescent="0.25">
      <c r="A838" s="226" t="s">
        <v>4388</v>
      </c>
      <c r="B838" s="226" t="s">
        <v>4389</v>
      </c>
      <c r="C838" s="236" t="s">
        <v>1053</v>
      </c>
      <c r="D838" s="226" t="s">
        <v>1054</v>
      </c>
      <c r="E838" s="236" t="s">
        <v>4386</v>
      </c>
      <c r="F838" s="236" t="s">
        <v>269</v>
      </c>
      <c r="G838" s="236" t="s">
        <v>666</v>
      </c>
      <c r="H838" s="236" t="s">
        <v>666</v>
      </c>
      <c r="I838" s="236" t="s">
        <v>667</v>
      </c>
      <c r="J838" s="236" t="s">
        <v>352</v>
      </c>
      <c r="K838" s="236" t="s">
        <v>352</v>
      </c>
      <c r="L838" s="246">
        <v>1.85</v>
      </c>
      <c r="M838" s="236" t="s">
        <v>2770</v>
      </c>
      <c r="N838" s="236" t="s">
        <v>4386</v>
      </c>
      <c r="O838" s="236" t="s">
        <v>4390</v>
      </c>
      <c r="P838" s="236"/>
      <c r="Q838" s="246">
        <v>1.85</v>
      </c>
      <c r="R838" s="236">
        <v>7777777</v>
      </c>
      <c r="S838" s="236" t="s">
        <v>637</v>
      </c>
      <c r="T838" s="236" t="s">
        <v>4378</v>
      </c>
      <c r="U838" s="236" t="s">
        <v>735</v>
      </c>
      <c r="V838" s="236" t="s">
        <v>4386</v>
      </c>
      <c r="W838" s="236"/>
      <c r="AA838" s="228">
        <v>44218</v>
      </c>
      <c r="AB838" s="236" t="s">
        <v>879</v>
      </c>
      <c r="AC838" s="228">
        <v>44546</v>
      </c>
      <c r="AD838" s="236" t="s">
        <v>735</v>
      </c>
      <c r="AE838" s="249">
        <v>44167</v>
      </c>
      <c r="AF838" s="236" t="s">
        <v>879</v>
      </c>
      <c r="AG838" s="249">
        <v>44145</v>
      </c>
      <c r="AH838" s="236" t="s">
        <v>718</v>
      </c>
    </row>
    <row r="839" spans="1:38" x14ac:dyDescent="0.25">
      <c r="A839" s="226" t="s">
        <v>4391</v>
      </c>
      <c r="B839" s="226" t="s">
        <v>4392</v>
      </c>
      <c r="C839" s="236" t="s">
        <v>731</v>
      </c>
      <c r="D839" s="226" t="s">
        <v>732</v>
      </c>
      <c r="E839" s="236" t="s">
        <v>4386</v>
      </c>
      <c r="F839" s="236" t="s">
        <v>269</v>
      </c>
      <c r="G839" s="236" t="s">
        <v>666</v>
      </c>
      <c r="H839" s="236" t="s">
        <v>666</v>
      </c>
      <c r="I839" s="236" t="s">
        <v>667</v>
      </c>
      <c r="J839" s="236" t="s">
        <v>352</v>
      </c>
      <c r="K839" s="236" t="s">
        <v>352</v>
      </c>
      <c r="L839" s="246">
        <v>1.85</v>
      </c>
      <c r="M839" s="236" t="s">
        <v>2770</v>
      </c>
      <c r="N839" s="236" t="s">
        <v>4386</v>
      </c>
      <c r="O839" s="236" t="s">
        <v>4393</v>
      </c>
      <c r="P839" s="236"/>
      <c r="Q839" s="246">
        <v>1.85</v>
      </c>
      <c r="R839" s="236">
        <v>7777777</v>
      </c>
      <c r="S839" s="236" t="s">
        <v>637</v>
      </c>
      <c r="T839" s="236" t="s">
        <v>4378</v>
      </c>
      <c r="U839" s="236" t="s">
        <v>735</v>
      </c>
      <c r="V839" s="236" t="s">
        <v>4386</v>
      </c>
      <c r="W839" s="236"/>
      <c r="AA839" s="228">
        <v>44218</v>
      </c>
      <c r="AB839" s="236" t="s">
        <v>879</v>
      </c>
      <c r="AC839" s="228">
        <v>44546</v>
      </c>
      <c r="AD839" s="236" t="s">
        <v>735</v>
      </c>
      <c r="AE839" s="249">
        <v>44167</v>
      </c>
      <c r="AF839" s="236" t="s">
        <v>879</v>
      </c>
      <c r="AG839" s="249">
        <v>44145</v>
      </c>
      <c r="AH839" s="236" t="s">
        <v>709</v>
      </c>
    </row>
    <row r="840" spans="1:38" x14ac:dyDescent="0.25">
      <c r="A840" s="226" t="s">
        <v>4394</v>
      </c>
      <c r="B840" s="226" t="s">
        <v>4395</v>
      </c>
      <c r="C840" s="236" t="s">
        <v>687</v>
      </c>
      <c r="D840" s="226" t="s">
        <v>688</v>
      </c>
      <c r="E840" s="236" t="s">
        <v>4386</v>
      </c>
      <c r="F840" s="236" t="s">
        <v>269</v>
      </c>
      <c r="G840" s="236" t="s">
        <v>666</v>
      </c>
      <c r="H840" s="236" t="s">
        <v>666</v>
      </c>
      <c r="I840" s="236" t="s">
        <v>667</v>
      </c>
      <c r="J840" s="236" t="s">
        <v>352</v>
      </c>
      <c r="K840" s="236" t="s">
        <v>352</v>
      </c>
      <c r="L840" s="246">
        <v>1.85</v>
      </c>
      <c r="M840" s="236" t="s">
        <v>2770</v>
      </c>
      <c r="N840" s="236" t="s">
        <v>4386</v>
      </c>
      <c r="O840" s="236" t="s">
        <v>4396</v>
      </c>
      <c r="P840" s="236"/>
      <c r="Q840" s="246">
        <v>1.85</v>
      </c>
      <c r="R840" s="236">
        <v>7777777</v>
      </c>
      <c r="S840" s="236" t="s">
        <v>637</v>
      </c>
      <c r="T840" s="236" t="s">
        <v>4378</v>
      </c>
      <c r="U840" s="236" t="s">
        <v>735</v>
      </c>
      <c r="V840" s="236" t="s">
        <v>4386</v>
      </c>
      <c r="W840" s="236"/>
      <c r="AA840" s="228">
        <v>44218</v>
      </c>
      <c r="AB840" s="236" t="s">
        <v>879</v>
      </c>
      <c r="AC840" s="228">
        <v>44546</v>
      </c>
      <c r="AD840" s="236" t="s">
        <v>735</v>
      </c>
      <c r="AE840" s="249">
        <v>44167</v>
      </c>
      <c r="AF840" s="236" t="s">
        <v>879</v>
      </c>
      <c r="AG840" s="249">
        <v>44145</v>
      </c>
      <c r="AH840" s="236" t="s">
        <v>709</v>
      </c>
    </row>
    <row r="841" spans="1:38" x14ac:dyDescent="0.25">
      <c r="A841" s="226" t="s">
        <v>4397</v>
      </c>
      <c r="B841" s="226" t="s">
        <v>4398</v>
      </c>
      <c r="C841" s="236" t="s">
        <v>99</v>
      </c>
      <c r="D841" s="236" t="s">
        <v>631</v>
      </c>
      <c r="E841" s="236" t="s">
        <v>326</v>
      </c>
      <c r="F841" s="236" t="s">
        <v>269</v>
      </c>
      <c r="G841" s="236" t="s">
        <v>666</v>
      </c>
      <c r="H841" s="236" t="s">
        <v>666</v>
      </c>
      <c r="I841" s="236" t="s">
        <v>667</v>
      </c>
      <c r="J841" s="236" t="s">
        <v>352</v>
      </c>
      <c r="K841" s="236" t="s">
        <v>352</v>
      </c>
      <c r="L841" s="246">
        <v>1.85</v>
      </c>
      <c r="M841" s="236" t="s">
        <v>2770</v>
      </c>
      <c r="N841" s="236" t="s">
        <v>326</v>
      </c>
      <c r="O841" s="236" t="s">
        <v>4399</v>
      </c>
      <c r="P841" s="236">
        <v>1037595</v>
      </c>
      <c r="Q841" s="246">
        <v>1.85</v>
      </c>
      <c r="R841" s="236">
        <v>7777777</v>
      </c>
      <c r="S841" s="236" t="s">
        <v>637</v>
      </c>
      <c r="T841" s="236" t="s">
        <v>3783</v>
      </c>
      <c r="U841" s="236" t="s">
        <v>735</v>
      </c>
      <c r="V841" s="236" t="s">
        <v>326</v>
      </c>
      <c r="W841" s="236"/>
      <c r="AA841" s="228">
        <v>44218</v>
      </c>
      <c r="AB841" s="236" t="s">
        <v>879</v>
      </c>
      <c r="AC841" s="228">
        <v>44546</v>
      </c>
      <c r="AD841" s="236" t="s">
        <v>735</v>
      </c>
      <c r="AE841" s="249">
        <v>44167</v>
      </c>
      <c r="AF841" s="236" t="s">
        <v>879</v>
      </c>
      <c r="AG841" s="249">
        <v>44145</v>
      </c>
      <c r="AH841" s="236" t="s">
        <v>709</v>
      </c>
    </row>
    <row r="842" spans="1:38" x14ac:dyDescent="0.25">
      <c r="A842" s="226" t="s">
        <v>4400</v>
      </c>
      <c r="B842" s="226" t="s">
        <v>4401</v>
      </c>
      <c r="C842" s="236" t="s">
        <v>1053</v>
      </c>
      <c r="D842" s="226" t="s">
        <v>1054</v>
      </c>
      <c r="E842" s="236" t="s">
        <v>326</v>
      </c>
      <c r="F842" s="236" t="s">
        <v>269</v>
      </c>
      <c r="G842" s="236" t="s">
        <v>666</v>
      </c>
      <c r="H842" s="236" t="s">
        <v>666</v>
      </c>
      <c r="I842" s="236" t="s">
        <v>667</v>
      </c>
      <c r="J842" s="236" t="s">
        <v>352</v>
      </c>
      <c r="K842" s="236" t="s">
        <v>352</v>
      </c>
      <c r="L842" s="246">
        <v>1.85</v>
      </c>
      <c r="M842" s="236" t="s">
        <v>2770</v>
      </c>
      <c r="N842" s="236" t="s">
        <v>326</v>
      </c>
      <c r="O842" s="236" t="s">
        <v>327</v>
      </c>
      <c r="P842" s="236">
        <v>1037595</v>
      </c>
      <c r="Q842" s="246">
        <v>1.85</v>
      </c>
      <c r="R842" s="236">
        <v>7777777</v>
      </c>
      <c r="S842" s="236" t="s">
        <v>637</v>
      </c>
      <c r="T842" s="236" t="s">
        <v>4378</v>
      </c>
      <c r="U842" s="236" t="s">
        <v>735</v>
      </c>
      <c r="V842" s="236" t="s">
        <v>636</v>
      </c>
      <c r="W842" s="236"/>
      <c r="AA842" s="228">
        <v>44218</v>
      </c>
      <c r="AB842" s="236" t="s">
        <v>879</v>
      </c>
      <c r="AC842" s="228">
        <v>44546</v>
      </c>
      <c r="AD842" s="236" t="s">
        <v>735</v>
      </c>
      <c r="AE842" s="249">
        <v>44167</v>
      </c>
      <c r="AF842" s="236" t="s">
        <v>879</v>
      </c>
      <c r="AG842" s="249">
        <v>44145</v>
      </c>
      <c r="AH842" s="236" t="s">
        <v>718</v>
      </c>
    </row>
    <row r="843" spans="1:38" x14ac:dyDescent="0.25">
      <c r="A843" s="226" t="s">
        <v>4402</v>
      </c>
      <c r="B843" s="226" t="s">
        <v>4403</v>
      </c>
      <c r="C843" s="236" t="s">
        <v>687</v>
      </c>
      <c r="D843" s="226" t="s">
        <v>688</v>
      </c>
      <c r="E843" s="236" t="s">
        <v>326</v>
      </c>
      <c r="F843" s="236" t="s">
        <v>269</v>
      </c>
      <c r="G843" s="236" t="s">
        <v>666</v>
      </c>
      <c r="H843" s="236" t="s">
        <v>666</v>
      </c>
      <c r="I843" s="236" t="s">
        <v>667</v>
      </c>
      <c r="J843" s="236" t="s">
        <v>352</v>
      </c>
      <c r="K843" s="236" t="s">
        <v>352</v>
      </c>
      <c r="L843" s="246">
        <v>1.85</v>
      </c>
      <c r="M843" s="236" t="s">
        <v>2770</v>
      </c>
      <c r="N843" s="236" t="s">
        <v>326</v>
      </c>
      <c r="O843" s="236" t="s">
        <v>4404</v>
      </c>
      <c r="P843" s="236">
        <v>1037595</v>
      </c>
      <c r="Q843" s="246">
        <v>1.85</v>
      </c>
      <c r="R843" s="236">
        <v>7777777</v>
      </c>
      <c r="S843" s="236" t="s">
        <v>637</v>
      </c>
      <c r="T843" s="236" t="s">
        <v>3783</v>
      </c>
      <c r="U843" s="236" t="s">
        <v>735</v>
      </c>
      <c r="V843" s="236" t="s">
        <v>326</v>
      </c>
      <c r="W843" s="236"/>
      <c r="AA843" s="228">
        <v>44218</v>
      </c>
      <c r="AB843" s="236" t="s">
        <v>879</v>
      </c>
      <c r="AC843" s="228">
        <v>44546</v>
      </c>
      <c r="AD843" s="236" t="s">
        <v>735</v>
      </c>
      <c r="AE843" s="249">
        <v>44167</v>
      </c>
      <c r="AF843" s="236" t="s">
        <v>879</v>
      </c>
      <c r="AG843" s="249">
        <v>44145</v>
      </c>
      <c r="AH843" s="236" t="s">
        <v>709</v>
      </c>
    </row>
    <row r="844" spans="1:38" x14ac:dyDescent="0.25">
      <c r="A844" s="226" t="s">
        <v>4405</v>
      </c>
      <c r="B844" s="226" t="s">
        <v>4406</v>
      </c>
      <c r="C844" s="236" t="s">
        <v>731</v>
      </c>
      <c r="D844" s="226" t="s">
        <v>732</v>
      </c>
      <c r="E844" s="236" t="s">
        <v>4407</v>
      </c>
      <c r="F844" s="236" t="s">
        <v>269</v>
      </c>
      <c r="G844" s="236" t="s">
        <v>666</v>
      </c>
      <c r="H844" s="236" t="s">
        <v>666</v>
      </c>
      <c r="I844" s="236"/>
      <c r="J844" s="236" t="s">
        <v>875</v>
      </c>
      <c r="K844" s="236" t="s">
        <v>875</v>
      </c>
      <c r="L844" s="246">
        <v>1</v>
      </c>
      <c r="M844" s="236" t="s">
        <v>633</v>
      </c>
      <c r="N844" s="236" t="s">
        <v>1546</v>
      </c>
      <c r="O844" s="236" t="s">
        <v>4408</v>
      </c>
      <c r="P844" s="236" t="s">
        <v>1548</v>
      </c>
      <c r="Q844" s="246">
        <v>1</v>
      </c>
      <c r="R844" s="236">
        <v>1051321</v>
      </c>
      <c r="S844" s="236" t="s">
        <v>633</v>
      </c>
      <c r="T844" s="236" t="s">
        <v>1537</v>
      </c>
      <c r="U844" s="236" t="s">
        <v>735</v>
      </c>
      <c r="V844" s="236" t="s">
        <v>1542</v>
      </c>
      <c r="W844" s="236"/>
    </row>
    <row r="845" spans="1:38" x14ac:dyDescent="0.25">
      <c r="A845" s="226" t="s">
        <v>4409</v>
      </c>
      <c r="B845" s="226" t="s">
        <v>4410</v>
      </c>
      <c r="C845" s="236" t="s">
        <v>99</v>
      </c>
      <c r="D845" s="236" t="s">
        <v>631</v>
      </c>
      <c r="E845" s="236" t="s">
        <v>4411</v>
      </c>
      <c r="F845" s="236" t="s">
        <v>269</v>
      </c>
      <c r="G845" s="236" t="s">
        <v>666</v>
      </c>
      <c r="H845" s="236" t="s">
        <v>666</v>
      </c>
      <c r="I845" s="236" t="e">
        <v>#N/A</v>
      </c>
      <c r="J845" s="236" t="s">
        <v>845</v>
      </c>
      <c r="K845" s="236" t="s">
        <v>845</v>
      </c>
      <c r="L845" s="246">
        <v>9</v>
      </c>
      <c r="M845" s="236" t="s">
        <v>633</v>
      </c>
      <c r="N845" s="236" t="s">
        <v>4412</v>
      </c>
      <c r="O845" s="236" t="s">
        <v>4413</v>
      </c>
      <c r="P845" s="236" t="s">
        <v>636</v>
      </c>
      <c r="Q845" s="246">
        <v>9</v>
      </c>
      <c r="R845" s="236">
        <v>1076327</v>
      </c>
      <c r="S845" s="236" t="s">
        <v>637</v>
      </c>
      <c r="T845" s="236" t="s">
        <v>848</v>
      </c>
      <c r="U845" s="236" t="s">
        <v>639</v>
      </c>
      <c r="V845" s="236" t="s">
        <v>636</v>
      </c>
      <c r="W845" s="236"/>
      <c r="X845" s="226" t="s">
        <v>640</v>
      </c>
      <c r="Y845" s="226" t="s">
        <v>640</v>
      </c>
      <c r="Z845" s="226" t="s">
        <v>640</v>
      </c>
    </row>
    <row r="846" spans="1:38" x14ac:dyDescent="0.25">
      <c r="A846" s="244" t="s">
        <v>4414</v>
      </c>
      <c r="B846" s="244" t="s">
        <v>4415</v>
      </c>
      <c r="C846" s="245" t="s">
        <v>99</v>
      </c>
      <c r="D846" s="245" t="s">
        <v>631</v>
      </c>
      <c r="E846" s="236" t="s">
        <v>4416</v>
      </c>
      <c r="F846" s="236" t="s">
        <v>269</v>
      </c>
      <c r="G846" s="236" t="s">
        <v>666</v>
      </c>
      <c r="H846" s="245" t="e">
        <v>#N/A</v>
      </c>
      <c r="I846" s="236" t="e">
        <v>#N/A</v>
      </c>
      <c r="J846" s="236" t="s">
        <v>309</v>
      </c>
      <c r="K846" s="236" t="s">
        <v>309</v>
      </c>
      <c r="L846" s="246">
        <v>9</v>
      </c>
      <c r="M846" s="236" t="s">
        <v>1168</v>
      </c>
      <c r="N846" s="236" t="s">
        <v>4417</v>
      </c>
      <c r="O846" s="236" t="s">
        <v>4418</v>
      </c>
      <c r="P846" s="236" t="s">
        <v>636</v>
      </c>
      <c r="Q846" s="246">
        <v>9</v>
      </c>
      <c r="R846" s="236">
        <v>1037874</v>
      </c>
      <c r="S846" s="236" t="s">
        <v>633</v>
      </c>
      <c r="T846" s="236" t="s">
        <v>886</v>
      </c>
      <c r="U846" s="236" t="s">
        <v>639</v>
      </c>
      <c r="V846" s="236" t="s">
        <v>636</v>
      </c>
      <c r="W846" s="236"/>
      <c r="X846" s="226" t="s">
        <v>640</v>
      </c>
      <c r="Y846" s="226" t="s">
        <v>640</v>
      </c>
      <c r="Z846" s="226" t="s">
        <v>640</v>
      </c>
    </row>
    <row r="847" spans="1:38" x14ac:dyDescent="0.25">
      <c r="A847" s="226" t="s">
        <v>4414</v>
      </c>
      <c r="B847" s="226" t="s">
        <v>4419</v>
      </c>
      <c r="C847" s="236" t="s">
        <v>99</v>
      </c>
      <c r="D847" s="236" t="s">
        <v>631</v>
      </c>
      <c r="E847" s="236" t="s">
        <v>4416</v>
      </c>
      <c r="F847" s="236" t="s">
        <v>269</v>
      </c>
      <c r="G847" s="236" t="s">
        <v>666</v>
      </c>
      <c r="H847" s="236" t="s">
        <v>666</v>
      </c>
      <c r="I847" s="236" t="e">
        <v>#N/A</v>
      </c>
      <c r="J847" s="236" t="s">
        <v>309</v>
      </c>
      <c r="K847" s="236" t="s">
        <v>309</v>
      </c>
      <c r="L847" s="227">
        <v>9</v>
      </c>
      <c r="M847" s="236" t="s">
        <v>1168</v>
      </c>
      <c r="N847" s="236" t="s">
        <v>4417</v>
      </c>
      <c r="O847" s="236" t="s">
        <v>4420</v>
      </c>
      <c r="P847" s="236" t="s">
        <v>636</v>
      </c>
      <c r="Q847" s="227">
        <v>9</v>
      </c>
      <c r="R847" s="236" t="s">
        <v>4421</v>
      </c>
      <c r="S847" s="236" t="s">
        <v>633</v>
      </c>
      <c r="T847" s="236" t="s">
        <v>886</v>
      </c>
      <c r="U847" s="236" t="s">
        <v>639</v>
      </c>
      <c r="V847" s="236"/>
      <c r="W847" s="236"/>
      <c r="X847" s="236" t="s">
        <v>109</v>
      </c>
      <c r="Y847" s="236" t="s">
        <v>109</v>
      </c>
      <c r="Z847" s="226" t="s">
        <v>640</v>
      </c>
      <c r="AA847" s="248" t="s">
        <v>1155</v>
      </c>
      <c r="AB847" s="236"/>
      <c r="AC847" s="248"/>
      <c r="AD847" s="236"/>
      <c r="AE847" s="236"/>
      <c r="AF847" s="236"/>
      <c r="AG847" s="236"/>
    </row>
    <row r="848" spans="1:38" x14ac:dyDescent="0.25">
      <c r="A848" s="244" t="s">
        <v>4422</v>
      </c>
      <c r="B848" s="244" t="s">
        <v>4423</v>
      </c>
      <c r="C848" s="245" t="s">
        <v>687</v>
      </c>
      <c r="D848" s="244" t="s">
        <v>688</v>
      </c>
      <c r="E848" s="245" t="s">
        <v>4424</v>
      </c>
      <c r="F848" s="236" t="s">
        <v>269</v>
      </c>
      <c r="G848" s="236" t="s">
        <v>666</v>
      </c>
      <c r="H848" s="245" t="e">
        <v>#N/A</v>
      </c>
      <c r="I848" s="236"/>
      <c r="J848" s="236" t="s">
        <v>3422</v>
      </c>
      <c r="K848" s="236" t="s">
        <v>3422</v>
      </c>
      <c r="L848" s="246">
        <v>2.5</v>
      </c>
      <c r="M848" s="236" t="s">
        <v>633</v>
      </c>
      <c r="N848" s="236" t="s">
        <v>4425</v>
      </c>
      <c r="O848" s="236" t="s">
        <v>4426</v>
      </c>
      <c r="P848" s="236" t="s">
        <v>4427</v>
      </c>
      <c r="Q848" s="246">
        <v>2.5</v>
      </c>
      <c r="R848" s="236">
        <v>1057327</v>
      </c>
      <c r="S848" s="236" t="s">
        <v>633</v>
      </c>
      <c r="T848" s="236" t="s">
        <v>3423</v>
      </c>
      <c r="U848" s="236" t="s">
        <v>735</v>
      </c>
      <c r="V848" s="236" t="s">
        <v>636</v>
      </c>
      <c r="W848" s="236"/>
    </row>
    <row r="849" spans="1:34" x14ac:dyDescent="0.25">
      <c r="A849" s="226" t="s">
        <v>4422</v>
      </c>
      <c r="B849" s="226" t="s">
        <v>4428</v>
      </c>
      <c r="C849" s="236" t="s">
        <v>687</v>
      </c>
      <c r="D849" s="226" t="s">
        <v>688</v>
      </c>
      <c r="E849" s="236" t="s">
        <v>4424</v>
      </c>
      <c r="F849" s="236" t="s">
        <v>269</v>
      </c>
      <c r="G849" s="236" t="s">
        <v>666</v>
      </c>
      <c r="H849" s="236" t="s">
        <v>666</v>
      </c>
      <c r="I849" s="236"/>
      <c r="J849" s="236" t="s">
        <v>3422</v>
      </c>
      <c r="K849" s="236" t="s">
        <v>3422</v>
      </c>
      <c r="L849" s="246">
        <v>1</v>
      </c>
      <c r="M849" s="236" t="s">
        <v>633</v>
      </c>
      <c r="N849" s="236" t="s">
        <v>4425</v>
      </c>
      <c r="O849" s="236" t="s">
        <v>4429</v>
      </c>
      <c r="P849" s="236" t="s">
        <v>4427</v>
      </c>
      <c r="Q849" s="246">
        <v>1</v>
      </c>
      <c r="R849" s="236" t="s">
        <v>4430</v>
      </c>
      <c r="S849" s="236" t="s">
        <v>633</v>
      </c>
      <c r="T849" s="236" t="s">
        <v>3423</v>
      </c>
      <c r="U849" s="236" t="s">
        <v>735</v>
      </c>
      <c r="V849" s="236"/>
      <c r="W849" s="236"/>
      <c r="X849" s="236" t="s">
        <v>269</v>
      </c>
      <c r="Y849" s="236" t="s">
        <v>269</v>
      </c>
      <c r="Z849" s="236"/>
      <c r="AA849" s="248" t="s">
        <v>1155</v>
      </c>
      <c r="AB849" s="236"/>
      <c r="AC849" s="248"/>
      <c r="AD849" s="236"/>
      <c r="AE849" s="236"/>
      <c r="AF849" s="236"/>
      <c r="AG849" s="236"/>
    </row>
    <row r="850" spans="1:34" x14ac:dyDescent="0.25">
      <c r="A850" s="226" t="s">
        <v>4431</v>
      </c>
      <c r="B850" s="226" t="s">
        <v>4432</v>
      </c>
      <c r="C850" s="236" t="s">
        <v>99</v>
      </c>
      <c r="D850" s="236" t="s">
        <v>631</v>
      </c>
      <c r="E850" s="236" t="s">
        <v>343</v>
      </c>
      <c r="F850" s="236" t="s">
        <v>269</v>
      </c>
      <c r="G850" s="236" t="s">
        <v>666</v>
      </c>
      <c r="H850" s="236" t="s">
        <v>666</v>
      </c>
      <c r="I850" s="236" t="s">
        <v>667</v>
      </c>
      <c r="J850" s="236" t="s">
        <v>353</v>
      </c>
      <c r="K850" s="236" t="s">
        <v>353</v>
      </c>
      <c r="L850" s="246">
        <v>1</v>
      </c>
      <c r="M850" s="236" t="s">
        <v>3797</v>
      </c>
      <c r="N850" s="236" t="s">
        <v>343</v>
      </c>
      <c r="O850" s="236" t="s">
        <v>375</v>
      </c>
      <c r="P850" s="236">
        <v>12345678</v>
      </c>
      <c r="Q850" s="246">
        <v>1</v>
      </c>
      <c r="R850" s="236">
        <v>7777777</v>
      </c>
      <c r="S850" s="236" t="s">
        <v>637</v>
      </c>
      <c r="T850" s="236" t="s">
        <v>4433</v>
      </c>
      <c r="U850" s="236" t="s">
        <v>709</v>
      </c>
      <c r="V850" s="236" t="s">
        <v>343</v>
      </c>
      <c r="W850" s="236"/>
      <c r="AA850" s="228">
        <v>44411</v>
      </c>
      <c r="AB850" s="236" t="s">
        <v>735</v>
      </c>
      <c r="AC850" s="228">
        <v>44167</v>
      </c>
      <c r="AD850" s="236" t="s">
        <v>718</v>
      </c>
    </row>
    <row r="851" spans="1:34" x14ac:dyDescent="0.25">
      <c r="A851" s="226" t="s">
        <v>4434</v>
      </c>
      <c r="B851" s="226" t="s">
        <v>4432</v>
      </c>
      <c r="C851" s="236" t="s">
        <v>1053</v>
      </c>
      <c r="D851" s="226" t="s">
        <v>1054</v>
      </c>
      <c r="E851" s="236" t="s">
        <v>343</v>
      </c>
      <c r="F851" s="236" t="s">
        <v>269</v>
      </c>
      <c r="G851" s="236" t="s">
        <v>666</v>
      </c>
      <c r="H851" s="236" t="s">
        <v>666</v>
      </c>
      <c r="I851" s="236" t="s">
        <v>667</v>
      </c>
      <c r="J851" s="236" t="s">
        <v>353</v>
      </c>
      <c r="K851" s="236" t="s">
        <v>353</v>
      </c>
      <c r="L851" s="246">
        <v>1</v>
      </c>
      <c r="M851" s="236" t="s">
        <v>3797</v>
      </c>
      <c r="N851" s="236" t="s">
        <v>343</v>
      </c>
      <c r="O851" s="236" t="s">
        <v>375</v>
      </c>
      <c r="P851" s="236">
        <v>12345678</v>
      </c>
      <c r="Q851" s="246">
        <v>1</v>
      </c>
      <c r="R851" s="236">
        <v>7777777</v>
      </c>
      <c r="S851" s="236" t="s">
        <v>637</v>
      </c>
      <c r="T851" s="236" t="s">
        <v>4433</v>
      </c>
      <c r="U851" s="236" t="s">
        <v>709</v>
      </c>
      <c r="V851" s="236" t="s">
        <v>343</v>
      </c>
      <c r="W851" s="236"/>
      <c r="AA851" s="228">
        <v>44411</v>
      </c>
      <c r="AB851" s="236" t="s">
        <v>735</v>
      </c>
      <c r="AC851" s="228">
        <v>44167</v>
      </c>
      <c r="AD851" s="236" t="s">
        <v>718</v>
      </c>
    </row>
    <row r="852" spans="1:34" x14ac:dyDescent="0.25">
      <c r="A852" s="226" t="s">
        <v>4435</v>
      </c>
      <c r="B852" s="226" t="s">
        <v>4432</v>
      </c>
      <c r="C852" s="236" t="s">
        <v>731</v>
      </c>
      <c r="D852" s="226" t="s">
        <v>732</v>
      </c>
      <c r="E852" s="236" t="s">
        <v>343</v>
      </c>
      <c r="F852" s="236" t="s">
        <v>269</v>
      </c>
      <c r="G852" s="236" t="s">
        <v>666</v>
      </c>
      <c r="H852" s="236" t="s">
        <v>666</v>
      </c>
      <c r="I852" s="236" t="s">
        <v>667</v>
      </c>
      <c r="J852" s="236" t="s">
        <v>353</v>
      </c>
      <c r="K852" s="236" t="s">
        <v>353</v>
      </c>
      <c r="L852" s="246">
        <v>1</v>
      </c>
      <c r="M852" s="236" t="s">
        <v>3797</v>
      </c>
      <c r="N852" s="236" t="s">
        <v>343</v>
      </c>
      <c r="O852" s="236" t="s">
        <v>375</v>
      </c>
      <c r="P852" s="236">
        <v>12345678</v>
      </c>
      <c r="Q852" s="246">
        <v>1</v>
      </c>
      <c r="R852" s="236">
        <v>7777777</v>
      </c>
      <c r="S852" s="236" t="s">
        <v>637</v>
      </c>
      <c r="T852" s="236" t="s">
        <v>4433</v>
      </c>
      <c r="U852" s="236" t="s">
        <v>709</v>
      </c>
      <c r="V852" s="236" t="s">
        <v>343</v>
      </c>
      <c r="W852" s="236"/>
      <c r="AA852" s="228">
        <v>44411</v>
      </c>
      <c r="AB852" s="236" t="s">
        <v>735</v>
      </c>
      <c r="AC852" s="228">
        <v>44167</v>
      </c>
      <c r="AD852" s="236" t="s">
        <v>718</v>
      </c>
    </row>
    <row r="853" spans="1:34" x14ac:dyDescent="0.25">
      <c r="A853" s="226" t="s">
        <v>4436</v>
      </c>
      <c r="B853" s="226" t="s">
        <v>4437</v>
      </c>
      <c r="C853" s="236" t="s">
        <v>687</v>
      </c>
      <c r="D853" s="226" t="s">
        <v>688</v>
      </c>
      <c r="E853" s="236" t="s">
        <v>343</v>
      </c>
      <c r="F853" s="236" t="s">
        <v>269</v>
      </c>
      <c r="G853" s="236" t="s">
        <v>666</v>
      </c>
      <c r="H853" s="236" t="s">
        <v>666</v>
      </c>
      <c r="I853" s="236" t="s">
        <v>667</v>
      </c>
      <c r="J853" s="236" t="s">
        <v>353</v>
      </c>
      <c r="K853" s="236" t="s">
        <v>353</v>
      </c>
      <c r="L853" s="246">
        <v>1</v>
      </c>
      <c r="M853" s="236" t="s">
        <v>3797</v>
      </c>
      <c r="N853" s="236" t="s">
        <v>343</v>
      </c>
      <c r="O853" s="236" t="s">
        <v>4438</v>
      </c>
      <c r="P853" s="236" t="s">
        <v>4439</v>
      </c>
      <c r="Q853" s="246">
        <v>1</v>
      </c>
      <c r="R853" s="236" t="s">
        <v>1060</v>
      </c>
      <c r="S853" s="236" t="s">
        <v>637</v>
      </c>
      <c r="T853" s="236" t="s">
        <v>4433</v>
      </c>
      <c r="U853" s="236" t="s">
        <v>709</v>
      </c>
      <c r="V853" s="236"/>
      <c r="W853" s="236"/>
      <c r="X853" s="236" t="s">
        <v>269</v>
      </c>
      <c r="Y853" s="236" t="s">
        <v>269</v>
      </c>
      <c r="Z853" s="236"/>
      <c r="AA853" s="228">
        <v>44411</v>
      </c>
      <c r="AB853" s="236" t="s">
        <v>735</v>
      </c>
      <c r="AC853" s="248"/>
      <c r="AD853" s="236"/>
      <c r="AE853" s="236"/>
      <c r="AF853" s="236"/>
      <c r="AG853" s="236"/>
    </row>
    <row r="854" spans="1:34" x14ac:dyDescent="0.25">
      <c r="A854" s="226" t="s">
        <v>4440</v>
      </c>
      <c r="B854" s="226" t="s">
        <v>4441</v>
      </c>
      <c r="C854" s="236" t="s">
        <v>99</v>
      </c>
      <c r="D854" s="236" t="s">
        <v>631</v>
      </c>
      <c r="E854" s="236" t="s">
        <v>341</v>
      </c>
      <c r="F854" s="236" t="s">
        <v>269</v>
      </c>
      <c r="G854" s="236" t="s">
        <v>666</v>
      </c>
      <c r="H854" s="236" t="s">
        <v>666</v>
      </c>
      <c r="I854" s="236" t="s">
        <v>667</v>
      </c>
      <c r="J854" s="236" t="s">
        <v>353</v>
      </c>
      <c r="K854" s="236" t="s">
        <v>353</v>
      </c>
      <c r="L854" s="246">
        <v>1</v>
      </c>
      <c r="M854" s="236" t="s">
        <v>2753</v>
      </c>
      <c r="N854" s="236" t="s">
        <v>341</v>
      </c>
      <c r="O854" s="236" t="s">
        <v>342</v>
      </c>
      <c r="P854" s="236">
        <v>12345677</v>
      </c>
      <c r="Q854" s="246">
        <v>1</v>
      </c>
      <c r="R854" s="236">
        <v>7777777</v>
      </c>
      <c r="S854" s="236" t="s">
        <v>637</v>
      </c>
      <c r="T854" s="236" t="s">
        <v>4433</v>
      </c>
      <c r="U854" s="254" t="s">
        <v>879</v>
      </c>
      <c r="V854" s="236" t="s">
        <v>341</v>
      </c>
      <c r="W854" s="236"/>
      <c r="AA854" s="228">
        <v>44712</v>
      </c>
      <c r="AB854" s="236" t="s">
        <v>709</v>
      </c>
      <c r="AC854" s="228">
        <v>44411</v>
      </c>
      <c r="AD854" s="236" t="s">
        <v>735</v>
      </c>
      <c r="AE854" s="228">
        <v>44167</v>
      </c>
      <c r="AF854" s="236" t="s">
        <v>718</v>
      </c>
    </row>
    <row r="855" spans="1:34" x14ac:dyDescent="0.25">
      <c r="A855" s="226" t="s">
        <v>4442</v>
      </c>
      <c r="B855" s="226" t="s">
        <v>4441</v>
      </c>
      <c r="C855" s="236" t="s">
        <v>1053</v>
      </c>
      <c r="D855" s="226" t="s">
        <v>1054</v>
      </c>
      <c r="E855" s="236" t="s">
        <v>341</v>
      </c>
      <c r="F855" s="236" t="s">
        <v>269</v>
      </c>
      <c r="G855" s="236" t="s">
        <v>666</v>
      </c>
      <c r="H855" s="236" t="s">
        <v>666</v>
      </c>
      <c r="I855" s="236" t="s">
        <v>667</v>
      </c>
      <c r="J855" s="236" t="s">
        <v>353</v>
      </c>
      <c r="K855" s="236" t="s">
        <v>353</v>
      </c>
      <c r="L855" s="246">
        <v>1</v>
      </c>
      <c r="M855" s="236" t="s">
        <v>2753</v>
      </c>
      <c r="N855" s="236" t="s">
        <v>341</v>
      </c>
      <c r="O855" s="236" t="s">
        <v>342</v>
      </c>
      <c r="P855" s="236">
        <v>12345677</v>
      </c>
      <c r="Q855" s="246">
        <v>1</v>
      </c>
      <c r="R855" s="236">
        <v>7777777</v>
      </c>
      <c r="S855" s="236" t="s">
        <v>637</v>
      </c>
      <c r="T855" s="236" t="s">
        <v>4433</v>
      </c>
      <c r="U855" s="254" t="s">
        <v>879</v>
      </c>
      <c r="V855" s="236" t="s">
        <v>341</v>
      </c>
      <c r="W855" s="236"/>
      <c r="AA855" s="228">
        <v>44712</v>
      </c>
      <c r="AB855" s="236" t="s">
        <v>709</v>
      </c>
      <c r="AC855" s="228">
        <v>44411</v>
      </c>
      <c r="AD855" s="236" t="s">
        <v>735</v>
      </c>
      <c r="AE855" s="228">
        <v>44167</v>
      </c>
      <c r="AF855" s="236" t="s">
        <v>718</v>
      </c>
    </row>
    <row r="856" spans="1:34" x14ac:dyDescent="0.25">
      <c r="A856" s="226" t="s">
        <v>4443</v>
      </c>
      <c r="B856" s="226" t="s">
        <v>4441</v>
      </c>
      <c r="C856" s="236" t="s">
        <v>731</v>
      </c>
      <c r="D856" s="226" t="s">
        <v>732</v>
      </c>
      <c r="E856" s="236" t="s">
        <v>341</v>
      </c>
      <c r="F856" s="236" t="s">
        <v>269</v>
      </c>
      <c r="G856" s="236" t="s">
        <v>666</v>
      </c>
      <c r="H856" s="236" t="s">
        <v>666</v>
      </c>
      <c r="I856" s="236" t="s">
        <v>667</v>
      </c>
      <c r="J856" s="236" t="s">
        <v>353</v>
      </c>
      <c r="K856" s="236" t="s">
        <v>353</v>
      </c>
      <c r="L856" s="246">
        <v>1</v>
      </c>
      <c r="M856" s="236" t="s">
        <v>2753</v>
      </c>
      <c r="N856" s="236" t="s">
        <v>341</v>
      </c>
      <c r="O856" s="236" t="s">
        <v>342</v>
      </c>
      <c r="P856" s="236">
        <v>12345677</v>
      </c>
      <c r="Q856" s="246">
        <v>1</v>
      </c>
      <c r="R856" s="236">
        <v>7777777</v>
      </c>
      <c r="S856" s="236" t="s">
        <v>637</v>
      </c>
      <c r="T856" s="236" t="s">
        <v>4433</v>
      </c>
      <c r="U856" s="254" t="s">
        <v>879</v>
      </c>
      <c r="V856" s="236" t="s">
        <v>341</v>
      </c>
      <c r="W856" s="236"/>
      <c r="AA856" s="228">
        <v>44712</v>
      </c>
      <c r="AB856" s="236" t="s">
        <v>709</v>
      </c>
      <c r="AC856" s="228">
        <v>44411</v>
      </c>
      <c r="AD856" s="236" t="s">
        <v>735</v>
      </c>
      <c r="AE856" s="228">
        <v>44167</v>
      </c>
      <c r="AF856" s="236" t="s">
        <v>718</v>
      </c>
    </row>
    <row r="857" spans="1:34" x14ac:dyDescent="0.25">
      <c r="A857" s="226" t="s">
        <v>4444</v>
      </c>
      <c r="B857" s="226" t="s">
        <v>4445</v>
      </c>
      <c r="C857" s="236" t="s">
        <v>687</v>
      </c>
      <c r="D857" s="226" t="s">
        <v>688</v>
      </c>
      <c r="E857" s="236" t="s">
        <v>341</v>
      </c>
      <c r="F857" s="236" t="s">
        <v>269</v>
      </c>
      <c r="G857" s="236" t="s">
        <v>666</v>
      </c>
      <c r="H857" s="236" t="s">
        <v>666</v>
      </c>
      <c r="I857" s="236" t="s">
        <v>667</v>
      </c>
      <c r="J857" s="236" t="s">
        <v>353</v>
      </c>
      <c r="K857" s="236" t="s">
        <v>353</v>
      </c>
      <c r="L857" s="246">
        <v>1</v>
      </c>
      <c r="M857" s="236" t="s">
        <v>2753</v>
      </c>
      <c r="N857" s="236" t="s">
        <v>341</v>
      </c>
      <c r="O857" s="236" t="s">
        <v>4446</v>
      </c>
      <c r="P857" s="236" t="s">
        <v>4447</v>
      </c>
      <c r="Q857" s="246">
        <v>1</v>
      </c>
      <c r="R857" s="236" t="s">
        <v>1060</v>
      </c>
      <c r="S857" s="236" t="s">
        <v>637</v>
      </c>
      <c r="T857" s="236" t="s">
        <v>4433</v>
      </c>
      <c r="U857" s="254" t="s">
        <v>879</v>
      </c>
      <c r="V857" s="236"/>
      <c r="W857" s="236"/>
      <c r="X857" s="236" t="s">
        <v>269</v>
      </c>
      <c r="Y857" s="236" t="s">
        <v>269</v>
      </c>
      <c r="Z857" s="236"/>
      <c r="AA857" s="228">
        <v>44712</v>
      </c>
      <c r="AB857" s="236" t="s">
        <v>709</v>
      </c>
      <c r="AC857" s="228">
        <v>44411</v>
      </c>
      <c r="AD857" s="236" t="s">
        <v>735</v>
      </c>
      <c r="AE857" s="248"/>
      <c r="AF857" s="236"/>
      <c r="AG857" s="236"/>
    </row>
    <row r="858" spans="1:34" x14ac:dyDescent="0.25">
      <c r="A858" s="226" t="s">
        <v>4448</v>
      </c>
      <c r="B858" s="226" t="s">
        <v>4449</v>
      </c>
      <c r="C858" s="236" t="s">
        <v>99</v>
      </c>
      <c r="D858" s="236" t="s">
        <v>631</v>
      </c>
      <c r="E858" s="236" t="s">
        <v>339</v>
      </c>
      <c r="F858" s="236" t="s">
        <v>269</v>
      </c>
      <c r="G858" s="236" t="s">
        <v>666</v>
      </c>
      <c r="H858" s="236" t="s">
        <v>666</v>
      </c>
      <c r="I858" s="236"/>
      <c r="J858" s="236" t="s">
        <v>353</v>
      </c>
      <c r="K858" s="236" t="s">
        <v>353</v>
      </c>
      <c r="L858" s="246">
        <v>1</v>
      </c>
      <c r="M858" s="236" t="s">
        <v>2770</v>
      </c>
      <c r="N858" s="236" t="s">
        <v>339</v>
      </c>
      <c r="O858" s="236" t="s">
        <v>340</v>
      </c>
      <c r="P858" s="236" t="s">
        <v>4450</v>
      </c>
      <c r="Q858" s="246">
        <v>1</v>
      </c>
      <c r="R858" s="236" t="s">
        <v>1060</v>
      </c>
      <c r="S858" s="236" t="s">
        <v>637</v>
      </c>
      <c r="T858" s="236" t="s">
        <v>4433</v>
      </c>
      <c r="U858" s="236" t="s">
        <v>735</v>
      </c>
      <c r="V858" s="236" t="s">
        <v>339</v>
      </c>
      <c r="W858" s="236"/>
      <c r="X858" s="236" t="s">
        <v>4451</v>
      </c>
      <c r="Y858" s="236" t="s">
        <v>109</v>
      </c>
      <c r="Z858" s="236"/>
      <c r="AA858" s="248">
        <v>44333</v>
      </c>
      <c r="AB858" s="236" t="s">
        <v>879</v>
      </c>
      <c r="AC858" s="248"/>
      <c r="AD858" s="236"/>
      <c r="AE858" s="236"/>
      <c r="AF858" s="236"/>
      <c r="AG858" s="236"/>
      <c r="AH858" s="236"/>
    </row>
    <row r="859" spans="1:34" x14ac:dyDescent="0.25">
      <c r="A859" s="226" t="s">
        <v>4452</v>
      </c>
      <c r="B859" s="226" t="s">
        <v>4449</v>
      </c>
      <c r="C859" s="236" t="s">
        <v>1053</v>
      </c>
      <c r="D859" s="226" t="s">
        <v>1054</v>
      </c>
      <c r="E859" s="236" t="s">
        <v>339</v>
      </c>
      <c r="F859" s="236" t="s">
        <v>269</v>
      </c>
      <c r="G859" s="236" t="s">
        <v>666</v>
      </c>
      <c r="H859" s="236" t="s">
        <v>666</v>
      </c>
      <c r="I859" s="236"/>
      <c r="J859" s="236" t="s">
        <v>353</v>
      </c>
      <c r="K859" s="236" t="s">
        <v>353</v>
      </c>
      <c r="L859" s="246">
        <v>1</v>
      </c>
      <c r="M859" s="236" t="s">
        <v>2770</v>
      </c>
      <c r="N859" s="236" t="s">
        <v>339</v>
      </c>
      <c r="O859" s="236" t="s">
        <v>340</v>
      </c>
      <c r="P859" s="236" t="s">
        <v>4450</v>
      </c>
      <c r="Q859" s="246">
        <v>1</v>
      </c>
      <c r="R859" s="236" t="s">
        <v>1060</v>
      </c>
      <c r="S859" s="236" t="s">
        <v>637</v>
      </c>
      <c r="T859" s="236" t="s">
        <v>4433</v>
      </c>
      <c r="U859" s="236" t="s">
        <v>735</v>
      </c>
      <c r="V859" s="236" t="s">
        <v>339</v>
      </c>
      <c r="W859" s="236"/>
      <c r="X859" s="236" t="s">
        <v>4451</v>
      </c>
      <c r="Y859" s="236" t="s">
        <v>109</v>
      </c>
      <c r="Z859" s="236"/>
      <c r="AA859" s="248"/>
      <c r="AB859" s="236"/>
      <c r="AC859" s="248"/>
      <c r="AD859" s="236"/>
      <c r="AE859" s="236"/>
      <c r="AF859" s="236"/>
      <c r="AG859" s="236"/>
      <c r="AH859" s="236"/>
    </row>
    <row r="860" spans="1:34" x14ac:dyDescent="0.25">
      <c r="A860" s="226" t="s">
        <v>4453</v>
      </c>
      <c r="B860" s="226" t="s">
        <v>4449</v>
      </c>
      <c r="C860" s="236" t="s">
        <v>731</v>
      </c>
      <c r="D860" s="226" t="s">
        <v>732</v>
      </c>
      <c r="E860" s="236" t="s">
        <v>339</v>
      </c>
      <c r="F860" s="236" t="s">
        <v>269</v>
      </c>
      <c r="G860" s="236" t="s">
        <v>666</v>
      </c>
      <c r="H860" s="236" t="s">
        <v>666</v>
      </c>
      <c r="I860" s="236"/>
      <c r="J860" s="236" t="s">
        <v>353</v>
      </c>
      <c r="K860" s="236" t="s">
        <v>353</v>
      </c>
      <c r="L860" s="246">
        <v>1</v>
      </c>
      <c r="M860" s="236" t="s">
        <v>2770</v>
      </c>
      <c r="N860" s="236" t="s">
        <v>339</v>
      </c>
      <c r="O860" s="236" t="s">
        <v>340</v>
      </c>
      <c r="P860" s="236" t="s">
        <v>4450</v>
      </c>
      <c r="Q860" s="246">
        <v>1</v>
      </c>
      <c r="R860" s="236" t="s">
        <v>1060</v>
      </c>
      <c r="S860" s="236" t="s">
        <v>637</v>
      </c>
      <c r="T860" s="236" t="s">
        <v>4433</v>
      </c>
      <c r="U860" s="236" t="s">
        <v>735</v>
      </c>
      <c r="V860" s="236" t="s">
        <v>339</v>
      </c>
      <c r="W860" s="236"/>
      <c r="X860" s="236" t="s">
        <v>4451</v>
      </c>
      <c r="Y860" s="236" t="s">
        <v>109</v>
      </c>
      <c r="Z860" s="236"/>
      <c r="AA860" s="248"/>
      <c r="AB860" s="236"/>
      <c r="AC860" s="248"/>
      <c r="AD860" s="236"/>
      <c r="AE860" s="236"/>
      <c r="AF860" s="236"/>
      <c r="AG860" s="236"/>
      <c r="AH860" s="236"/>
    </row>
    <row r="861" spans="1:34" x14ac:dyDescent="0.25">
      <c r="A861" s="226" t="s">
        <v>4454</v>
      </c>
      <c r="B861" s="226" t="s">
        <v>4449</v>
      </c>
      <c r="C861" s="236" t="s">
        <v>687</v>
      </c>
      <c r="D861" s="226" t="s">
        <v>688</v>
      </c>
      <c r="E861" s="236" t="s">
        <v>339</v>
      </c>
      <c r="F861" s="236" t="s">
        <v>269</v>
      </c>
      <c r="G861" s="236" t="s">
        <v>666</v>
      </c>
      <c r="H861" s="236" t="s">
        <v>666</v>
      </c>
      <c r="I861" s="236"/>
      <c r="J861" s="236" t="s">
        <v>353</v>
      </c>
      <c r="K861" s="236" t="s">
        <v>353</v>
      </c>
      <c r="L861" s="246">
        <v>1</v>
      </c>
      <c r="M861" s="236" t="s">
        <v>2770</v>
      </c>
      <c r="N861" s="236" t="s">
        <v>339</v>
      </c>
      <c r="O861" s="236" t="s">
        <v>340</v>
      </c>
      <c r="P861" s="236" t="s">
        <v>4450</v>
      </c>
      <c r="Q861" s="246">
        <v>1</v>
      </c>
      <c r="R861" s="236" t="s">
        <v>1060</v>
      </c>
      <c r="S861" s="236" t="s">
        <v>637</v>
      </c>
      <c r="T861" s="236" t="s">
        <v>4433</v>
      </c>
      <c r="U861" s="236" t="s">
        <v>735</v>
      </c>
      <c r="V861" s="236" t="s">
        <v>339</v>
      </c>
      <c r="W861" s="236"/>
      <c r="X861" s="236" t="s">
        <v>4451</v>
      </c>
      <c r="Y861" s="236" t="s">
        <v>109</v>
      </c>
      <c r="Z861" s="236"/>
      <c r="AA861" s="248"/>
      <c r="AB861" s="236"/>
      <c r="AC861" s="248"/>
      <c r="AD861" s="236"/>
      <c r="AE861" s="236"/>
      <c r="AF861" s="236"/>
      <c r="AG861" s="236"/>
      <c r="AH861" s="236"/>
    </row>
    <row r="862" spans="1:34" x14ac:dyDescent="0.25">
      <c r="A862" s="226" t="s">
        <v>4455</v>
      </c>
      <c r="B862" s="226" t="s">
        <v>4456</v>
      </c>
      <c r="C862" s="236" t="s">
        <v>99</v>
      </c>
      <c r="D862" s="236" t="s">
        <v>631</v>
      </c>
      <c r="E862" s="236" t="s">
        <v>4457</v>
      </c>
      <c r="F862" s="236" t="s">
        <v>269</v>
      </c>
      <c r="G862" s="236" t="s">
        <v>666</v>
      </c>
      <c r="H862" s="236" t="s">
        <v>666</v>
      </c>
      <c r="I862" s="236"/>
      <c r="J862" s="236" t="s">
        <v>682</v>
      </c>
      <c r="K862" s="236" t="s">
        <v>682</v>
      </c>
      <c r="L862" s="246">
        <v>1</v>
      </c>
      <c r="M862" s="236" t="s">
        <v>1017</v>
      </c>
      <c r="N862" s="236" t="s">
        <v>4457</v>
      </c>
      <c r="O862" s="236" t="s">
        <v>4458</v>
      </c>
      <c r="P862" s="236" t="s">
        <v>636</v>
      </c>
      <c r="Q862" s="246">
        <v>1</v>
      </c>
      <c r="R862" s="236">
        <v>1078933</v>
      </c>
      <c r="S862" s="236" t="s">
        <v>637</v>
      </c>
      <c r="T862" s="236" t="s">
        <v>636</v>
      </c>
      <c r="U862" s="236" t="s">
        <v>639</v>
      </c>
      <c r="V862" s="236" t="s">
        <v>636</v>
      </c>
      <c r="W862" s="236"/>
      <c r="X862" s="226" t="s">
        <v>640</v>
      </c>
      <c r="Y862" s="226" t="s">
        <v>640</v>
      </c>
      <c r="Z862" s="226" t="s">
        <v>640</v>
      </c>
    </row>
    <row r="863" spans="1:34" x14ac:dyDescent="0.25">
      <c r="A863" s="226" t="s">
        <v>4459</v>
      </c>
      <c r="B863" s="226" t="s">
        <v>4460</v>
      </c>
      <c r="C863" s="236" t="s">
        <v>731</v>
      </c>
      <c r="D863" s="226" t="s">
        <v>732</v>
      </c>
      <c r="E863" s="236" t="s">
        <v>4461</v>
      </c>
      <c r="F863" s="236" t="s">
        <v>269</v>
      </c>
      <c r="G863" s="236" t="s">
        <v>666</v>
      </c>
      <c r="H863" s="236" t="s">
        <v>666</v>
      </c>
      <c r="I863" s="236" t="e">
        <v>#N/A</v>
      </c>
      <c r="J863" s="236" t="s">
        <v>468</v>
      </c>
      <c r="K863" s="236" t="s">
        <v>468</v>
      </c>
      <c r="L863" s="246">
        <v>1</v>
      </c>
      <c r="M863" s="236" t="s">
        <v>716</v>
      </c>
      <c r="N863" s="236" t="s">
        <v>4462</v>
      </c>
      <c r="O863" s="236" t="s">
        <v>4463</v>
      </c>
      <c r="P863" s="236" t="s">
        <v>3472</v>
      </c>
      <c r="Q863" s="246">
        <v>1</v>
      </c>
      <c r="R863" s="236">
        <v>1079022</v>
      </c>
      <c r="S863" s="236" t="s">
        <v>637</v>
      </c>
      <c r="T863" s="236" t="s">
        <v>678</v>
      </c>
      <c r="U863" s="236" t="s">
        <v>639</v>
      </c>
      <c r="V863" s="236" t="s">
        <v>804</v>
      </c>
      <c r="W863" s="236"/>
      <c r="X863" s="226" t="s">
        <v>773</v>
      </c>
      <c r="Y863" s="226" t="s">
        <v>773</v>
      </c>
      <c r="Z863" s="226" t="s">
        <v>773</v>
      </c>
    </row>
    <row r="864" spans="1:34" x14ac:dyDescent="0.25">
      <c r="A864" s="226" t="s">
        <v>4464</v>
      </c>
      <c r="B864" s="226" t="s">
        <v>4465</v>
      </c>
      <c r="C864" s="236" t="s">
        <v>99</v>
      </c>
      <c r="D864" s="236" t="s">
        <v>631</v>
      </c>
      <c r="E864" s="236" t="s">
        <v>4466</v>
      </c>
      <c r="F864" s="236" t="s">
        <v>269</v>
      </c>
      <c r="G864" s="236" t="s">
        <v>666</v>
      </c>
      <c r="H864" s="236" t="s">
        <v>666</v>
      </c>
      <c r="I864" s="236" t="e">
        <v>#N/A</v>
      </c>
      <c r="J864" s="236" t="s">
        <v>468</v>
      </c>
      <c r="K864" s="236" t="s">
        <v>468</v>
      </c>
      <c r="L864" s="246">
        <v>1</v>
      </c>
      <c r="M864" s="236" t="s">
        <v>716</v>
      </c>
      <c r="N864" s="236" t="s">
        <v>4466</v>
      </c>
      <c r="O864" s="236" t="s">
        <v>4467</v>
      </c>
      <c r="P864" s="236" t="s">
        <v>636</v>
      </c>
      <c r="Q864" s="246">
        <v>1</v>
      </c>
      <c r="R864" s="236">
        <v>1049308</v>
      </c>
      <c r="S864" s="236" t="s">
        <v>637</v>
      </c>
      <c r="T864" s="236" t="s">
        <v>763</v>
      </c>
      <c r="U864" s="236" t="s">
        <v>639</v>
      </c>
      <c r="V864" s="236" t="s">
        <v>636</v>
      </c>
      <c r="W864" s="236"/>
      <c r="X864" s="226" t="s">
        <v>640</v>
      </c>
      <c r="Y864" s="226" t="s">
        <v>640</v>
      </c>
      <c r="Z864" s="226" t="s">
        <v>640</v>
      </c>
    </row>
    <row r="865" spans="1:26" x14ac:dyDescent="0.25">
      <c r="A865" s="226" t="s">
        <v>4468</v>
      </c>
      <c r="B865" s="226" t="s">
        <v>4469</v>
      </c>
      <c r="C865" s="236" t="s">
        <v>731</v>
      </c>
      <c r="D865" s="226" t="s">
        <v>732</v>
      </c>
      <c r="E865" s="236" t="s">
        <v>4466</v>
      </c>
      <c r="F865" s="236" t="s">
        <v>269</v>
      </c>
      <c r="G865" s="236" t="s">
        <v>666</v>
      </c>
      <c r="H865" s="236" t="s">
        <v>666</v>
      </c>
      <c r="I865" s="236" t="e">
        <v>#N/A</v>
      </c>
      <c r="J865" s="236" t="s">
        <v>468</v>
      </c>
      <c r="K865" s="236" t="s">
        <v>468</v>
      </c>
      <c r="L865" s="246">
        <v>1</v>
      </c>
      <c r="M865" s="236" t="s">
        <v>716</v>
      </c>
      <c r="N865" s="236" t="s">
        <v>4470</v>
      </c>
      <c r="O865" s="236" t="s">
        <v>4471</v>
      </c>
      <c r="P865" s="236" t="s">
        <v>4472</v>
      </c>
      <c r="Q865" s="246">
        <v>1</v>
      </c>
      <c r="R865" s="236">
        <v>1049308</v>
      </c>
      <c r="S865" s="236" t="s">
        <v>637</v>
      </c>
      <c r="T865" s="236" t="s">
        <v>763</v>
      </c>
      <c r="U865" s="236" t="s">
        <v>639</v>
      </c>
      <c r="V865" s="236" t="s">
        <v>804</v>
      </c>
      <c r="W865" s="236"/>
      <c r="X865" s="226" t="s">
        <v>773</v>
      </c>
      <c r="Y865" s="226" t="s">
        <v>773</v>
      </c>
      <c r="Z865" s="226" t="s">
        <v>773</v>
      </c>
    </row>
    <row r="866" spans="1:26" x14ac:dyDescent="0.25">
      <c r="A866" s="226" t="s">
        <v>4473</v>
      </c>
      <c r="B866" s="226" t="s">
        <v>4474</v>
      </c>
      <c r="C866" s="236" t="s">
        <v>99</v>
      </c>
      <c r="D866" s="236" t="s">
        <v>631</v>
      </c>
      <c r="E866" s="236" t="s">
        <v>4475</v>
      </c>
      <c r="F866" s="236" t="s">
        <v>269</v>
      </c>
      <c r="G866" s="236" t="s">
        <v>666</v>
      </c>
      <c r="H866" s="236" t="s">
        <v>666</v>
      </c>
      <c r="I866" s="236" t="e">
        <v>#N/A</v>
      </c>
      <c r="J866" s="236" t="s">
        <v>468</v>
      </c>
      <c r="K866" s="236" t="s">
        <v>468</v>
      </c>
      <c r="L866" s="246">
        <v>1</v>
      </c>
      <c r="M866" s="236" t="s">
        <v>716</v>
      </c>
      <c r="N866" s="236" t="s">
        <v>4475</v>
      </c>
      <c r="O866" s="236" t="s">
        <v>4476</v>
      </c>
      <c r="P866" s="236" t="s">
        <v>636</v>
      </c>
      <c r="Q866" s="246">
        <v>1</v>
      </c>
      <c r="R866" s="236">
        <v>1079024</v>
      </c>
      <c r="S866" s="236" t="s">
        <v>637</v>
      </c>
      <c r="T866" s="236" t="s">
        <v>763</v>
      </c>
      <c r="U866" s="236" t="s">
        <v>639</v>
      </c>
      <c r="V866" s="236" t="s">
        <v>636</v>
      </c>
      <c r="W866" s="236"/>
      <c r="X866" s="226" t="s">
        <v>640</v>
      </c>
      <c r="Y866" s="226" t="s">
        <v>640</v>
      </c>
      <c r="Z866" s="226" t="s">
        <v>640</v>
      </c>
    </row>
    <row r="867" spans="1:26" x14ac:dyDescent="0.25">
      <c r="A867" s="226" t="s">
        <v>4477</v>
      </c>
      <c r="B867" s="226" t="s">
        <v>4478</v>
      </c>
      <c r="C867" s="236" t="s">
        <v>731</v>
      </c>
      <c r="D867" s="226" t="s">
        <v>732</v>
      </c>
      <c r="E867" s="236" t="s">
        <v>4479</v>
      </c>
      <c r="F867" s="236" t="s">
        <v>269</v>
      </c>
      <c r="G867" s="236" t="s">
        <v>666</v>
      </c>
      <c r="H867" s="236" t="s">
        <v>666</v>
      </c>
      <c r="I867" s="236" t="e">
        <v>#N/A</v>
      </c>
      <c r="J867" s="236" t="s">
        <v>468</v>
      </c>
      <c r="K867" s="236" t="s">
        <v>468</v>
      </c>
      <c r="L867" s="246">
        <v>1</v>
      </c>
      <c r="M867" s="236" t="s">
        <v>4480</v>
      </c>
      <c r="N867" s="236" t="s">
        <v>4475</v>
      </c>
      <c r="O867" s="236" t="s">
        <v>4481</v>
      </c>
      <c r="P867" s="236" t="s">
        <v>4482</v>
      </c>
      <c r="Q867" s="246">
        <v>1</v>
      </c>
      <c r="R867" s="236">
        <v>1079024</v>
      </c>
      <c r="S867" s="236" t="s">
        <v>637</v>
      </c>
      <c r="T867" s="236" t="s">
        <v>636</v>
      </c>
      <c r="U867" s="236" t="s">
        <v>639</v>
      </c>
      <c r="V867" s="236" t="s">
        <v>636</v>
      </c>
      <c r="W867" s="236"/>
      <c r="X867" s="226" t="s">
        <v>773</v>
      </c>
      <c r="Y867" s="226" t="s">
        <v>773</v>
      </c>
      <c r="Z867" s="226" t="s">
        <v>773</v>
      </c>
    </row>
    <row r="868" spans="1:26" x14ac:dyDescent="0.25">
      <c r="A868" s="226" t="s">
        <v>4483</v>
      </c>
      <c r="B868" s="226" t="s">
        <v>4484</v>
      </c>
      <c r="C868" s="236" t="s">
        <v>99</v>
      </c>
      <c r="D868" s="236" t="s">
        <v>631</v>
      </c>
      <c r="E868" s="236" t="s">
        <v>4485</v>
      </c>
      <c r="F868" s="236" t="s">
        <v>269</v>
      </c>
      <c r="G868" s="236" t="s">
        <v>666</v>
      </c>
      <c r="H868" s="236" t="s">
        <v>666</v>
      </c>
      <c r="I868" s="236" t="e">
        <v>#N/A</v>
      </c>
      <c r="J868" s="236" t="s">
        <v>468</v>
      </c>
      <c r="K868" s="236" t="s">
        <v>468</v>
      </c>
      <c r="L868" s="246">
        <v>1</v>
      </c>
      <c r="M868" s="236" t="s">
        <v>716</v>
      </c>
      <c r="N868" s="236" t="s">
        <v>4485</v>
      </c>
      <c r="O868" s="236" t="s">
        <v>4486</v>
      </c>
      <c r="P868" s="236" t="s">
        <v>636</v>
      </c>
      <c r="Q868" s="246">
        <v>1</v>
      </c>
      <c r="R868" s="236">
        <v>1045469</v>
      </c>
      <c r="S868" s="236" t="s">
        <v>637</v>
      </c>
      <c r="T868" s="236" t="s">
        <v>763</v>
      </c>
      <c r="U868" s="236" t="s">
        <v>639</v>
      </c>
      <c r="V868" s="236" t="s">
        <v>636</v>
      </c>
      <c r="W868" s="236"/>
      <c r="X868" s="226" t="s">
        <v>640</v>
      </c>
      <c r="Y868" s="226" t="s">
        <v>640</v>
      </c>
      <c r="Z868" s="226" t="s">
        <v>640</v>
      </c>
    </row>
    <row r="869" spans="1:26" x14ac:dyDescent="0.25">
      <c r="A869" s="226" t="s">
        <v>4487</v>
      </c>
      <c r="B869" s="226" t="s">
        <v>4488</v>
      </c>
      <c r="C869" s="236" t="s">
        <v>731</v>
      </c>
      <c r="D869" s="226" t="s">
        <v>732</v>
      </c>
      <c r="E869" s="236" t="s">
        <v>4485</v>
      </c>
      <c r="F869" s="236" t="s">
        <v>269</v>
      </c>
      <c r="G869" s="236" t="s">
        <v>666</v>
      </c>
      <c r="H869" s="236" t="s">
        <v>666</v>
      </c>
      <c r="I869" s="236" t="e">
        <v>#N/A</v>
      </c>
      <c r="J869" s="236" t="s">
        <v>468</v>
      </c>
      <c r="K869" s="236" t="s">
        <v>468</v>
      </c>
      <c r="L869" s="246">
        <v>1</v>
      </c>
      <c r="M869" s="236" t="s">
        <v>716</v>
      </c>
      <c r="N869" s="236" t="s">
        <v>4489</v>
      </c>
      <c r="O869" s="236" t="s">
        <v>4490</v>
      </c>
      <c r="P869" s="236" t="s">
        <v>4491</v>
      </c>
      <c r="Q869" s="246">
        <v>1</v>
      </c>
      <c r="R869" s="236">
        <v>1045469</v>
      </c>
      <c r="S869" s="236" t="s">
        <v>637</v>
      </c>
      <c r="T869" s="236" t="s">
        <v>763</v>
      </c>
      <c r="U869" s="236" t="s">
        <v>639</v>
      </c>
      <c r="V869" s="236" t="s">
        <v>804</v>
      </c>
      <c r="W869" s="236"/>
      <c r="X869" s="226" t="s">
        <v>773</v>
      </c>
      <c r="Y869" s="226" t="s">
        <v>773</v>
      </c>
      <c r="Z869" s="226" t="s">
        <v>773</v>
      </c>
    </row>
    <row r="870" spans="1:26" x14ac:dyDescent="0.25">
      <c r="A870" s="226" t="s">
        <v>4492</v>
      </c>
      <c r="B870" s="226" t="s">
        <v>4493</v>
      </c>
      <c r="C870" s="236" t="s">
        <v>99</v>
      </c>
      <c r="D870" s="236" t="s">
        <v>631</v>
      </c>
      <c r="E870" s="236" t="s">
        <v>4494</v>
      </c>
      <c r="F870" s="236" t="s">
        <v>269</v>
      </c>
      <c r="G870" s="236" t="s">
        <v>666</v>
      </c>
      <c r="H870" s="236" t="s">
        <v>666</v>
      </c>
      <c r="I870" s="236" t="e">
        <v>#N/A</v>
      </c>
      <c r="J870" s="236" t="s">
        <v>468</v>
      </c>
      <c r="K870" s="236" t="s">
        <v>468</v>
      </c>
      <c r="L870" s="246">
        <v>1</v>
      </c>
      <c r="M870" s="236" t="s">
        <v>716</v>
      </c>
      <c r="N870" s="236" t="s">
        <v>4494</v>
      </c>
      <c r="O870" s="236" t="s">
        <v>4495</v>
      </c>
      <c r="P870" s="236" t="s">
        <v>636</v>
      </c>
      <c r="Q870" s="246">
        <v>1</v>
      </c>
      <c r="R870" s="236">
        <v>1009828</v>
      </c>
      <c r="S870" s="236" t="s">
        <v>637</v>
      </c>
      <c r="T870" s="236" t="s">
        <v>763</v>
      </c>
      <c r="U870" s="236" t="s">
        <v>639</v>
      </c>
      <c r="V870" s="236" t="s">
        <v>636</v>
      </c>
      <c r="W870" s="236"/>
      <c r="X870" s="226" t="s">
        <v>640</v>
      </c>
      <c r="Y870" s="226" t="s">
        <v>640</v>
      </c>
      <c r="Z870" s="226" t="s">
        <v>640</v>
      </c>
    </row>
    <row r="871" spans="1:26" x14ac:dyDescent="0.25">
      <c r="A871" s="226" t="s">
        <v>4496</v>
      </c>
      <c r="B871" s="226" t="s">
        <v>4497</v>
      </c>
      <c r="C871" s="236" t="s">
        <v>99</v>
      </c>
      <c r="D871" s="236" t="s">
        <v>631</v>
      </c>
      <c r="E871" s="236" t="s">
        <v>4498</v>
      </c>
      <c r="F871" s="236" t="s">
        <v>269</v>
      </c>
      <c r="G871" s="236" t="s">
        <v>666</v>
      </c>
      <c r="H871" s="236" t="s">
        <v>666</v>
      </c>
      <c r="I871" s="236" t="e">
        <v>#N/A</v>
      </c>
      <c r="J871" s="236" t="s">
        <v>632</v>
      </c>
      <c r="K871" s="236" t="s">
        <v>632</v>
      </c>
      <c r="L871" s="246">
        <v>1</v>
      </c>
      <c r="M871" s="236" t="s">
        <v>716</v>
      </c>
      <c r="N871" s="236" t="s">
        <v>4498</v>
      </c>
      <c r="O871" s="236" t="s">
        <v>4499</v>
      </c>
      <c r="P871" s="236" t="s">
        <v>636</v>
      </c>
      <c r="Q871" s="246">
        <v>1</v>
      </c>
      <c r="R871" s="236">
        <v>1035033</v>
      </c>
      <c r="S871" s="236" t="s">
        <v>637</v>
      </c>
      <c r="T871" s="236" t="s">
        <v>638</v>
      </c>
      <c r="U871" s="236" t="s">
        <v>639</v>
      </c>
      <c r="V871" s="236" t="s">
        <v>636</v>
      </c>
      <c r="W871" s="236"/>
      <c r="X871" s="226" t="s">
        <v>640</v>
      </c>
      <c r="Y871" s="226" t="s">
        <v>640</v>
      </c>
      <c r="Z871" s="226" t="s">
        <v>640</v>
      </c>
    </row>
    <row r="872" spans="1:26" x14ac:dyDescent="0.25">
      <c r="A872" s="226" t="s">
        <v>4500</v>
      </c>
      <c r="B872" s="226" t="s">
        <v>4501</v>
      </c>
      <c r="C872" s="236" t="s">
        <v>731</v>
      </c>
      <c r="D872" s="226" t="s">
        <v>732</v>
      </c>
      <c r="E872" s="236" t="s">
        <v>4498</v>
      </c>
      <c r="F872" s="236" t="s">
        <v>269</v>
      </c>
      <c r="G872" s="236" t="s">
        <v>666</v>
      </c>
      <c r="H872" s="236" t="s">
        <v>666</v>
      </c>
      <c r="I872" s="236" t="e">
        <v>#N/A</v>
      </c>
      <c r="J872" s="236" t="s">
        <v>632</v>
      </c>
      <c r="K872" s="236" t="s">
        <v>632</v>
      </c>
      <c r="L872" s="246">
        <v>1</v>
      </c>
      <c r="M872" s="236" t="s">
        <v>716</v>
      </c>
      <c r="N872" s="236" t="s">
        <v>4502</v>
      </c>
      <c r="O872" s="236" t="s">
        <v>4503</v>
      </c>
      <c r="P872" s="236" t="s">
        <v>4504</v>
      </c>
      <c r="Q872" s="246">
        <v>1</v>
      </c>
      <c r="R872" s="236">
        <v>1035033</v>
      </c>
      <c r="S872" s="236" t="s">
        <v>637</v>
      </c>
      <c r="T872" s="236" t="s">
        <v>638</v>
      </c>
      <c r="U872" s="236" t="s">
        <v>639</v>
      </c>
      <c r="V872" s="236" t="s">
        <v>804</v>
      </c>
      <c r="W872" s="236"/>
      <c r="X872" s="226" t="s">
        <v>773</v>
      </c>
      <c r="Y872" s="226" t="s">
        <v>773</v>
      </c>
      <c r="Z872" s="226" t="s">
        <v>773</v>
      </c>
    </row>
    <row r="873" spans="1:26" x14ac:dyDescent="0.25">
      <c r="A873" s="226" t="s">
        <v>4505</v>
      </c>
      <c r="B873" s="226" t="s">
        <v>4506</v>
      </c>
      <c r="C873" s="236" t="s">
        <v>99</v>
      </c>
      <c r="D873" s="236" t="s">
        <v>631</v>
      </c>
      <c r="E873" s="236" t="s">
        <v>4507</v>
      </c>
      <c r="F873" s="236" t="s">
        <v>269</v>
      </c>
      <c r="G873" s="236" t="s">
        <v>666</v>
      </c>
      <c r="H873" s="236" t="s">
        <v>666</v>
      </c>
      <c r="I873" s="236" t="s">
        <v>667</v>
      </c>
      <c r="J873" s="236" t="s">
        <v>632</v>
      </c>
      <c r="K873" s="236" t="s">
        <v>632</v>
      </c>
      <c r="L873" s="246">
        <v>1</v>
      </c>
      <c r="M873" s="236" t="s">
        <v>716</v>
      </c>
      <c r="N873" s="236" t="s">
        <v>4507</v>
      </c>
      <c r="O873" s="236" t="s">
        <v>4508</v>
      </c>
      <c r="P873" s="236" t="s">
        <v>4509</v>
      </c>
      <c r="Q873" s="246">
        <v>1</v>
      </c>
      <c r="R873" s="236">
        <v>1045465</v>
      </c>
      <c r="S873" s="236" t="s">
        <v>637</v>
      </c>
      <c r="T873" s="236" t="s">
        <v>638</v>
      </c>
      <c r="U873" s="236" t="s">
        <v>639</v>
      </c>
      <c r="V873" s="236" t="s">
        <v>636</v>
      </c>
      <c r="W873" s="236"/>
      <c r="X873" s="226" t="s">
        <v>640</v>
      </c>
      <c r="Y873" s="226" t="s">
        <v>640</v>
      </c>
      <c r="Z873" s="226" t="s">
        <v>640</v>
      </c>
    </row>
    <row r="874" spans="1:26" x14ac:dyDescent="0.25">
      <c r="A874" s="226" t="s">
        <v>4510</v>
      </c>
      <c r="B874" s="226" t="s">
        <v>4511</v>
      </c>
      <c r="C874" s="236" t="s">
        <v>731</v>
      </c>
      <c r="D874" s="226" t="s">
        <v>732</v>
      </c>
      <c r="E874" s="236" t="s">
        <v>4507</v>
      </c>
      <c r="F874" s="236" t="s">
        <v>269</v>
      </c>
      <c r="G874" s="236" t="s">
        <v>666</v>
      </c>
      <c r="H874" s="236" t="s">
        <v>666</v>
      </c>
      <c r="I874" s="236" t="s">
        <v>667</v>
      </c>
      <c r="J874" s="236" t="s">
        <v>632</v>
      </c>
      <c r="K874" s="236" t="s">
        <v>632</v>
      </c>
      <c r="L874" s="246">
        <v>1</v>
      </c>
      <c r="M874" s="236" t="s">
        <v>716</v>
      </c>
      <c r="N874" s="236" t="s">
        <v>4512</v>
      </c>
      <c r="O874" s="236" t="s">
        <v>4513</v>
      </c>
      <c r="P874" s="236" t="s">
        <v>4509</v>
      </c>
      <c r="Q874" s="246">
        <v>1</v>
      </c>
      <c r="R874" s="236">
        <v>1045465</v>
      </c>
      <c r="S874" s="236" t="s">
        <v>637</v>
      </c>
      <c r="T874" s="236" t="s">
        <v>638</v>
      </c>
      <c r="U874" s="236" t="s">
        <v>639</v>
      </c>
      <c r="V874" s="236" t="s">
        <v>804</v>
      </c>
      <c r="W874" s="236"/>
      <c r="X874" s="226" t="s">
        <v>773</v>
      </c>
      <c r="Y874" s="226" t="s">
        <v>773</v>
      </c>
      <c r="Z874" s="226" t="s">
        <v>773</v>
      </c>
    </row>
    <row r="875" spans="1:26" x14ac:dyDescent="0.25">
      <c r="A875" s="226" t="s">
        <v>4514</v>
      </c>
      <c r="B875" s="226" t="s">
        <v>4515</v>
      </c>
      <c r="C875" s="236" t="s">
        <v>99</v>
      </c>
      <c r="D875" s="236" t="s">
        <v>631</v>
      </c>
      <c r="E875" s="236" t="s">
        <v>4516</v>
      </c>
      <c r="F875" s="236" t="s">
        <v>269</v>
      </c>
      <c r="G875" s="236" t="s">
        <v>666</v>
      </c>
      <c r="H875" s="236" t="s">
        <v>666</v>
      </c>
      <c r="I875" s="236" t="s">
        <v>667</v>
      </c>
      <c r="J875" s="236" t="s">
        <v>632</v>
      </c>
      <c r="K875" s="236" t="s">
        <v>632</v>
      </c>
      <c r="L875" s="246">
        <v>1</v>
      </c>
      <c r="M875" s="236" t="s">
        <v>716</v>
      </c>
      <c r="N875" s="236" t="s">
        <v>4516</v>
      </c>
      <c r="O875" s="236" t="s">
        <v>4517</v>
      </c>
      <c r="P875" s="236" t="s">
        <v>636</v>
      </c>
      <c r="Q875" s="246">
        <v>1</v>
      </c>
      <c r="R875" s="236">
        <v>1061023</v>
      </c>
      <c r="S875" s="236" t="s">
        <v>637</v>
      </c>
      <c r="T875" s="236" t="s">
        <v>638</v>
      </c>
      <c r="U875" s="236" t="s">
        <v>639</v>
      </c>
      <c r="V875" s="236" t="s">
        <v>636</v>
      </c>
      <c r="W875" s="236"/>
      <c r="X875" s="226" t="s">
        <v>640</v>
      </c>
      <c r="Y875" s="226" t="s">
        <v>640</v>
      </c>
      <c r="Z875" s="226" t="s">
        <v>640</v>
      </c>
    </row>
    <row r="876" spans="1:26" x14ac:dyDescent="0.25">
      <c r="A876" s="226" t="s">
        <v>4518</v>
      </c>
      <c r="B876" s="226" t="s">
        <v>4519</v>
      </c>
      <c r="C876" s="236" t="s">
        <v>99</v>
      </c>
      <c r="D876" s="236" t="s">
        <v>631</v>
      </c>
      <c r="E876" s="236" t="s">
        <v>4520</v>
      </c>
      <c r="F876" s="236" t="s">
        <v>269</v>
      </c>
      <c r="G876" s="236" t="s">
        <v>666</v>
      </c>
      <c r="H876" s="236" t="s">
        <v>666</v>
      </c>
      <c r="I876" s="236" t="s">
        <v>667</v>
      </c>
      <c r="J876" s="236" t="s">
        <v>632</v>
      </c>
      <c r="K876" s="236" t="s">
        <v>632</v>
      </c>
      <c r="L876" s="246">
        <v>1</v>
      </c>
      <c r="M876" s="236" t="s">
        <v>716</v>
      </c>
      <c r="N876" s="236" t="s">
        <v>4520</v>
      </c>
      <c r="O876" s="236" t="s">
        <v>4521</v>
      </c>
      <c r="P876" s="236" t="s">
        <v>636</v>
      </c>
      <c r="Q876" s="246">
        <v>1</v>
      </c>
      <c r="R876" s="236">
        <v>1061024</v>
      </c>
      <c r="S876" s="236" t="s">
        <v>637</v>
      </c>
      <c r="T876" s="236" t="s">
        <v>638</v>
      </c>
      <c r="U876" s="236" t="s">
        <v>639</v>
      </c>
      <c r="V876" s="236" t="s">
        <v>636</v>
      </c>
      <c r="W876" s="236"/>
      <c r="X876" s="226" t="s">
        <v>640</v>
      </c>
      <c r="Y876" s="226" t="s">
        <v>640</v>
      </c>
      <c r="Z876" s="226" t="s">
        <v>640</v>
      </c>
    </row>
    <row r="877" spans="1:26" x14ac:dyDescent="0.25">
      <c r="A877" s="226" t="s">
        <v>4522</v>
      </c>
      <c r="B877" s="226" t="s">
        <v>4523</v>
      </c>
      <c r="C877" s="236" t="s">
        <v>99</v>
      </c>
      <c r="D877" s="236" t="s">
        <v>631</v>
      </c>
      <c r="E877" s="236" t="s">
        <v>4524</v>
      </c>
      <c r="F877" s="236" t="s">
        <v>269</v>
      </c>
      <c r="G877" s="236" t="s">
        <v>666</v>
      </c>
      <c r="H877" s="236" t="s">
        <v>666</v>
      </c>
      <c r="I877" s="236" t="e">
        <v>#N/A</v>
      </c>
      <c r="J877" s="236" t="s">
        <v>632</v>
      </c>
      <c r="K877" s="236" t="s">
        <v>632</v>
      </c>
      <c r="L877" s="246">
        <v>1</v>
      </c>
      <c r="M877" s="236" t="s">
        <v>716</v>
      </c>
      <c r="N877" s="236" t="s">
        <v>4524</v>
      </c>
      <c r="O877" s="236" t="s">
        <v>4525</v>
      </c>
      <c r="P877" s="236" t="s">
        <v>636</v>
      </c>
      <c r="Q877" s="246">
        <v>1</v>
      </c>
      <c r="R877" s="236">
        <v>1047200</v>
      </c>
      <c r="S877" s="236" t="s">
        <v>637</v>
      </c>
      <c r="T877" s="236" t="s">
        <v>638</v>
      </c>
      <c r="U877" s="236" t="s">
        <v>639</v>
      </c>
      <c r="V877" s="236" t="s">
        <v>636</v>
      </c>
      <c r="W877" s="236"/>
      <c r="X877" s="226" t="s">
        <v>640</v>
      </c>
      <c r="Y877" s="226" t="s">
        <v>640</v>
      </c>
      <c r="Z877" s="226" t="s">
        <v>640</v>
      </c>
    </row>
    <row r="878" spans="1:26" x14ac:dyDescent="0.25">
      <c r="A878" s="226" t="s">
        <v>4526</v>
      </c>
      <c r="B878" s="226" t="s">
        <v>4527</v>
      </c>
      <c r="C878" s="236" t="s">
        <v>731</v>
      </c>
      <c r="D878" s="226" t="s">
        <v>732</v>
      </c>
      <c r="E878" s="236" t="s">
        <v>4524</v>
      </c>
      <c r="F878" s="236" t="s">
        <v>269</v>
      </c>
      <c r="G878" s="236" t="s">
        <v>666</v>
      </c>
      <c r="H878" s="236" t="s">
        <v>666</v>
      </c>
      <c r="I878" s="236" t="e">
        <v>#N/A</v>
      </c>
      <c r="J878" s="236" t="s">
        <v>632</v>
      </c>
      <c r="K878" s="236" t="s">
        <v>632</v>
      </c>
      <c r="L878" s="246">
        <v>1</v>
      </c>
      <c r="M878" s="236" t="s">
        <v>716</v>
      </c>
      <c r="N878" s="236" t="s">
        <v>4528</v>
      </c>
      <c r="O878" s="236" t="s">
        <v>4529</v>
      </c>
      <c r="P878" s="236" t="s">
        <v>4530</v>
      </c>
      <c r="Q878" s="246">
        <v>1</v>
      </c>
      <c r="R878" s="236">
        <v>1047200</v>
      </c>
      <c r="S878" s="236" t="s">
        <v>637</v>
      </c>
      <c r="T878" s="236" t="s">
        <v>638</v>
      </c>
      <c r="U878" s="236" t="s">
        <v>639</v>
      </c>
      <c r="V878" s="236" t="s">
        <v>804</v>
      </c>
      <c r="W878" s="236"/>
      <c r="X878" s="226" t="s">
        <v>773</v>
      </c>
      <c r="Y878" s="226" t="s">
        <v>773</v>
      </c>
      <c r="Z878" s="226" t="s">
        <v>773</v>
      </c>
    </row>
    <row r="879" spans="1:26" x14ac:dyDescent="0.25">
      <c r="A879" s="226" t="s">
        <v>4531</v>
      </c>
      <c r="B879" s="226" t="s">
        <v>4532</v>
      </c>
      <c r="C879" s="236" t="s">
        <v>99</v>
      </c>
      <c r="D879" s="236" t="s">
        <v>631</v>
      </c>
      <c r="E879" s="236" t="s">
        <v>4533</v>
      </c>
      <c r="F879" s="236" t="s">
        <v>269</v>
      </c>
      <c r="G879" s="236" t="s">
        <v>666</v>
      </c>
      <c r="H879" s="236" t="s">
        <v>666</v>
      </c>
      <c r="I879" s="236" t="s">
        <v>667</v>
      </c>
      <c r="J879" s="236" t="s">
        <v>469</v>
      </c>
      <c r="K879" s="236" t="s">
        <v>469</v>
      </c>
      <c r="L879" s="246">
        <v>1</v>
      </c>
      <c r="M879" s="236" t="s">
        <v>716</v>
      </c>
      <c r="N879" s="236" t="s">
        <v>4534</v>
      </c>
      <c r="O879" s="236" t="s">
        <v>4535</v>
      </c>
      <c r="P879" s="236" t="s">
        <v>636</v>
      </c>
      <c r="Q879" s="246">
        <v>1</v>
      </c>
      <c r="R879" s="236">
        <v>1052137</v>
      </c>
      <c r="S879" s="236" t="s">
        <v>637</v>
      </c>
      <c r="T879" s="236" t="s">
        <v>645</v>
      </c>
      <c r="U879" s="236" t="s">
        <v>639</v>
      </c>
      <c r="V879" s="236" t="s">
        <v>636</v>
      </c>
      <c r="W879" s="236"/>
      <c r="X879" s="226" t="s">
        <v>640</v>
      </c>
      <c r="Y879" s="226" t="s">
        <v>640</v>
      </c>
      <c r="Z879" s="226" t="s">
        <v>640</v>
      </c>
    </row>
    <row r="880" spans="1:26" x14ac:dyDescent="0.25">
      <c r="A880" s="226" t="s">
        <v>4536</v>
      </c>
      <c r="B880" s="226" t="s">
        <v>4537</v>
      </c>
      <c r="C880" s="236" t="s">
        <v>99</v>
      </c>
      <c r="D880" s="236" t="s">
        <v>631</v>
      </c>
      <c r="E880" s="236" t="s">
        <v>4538</v>
      </c>
      <c r="F880" s="236" t="s">
        <v>269</v>
      </c>
      <c r="G880" s="236" t="s">
        <v>666</v>
      </c>
      <c r="H880" s="236" t="s">
        <v>666</v>
      </c>
      <c r="I880" s="236" t="s">
        <v>667</v>
      </c>
      <c r="J880" s="236" t="s">
        <v>469</v>
      </c>
      <c r="K880" s="236" t="s">
        <v>469</v>
      </c>
      <c r="L880" s="246">
        <v>1</v>
      </c>
      <c r="M880" s="236" t="s">
        <v>716</v>
      </c>
      <c r="N880" s="236" t="s">
        <v>4539</v>
      </c>
      <c r="O880" s="236" t="s">
        <v>4540</v>
      </c>
      <c r="P880" s="236" t="s">
        <v>636</v>
      </c>
      <c r="Q880" s="246">
        <v>1</v>
      </c>
      <c r="R880" s="236">
        <v>1039551</v>
      </c>
      <c r="S880" s="236" t="s">
        <v>637</v>
      </c>
      <c r="T880" s="236" t="s">
        <v>469</v>
      </c>
      <c r="U880" s="236" t="s">
        <v>639</v>
      </c>
      <c r="V880" s="236" t="s">
        <v>804</v>
      </c>
      <c r="W880" s="236"/>
      <c r="X880" s="226" t="s">
        <v>640</v>
      </c>
      <c r="Y880" s="226" t="s">
        <v>640</v>
      </c>
      <c r="Z880" s="226" t="s">
        <v>640</v>
      </c>
    </row>
    <row r="881" spans="1:32" x14ac:dyDescent="0.25">
      <c r="A881" s="226" t="s">
        <v>4541</v>
      </c>
      <c r="B881" s="226" t="s">
        <v>4542</v>
      </c>
      <c r="C881" s="236" t="s">
        <v>99</v>
      </c>
      <c r="D881" s="236" t="s">
        <v>631</v>
      </c>
      <c r="E881" s="236" t="s">
        <v>4543</v>
      </c>
      <c r="F881" s="236" t="s">
        <v>269</v>
      </c>
      <c r="G881" s="236" t="s">
        <v>666</v>
      </c>
      <c r="H881" s="236" t="s">
        <v>666</v>
      </c>
      <c r="I881" s="236" t="e">
        <v>#N/A</v>
      </c>
      <c r="J881" s="236" t="s">
        <v>472</v>
      </c>
      <c r="K881" s="236" t="s">
        <v>472</v>
      </c>
      <c r="L881" s="246">
        <v>1</v>
      </c>
      <c r="M881" s="236" t="s">
        <v>716</v>
      </c>
      <c r="N881" s="236" t="s">
        <v>4543</v>
      </c>
      <c r="O881" s="236" t="s">
        <v>4544</v>
      </c>
      <c r="P881" s="236" t="s">
        <v>636</v>
      </c>
      <c r="Q881" s="246">
        <v>1</v>
      </c>
      <c r="R881" s="236">
        <v>1079030</v>
      </c>
      <c r="S881" s="236" t="s">
        <v>637</v>
      </c>
      <c r="T881" s="236" t="s">
        <v>1183</v>
      </c>
      <c r="U881" s="236" t="s">
        <v>639</v>
      </c>
      <c r="V881" s="236" t="s">
        <v>636</v>
      </c>
      <c r="W881" s="236"/>
      <c r="X881" s="226" t="s">
        <v>640</v>
      </c>
      <c r="Y881" s="226" t="s">
        <v>640</v>
      </c>
      <c r="Z881" s="226" t="s">
        <v>640</v>
      </c>
    </row>
    <row r="882" spans="1:32" x14ac:dyDescent="0.25">
      <c r="A882" s="226" t="s">
        <v>4545</v>
      </c>
      <c r="B882" s="226" t="s">
        <v>4546</v>
      </c>
      <c r="C882" s="236" t="s">
        <v>99</v>
      </c>
      <c r="D882" s="236" t="s">
        <v>631</v>
      </c>
      <c r="E882" s="236" t="s">
        <v>445</v>
      </c>
      <c r="F882" s="236" t="s">
        <v>269</v>
      </c>
      <c r="G882" s="236" t="s">
        <v>666</v>
      </c>
      <c r="H882" s="236" t="s">
        <v>666</v>
      </c>
      <c r="I882" s="236" t="e">
        <v>#N/A</v>
      </c>
      <c r="J882" s="236" t="s">
        <v>472</v>
      </c>
      <c r="K882" s="236" t="s">
        <v>472</v>
      </c>
      <c r="L882" s="246">
        <v>1</v>
      </c>
      <c r="M882" s="236" t="s">
        <v>716</v>
      </c>
      <c r="N882" s="236" t="s">
        <v>445</v>
      </c>
      <c r="O882" s="236" t="s">
        <v>491</v>
      </c>
      <c r="P882" s="236" t="s">
        <v>636</v>
      </c>
      <c r="Q882" s="246">
        <v>1</v>
      </c>
      <c r="R882" s="236">
        <v>1071496</v>
      </c>
      <c r="S882" s="236" t="s">
        <v>637</v>
      </c>
      <c r="T882" s="236" t="s">
        <v>1183</v>
      </c>
      <c r="U882" s="236" t="s">
        <v>639</v>
      </c>
      <c r="V882" s="236" t="s">
        <v>804</v>
      </c>
      <c r="W882" s="236"/>
      <c r="X882" s="226" t="s">
        <v>640</v>
      </c>
      <c r="Y882" s="226" t="s">
        <v>640</v>
      </c>
      <c r="Z882" s="226" t="s">
        <v>640</v>
      </c>
    </row>
    <row r="883" spans="1:32" x14ac:dyDescent="0.25">
      <c r="A883" s="226" t="s">
        <v>4547</v>
      </c>
      <c r="B883" s="226" t="s">
        <v>4548</v>
      </c>
      <c r="C883" s="236" t="s">
        <v>687</v>
      </c>
      <c r="D883" s="226" t="s">
        <v>688</v>
      </c>
      <c r="E883" s="236" t="s">
        <v>445</v>
      </c>
      <c r="F883" s="236" t="s">
        <v>269</v>
      </c>
      <c r="G883" s="236" t="s">
        <v>666</v>
      </c>
      <c r="H883" s="236" t="s">
        <v>666</v>
      </c>
      <c r="I883" s="236" t="e">
        <v>#N/A</v>
      </c>
      <c r="J883" s="236" t="s">
        <v>472</v>
      </c>
      <c r="K883" s="236" t="s">
        <v>472</v>
      </c>
      <c r="L883" s="246">
        <v>1</v>
      </c>
      <c r="M883" s="236" t="s">
        <v>716</v>
      </c>
      <c r="N883" s="236" t="s">
        <v>1798</v>
      </c>
      <c r="O883" s="236" t="s">
        <v>446</v>
      </c>
      <c r="P883" s="236" t="s">
        <v>636</v>
      </c>
      <c r="Q883" s="246">
        <v>1</v>
      </c>
      <c r="R883" s="236">
        <v>25257</v>
      </c>
      <c r="S883" s="236" t="s">
        <v>637</v>
      </c>
      <c r="T883" s="236" t="s">
        <v>1183</v>
      </c>
      <c r="U883" s="236" t="s">
        <v>639</v>
      </c>
      <c r="V883" s="236" t="s">
        <v>636</v>
      </c>
      <c r="W883" s="236"/>
      <c r="X883" s="226" t="s">
        <v>695</v>
      </c>
      <c r="Y883" s="226" t="s">
        <v>695</v>
      </c>
      <c r="Z883" s="226" t="s">
        <v>695</v>
      </c>
    </row>
    <row r="884" spans="1:32" x14ac:dyDescent="0.25">
      <c r="A884" s="226" t="s">
        <v>4549</v>
      </c>
      <c r="B884" s="226" t="s">
        <v>4550</v>
      </c>
      <c r="C884" s="236" t="s">
        <v>687</v>
      </c>
      <c r="D884" s="226" t="s">
        <v>688</v>
      </c>
      <c r="E884" s="236" t="s">
        <v>4551</v>
      </c>
      <c r="F884" s="236" t="s">
        <v>269</v>
      </c>
      <c r="G884" s="236" t="s">
        <v>666</v>
      </c>
      <c r="H884" s="236" t="s">
        <v>666</v>
      </c>
      <c r="I884" s="236" t="e">
        <v>#N/A</v>
      </c>
      <c r="J884" s="236" t="s">
        <v>472</v>
      </c>
      <c r="K884" s="236" t="s">
        <v>472</v>
      </c>
      <c r="L884" s="246">
        <v>1</v>
      </c>
      <c r="M884" s="236" t="s">
        <v>862</v>
      </c>
      <c r="N884" s="236" t="s">
        <v>4552</v>
      </c>
      <c r="O884" s="236" t="s">
        <v>446</v>
      </c>
      <c r="P884" s="236" t="s">
        <v>4553</v>
      </c>
      <c r="Q884" s="246">
        <v>1</v>
      </c>
      <c r="R884" s="236">
        <v>7777777</v>
      </c>
      <c r="S884" s="236" t="s">
        <v>637</v>
      </c>
      <c r="T884" s="236" t="s">
        <v>1183</v>
      </c>
      <c r="U884" s="236" t="s">
        <v>639</v>
      </c>
      <c r="V884" s="236" t="s">
        <v>636</v>
      </c>
      <c r="W884" s="236"/>
      <c r="X884" s="226" t="s">
        <v>695</v>
      </c>
      <c r="Y884" s="226" t="s">
        <v>695</v>
      </c>
      <c r="Z884" s="226" t="s">
        <v>695</v>
      </c>
    </row>
    <row r="885" spans="1:32" x14ac:dyDescent="0.25">
      <c r="A885" s="226" t="s">
        <v>4554</v>
      </c>
      <c r="B885" s="226" t="s">
        <v>4555</v>
      </c>
      <c r="C885" s="236" t="s">
        <v>99</v>
      </c>
      <c r="D885" s="236" t="s">
        <v>631</v>
      </c>
      <c r="E885" s="236" t="s">
        <v>385</v>
      </c>
      <c r="F885" s="236" t="s">
        <v>269</v>
      </c>
      <c r="G885" s="236" t="s">
        <v>666</v>
      </c>
      <c r="H885" s="236" t="s">
        <v>666</v>
      </c>
      <c r="I885" s="236" t="s">
        <v>667</v>
      </c>
      <c r="J885" s="236" t="s">
        <v>472</v>
      </c>
      <c r="K885" s="236" t="s">
        <v>472</v>
      </c>
      <c r="L885" s="246">
        <v>0.65</v>
      </c>
      <c r="M885" s="236" t="s">
        <v>716</v>
      </c>
      <c r="N885" s="236" t="s">
        <v>385</v>
      </c>
      <c r="O885" s="236" t="s">
        <v>386</v>
      </c>
      <c r="P885" s="236">
        <v>1032178</v>
      </c>
      <c r="Q885" s="246">
        <v>0.65</v>
      </c>
      <c r="R885" s="236">
        <v>1071429</v>
      </c>
      <c r="S885" s="236" t="s">
        <v>637</v>
      </c>
      <c r="T885" s="236" t="s">
        <v>1183</v>
      </c>
      <c r="U885" s="236" t="s">
        <v>735</v>
      </c>
      <c r="V885" s="236" t="s">
        <v>636</v>
      </c>
      <c r="W885" s="236"/>
    </row>
    <row r="886" spans="1:32" x14ac:dyDescent="0.25">
      <c r="A886" s="226" t="s">
        <v>4556</v>
      </c>
      <c r="B886" s="226" t="s">
        <v>4557</v>
      </c>
      <c r="C886" s="236" t="s">
        <v>731</v>
      </c>
      <c r="D886" s="226" t="s">
        <v>732</v>
      </c>
      <c r="E886" s="236" t="s">
        <v>385</v>
      </c>
      <c r="F886" s="236" t="s">
        <v>269</v>
      </c>
      <c r="G886" s="236" t="s">
        <v>666</v>
      </c>
      <c r="H886" s="236" t="s">
        <v>666</v>
      </c>
      <c r="I886" s="236" t="s">
        <v>667</v>
      </c>
      <c r="J886" s="236" t="s">
        <v>472</v>
      </c>
      <c r="K886" s="236" t="s">
        <v>472</v>
      </c>
      <c r="L886" s="246">
        <v>0.65</v>
      </c>
      <c r="M886" s="236" t="s">
        <v>716</v>
      </c>
      <c r="N886" s="236" t="s">
        <v>4558</v>
      </c>
      <c r="O886" s="236" t="s">
        <v>4559</v>
      </c>
      <c r="P886" s="236">
        <v>1032178</v>
      </c>
      <c r="Q886" s="246">
        <v>0.65</v>
      </c>
      <c r="R886" s="236">
        <v>1071429</v>
      </c>
      <c r="S886" s="236" t="s">
        <v>637</v>
      </c>
      <c r="T886" s="236" t="s">
        <v>1183</v>
      </c>
      <c r="U886" s="236" t="s">
        <v>735</v>
      </c>
      <c r="V886" s="236" t="s">
        <v>804</v>
      </c>
      <c r="W886" s="236"/>
    </row>
    <row r="887" spans="1:32" x14ac:dyDescent="0.25">
      <c r="A887" s="226" t="s">
        <v>4560</v>
      </c>
      <c r="B887" s="226" t="s">
        <v>4561</v>
      </c>
      <c r="C887" s="236" t="s">
        <v>687</v>
      </c>
      <c r="D887" s="226" t="s">
        <v>688</v>
      </c>
      <c r="E887" s="236" t="s">
        <v>385</v>
      </c>
      <c r="F887" s="236" t="s">
        <v>269</v>
      </c>
      <c r="G887" s="236" t="s">
        <v>666</v>
      </c>
      <c r="H887" s="236" t="s">
        <v>666</v>
      </c>
      <c r="I887" s="236" t="s">
        <v>667</v>
      </c>
      <c r="J887" s="236" t="s">
        <v>472</v>
      </c>
      <c r="K887" s="236" t="s">
        <v>472</v>
      </c>
      <c r="L887" s="246">
        <v>0.65</v>
      </c>
      <c r="M887" s="236" t="s">
        <v>716</v>
      </c>
      <c r="N887" s="236" t="s">
        <v>1930</v>
      </c>
      <c r="O887" s="236" t="s">
        <v>443</v>
      </c>
      <c r="P887" s="236">
        <v>1032178</v>
      </c>
      <c r="Q887" s="246">
        <v>0.65</v>
      </c>
      <c r="R887" s="236">
        <v>25257</v>
      </c>
      <c r="S887" s="236" t="s">
        <v>637</v>
      </c>
      <c r="T887" s="236" t="s">
        <v>1183</v>
      </c>
      <c r="U887" s="236" t="s">
        <v>671</v>
      </c>
      <c r="V887" s="236" t="s">
        <v>636</v>
      </c>
      <c r="W887" s="236"/>
    </row>
    <row r="888" spans="1:32" x14ac:dyDescent="0.25">
      <c r="A888" s="226" t="s">
        <v>4562</v>
      </c>
      <c r="B888" s="226" t="s">
        <v>4563</v>
      </c>
      <c r="C888" s="236" t="s">
        <v>99</v>
      </c>
      <c r="D888" s="236" t="s">
        <v>631</v>
      </c>
      <c r="E888" s="236" t="s">
        <v>396</v>
      </c>
      <c r="F888" s="236" t="s">
        <v>269</v>
      </c>
      <c r="G888" s="236" t="s">
        <v>666</v>
      </c>
      <c r="H888" s="236" t="s">
        <v>666</v>
      </c>
      <c r="I888" s="236" t="s">
        <v>667</v>
      </c>
      <c r="J888" s="236" t="s">
        <v>310</v>
      </c>
      <c r="K888" s="236" t="s">
        <v>310</v>
      </c>
      <c r="L888" s="246">
        <v>0.65</v>
      </c>
      <c r="M888" s="236" t="s">
        <v>862</v>
      </c>
      <c r="N888" s="236" t="s">
        <v>396</v>
      </c>
      <c r="O888" s="236" t="s">
        <v>397</v>
      </c>
      <c r="P888" s="236">
        <v>1004021</v>
      </c>
      <c r="Q888" s="246">
        <v>0.65</v>
      </c>
      <c r="R888" s="236">
        <v>1089886</v>
      </c>
      <c r="S888" s="236" t="s">
        <v>637</v>
      </c>
      <c r="T888" s="236" t="s">
        <v>310</v>
      </c>
      <c r="U888" s="236" t="s">
        <v>735</v>
      </c>
      <c r="V888" s="236" t="s">
        <v>804</v>
      </c>
      <c r="W888" s="236"/>
      <c r="AA888" s="228">
        <v>44258</v>
      </c>
      <c r="AB888" s="236" t="s">
        <v>879</v>
      </c>
      <c r="AC888" s="230" t="s">
        <v>2403</v>
      </c>
      <c r="AD888" s="229" t="s">
        <v>1044</v>
      </c>
      <c r="AE888" s="229">
        <v>44765</v>
      </c>
      <c r="AF888" s="226" t="s">
        <v>1502</v>
      </c>
    </row>
    <row r="889" spans="1:32" x14ac:dyDescent="0.25">
      <c r="A889" s="226" t="s">
        <v>4564</v>
      </c>
      <c r="B889" s="226" t="s">
        <v>4565</v>
      </c>
      <c r="C889" s="236" t="s">
        <v>99</v>
      </c>
      <c r="D889" s="236" t="s">
        <v>631</v>
      </c>
      <c r="E889" s="236" t="s">
        <v>4566</v>
      </c>
      <c r="F889" s="236" t="s">
        <v>269</v>
      </c>
      <c r="G889" s="236" t="s">
        <v>666</v>
      </c>
      <c r="H889" s="236" t="s">
        <v>666</v>
      </c>
      <c r="I889" s="236" t="s">
        <v>667</v>
      </c>
      <c r="J889" s="236" t="s">
        <v>472</v>
      </c>
      <c r="K889" s="236" t="s">
        <v>472</v>
      </c>
      <c r="L889" s="246">
        <v>1</v>
      </c>
      <c r="M889" s="236" t="s">
        <v>862</v>
      </c>
      <c r="N889" s="236" t="s">
        <v>4566</v>
      </c>
      <c r="O889" s="236" t="s">
        <v>4567</v>
      </c>
      <c r="P889" s="236" t="s">
        <v>636</v>
      </c>
      <c r="Q889" s="246">
        <v>1</v>
      </c>
      <c r="R889" s="236">
        <v>1100056</v>
      </c>
      <c r="S889" s="236" t="s">
        <v>637</v>
      </c>
      <c r="T889" s="236" t="s">
        <v>1183</v>
      </c>
      <c r="U889" s="236" t="s">
        <v>735</v>
      </c>
      <c r="V889" s="236" t="s">
        <v>636</v>
      </c>
      <c r="W889" s="236"/>
    </row>
    <row r="890" spans="1:32" x14ac:dyDescent="0.25">
      <c r="A890" s="226" t="s">
        <v>4568</v>
      </c>
      <c r="B890" s="226" t="s">
        <v>4569</v>
      </c>
      <c r="C890" s="236" t="s">
        <v>731</v>
      </c>
      <c r="D890" s="226" t="s">
        <v>732</v>
      </c>
      <c r="E890" s="236" t="s">
        <v>4566</v>
      </c>
      <c r="F890" s="236" t="s">
        <v>269</v>
      </c>
      <c r="G890" s="236" t="s">
        <v>666</v>
      </c>
      <c r="H890" s="236" t="s">
        <v>666</v>
      </c>
      <c r="I890" s="236" t="s">
        <v>667</v>
      </c>
      <c r="J890" s="236" t="s">
        <v>472</v>
      </c>
      <c r="K890" s="236" t="s">
        <v>472</v>
      </c>
      <c r="L890" s="246">
        <v>1</v>
      </c>
      <c r="M890" s="236" t="s">
        <v>862</v>
      </c>
      <c r="N890" s="236" t="s">
        <v>4566</v>
      </c>
      <c r="O890" s="236" t="s">
        <v>4570</v>
      </c>
      <c r="P890" s="236" t="s">
        <v>4571</v>
      </c>
      <c r="Q890" s="246">
        <v>1</v>
      </c>
      <c r="R890" s="236">
        <v>1100056</v>
      </c>
      <c r="S890" s="236" t="s">
        <v>637</v>
      </c>
      <c r="T890" s="236" t="s">
        <v>636</v>
      </c>
      <c r="U890" s="236" t="s">
        <v>735</v>
      </c>
      <c r="V890" s="236" t="s">
        <v>636</v>
      </c>
      <c r="W890" s="236"/>
    </row>
    <row r="891" spans="1:32" x14ac:dyDescent="0.25">
      <c r="A891" s="226" t="s">
        <v>4572</v>
      </c>
      <c r="B891" s="226" t="s">
        <v>4573</v>
      </c>
      <c r="C891" s="236" t="s">
        <v>99</v>
      </c>
      <c r="D891" s="236" t="s">
        <v>631</v>
      </c>
      <c r="E891" s="236" t="s">
        <v>4574</v>
      </c>
      <c r="F891" s="236" t="s">
        <v>269</v>
      </c>
      <c r="G891" s="236" t="s">
        <v>666</v>
      </c>
      <c r="H891" s="236" t="s">
        <v>666</v>
      </c>
      <c r="I891" s="236" t="e">
        <v>#N/A</v>
      </c>
      <c r="J891" s="236" t="s">
        <v>754</v>
      </c>
      <c r="K891" s="236" t="s">
        <v>754</v>
      </c>
      <c r="L891" s="246">
        <v>1</v>
      </c>
      <c r="M891" s="236" t="s">
        <v>716</v>
      </c>
      <c r="N891" s="236" t="s">
        <v>4574</v>
      </c>
      <c r="O891" s="236" t="s">
        <v>4575</v>
      </c>
      <c r="P891" s="236" t="s">
        <v>636</v>
      </c>
      <c r="Q891" s="246">
        <v>1</v>
      </c>
      <c r="R891" s="236">
        <v>1017435</v>
      </c>
      <c r="S891" s="236" t="s">
        <v>637</v>
      </c>
      <c r="T891" s="236" t="s">
        <v>1144</v>
      </c>
      <c r="U891" s="236" t="s">
        <v>639</v>
      </c>
      <c r="V891" s="236" t="s">
        <v>636</v>
      </c>
      <c r="W891" s="236"/>
      <c r="X891" s="226" t="s">
        <v>640</v>
      </c>
      <c r="Y891" s="226" t="s">
        <v>640</v>
      </c>
      <c r="Z891" s="226" t="s">
        <v>640</v>
      </c>
    </row>
    <row r="892" spans="1:32" x14ac:dyDescent="0.25">
      <c r="A892" s="226" t="s">
        <v>4576</v>
      </c>
      <c r="B892" s="226" t="s">
        <v>4577</v>
      </c>
      <c r="C892" s="236" t="s">
        <v>99</v>
      </c>
      <c r="D892" s="236" t="s">
        <v>631</v>
      </c>
      <c r="E892" s="236" t="s">
        <v>539</v>
      </c>
      <c r="F892" s="236" t="s">
        <v>269</v>
      </c>
      <c r="G892" s="236" t="s">
        <v>666</v>
      </c>
      <c r="H892" s="236" t="s">
        <v>666</v>
      </c>
      <c r="I892" s="236" t="s">
        <v>667</v>
      </c>
      <c r="J892" s="236" t="s">
        <v>473</v>
      </c>
      <c r="K892" s="236" t="s">
        <v>473</v>
      </c>
      <c r="L892" s="246">
        <v>1</v>
      </c>
      <c r="M892" s="236" t="s">
        <v>716</v>
      </c>
      <c r="N892" s="236" t="s">
        <v>539</v>
      </c>
      <c r="O892" s="236" t="s">
        <v>540</v>
      </c>
      <c r="P892" s="236" t="s">
        <v>1189</v>
      </c>
      <c r="Q892" s="246">
        <v>1</v>
      </c>
      <c r="R892" s="236">
        <v>1061898</v>
      </c>
      <c r="S892" s="236" t="s">
        <v>637</v>
      </c>
      <c r="T892" s="236" t="s">
        <v>1190</v>
      </c>
      <c r="U892" s="236" t="s">
        <v>639</v>
      </c>
      <c r="V892" s="236" t="s">
        <v>636</v>
      </c>
      <c r="W892" s="236"/>
      <c r="X892" s="226" t="s">
        <v>640</v>
      </c>
      <c r="Y892" s="226" t="s">
        <v>640</v>
      </c>
      <c r="Z892" s="226" t="s">
        <v>640</v>
      </c>
    </row>
    <row r="893" spans="1:32" x14ac:dyDescent="0.25">
      <c r="A893" s="226" t="s">
        <v>4578</v>
      </c>
      <c r="B893" s="226" t="s">
        <v>4579</v>
      </c>
      <c r="C893" s="236" t="s">
        <v>731</v>
      </c>
      <c r="D893" s="226" t="s">
        <v>732</v>
      </c>
      <c r="E893" s="236" t="s">
        <v>539</v>
      </c>
      <c r="F893" s="236" t="s">
        <v>269</v>
      </c>
      <c r="G893" s="236" t="s">
        <v>666</v>
      </c>
      <c r="H893" s="236" t="s">
        <v>666</v>
      </c>
      <c r="I893" s="236" t="s">
        <v>667</v>
      </c>
      <c r="J893" s="236" t="s">
        <v>473</v>
      </c>
      <c r="K893" s="236" t="s">
        <v>473</v>
      </c>
      <c r="L893" s="246">
        <v>1</v>
      </c>
      <c r="M893" s="236" t="s">
        <v>716</v>
      </c>
      <c r="N893" s="236" t="s">
        <v>4580</v>
      </c>
      <c r="O893" s="236" t="s">
        <v>4581</v>
      </c>
      <c r="P893" s="236" t="s">
        <v>1189</v>
      </c>
      <c r="Q893" s="246">
        <v>1</v>
      </c>
      <c r="R893" s="236">
        <v>1061898</v>
      </c>
      <c r="S893" s="236" t="s">
        <v>637</v>
      </c>
      <c r="T893" s="236" t="s">
        <v>1190</v>
      </c>
      <c r="U893" s="236" t="s">
        <v>639</v>
      </c>
      <c r="V893" s="236" t="s">
        <v>804</v>
      </c>
      <c r="W893" s="236"/>
      <c r="Y893" s="226" t="s">
        <v>773</v>
      </c>
      <c r="Z893" s="226" t="s">
        <v>773</v>
      </c>
    </row>
    <row r="894" spans="1:32" x14ac:dyDescent="0.25">
      <c r="A894" s="226" t="s">
        <v>4582</v>
      </c>
      <c r="B894" s="226" t="s">
        <v>4583</v>
      </c>
      <c r="C894" s="236" t="s">
        <v>687</v>
      </c>
      <c r="D894" s="226" t="s">
        <v>688</v>
      </c>
      <c r="E894" s="247" t="s">
        <v>539</v>
      </c>
      <c r="F894" s="236" t="s">
        <v>269</v>
      </c>
      <c r="G894" s="236" t="s">
        <v>666</v>
      </c>
      <c r="H894" s="236" t="s">
        <v>666</v>
      </c>
      <c r="I894" s="236" t="s">
        <v>667</v>
      </c>
      <c r="J894" s="236" t="s">
        <v>473</v>
      </c>
      <c r="K894" s="236" t="s">
        <v>473</v>
      </c>
      <c r="L894" s="246">
        <v>1</v>
      </c>
      <c r="M894" s="236" t="s">
        <v>716</v>
      </c>
      <c r="N894" s="236" t="s">
        <v>1187</v>
      </c>
      <c r="O894" s="236" t="s">
        <v>1188</v>
      </c>
      <c r="P894" s="236" t="s">
        <v>1189</v>
      </c>
      <c r="Q894" s="246">
        <v>1</v>
      </c>
      <c r="R894" s="236">
        <v>7777777</v>
      </c>
      <c r="S894" s="236" t="s">
        <v>637</v>
      </c>
      <c r="T894" s="236" t="s">
        <v>1190</v>
      </c>
      <c r="U894" s="236" t="s">
        <v>639</v>
      </c>
      <c r="V894" s="236" t="s">
        <v>636</v>
      </c>
      <c r="W894" s="236"/>
      <c r="X894" s="226" t="s">
        <v>695</v>
      </c>
      <c r="Y894" s="226" t="s">
        <v>695</v>
      </c>
      <c r="Z894" s="226" t="s">
        <v>695</v>
      </c>
      <c r="AA894" s="230"/>
      <c r="AB894" s="226"/>
    </row>
    <row r="895" spans="1:32" x14ac:dyDescent="0.25">
      <c r="A895" s="226" t="s">
        <v>4584</v>
      </c>
      <c r="B895" s="226" t="s">
        <v>4585</v>
      </c>
      <c r="C895" s="236" t="s">
        <v>99</v>
      </c>
      <c r="D895" s="236" t="s">
        <v>631</v>
      </c>
      <c r="E895" s="236" t="s">
        <v>4586</v>
      </c>
      <c r="F895" s="236" t="s">
        <v>269</v>
      </c>
      <c r="G895" s="236" t="s">
        <v>666</v>
      </c>
      <c r="H895" s="236" t="s">
        <v>666</v>
      </c>
      <c r="I895" s="236" t="e">
        <v>#N/A</v>
      </c>
      <c r="J895" s="236" t="s">
        <v>690</v>
      </c>
      <c r="K895" s="236" t="s">
        <v>690</v>
      </c>
      <c r="L895" s="246">
        <v>1</v>
      </c>
      <c r="M895" s="236" t="s">
        <v>716</v>
      </c>
      <c r="N895" s="236" t="s">
        <v>4586</v>
      </c>
      <c r="O895" s="236" t="s">
        <v>4587</v>
      </c>
      <c r="P895" s="236" t="s">
        <v>636</v>
      </c>
      <c r="Q895" s="246">
        <v>1</v>
      </c>
      <c r="R895" s="236">
        <v>1035189</v>
      </c>
      <c r="S895" s="236" t="s">
        <v>637</v>
      </c>
      <c r="T895" s="236" t="s">
        <v>694</v>
      </c>
      <c r="U895" s="236" t="s">
        <v>639</v>
      </c>
      <c r="V895" s="236" t="s">
        <v>636</v>
      </c>
      <c r="W895" s="236"/>
      <c r="X895" s="226" t="s">
        <v>640</v>
      </c>
      <c r="Y895" s="226" t="s">
        <v>640</v>
      </c>
      <c r="Z895" s="226" t="s">
        <v>640</v>
      </c>
    </row>
    <row r="896" spans="1:32" x14ac:dyDescent="0.25">
      <c r="A896" s="226" t="s">
        <v>4588</v>
      </c>
      <c r="B896" s="226" t="s">
        <v>4589</v>
      </c>
      <c r="C896" s="236" t="s">
        <v>731</v>
      </c>
      <c r="D896" s="226" t="s">
        <v>732</v>
      </c>
      <c r="E896" s="236" t="s">
        <v>4586</v>
      </c>
      <c r="F896" s="236" t="s">
        <v>269</v>
      </c>
      <c r="G896" s="236" t="s">
        <v>666</v>
      </c>
      <c r="H896" s="236" t="s">
        <v>666</v>
      </c>
      <c r="I896" s="236" t="e">
        <v>#N/A</v>
      </c>
      <c r="J896" s="236" t="s">
        <v>690</v>
      </c>
      <c r="K896" s="236" t="s">
        <v>690</v>
      </c>
      <c r="L896" s="246">
        <v>1</v>
      </c>
      <c r="M896" s="236" t="s">
        <v>716</v>
      </c>
      <c r="N896" s="236" t="s">
        <v>4590</v>
      </c>
      <c r="O896" s="236" t="s">
        <v>4591</v>
      </c>
      <c r="P896" s="236" t="s">
        <v>4592</v>
      </c>
      <c r="Q896" s="246">
        <v>1</v>
      </c>
      <c r="R896" s="236">
        <v>1035189</v>
      </c>
      <c r="S896" s="236" t="s">
        <v>637</v>
      </c>
      <c r="T896" s="236" t="s">
        <v>694</v>
      </c>
      <c r="U896" s="236" t="s">
        <v>639</v>
      </c>
      <c r="V896" s="236" t="s">
        <v>804</v>
      </c>
      <c r="W896" s="236"/>
      <c r="X896" s="226" t="s">
        <v>773</v>
      </c>
      <c r="Y896" s="226" t="s">
        <v>773</v>
      </c>
      <c r="Z896" s="226" t="s">
        <v>773</v>
      </c>
    </row>
    <row r="897" spans="1:26" x14ac:dyDescent="0.25">
      <c r="A897" s="226" t="s">
        <v>4593</v>
      </c>
      <c r="B897" s="226" t="s">
        <v>4594</v>
      </c>
      <c r="C897" s="236" t="s">
        <v>99</v>
      </c>
      <c r="D897" s="236" t="s">
        <v>631</v>
      </c>
      <c r="E897" s="236" t="s">
        <v>4595</v>
      </c>
      <c r="F897" s="236" t="s">
        <v>269</v>
      </c>
      <c r="G897" s="236" t="s">
        <v>666</v>
      </c>
      <c r="H897" s="236" t="s">
        <v>666</v>
      </c>
      <c r="I897" s="236" t="s">
        <v>667</v>
      </c>
      <c r="J897" s="236" t="s">
        <v>690</v>
      </c>
      <c r="K897" s="236" t="s">
        <v>690</v>
      </c>
      <c r="L897" s="246">
        <v>1</v>
      </c>
      <c r="M897" s="236" t="s">
        <v>716</v>
      </c>
      <c r="N897" s="236" t="s">
        <v>4595</v>
      </c>
      <c r="O897" s="236" t="s">
        <v>4596</v>
      </c>
      <c r="P897" s="236" t="s">
        <v>636</v>
      </c>
      <c r="Q897" s="246">
        <v>1</v>
      </c>
      <c r="R897" s="236">
        <v>1061274</v>
      </c>
      <c r="S897" s="236" t="s">
        <v>637</v>
      </c>
      <c r="T897" s="236" t="s">
        <v>694</v>
      </c>
      <c r="U897" s="236" t="s">
        <v>639</v>
      </c>
      <c r="V897" s="236" t="s">
        <v>636</v>
      </c>
      <c r="W897" s="236"/>
      <c r="X897" s="226" t="s">
        <v>640</v>
      </c>
      <c r="Y897" s="226" t="s">
        <v>640</v>
      </c>
      <c r="Z897" s="226" t="s">
        <v>640</v>
      </c>
    </row>
    <row r="898" spans="1:26" x14ac:dyDescent="0.25">
      <c r="A898" s="226" t="s">
        <v>4597</v>
      </c>
      <c r="B898" s="226" t="s">
        <v>4598</v>
      </c>
      <c r="C898" s="236" t="s">
        <v>99</v>
      </c>
      <c r="D898" s="236" t="s">
        <v>631</v>
      </c>
      <c r="E898" s="236" t="s">
        <v>4599</v>
      </c>
      <c r="F898" s="236" t="s">
        <v>269</v>
      </c>
      <c r="G898" s="236" t="s">
        <v>666</v>
      </c>
      <c r="H898" s="236" t="s">
        <v>666</v>
      </c>
      <c r="I898" s="236" t="e">
        <v>#N/A</v>
      </c>
      <c r="J898" s="236" t="s">
        <v>690</v>
      </c>
      <c r="K898" s="236" t="s">
        <v>690</v>
      </c>
      <c r="L898" s="246">
        <v>1</v>
      </c>
      <c r="M898" s="236" t="s">
        <v>716</v>
      </c>
      <c r="N898" s="236" t="s">
        <v>4599</v>
      </c>
      <c r="O898" s="236" t="s">
        <v>4600</v>
      </c>
      <c r="P898" s="236" t="s">
        <v>636</v>
      </c>
      <c r="Q898" s="246">
        <v>1</v>
      </c>
      <c r="R898" s="236">
        <v>1054291</v>
      </c>
      <c r="S898" s="236" t="s">
        <v>637</v>
      </c>
      <c r="T898" s="236" t="s">
        <v>694</v>
      </c>
      <c r="U898" s="236" t="s">
        <v>639</v>
      </c>
      <c r="V898" s="236" t="s">
        <v>636</v>
      </c>
      <c r="W898" s="236"/>
      <c r="X898" s="226" t="s">
        <v>640</v>
      </c>
      <c r="Y898" s="226" t="s">
        <v>640</v>
      </c>
      <c r="Z898" s="226" t="s">
        <v>640</v>
      </c>
    </row>
    <row r="899" spans="1:26" x14ac:dyDescent="0.25">
      <c r="A899" s="226" t="s">
        <v>4601</v>
      </c>
      <c r="B899" s="226" t="s">
        <v>4602</v>
      </c>
      <c r="C899" s="236" t="s">
        <v>99</v>
      </c>
      <c r="D899" s="236" t="s">
        <v>631</v>
      </c>
      <c r="E899" s="236" t="s">
        <v>4603</v>
      </c>
      <c r="F899" s="236" t="s">
        <v>269</v>
      </c>
      <c r="G899" s="236" t="s">
        <v>666</v>
      </c>
      <c r="H899" s="236" t="s">
        <v>666</v>
      </c>
      <c r="I899" s="236" t="s">
        <v>667</v>
      </c>
      <c r="J899" s="236" t="s">
        <v>690</v>
      </c>
      <c r="K899" s="236" t="s">
        <v>690</v>
      </c>
      <c r="L899" s="246">
        <v>1</v>
      </c>
      <c r="M899" s="236" t="s">
        <v>716</v>
      </c>
      <c r="N899" s="236" t="s">
        <v>4603</v>
      </c>
      <c r="O899" s="236" t="s">
        <v>4604</v>
      </c>
      <c r="P899" s="236" t="s">
        <v>636</v>
      </c>
      <c r="Q899" s="246">
        <v>1</v>
      </c>
      <c r="R899" s="236">
        <v>1061275</v>
      </c>
      <c r="S899" s="236" t="s">
        <v>637</v>
      </c>
      <c r="T899" s="236" t="s">
        <v>694</v>
      </c>
      <c r="U899" s="236" t="s">
        <v>639</v>
      </c>
      <c r="V899" s="236" t="s">
        <v>636</v>
      </c>
      <c r="W899" s="236"/>
      <c r="X899" s="226" t="s">
        <v>640</v>
      </c>
      <c r="Y899" s="226" t="s">
        <v>640</v>
      </c>
      <c r="Z899" s="226" t="s">
        <v>640</v>
      </c>
    </row>
    <row r="900" spans="1:26" x14ac:dyDescent="0.25">
      <c r="A900" s="226" t="s">
        <v>4605</v>
      </c>
      <c r="B900" s="226" t="s">
        <v>4606</v>
      </c>
      <c r="C900" s="236" t="s">
        <v>99</v>
      </c>
      <c r="D900" s="236" t="s">
        <v>631</v>
      </c>
      <c r="E900" s="236" t="s">
        <v>4607</v>
      </c>
      <c r="F900" s="236" t="s">
        <v>269</v>
      </c>
      <c r="G900" s="236" t="s">
        <v>666</v>
      </c>
      <c r="H900" s="236" t="s">
        <v>666</v>
      </c>
      <c r="I900" s="236" t="e">
        <v>#N/A</v>
      </c>
      <c r="J900" s="236" t="s">
        <v>1824</v>
      </c>
      <c r="K900" s="236" t="s">
        <v>1824</v>
      </c>
      <c r="L900" s="246">
        <v>1</v>
      </c>
      <c r="M900" s="236" t="s">
        <v>716</v>
      </c>
      <c r="N900" s="236" t="s">
        <v>4607</v>
      </c>
      <c r="O900" s="236" t="s">
        <v>4608</v>
      </c>
      <c r="P900" s="236" t="s">
        <v>636</v>
      </c>
      <c r="Q900" s="246">
        <v>1</v>
      </c>
      <c r="R900" s="236">
        <v>1033754</v>
      </c>
      <c r="S900" s="236" t="s">
        <v>637</v>
      </c>
      <c r="T900" s="236" t="s">
        <v>4609</v>
      </c>
      <c r="U900" s="236" t="s">
        <v>639</v>
      </c>
      <c r="V900" s="236" t="s">
        <v>636</v>
      </c>
      <c r="W900" s="236"/>
      <c r="X900" s="226" t="s">
        <v>640</v>
      </c>
      <c r="Y900" s="226" t="s">
        <v>640</v>
      </c>
      <c r="Z900" s="226" t="s">
        <v>640</v>
      </c>
    </row>
    <row r="901" spans="1:26" x14ac:dyDescent="0.25">
      <c r="A901" s="226" t="s">
        <v>4610</v>
      </c>
      <c r="B901" s="226" t="s">
        <v>4611</v>
      </c>
      <c r="C901" s="236" t="s">
        <v>731</v>
      </c>
      <c r="D901" s="226" t="s">
        <v>732</v>
      </c>
      <c r="E901" s="236" t="s">
        <v>4607</v>
      </c>
      <c r="F901" s="236" t="s">
        <v>269</v>
      </c>
      <c r="G901" s="236" t="s">
        <v>666</v>
      </c>
      <c r="H901" s="236" t="s">
        <v>666</v>
      </c>
      <c r="I901" s="236" t="e">
        <v>#N/A</v>
      </c>
      <c r="J901" s="236" t="s">
        <v>1824</v>
      </c>
      <c r="K901" s="236" t="s">
        <v>1824</v>
      </c>
      <c r="L901" s="246">
        <v>1</v>
      </c>
      <c r="M901" s="236" t="s">
        <v>716</v>
      </c>
      <c r="N901" s="236" t="s">
        <v>4607</v>
      </c>
      <c r="O901" s="236" t="s">
        <v>4612</v>
      </c>
      <c r="P901" s="236" t="s">
        <v>4613</v>
      </c>
      <c r="Q901" s="246">
        <v>1</v>
      </c>
      <c r="R901" s="236">
        <v>1033754</v>
      </c>
      <c r="S901" s="236" t="s">
        <v>637</v>
      </c>
      <c r="T901" s="236" t="s">
        <v>4609</v>
      </c>
      <c r="U901" s="236" t="s">
        <v>639</v>
      </c>
      <c r="V901" s="236" t="s">
        <v>816</v>
      </c>
      <c r="W901" s="236"/>
      <c r="X901" s="226" t="s">
        <v>773</v>
      </c>
      <c r="Y901" s="226" t="s">
        <v>773</v>
      </c>
      <c r="Z901" s="226" t="s">
        <v>773</v>
      </c>
    </row>
    <row r="902" spans="1:26" x14ac:dyDescent="0.25">
      <c r="A902" s="226" t="s">
        <v>4614</v>
      </c>
      <c r="B902" s="226" t="s">
        <v>4615</v>
      </c>
      <c r="C902" s="236" t="s">
        <v>99</v>
      </c>
      <c r="D902" s="236" t="s">
        <v>631</v>
      </c>
      <c r="E902" s="236" t="s">
        <v>4534</v>
      </c>
      <c r="F902" s="236" t="s">
        <v>269</v>
      </c>
      <c r="G902" s="236" t="s">
        <v>666</v>
      </c>
      <c r="H902" s="236" t="s">
        <v>666</v>
      </c>
      <c r="I902" s="236" t="s">
        <v>667</v>
      </c>
      <c r="J902" s="236" t="s">
        <v>469</v>
      </c>
      <c r="K902" s="236" t="s">
        <v>469</v>
      </c>
      <c r="L902" s="246">
        <v>1</v>
      </c>
      <c r="M902" s="236" t="s">
        <v>716</v>
      </c>
      <c r="N902" s="236" t="s">
        <v>4534</v>
      </c>
      <c r="O902" s="236" t="s">
        <v>4535</v>
      </c>
      <c r="P902" s="236" t="s">
        <v>636</v>
      </c>
      <c r="Q902" s="246">
        <v>1</v>
      </c>
      <c r="R902" s="236">
        <v>1052137</v>
      </c>
      <c r="S902" s="236" t="s">
        <v>637</v>
      </c>
      <c r="T902" s="236" t="s">
        <v>645</v>
      </c>
      <c r="U902" s="236" t="s">
        <v>639</v>
      </c>
      <c r="V902" s="236" t="s">
        <v>636</v>
      </c>
      <c r="W902" s="236"/>
      <c r="X902" s="226" t="s">
        <v>640</v>
      </c>
      <c r="Y902" s="226" t="s">
        <v>640</v>
      </c>
      <c r="Z902" s="226" t="s">
        <v>640</v>
      </c>
    </row>
    <row r="903" spans="1:26" x14ac:dyDescent="0.25">
      <c r="A903" s="226" t="s">
        <v>4616</v>
      </c>
      <c r="B903" s="226" t="s">
        <v>4617</v>
      </c>
      <c r="C903" s="236" t="s">
        <v>687</v>
      </c>
      <c r="D903" s="226" t="s">
        <v>688</v>
      </c>
      <c r="E903" s="236" t="s">
        <v>4534</v>
      </c>
      <c r="F903" s="236" t="s">
        <v>269</v>
      </c>
      <c r="G903" s="236" t="s">
        <v>666</v>
      </c>
      <c r="H903" s="236" t="s">
        <v>666</v>
      </c>
      <c r="I903" s="236" t="s">
        <v>667</v>
      </c>
      <c r="J903" s="236" t="s">
        <v>469</v>
      </c>
      <c r="K903" s="236" t="s">
        <v>469</v>
      </c>
      <c r="L903" s="246"/>
      <c r="M903" s="236" t="s">
        <v>716</v>
      </c>
      <c r="N903" s="236" t="s">
        <v>4618</v>
      </c>
      <c r="O903" s="236" t="s">
        <v>4619</v>
      </c>
      <c r="P903" s="236" t="s">
        <v>4620</v>
      </c>
      <c r="Q903" s="246"/>
      <c r="R903" s="236">
        <v>25257</v>
      </c>
      <c r="S903" s="236" t="s">
        <v>637</v>
      </c>
      <c r="T903" s="236" t="s">
        <v>645</v>
      </c>
      <c r="U903" s="236" t="s">
        <v>639</v>
      </c>
      <c r="V903" s="236" t="s">
        <v>636</v>
      </c>
      <c r="W903" s="236"/>
      <c r="X903" s="226" t="s">
        <v>695</v>
      </c>
      <c r="Y903" s="226" t="s">
        <v>695</v>
      </c>
      <c r="Z903" s="226" t="s">
        <v>695</v>
      </c>
    </row>
    <row r="904" spans="1:26" x14ac:dyDescent="0.25">
      <c r="A904" s="226" t="s">
        <v>4621</v>
      </c>
      <c r="B904" s="226" t="s">
        <v>4622</v>
      </c>
      <c r="C904" s="236" t="s">
        <v>687</v>
      </c>
      <c r="D904" s="226" t="s">
        <v>688</v>
      </c>
      <c r="E904" s="236" t="s">
        <v>458</v>
      </c>
      <c r="F904" s="236" t="s">
        <v>269</v>
      </c>
      <c r="G904" s="236" t="s">
        <v>666</v>
      </c>
      <c r="H904" s="236" t="s">
        <v>666</v>
      </c>
      <c r="I904" s="236" t="e">
        <v>#N/A</v>
      </c>
      <c r="J904" s="236" t="s">
        <v>477</v>
      </c>
      <c r="K904" s="236" t="s">
        <v>477</v>
      </c>
      <c r="L904" s="246">
        <v>0.95</v>
      </c>
      <c r="M904" s="236" t="s">
        <v>862</v>
      </c>
      <c r="N904" s="236" t="s">
        <v>4623</v>
      </c>
      <c r="O904" s="236" t="s">
        <v>459</v>
      </c>
      <c r="P904" s="236" t="s">
        <v>4624</v>
      </c>
      <c r="Q904" s="246">
        <v>0.95</v>
      </c>
      <c r="R904" s="236">
        <v>7777777</v>
      </c>
      <c r="S904" s="236" t="s">
        <v>637</v>
      </c>
      <c r="T904" s="236" t="s">
        <v>1399</v>
      </c>
      <c r="U904" s="236" t="s">
        <v>639</v>
      </c>
      <c r="V904" s="236" t="s">
        <v>636</v>
      </c>
      <c r="W904" s="236"/>
      <c r="X904" s="226" t="s">
        <v>695</v>
      </c>
      <c r="Y904" s="226" t="s">
        <v>695</v>
      </c>
      <c r="Z904" s="226" t="s">
        <v>695</v>
      </c>
    </row>
    <row r="905" spans="1:26" x14ac:dyDescent="0.25">
      <c r="A905" s="226" t="s">
        <v>4625</v>
      </c>
      <c r="B905" s="226" t="s">
        <v>4626</v>
      </c>
      <c r="C905" s="236" t="s">
        <v>99</v>
      </c>
      <c r="D905" s="236" t="s">
        <v>631</v>
      </c>
      <c r="E905" s="236" t="s">
        <v>4539</v>
      </c>
      <c r="F905" s="236" t="s">
        <v>269</v>
      </c>
      <c r="G905" s="236" t="s">
        <v>666</v>
      </c>
      <c r="H905" s="236" t="s">
        <v>666</v>
      </c>
      <c r="I905" s="236" t="s">
        <v>667</v>
      </c>
      <c r="J905" s="236" t="s">
        <v>469</v>
      </c>
      <c r="K905" s="236" t="s">
        <v>469</v>
      </c>
      <c r="L905" s="246">
        <v>1</v>
      </c>
      <c r="M905" s="236" t="s">
        <v>716</v>
      </c>
      <c r="N905" s="236" t="s">
        <v>4539</v>
      </c>
      <c r="O905" s="236" t="s">
        <v>4540</v>
      </c>
      <c r="P905" s="236" t="s">
        <v>636</v>
      </c>
      <c r="Q905" s="246">
        <v>1</v>
      </c>
      <c r="R905" s="236">
        <v>1039551</v>
      </c>
      <c r="S905" s="236" t="s">
        <v>637</v>
      </c>
      <c r="T905" s="236" t="s">
        <v>469</v>
      </c>
      <c r="U905" s="236" t="s">
        <v>639</v>
      </c>
      <c r="V905" s="236" t="s">
        <v>636</v>
      </c>
      <c r="W905" s="236"/>
      <c r="X905" s="226" t="s">
        <v>640</v>
      </c>
      <c r="Y905" s="226" t="s">
        <v>640</v>
      </c>
      <c r="Z905" s="226" t="s">
        <v>640</v>
      </c>
    </row>
    <row r="906" spans="1:26" x14ac:dyDescent="0.25">
      <c r="A906" s="226" t="s">
        <v>4627</v>
      </c>
      <c r="B906" s="226" t="s">
        <v>4628</v>
      </c>
      <c r="C906" s="236" t="s">
        <v>731</v>
      </c>
      <c r="D906" s="226" t="s">
        <v>732</v>
      </c>
      <c r="E906" s="236" t="s">
        <v>4539</v>
      </c>
      <c r="F906" s="236" t="s">
        <v>269</v>
      </c>
      <c r="G906" s="236" t="s">
        <v>666</v>
      </c>
      <c r="H906" s="236" t="s">
        <v>666</v>
      </c>
      <c r="I906" s="236" t="s">
        <v>667</v>
      </c>
      <c r="J906" s="236" t="s">
        <v>469</v>
      </c>
      <c r="K906" s="236" t="s">
        <v>469</v>
      </c>
      <c r="L906" s="246">
        <v>1</v>
      </c>
      <c r="M906" s="236" t="s">
        <v>716</v>
      </c>
      <c r="N906" s="236" t="s">
        <v>4539</v>
      </c>
      <c r="O906" s="236" t="s">
        <v>4629</v>
      </c>
      <c r="P906" s="236" t="s">
        <v>4630</v>
      </c>
      <c r="Q906" s="246">
        <v>1</v>
      </c>
      <c r="R906" s="236">
        <v>1039551</v>
      </c>
      <c r="S906" s="236" t="s">
        <v>637</v>
      </c>
      <c r="T906" s="236" t="s">
        <v>645</v>
      </c>
      <c r="U906" s="236" t="s">
        <v>639</v>
      </c>
      <c r="V906" s="236" t="s">
        <v>804</v>
      </c>
      <c r="W906" s="236"/>
      <c r="X906" s="226" t="s">
        <v>773</v>
      </c>
      <c r="Y906" s="226" t="s">
        <v>773</v>
      </c>
      <c r="Z906" s="226" t="s">
        <v>773</v>
      </c>
    </row>
    <row r="907" spans="1:26" x14ac:dyDescent="0.25">
      <c r="A907" s="226" t="s">
        <v>4631</v>
      </c>
      <c r="B907" s="226" t="s">
        <v>4632</v>
      </c>
      <c r="C907" s="236" t="s">
        <v>99</v>
      </c>
      <c r="D907" s="236" t="s">
        <v>631</v>
      </c>
      <c r="E907" s="236" t="s">
        <v>4633</v>
      </c>
      <c r="F907" s="236" t="s">
        <v>269</v>
      </c>
      <c r="G907" s="236" t="s">
        <v>666</v>
      </c>
      <c r="H907" s="236" t="s">
        <v>666</v>
      </c>
      <c r="I907" s="236" t="s">
        <v>667</v>
      </c>
      <c r="J907" s="236" t="s">
        <v>469</v>
      </c>
      <c r="K907" s="236" t="s">
        <v>469</v>
      </c>
      <c r="L907" s="246">
        <v>1</v>
      </c>
      <c r="M907" s="236" t="s">
        <v>716</v>
      </c>
      <c r="N907" s="236" t="s">
        <v>4633</v>
      </c>
      <c r="O907" s="236" t="s">
        <v>4634</v>
      </c>
      <c r="P907" s="236" t="s">
        <v>636</v>
      </c>
      <c r="Q907" s="246">
        <v>1</v>
      </c>
      <c r="R907" s="236">
        <v>1056427</v>
      </c>
      <c r="S907" s="236" t="s">
        <v>637</v>
      </c>
      <c r="T907" s="236" t="s">
        <v>645</v>
      </c>
      <c r="U907" s="236" t="s">
        <v>639</v>
      </c>
      <c r="V907" s="236" t="s">
        <v>804</v>
      </c>
      <c r="W907" s="236"/>
      <c r="X907" s="226" t="s">
        <v>640</v>
      </c>
      <c r="Y907" s="226" t="s">
        <v>640</v>
      </c>
      <c r="Z907" s="226" t="s">
        <v>640</v>
      </c>
    </row>
    <row r="908" spans="1:26" x14ac:dyDescent="0.25">
      <c r="A908" s="226" t="s">
        <v>4635</v>
      </c>
      <c r="B908" s="226" t="s">
        <v>4636</v>
      </c>
      <c r="C908" s="236" t="s">
        <v>731</v>
      </c>
      <c r="D908" s="226" t="s">
        <v>732</v>
      </c>
      <c r="E908" s="236" t="s">
        <v>4633</v>
      </c>
      <c r="F908" s="236" t="s">
        <v>269</v>
      </c>
      <c r="G908" s="236" t="s">
        <v>666</v>
      </c>
      <c r="H908" s="236" t="s">
        <v>666</v>
      </c>
      <c r="I908" s="236" t="s">
        <v>667</v>
      </c>
      <c r="J908" s="236" t="s">
        <v>469</v>
      </c>
      <c r="K908" s="236" t="s">
        <v>469</v>
      </c>
      <c r="L908" s="246">
        <v>1</v>
      </c>
      <c r="M908" s="236" t="s">
        <v>716</v>
      </c>
      <c r="N908" s="236" t="s">
        <v>4633</v>
      </c>
      <c r="O908" s="236" t="s">
        <v>4637</v>
      </c>
      <c r="P908" s="236" t="s">
        <v>4638</v>
      </c>
      <c r="Q908" s="246">
        <v>1</v>
      </c>
      <c r="R908" s="236">
        <v>1056427</v>
      </c>
      <c r="S908" s="236" t="s">
        <v>637</v>
      </c>
      <c r="T908" s="236" t="s">
        <v>645</v>
      </c>
      <c r="U908" s="236" t="s">
        <v>639</v>
      </c>
      <c r="V908" s="236" t="s">
        <v>804</v>
      </c>
      <c r="W908" s="236"/>
      <c r="X908" s="226" t="s">
        <v>773</v>
      </c>
      <c r="Y908" s="226" t="s">
        <v>773</v>
      </c>
      <c r="Z908" s="226" t="s">
        <v>773</v>
      </c>
    </row>
    <row r="909" spans="1:26" x14ac:dyDescent="0.25">
      <c r="A909" s="226" t="s">
        <v>4639</v>
      </c>
      <c r="B909" s="226" t="s">
        <v>4640</v>
      </c>
      <c r="C909" s="236" t="s">
        <v>687</v>
      </c>
      <c r="D909" s="226" t="s">
        <v>688</v>
      </c>
      <c r="E909" s="236" t="s">
        <v>4633</v>
      </c>
      <c r="F909" s="236" t="s">
        <v>269</v>
      </c>
      <c r="G909" s="236" t="s">
        <v>666</v>
      </c>
      <c r="H909" s="236" t="s">
        <v>666</v>
      </c>
      <c r="I909" s="236" t="s">
        <v>667</v>
      </c>
      <c r="J909" s="236" t="s">
        <v>469</v>
      </c>
      <c r="K909" s="236" t="s">
        <v>469</v>
      </c>
      <c r="L909" s="246">
        <v>1</v>
      </c>
      <c r="M909" s="236" t="s">
        <v>716</v>
      </c>
      <c r="N909" s="236" t="s">
        <v>4641</v>
      </c>
      <c r="O909" s="236" t="s">
        <v>4642</v>
      </c>
      <c r="P909" s="236" t="s">
        <v>4638</v>
      </c>
      <c r="Q909" s="246">
        <v>1</v>
      </c>
      <c r="R909" s="236">
        <v>25257</v>
      </c>
      <c r="S909" s="236" t="s">
        <v>637</v>
      </c>
      <c r="T909" s="236" t="s">
        <v>645</v>
      </c>
      <c r="U909" s="236" t="s">
        <v>639</v>
      </c>
      <c r="V909" s="236" t="s">
        <v>636</v>
      </c>
      <c r="W909" s="236"/>
      <c r="X909" s="226" t="s">
        <v>695</v>
      </c>
      <c r="Y909" s="226" t="s">
        <v>695</v>
      </c>
      <c r="Z909" s="226" t="s">
        <v>695</v>
      </c>
    </row>
    <row r="910" spans="1:26" x14ac:dyDescent="0.25">
      <c r="A910" s="226" t="s">
        <v>4643</v>
      </c>
      <c r="B910" s="226" t="s">
        <v>4644</v>
      </c>
      <c r="C910" s="236" t="s">
        <v>99</v>
      </c>
      <c r="D910" s="236" t="s">
        <v>631</v>
      </c>
      <c r="E910" s="236" t="s">
        <v>4645</v>
      </c>
      <c r="F910" s="236" t="s">
        <v>269</v>
      </c>
      <c r="G910" s="236" t="s">
        <v>666</v>
      </c>
      <c r="H910" s="236" t="s">
        <v>666</v>
      </c>
      <c r="I910" s="236" t="s">
        <v>667</v>
      </c>
      <c r="J910" s="236" t="s">
        <v>481</v>
      </c>
      <c r="K910" s="236" t="s">
        <v>481</v>
      </c>
      <c r="L910" s="246">
        <v>1</v>
      </c>
      <c r="M910" s="236" t="s">
        <v>716</v>
      </c>
      <c r="N910" s="236" t="s">
        <v>4645</v>
      </c>
      <c r="O910" s="236" t="s">
        <v>4646</v>
      </c>
      <c r="P910" s="236">
        <v>1056239</v>
      </c>
      <c r="Q910" s="246">
        <v>1</v>
      </c>
      <c r="R910" s="236">
        <v>1056239</v>
      </c>
      <c r="S910" s="236" t="s">
        <v>637</v>
      </c>
      <c r="T910" s="236" t="s">
        <v>4647</v>
      </c>
      <c r="U910" s="236" t="s">
        <v>735</v>
      </c>
      <c r="V910" s="236" t="s">
        <v>636</v>
      </c>
      <c r="W910" s="236"/>
    </row>
    <row r="911" spans="1:26" x14ac:dyDescent="0.25">
      <c r="A911" s="226" t="s">
        <v>4648</v>
      </c>
      <c r="B911" s="226" t="s">
        <v>4649</v>
      </c>
      <c r="C911" s="236" t="s">
        <v>731</v>
      </c>
      <c r="D911" s="226" t="s">
        <v>732</v>
      </c>
      <c r="E911" s="236" t="s">
        <v>4645</v>
      </c>
      <c r="F911" s="236" t="s">
        <v>269</v>
      </c>
      <c r="G911" s="236" t="s">
        <v>666</v>
      </c>
      <c r="H911" s="236" t="s">
        <v>666</v>
      </c>
      <c r="I911" s="236" t="s">
        <v>667</v>
      </c>
      <c r="J911" s="236" t="s">
        <v>481</v>
      </c>
      <c r="K911" s="236" t="s">
        <v>481</v>
      </c>
      <c r="L911" s="246">
        <v>1</v>
      </c>
      <c r="M911" s="236" t="s">
        <v>716</v>
      </c>
      <c r="N911" s="236" t="s">
        <v>4645</v>
      </c>
      <c r="O911" s="236" t="s">
        <v>4650</v>
      </c>
      <c r="P911" s="236">
        <v>1056239</v>
      </c>
      <c r="Q911" s="246">
        <v>1</v>
      </c>
      <c r="R911" s="236">
        <v>1056239</v>
      </c>
      <c r="S911" s="236" t="s">
        <v>637</v>
      </c>
      <c r="T911" s="236" t="s">
        <v>4647</v>
      </c>
      <c r="U911" s="236" t="s">
        <v>735</v>
      </c>
      <c r="V911" s="236" t="s">
        <v>716</v>
      </c>
      <c r="W911" s="236"/>
    </row>
    <row r="912" spans="1:26" x14ac:dyDescent="0.25">
      <c r="A912" s="226" t="s">
        <v>4651</v>
      </c>
      <c r="B912" s="226" t="s">
        <v>4652</v>
      </c>
      <c r="C912" s="236" t="s">
        <v>687</v>
      </c>
      <c r="D912" s="226" t="s">
        <v>688</v>
      </c>
      <c r="E912" s="236" t="s">
        <v>1202</v>
      </c>
      <c r="F912" s="236" t="s">
        <v>269</v>
      </c>
      <c r="G912" s="236" t="s">
        <v>666</v>
      </c>
      <c r="H912" s="236" t="s">
        <v>666</v>
      </c>
      <c r="I912" s="236" t="e">
        <v>#N/A</v>
      </c>
      <c r="J912" s="236" t="s">
        <v>469</v>
      </c>
      <c r="K912" s="236" t="s">
        <v>469</v>
      </c>
      <c r="L912" s="246">
        <v>1</v>
      </c>
      <c r="M912" s="236" t="s">
        <v>716</v>
      </c>
      <c r="N912" s="236" t="s">
        <v>1200</v>
      </c>
      <c r="O912" s="236" t="s">
        <v>1201</v>
      </c>
      <c r="P912" s="236" t="s">
        <v>636</v>
      </c>
      <c r="Q912" s="246">
        <v>1</v>
      </c>
      <c r="R912" s="236">
        <v>25257</v>
      </c>
      <c r="S912" s="236" t="s">
        <v>637</v>
      </c>
      <c r="T912" s="236" t="s">
        <v>645</v>
      </c>
      <c r="U912" s="236" t="s">
        <v>639</v>
      </c>
      <c r="V912" s="236" t="s">
        <v>636</v>
      </c>
      <c r="W912" s="236"/>
      <c r="X912" s="226" t="s">
        <v>695</v>
      </c>
      <c r="Y912" s="226" t="s">
        <v>695</v>
      </c>
      <c r="Z912" s="226" t="s">
        <v>695</v>
      </c>
    </row>
    <row r="913" spans="1:30" x14ac:dyDescent="0.25">
      <c r="A913" s="226" t="s">
        <v>4653</v>
      </c>
      <c r="B913" s="226" t="s">
        <v>4654</v>
      </c>
      <c r="C913" s="236" t="s">
        <v>731</v>
      </c>
      <c r="D913" s="226" t="s">
        <v>732</v>
      </c>
      <c r="E913" s="236" t="s">
        <v>4655</v>
      </c>
      <c r="F913" s="236" t="s">
        <v>269</v>
      </c>
      <c r="G913" s="236" t="s">
        <v>666</v>
      </c>
      <c r="H913" s="236" t="s">
        <v>666</v>
      </c>
      <c r="I913" s="236"/>
      <c r="J913" s="236" t="s">
        <v>682</v>
      </c>
      <c r="K913" s="236" t="s">
        <v>682</v>
      </c>
      <c r="L913" s="246">
        <v>1</v>
      </c>
      <c r="M913" s="236" t="s">
        <v>633</v>
      </c>
      <c r="N913" s="236" t="s">
        <v>4656</v>
      </c>
      <c r="O913" s="236" t="s">
        <v>4657</v>
      </c>
      <c r="P913" s="236" t="s">
        <v>4655</v>
      </c>
      <c r="Q913" s="246">
        <v>1</v>
      </c>
      <c r="R913" s="236">
        <v>7777777</v>
      </c>
      <c r="S913" s="236" t="s">
        <v>637</v>
      </c>
      <c r="T913" s="236" t="s">
        <v>636</v>
      </c>
      <c r="U913" s="236" t="s">
        <v>639</v>
      </c>
      <c r="V913" s="236" t="s">
        <v>804</v>
      </c>
      <c r="W913" s="236"/>
      <c r="X913" s="226" t="s">
        <v>773</v>
      </c>
      <c r="Y913" s="226" t="s">
        <v>773</v>
      </c>
      <c r="Z913" s="226" t="s">
        <v>773</v>
      </c>
    </row>
    <row r="914" spans="1:30" x14ac:dyDescent="0.25">
      <c r="A914" s="226" t="s">
        <v>4658</v>
      </c>
      <c r="B914" s="226" t="s">
        <v>4659</v>
      </c>
      <c r="C914" s="236" t="s">
        <v>731</v>
      </c>
      <c r="D914" s="226" t="s">
        <v>732</v>
      </c>
      <c r="E914" s="236" t="s">
        <v>4660</v>
      </c>
      <c r="F914" s="236" t="s">
        <v>269</v>
      </c>
      <c r="G914" s="236" t="s">
        <v>666</v>
      </c>
      <c r="H914" s="236" t="s">
        <v>666</v>
      </c>
      <c r="I914" s="236"/>
      <c r="J914" s="236" t="s">
        <v>682</v>
      </c>
      <c r="K914" s="236" t="s">
        <v>682</v>
      </c>
      <c r="L914" s="246">
        <v>1</v>
      </c>
      <c r="M914" s="236" t="s">
        <v>633</v>
      </c>
      <c r="N914" s="236" t="s">
        <v>4661</v>
      </c>
      <c r="O914" s="236" t="s">
        <v>4662</v>
      </c>
      <c r="P914" s="236" t="s">
        <v>4660</v>
      </c>
      <c r="Q914" s="246">
        <v>1</v>
      </c>
      <c r="R914" s="236">
        <v>7777777</v>
      </c>
      <c r="S914" s="236" t="s">
        <v>637</v>
      </c>
      <c r="T914" s="236" t="s">
        <v>636</v>
      </c>
      <c r="U914" s="236" t="s">
        <v>639</v>
      </c>
      <c r="V914" s="236" t="s">
        <v>804</v>
      </c>
      <c r="W914" s="236"/>
      <c r="X914" s="226" t="s">
        <v>773</v>
      </c>
      <c r="Y914" s="226" t="s">
        <v>773</v>
      </c>
      <c r="Z914" s="226" t="s">
        <v>773</v>
      </c>
    </row>
    <row r="915" spans="1:30" x14ac:dyDescent="0.25">
      <c r="A915" s="226" t="s">
        <v>4663</v>
      </c>
      <c r="B915" s="226" t="s">
        <v>4664</v>
      </c>
      <c r="C915" s="236" t="s">
        <v>731</v>
      </c>
      <c r="D915" s="226" t="s">
        <v>732</v>
      </c>
      <c r="E915" s="236" t="s">
        <v>4665</v>
      </c>
      <c r="F915" s="236" t="s">
        <v>269</v>
      </c>
      <c r="G915" s="236" t="s">
        <v>666</v>
      </c>
      <c r="H915" s="236" t="s">
        <v>666</v>
      </c>
      <c r="I915" s="236" t="e">
        <v>#N/A</v>
      </c>
      <c r="J915" s="236" t="s">
        <v>468</v>
      </c>
      <c r="K915" s="236" t="s">
        <v>468</v>
      </c>
      <c r="L915" s="246">
        <v>1</v>
      </c>
      <c r="M915" s="236" t="s">
        <v>4666</v>
      </c>
      <c r="N915" s="236" t="s">
        <v>4667</v>
      </c>
      <c r="O915" s="236" t="s">
        <v>4668</v>
      </c>
      <c r="P915" s="236" t="s">
        <v>4665</v>
      </c>
      <c r="Q915" s="246">
        <v>1</v>
      </c>
      <c r="R915" s="236">
        <v>7777777</v>
      </c>
      <c r="S915" s="236" t="s">
        <v>637</v>
      </c>
      <c r="T915" s="236" t="s">
        <v>638</v>
      </c>
      <c r="U915" s="236" t="s">
        <v>639</v>
      </c>
      <c r="V915" s="236" t="s">
        <v>4666</v>
      </c>
      <c r="W915" s="236"/>
      <c r="X915" s="226" t="s">
        <v>773</v>
      </c>
      <c r="Y915" s="226" t="s">
        <v>773</v>
      </c>
      <c r="Z915" s="226" t="s">
        <v>773</v>
      </c>
    </row>
    <row r="916" spans="1:30" x14ac:dyDescent="0.25">
      <c r="A916" s="226" t="s">
        <v>4669</v>
      </c>
      <c r="B916" s="226" t="s">
        <v>4670</v>
      </c>
      <c r="C916" s="236" t="s">
        <v>99</v>
      </c>
      <c r="D916" s="236" t="s">
        <v>631</v>
      </c>
      <c r="E916" s="236" t="s">
        <v>4671</v>
      </c>
      <c r="F916" s="236" t="s">
        <v>269</v>
      </c>
      <c r="G916" s="236" t="s">
        <v>666</v>
      </c>
      <c r="H916" s="236" t="s">
        <v>666</v>
      </c>
      <c r="I916" s="236" t="s">
        <v>667</v>
      </c>
      <c r="J916" s="236" t="s">
        <v>308</v>
      </c>
      <c r="K916" s="236" t="s">
        <v>308</v>
      </c>
      <c r="L916" s="246">
        <v>3.45</v>
      </c>
      <c r="M916" s="236" t="s">
        <v>4672</v>
      </c>
      <c r="N916" s="236" t="s">
        <v>4673</v>
      </c>
      <c r="O916" s="236" t="s">
        <v>559</v>
      </c>
      <c r="P916" s="236" t="s">
        <v>4674</v>
      </c>
      <c r="Q916" s="246">
        <v>3.45</v>
      </c>
      <c r="R916" s="236">
        <v>1066644</v>
      </c>
      <c r="S916" s="236" t="s">
        <v>633</v>
      </c>
      <c r="T916" s="236" t="s">
        <v>1242</v>
      </c>
      <c r="U916" s="236" t="s">
        <v>639</v>
      </c>
      <c r="V916" s="236" t="s">
        <v>4675</v>
      </c>
      <c r="W916" s="236"/>
      <c r="X916" s="226" t="s">
        <v>640</v>
      </c>
      <c r="Y916" s="226" t="s">
        <v>640</v>
      </c>
      <c r="Z916" s="226" t="s">
        <v>640</v>
      </c>
    </row>
    <row r="917" spans="1:30" x14ac:dyDescent="0.25">
      <c r="A917" s="226" t="s">
        <v>4676</v>
      </c>
      <c r="B917" s="226" t="s">
        <v>4677</v>
      </c>
      <c r="C917" s="236" t="s">
        <v>731</v>
      </c>
      <c r="D917" s="226" t="s">
        <v>732</v>
      </c>
      <c r="E917" s="236" t="s">
        <v>4671</v>
      </c>
      <c r="F917" s="236" t="s">
        <v>269</v>
      </c>
      <c r="G917" s="236" t="s">
        <v>666</v>
      </c>
      <c r="H917" s="236" t="s">
        <v>666</v>
      </c>
      <c r="I917" s="236" t="s">
        <v>667</v>
      </c>
      <c r="J917" s="236" t="s">
        <v>308</v>
      </c>
      <c r="K917" s="236" t="s">
        <v>308</v>
      </c>
      <c r="L917" s="246">
        <v>3.45</v>
      </c>
      <c r="M917" s="236" t="s">
        <v>4672</v>
      </c>
      <c r="N917" s="236" t="s">
        <v>4678</v>
      </c>
      <c r="O917" s="236" t="s">
        <v>4679</v>
      </c>
      <c r="P917" s="236" t="s">
        <v>4680</v>
      </c>
      <c r="Q917" s="246">
        <v>3.45</v>
      </c>
      <c r="R917" s="236">
        <v>1066644</v>
      </c>
      <c r="S917" s="236" t="s">
        <v>633</v>
      </c>
      <c r="T917" s="236" t="s">
        <v>1242</v>
      </c>
      <c r="U917" s="236" t="s">
        <v>639</v>
      </c>
      <c r="V917" s="236" t="s">
        <v>4675</v>
      </c>
      <c r="W917" s="236"/>
      <c r="X917" s="226" t="s">
        <v>4681</v>
      </c>
      <c r="Y917" s="226" t="s">
        <v>4681</v>
      </c>
      <c r="Z917" s="226" t="s">
        <v>773</v>
      </c>
      <c r="AC917" s="230" t="s">
        <v>1044</v>
      </c>
      <c r="AD917" s="229">
        <v>44765</v>
      </c>
    </row>
    <row r="918" spans="1:30" x14ac:dyDescent="0.25">
      <c r="A918" s="226" t="s">
        <v>4682</v>
      </c>
      <c r="B918" s="226" t="s">
        <v>4683</v>
      </c>
      <c r="C918" s="236" t="s">
        <v>99</v>
      </c>
      <c r="D918" s="236" t="s">
        <v>631</v>
      </c>
      <c r="E918" s="236" t="s">
        <v>4684</v>
      </c>
      <c r="F918" s="236" t="s">
        <v>269</v>
      </c>
      <c r="G918" s="236" t="s">
        <v>666</v>
      </c>
      <c r="H918" s="236" t="s">
        <v>666</v>
      </c>
      <c r="I918" s="236" t="e">
        <v>#N/A</v>
      </c>
      <c r="J918" s="236" t="s">
        <v>1688</v>
      </c>
      <c r="K918" s="236" t="s">
        <v>1688</v>
      </c>
      <c r="L918" s="246">
        <v>9</v>
      </c>
      <c r="M918" s="236" t="s">
        <v>4672</v>
      </c>
      <c r="N918" s="236" t="s">
        <v>4685</v>
      </c>
      <c r="O918" s="236" t="s">
        <v>4686</v>
      </c>
      <c r="P918" s="236">
        <v>1015699</v>
      </c>
      <c r="Q918" s="246">
        <v>9</v>
      </c>
      <c r="R918" s="236">
        <v>1066647</v>
      </c>
      <c r="S918" s="236" t="s">
        <v>716</v>
      </c>
      <c r="T918" s="236" t="s">
        <v>3304</v>
      </c>
      <c r="U918" s="236" t="s">
        <v>639</v>
      </c>
      <c r="V918" s="236" t="s">
        <v>4672</v>
      </c>
      <c r="W918" s="236"/>
      <c r="X918" s="226" t="s">
        <v>640</v>
      </c>
      <c r="Y918" s="226" t="s">
        <v>640</v>
      </c>
      <c r="Z918" s="226" t="s">
        <v>640</v>
      </c>
    </row>
    <row r="919" spans="1:30" x14ac:dyDescent="0.25">
      <c r="A919" s="226" t="s">
        <v>4687</v>
      </c>
      <c r="B919" s="226" t="s">
        <v>4688</v>
      </c>
      <c r="C919" s="236" t="s">
        <v>99</v>
      </c>
      <c r="D919" s="236" t="s">
        <v>631</v>
      </c>
      <c r="E919" s="236" t="s">
        <v>4689</v>
      </c>
      <c r="F919" s="236" t="s">
        <v>269</v>
      </c>
      <c r="G919" s="236" t="s">
        <v>666</v>
      </c>
      <c r="H919" s="236" t="s">
        <v>666</v>
      </c>
      <c r="I919" s="236" t="s">
        <v>667</v>
      </c>
      <c r="J919" s="236" t="s">
        <v>1688</v>
      </c>
      <c r="K919" s="236" t="s">
        <v>1688</v>
      </c>
      <c r="L919" s="246">
        <v>6.65</v>
      </c>
      <c r="M919" s="236" t="s">
        <v>4672</v>
      </c>
      <c r="N919" s="236" t="s">
        <v>4690</v>
      </c>
      <c r="O919" s="236" t="s">
        <v>557</v>
      </c>
      <c r="P919" s="236">
        <v>1031400</v>
      </c>
      <c r="Q919" s="246">
        <v>6.65</v>
      </c>
      <c r="R919" s="236">
        <v>1066646</v>
      </c>
      <c r="S919" s="236" t="s">
        <v>633</v>
      </c>
      <c r="T919" s="236" t="s">
        <v>1692</v>
      </c>
      <c r="U919" s="236" t="s">
        <v>639</v>
      </c>
      <c r="V919" s="236" t="s">
        <v>4691</v>
      </c>
      <c r="W919" s="236"/>
      <c r="X919" s="226" t="s">
        <v>640</v>
      </c>
      <c r="Y919" s="226" t="s">
        <v>640</v>
      </c>
      <c r="Z919" s="226" t="s">
        <v>640</v>
      </c>
    </row>
    <row r="920" spans="1:30" x14ac:dyDescent="0.25">
      <c r="A920" s="226" t="s">
        <v>4692</v>
      </c>
      <c r="B920" s="226" t="s">
        <v>4693</v>
      </c>
      <c r="C920" s="236" t="s">
        <v>731</v>
      </c>
      <c r="D920" s="226" t="s">
        <v>732</v>
      </c>
      <c r="E920" s="236" t="s">
        <v>4689</v>
      </c>
      <c r="F920" s="236" t="s">
        <v>269</v>
      </c>
      <c r="G920" s="236" t="s">
        <v>666</v>
      </c>
      <c r="H920" s="236" t="s">
        <v>666</v>
      </c>
      <c r="I920" s="236" t="s">
        <v>667</v>
      </c>
      <c r="J920" s="236" t="s">
        <v>1688</v>
      </c>
      <c r="K920" s="236" t="s">
        <v>1688</v>
      </c>
      <c r="L920" s="246">
        <v>6.65</v>
      </c>
      <c r="M920" s="236" t="s">
        <v>4672</v>
      </c>
      <c r="N920" s="236" t="s">
        <v>4694</v>
      </c>
      <c r="O920" s="236" t="s">
        <v>4695</v>
      </c>
      <c r="P920" s="236" t="s">
        <v>4696</v>
      </c>
      <c r="Q920" s="246">
        <v>6.65</v>
      </c>
      <c r="R920" s="236">
        <v>1066646</v>
      </c>
      <c r="S920" s="236" t="s">
        <v>633</v>
      </c>
      <c r="T920" s="236" t="s">
        <v>1692</v>
      </c>
      <c r="U920" s="236" t="s">
        <v>639</v>
      </c>
      <c r="V920" s="236" t="s">
        <v>4691</v>
      </c>
      <c r="W920" s="236"/>
      <c r="Z920" s="226" t="s">
        <v>773</v>
      </c>
      <c r="AA920" s="228">
        <v>44298</v>
      </c>
      <c r="AB920" s="236" t="s">
        <v>735</v>
      </c>
    </row>
    <row r="921" spans="1:30" x14ac:dyDescent="0.25">
      <c r="A921" s="226" t="s">
        <v>4697</v>
      </c>
      <c r="B921" s="226" t="s">
        <v>4698</v>
      </c>
      <c r="C921" s="236" t="s">
        <v>99</v>
      </c>
      <c r="D921" s="236" t="s">
        <v>631</v>
      </c>
      <c r="E921" s="236" t="s">
        <v>4699</v>
      </c>
      <c r="F921" s="236" t="s">
        <v>269</v>
      </c>
      <c r="G921" s="236" t="s">
        <v>666</v>
      </c>
      <c r="H921" s="236" t="s">
        <v>666</v>
      </c>
      <c r="I921" s="236" t="s">
        <v>667</v>
      </c>
      <c r="J921" s="236" t="s">
        <v>308</v>
      </c>
      <c r="K921" s="236" t="s">
        <v>308</v>
      </c>
      <c r="L921" s="246">
        <v>9</v>
      </c>
      <c r="M921" s="236" t="s">
        <v>4672</v>
      </c>
      <c r="N921" s="236" t="s">
        <v>4700</v>
      </c>
      <c r="O921" s="236" t="s">
        <v>4701</v>
      </c>
      <c r="P921" s="236">
        <v>1034608</v>
      </c>
      <c r="Q921" s="246">
        <v>9</v>
      </c>
      <c r="R921" s="236">
        <v>1066587</v>
      </c>
      <c r="S921" s="236" t="s">
        <v>716</v>
      </c>
      <c r="T921" s="236" t="s">
        <v>1242</v>
      </c>
      <c r="U921" s="236" t="s">
        <v>639</v>
      </c>
      <c r="V921" s="236" t="s">
        <v>636</v>
      </c>
      <c r="W921" s="236"/>
      <c r="X921" s="226" t="s">
        <v>640</v>
      </c>
      <c r="Y921" s="226" t="s">
        <v>640</v>
      </c>
      <c r="Z921" s="226" t="s">
        <v>640</v>
      </c>
    </row>
    <row r="922" spans="1:30" x14ac:dyDescent="0.25">
      <c r="A922" s="226" t="s">
        <v>4702</v>
      </c>
      <c r="B922" s="226" t="s">
        <v>4703</v>
      </c>
      <c r="C922" s="236" t="s">
        <v>99</v>
      </c>
      <c r="D922" s="236" t="s">
        <v>631</v>
      </c>
      <c r="E922" s="236" t="s">
        <v>4704</v>
      </c>
      <c r="F922" s="236" t="s">
        <v>269</v>
      </c>
      <c r="G922" s="236" t="s">
        <v>666</v>
      </c>
      <c r="H922" s="236" t="s">
        <v>666</v>
      </c>
      <c r="I922" s="236" t="s">
        <v>667</v>
      </c>
      <c r="J922" s="236" t="s">
        <v>308</v>
      </c>
      <c r="K922" s="236" t="s">
        <v>308</v>
      </c>
      <c r="L922" s="246">
        <v>3.45</v>
      </c>
      <c r="M922" s="236" t="s">
        <v>4672</v>
      </c>
      <c r="N922" s="236" t="s">
        <v>4705</v>
      </c>
      <c r="O922" s="236" t="s">
        <v>548</v>
      </c>
      <c r="P922" s="236">
        <v>1000980</v>
      </c>
      <c r="Q922" s="246">
        <v>3.45</v>
      </c>
      <c r="R922" s="236">
        <v>1066586</v>
      </c>
      <c r="S922" s="236" t="s">
        <v>633</v>
      </c>
      <c r="T922" s="236" t="s">
        <v>1242</v>
      </c>
      <c r="U922" s="236" t="s">
        <v>639</v>
      </c>
      <c r="V922" s="236" t="s">
        <v>636</v>
      </c>
      <c r="W922" s="236"/>
      <c r="X922" s="226" t="s">
        <v>640</v>
      </c>
      <c r="Y922" s="226" t="s">
        <v>640</v>
      </c>
      <c r="Z922" s="226" t="s">
        <v>640</v>
      </c>
    </row>
    <row r="923" spans="1:30" x14ac:dyDescent="0.25">
      <c r="A923" s="226" t="s">
        <v>4706</v>
      </c>
      <c r="B923" s="226" t="s">
        <v>4707</v>
      </c>
      <c r="C923" s="236" t="s">
        <v>731</v>
      </c>
      <c r="D923" s="226" t="s">
        <v>732</v>
      </c>
      <c r="E923" s="236" t="s">
        <v>4704</v>
      </c>
      <c r="F923" s="236" t="s">
        <v>269</v>
      </c>
      <c r="G923" s="236" t="s">
        <v>666</v>
      </c>
      <c r="H923" s="236" t="s">
        <v>666</v>
      </c>
      <c r="I923" s="236" t="s">
        <v>667</v>
      </c>
      <c r="J923" s="236" t="s">
        <v>308</v>
      </c>
      <c r="K923" s="236" t="s">
        <v>308</v>
      </c>
      <c r="L923" s="246">
        <v>3.45</v>
      </c>
      <c r="M923" s="236" t="s">
        <v>4672</v>
      </c>
      <c r="N923" s="236" t="s">
        <v>4708</v>
      </c>
      <c r="O923" s="236" t="s">
        <v>4709</v>
      </c>
      <c r="P923" s="236" t="s">
        <v>4710</v>
      </c>
      <c r="Q923" s="246">
        <v>3.45</v>
      </c>
      <c r="R923" s="236">
        <v>1066586</v>
      </c>
      <c r="S923" s="236" t="s">
        <v>633</v>
      </c>
      <c r="T923" s="236" t="s">
        <v>1242</v>
      </c>
      <c r="U923" s="236" t="s">
        <v>639</v>
      </c>
      <c r="V923" s="236" t="s">
        <v>4711</v>
      </c>
      <c r="W923" s="236"/>
      <c r="X923" s="226" t="s">
        <v>773</v>
      </c>
      <c r="Y923" s="226" t="s">
        <v>773</v>
      </c>
      <c r="Z923" s="226" t="s">
        <v>773</v>
      </c>
    </row>
    <row r="924" spans="1:30" x14ac:dyDescent="0.25">
      <c r="A924" s="226" t="s">
        <v>4712</v>
      </c>
      <c r="B924" s="226" t="s">
        <v>4713</v>
      </c>
      <c r="C924" s="236" t="s">
        <v>99</v>
      </c>
      <c r="D924" s="236" t="s">
        <v>631</v>
      </c>
      <c r="E924" s="236" t="s">
        <v>549</v>
      </c>
      <c r="F924" s="236" t="s">
        <v>269</v>
      </c>
      <c r="G924" s="236" t="s">
        <v>666</v>
      </c>
      <c r="H924" s="236" t="s">
        <v>666</v>
      </c>
      <c r="I924" s="236" t="e">
        <v>#N/A</v>
      </c>
      <c r="J924" s="236" t="s">
        <v>308</v>
      </c>
      <c r="K924" s="236" t="s">
        <v>308</v>
      </c>
      <c r="L924" s="246">
        <v>9</v>
      </c>
      <c r="M924" s="236" t="s">
        <v>4672</v>
      </c>
      <c r="N924" s="236" t="s">
        <v>4714</v>
      </c>
      <c r="O924" s="236" t="s">
        <v>550</v>
      </c>
      <c r="P924" s="236">
        <v>1031399</v>
      </c>
      <c r="Q924" s="246">
        <v>9</v>
      </c>
      <c r="R924" s="236">
        <v>1099766</v>
      </c>
      <c r="S924" s="236" t="s">
        <v>633</v>
      </c>
      <c r="T924" s="236" t="s">
        <v>1242</v>
      </c>
      <c r="U924" s="236" t="s">
        <v>639</v>
      </c>
      <c r="V924" s="236" t="s">
        <v>636</v>
      </c>
      <c r="W924" s="236"/>
      <c r="X924" s="226" t="s">
        <v>640</v>
      </c>
      <c r="Y924" s="226" t="s">
        <v>640</v>
      </c>
      <c r="Z924" s="226" t="s">
        <v>640</v>
      </c>
    </row>
    <row r="925" spans="1:30" x14ac:dyDescent="0.25">
      <c r="A925" s="226" t="s">
        <v>4715</v>
      </c>
      <c r="B925" s="226" t="s">
        <v>4716</v>
      </c>
      <c r="C925" s="236" t="s">
        <v>99</v>
      </c>
      <c r="D925" s="236" t="s">
        <v>631</v>
      </c>
      <c r="E925" s="236" t="s">
        <v>4717</v>
      </c>
      <c r="F925" s="236" t="s">
        <v>269</v>
      </c>
      <c r="G925" s="236" t="s">
        <v>666</v>
      </c>
      <c r="H925" s="236" t="s">
        <v>666</v>
      </c>
      <c r="I925" s="236" t="e">
        <v>#N/A</v>
      </c>
      <c r="J925" s="236" t="s">
        <v>1666</v>
      </c>
      <c r="K925" s="236" t="s">
        <v>1666</v>
      </c>
      <c r="L925" s="246">
        <v>9</v>
      </c>
      <c r="M925" s="236" t="s">
        <v>4672</v>
      </c>
      <c r="N925" s="236" t="s">
        <v>4718</v>
      </c>
      <c r="O925" s="236" t="s">
        <v>4719</v>
      </c>
      <c r="P925" s="236" t="s">
        <v>4720</v>
      </c>
      <c r="Q925" s="246">
        <v>9</v>
      </c>
      <c r="R925" s="236">
        <v>1097801</v>
      </c>
      <c r="S925" s="236" t="s">
        <v>716</v>
      </c>
      <c r="T925" s="236" t="s">
        <v>4721</v>
      </c>
      <c r="U925" s="236" t="s">
        <v>639</v>
      </c>
      <c r="V925" s="236" t="s">
        <v>4718</v>
      </c>
      <c r="W925" s="236"/>
      <c r="X925" s="226" t="s">
        <v>640</v>
      </c>
      <c r="Y925" s="226" t="s">
        <v>640</v>
      </c>
      <c r="Z925" s="226" t="s">
        <v>640</v>
      </c>
    </row>
    <row r="926" spans="1:30" x14ac:dyDescent="0.25">
      <c r="A926" s="226" t="s">
        <v>4722</v>
      </c>
      <c r="B926" s="226" t="s">
        <v>4723</v>
      </c>
      <c r="C926" s="236" t="s">
        <v>99</v>
      </c>
      <c r="D926" s="236" t="s">
        <v>631</v>
      </c>
      <c r="E926" s="236" t="s">
        <v>4724</v>
      </c>
      <c r="F926" s="236" t="s">
        <v>269</v>
      </c>
      <c r="G926" s="236" t="s">
        <v>666</v>
      </c>
      <c r="H926" s="236" t="s">
        <v>666</v>
      </c>
      <c r="I926" s="236" t="e">
        <v>#N/A</v>
      </c>
      <c r="J926" s="236" t="s">
        <v>1666</v>
      </c>
      <c r="K926" s="236" t="s">
        <v>1666</v>
      </c>
      <c r="L926" s="246">
        <v>9</v>
      </c>
      <c r="M926" s="236" t="s">
        <v>4672</v>
      </c>
      <c r="N926" s="236" t="s">
        <v>4725</v>
      </c>
      <c r="O926" s="236" t="s">
        <v>4726</v>
      </c>
      <c r="P926" s="236" t="s">
        <v>4727</v>
      </c>
      <c r="Q926" s="246">
        <v>9</v>
      </c>
      <c r="R926" s="236">
        <v>1097800</v>
      </c>
      <c r="S926" s="236" t="s">
        <v>633</v>
      </c>
      <c r="T926" s="236" t="s">
        <v>1669</v>
      </c>
      <c r="U926" s="236" t="s">
        <v>639</v>
      </c>
      <c r="V926" s="236" t="s">
        <v>4725</v>
      </c>
      <c r="W926" s="236"/>
      <c r="X926" s="226" t="s">
        <v>640</v>
      </c>
      <c r="Y926" s="226" t="s">
        <v>640</v>
      </c>
      <c r="Z926" s="226" t="s">
        <v>640</v>
      </c>
    </row>
    <row r="927" spans="1:30" x14ac:dyDescent="0.25">
      <c r="A927" s="226" t="s">
        <v>4728</v>
      </c>
      <c r="B927" s="226" t="s">
        <v>4729</v>
      </c>
      <c r="C927" s="236" t="s">
        <v>99</v>
      </c>
      <c r="D927" s="236" t="s">
        <v>631</v>
      </c>
      <c r="E927" s="236" t="s">
        <v>4730</v>
      </c>
      <c r="F927" s="236" t="s">
        <v>269</v>
      </c>
      <c r="G927" s="236" t="s">
        <v>666</v>
      </c>
      <c r="H927" s="236" t="s">
        <v>666</v>
      </c>
      <c r="I927" s="236" t="e">
        <v>#N/A</v>
      </c>
      <c r="J927" s="236" t="s">
        <v>1666</v>
      </c>
      <c r="K927" s="236" t="s">
        <v>1666</v>
      </c>
      <c r="L927" s="246">
        <v>9</v>
      </c>
      <c r="M927" s="236" t="s">
        <v>4672</v>
      </c>
      <c r="N927" s="236" t="s">
        <v>4725</v>
      </c>
      <c r="O927" s="236" t="s">
        <v>4726</v>
      </c>
      <c r="P927" s="236" t="s">
        <v>4727</v>
      </c>
      <c r="Q927" s="246">
        <v>9</v>
      </c>
      <c r="R927" s="236">
        <v>1097800</v>
      </c>
      <c r="S927" s="236" t="s">
        <v>633</v>
      </c>
      <c r="T927" s="236" t="s">
        <v>1669</v>
      </c>
      <c r="U927" s="236" t="s">
        <v>639</v>
      </c>
      <c r="V927" s="236" t="s">
        <v>4725</v>
      </c>
      <c r="W927" s="236"/>
      <c r="X927" s="226" t="s">
        <v>640</v>
      </c>
      <c r="Y927" s="226" t="s">
        <v>640</v>
      </c>
      <c r="Z927" s="226" t="s">
        <v>640</v>
      </c>
    </row>
    <row r="928" spans="1:30" x14ac:dyDescent="0.25">
      <c r="A928" s="226" t="s">
        <v>4731</v>
      </c>
      <c r="B928" s="226" t="s">
        <v>4732</v>
      </c>
      <c r="C928" s="236" t="s">
        <v>99</v>
      </c>
      <c r="D928" s="236" t="s">
        <v>631</v>
      </c>
      <c r="E928" s="236" t="s">
        <v>4733</v>
      </c>
      <c r="F928" s="236" t="s">
        <v>269</v>
      </c>
      <c r="G928" s="236" t="s">
        <v>666</v>
      </c>
      <c r="H928" s="236" t="s">
        <v>666</v>
      </c>
      <c r="I928" s="236" t="e">
        <v>#N/A</v>
      </c>
      <c r="J928" s="236" t="s">
        <v>511</v>
      </c>
      <c r="K928" s="236" t="s">
        <v>511</v>
      </c>
      <c r="L928" s="246">
        <v>6.15</v>
      </c>
      <c r="M928" s="236" t="s">
        <v>4672</v>
      </c>
      <c r="N928" s="236" t="s">
        <v>4734</v>
      </c>
      <c r="O928" s="236" t="s">
        <v>4735</v>
      </c>
      <c r="P928" s="236" t="s">
        <v>636</v>
      </c>
      <c r="Q928" s="246">
        <v>6.15</v>
      </c>
      <c r="R928" s="236">
        <v>1081388</v>
      </c>
      <c r="S928" s="236" t="s">
        <v>633</v>
      </c>
      <c r="T928" s="236" t="s">
        <v>1264</v>
      </c>
      <c r="U928" s="236" t="s">
        <v>639</v>
      </c>
      <c r="V928" s="236" t="s">
        <v>4736</v>
      </c>
      <c r="W928" s="236"/>
      <c r="X928" s="226" t="s">
        <v>640</v>
      </c>
      <c r="Y928" s="226" t="s">
        <v>640</v>
      </c>
      <c r="Z928" s="226" t="s">
        <v>640</v>
      </c>
    </row>
    <row r="929" spans="1:26" x14ac:dyDescent="0.25">
      <c r="A929" s="226" t="s">
        <v>4737</v>
      </c>
      <c r="B929" s="226" t="s">
        <v>4738</v>
      </c>
      <c r="C929" s="236" t="s">
        <v>99</v>
      </c>
      <c r="D929" s="236" t="s">
        <v>631</v>
      </c>
      <c r="E929" s="236" t="s">
        <v>4739</v>
      </c>
      <c r="F929" s="236" t="s">
        <v>269</v>
      </c>
      <c r="G929" s="236" t="s">
        <v>666</v>
      </c>
      <c r="H929" s="236" t="s">
        <v>666</v>
      </c>
      <c r="I929" s="236" t="e">
        <v>#N/A</v>
      </c>
      <c r="J929" s="236" t="s">
        <v>511</v>
      </c>
      <c r="K929" s="236" t="s">
        <v>511</v>
      </c>
      <c r="L929" s="246">
        <v>6.15</v>
      </c>
      <c r="M929" s="236" t="s">
        <v>4672</v>
      </c>
      <c r="N929" s="236" t="s">
        <v>4740</v>
      </c>
      <c r="O929" s="236" t="s">
        <v>4741</v>
      </c>
      <c r="P929" s="236">
        <v>1031401</v>
      </c>
      <c r="Q929" s="246">
        <v>6.15</v>
      </c>
      <c r="R929" s="236">
        <v>1080010</v>
      </c>
      <c r="S929" s="236" t="s">
        <v>716</v>
      </c>
      <c r="T929" s="236" t="s">
        <v>4742</v>
      </c>
      <c r="U929" s="236" t="s">
        <v>639</v>
      </c>
      <c r="V929" s="236" t="s">
        <v>4743</v>
      </c>
      <c r="W929" s="236"/>
      <c r="X929" s="226" t="s">
        <v>640</v>
      </c>
      <c r="Y929" s="226" t="s">
        <v>640</v>
      </c>
      <c r="Z929" s="226" t="s">
        <v>640</v>
      </c>
    </row>
    <row r="930" spans="1:26" x14ac:dyDescent="0.25">
      <c r="A930" s="226" t="s">
        <v>4744</v>
      </c>
      <c r="B930" s="226" t="s">
        <v>4745</v>
      </c>
      <c r="C930" s="236" t="s">
        <v>731</v>
      </c>
      <c r="D930" s="226" t="s">
        <v>732</v>
      </c>
      <c r="E930" s="236" t="s">
        <v>4746</v>
      </c>
      <c r="F930" s="236" t="s">
        <v>269</v>
      </c>
      <c r="G930" s="236" t="s">
        <v>666</v>
      </c>
      <c r="H930" s="236" t="s">
        <v>666</v>
      </c>
      <c r="I930" s="236" t="s">
        <v>667</v>
      </c>
      <c r="J930" s="236" t="s">
        <v>511</v>
      </c>
      <c r="K930" s="236" t="s">
        <v>511</v>
      </c>
      <c r="L930" s="246">
        <v>9</v>
      </c>
      <c r="M930" s="236" t="s">
        <v>4672</v>
      </c>
      <c r="N930" s="236" t="s">
        <v>4747</v>
      </c>
      <c r="O930" s="236" t="s">
        <v>4748</v>
      </c>
      <c r="P930" s="236" t="s">
        <v>4749</v>
      </c>
      <c r="Q930" s="246">
        <v>9</v>
      </c>
      <c r="R930" s="236">
        <v>7777777</v>
      </c>
      <c r="S930" s="236" t="s">
        <v>633</v>
      </c>
      <c r="T930" s="236" t="s">
        <v>1264</v>
      </c>
      <c r="U930" s="236" t="s">
        <v>735</v>
      </c>
      <c r="V930" s="236" t="s">
        <v>4672</v>
      </c>
      <c r="W930" s="236"/>
    </row>
    <row r="931" spans="1:26" x14ac:dyDescent="0.25">
      <c r="A931" s="226" t="s">
        <v>4750</v>
      </c>
      <c r="B931" s="226" t="s">
        <v>4751</v>
      </c>
      <c r="C931" s="236" t="s">
        <v>99</v>
      </c>
      <c r="D931" s="236" t="s">
        <v>631</v>
      </c>
      <c r="E931" s="236" t="s">
        <v>4752</v>
      </c>
      <c r="F931" s="236" t="s">
        <v>269</v>
      </c>
      <c r="G931" s="236" t="s">
        <v>666</v>
      </c>
      <c r="H931" s="236" t="s">
        <v>666</v>
      </c>
      <c r="I931" s="236" t="s">
        <v>667</v>
      </c>
      <c r="J931" s="236" t="s">
        <v>511</v>
      </c>
      <c r="K931" s="236" t="s">
        <v>511</v>
      </c>
      <c r="L931" s="246">
        <v>6.15</v>
      </c>
      <c r="M931" s="236" t="s">
        <v>4672</v>
      </c>
      <c r="N931" s="236" t="s">
        <v>4753</v>
      </c>
      <c r="O931" s="236" t="s">
        <v>4754</v>
      </c>
      <c r="P931" s="236">
        <v>1008356</v>
      </c>
      <c r="Q931" s="246">
        <v>6.15</v>
      </c>
      <c r="R931" s="236">
        <v>1087007</v>
      </c>
      <c r="S931" s="236" t="s">
        <v>633</v>
      </c>
      <c r="T931" s="236" t="s">
        <v>1264</v>
      </c>
      <c r="U931" s="236" t="s">
        <v>879</v>
      </c>
      <c r="V931" s="236" t="s">
        <v>636</v>
      </c>
      <c r="W931" s="236"/>
    </row>
    <row r="932" spans="1:26" x14ac:dyDescent="0.25">
      <c r="A932" s="226" t="s">
        <v>4755</v>
      </c>
      <c r="B932" s="226" t="s">
        <v>4756</v>
      </c>
      <c r="C932" s="236" t="s">
        <v>99</v>
      </c>
      <c r="D932" s="236" t="s">
        <v>631</v>
      </c>
      <c r="E932" s="236" t="s">
        <v>4757</v>
      </c>
      <c r="F932" s="236" t="s">
        <v>269</v>
      </c>
      <c r="G932" s="236" t="s">
        <v>666</v>
      </c>
      <c r="H932" s="236" t="s">
        <v>666</v>
      </c>
      <c r="I932" s="236" t="e">
        <v>#N/A</v>
      </c>
      <c r="J932" s="236" t="s">
        <v>632</v>
      </c>
      <c r="K932" s="236" t="s">
        <v>632</v>
      </c>
      <c r="L932" s="246">
        <v>1</v>
      </c>
      <c r="M932" s="236" t="s">
        <v>691</v>
      </c>
      <c r="N932" s="236" t="s">
        <v>4758</v>
      </c>
      <c r="O932" s="236" t="s">
        <v>4759</v>
      </c>
      <c r="P932" s="236" t="s">
        <v>4760</v>
      </c>
      <c r="Q932" s="246">
        <v>1</v>
      </c>
      <c r="R932" s="236">
        <v>1051322</v>
      </c>
      <c r="S932" s="236" t="s">
        <v>637</v>
      </c>
      <c r="T932" s="236" t="s">
        <v>810</v>
      </c>
      <c r="U932" s="236" t="s">
        <v>639</v>
      </c>
      <c r="V932" s="236" t="s">
        <v>636</v>
      </c>
      <c r="W932" s="236"/>
      <c r="X932" s="226" t="s">
        <v>640</v>
      </c>
      <c r="Y932" s="226" t="s">
        <v>640</v>
      </c>
      <c r="Z932" s="226" t="s">
        <v>640</v>
      </c>
    </row>
    <row r="933" spans="1:26" x14ac:dyDescent="0.25">
      <c r="A933" s="226" t="s">
        <v>4761</v>
      </c>
      <c r="B933" s="226" t="s">
        <v>4762</v>
      </c>
      <c r="C933" s="236" t="s">
        <v>99</v>
      </c>
      <c r="D933" s="236" t="s">
        <v>631</v>
      </c>
      <c r="E933" s="236" t="s">
        <v>4763</v>
      </c>
      <c r="F933" s="236" t="s">
        <v>269</v>
      </c>
      <c r="G933" s="236" t="s">
        <v>666</v>
      </c>
      <c r="H933" s="236" t="s">
        <v>666</v>
      </c>
      <c r="I933" s="236" t="s">
        <v>667</v>
      </c>
      <c r="J933" s="236" t="s">
        <v>690</v>
      </c>
      <c r="K933" s="236" t="s">
        <v>690</v>
      </c>
      <c r="L933" s="246">
        <v>1</v>
      </c>
      <c r="M933" s="236" t="s">
        <v>691</v>
      </c>
      <c r="N933" s="236" t="s">
        <v>4764</v>
      </c>
      <c r="O933" s="236" t="s">
        <v>4765</v>
      </c>
      <c r="P933" s="236" t="s">
        <v>4766</v>
      </c>
      <c r="Q933" s="246">
        <v>1</v>
      </c>
      <c r="R933" s="236">
        <v>1052683</v>
      </c>
      <c r="S933" s="236" t="s">
        <v>637</v>
      </c>
      <c r="T933" s="236" t="s">
        <v>694</v>
      </c>
      <c r="U933" s="236" t="s">
        <v>639</v>
      </c>
      <c r="V933" s="236" t="s">
        <v>636</v>
      </c>
      <c r="W933" s="236"/>
      <c r="X933" s="226" t="s">
        <v>640</v>
      </c>
      <c r="Y933" s="226" t="s">
        <v>640</v>
      </c>
      <c r="Z933" s="226" t="s">
        <v>640</v>
      </c>
    </row>
    <row r="934" spans="1:26" x14ac:dyDescent="0.25">
      <c r="A934" s="226" t="s">
        <v>4767</v>
      </c>
      <c r="B934" s="226" t="s">
        <v>4768</v>
      </c>
      <c r="C934" s="236" t="s">
        <v>731</v>
      </c>
      <c r="D934" s="226" t="s">
        <v>732</v>
      </c>
      <c r="E934" s="236" t="s">
        <v>4763</v>
      </c>
      <c r="F934" s="236" t="s">
        <v>269</v>
      </c>
      <c r="G934" s="236" t="s">
        <v>666</v>
      </c>
      <c r="H934" s="236" t="s">
        <v>666</v>
      </c>
      <c r="I934" s="236" t="s">
        <v>667</v>
      </c>
      <c r="J934" s="236" t="s">
        <v>690</v>
      </c>
      <c r="K934" s="236" t="s">
        <v>690</v>
      </c>
      <c r="L934" s="246">
        <v>1</v>
      </c>
      <c r="M934" s="236" t="s">
        <v>691</v>
      </c>
      <c r="N934" s="236" t="s">
        <v>4769</v>
      </c>
      <c r="O934" s="236" t="s">
        <v>4770</v>
      </c>
      <c r="P934" s="236" t="s">
        <v>4766</v>
      </c>
      <c r="Q934" s="246">
        <v>1</v>
      </c>
      <c r="R934" s="236">
        <v>1052683</v>
      </c>
      <c r="S934" s="236" t="s">
        <v>637</v>
      </c>
      <c r="T934" s="236" t="s">
        <v>694</v>
      </c>
      <c r="U934" s="236" t="s">
        <v>639</v>
      </c>
      <c r="V934" s="236" t="s">
        <v>804</v>
      </c>
      <c r="W934" s="236"/>
      <c r="X934" s="226" t="s">
        <v>773</v>
      </c>
      <c r="Y934" s="226" t="s">
        <v>773</v>
      </c>
      <c r="Z934" s="226" t="s">
        <v>773</v>
      </c>
    </row>
    <row r="935" spans="1:26" x14ac:dyDescent="0.25">
      <c r="A935" s="226" t="s">
        <v>4771</v>
      </c>
      <c r="B935" s="226" t="s">
        <v>4772</v>
      </c>
      <c r="C935" s="236" t="s">
        <v>99</v>
      </c>
      <c r="D935" s="236" t="s">
        <v>631</v>
      </c>
      <c r="E935" s="236" t="s">
        <v>4773</v>
      </c>
      <c r="F935" s="236" t="s">
        <v>269</v>
      </c>
      <c r="G935" s="236" t="s">
        <v>666</v>
      </c>
      <c r="H935" s="236" t="s">
        <v>666</v>
      </c>
      <c r="I935" s="236" t="e">
        <v>#N/A</v>
      </c>
      <c r="J935" s="236" t="s">
        <v>632</v>
      </c>
      <c r="K935" s="236" t="s">
        <v>632</v>
      </c>
      <c r="L935" s="246">
        <v>1</v>
      </c>
      <c r="M935" s="236" t="s">
        <v>691</v>
      </c>
      <c r="N935" s="236" t="s">
        <v>4774</v>
      </c>
      <c r="O935" s="236" t="s">
        <v>4775</v>
      </c>
      <c r="P935" s="236" t="s">
        <v>636</v>
      </c>
      <c r="Q935" s="246">
        <v>1</v>
      </c>
      <c r="R935" s="236">
        <v>1060837</v>
      </c>
      <c r="S935" s="236" t="s">
        <v>637</v>
      </c>
      <c r="T935" s="236" t="s">
        <v>810</v>
      </c>
      <c r="U935" s="236" t="s">
        <v>639</v>
      </c>
      <c r="V935" s="236" t="s">
        <v>636</v>
      </c>
      <c r="W935" s="236"/>
      <c r="X935" s="226" t="s">
        <v>640</v>
      </c>
      <c r="Y935" s="226" t="s">
        <v>640</v>
      </c>
      <c r="Z935" s="226" t="s">
        <v>640</v>
      </c>
    </row>
    <row r="936" spans="1:26" x14ac:dyDescent="0.25">
      <c r="A936" s="226" t="s">
        <v>4776</v>
      </c>
      <c r="B936" s="226" t="s">
        <v>4777</v>
      </c>
      <c r="C936" s="236" t="s">
        <v>99</v>
      </c>
      <c r="D936" s="236" t="s">
        <v>631</v>
      </c>
      <c r="E936" s="236" t="s">
        <v>4778</v>
      </c>
      <c r="F936" s="236" t="s">
        <v>269</v>
      </c>
      <c r="G936" s="236" t="s">
        <v>666</v>
      </c>
      <c r="H936" s="236" t="s">
        <v>666</v>
      </c>
      <c r="I936" s="236" t="s">
        <v>667</v>
      </c>
      <c r="J936" s="236" t="s">
        <v>690</v>
      </c>
      <c r="K936" s="236" t="s">
        <v>690</v>
      </c>
      <c r="L936" s="246">
        <v>1</v>
      </c>
      <c r="M936" s="236" t="s">
        <v>691</v>
      </c>
      <c r="N936" s="236" t="s">
        <v>4779</v>
      </c>
      <c r="O936" s="236" t="s">
        <v>4780</v>
      </c>
      <c r="P936" s="236" t="s">
        <v>636</v>
      </c>
      <c r="Q936" s="246">
        <v>1</v>
      </c>
      <c r="R936" s="236">
        <v>1051323</v>
      </c>
      <c r="S936" s="236" t="s">
        <v>637</v>
      </c>
      <c r="T936" s="236" t="s">
        <v>694</v>
      </c>
      <c r="U936" s="236" t="s">
        <v>639</v>
      </c>
      <c r="V936" s="236" t="s">
        <v>636</v>
      </c>
      <c r="W936" s="236"/>
      <c r="X936" s="226" t="s">
        <v>640</v>
      </c>
      <c r="Y936" s="226" t="s">
        <v>640</v>
      </c>
      <c r="Z936" s="226" t="s">
        <v>640</v>
      </c>
    </row>
    <row r="937" spans="1:26" x14ac:dyDescent="0.25">
      <c r="A937" s="226" t="s">
        <v>4781</v>
      </c>
      <c r="B937" s="226" t="s">
        <v>4782</v>
      </c>
      <c r="C937" s="236" t="s">
        <v>99</v>
      </c>
      <c r="D937" s="236" t="s">
        <v>631</v>
      </c>
      <c r="E937" s="236" t="s">
        <v>4783</v>
      </c>
      <c r="F937" s="236" t="s">
        <v>269</v>
      </c>
      <c r="G937" s="236" t="s">
        <v>666</v>
      </c>
      <c r="H937" s="236" t="s">
        <v>666</v>
      </c>
      <c r="I937" s="236"/>
      <c r="J937" s="236" t="s">
        <v>4784</v>
      </c>
      <c r="K937" s="236" t="s">
        <v>4784</v>
      </c>
      <c r="L937" s="246">
        <v>1</v>
      </c>
      <c r="M937" s="236" t="s">
        <v>691</v>
      </c>
      <c r="N937" s="236" t="s">
        <v>4785</v>
      </c>
      <c r="O937" s="236" t="s">
        <v>4786</v>
      </c>
      <c r="P937" s="236" t="s">
        <v>636</v>
      </c>
      <c r="Q937" s="246">
        <v>1</v>
      </c>
      <c r="R937" s="236">
        <v>1039550</v>
      </c>
      <c r="S937" s="236" t="s">
        <v>637</v>
      </c>
      <c r="T937" s="236" t="s">
        <v>4784</v>
      </c>
      <c r="U937" s="236" t="s">
        <v>639</v>
      </c>
      <c r="V937" s="236" t="s">
        <v>636</v>
      </c>
      <c r="W937" s="236"/>
      <c r="X937" s="226" t="s">
        <v>640</v>
      </c>
      <c r="Y937" s="226" t="s">
        <v>640</v>
      </c>
      <c r="Z937" s="226" t="s">
        <v>640</v>
      </c>
    </row>
    <row r="938" spans="1:26" x14ac:dyDescent="0.25">
      <c r="A938" s="226" t="s">
        <v>4787</v>
      </c>
      <c r="B938" s="226" t="s">
        <v>4788</v>
      </c>
      <c r="C938" s="236" t="s">
        <v>687</v>
      </c>
      <c r="D938" s="226" t="s">
        <v>688</v>
      </c>
      <c r="E938" s="247" t="s">
        <v>434</v>
      </c>
      <c r="F938" s="236" t="s">
        <v>269</v>
      </c>
      <c r="G938" s="236" t="s">
        <v>2870</v>
      </c>
      <c r="H938" s="236" t="s">
        <v>666</v>
      </c>
      <c r="I938" s="236" t="e">
        <v>#N/A</v>
      </c>
      <c r="J938" s="236" t="s">
        <v>473</v>
      </c>
      <c r="K938" s="236" t="s">
        <v>473</v>
      </c>
      <c r="L938" s="246">
        <v>1</v>
      </c>
      <c r="M938" s="236" t="s">
        <v>691</v>
      </c>
      <c r="N938" s="236" t="s">
        <v>1901</v>
      </c>
      <c r="O938" s="236" t="s">
        <v>435</v>
      </c>
      <c r="P938" s="236" t="s">
        <v>1902</v>
      </c>
      <c r="Q938" s="246">
        <v>1</v>
      </c>
      <c r="R938" s="236">
        <v>7777777</v>
      </c>
      <c r="S938" s="236" t="s">
        <v>637</v>
      </c>
      <c r="T938" s="236" t="s">
        <v>1190</v>
      </c>
      <c r="U938" s="236" t="s">
        <v>879</v>
      </c>
      <c r="V938" s="236" t="s">
        <v>636</v>
      </c>
      <c r="W938" s="236"/>
    </row>
    <row r="939" spans="1:26" x14ac:dyDescent="0.25">
      <c r="A939" s="226" t="s">
        <v>4789</v>
      </c>
      <c r="B939" s="226" t="s">
        <v>4790</v>
      </c>
      <c r="C939" s="236" t="s">
        <v>99</v>
      </c>
      <c r="D939" s="236" t="s">
        <v>631</v>
      </c>
      <c r="E939" s="236" t="s">
        <v>4791</v>
      </c>
      <c r="F939" s="236" t="s">
        <v>269</v>
      </c>
      <c r="G939" s="236" t="s">
        <v>666</v>
      </c>
      <c r="H939" s="236" t="s">
        <v>666</v>
      </c>
      <c r="I939" s="236" t="e">
        <v>#N/A</v>
      </c>
      <c r="J939" s="236" t="s">
        <v>754</v>
      </c>
      <c r="K939" s="236" t="s">
        <v>754</v>
      </c>
      <c r="L939" s="246">
        <v>1</v>
      </c>
      <c r="M939" s="236" t="s">
        <v>691</v>
      </c>
      <c r="N939" s="236" t="s">
        <v>4792</v>
      </c>
      <c r="O939" s="236" t="s">
        <v>4793</v>
      </c>
      <c r="P939" s="236" t="s">
        <v>636</v>
      </c>
      <c r="Q939" s="246">
        <v>1</v>
      </c>
      <c r="R939" s="236">
        <v>1037871</v>
      </c>
      <c r="S939" s="236" t="s">
        <v>637</v>
      </c>
      <c r="T939" s="236" t="s">
        <v>757</v>
      </c>
      <c r="U939" s="236" t="s">
        <v>639</v>
      </c>
      <c r="V939" s="236" t="s">
        <v>636</v>
      </c>
      <c r="W939" s="236"/>
      <c r="X939" s="226" t="s">
        <v>640</v>
      </c>
      <c r="Y939" s="226" t="s">
        <v>640</v>
      </c>
      <c r="Z939" s="226" t="s">
        <v>640</v>
      </c>
    </row>
    <row r="940" spans="1:26" x14ac:dyDescent="0.25">
      <c r="A940" s="226" t="s">
        <v>4794</v>
      </c>
      <c r="B940" s="226" t="s">
        <v>4795</v>
      </c>
      <c r="C940" s="236" t="s">
        <v>99</v>
      </c>
      <c r="D940" s="236" t="s">
        <v>631</v>
      </c>
      <c r="E940" s="236" t="s">
        <v>4796</v>
      </c>
      <c r="F940" s="236" t="s">
        <v>269</v>
      </c>
      <c r="G940" s="236" t="s">
        <v>666</v>
      </c>
      <c r="H940" s="236" t="s">
        <v>666</v>
      </c>
      <c r="I940" s="236" t="e">
        <v>#N/A</v>
      </c>
      <c r="J940" s="236" t="s">
        <v>690</v>
      </c>
      <c r="K940" s="236" t="s">
        <v>690</v>
      </c>
      <c r="L940" s="246">
        <v>8.5000000000000006E-2</v>
      </c>
      <c r="M940" s="236" t="s">
        <v>691</v>
      </c>
      <c r="N940" s="236" t="s">
        <v>4779</v>
      </c>
      <c r="O940" s="236" t="s">
        <v>4780</v>
      </c>
      <c r="P940" s="236" t="s">
        <v>636</v>
      </c>
      <c r="Q940" s="246">
        <v>8.5000000000000006E-2</v>
      </c>
      <c r="R940" s="236">
        <v>1051323</v>
      </c>
      <c r="S940" s="236" t="s">
        <v>637</v>
      </c>
      <c r="T940" s="236" t="s">
        <v>694</v>
      </c>
      <c r="U940" s="236" t="s">
        <v>639</v>
      </c>
      <c r="V940" s="236" t="s">
        <v>636</v>
      </c>
      <c r="W940" s="236"/>
      <c r="X940" s="226" t="s">
        <v>640</v>
      </c>
      <c r="Y940" s="226" t="s">
        <v>640</v>
      </c>
      <c r="Z940" s="226" t="s">
        <v>640</v>
      </c>
    </row>
    <row r="941" spans="1:26" x14ac:dyDescent="0.25">
      <c r="A941" s="226" t="s">
        <v>4797</v>
      </c>
      <c r="B941" s="226" t="s">
        <v>4798</v>
      </c>
      <c r="C941" s="236" t="s">
        <v>731</v>
      </c>
      <c r="D941" s="226" t="s">
        <v>732</v>
      </c>
      <c r="E941" s="236" t="s">
        <v>4796</v>
      </c>
      <c r="F941" s="236" t="s">
        <v>269</v>
      </c>
      <c r="G941" s="236" t="s">
        <v>666</v>
      </c>
      <c r="H941" s="236" t="s">
        <v>666</v>
      </c>
      <c r="I941" s="236" t="e">
        <v>#N/A</v>
      </c>
      <c r="J941" s="236" t="s">
        <v>690</v>
      </c>
      <c r="K941" s="236" t="s">
        <v>690</v>
      </c>
      <c r="L941" s="246">
        <v>8.5000000000000006E-2</v>
      </c>
      <c r="M941" s="236" t="s">
        <v>691</v>
      </c>
      <c r="N941" s="236" t="s">
        <v>4799</v>
      </c>
      <c r="O941" s="236" t="s">
        <v>4800</v>
      </c>
      <c r="P941" s="236" t="s">
        <v>4801</v>
      </c>
      <c r="Q941" s="246">
        <v>8.5000000000000006E-2</v>
      </c>
      <c r="R941" s="236">
        <v>1051323</v>
      </c>
      <c r="S941" s="236" t="s">
        <v>637</v>
      </c>
      <c r="T941" s="236" t="s">
        <v>694</v>
      </c>
      <c r="U941" s="236" t="s">
        <v>639</v>
      </c>
      <c r="V941" s="236" t="s">
        <v>636</v>
      </c>
      <c r="W941" s="236"/>
      <c r="X941" s="226" t="s">
        <v>773</v>
      </c>
      <c r="Y941" s="226" t="s">
        <v>773</v>
      </c>
      <c r="Z941" s="226" t="s">
        <v>773</v>
      </c>
    </row>
    <row r="942" spans="1:26" x14ac:dyDescent="0.25">
      <c r="A942" s="226" t="s">
        <v>4802</v>
      </c>
      <c r="B942" s="226" t="s">
        <v>4803</v>
      </c>
      <c r="C942" s="236" t="s">
        <v>687</v>
      </c>
      <c r="D942" s="226" t="s">
        <v>688</v>
      </c>
      <c r="E942" s="236" t="s">
        <v>4796</v>
      </c>
      <c r="F942" s="236" t="s">
        <v>269</v>
      </c>
      <c r="G942" s="236" t="s">
        <v>666</v>
      </c>
      <c r="H942" s="236" t="s">
        <v>666</v>
      </c>
      <c r="I942" s="236" t="e">
        <v>#N/A</v>
      </c>
      <c r="J942" s="236" t="s">
        <v>690</v>
      </c>
      <c r="K942" s="236" t="s">
        <v>690</v>
      </c>
      <c r="L942" s="246">
        <v>8.5000000000000006E-2</v>
      </c>
      <c r="M942" s="236" t="s">
        <v>691</v>
      </c>
      <c r="N942" s="236" t="s">
        <v>4804</v>
      </c>
      <c r="O942" s="236" t="s">
        <v>4805</v>
      </c>
      <c r="P942" s="236" t="s">
        <v>636</v>
      </c>
      <c r="Q942" s="246">
        <v>8.5000000000000006E-2</v>
      </c>
      <c r="R942" s="236">
        <v>7777777</v>
      </c>
      <c r="S942" s="236" t="s">
        <v>637</v>
      </c>
      <c r="T942" s="236" t="s">
        <v>694</v>
      </c>
      <c r="U942" s="236" t="s">
        <v>639</v>
      </c>
      <c r="V942" s="236" t="s">
        <v>636</v>
      </c>
      <c r="W942" s="236"/>
      <c r="X942" s="226" t="s">
        <v>695</v>
      </c>
      <c r="Y942" s="226" t="s">
        <v>695</v>
      </c>
      <c r="Z942" s="226" t="s">
        <v>695</v>
      </c>
    </row>
    <row r="943" spans="1:26" x14ac:dyDescent="0.25">
      <c r="A943" s="226" t="s">
        <v>4806</v>
      </c>
      <c r="B943" s="226" t="s">
        <v>4807</v>
      </c>
      <c r="C943" s="236" t="s">
        <v>99</v>
      </c>
      <c r="D943" s="236" t="s">
        <v>631</v>
      </c>
      <c r="E943" s="236" t="s">
        <v>4808</v>
      </c>
      <c r="F943" s="236" t="s">
        <v>269</v>
      </c>
      <c r="G943" s="236" t="s">
        <v>666</v>
      </c>
      <c r="H943" s="236" t="s">
        <v>666</v>
      </c>
      <c r="I943" s="236" t="s">
        <v>667</v>
      </c>
      <c r="J943" s="236" t="s">
        <v>473</v>
      </c>
      <c r="K943" s="236" t="s">
        <v>473</v>
      </c>
      <c r="L943" s="246">
        <v>1</v>
      </c>
      <c r="M943" s="236" t="s">
        <v>691</v>
      </c>
      <c r="N943" s="236" t="s">
        <v>4808</v>
      </c>
      <c r="O943" s="236" t="s">
        <v>4809</v>
      </c>
      <c r="P943" s="236" t="s">
        <v>1902</v>
      </c>
      <c r="Q943" s="246">
        <v>1</v>
      </c>
      <c r="R943" s="236">
        <v>7777777</v>
      </c>
      <c r="S943" s="236" t="s">
        <v>637</v>
      </c>
      <c r="T943" s="236" t="s">
        <v>473</v>
      </c>
      <c r="U943" s="236" t="s">
        <v>879</v>
      </c>
      <c r="V943" s="236" t="s">
        <v>636</v>
      </c>
      <c r="W943" s="236"/>
    </row>
    <row r="944" spans="1:26" x14ac:dyDescent="0.25">
      <c r="A944" s="226" t="s">
        <v>4810</v>
      </c>
      <c r="B944" s="226" t="s">
        <v>4811</v>
      </c>
      <c r="C944" s="236" t="s">
        <v>731</v>
      </c>
      <c r="D944" s="226" t="s">
        <v>732</v>
      </c>
      <c r="E944" s="236" t="s">
        <v>4812</v>
      </c>
      <c r="F944" s="236" t="s">
        <v>269</v>
      </c>
      <c r="G944" s="236" t="s">
        <v>666</v>
      </c>
      <c r="H944" s="236" t="s">
        <v>666</v>
      </c>
      <c r="I944" s="236" t="e">
        <v>#N/A</v>
      </c>
      <c r="J944" s="236" t="s">
        <v>473</v>
      </c>
      <c r="K944" s="236" t="s">
        <v>473</v>
      </c>
      <c r="L944" s="246">
        <v>1</v>
      </c>
      <c r="M944" s="236" t="s">
        <v>691</v>
      </c>
      <c r="N944" s="236" t="s">
        <v>4813</v>
      </c>
      <c r="O944" s="236" t="s">
        <v>4814</v>
      </c>
      <c r="P944" s="236" t="s">
        <v>4815</v>
      </c>
      <c r="Q944" s="246">
        <v>1</v>
      </c>
      <c r="R944" s="236">
        <v>1079060</v>
      </c>
      <c r="S944" s="236" t="s">
        <v>637</v>
      </c>
      <c r="T944" s="236" t="s">
        <v>1183</v>
      </c>
      <c r="U944" s="236" t="s">
        <v>639</v>
      </c>
      <c r="V944" s="236" t="s">
        <v>804</v>
      </c>
      <c r="W944" s="236"/>
      <c r="X944" s="226" t="s">
        <v>773</v>
      </c>
      <c r="Y944" s="226" t="s">
        <v>773</v>
      </c>
      <c r="Z944" s="226" t="s">
        <v>773</v>
      </c>
    </row>
    <row r="945" spans="1:29" x14ac:dyDescent="0.25">
      <c r="A945" s="226" t="s">
        <v>4816</v>
      </c>
      <c r="B945" s="226" t="s">
        <v>4817</v>
      </c>
      <c r="C945" s="236" t="s">
        <v>687</v>
      </c>
      <c r="D945" s="226" t="s">
        <v>688</v>
      </c>
      <c r="E945" s="257" t="s">
        <v>447</v>
      </c>
      <c r="F945" s="236" t="s">
        <v>269</v>
      </c>
      <c r="G945" s="236" t="s">
        <v>2870</v>
      </c>
      <c r="H945" s="236" t="s">
        <v>666</v>
      </c>
      <c r="I945" s="236" t="e">
        <v>#N/A</v>
      </c>
      <c r="J945" s="236" t="s">
        <v>480</v>
      </c>
      <c r="K945" s="236" t="s">
        <v>480</v>
      </c>
      <c r="L945" s="246">
        <v>1.3</v>
      </c>
      <c r="M945" s="236" t="s">
        <v>691</v>
      </c>
      <c r="N945" s="236" t="s">
        <v>1912</v>
      </c>
      <c r="O945" s="236" t="s">
        <v>448</v>
      </c>
      <c r="P945" s="236" t="s">
        <v>1908</v>
      </c>
      <c r="Q945" s="246">
        <v>1.3</v>
      </c>
      <c r="R945" s="236">
        <v>7777777</v>
      </c>
      <c r="S945" s="236" t="s">
        <v>637</v>
      </c>
      <c r="T945" s="236" t="s">
        <v>1101</v>
      </c>
      <c r="U945" s="236" t="s">
        <v>639</v>
      </c>
      <c r="V945" s="236" t="s">
        <v>636</v>
      </c>
      <c r="W945" s="236"/>
      <c r="X945" s="226" t="s">
        <v>695</v>
      </c>
      <c r="Y945" s="226" t="s">
        <v>695</v>
      </c>
      <c r="Z945" s="226" t="s">
        <v>695</v>
      </c>
    </row>
    <row r="946" spans="1:29" x14ac:dyDescent="0.25">
      <c r="A946" s="226" t="s">
        <v>4818</v>
      </c>
      <c r="B946" s="226" t="s">
        <v>4819</v>
      </c>
      <c r="C946" s="236" t="s">
        <v>687</v>
      </c>
      <c r="D946" s="226" t="s">
        <v>688</v>
      </c>
      <c r="E946" s="247" t="s">
        <v>4820</v>
      </c>
      <c r="F946" s="236" t="s">
        <v>269</v>
      </c>
      <c r="G946" s="236" t="s">
        <v>2870</v>
      </c>
      <c r="H946" s="236" t="s">
        <v>666</v>
      </c>
      <c r="I946" s="236" t="e">
        <v>#N/A</v>
      </c>
      <c r="J946" s="236" t="s">
        <v>480</v>
      </c>
      <c r="K946" s="236" t="s">
        <v>480</v>
      </c>
      <c r="L946" s="246">
        <v>1</v>
      </c>
      <c r="M946" s="236" t="s">
        <v>691</v>
      </c>
      <c r="N946" s="236" t="s">
        <v>1906</v>
      </c>
      <c r="O946" s="236" t="s">
        <v>1907</v>
      </c>
      <c r="P946" s="236" t="s">
        <v>1908</v>
      </c>
      <c r="Q946" s="246">
        <v>1</v>
      </c>
      <c r="R946" s="236">
        <v>7777777</v>
      </c>
      <c r="S946" s="236" t="s">
        <v>637</v>
      </c>
      <c r="T946" s="236" t="s">
        <v>1101</v>
      </c>
      <c r="U946" s="236" t="s">
        <v>639</v>
      </c>
      <c r="V946" s="236" t="s">
        <v>636</v>
      </c>
      <c r="W946" s="236"/>
      <c r="X946" s="226" t="s">
        <v>695</v>
      </c>
      <c r="Y946" s="226" t="s">
        <v>695</v>
      </c>
      <c r="Z946" s="226" t="s">
        <v>695</v>
      </c>
    </row>
    <row r="947" spans="1:29" x14ac:dyDescent="0.25">
      <c r="A947" s="226" t="s">
        <v>4821</v>
      </c>
      <c r="B947" s="226" t="s">
        <v>4822</v>
      </c>
      <c r="C947" s="236" t="s">
        <v>687</v>
      </c>
      <c r="D947" s="226" t="s">
        <v>688</v>
      </c>
      <c r="E947" s="247" t="s">
        <v>4823</v>
      </c>
      <c r="F947" s="236" t="s">
        <v>269</v>
      </c>
      <c r="G947" s="236" t="s">
        <v>2870</v>
      </c>
      <c r="H947" s="236" t="s">
        <v>666</v>
      </c>
      <c r="I947" s="236" t="e">
        <v>#N/A</v>
      </c>
      <c r="J947" s="236" t="s">
        <v>480</v>
      </c>
      <c r="K947" s="236" t="s">
        <v>480</v>
      </c>
      <c r="L947" s="246">
        <v>1</v>
      </c>
      <c r="M947" s="236" t="s">
        <v>691</v>
      </c>
      <c r="N947" s="236" t="s">
        <v>1916</v>
      </c>
      <c r="O947" s="236" t="s">
        <v>1917</v>
      </c>
      <c r="P947" s="236" t="s">
        <v>636</v>
      </c>
      <c r="Q947" s="246">
        <v>1</v>
      </c>
      <c r="R947" s="236">
        <v>7777777</v>
      </c>
      <c r="S947" s="236" t="s">
        <v>637</v>
      </c>
      <c r="T947" s="236" t="s">
        <v>1101</v>
      </c>
      <c r="U947" s="236" t="s">
        <v>639</v>
      </c>
      <c r="V947" s="236" t="s">
        <v>636</v>
      </c>
      <c r="W947" s="236"/>
      <c r="X947" s="226" t="s">
        <v>695</v>
      </c>
      <c r="Y947" s="226" t="s">
        <v>695</v>
      </c>
      <c r="Z947" s="226" t="s">
        <v>695</v>
      </c>
    </row>
    <row r="948" spans="1:29" x14ac:dyDescent="0.25">
      <c r="A948" s="226" t="s">
        <v>4824</v>
      </c>
      <c r="B948" s="226" t="s">
        <v>4825</v>
      </c>
      <c r="C948" s="236" t="s">
        <v>99</v>
      </c>
      <c r="D948" s="236" t="s">
        <v>631</v>
      </c>
      <c r="E948" s="236" t="s">
        <v>4826</v>
      </c>
      <c r="F948" s="236" t="s">
        <v>269</v>
      </c>
      <c r="G948" s="236" t="s">
        <v>666</v>
      </c>
      <c r="H948" s="236" t="s">
        <v>666</v>
      </c>
      <c r="I948" s="236"/>
      <c r="J948" s="236" t="s">
        <v>3853</v>
      </c>
      <c r="K948" s="236" t="s">
        <v>3853</v>
      </c>
      <c r="L948" s="246">
        <v>1</v>
      </c>
      <c r="M948" s="236" t="s">
        <v>691</v>
      </c>
      <c r="N948" s="236" t="s">
        <v>4827</v>
      </c>
      <c r="O948" s="236" t="s">
        <v>4828</v>
      </c>
      <c r="P948" s="236">
        <v>1015726</v>
      </c>
      <c r="Q948" s="246">
        <v>1</v>
      </c>
      <c r="R948" s="236">
        <v>1080531</v>
      </c>
      <c r="S948" s="236" t="s">
        <v>637</v>
      </c>
      <c r="T948" s="236" t="s">
        <v>3856</v>
      </c>
      <c r="U948" s="236" t="s">
        <v>639</v>
      </c>
      <c r="V948" s="236" t="s">
        <v>636</v>
      </c>
      <c r="W948" s="236"/>
      <c r="X948" s="226" t="s">
        <v>640</v>
      </c>
      <c r="Y948" s="226" t="s">
        <v>640</v>
      </c>
      <c r="Z948" s="226" t="s">
        <v>640</v>
      </c>
    </row>
    <row r="949" spans="1:29" x14ac:dyDescent="0.25">
      <c r="A949" s="226" t="s">
        <v>4829</v>
      </c>
      <c r="B949" s="226" t="s">
        <v>4830</v>
      </c>
      <c r="C949" s="236" t="s">
        <v>731</v>
      </c>
      <c r="D949" s="226" t="s">
        <v>732</v>
      </c>
      <c r="E949" s="236" t="s">
        <v>4831</v>
      </c>
      <c r="F949" s="236" t="s">
        <v>269</v>
      </c>
      <c r="G949" s="236" t="s">
        <v>666</v>
      </c>
      <c r="H949" s="236" t="s">
        <v>666</v>
      </c>
      <c r="I949" s="236" t="e">
        <v>#N/A</v>
      </c>
      <c r="J949" s="236" t="s">
        <v>480</v>
      </c>
      <c r="K949" s="236" t="s">
        <v>480</v>
      </c>
      <c r="L949" s="246">
        <v>1</v>
      </c>
      <c r="M949" s="236" t="s">
        <v>691</v>
      </c>
      <c r="N949" s="236" t="s">
        <v>4832</v>
      </c>
      <c r="O949" s="236" t="s">
        <v>4833</v>
      </c>
      <c r="P949" s="236" t="s">
        <v>4831</v>
      </c>
      <c r="Q949" s="246">
        <v>1</v>
      </c>
      <c r="R949" s="236">
        <v>7777777</v>
      </c>
      <c r="S949" s="236" t="s">
        <v>637</v>
      </c>
      <c r="T949" s="236" t="s">
        <v>636</v>
      </c>
      <c r="U949" s="236" t="s">
        <v>639</v>
      </c>
      <c r="V949" s="236" t="s">
        <v>804</v>
      </c>
      <c r="W949" s="236"/>
      <c r="X949" s="226" t="s">
        <v>773</v>
      </c>
      <c r="Y949" s="226" t="s">
        <v>773</v>
      </c>
      <c r="Z949" s="226" t="s">
        <v>773</v>
      </c>
    </row>
    <row r="950" spans="1:29" x14ac:dyDescent="0.25">
      <c r="A950" s="226" t="s">
        <v>4834</v>
      </c>
      <c r="B950" s="226" t="s">
        <v>4835</v>
      </c>
      <c r="C950" s="236" t="s">
        <v>99</v>
      </c>
      <c r="D950" s="236" t="s">
        <v>631</v>
      </c>
      <c r="E950" s="236" t="s">
        <v>4836</v>
      </c>
      <c r="F950" s="236" t="s">
        <v>269</v>
      </c>
      <c r="G950" s="236" t="s">
        <v>666</v>
      </c>
      <c r="H950" s="236" t="s">
        <v>666</v>
      </c>
      <c r="I950" s="236" t="e">
        <v>#N/A</v>
      </c>
      <c r="J950" s="236" t="s">
        <v>472</v>
      </c>
      <c r="K950" s="236" t="s">
        <v>472</v>
      </c>
      <c r="L950" s="246">
        <v>1</v>
      </c>
      <c r="M950" s="236" t="s">
        <v>691</v>
      </c>
      <c r="N950" s="236" t="s">
        <v>4837</v>
      </c>
      <c r="O950" s="236" t="s">
        <v>4838</v>
      </c>
      <c r="P950" s="236" t="s">
        <v>636</v>
      </c>
      <c r="Q950" s="246">
        <v>1</v>
      </c>
      <c r="R950" s="236">
        <v>1081204</v>
      </c>
      <c r="S950" s="236" t="s">
        <v>637</v>
      </c>
      <c r="T950" s="236" t="s">
        <v>472</v>
      </c>
      <c r="U950" s="236" t="s">
        <v>639</v>
      </c>
      <c r="V950" s="236" t="s">
        <v>636</v>
      </c>
      <c r="W950" s="236"/>
      <c r="X950" s="226" t="s">
        <v>640</v>
      </c>
      <c r="Y950" s="226" t="s">
        <v>640</v>
      </c>
      <c r="Z950" s="226" t="s">
        <v>640</v>
      </c>
    </row>
    <row r="951" spans="1:29" x14ac:dyDescent="0.25">
      <c r="A951" s="226" t="s">
        <v>4839</v>
      </c>
      <c r="B951" s="226" t="s">
        <v>4840</v>
      </c>
      <c r="C951" s="236" t="s">
        <v>99</v>
      </c>
      <c r="D951" s="236" t="s">
        <v>631</v>
      </c>
      <c r="E951" s="236" t="s">
        <v>4841</v>
      </c>
      <c r="F951" s="236" t="s">
        <v>269</v>
      </c>
      <c r="G951" s="236" t="s">
        <v>666</v>
      </c>
      <c r="H951" s="236" t="s">
        <v>666</v>
      </c>
      <c r="I951" s="236" t="s">
        <v>667</v>
      </c>
      <c r="J951" s="236" t="s">
        <v>309</v>
      </c>
      <c r="K951" s="236" t="s">
        <v>309</v>
      </c>
      <c r="L951" s="246">
        <v>9</v>
      </c>
      <c r="M951" s="236" t="s">
        <v>4672</v>
      </c>
      <c r="N951" s="236" t="s">
        <v>4842</v>
      </c>
      <c r="O951" s="236" t="s">
        <v>4843</v>
      </c>
      <c r="P951" s="236" t="s">
        <v>636</v>
      </c>
      <c r="Q951" s="246">
        <v>9</v>
      </c>
      <c r="R951" s="236">
        <v>1051440</v>
      </c>
      <c r="S951" s="236" t="s">
        <v>633</v>
      </c>
      <c r="T951" s="236" t="s">
        <v>3519</v>
      </c>
      <c r="U951" s="236" t="s">
        <v>639</v>
      </c>
      <c r="V951" s="236" t="s">
        <v>4842</v>
      </c>
      <c r="W951" s="236"/>
      <c r="X951" s="226" t="s">
        <v>640</v>
      </c>
      <c r="Y951" s="226" t="s">
        <v>640</v>
      </c>
      <c r="Z951" s="226" t="s">
        <v>640</v>
      </c>
    </row>
    <row r="952" spans="1:29" x14ac:dyDescent="0.25">
      <c r="A952" s="226" t="s">
        <v>4844</v>
      </c>
      <c r="B952" s="226" t="s">
        <v>4845</v>
      </c>
      <c r="C952" s="236" t="s">
        <v>731</v>
      </c>
      <c r="D952" s="226" t="s">
        <v>732</v>
      </c>
      <c r="E952" s="236" t="s">
        <v>4841</v>
      </c>
      <c r="F952" s="236" t="s">
        <v>269</v>
      </c>
      <c r="G952" s="236" t="s">
        <v>666</v>
      </c>
      <c r="H952" s="236" t="s">
        <v>666</v>
      </c>
      <c r="I952" s="236" t="s">
        <v>667</v>
      </c>
      <c r="J952" s="236" t="s">
        <v>309</v>
      </c>
      <c r="K952" s="236" t="s">
        <v>309</v>
      </c>
      <c r="L952" s="246">
        <v>9</v>
      </c>
      <c r="M952" s="236" t="s">
        <v>4672</v>
      </c>
      <c r="N952" s="236" t="s">
        <v>4846</v>
      </c>
      <c r="O952" s="236" t="s">
        <v>4847</v>
      </c>
      <c r="P952" s="236" t="s">
        <v>4848</v>
      </c>
      <c r="Q952" s="246">
        <v>9</v>
      </c>
      <c r="R952" s="236">
        <v>1051440</v>
      </c>
      <c r="S952" s="236" t="s">
        <v>633</v>
      </c>
      <c r="T952" s="236" t="s">
        <v>3519</v>
      </c>
      <c r="U952" s="236" t="s">
        <v>639</v>
      </c>
      <c r="V952" s="236" t="s">
        <v>4842</v>
      </c>
      <c r="W952" s="236"/>
      <c r="X952" s="226" t="s">
        <v>773</v>
      </c>
      <c r="Y952" s="226" t="s">
        <v>773</v>
      </c>
      <c r="Z952" s="226" t="s">
        <v>773</v>
      </c>
    </row>
    <row r="953" spans="1:29" x14ac:dyDescent="0.25">
      <c r="A953" s="226" t="s">
        <v>4849</v>
      </c>
      <c r="B953" s="226" t="s">
        <v>4850</v>
      </c>
      <c r="C953" s="236" t="s">
        <v>99</v>
      </c>
      <c r="D953" s="236" t="s">
        <v>631</v>
      </c>
      <c r="E953" s="236" t="s">
        <v>4851</v>
      </c>
      <c r="F953" s="236" t="s">
        <v>269</v>
      </c>
      <c r="G953" s="236" t="s">
        <v>666</v>
      </c>
      <c r="H953" s="236" t="s">
        <v>666</v>
      </c>
      <c r="I953" s="236" t="s">
        <v>667</v>
      </c>
      <c r="J953" s="236" t="s">
        <v>289</v>
      </c>
      <c r="K953" s="236" t="s">
        <v>289</v>
      </c>
      <c r="L953" s="246">
        <v>9</v>
      </c>
      <c r="M953" s="236" t="s">
        <v>4672</v>
      </c>
      <c r="N953" s="236" t="s">
        <v>4852</v>
      </c>
      <c r="O953" s="236" t="s">
        <v>4853</v>
      </c>
      <c r="P953" s="236" t="s">
        <v>636</v>
      </c>
      <c r="Q953" s="246">
        <v>9</v>
      </c>
      <c r="R953" s="236">
        <v>1056905</v>
      </c>
      <c r="S953" s="236" t="s">
        <v>633</v>
      </c>
      <c r="T953" s="236" t="s">
        <v>1378</v>
      </c>
      <c r="U953" s="236" t="s">
        <v>639</v>
      </c>
      <c r="V953" s="236" t="s">
        <v>4854</v>
      </c>
      <c r="W953" s="236"/>
      <c r="X953" s="226" t="s">
        <v>640</v>
      </c>
      <c r="Y953" s="226" t="s">
        <v>640</v>
      </c>
      <c r="Z953" s="226" t="s">
        <v>640</v>
      </c>
    </row>
    <row r="954" spans="1:29" x14ac:dyDescent="0.25">
      <c r="A954" s="226" t="s">
        <v>4855</v>
      </c>
      <c r="B954" s="226" t="s">
        <v>4856</v>
      </c>
      <c r="C954" s="236" t="s">
        <v>731</v>
      </c>
      <c r="D954" s="226" t="s">
        <v>732</v>
      </c>
      <c r="E954" s="236" t="s">
        <v>4851</v>
      </c>
      <c r="F954" s="236" t="s">
        <v>269</v>
      </c>
      <c r="G954" s="236" t="s">
        <v>666</v>
      </c>
      <c r="H954" s="236" t="s">
        <v>666</v>
      </c>
      <c r="I954" s="236" t="s">
        <v>667</v>
      </c>
      <c r="J954" s="236" t="s">
        <v>289</v>
      </c>
      <c r="K954" s="236" t="s">
        <v>289</v>
      </c>
      <c r="L954" s="246">
        <v>9</v>
      </c>
      <c r="M954" s="236" t="s">
        <v>4672</v>
      </c>
      <c r="N954" s="236" t="s">
        <v>4857</v>
      </c>
      <c r="O954" s="236" t="s">
        <v>4858</v>
      </c>
      <c r="P954" s="236" t="s">
        <v>4859</v>
      </c>
      <c r="Q954" s="246">
        <v>9</v>
      </c>
      <c r="R954" s="236">
        <v>1056905</v>
      </c>
      <c r="S954" s="236" t="s">
        <v>633</v>
      </c>
      <c r="T954" s="236" t="s">
        <v>1378</v>
      </c>
      <c r="U954" s="236" t="s">
        <v>639</v>
      </c>
      <c r="V954" s="236" t="s">
        <v>4854</v>
      </c>
      <c r="W954" s="236"/>
      <c r="X954" s="226" t="s">
        <v>773</v>
      </c>
      <c r="Y954" s="226" t="s">
        <v>773</v>
      </c>
      <c r="Z954" s="226" t="s">
        <v>773</v>
      </c>
    </row>
    <row r="955" spans="1:29" x14ac:dyDescent="0.25">
      <c r="A955" s="226" t="s">
        <v>4860</v>
      </c>
      <c r="B955" s="226" t="s">
        <v>4861</v>
      </c>
      <c r="C955" s="236" t="s">
        <v>99</v>
      </c>
      <c r="D955" s="236" t="s">
        <v>631</v>
      </c>
      <c r="E955" s="236" t="s">
        <v>4862</v>
      </c>
      <c r="F955" s="236" t="s">
        <v>269</v>
      </c>
      <c r="G955" s="236" t="s">
        <v>666</v>
      </c>
      <c r="H955" s="236" t="s">
        <v>666</v>
      </c>
      <c r="I955" s="236" t="s">
        <v>667</v>
      </c>
      <c r="J955" s="236" t="s">
        <v>309</v>
      </c>
      <c r="K955" s="236" t="s">
        <v>309</v>
      </c>
      <c r="L955" s="246">
        <v>4.45</v>
      </c>
      <c r="M955" s="236" t="s">
        <v>4672</v>
      </c>
      <c r="N955" s="236" t="s">
        <v>4863</v>
      </c>
      <c r="O955" s="236" t="s">
        <v>562</v>
      </c>
      <c r="P955" s="236" t="s">
        <v>636</v>
      </c>
      <c r="Q955" s="246">
        <v>4.45</v>
      </c>
      <c r="R955" s="236">
        <v>1058495</v>
      </c>
      <c r="S955" s="236" t="s">
        <v>633</v>
      </c>
      <c r="T955" s="236" t="s">
        <v>1623</v>
      </c>
      <c r="U955" s="236" t="s">
        <v>639</v>
      </c>
      <c r="V955" s="236" t="s">
        <v>4864</v>
      </c>
      <c r="W955" s="236"/>
      <c r="X955" s="226" t="s">
        <v>640</v>
      </c>
      <c r="Y955" s="226" t="s">
        <v>640</v>
      </c>
      <c r="Z955" s="226" t="s">
        <v>640</v>
      </c>
    </row>
    <row r="956" spans="1:29" x14ac:dyDescent="0.25">
      <c r="A956" s="226" t="s">
        <v>4865</v>
      </c>
      <c r="B956" s="226" t="s">
        <v>4866</v>
      </c>
      <c r="C956" s="236" t="s">
        <v>731</v>
      </c>
      <c r="D956" s="226" t="s">
        <v>732</v>
      </c>
      <c r="E956" s="236" t="s">
        <v>4862</v>
      </c>
      <c r="F956" s="236" t="s">
        <v>269</v>
      </c>
      <c r="G956" s="236" t="s">
        <v>666</v>
      </c>
      <c r="H956" s="236" t="s">
        <v>666</v>
      </c>
      <c r="I956" s="236" t="s">
        <v>667</v>
      </c>
      <c r="J956" s="236" t="s">
        <v>309</v>
      </c>
      <c r="K956" s="236" t="s">
        <v>309</v>
      </c>
      <c r="L956" s="246">
        <v>4.45</v>
      </c>
      <c r="M956" s="236" t="s">
        <v>4672</v>
      </c>
      <c r="N956" s="236" t="s">
        <v>4867</v>
      </c>
      <c r="O956" s="236" t="s">
        <v>4868</v>
      </c>
      <c r="P956" s="236" t="s">
        <v>4869</v>
      </c>
      <c r="Q956" s="246">
        <v>4.45</v>
      </c>
      <c r="R956" s="236">
        <v>1058495</v>
      </c>
      <c r="S956" s="236" t="s">
        <v>633</v>
      </c>
      <c r="T956" s="236" t="s">
        <v>1623</v>
      </c>
      <c r="U956" s="236" t="s">
        <v>639</v>
      </c>
      <c r="V956" s="236" t="s">
        <v>4864</v>
      </c>
      <c r="W956" s="236"/>
      <c r="X956" s="226" t="s">
        <v>773</v>
      </c>
      <c r="Y956" s="226" t="s">
        <v>773</v>
      </c>
      <c r="Z956" s="226" t="s">
        <v>773</v>
      </c>
    </row>
    <row r="957" spans="1:29" x14ac:dyDescent="0.25">
      <c r="A957" s="226" t="s">
        <v>4870</v>
      </c>
      <c r="B957" s="226" t="s">
        <v>4871</v>
      </c>
      <c r="C957" s="236" t="s">
        <v>99</v>
      </c>
      <c r="D957" s="236" t="s">
        <v>631</v>
      </c>
      <c r="E957" s="236" t="s">
        <v>4872</v>
      </c>
      <c r="F957" s="236" t="s">
        <v>269</v>
      </c>
      <c r="G957" s="236" t="s">
        <v>666</v>
      </c>
      <c r="H957" s="236" t="s">
        <v>666</v>
      </c>
      <c r="I957" s="236" t="s">
        <v>667</v>
      </c>
      <c r="J957" s="236" t="s">
        <v>289</v>
      </c>
      <c r="K957" s="236" t="s">
        <v>289</v>
      </c>
      <c r="L957" s="246">
        <v>9</v>
      </c>
      <c r="M957" s="236" t="s">
        <v>4672</v>
      </c>
      <c r="N957" s="236" t="s">
        <v>4873</v>
      </c>
      <c r="O957" s="236" t="s">
        <v>585</v>
      </c>
      <c r="P957" s="236" t="s">
        <v>636</v>
      </c>
      <c r="Q957" s="246">
        <v>9</v>
      </c>
      <c r="R957" s="236">
        <v>1057346</v>
      </c>
      <c r="S957" s="236" t="s">
        <v>633</v>
      </c>
      <c r="T957" s="236" t="s">
        <v>1678</v>
      </c>
      <c r="U957" s="236" t="s">
        <v>639</v>
      </c>
      <c r="V957" s="236" t="s">
        <v>4874</v>
      </c>
      <c r="W957" s="236"/>
      <c r="X957" s="226" t="s">
        <v>640</v>
      </c>
      <c r="Y957" s="226" t="s">
        <v>640</v>
      </c>
      <c r="Z957" s="226" t="s">
        <v>640</v>
      </c>
    </row>
    <row r="958" spans="1:29" x14ac:dyDescent="0.25">
      <c r="A958" s="226" t="s">
        <v>4875</v>
      </c>
      <c r="B958" s="226" t="s">
        <v>4876</v>
      </c>
      <c r="C958" s="236" t="s">
        <v>731</v>
      </c>
      <c r="D958" s="226" t="s">
        <v>732</v>
      </c>
      <c r="E958" s="236" t="s">
        <v>4872</v>
      </c>
      <c r="F958" s="236" t="s">
        <v>269</v>
      </c>
      <c r="G958" s="236" t="s">
        <v>666</v>
      </c>
      <c r="H958" s="236" t="s">
        <v>666</v>
      </c>
      <c r="I958" s="236" t="s">
        <v>667</v>
      </c>
      <c r="J958" s="236" t="s">
        <v>289</v>
      </c>
      <c r="K958" s="236" t="s">
        <v>289</v>
      </c>
      <c r="L958" s="246">
        <v>9</v>
      </c>
      <c r="M958" s="236" t="s">
        <v>4672</v>
      </c>
      <c r="N958" s="236" t="s">
        <v>4877</v>
      </c>
      <c r="O958" s="236" t="s">
        <v>4878</v>
      </c>
      <c r="P958" s="236" t="s">
        <v>4879</v>
      </c>
      <c r="Q958" s="246">
        <v>9</v>
      </c>
      <c r="R958" s="236">
        <v>1057346</v>
      </c>
      <c r="S958" s="236" t="s">
        <v>633</v>
      </c>
      <c r="T958" s="236" t="s">
        <v>1678</v>
      </c>
      <c r="U958" s="236" t="s">
        <v>639</v>
      </c>
      <c r="V958" s="236" t="s">
        <v>4874</v>
      </c>
      <c r="W958" s="236"/>
      <c r="Z958" s="226" t="s">
        <v>773</v>
      </c>
      <c r="AA958" s="228">
        <v>44298</v>
      </c>
      <c r="AB958" s="236" t="s">
        <v>735</v>
      </c>
    </row>
    <row r="959" spans="1:29" x14ac:dyDescent="0.25">
      <c r="A959" s="226" t="s">
        <v>4880</v>
      </c>
      <c r="B959" s="226" t="s">
        <v>4881</v>
      </c>
      <c r="C959" s="236" t="s">
        <v>687</v>
      </c>
      <c r="D959" s="226" t="s">
        <v>688</v>
      </c>
      <c r="E959" s="236" t="s">
        <v>4882</v>
      </c>
      <c r="F959" s="236" t="s">
        <v>269</v>
      </c>
      <c r="G959" s="236" t="s">
        <v>666</v>
      </c>
      <c r="H959" s="236" t="s">
        <v>666</v>
      </c>
      <c r="I959" s="236"/>
      <c r="J959" s="236" t="s">
        <v>2894</v>
      </c>
      <c r="K959" s="236" t="s">
        <v>2894</v>
      </c>
      <c r="L959" s="246">
        <v>1</v>
      </c>
      <c r="M959" s="236" t="s">
        <v>4672</v>
      </c>
      <c r="N959" s="236" t="s">
        <v>4883</v>
      </c>
      <c r="O959" s="236" t="s">
        <v>4884</v>
      </c>
      <c r="P959" s="236" t="s">
        <v>4882</v>
      </c>
      <c r="Q959" s="246">
        <v>1</v>
      </c>
      <c r="R959" s="236">
        <v>7777777</v>
      </c>
      <c r="S959" s="236" t="s">
        <v>637</v>
      </c>
      <c r="T959" s="236" t="s">
        <v>2899</v>
      </c>
      <c r="U959" s="236" t="s">
        <v>639</v>
      </c>
      <c r="V959" s="236" t="s">
        <v>636</v>
      </c>
      <c r="W959" s="236"/>
      <c r="X959" s="226" t="s">
        <v>695</v>
      </c>
      <c r="Y959" s="226" t="s">
        <v>695</v>
      </c>
      <c r="Z959" s="226" t="s">
        <v>695</v>
      </c>
    </row>
    <row r="960" spans="1:29" x14ac:dyDescent="0.25">
      <c r="A960" s="226" t="s">
        <v>4885</v>
      </c>
      <c r="B960" s="226" t="s">
        <v>4886</v>
      </c>
      <c r="C960" s="236" t="s">
        <v>99</v>
      </c>
      <c r="D960" s="236" t="s">
        <v>631</v>
      </c>
      <c r="E960" s="236" t="s">
        <v>497</v>
      </c>
      <c r="F960" s="236" t="s">
        <v>269</v>
      </c>
      <c r="G960" s="236" t="s">
        <v>666</v>
      </c>
      <c r="H960" s="236" t="s">
        <v>666</v>
      </c>
      <c r="I960" s="236" t="s">
        <v>667</v>
      </c>
      <c r="J960" s="236" t="s">
        <v>513</v>
      </c>
      <c r="K960" s="236" t="s">
        <v>513</v>
      </c>
      <c r="L960" s="246">
        <v>1</v>
      </c>
      <c r="M960" s="236" t="s">
        <v>2917</v>
      </c>
      <c r="N960" s="236" t="s">
        <v>497</v>
      </c>
      <c r="O960" s="236" t="s">
        <v>4887</v>
      </c>
      <c r="P960" s="236" t="s">
        <v>636</v>
      </c>
      <c r="Q960" s="246">
        <v>1</v>
      </c>
      <c r="R960" s="236">
        <v>1055681</v>
      </c>
      <c r="S960" s="236" t="s">
        <v>637</v>
      </c>
      <c r="T960" s="236" t="s">
        <v>1418</v>
      </c>
      <c r="U960" s="236" t="s">
        <v>735</v>
      </c>
      <c r="V960" s="236" t="s">
        <v>497</v>
      </c>
      <c r="W960" s="236"/>
      <c r="AC960" s="230" t="s">
        <v>4888</v>
      </c>
    </row>
    <row r="961" spans="1:29" x14ac:dyDescent="0.25">
      <c r="A961" s="226" t="s">
        <v>4889</v>
      </c>
      <c r="B961" s="226" t="s">
        <v>4890</v>
      </c>
      <c r="C961" s="236" t="s">
        <v>731</v>
      </c>
      <c r="D961" s="226" t="s">
        <v>732</v>
      </c>
      <c r="E961" s="236" t="s">
        <v>497</v>
      </c>
      <c r="F961" s="236" t="s">
        <v>269</v>
      </c>
      <c r="G961" s="236" t="s">
        <v>666</v>
      </c>
      <c r="H961" s="236" t="s">
        <v>666</v>
      </c>
      <c r="I961" s="236" t="s">
        <v>667</v>
      </c>
      <c r="J961" s="236" t="s">
        <v>513</v>
      </c>
      <c r="K961" s="236" t="s">
        <v>513</v>
      </c>
      <c r="L961" s="246">
        <v>1</v>
      </c>
      <c r="M961" s="236" t="s">
        <v>2917</v>
      </c>
      <c r="N961" s="236" t="s">
        <v>497</v>
      </c>
      <c r="O961" s="236" t="s">
        <v>4891</v>
      </c>
      <c r="P961" s="236" t="s">
        <v>636</v>
      </c>
      <c r="Q961" s="246">
        <v>1</v>
      </c>
      <c r="R961" s="236">
        <v>1055681</v>
      </c>
      <c r="S961" s="236" t="s">
        <v>637</v>
      </c>
      <c r="T961" s="236" t="s">
        <v>1418</v>
      </c>
      <c r="U961" s="236" t="s">
        <v>735</v>
      </c>
      <c r="V961" s="236" t="s">
        <v>497</v>
      </c>
      <c r="W961" s="236"/>
      <c r="AC961" s="230" t="s">
        <v>4888</v>
      </c>
    </row>
    <row r="962" spans="1:29" x14ac:dyDescent="0.25">
      <c r="A962" s="226" t="s">
        <v>4892</v>
      </c>
      <c r="B962" s="226" t="s">
        <v>4893</v>
      </c>
      <c r="C962" s="236" t="s">
        <v>687</v>
      </c>
      <c r="D962" s="226" t="s">
        <v>688</v>
      </c>
      <c r="E962" s="236" t="s">
        <v>497</v>
      </c>
      <c r="F962" s="236" t="s">
        <v>269</v>
      </c>
      <c r="G962" s="236" t="s">
        <v>666</v>
      </c>
      <c r="H962" s="236" t="s">
        <v>666</v>
      </c>
      <c r="I962" s="236" t="s">
        <v>667</v>
      </c>
      <c r="J962" s="236" t="s">
        <v>513</v>
      </c>
      <c r="K962" s="236" t="s">
        <v>513</v>
      </c>
      <c r="L962" s="246">
        <v>1</v>
      </c>
      <c r="M962" s="236" t="s">
        <v>2917</v>
      </c>
      <c r="N962" s="236" t="s">
        <v>497</v>
      </c>
      <c r="O962" s="236" t="s">
        <v>4894</v>
      </c>
      <c r="P962" s="236" t="s">
        <v>636</v>
      </c>
      <c r="Q962" s="246">
        <v>1</v>
      </c>
      <c r="R962" s="236">
        <v>1055681</v>
      </c>
      <c r="S962" s="236" t="s">
        <v>637</v>
      </c>
      <c r="T962" s="236" t="s">
        <v>1418</v>
      </c>
      <c r="U962" s="236" t="s">
        <v>735</v>
      </c>
      <c r="V962" s="236" t="s">
        <v>497</v>
      </c>
      <c r="W962" s="236"/>
      <c r="AC962" s="230" t="s">
        <v>4895</v>
      </c>
    </row>
    <row r="963" spans="1:29" x14ac:dyDescent="0.25">
      <c r="A963" s="226" t="s">
        <v>4896</v>
      </c>
      <c r="B963" s="226" t="s">
        <v>4897</v>
      </c>
      <c r="C963" s="236" t="s">
        <v>99</v>
      </c>
      <c r="D963" s="236" t="s">
        <v>631</v>
      </c>
      <c r="E963" s="236" t="s">
        <v>494</v>
      </c>
      <c r="F963" s="236" t="s">
        <v>269</v>
      </c>
      <c r="G963" s="236" t="s">
        <v>666</v>
      </c>
      <c r="H963" s="236" t="s">
        <v>666</v>
      </c>
      <c r="J963" s="236" t="s">
        <v>513</v>
      </c>
      <c r="K963" s="236" t="s">
        <v>513</v>
      </c>
      <c r="L963" s="246">
        <v>1</v>
      </c>
      <c r="M963" s="236" t="s">
        <v>2770</v>
      </c>
      <c r="N963" s="236" t="s">
        <v>494</v>
      </c>
      <c r="O963" s="236" t="s">
        <v>495</v>
      </c>
      <c r="P963" s="236">
        <v>1055680</v>
      </c>
      <c r="Q963" s="246">
        <v>1</v>
      </c>
      <c r="R963" s="236">
        <v>1055680</v>
      </c>
      <c r="S963" s="236" t="s">
        <v>637</v>
      </c>
      <c r="T963" s="236" t="s">
        <v>1418</v>
      </c>
      <c r="U963" s="236" t="s">
        <v>735</v>
      </c>
      <c r="V963" s="236" t="s">
        <v>494</v>
      </c>
      <c r="W963" s="236"/>
      <c r="AB963" s="229" t="s">
        <v>4898</v>
      </c>
    </row>
    <row r="964" spans="1:29" x14ac:dyDescent="0.25">
      <c r="A964" s="226" t="s">
        <v>4899</v>
      </c>
      <c r="B964" s="226" t="s">
        <v>4900</v>
      </c>
      <c r="C964" s="236" t="s">
        <v>731</v>
      </c>
      <c r="D964" s="226" t="s">
        <v>732</v>
      </c>
      <c r="E964" s="236" t="s">
        <v>494</v>
      </c>
      <c r="F964" s="236" t="s">
        <v>269</v>
      </c>
      <c r="G964" s="236" t="s">
        <v>666</v>
      </c>
      <c r="H964" s="236" t="s">
        <v>666</v>
      </c>
      <c r="J964" s="236" t="s">
        <v>513</v>
      </c>
      <c r="K964" s="236" t="s">
        <v>513</v>
      </c>
      <c r="L964" s="227">
        <v>1</v>
      </c>
      <c r="M964" s="236" t="s">
        <v>2770</v>
      </c>
      <c r="N964" s="236" t="s">
        <v>494</v>
      </c>
      <c r="O964" s="236" t="s">
        <v>4901</v>
      </c>
      <c r="P964" s="236">
        <v>1055680</v>
      </c>
      <c r="Q964" s="227">
        <v>1</v>
      </c>
      <c r="R964" s="236">
        <v>1055680</v>
      </c>
      <c r="S964" s="236" t="s">
        <v>637</v>
      </c>
      <c r="T964" s="236" t="s">
        <v>1418</v>
      </c>
      <c r="U964" s="236" t="s">
        <v>735</v>
      </c>
      <c r="V964" s="236" t="s">
        <v>494</v>
      </c>
      <c r="W964" s="236"/>
      <c r="X964" s="236"/>
      <c r="Y964" s="236"/>
      <c r="Z964" s="236"/>
      <c r="AA964" s="248"/>
      <c r="AB964" s="229" t="s">
        <v>4898</v>
      </c>
    </row>
    <row r="965" spans="1:29" x14ac:dyDescent="0.25">
      <c r="A965" s="226" t="s">
        <v>4902</v>
      </c>
      <c r="B965" s="226" t="s">
        <v>4903</v>
      </c>
      <c r="C965" s="236" t="s">
        <v>687</v>
      </c>
      <c r="D965" s="226" t="s">
        <v>688</v>
      </c>
      <c r="E965" s="236" t="s">
        <v>494</v>
      </c>
      <c r="F965" s="236" t="s">
        <v>269</v>
      </c>
      <c r="G965" s="236" t="s">
        <v>666</v>
      </c>
      <c r="H965" s="236" t="s">
        <v>666</v>
      </c>
      <c r="J965" s="236" t="s">
        <v>513</v>
      </c>
      <c r="K965" s="236" t="s">
        <v>513</v>
      </c>
      <c r="L965" s="227">
        <v>1</v>
      </c>
      <c r="M965" s="236" t="s">
        <v>2770</v>
      </c>
      <c r="N965" s="236" t="s">
        <v>494</v>
      </c>
      <c r="O965" s="236" t="s">
        <v>496</v>
      </c>
      <c r="P965" s="236">
        <v>1055680</v>
      </c>
      <c r="Q965" s="227">
        <v>1</v>
      </c>
      <c r="R965" s="236">
        <v>1055680</v>
      </c>
      <c r="S965" s="236" t="s">
        <v>637</v>
      </c>
      <c r="T965" s="236" t="s">
        <v>1418</v>
      </c>
      <c r="U965" s="236" t="s">
        <v>735</v>
      </c>
      <c r="V965" s="236" t="s">
        <v>494</v>
      </c>
      <c r="W965" s="236"/>
      <c r="X965" s="236"/>
      <c r="Y965" s="236"/>
      <c r="Z965" s="236"/>
      <c r="AA965" s="248"/>
      <c r="AB965" s="229" t="s">
        <v>4898</v>
      </c>
    </row>
    <row r="966" spans="1:29" x14ac:dyDescent="0.25">
      <c r="A966" s="226" t="s">
        <v>4904</v>
      </c>
      <c r="B966" s="226" t="s">
        <v>4905</v>
      </c>
      <c r="C966" s="236" t="s">
        <v>1053</v>
      </c>
      <c r="D966" s="226" t="s">
        <v>1054</v>
      </c>
      <c r="E966" s="236" t="s">
        <v>506</v>
      </c>
      <c r="F966" s="236" t="s">
        <v>269</v>
      </c>
      <c r="G966" s="236" t="s">
        <v>666</v>
      </c>
      <c r="H966" s="236" t="s">
        <v>666</v>
      </c>
      <c r="I966" s="236" t="s">
        <v>667</v>
      </c>
      <c r="J966" s="236" t="s">
        <v>514</v>
      </c>
      <c r="K966" s="236" t="s">
        <v>514</v>
      </c>
      <c r="L966" s="246">
        <v>9</v>
      </c>
      <c r="M966" s="236" t="s">
        <v>2917</v>
      </c>
      <c r="N966" s="236" t="s">
        <v>4906</v>
      </c>
      <c r="O966" s="236" t="s">
        <v>507</v>
      </c>
      <c r="P966" s="236">
        <v>1031404</v>
      </c>
      <c r="Q966" s="246">
        <v>9</v>
      </c>
      <c r="R966" s="236">
        <v>7777777</v>
      </c>
      <c r="S966" s="236" t="s">
        <v>1053</v>
      </c>
      <c r="T966" s="236" t="s">
        <v>509</v>
      </c>
      <c r="U966" s="236" t="s">
        <v>709</v>
      </c>
      <c r="V966" s="236" t="s">
        <v>2917</v>
      </c>
      <c r="W966" s="236"/>
      <c r="AA966" s="228">
        <v>44427</v>
      </c>
      <c r="AB966" s="236" t="s">
        <v>709</v>
      </c>
      <c r="AC966" s="230" t="s">
        <v>4907</v>
      </c>
    </row>
    <row r="967" spans="1:29" x14ac:dyDescent="0.25">
      <c r="A967" s="226" t="s">
        <v>4908</v>
      </c>
      <c r="B967" s="226" t="s">
        <v>4909</v>
      </c>
      <c r="C967" s="236" t="s">
        <v>731</v>
      </c>
      <c r="D967" s="226" t="s">
        <v>732</v>
      </c>
      <c r="E967" s="236" t="s">
        <v>506</v>
      </c>
      <c r="F967" s="236" t="s">
        <v>269</v>
      </c>
      <c r="G967" s="236" t="s">
        <v>666</v>
      </c>
      <c r="H967" s="236" t="s">
        <v>666</v>
      </c>
      <c r="I967" s="236" t="s">
        <v>667</v>
      </c>
      <c r="J967" s="236" t="s">
        <v>514</v>
      </c>
      <c r="K967" s="236" t="s">
        <v>514</v>
      </c>
      <c r="L967" s="246">
        <v>3.5</v>
      </c>
      <c r="M967" s="236" t="s">
        <v>2917</v>
      </c>
      <c r="N967" s="236" t="s">
        <v>4906</v>
      </c>
      <c r="O967" s="236" t="s">
        <v>4910</v>
      </c>
      <c r="P967" s="236">
        <v>1031404</v>
      </c>
      <c r="Q967" s="246">
        <v>3.5</v>
      </c>
      <c r="R967" s="236" t="s">
        <v>1060</v>
      </c>
      <c r="S967" s="236" t="s">
        <v>1053</v>
      </c>
      <c r="T967" s="236" t="s">
        <v>509</v>
      </c>
      <c r="U967" s="236" t="s">
        <v>1265</v>
      </c>
      <c r="AB967" s="229" t="s">
        <v>4911</v>
      </c>
    </row>
    <row r="968" spans="1:29" x14ac:dyDescent="0.25">
      <c r="A968" s="226" t="s">
        <v>4912</v>
      </c>
      <c r="B968" s="226" t="s">
        <v>4913</v>
      </c>
      <c r="C968" s="236" t="s">
        <v>687</v>
      </c>
      <c r="D968" s="226" t="s">
        <v>688</v>
      </c>
      <c r="E968" s="236" t="s">
        <v>506</v>
      </c>
      <c r="F968" s="236" t="s">
        <v>269</v>
      </c>
      <c r="G968" s="236" t="s">
        <v>666</v>
      </c>
      <c r="H968" s="236" t="s">
        <v>666</v>
      </c>
      <c r="I968" s="236" t="s">
        <v>667</v>
      </c>
      <c r="J968" s="236" t="s">
        <v>514</v>
      </c>
      <c r="K968" s="236" t="s">
        <v>514</v>
      </c>
      <c r="L968" s="246">
        <v>3.5</v>
      </c>
      <c r="M968" s="236" t="s">
        <v>2917</v>
      </c>
      <c r="N968" s="236" t="s">
        <v>4906</v>
      </c>
      <c r="O968" s="236" t="s">
        <v>4914</v>
      </c>
      <c r="P968" s="236">
        <v>1031404</v>
      </c>
      <c r="Q968" s="246">
        <v>3.5</v>
      </c>
      <c r="R968" s="236" t="s">
        <v>1060</v>
      </c>
      <c r="S968" s="236" t="s">
        <v>1053</v>
      </c>
      <c r="T968" s="236" t="s">
        <v>509</v>
      </c>
      <c r="U968" s="236" t="s">
        <v>1265</v>
      </c>
      <c r="AB968" s="229" t="s">
        <v>4911</v>
      </c>
    </row>
    <row r="969" spans="1:29" x14ac:dyDescent="0.25">
      <c r="A969" s="226" t="s">
        <v>4915</v>
      </c>
      <c r="B969" s="226" t="s">
        <v>4916</v>
      </c>
      <c r="C969" s="236" t="s">
        <v>687</v>
      </c>
      <c r="D969" s="226" t="s">
        <v>688</v>
      </c>
      <c r="E969" s="236" t="s">
        <v>4917</v>
      </c>
      <c r="F969" s="236" t="s">
        <v>269</v>
      </c>
      <c r="G969" s="236" t="s">
        <v>666</v>
      </c>
      <c r="H969" s="236" t="s">
        <v>666</v>
      </c>
      <c r="I969" s="236" t="s">
        <v>667</v>
      </c>
      <c r="J969" s="236" t="s">
        <v>316</v>
      </c>
      <c r="K969" s="236" t="s">
        <v>316</v>
      </c>
      <c r="L969" s="246">
        <v>1.55</v>
      </c>
      <c r="M969" s="236" t="s">
        <v>2917</v>
      </c>
      <c r="N969" s="236" t="s">
        <v>4918</v>
      </c>
      <c r="O969" s="236" t="s">
        <v>4919</v>
      </c>
      <c r="P969" s="236">
        <v>1007850</v>
      </c>
      <c r="Q969" s="246">
        <v>1.55</v>
      </c>
      <c r="R969" s="236">
        <v>7777777</v>
      </c>
      <c r="S969" s="236" t="s">
        <v>633</v>
      </c>
      <c r="T969" s="236" t="s">
        <v>4920</v>
      </c>
      <c r="U969" s="236" t="s">
        <v>709</v>
      </c>
      <c r="V969" s="236" t="s">
        <v>636</v>
      </c>
      <c r="W969" s="236"/>
    </row>
    <row r="970" spans="1:29" x14ac:dyDescent="0.25">
      <c r="A970" s="226" t="s">
        <v>4921</v>
      </c>
      <c r="B970" s="226" t="s">
        <v>4922</v>
      </c>
      <c r="C970" s="236" t="s">
        <v>687</v>
      </c>
      <c r="D970" s="226" t="s">
        <v>688</v>
      </c>
      <c r="E970" s="236" t="s">
        <v>4923</v>
      </c>
      <c r="F970" s="236" t="s">
        <v>269</v>
      </c>
      <c r="G970" s="236" t="s">
        <v>666</v>
      </c>
      <c r="H970" s="236" t="s">
        <v>666</v>
      </c>
      <c r="I970" s="236" t="s">
        <v>667</v>
      </c>
      <c r="J970" s="236" t="s">
        <v>316</v>
      </c>
      <c r="K970" s="236" t="s">
        <v>316</v>
      </c>
      <c r="L970" s="246">
        <v>1.55</v>
      </c>
      <c r="M970" s="236" t="s">
        <v>1397</v>
      </c>
      <c r="N970" s="236" t="s">
        <v>4924</v>
      </c>
      <c r="O970" s="236" t="s">
        <v>4925</v>
      </c>
      <c r="P970" s="236">
        <v>1031407</v>
      </c>
      <c r="Q970" s="246">
        <v>1.55</v>
      </c>
      <c r="R970" s="236">
        <v>7777777</v>
      </c>
      <c r="S970" s="236" t="s">
        <v>633</v>
      </c>
      <c r="T970" s="236" t="s">
        <v>4920</v>
      </c>
      <c r="U970" s="236" t="s">
        <v>709</v>
      </c>
      <c r="V970" s="236" t="s">
        <v>636</v>
      </c>
      <c r="W970" s="236"/>
    </row>
    <row r="971" spans="1:29" x14ac:dyDescent="0.25">
      <c r="A971" s="226" t="s">
        <v>4926</v>
      </c>
      <c r="B971" s="226" t="s">
        <v>4927</v>
      </c>
      <c r="C971" s="236" t="s">
        <v>1053</v>
      </c>
      <c r="D971" s="226" t="s">
        <v>1054</v>
      </c>
      <c r="E971" s="236" t="s">
        <v>302</v>
      </c>
      <c r="F971" s="236" t="s">
        <v>269</v>
      </c>
      <c r="G971" s="236" t="s">
        <v>666</v>
      </c>
      <c r="H971" s="236" t="s">
        <v>666</v>
      </c>
      <c r="I971" s="236" t="s">
        <v>667</v>
      </c>
      <c r="J971" s="236" t="s">
        <v>314</v>
      </c>
      <c r="K971" s="236" t="s">
        <v>314</v>
      </c>
      <c r="L971" s="246">
        <v>1.55</v>
      </c>
      <c r="M971" s="236" t="s">
        <v>862</v>
      </c>
      <c r="N971" s="236" t="s">
        <v>4928</v>
      </c>
      <c r="O971" s="236" t="s">
        <v>303</v>
      </c>
      <c r="P971" s="236">
        <v>1031409</v>
      </c>
      <c r="Q971" s="246">
        <v>1.55</v>
      </c>
      <c r="R971" s="236">
        <v>7777777</v>
      </c>
      <c r="S971" s="236" t="s">
        <v>1053</v>
      </c>
      <c r="T971" s="236" t="s">
        <v>636</v>
      </c>
      <c r="U971" s="236" t="s">
        <v>1265</v>
      </c>
      <c r="V971" s="236" t="s">
        <v>862</v>
      </c>
      <c r="W971" s="236"/>
      <c r="AA971" s="228">
        <v>44258</v>
      </c>
      <c r="AB971" s="236" t="s">
        <v>671</v>
      </c>
    </row>
    <row r="972" spans="1:29" x14ac:dyDescent="0.25">
      <c r="A972" s="226" t="s">
        <v>4929</v>
      </c>
      <c r="B972" s="226" t="s">
        <v>4930</v>
      </c>
      <c r="C972" s="236" t="s">
        <v>99</v>
      </c>
      <c r="D972" s="236" t="s">
        <v>631</v>
      </c>
      <c r="E972" s="236" t="s">
        <v>4931</v>
      </c>
      <c r="F972" s="236" t="s">
        <v>269</v>
      </c>
      <c r="G972" s="236" t="s">
        <v>666</v>
      </c>
      <c r="H972" s="236" t="s">
        <v>666</v>
      </c>
      <c r="I972" s="236" t="s">
        <v>667</v>
      </c>
      <c r="J972" s="236" t="s">
        <v>314</v>
      </c>
      <c r="K972" s="236" t="s">
        <v>314</v>
      </c>
      <c r="L972" s="246">
        <v>1.55</v>
      </c>
      <c r="M972" s="236" t="s">
        <v>862</v>
      </c>
      <c r="N972" s="236" t="s">
        <v>4928</v>
      </c>
      <c r="O972" s="236" t="s">
        <v>4932</v>
      </c>
      <c r="P972" s="236">
        <v>1031409</v>
      </c>
      <c r="Q972" s="246">
        <v>1.55</v>
      </c>
      <c r="R972" s="236">
        <v>7777777</v>
      </c>
      <c r="S972" s="236" t="s">
        <v>716</v>
      </c>
      <c r="T972" s="236" t="s">
        <v>4933</v>
      </c>
      <c r="U972" s="236" t="s">
        <v>1265</v>
      </c>
      <c r="V972" s="236" t="s">
        <v>862</v>
      </c>
      <c r="W972" s="236"/>
      <c r="AA972" s="228">
        <v>44258</v>
      </c>
      <c r="AB972" s="236" t="s">
        <v>671</v>
      </c>
    </row>
    <row r="973" spans="1:29" x14ac:dyDescent="0.25">
      <c r="A973" s="226" t="s">
        <v>4934</v>
      </c>
      <c r="B973" s="226" t="s">
        <v>4935</v>
      </c>
      <c r="C973" s="236" t="s">
        <v>1053</v>
      </c>
      <c r="D973" s="226" t="s">
        <v>1054</v>
      </c>
      <c r="E973" s="236" t="s">
        <v>4931</v>
      </c>
      <c r="F973" s="236" t="s">
        <v>269</v>
      </c>
      <c r="G973" s="236" t="s">
        <v>666</v>
      </c>
      <c r="H973" s="236" t="s">
        <v>666</v>
      </c>
      <c r="I973" s="236" t="s">
        <v>667</v>
      </c>
      <c r="J973" s="236" t="s">
        <v>314</v>
      </c>
      <c r="K973" s="236" t="s">
        <v>314</v>
      </c>
      <c r="L973" s="246">
        <v>1.55</v>
      </c>
      <c r="M973" s="236" t="s">
        <v>862</v>
      </c>
      <c r="N973" s="236" t="s">
        <v>4928</v>
      </c>
      <c r="O973" s="236" t="s">
        <v>4936</v>
      </c>
      <c r="P973" s="236">
        <v>1031409</v>
      </c>
      <c r="Q973" s="246">
        <v>1.55</v>
      </c>
      <c r="R973" s="236">
        <v>7777777</v>
      </c>
      <c r="S973" s="236" t="s">
        <v>716</v>
      </c>
      <c r="T973" s="236" t="s">
        <v>636</v>
      </c>
      <c r="U973" s="236" t="s">
        <v>1265</v>
      </c>
      <c r="V973" s="236" t="s">
        <v>862</v>
      </c>
      <c r="W973" s="236"/>
      <c r="AA973" s="228">
        <v>44258</v>
      </c>
      <c r="AB973" s="236" t="s">
        <v>671</v>
      </c>
      <c r="AC973" s="230" t="s">
        <v>4907</v>
      </c>
    </row>
    <row r="974" spans="1:29" x14ac:dyDescent="0.25">
      <c r="A974" s="226" t="s">
        <v>4937</v>
      </c>
      <c r="B974" s="226" t="s">
        <v>4938</v>
      </c>
      <c r="C974" s="236" t="s">
        <v>731</v>
      </c>
      <c r="D974" s="226" t="s">
        <v>732</v>
      </c>
      <c r="E974" s="236" t="s">
        <v>4931</v>
      </c>
      <c r="F974" s="236" t="s">
        <v>269</v>
      </c>
      <c r="G974" s="236" t="s">
        <v>666</v>
      </c>
      <c r="H974" s="236" t="s">
        <v>666</v>
      </c>
      <c r="I974" s="236" t="s">
        <v>667</v>
      </c>
      <c r="J974" s="236" t="s">
        <v>314</v>
      </c>
      <c r="K974" s="236" t="s">
        <v>314</v>
      </c>
      <c r="L974" s="246">
        <v>1.55</v>
      </c>
      <c r="M974" s="236" t="s">
        <v>862</v>
      </c>
      <c r="N974" s="236" t="s">
        <v>4928</v>
      </c>
      <c r="O974" s="236" t="s">
        <v>4939</v>
      </c>
      <c r="P974" s="236">
        <v>1031409</v>
      </c>
      <c r="Q974" s="246">
        <v>1.55</v>
      </c>
      <c r="R974" s="236">
        <v>7777777</v>
      </c>
      <c r="S974" s="236" t="s">
        <v>716</v>
      </c>
      <c r="T974" s="236" t="s">
        <v>4933</v>
      </c>
      <c r="U974" s="236" t="s">
        <v>1265</v>
      </c>
      <c r="V974" s="236" t="s">
        <v>636</v>
      </c>
      <c r="W974" s="236"/>
      <c r="AA974" s="228">
        <v>44258</v>
      </c>
      <c r="AB974" s="236" t="s">
        <v>671</v>
      </c>
    </row>
    <row r="975" spans="1:29" x14ac:dyDescent="0.25">
      <c r="A975" s="226" t="s">
        <v>4940</v>
      </c>
      <c r="B975" s="226" t="s">
        <v>4941</v>
      </c>
      <c r="C975" s="236" t="s">
        <v>687</v>
      </c>
      <c r="D975" s="226" t="s">
        <v>688</v>
      </c>
      <c r="E975" s="236" t="s">
        <v>4931</v>
      </c>
      <c r="F975" s="236" t="s">
        <v>269</v>
      </c>
      <c r="G975" s="236" t="s">
        <v>666</v>
      </c>
      <c r="H975" s="236" t="s">
        <v>666</v>
      </c>
      <c r="I975" s="236" t="s">
        <v>667</v>
      </c>
      <c r="J975" s="236" t="s">
        <v>314</v>
      </c>
      <c r="K975" s="236" t="s">
        <v>314</v>
      </c>
      <c r="L975" s="246">
        <v>1.55</v>
      </c>
      <c r="M975" s="236" t="s">
        <v>862</v>
      </c>
      <c r="N975" s="236" t="s">
        <v>4942</v>
      </c>
      <c r="O975" s="236" t="s">
        <v>4943</v>
      </c>
      <c r="P975" s="236">
        <v>1031409</v>
      </c>
      <c r="Q975" s="246">
        <v>1.55</v>
      </c>
      <c r="R975" s="236">
        <v>7777777</v>
      </c>
      <c r="S975" s="236" t="s">
        <v>716</v>
      </c>
      <c r="T975" s="236" t="s">
        <v>4933</v>
      </c>
      <c r="U975" s="236" t="s">
        <v>1265</v>
      </c>
      <c r="V975" s="236" t="s">
        <v>636</v>
      </c>
      <c r="W975" s="236"/>
      <c r="AA975" s="228">
        <v>44258</v>
      </c>
      <c r="AB975" s="236" t="s">
        <v>671</v>
      </c>
    </row>
    <row r="976" spans="1:29" x14ac:dyDescent="0.25">
      <c r="A976" s="226" t="s">
        <v>4944</v>
      </c>
      <c r="B976" s="226" t="s">
        <v>4945</v>
      </c>
      <c r="C976" s="236" t="s">
        <v>99</v>
      </c>
      <c r="D976" s="236" t="s">
        <v>631</v>
      </c>
      <c r="E976" s="236" t="s">
        <v>4946</v>
      </c>
      <c r="F976" s="236" t="s">
        <v>269</v>
      </c>
      <c r="G976" s="236" t="s">
        <v>666</v>
      </c>
      <c r="H976" s="236" t="s">
        <v>666</v>
      </c>
      <c r="I976" s="236" t="s">
        <v>667</v>
      </c>
      <c r="J976" s="236" t="s">
        <v>314</v>
      </c>
      <c r="K976" s="236" t="s">
        <v>314</v>
      </c>
      <c r="L976" s="246">
        <v>1.55</v>
      </c>
      <c r="M976" s="236" t="s">
        <v>862</v>
      </c>
      <c r="N976" s="236" t="s">
        <v>4947</v>
      </c>
      <c r="O976" s="236" t="s">
        <v>4948</v>
      </c>
      <c r="P976" s="236">
        <v>1031409</v>
      </c>
      <c r="Q976" s="246">
        <v>1.55</v>
      </c>
      <c r="R976" s="236">
        <v>7777777</v>
      </c>
      <c r="S976" s="236" t="s">
        <v>633</v>
      </c>
      <c r="T976" s="236" t="s">
        <v>4949</v>
      </c>
      <c r="U976" s="236" t="s">
        <v>1265</v>
      </c>
      <c r="V976" s="236" t="s">
        <v>862</v>
      </c>
      <c r="W976" s="236"/>
      <c r="AA976" s="228">
        <v>44258</v>
      </c>
      <c r="AB976" s="236" t="s">
        <v>671</v>
      </c>
    </row>
    <row r="977" spans="1:31" x14ac:dyDescent="0.25">
      <c r="A977" s="226" t="s">
        <v>4950</v>
      </c>
      <c r="B977" s="226" t="s">
        <v>4951</v>
      </c>
      <c r="C977" s="236" t="s">
        <v>1053</v>
      </c>
      <c r="D977" s="226" t="s">
        <v>1054</v>
      </c>
      <c r="E977" s="258" t="s">
        <v>4946</v>
      </c>
      <c r="F977" s="236" t="s">
        <v>269</v>
      </c>
      <c r="G977" s="236" t="s">
        <v>666</v>
      </c>
      <c r="H977" s="236" t="s">
        <v>666</v>
      </c>
      <c r="I977" s="236" t="s">
        <v>667</v>
      </c>
      <c r="J977" s="236" t="s">
        <v>314</v>
      </c>
      <c r="K977" s="236" t="s">
        <v>314</v>
      </c>
      <c r="L977" s="246">
        <v>1.55</v>
      </c>
      <c r="M977" s="236" t="s">
        <v>862</v>
      </c>
      <c r="N977" s="236" t="s">
        <v>4947</v>
      </c>
      <c r="O977" s="236" t="s">
        <v>4952</v>
      </c>
      <c r="P977" s="236">
        <v>1031409</v>
      </c>
      <c r="Q977" s="246">
        <v>1.55</v>
      </c>
      <c r="R977" s="236">
        <v>7777777</v>
      </c>
      <c r="S977" s="236" t="s">
        <v>633</v>
      </c>
      <c r="T977" s="236" t="s">
        <v>636</v>
      </c>
      <c r="U977" s="236" t="s">
        <v>1265</v>
      </c>
      <c r="V977" s="236" t="s">
        <v>862</v>
      </c>
      <c r="W977" s="236"/>
      <c r="AA977" s="228">
        <v>44258</v>
      </c>
      <c r="AB977" s="236" t="s">
        <v>671</v>
      </c>
      <c r="AC977" s="230" t="s">
        <v>4907</v>
      </c>
    </row>
    <row r="978" spans="1:31" x14ac:dyDescent="0.25">
      <c r="A978" s="226" t="s">
        <v>4953</v>
      </c>
      <c r="B978" s="226" t="s">
        <v>4954</v>
      </c>
      <c r="C978" s="236" t="s">
        <v>731</v>
      </c>
      <c r="D978" s="226" t="s">
        <v>732</v>
      </c>
      <c r="E978" s="236" t="s">
        <v>4946</v>
      </c>
      <c r="F978" s="236" t="s">
        <v>269</v>
      </c>
      <c r="G978" s="236" t="s">
        <v>666</v>
      </c>
      <c r="H978" s="236" t="s">
        <v>666</v>
      </c>
      <c r="I978" s="236" t="s">
        <v>667</v>
      </c>
      <c r="J978" s="236" t="s">
        <v>314</v>
      </c>
      <c r="K978" s="236" t="s">
        <v>314</v>
      </c>
      <c r="L978" s="246">
        <v>1.55</v>
      </c>
      <c r="M978" s="236" t="s">
        <v>862</v>
      </c>
      <c r="N978" s="236" t="s">
        <v>4955</v>
      </c>
      <c r="O978" s="236" t="s">
        <v>4956</v>
      </c>
      <c r="P978" s="236">
        <v>1031409</v>
      </c>
      <c r="Q978" s="246">
        <v>1.55</v>
      </c>
      <c r="R978" s="236">
        <v>7777777</v>
      </c>
      <c r="S978" s="236" t="s">
        <v>633</v>
      </c>
      <c r="T978" s="236" t="s">
        <v>4933</v>
      </c>
      <c r="U978" s="236" t="s">
        <v>1265</v>
      </c>
      <c r="V978" s="236" t="s">
        <v>4947</v>
      </c>
      <c r="W978" s="236"/>
      <c r="AA978" s="228">
        <v>44258</v>
      </c>
      <c r="AB978" s="236" t="s">
        <v>671</v>
      </c>
    </row>
    <row r="979" spans="1:31" x14ac:dyDescent="0.25">
      <c r="A979" s="226" t="s">
        <v>4957</v>
      </c>
      <c r="B979" s="226" t="s">
        <v>4958</v>
      </c>
      <c r="C979" s="236" t="s">
        <v>687</v>
      </c>
      <c r="D979" s="226" t="s">
        <v>688</v>
      </c>
      <c r="E979" s="236" t="s">
        <v>4946</v>
      </c>
      <c r="F979" s="236" t="s">
        <v>269</v>
      </c>
      <c r="G979" s="236" t="s">
        <v>666</v>
      </c>
      <c r="H979" s="236" t="s">
        <v>666</v>
      </c>
      <c r="I979" s="236" t="s">
        <v>667</v>
      </c>
      <c r="J979" s="236" t="s">
        <v>314</v>
      </c>
      <c r="K979" s="236" t="s">
        <v>314</v>
      </c>
      <c r="L979" s="246">
        <v>1.55</v>
      </c>
      <c r="M979" s="236" t="s">
        <v>862</v>
      </c>
      <c r="N979" s="236" t="s">
        <v>4959</v>
      </c>
      <c r="O979" s="236" t="s">
        <v>4960</v>
      </c>
      <c r="P979" s="236">
        <v>1031409</v>
      </c>
      <c r="Q979" s="246">
        <v>1.55</v>
      </c>
      <c r="R979" s="236">
        <v>7777777</v>
      </c>
      <c r="S979" s="236" t="s">
        <v>633</v>
      </c>
      <c r="T979" s="236" t="s">
        <v>4949</v>
      </c>
      <c r="U979" s="236" t="s">
        <v>1265</v>
      </c>
      <c r="V979" s="236" t="s">
        <v>636</v>
      </c>
      <c r="W979" s="236"/>
      <c r="AA979" s="228">
        <v>44258</v>
      </c>
      <c r="AB979" s="236" t="s">
        <v>671</v>
      </c>
    </row>
    <row r="980" spans="1:31" x14ac:dyDescent="0.25">
      <c r="A980" s="226" t="s">
        <v>4961</v>
      </c>
      <c r="B980" s="226" t="s">
        <v>4962</v>
      </c>
      <c r="C980" s="236" t="s">
        <v>1053</v>
      </c>
      <c r="D980" s="226" t="s">
        <v>1054</v>
      </c>
      <c r="E980" s="236" t="s">
        <v>318</v>
      </c>
      <c r="F980" s="236" t="s">
        <v>269</v>
      </c>
      <c r="G980" s="236" t="s">
        <v>666</v>
      </c>
      <c r="H980" s="236" t="s">
        <v>666</v>
      </c>
      <c r="I980" s="236" t="s">
        <v>667</v>
      </c>
      <c r="J980" s="236" t="s">
        <v>314</v>
      </c>
      <c r="K980" s="236" t="s">
        <v>314</v>
      </c>
      <c r="L980" s="246">
        <v>1.17</v>
      </c>
      <c r="M980" s="236" t="s">
        <v>2917</v>
      </c>
      <c r="N980" s="236" t="s">
        <v>4963</v>
      </c>
      <c r="O980" s="236" t="s">
        <v>319</v>
      </c>
      <c r="P980" s="236">
        <v>1015702</v>
      </c>
      <c r="Q980" s="246">
        <v>1.17</v>
      </c>
      <c r="R980" s="236">
        <v>7777777</v>
      </c>
      <c r="S980" s="236" t="s">
        <v>1053</v>
      </c>
      <c r="T980" s="236" t="s">
        <v>4949</v>
      </c>
      <c r="U980" s="236" t="s">
        <v>709</v>
      </c>
      <c r="V980" s="236" t="s">
        <v>2917</v>
      </c>
      <c r="W980" s="236"/>
    </row>
    <row r="981" spans="1:31" x14ac:dyDescent="0.25">
      <c r="A981" s="226" t="s">
        <v>4964</v>
      </c>
      <c r="B981" s="226" t="s">
        <v>4965</v>
      </c>
      <c r="C981" s="236" t="s">
        <v>99</v>
      </c>
      <c r="D981" s="236" t="s">
        <v>631</v>
      </c>
      <c r="E981" s="236" t="s">
        <v>4966</v>
      </c>
      <c r="F981" s="236" t="s">
        <v>269</v>
      </c>
      <c r="G981" s="236" t="s">
        <v>666</v>
      </c>
      <c r="H981" s="236" t="s">
        <v>666</v>
      </c>
      <c r="I981" s="236" t="s">
        <v>667</v>
      </c>
      <c r="J981" s="236" t="s">
        <v>314</v>
      </c>
      <c r="K981" s="236" t="s">
        <v>314</v>
      </c>
      <c r="L981" s="246">
        <v>3.5</v>
      </c>
      <c r="M981" s="236" t="s">
        <v>2917</v>
      </c>
      <c r="N981" s="236" t="s">
        <v>4967</v>
      </c>
      <c r="O981" s="236" t="s">
        <v>4968</v>
      </c>
      <c r="P981" s="236">
        <v>1015702</v>
      </c>
      <c r="Q981" s="246">
        <v>3.5</v>
      </c>
      <c r="R981" s="236" t="s">
        <v>1060</v>
      </c>
      <c r="S981" s="236" t="s">
        <v>716</v>
      </c>
      <c r="T981" s="236" t="s">
        <v>4933</v>
      </c>
      <c r="U981" s="236" t="s">
        <v>1265</v>
      </c>
      <c r="AB981" s="229" t="s">
        <v>4911</v>
      </c>
    </row>
    <row r="982" spans="1:31" x14ac:dyDescent="0.25">
      <c r="A982" s="226" t="s">
        <v>4969</v>
      </c>
      <c r="B982" s="226" t="s">
        <v>4970</v>
      </c>
      <c r="C982" s="236" t="s">
        <v>1053</v>
      </c>
      <c r="D982" s="226" t="s">
        <v>1054</v>
      </c>
      <c r="E982" s="236" t="s">
        <v>4966</v>
      </c>
      <c r="F982" s="236" t="s">
        <v>269</v>
      </c>
      <c r="G982" s="236" t="s">
        <v>666</v>
      </c>
      <c r="H982" s="236" t="s">
        <v>666</v>
      </c>
      <c r="I982" s="236" t="s">
        <v>667</v>
      </c>
      <c r="J982" s="236" t="s">
        <v>314</v>
      </c>
      <c r="K982" s="236" t="s">
        <v>314</v>
      </c>
      <c r="L982" s="246">
        <v>1.17</v>
      </c>
      <c r="M982" s="236" t="s">
        <v>2917</v>
      </c>
      <c r="N982" s="236" t="s">
        <v>4967</v>
      </c>
      <c r="O982" s="236" t="s">
        <v>4971</v>
      </c>
      <c r="P982" s="236">
        <v>1015702</v>
      </c>
      <c r="Q982" s="246">
        <v>1.17</v>
      </c>
      <c r="R982" s="236">
        <v>7777777</v>
      </c>
      <c r="S982" s="236" t="s">
        <v>716</v>
      </c>
      <c r="T982" s="236" t="s">
        <v>636</v>
      </c>
      <c r="U982" s="236" t="s">
        <v>709</v>
      </c>
      <c r="V982" s="236" t="s">
        <v>2917</v>
      </c>
      <c r="W982" s="236"/>
      <c r="AA982" s="228">
        <v>44333</v>
      </c>
      <c r="AB982" s="236" t="s">
        <v>735</v>
      </c>
      <c r="AC982" s="228">
        <v>44314</v>
      </c>
      <c r="AD982" s="236" t="s">
        <v>709</v>
      </c>
      <c r="AE982" s="226" t="s">
        <v>4907</v>
      </c>
    </row>
    <row r="983" spans="1:31" x14ac:dyDescent="0.25">
      <c r="A983" s="226" t="s">
        <v>4972</v>
      </c>
      <c r="B983" s="226" t="s">
        <v>4973</v>
      </c>
      <c r="C983" s="236" t="s">
        <v>687</v>
      </c>
      <c r="D983" s="226" t="s">
        <v>688</v>
      </c>
      <c r="E983" s="236" t="s">
        <v>4966</v>
      </c>
      <c r="F983" s="236" t="s">
        <v>269</v>
      </c>
      <c r="G983" s="236" t="s">
        <v>666</v>
      </c>
      <c r="H983" s="236" t="s">
        <v>666</v>
      </c>
      <c r="I983" s="236" t="s">
        <v>667</v>
      </c>
      <c r="J983" s="236" t="s">
        <v>314</v>
      </c>
      <c r="K983" s="236" t="s">
        <v>314</v>
      </c>
      <c r="L983" s="246">
        <v>1.17</v>
      </c>
      <c r="M983" s="236" t="s">
        <v>2917</v>
      </c>
      <c r="N983" s="236" t="s">
        <v>1996</v>
      </c>
      <c r="O983" s="236" t="s">
        <v>4974</v>
      </c>
      <c r="P983" s="236">
        <v>1015702</v>
      </c>
      <c r="Q983" s="246">
        <v>1.17</v>
      </c>
      <c r="R983" s="236">
        <v>7777777</v>
      </c>
      <c r="S983" s="236" t="s">
        <v>716</v>
      </c>
      <c r="T983" s="236" t="s">
        <v>4933</v>
      </c>
      <c r="U983" s="236" t="s">
        <v>1265</v>
      </c>
      <c r="V983" s="236" t="s">
        <v>636</v>
      </c>
      <c r="W983" s="236"/>
      <c r="AA983" s="228">
        <v>44258</v>
      </c>
      <c r="AB983" s="236" t="s">
        <v>709</v>
      </c>
    </row>
    <row r="984" spans="1:31" x14ac:dyDescent="0.25">
      <c r="A984" s="226" t="s">
        <v>4975</v>
      </c>
      <c r="B984" s="226" t="s">
        <v>4976</v>
      </c>
      <c r="C984" s="236" t="s">
        <v>99</v>
      </c>
      <c r="D984" s="236" t="s">
        <v>631</v>
      </c>
      <c r="E984" s="253" t="s">
        <v>4977</v>
      </c>
      <c r="F984" s="236" t="s">
        <v>269</v>
      </c>
      <c r="G984" s="236" t="s">
        <v>666</v>
      </c>
      <c r="H984" s="236" t="s">
        <v>666</v>
      </c>
      <c r="I984" s="236" t="s">
        <v>667</v>
      </c>
      <c r="J984" s="236" t="s">
        <v>314</v>
      </c>
      <c r="K984" s="236" t="s">
        <v>314</v>
      </c>
      <c r="L984" s="246">
        <v>1.17</v>
      </c>
      <c r="M984" s="236" t="s">
        <v>2917</v>
      </c>
      <c r="N984" s="236" t="s">
        <v>4978</v>
      </c>
      <c r="O984" s="236" t="s">
        <v>4979</v>
      </c>
      <c r="P984" s="236">
        <v>1015702</v>
      </c>
      <c r="Q984" s="246">
        <v>1.17</v>
      </c>
      <c r="R984" s="236">
        <v>7777777</v>
      </c>
      <c r="S984" s="236" t="s">
        <v>633</v>
      </c>
      <c r="T984" s="236" t="s">
        <v>4949</v>
      </c>
      <c r="U984" s="236" t="s">
        <v>709</v>
      </c>
      <c r="V984" s="236" t="s">
        <v>2917</v>
      </c>
      <c r="W984" s="236"/>
    </row>
    <row r="985" spans="1:31" x14ac:dyDescent="0.25">
      <c r="A985" s="226" t="s">
        <v>4980</v>
      </c>
      <c r="B985" s="226" t="s">
        <v>4981</v>
      </c>
      <c r="C985" s="236" t="s">
        <v>1053</v>
      </c>
      <c r="D985" s="226" t="s">
        <v>1054</v>
      </c>
      <c r="E985" s="253" t="s">
        <v>4977</v>
      </c>
      <c r="F985" s="236" t="s">
        <v>269</v>
      </c>
      <c r="G985" s="236" t="s">
        <v>666</v>
      </c>
      <c r="H985" s="236" t="s">
        <v>666</v>
      </c>
      <c r="I985" s="236" t="s">
        <v>667</v>
      </c>
      <c r="J985" s="236" t="s">
        <v>314</v>
      </c>
      <c r="K985" s="236" t="s">
        <v>314</v>
      </c>
      <c r="L985" s="246">
        <v>1.17</v>
      </c>
      <c r="M985" s="236" t="s">
        <v>2917</v>
      </c>
      <c r="N985" s="236" t="s">
        <v>4978</v>
      </c>
      <c r="O985" s="236" t="s">
        <v>4982</v>
      </c>
      <c r="P985" s="236">
        <v>1015702</v>
      </c>
      <c r="Q985" s="246">
        <v>1.17</v>
      </c>
      <c r="R985" s="236">
        <v>7777777</v>
      </c>
      <c r="S985" s="236" t="s">
        <v>633</v>
      </c>
      <c r="T985" s="236" t="s">
        <v>636</v>
      </c>
      <c r="U985" s="236" t="s">
        <v>709</v>
      </c>
      <c r="V985" s="236" t="s">
        <v>2917</v>
      </c>
      <c r="W985" s="236"/>
      <c r="AC985" s="230" t="s">
        <v>4907</v>
      </c>
    </row>
    <row r="986" spans="1:31" x14ac:dyDescent="0.25">
      <c r="A986" s="226" t="s">
        <v>4983</v>
      </c>
      <c r="B986" s="226" t="s">
        <v>4984</v>
      </c>
      <c r="C986" s="236" t="s">
        <v>731</v>
      </c>
      <c r="D986" s="226" t="s">
        <v>732</v>
      </c>
      <c r="E986" s="253" t="s">
        <v>4977</v>
      </c>
      <c r="F986" s="236" t="s">
        <v>269</v>
      </c>
      <c r="G986" s="236" t="s">
        <v>666</v>
      </c>
      <c r="H986" s="236" t="s">
        <v>666</v>
      </c>
      <c r="I986" s="236" t="s">
        <v>667</v>
      </c>
      <c r="J986" s="236" t="s">
        <v>314</v>
      </c>
      <c r="K986" s="236" t="s">
        <v>314</v>
      </c>
      <c r="L986" s="246">
        <v>1.17</v>
      </c>
      <c r="M986" s="236" t="s">
        <v>2917</v>
      </c>
      <c r="N986" s="236" t="s">
        <v>4985</v>
      </c>
      <c r="O986" s="236" t="s">
        <v>4986</v>
      </c>
      <c r="P986" s="236">
        <v>1015702</v>
      </c>
      <c r="Q986" s="246">
        <v>1.17</v>
      </c>
      <c r="R986" s="236">
        <v>7777777</v>
      </c>
      <c r="S986" s="236" t="s">
        <v>633</v>
      </c>
      <c r="T986" s="236" t="s">
        <v>4949</v>
      </c>
      <c r="U986" s="236" t="s">
        <v>1265</v>
      </c>
      <c r="V986" s="236" t="s">
        <v>4978</v>
      </c>
      <c r="W986" s="236"/>
      <c r="AA986" s="228">
        <v>44258</v>
      </c>
      <c r="AB986" s="236" t="s">
        <v>735</v>
      </c>
    </row>
    <row r="987" spans="1:31" x14ac:dyDescent="0.25">
      <c r="A987" s="226" t="s">
        <v>4987</v>
      </c>
      <c r="B987" s="226" t="s">
        <v>4988</v>
      </c>
      <c r="C987" s="236" t="s">
        <v>687</v>
      </c>
      <c r="D987" s="226" t="s">
        <v>688</v>
      </c>
      <c r="E987" s="253" t="s">
        <v>4977</v>
      </c>
      <c r="F987" s="236" t="s">
        <v>269</v>
      </c>
      <c r="G987" s="236" t="s">
        <v>666</v>
      </c>
      <c r="H987" s="236" t="s">
        <v>666</v>
      </c>
      <c r="I987" s="236" t="s">
        <v>667</v>
      </c>
      <c r="J987" s="236" t="s">
        <v>314</v>
      </c>
      <c r="K987" s="236" t="s">
        <v>314</v>
      </c>
      <c r="L987" s="246">
        <v>1.17</v>
      </c>
      <c r="M987" s="236" t="s">
        <v>2917</v>
      </c>
      <c r="N987" s="236" t="s">
        <v>4989</v>
      </c>
      <c r="O987" s="236" t="s">
        <v>4990</v>
      </c>
      <c r="P987" s="236">
        <v>1015702</v>
      </c>
      <c r="Q987" s="246">
        <v>1.17</v>
      </c>
      <c r="R987" s="236">
        <v>7777777</v>
      </c>
      <c r="S987" s="236" t="s">
        <v>633</v>
      </c>
      <c r="T987" s="236" t="s">
        <v>4949</v>
      </c>
      <c r="U987" s="236" t="s">
        <v>709</v>
      </c>
      <c r="V987" s="236" t="s">
        <v>636</v>
      </c>
      <c r="W987" s="236"/>
      <c r="AB987" s="236"/>
    </row>
    <row r="988" spans="1:31" x14ac:dyDescent="0.25">
      <c r="A988" s="226" t="s">
        <v>4991</v>
      </c>
      <c r="B988" s="226" t="s">
        <v>4992</v>
      </c>
      <c r="C988" s="236" t="s">
        <v>687</v>
      </c>
      <c r="D988" s="226" t="s">
        <v>688</v>
      </c>
      <c r="E988" s="236" t="s">
        <v>4992</v>
      </c>
      <c r="F988" s="236" t="s">
        <v>269</v>
      </c>
      <c r="G988" s="236" t="s">
        <v>666</v>
      </c>
      <c r="H988" s="236" t="s">
        <v>666</v>
      </c>
      <c r="I988" s="236" t="e">
        <v>#N/A</v>
      </c>
      <c r="J988" s="236" t="s">
        <v>314</v>
      </c>
      <c r="K988" s="236" t="s">
        <v>314</v>
      </c>
      <c r="L988" s="246">
        <v>1.55</v>
      </c>
      <c r="M988" s="236" t="s">
        <v>862</v>
      </c>
      <c r="N988" s="236" t="s">
        <v>1996</v>
      </c>
      <c r="O988" s="236" t="s">
        <v>636</v>
      </c>
      <c r="P988" s="236">
        <v>7777777</v>
      </c>
      <c r="Q988" s="246">
        <v>1.55</v>
      </c>
      <c r="R988" s="236">
        <v>7777777</v>
      </c>
      <c r="S988" s="236" t="s">
        <v>716</v>
      </c>
      <c r="T988" s="236" t="s">
        <v>4933</v>
      </c>
      <c r="U988" s="236" t="s">
        <v>639</v>
      </c>
      <c r="V988" s="236" t="s">
        <v>636</v>
      </c>
      <c r="W988" s="236"/>
      <c r="Z988" s="226" t="s">
        <v>695</v>
      </c>
      <c r="AC988" s="230" t="s">
        <v>4907</v>
      </c>
    </row>
    <row r="989" spans="1:31" x14ac:dyDescent="0.25">
      <c r="A989" s="226" t="s">
        <v>4993</v>
      </c>
      <c r="B989" s="226" t="s">
        <v>4994</v>
      </c>
      <c r="C989" s="236" t="s">
        <v>687</v>
      </c>
      <c r="D989" s="226" t="s">
        <v>688</v>
      </c>
      <c r="E989" s="236" t="s">
        <v>4995</v>
      </c>
      <c r="F989" s="236" t="s">
        <v>269</v>
      </c>
      <c r="G989" s="236" t="s">
        <v>666</v>
      </c>
      <c r="H989" s="236" t="s">
        <v>666</v>
      </c>
      <c r="I989" s="236" t="e">
        <v>#N/A</v>
      </c>
      <c r="J989" s="236" t="s">
        <v>314</v>
      </c>
      <c r="K989" s="236" t="s">
        <v>314</v>
      </c>
      <c r="L989" s="246">
        <v>1.55</v>
      </c>
      <c r="M989" s="236" t="s">
        <v>862</v>
      </c>
      <c r="N989" s="236" t="s">
        <v>1996</v>
      </c>
      <c r="O989" s="236" t="s">
        <v>2445</v>
      </c>
      <c r="P989" s="236" t="s">
        <v>4995</v>
      </c>
      <c r="Q989" s="246">
        <v>1.55</v>
      </c>
      <c r="R989" s="236">
        <v>7777777</v>
      </c>
      <c r="S989" s="236" t="s">
        <v>633</v>
      </c>
      <c r="T989" s="236" t="s">
        <v>4949</v>
      </c>
      <c r="U989" s="236" t="s">
        <v>639</v>
      </c>
      <c r="V989" s="236" t="s">
        <v>636</v>
      </c>
      <c r="W989" s="236"/>
      <c r="Z989" s="226" t="s">
        <v>695</v>
      </c>
    </row>
    <row r="990" spans="1:31" x14ac:dyDescent="0.25">
      <c r="A990" s="226" t="s">
        <v>4996</v>
      </c>
      <c r="B990" s="226" t="s">
        <v>4997</v>
      </c>
      <c r="C990" s="236" t="s">
        <v>1053</v>
      </c>
      <c r="D990" s="226" t="s">
        <v>1054</v>
      </c>
      <c r="E990" s="236" t="s">
        <v>373</v>
      </c>
      <c r="F990" s="236" t="s">
        <v>269</v>
      </c>
      <c r="G990" s="236" t="s">
        <v>666</v>
      </c>
      <c r="H990" s="236" t="s">
        <v>666</v>
      </c>
      <c r="I990" s="236" t="s">
        <v>667</v>
      </c>
      <c r="J990" s="236" t="s">
        <v>314</v>
      </c>
      <c r="K990" s="236" t="s">
        <v>314</v>
      </c>
      <c r="L990" s="246">
        <v>1.55</v>
      </c>
      <c r="M990" s="236" t="s">
        <v>1397</v>
      </c>
      <c r="N990" s="236" t="s">
        <v>4998</v>
      </c>
      <c r="O990" s="236" t="s">
        <v>374</v>
      </c>
      <c r="P990" s="236">
        <v>1031408</v>
      </c>
      <c r="Q990" s="246">
        <v>1.55</v>
      </c>
      <c r="R990" s="236">
        <v>7777777</v>
      </c>
      <c r="S990" s="236" t="s">
        <v>1053</v>
      </c>
      <c r="T990" s="236" t="s">
        <v>4949</v>
      </c>
      <c r="U990" s="236" t="s">
        <v>709</v>
      </c>
      <c r="V990" s="236" t="s">
        <v>1397</v>
      </c>
      <c r="W990" s="236"/>
    </row>
    <row r="991" spans="1:31" x14ac:dyDescent="0.25">
      <c r="A991" s="226" t="s">
        <v>4999</v>
      </c>
      <c r="B991" s="226" t="s">
        <v>5000</v>
      </c>
      <c r="C991" s="236" t="s">
        <v>99</v>
      </c>
      <c r="D991" s="236" t="s">
        <v>631</v>
      </c>
      <c r="E991" s="236" t="s">
        <v>5001</v>
      </c>
      <c r="F991" s="236" t="s">
        <v>269</v>
      </c>
      <c r="G991" s="236" t="s">
        <v>666</v>
      </c>
      <c r="H991" s="236" t="s">
        <v>666</v>
      </c>
      <c r="I991" s="236" t="s">
        <v>667</v>
      </c>
      <c r="J991" s="236" t="s">
        <v>314</v>
      </c>
      <c r="K991" s="236" t="s">
        <v>314</v>
      </c>
      <c r="L991" s="246">
        <v>3.5</v>
      </c>
      <c r="M991" s="236" t="s">
        <v>1397</v>
      </c>
      <c r="N991" s="236" t="s">
        <v>5002</v>
      </c>
      <c r="O991" s="236" t="s">
        <v>5003</v>
      </c>
      <c r="P991" s="236">
        <v>1031408</v>
      </c>
      <c r="Q991" s="246">
        <v>3.5</v>
      </c>
      <c r="R991" s="236" t="s">
        <v>1060</v>
      </c>
      <c r="S991" s="236" t="s">
        <v>716</v>
      </c>
      <c r="T991" s="236" t="s">
        <v>4933</v>
      </c>
      <c r="U991" s="236" t="s">
        <v>1265</v>
      </c>
      <c r="AB991" s="229" t="s">
        <v>4911</v>
      </c>
    </row>
    <row r="992" spans="1:31" x14ac:dyDescent="0.25">
      <c r="A992" s="226" t="s">
        <v>5004</v>
      </c>
      <c r="B992" s="226" t="s">
        <v>5005</v>
      </c>
      <c r="C992" s="236" t="s">
        <v>1053</v>
      </c>
      <c r="D992" s="226" t="s">
        <v>1054</v>
      </c>
      <c r="E992" s="236" t="s">
        <v>5001</v>
      </c>
      <c r="F992" s="236" t="s">
        <v>269</v>
      </c>
      <c r="G992" s="236" t="s">
        <v>666</v>
      </c>
      <c r="H992" s="236" t="s">
        <v>666</v>
      </c>
      <c r="I992" s="236" t="s">
        <v>667</v>
      </c>
      <c r="J992" s="236" t="s">
        <v>314</v>
      </c>
      <c r="K992" s="236" t="s">
        <v>314</v>
      </c>
      <c r="L992" s="246">
        <v>1.55</v>
      </c>
      <c r="M992" s="236" t="s">
        <v>1397</v>
      </c>
      <c r="N992" s="236" t="s">
        <v>5006</v>
      </c>
      <c r="O992" s="236" t="s">
        <v>5007</v>
      </c>
      <c r="P992" s="236">
        <v>1031408</v>
      </c>
      <c r="Q992" s="246">
        <v>1.55</v>
      </c>
      <c r="R992" s="236">
        <v>7777777</v>
      </c>
      <c r="S992" s="236" t="s">
        <v>716</v>
      </c>
      <c r="T992" s="236" t="s">
        <v>4949</v>
      </c>
      <c r="U992" s="236" t="s">
        <v>709</v>
      </c>
      <c r="V992" s="236" t="s">
        <v>1397</v>
      </c>
      <c r="W992" s="236"/>
      <c r="AA992" s="228">
        <v>44333</v>
      </c>
      <c r="AB992" s="236" t="s">
        <v>735</v>
      </c>
      <c r="AC992" s="228">
        <v>44314</v>
      </c>
      <c r="AD992" s="236" t="s">
        <v>709</v>
      </c>
      <c r="AE992" s="226" t="s">
        <v>4907</v>
      </c>
    </row>
    <row r="993" spans="1:29" x14ac:dyDescent="0.25">
      <c r="A993" s="226" t="s">
        <v>5008</v>
      </c>
      <c r="B993" s="226" t="s">
        <v>5009</v>
      </c>
      <c r="C993" s="236" t="s">
        <v>687</v>
      </c>
      <c r="D993" s="226" t="s">
        <v>688</v>
      </c>
      <c r="E993" s="236" t="s">
        <v>5001</v>
      </c>
      <c r="F993" s="236" t="s">
        <v>269</v>
      </c>
      <c r="G993" s="236" t="s">
        <v>666</v>
      </c>
      <c r="H993" s="236" t="s">
        <v>666</v>
      </c>
      <c r="I993" s="236" t="s">
        <v>667</v>
      </c>
      <c r="J993" s="236" t="s">
        <v>314</v>
      </c>
      <c r="K993" s="236" t="s">
        <v>314</v>
      </c>
      <c r="L993" s="246">
        <v>1.55</v>
      </c>
      <c r="M993" s="236" t="s">
        <v>1397</v>
      </c>
      <c r="N993" s="236" t="s">
        <v>1996</v>
      </c>
      <c r="O993" s="236" t="s">
        <v>5010</v>
      </c>
      <c r="P993" s="236">
        <v>1031408</v>
      </c>
      <c r="Q993" s="246">
        <v>1.55</v>
      </c>
      <c r="R993" s="236">
        <v>7777777</v>
      </c>
      <c r="S993" s="236" t="s">
        <v>716</v>
      </c>
      <c r="T993" s="236" t="s">
        <v>4933</v>
      </c>
      <c r="U993" s="236" t="s">
        <v>1265</v>
      </c>
      <c r="V993" s="236" t="s">
        <v>636</v>
      </c>
      <c r="W993" s="236"/>
      <c r="AB993" s="236"/>
    </row>
    <row r="994" spans="1:29" x14ac:dyDescent="0.25">
      <c r="A994" s="226" t="s">
        <v>5011</v>
      </c>
      <c r="B994" s="226" t="s">
        <v>5012</v>
      </c>
      <c r="C994" s="236" t="s">
        <v>99</v>
      </c>
      <c r="D994" s="236" t="s">
        <v>631</v>
      </c>
      <c r="E994" s="236" t="s">
        <v>5013</v>
      </c>
      <c r="F994" s="236" t="s">
        <v>269</v>
      </c>
      <c r="G994" s="236" t="s">
        <v>666</v>
      </c>
      <c r="H994" s="236" t="s">
        <v>666</v>
      </c>
      <c r="I994" s="236" t="s">
        <v>667</v>
      </c>
      <c r="J994" s="236" t="s">
        <v>314</v>
      </c>
      <c r="K994" s="236" t="s">
        <v>314</v>
      </c>
      <c r="L994" s="246">
        <v>1.55</v>
      </c>
      <c r="M994" s="236" t="s">
        <v>1397</v>
      </c>
      <c r="N994" s="236" t="s">
        <v>5006</v>
      </c>
      <c r="O994" s="236" t="s">
        <v>5014</v>
      </c>
      <c r="P994" s="236">
        <v>1031408</v>
      </c>
      <c r="Q994" s="246">
        <v>1.55</v>
      </c>
      <c r="R994" s="236">
        <v>7777777</v>
      </c>
      <c r="S994" s="236" t="s">
        <v>633</v>
      </c>
      <c r="T994" s="236" t="s">
        <v>4949</v>
      </c>
      <c r="U994" s="236" t="s">
        <v>709</v>
      </c>
      <c r="V994" s="236" t="s">
        <v>5006</v>
      </c>
      <c r="W994" s="236"/>
    </row>
    <row r="995" spans="1:29" x14ac:dyDescent="0.25">
      <c r="A995" s="226" t="s">
        <v>5015</v>
      </c>
      <c r="B995" s="226" t="s">
        <v>5016</v>
      </c>
      <c r="C995" s="236" t="s">
        <v>1053</v>
      </c>
      <c r="D995" s="226" t="s">
        <v>1054</v>
      </c>
      <c r="E995" s="236" t="s">
        <v>5013</v>
      </c>
      <c r="F995" s="236" t="s">
        <v>269</v>
      </c>
      <c r="G995" s="236" t="s">
        <v>666</v>
      </c>
      <c r="H995" s="236" t="s">
        <v>666</v>
      </c>
      <c r="I995" s="236" t="s">
        <v>667</v>
      </c>
      <c r="J995" s="236" t="s">
        <v>314</v>
      </c>
      <c r="K995" s="236" t="s">
        <v>314</v>
      </c>
      <c r="L995" s="246">
        <v>1.55</v>
      </c>
      <c r="M995" s="236" t="s">
        <v>1397</v>
      </c>
      <c r="N995" s="236" t="s">
        <v>5006</v>
      </c>
      <c r="O995" s="236" t="s">
        <v>5017</v>
      </c>
      <c r="P995" s="236">
        <v>1031408</v>
      </c>
      <c r="Q995" s="246">
        <v>1.55</v>
      </c>
      <c r="R995" s="236">
        <v>7777777</v>
      </c>
      <c r="S995" s="236" t="s">
        <v>633</v>
      </c>
      <c r="T995" s="236" t="s">
        <v>4949</v>
      </c>
      <c r="U995" s="236" t="s">
        <v>709</v>
      </c>
      <c r="V995" s="236" t="s">
        <v>1397</v>
      </c>
      <c r="W995" s="236"/>
      <c r="AC995" s="230" t="s">
        <v>4907</v>
      </c>
    </row>
    <row r="996" spans="1:29" x14ac:dyDescent="0.25">
      <c r="A996" s="226" t="s">
        <v>5018</v>
      </c>
      <c r="B996" s="226" t="s">
        <v>5019</v>
      </c>
      <c r="C996" s="236" t="s">
        <v>731</v>
      </c>
      <c r="D996" s="226" t="s">
        <v>732</v>
      </c>
      <c r="E996" s="236" t="s">
        <v>5013</v>
      </c>
      <c r="F996" s="236" t="s">
        <v>269</v>
      </c>
      <c r="G996" s="236" t="s">
        <v>666</v>
      </c>
      <c r="H996" s="236" t="s">
        <v>666</v>
      </c>
      <c r="I996" s="236" t="s">
        <v>667</v>
      </c>
      <c r="J996" s="236" t="s">
        <v>314</v>
      </c>
      <c r="K996" s="236" t="s">
        <v>314</v>
      </c>
      <c r="L996" s="246">
        <v>1.55</v>
      </c>
      <c r="M996" s="236" t="s">
        <v>1397</v>
      </c>
      <c r="N996" s="236" t="s">
        <v>5020</v>
      </c>
      <c r="O996" s="236" t="s">
        <v>5021</v>
      </c>
      <c r="P996" s="236">
        <v>1031408</v>
      </c>
      <c r="Q996" s="246">
        <v>1.55</v>
      </c>
      <c r="R996" s="236">
        <v>7777777</v>
      </c>
      <c r="S996" s="236" t="s">
        <v>633</v>
      </c>
      <c r="T996" s="236" t="s">
        <v>4949</v>
      </c>
      <c r="U996" s="236" t="s">
        <v>1265</v>
      </c>
      <c r="V996" s="236" t="s">
        <v>5006</v>
      </c>
      <c r="W996" s="236"/>
      <c r="AA996" s="228">
        <v>44258</v>
      </c>
      <c r="AB996" s="236" t="s">
        <v>735</v>
      </c>
    </row>
    <row r="997" spans="1:29" x14ac:dyDescent="0.25">
      <c r="A997" s="226" t="s">
        <v>5022</v>
      </c>
      <c r="B997" s="226" t="s">
        <v>5023</v>
      </c>
      <c r="C997" s="236" t="s">
        <v>687</v>
      </c>
      <c r="D997" s="226" t="s">
        <v>688</v>
      </c>
      <c r="E997" s="236" t="s">
        <v>5013</v>
      </c>
      <c r="F997" s="236" t="s">
        <v>269</v>
      </c>
      <c r="G997" s="236" t="s">
        <v>666</v>
      </c>
      <c r="H997" s="236" t="s">
        <v>666</v>
      </c>
      <c r="I997" s="236" t="s">
        <v>667</v>
      </c>
      <c r="J997" s="236" t="s">
        <v>314</v>
      </c>
      <c r="K997" s="236" t="s">
        <v>314</v>
      </c>
      <c r="L997" s="246">
        <v>1.55</v>
      </c>
      <c r="M997" s="236" t="s">
        <v>1397</v>
      </c>
      <c r="N997" s="236" t="s">
        <v>1996</v>
      </c>
      <c r="O997" s="236" t="s">
        <v>5024</v>
      </c>
      <c r="P997" s="236">
        <v>1031408</v>
      </c>
      <c r="Q997" s="246">
        <v>1.55</v>
      </c>
      <c r="R997" s="236">
        <v>7777777</v>
      </c>
      <c r="S997" s="236" t="s">
        <v>633</v>
      </c>
      <c r="T997" s="236" t="s">
        <v>4949</v>
      </c>
      <c r="U997" s="236" t="s">
        <v>1265</v>
      </c>
      <c r="V997" s="236" t="s">
        <v>636</v>
      </c>
      <c r="W997" s="236"/>
      <c r="AA997" s="228">
        <v>44258</v>
      </c>
      <c r="AB997" s="236" t="s">
        <v>709</v>
      </c>
    </row>
    <row r="998" spans="1:29" x14ac:dyDescent="0.25">
      <c r="A998" s="226" t="s">
        <v>5025</v>
      </c>
      <c r="B998" s="226" t="s">
        <v>5026</v>
      </c>
      <c r="C998" s="236" t="s">
        <v>687</v>
      </c>
      <c r="D998" s="226" t="s">
        <v>688</v>
      </c>
      <c r="E998" s="236" t="s">
        <v>5027</v>
      </c>
      <c r="F998" s="236" t="s">
        <v>269</v>
      </c>
      <c r="G998" s="236" t="s">
        <v>666</v>
      </c>
      <c r="H998" s="236" t="s">
        <v>666</v>
      </c>
      <c r="I998" s="236" t="s">
        <v>667</v>
      </c>
      <c r="J998" s="236" t="s">
        <v>317</v>
      </c>
      <c r="K998" s="236" t="s">
        <v>317</v>
      </c>
      <c r="L998" s="246">
        <v>3.25</v>
      </c>
      <c r="M998" s="236" t="s">
        <v>2917</v>
      </c>
      <c r="N998" s="236" t="s">
        <v>5028</v>
      </c>
      <c r="O998" s="236" t="s">
        <v>5029</v>
      </c>
      <c r="P998" s="236">
        <v>1031405</v>
      </c>
      <c r="Q998" s="246">
        <v>3.25</v>
      </c>
      <c r="R998" s="236">
        <v>7777777</v>
      </c>
      <c r="S998" s="236" t="s">
        <v>633</v>
      </c>
      <c r="T998" s="236" t="s">
        <v>5030</v>
      </c>
      <c r="U998" s="236" t="s">
        <v>709</v>
      </c>
      <c r="V998" s="236" t="s">
        <v>636</v>
      </c>
      <c r="W998" s="236"/>
    </row>
    <row r="999" spans="1:29" x14ac:dyDescent="0.25">
      <c r="A999" s="226" t="s">
        <v>5031</v>
      </c>
      <c r="B999" s="226" t="s">
        <v>5032</v>
      </c>
      <c r="C999" s="236" t="s">
        <v>687</v>
      </c>
      <c r="D999" s="226" t="s">
        <v>688</v>
      </c>
      <c r="E999" s="236" t="s">
        <v>5033</v>
      </c>
      <c r="F999" s="236" t="s">
        <v>269</v>
      </c>
      <c r="G999" s="236" t="s">
        <v>666</v>
      </c>
      <c r="H999" s="236" t="s">
        <v>666</v>
      </c>
      <c r="I999" s="236" t="s">
        <v>667</v>
      </c>
      <c r="J999" s="236" t="s">
        <v>317</v>
      </c>
      <c r="K999" s="236" t="s">
        <v>317</v>
      </c>
      <c r="L999" s="246">
        <v>3.4</v>
      </c>
      <c r="M999" s="236" t="s">
        <v>1397</v>
      </c>
      <c r="N999" s="236" t="s">
        <v>5034</v>
      </c>
      <c r="O999" s="236" t="s">
        <v>5035</v>
      </c>
      <c r="P999" s="236">
        <v>1015703</v>
      </c>
      <c r="Q999" s="246">
        <v>3.4</v>
      </c>
      <c r="R999" s="236">
        <v>7777777</v>
      </c>
      <c r="S999" s="236" t="s">
        <v>633</v>
      </c>
      <c r="T999" s="236" t="s">
        <v>5030</v>
      </c>
      <c r="U999" s="236" t="s">
        <v>709</v>
      </c>
      <c r="V999" s="236" t="s">
        <v>636</v>
      </c>
      <c r="W999" s="236"/>
    </row>
    <row r="1000" spans="1:29" x14ac:dyDescent="0.25">
      <c r="A1000" s="226" t="s">
        <v>5036</v>
      </c>
      <c r="B1000" s="226" t="s">
        <v>5037</v>
      </c>
      <c r="C1000" s="236" t="s">
        <v>1053</v>
      </c>
      <c r="D1000" s="226" t="s">
        <v>1054</v>
      </c>
      <c r="E1000" s="236" t="s">
        <v>5038</v>
      </c>
      <c r="F1000" s="236" t="s">
        <v>269</v>
      </c>
      <c r="G1000" s="236" t="s">
        <v>666</v>
      </c>
      <c r="H1000" s="236" t="s">
        <v>666</v>
      </c>
      <c r="I1000" s="236" t="s">
        <v>667</v>
      </c>
      <c r="J1000" s="236" t="s">
        <v>315</v>
      </c>
      <c r="K1000" s="236" t="s">
        <v>315</v>
      </c>
      <c r="L1000" s="246">
        <v>3.5</v>
      </c>
      <c r="M1000" s="236" t="s">
        <v>862</v>
      </c>
      <c r="N1000" s="236" t="s">
        <v>5039</v>
      </c>
      <c r="O1000" s="236" t="s">
        <v>5040</v>
      </c>
      <c r="P1000" s="236">
        <v>1031410</v>
      </c>
      <c r="Q1000" s="246">
        <v>3.5</v>
      </c>
      <c r="R1000" s="236">
        <v>7777777</v>
      </c>
      <c r="S1000" s="236" t="s">
        <v>1053</v>
      </c>
      <c r="T1000" s="236" t="s">
        <v>5041</v>
      </c>
      <c r="U1000" s="236" t="s">
        <v>1265</v>
      </c>
      <c r="V1000" s="236" t="s">
        <v>5042</v>
      </c>
      <c r="W1000" s="236"/>
      <c r="AA1000" s="228">
        <v>44258</v>
      </c>
      <c r="AB1000" s="236" t="s">
        <v>671</v>
      </c>
    </row>
    <row r="1001" spans="1:29" x14ac:dyDescent="0.25">
      <c r="A1001" s="226" t="s">
        <v>5043</v>
      </c>
      <c r="B1001" s="226" t="s">
        <v>5044</v>
      </c>
      <c r="C1001" s="236" t="s">
        <v>99</v>
      </c>
      <c r="D1001" s="236" t="s">
        <v>631</v>
      </c>
      <c r="E1001" s="236" t="s">
        <v>5045</v>
      </c>
      <c r="F1001" s="236" t="s">
        <v>269</v>
      </c>
      <c r="G1001" s="236" t="s">
        <v>666</v>
      </c>
      <c r="H1001" s="236" t="s">
        <v>666</v>
      </c>
      <c r="I1001" s="236" t="s">
        <v>667</v>
      </c>
      <c r="J1001" s="236" t="s">
        <v>315</v>
      </c>
      <c r="K1001" s="236" t="s">
        <v>315</v>
      </c>
      <c r="L1001" s="246">
        <v>3.5</v>
      </c>
      <c r="M1001" s="236" t="s">
        <v>862</v>
      </c>
      <c r="N1001" s="236" t="s">
        <v>5039</v>
      </c>
      <c r="O1001" s="236" t="s">
        <v>5046</v>
      </c>
      <c r="P1001" s="236">
        <v>1031410</v>
      </c>
      <c r="Q1001" s="246">
        <v>3.5</v>
      </c>
      <c r="R1001" s="236">
        <v>7777777</v>
      </c>
      <c r="S1001" s="236" t="s">
        <v>716</v>
      </c>
      <c r="T1001" s="236" t="s">
        <v>5041</v>
      </c>
      <c r="U1001" s="236" t="s">
        <v>1265</v>
      </c>
      <c r="V1001" s="236" t="s">
        <v>862</v>
      </c>
      <c r="W1001" s="236"/>
      <c r="AA1001" s="228">
        <v>44258</v>
      </c>
      <c r="AB1001" s="236" t="s">
        <v>671</v>
      </c>
    </row>
    <row r="1002" spans="1:29" x14ac:dyDescent="0.25">
      <c r="A1002" s="226" t="s">
        <v>5047</v>
      </c>
      <c r="B1002" s="226" t="s">
        <v>5048</v>
      </c>
      <c r="C1002" s="236" t="s">
        <v>1053</v>
      </c>
      <c r="D1002" s="226" t="s">
        <v>1054</v>
      </c>
      <c r="E1002" s="236" t="s">
        <v>5045</v>
      </c>
      <c r="F1002" s="236" t="s">
        <v>269</v>
      </c>
      <c r="G1002" s="236" t="s">
        <v>666</v>
      </c>
      <c r="H1002" s="236" t="s">
        <v>666</v>
      </c>
      <c r="I1002" s="236" t="s">
        <v>667</v>
      </c>
      <c r="J1002" s="236" t="s">
        <v>315</v>
      </c>
      <c r="K1002" s="236" t="s">
        <v>315</v>
      </c>
      <c r="L1002" s="246">
        <v>3.5</v>
      </c>
      <c r="M1002" s="236" t="s">
        <v>862</v>
      </c>
      <c r="N1002" s="236" t="s">
        <v>5039</v>
      </c>
      <c r="O1002" s="236" t="s">
        <v>5049</v>
      </c>
      <c r="P1002" s="236">
        <v>1031410</v>
      </c>
      <c r="Q1002" s="246">
        <v>3.5</v>
      </c>
      <c r="R1002" s="236">
        <v>7777777</v>
      </c>
      <c r="S1002" s="236" t="s">
        <v>716</v>
      </c>
      <c r="T1002" s="236" t="s">
        <v>5041</v>
      </c>
      <c r="U1002" s="236" t="s">
        <v>1265</v>
      </c>
      <c r="V1002" s="236" t="s">
        <v>862</v>
      </c>
      <c r="W1002" s="236"/>
      <c r="AA1002" s="228">
        <v>44258</v>
      </c>
      <c r="AB1002" s="236" t="s">
        <v>671</v>
      </c>
      <c r="AC1002" s="230" t="s">
        <v>4907</v>
      </c>
    </row>
    <row r="1003" spans="1:29" x14ac:dyDescent="0.25">
      <c r="A1003" s="226" t="s">
        <v>5050</v>
      </c>
      <c r="B1003" s="226" t="s">
        <v>5051</v>
      </c>
      <c r="C1003" s="236" t="s">
        <v>731</v>
      </c>
      <c r="D1003" s="226" t="s">
        <v>732</v>
      </c>
      <c r="E1003" s="236" t="s">
        <v>5045</v>
      </c>
      <c r="F1003" s="236" t="s">
        <v>269</v>
      </c>
      <c r="G1003" s="236" t="s">
        <v>666</v>
      </c>
      <c r="H1003" s="236" t="s">
        <v>666</v>
      </c>
      <c r="I1003" s="236" t="s">
        <v>667</v>
      </c>
      <c r="J1003" s="236" t="s">
        <v>315</v>
      </c>
      <c r="K1003" s="236" t="s">
        <v>315</v>
      </c>
      <c r="L1003" s="246">
        <v>3.5</v>
      </c>
      <c r="M1003" s="236" t="s">
        <v>862</v>
      </c>
      <c r="N1003" s="236" t="s">
        <v>5039</v>
      </c>
      <c r="O1003" s="236" t="s">
        <v>5052</v>
      </c>
      <c r="P1003" s="236">
        <v>1031410</v>
      </c>
      <c r="Q1003" s="246">
        <v>3.5</v>
      </c>
      <c r="R1003" s="236">
        <v>7777777</v>
      </c>
      <c r="S1003" s="236" t="s">
        <v>716</v>
      </c>
      <c r="T1003" s="236" t="s">
        <v>5041</v>
      </c>
      <c r="U1003" s="236" t="s">
        <v>1265</v>
      </c>
      <c r="V1003" s="236" t="s">
        <v>636</v>
      </c>
      <c r="W1003" s="236"/>
      <c r="AA1003" s="228">
        <v>44258</v>
      </c>
      <c r="AB1003" s="236" t="s">
        <v>671</v>
      </c>
    </row>
    <row r="1004" spans="1:29" x14ac:dyDescent="0.25">
      <c r="A1004" s="226" t="s">
        <v>5053</v>
      </c>
      <c r="B1004" s="226" t="s">
        <v>5054</v>
      </c>
      <c r="C1004" s="236" t="s">
        <v>687</v>
      </c>
      <c r="D1004" s="226" t="s">
        <v>688</v>
      </c>
      <c r="E1004" s="236" t="s">
        <v>5045</v>
      </c>
      <c r="F1004" s="236" t="s">
        <v>269</v>
      </c>
      <c r="G1004" s="236" t="s">
        <v>666</v>
      </c>
      <c r="H1004" s="236" t="s">
        <v>666</v>
      </c>
      <c r="I1004" s="236" t="s">
        <v>667</v>
      </c>
      <c r="J1004" s="236" t="s">
        <v>315</v>
      </c>
      <c r="K1004" s="236" t="s">
        <v>315</v>
      </c>
      <c r="L1004" s="246">
        <v>3.5</v>
      </c>
      <c r="M1004" s="236" t="s">
        <v>862</v>
      </c>
      <c r="N1004" s="236" t="s">
        <v>5055</v>
      </c>
      <c r="O1004" s="236" t="s">
        <v>5056</v>
      </c>
      <c r="P1004" s="236">
        <v>1031410</v>
      </c>
      <c r="Q1004" s="246">
        <v>3.5</v>
      </c>
      <c r="R1004" s="236">
        <v>7777777</v>
      </c>
      <c r="S1004" s="236" t="s">
        <v>716</v>
      </c>
      <c r="T1004" s="236" t="s">
        <v>5041</v>
      </c>
      <c r="U1004" s="236" t="s">
        <v>1265</v>
      </c>
      <c r="V1004" s="236" t="s">
        <v>636</v>
      </c>
      <c r="W1004" s="236"/>
      <c r="AA1004" s="228">
        <v>44258</v>
      </c>
      <c r="AB1004" s="236" t="s">
        <v>671</v>
      </c>
    </row>
    <row r="1005" spans="1:29" x14ac:dyDescent="0.25">
      <c r="A1005" s="226" t="s">
        <v>5057</v>
      </c>
      <c r="B1005" s="226" t="s">
        <v>5058</v>
      </c>
      <c r="C1005" s="236" t="s">
        <v>99</v>
      </c>
      <c r="D1005" s="236" t="s">
        <v>631</v>
      </c>
      <c r="E1005" s="236" t="s">
        <v>5059</v>
      </c>
      <c r="F1005" s="236" t="s">
        <v>269</v>
      </c>
      <c r="G1005" s="236" t="s">
        <v>666</v>
      </c>
      <c r="H1005" s="236" t="s">
        <v>666</v>
      </c>
      <c r="I1005" s="236" t="s">
        <v>667</v>
      </c>
      <c r="J1005" s="236" t="s">
        <v>315</v>
      </c>
      <c r="K1005" s="236" t="s">
        <v>315</v>
      </c>
      <c r="L1005" s="246">
        <v>3.5</v>
      </c>
      <c r="M1005" s="236" t="s">
        <v>862</v>
      </c>
      <c r="N1005" s="236" t="s">
        <v>5060</v>
      </c>
      <c r="O1005" s="236" t="s">
        <v>5061</v>
      </c>
      <c r="P1005" s="236">
        <v>1031410</v>
      </c>
      <c r="Q1005" s="246">
        <v>3.5</v>
      </c>
      <c r="R1005" s="236">
        <v>7777777</v>
      </c>
      <c r="S1005" s="236" t="s">
        <v>633</v>
      </c>
      <c r="T1005" s="236" t="s">
        <v>5062</v>
      </c>
      <c r="U1005" s="236" t="s">
        <v>1265</v>
      </c>
      <c r="V1005" s="236" t="s">
        <v>5060</v>
      </c>
      <c r="W1005" s="236"/>
      <c r="AA1005" s="228">
        <v>44258</v>
      </c>
      <c r="AB1005" s="236" t="s">
        <v>671</v>
      </c>
    </row>
    <row r="1006" spans="1:29" x14ac:dyDescent="0.25">
      <c r="A1006" s="226" t="s">
        <v>5063</v>
      </c>
      <c r="B1006" s="226" t="s">
        <v>5064</v>
      </c>
      <c r="C1006" s="236" t="s">
        <v>1053</v>
      </c>
      <c r="D1006" s="226" t="s">
        <v>1054</v>
      </c>
      <c r="E1006" s="236" t="s">
        <v>5059</v>
      </c>
      <c r="F1006" s="236" t="s">
        <v>269</v>
      </c>
      <c r="G1006" s="236" t="s">
        <v>666</v>
      </c>
      <c r="H1006" s="236" t="s">
        <v>666</v>
      </c>
      <c r="I1006" s="236" t="s">
        <v>667</v>
      </c>
      <c r="J1006" s="236" t="s">
        <v>315</v>
      </c>
      <c r="K1006" s="236" t="s">
        <v>315</v>
      </c>
      <c r="L1006" s="246">
        <v>3.5</v>
      </c>
      <c r="M1006" s="236" t="s">
        <v>862</v>
      </c>
      <c r="N1006" s="236" t="s">
        <v>5039</v>
      </c>
      <c r="O1006" s="236" t="s">
        <v>5065</v>
      </c>
      <c r="P1006" s="236">
        <v>1031410</v>
      </c>
      <c r="Q1006" s="246">
        <v>3.5</v>
      </c>
      <c r="R1006" s="236">
        <v>7777777</v>
      </c>
      <c r="S1006" s="236" t="s">
        <v>633</v>
      </c>
      <c r="T1006" s="236" t="s">
        <v>5041</v>
      </c>
      <c r="U1006" s="236" t="s">
        <v>1265</v>
      </c>
      <c r="V1006" s="236" t="s">
        <v>862</v>
      </c>
      <c r="W1006" s="236"/>
      <c r="AA1006" s="228">
        <v>44258</v>
      </c>
      <c r="AB1006" s="236" t="s">
        <v>671</v>
      </c>
      <c r="AC1006" s="230" t="s">
        <v>4907</v>
      </c>
    </row>
    <row r="1007" spans="1:29" x14ac:dyDescent="0.25">
      <c r="A1007" s="226" t="s">
        <v>5066</v>
      </c>
      <c r="B1007" s="226" t="s">
        <v>5067</v>
      </c>
      <c r="C1007" s="236" t="s">
        <v>731</v>
      </c>
      <c r="D1007" s="226" t="s">
        <v>732</v>
      </c>
      <c r="E1007" s="236" t="s">
        <v>5059</v>
      </c>
      <c r="F1007" s="236" t="s">
        <v>269</v>
      </c>
      <c r="G1007" s="236" t="s">
        <v>666</v>
      </c>
      <c r="H1007" s="236" t="s">
        <v>666</v>
      </c>
      <c r="I1007" s="236" t="s">
        <v>667</v>
      </c>
      <c r="J1007" s="236" t="s">
        <v>315</v>
      </c>
      <c r="K1007" s="236" t="s">
        <v>315</v>
      </c>
      <c r="L1007" s="246">
        <v>3.5</v>
      </c>
      <c r="M1007" s="236" t="s">
        <v>862</v>
      </c>
      <c r="N1007" s="236" t="s">
        <v>5068</v>
      </c>
      <c r="O1007" s="236" t="s">
        <v>5069</v>
      </c>
      <c r="P1007" s="236">
        <v>1031410</v>
      </c>
      <c r="Q1007" s="246">
        <v>3.5</v>
      </c>
      <c r="R1007" s="236">
        <v>7777777</v>
      </c>
      <c r="S1007" s="236" t="s">
        <v>633</v>
      </c>
      <c r="T1007" s="236" t="s">
        <v>5070</v>
      </c>
      <c r="U1007" s="236" t="s">
        <v>1265</v>
      </c>
      <c r="V1007" s="236" t="s">
        <v>5060</v>
      </c>
      <c r="W1007" s="236"/>
      <c r="AA1007" s="228">
        <v>44258</v>
      </c>
      <c r="AB1007" s="236" t="s">
        <v>671</v>
      </c>
    </row>
    <row r="1008" spans="1:29" x14ac:dyDescent="0.25">
      <c r="A1008" s="226" t="s">
        <v>5071</v>
      </c>
      <c r="B1008" s="226" t="s">
        <v>5072</v>
      </c>
      <c r="C1008" s="236" t="s">
        <v>687</v>
      </c>
      <c r="D1008" s="226" t="s">
        <v>688</v>
      </c>
      <c r="E1008" s="236" t="s">
        <v>5059</v>
      </c>
      <c r="F1008" s="236" t="s">
        <v>269</v>
      </c>
      <c r="G1008" s="236" t="s">
        <v>666</v>
      </c>
      <c r="H1008" s="236" t="s">
        <v>666</v>
      </c>
      <c r="I1008" s="236" t="s">
        <v>667</v>
      </c>
      <c r="J1008" s="236" t="s">
        <v>315</v>
      </c>
      <c r="K1008" s="236" t="s">
        <v>315</v>
      </c>
      <c r="L1008" s="246">
        <v>3.5</v>
      </c>
      <c r="M1008" s="236" t="s">
        <v>862</v>
      </c>
      <c r="N1008" s="236" t="s">
        <v>5073</v>
      </c>
      <c r="O1008" s="236" t="s">
        <v>5074</v>
      </c>
      <c r="P1008" s="236">
        <v>1031410</v>
      </c>
      <c r="Q1008" s="246">
        <v>3.5</v>
      </c>
      <c r="R1008" s="236">
        <v>7777777</v>
      </c>
      <c r="S1008" s="236" t="s">
        <v>633</v>
      </c>
      <c r="T1008" s="236" t="s">
        <v>5070</v>
      </c>
      <c r="U1008" s="236" t="s">
        <v>1265</v>
      </c>
      <c r="V1008" s="236" t="s">
        <v>5060</v>
      </c>
      <c r="W1008" s="236"/>
      <c r="AA1008" s="228">
        <v>44258</v>
      </c>
      <c r="AB1008" s="236" t="s">
        <v>671</v>
      </c>
    </row>
    <row r="1009" spans="1:33" x14ac:dyDescent="0.25">
      <c r="A1009" s="226" t="s">
        <v>5075</v>
      </c>
      <c r="B1009" s="226" t="s">
        <v>5076</v>
      </c>
      <c r="C1009" s="236" t="s">
        <v>1053</v>
      </c>
      <c r="D1009" s="226" t="s">
        <v>1054</v>
      </c>
      <c r="E1009" s="236" t="s">
        <v>304</v>
      </c>
      <c r="F1009" s="236" t="s">
        <v>269</v>
      </c>
      <c r="G1009" s="236" t="s">
        <v>666</v>
      </c>
      <c r="H1009" s="236" t="s">
        <v>666</v>
      </c>
      <c r="I1009" s="236" t="s">
        <v>667</v>
      </c>
      <c r="J1009" s="236" t="s">
        <v>315</v>
      </c>
      <c r="K1009" s="236" t="s">
        <v>315</v>
      </c>
      <c r="L1009" s="246">
        <v>3.2</v>
      </c>
      <c r="M1009" s="236" t="s">
        <v>2917</v>
      </c>
      <c r="N1009" s="236" t="s">
        <v>5077</v>
      </c>
      <c r="O1009" s="236" t="s">
        <v>305</v>
      </c>
      <c r="P1009" s="236">
        <v>1031406</v>
      </c>
      <c r="Q1009" s="246">
        <v>3.2</v>
      </c>
      <c r="R1009" s="236">
        <v>7777777</v>
      </c>
      <c r="S1009" s="236" t="s">
        <v>1053</v>
      </c>
      <c r="T1009" s="236" t="s">
        <v>5070</v>
      </c>
      <c r="U1009" s="236" t="s">
        <v>709</v>
      </c>
      <c r="V1009" s="236" t="s">
        <v>2917</v>
      </c>
      <c r="W1009" s="236"/>
      <c r="AA1009" s="228">
        <v>44284</v>
      </c>
      <c r="AB1009" s="236" t="s">
        <v>1265</v>
      </c>
    </row>
    <row r="1010" spans="1:33" x14ac:dyDescent="0.25">
      <c r="A1010" s="226" t="s">
        <v>5078</v>
      </c>
      <c r="B1010" s="226" t="s">
        <v>5079</v>
      </c>
      <c r="C1010" s="236" t="s">
        <v>99</v>
      </c>
      <c r="D1010" s="236" t="s">
        <v>631</v>
      </c>
      <c r="E1010" s="236" t="s">
        <v>5080</v>
      </c>
      <c r="F1010" s="236" t="s">
        <v>269</v>
      </c>
      <c r="G1010" s="236" t="s">
        <v>666</v>
      </c>
      <c r="H1010" s="236" t="s">
        <v>666</v>
      </c>
      <c r="I1010" s="236" t="s">
        <v>667</v>
      </c>
      <c r="J1010" s="236" t="s">
        <v>315</v>
      </c>
      <c r="K1010" s="236" t="s">
        <v>315</v>
      </c>
      <c r="L1010" s="246">
        <v>3.5</v>
      </c>
      <c r="M1010" s="236" t="s">
        <v>2917</v>
      </c>
      <c r="N1010" s="236" t="s">
        <v>5081</v>
      </c>
      <c r="O1010" s="236" t="s">
        <v>5082</v>
      </c>
      <c r="P1010" s="236">
        <v>1031406</v>
      </c>
      <c r="Q1010" s="246">
        <v>3.5</v>
      </c>
      <c r="R1010" s="236" t="s">
        <v>1060</v>
      </c>
      <c r="S1010" s="236" t="s">
        <v>716</v>
      </c>
      <c r="T1010" s="236" t="s">
        <v>5083</v>
      </c>
      <c r="U1010" s="236" t="s">
        <v>1265</v>
      </c>
      <c r="AB1010" s="229" t="s">
        <v>4911</v>
      </c>
    </row>
    <row r="1011" spans="1:33" x14ac:dyDescent="0.25">
      <c r="A1011" s="226" t="s">
        <v>5084</v>
      </c>
      <c r="B1011" s="226" t="s">
        <v>5085</v>
      </c>
      <c r="C1011" s="236" t="s">
        <v>1053</v>
      </c>
      <c r="D1011" s="226" t="s">
        <v>1054</v>
      </c>
      <c r="E1011" s="236" t="s">
        <v>5080</v>
      </c>
      <c r="F1011" s="236" t="s">
        <v>269</v>
      </c>
      <c r="G1011" s="236" t="s">
        <v>666</v>
      </c>
      <c r="H1011" s="236" t="s">
        <v>666</v>
      </c>
      <c r="I1011" s="236" t="s">
        <v>667</v>
      </c>
      <c r="J1011" s="236" t="s">
        <v>315</v>
      </c>
      <c r="K1011" s="236" t="s">
        <v>315</v>
      </c>
      <c r="L1011" s="246">
        <v>3.2</v>
      </c>
      <c r="M1011" s="236" t="s">
        <v>2917</v>
      </c>
      <c r="N1011" s="236" t="s">
        <v>5086</v>
      </c>
      <c r="O1011" s="236" t="s">
        <v>5087</v>
      </c>
      <c r="P1011" s="236">
        <v>1031406</v>
      </c>
      <c r="Q1011" s="246">
        <v>3.2</v>
      </c>
      <c r="R1011" s="236">
        <v>7777777</v>
      </c>
      <c r="S1011" s="236" t="s">
        <v>716</v>
      </c>
      <c r="T1011" s="236" t="s">
        <v>5070</v>
      </c>
      <c r="U1011" s="236" t="s">
        <v>709</v>
      </c>
      <c r="V1011" s="236" t="s">
        <v>2917</v>
      </c>
      <c r="W1011" s="236"/>
      <c r="AA1011" s="228">
        <v>44333</v>
      </c>
      <c r="AB1011" s="236" t="s">
        <v>735</v>
      </c>
      <c r="AC1011" s="228">
        <v>44314</v>
      </c>
      <c r="AD1011" s="236" t="s">
        <v>709</v>
      </c>
      <c r="AE1011" s="249">
        <v>44284</v>
      </c>
      <c r="AF1011" s="236" t="s">
        <v>1265</v>
      </c>
      <c r="AG1011" s="226" t="s">
        <v>4907</v>
      </c>
    </row>
    <row r="1012" spans="1:33" x14ac:dyDescent="0.25">
      <c r="A1012" s="226" t="s">
        <v>5088</v>
      </c>
      <c r="B1012" s="226" t="s">
        <v>5089</v>
      </c>
      <c r="C1012" s="236" t="s">
        <v>687</v>
      </c>
      <c r="D1012" s="226" t="s">
        <v>688</v>
      </c>
      <c r="E1012" s="236" t="s">
        <v>5080</v>
      </c>
      <c r="F1012" s="236" t="s">
        <v>269</v>
      </c>
      <c r="G1012" s="236" t="s">
        <v>666</v>
      </c>
      <c r="H1012" s="236" t="s">
        <v>666</v>
      </c>
      <c r="I1012" s="236" t="s">
        <v>667</v>
      </c>
      <c r="J1012" s="236" t="s">
        <v>315</v>
      </c>
      <c r="K1012" s="236" t="s">
        <v>315</v>
      </c>
      <c r="L1012" s="246">
        <v>3.2</v>
      </c>
      <c r="M1012" s="236" t="s">
        <v>2917</v>
      </c>
      <c r="N1012" s="236" t="s">
        <v>1996</v>
      </c>
      <c r="O1012" s="236" t="s">
        <v>5090</v>
      </c>
      <c r="P1012" s="236">
        <v>1031406</v>
      </c>
      <c r="Q1012" s="246">
        <v>3.2</v>
      </c>
      <c r="R1012" s="236">
        <v>7777777</v>
      </c>
      <c r="S1012" s="236" t="s">
        <v>716</v>
      </c>
      <c r="T1012" s="236" t="s">
        <v>5041</v>
      </c>
      <c r="U1012" s="236" t="s">
        <v>709</v>
      </c>
      <c r="V1012" s="236" t="s">
        <v>636</v>
      </c>
      <c r="W1012" s="236"/>
    </row>
    <row r="1013" spans="1:33" x14ac:dyDescent="0.25">
      <c r="A1013" s="226" t="s">
        <v>5091</v>
      </c>
      <c r="B1013" s="226" t="s">
        <v>5092</v>
      </c>
      <c r="C1013" s="236" t="s">
        <v>99</v>
      </c>
      <c r="D1013" s="236" t="s">
        <v>631</v>
      </c>
      <c r="E1013" s="236" t="s">
        <v>5093</v>
      </c>
      <c r="F1013" s="236" t="s">
        <v>269</v>
      </c>
      <c r="G1013" s="236" t="s">
        <v>666</v>
      </c>
      <c r="H1013" s="236" t="s">
        <v>666</v>
      </c>
      <c r="I1013" s="236" t="s">
        <v>667</v>
      </c>
      <c r="J1013" s="236" t="s">
        <v>315</v>
      </c>
      <c r="K1013" s="236" t="s">
        <v>315</v>
      </c>
      <c r="L1013" s="246">
        <v>3.2</v>
      </c>
      <c r="M1013" s="236" t="s">
        <v>2917</v>
      </c>
      <c r="N1013" s="236" t="s">
        <v>5086</v>
      </c>
      <c r="O1013" s="236" t="s">
        <v>5094</v>
      </c>
      <c r="P1013" s="236">
        <v>1031406</v>
      </c>
      <c r="Q1013" s="246">
        <v>3.2</v>
      </c>
      <c r="R1013" s="236">
        <v>7777777</v>
      </c>
      <c r="S1013" s="236" t="s">
        <v>633</v>
      </c>
      <c r="T1013" s="236" t="s">
        <v>5070</v>
      </c>
      <c r="U1013" s="236" t="s">
        <v>709</v>
      </c>
      <c r="V1013" s="236" t="s">
        <v>2917</v>
      </c>
      <c r="W1013" s="236"/>
    </row>
    <row r="1014" spans="1:33" x14ac:dyDescent="0.25">
      <c r="A1014" s="226" t="s">
        <v>5095</v>
      </c>
      <c r="B1014" s="226" t="s">
        <v>5096</v>
      </c>
      <c r="C1014" s="236" t="s">
        <v>1053</v>
      </c>
      <c r="D1014" s="226" t="s">
        <v>1054</v>
      </c>
      <c r="E1014" s="236" t="s">
        <v>5093</v>
      </c>
      <c r="F1014" s="236" t="s">
        <v>269</v>
      </c>
      <c r="G1014" s="236" t="s">
        <v>666</v>
      </c>
      <c r="H1014" s="236" t="s">
        <v>666</v>
      </c>
      <c r="I1014" s="236" t="s">
        <v>667</v>
      </c>
      <c r="J1014" s="236" t="s">
        <v>315</v>
      </c>
      <c r="K1014" s="236" t="s">
        <v>315</v>
      </c>
      <c r="L1014" s="246">
        <v>3.2</v>
      </c>
      <c r="M1014" s="236" t="s">
        <v>2917</v>
      </c>
      <c r="N1014" s="236" t="s">
        <v>5086</v>
      </c>
      <c r="O1014" s="236" t="s">
        <v>5097</v>
      </c>
      <c r="P1014" s="236">
        <v>1031406</v>
      </c>
      <c r="Q1014" s="246">
        <v>3.2</v>
      </c>
      <c r="R1014" s="236">
        <v>7777777</v>
      </c>
      <c r="S1014" s="236" t="s">
        <v>633</v>
      </c>
      <c r="T1014" s="236" t="s">
        <v>5070</v>
      </c>
      <c r="U1014" s="236" t="s">
        <v>709</v>
      </c>
      <c r="V1014" s="236" t="s">
        <v>2917</v>
      </c>
      <c r="W1014" s="236"/>
    </row>
    <row r="1015" spans="1:33" x14ac:dyDescent="0.25">
      <c r="A1015" s="226" t="s">
        <v>5098</v>
      </c>
      <c r="B1015" s="226" t="s">
        <v>5099</v>
      </c>
      <c r="C1015" s="236" t="s">
        <v>731</v>
      </c>
      <c r="D1015" s="226" t="s">
        <v>732</v>
      </c>
      <c r="E1015" s="236" t="s">
        <v>5093</v>
      </c>
      <c r="F1015" s="236" t="s">
        <v>269</v>
      </c>
      <c r="G1015" s="236" t="s">
        <v>666</v>
      </c>
      <c r="H1015" s="236" t="s">
        <v>666</v>
      </c>
      <c r="I1015" s="236" t="s">
        <v>667</v>
      </c>
      <c r="J1015" s="236" t="s">
        <v>315</v>
      </c>
      <c r="K1015" s="236" t="s">
        <v>315</v>
      </c>
      <c r="L1015" s="246">
        <v>3.2</v>
      </c>
      <c r="M1015" s="236" t="s">
        <v>2917</v>
      </c>
      <c r="N1015" s="236" t="s">
        <v>5100</v>
      </c>
      <c r="O1015" s="236" t="s">
        <v>5101</v>
      </c>
      <c r="P1015" s="236">
        <v>1031406</v>
      </c>
      <c r="Q1015" s="246">
        <v>3.2</v>
      </c>
      <c r="R1015" s="236">
        <v>7777777</v>
      </c>
      <c r="S1015" s="236" t="s">
        <v>633</v>
      </c>
      <c r="T1015" s="236" t="s">
        <v>5070</v>
      </c>
      <c r="U1015" s="236" t="s">
        <v>735</v>
      </c>
      <c r="V1015" s="236" t="s">
        <v>5086</v>
      </c>
      <c r="W1015" s="236"/>
    </row>
    <row r="1016" spans="1:33" x14ac:dyDescent="0.25">
      <c r="A1016" s="226" t="s">
        <v>5102</v>
      </c>
      <c r="B1016" s="226" t="s">
        <v>5103</v>
      </c>
      <c r="C1016" s="236" t="s">
        <v>687</v>
      </c>
      <c r="D1016" s="226" t="s">
        <v>688</v>
      </c>
      <c r="E1016" s="236" t="s">
        <v>5093</v>
      </c>
      <c r="F1016" s="236" t="s">
        <v>269</v>
      </c>
      <c r="G1016" s="236" t="s">
        <v>666</v>
      </c>
      <c r="H1016" s="236" t="s">
        <v>666</v>
      </c>
      <c r="I1016" s="236" t="s">
        <v>667</v>
      </c>
      <c r="J1016" s="236" t="s">
        <v>315</v>
      </c>
      <c r="K1016" s="236" t="s">
        <v>315</v>
      </c>
      <c r="L1016" s="246">
        <v>3.2</v>
      </c>
      <c r="M1016" s="236" t="s">
        <v>2917</v>
      </c>
      <c r="N1016" s="236" t="s">
        <v>5104</v>
      </c>
      <c r="O1016" s="236" t="s">
        <v>5105</v>
      </c>
      <c r="P1016" s="236">
        <v>1031406</v>
      </c>
      <c r="Q1016" s="246">
        <v>3.2</v>
      </c>
      <c r="R1016" s="236">
        <v>7777777</v>
      </c>
      <c r="S1016" s="236" t="s">
        <v>633</v>
      </c>
      <c r="T1016" s="236" t="s">
        <v>5070</v>
      </c>
      <c r="U1016" s="236" t="s">
        <v>1265</v>
      </c>
      <c r="V1016" s="236" t="s">
        <v>636</v>
      </c>
      <c r="W1016" s="236"/>
    </row>
    <row r="1017" spans="1:33" x14ac:dyDescent="0.25">
      <c r="A1017" s="226" t="s">
        <v>5106</v>
      </c>
      <c r="B1017" s="226" t="s">
        <v>5107</v>
      </c>
      <c r="C1017" s="236" t="s">
        <v>687</v>
      </c>
      <c r="D1017" s="226" t="s">
        <v>688</v>
      </c>
      <c r="E1017" s="236" t="s">
        <v>5107</v>
      </c>
      <c r="F1017" s="236" t="s">
        <v>269</v>
      </c>
      <c r="G1017" s="236" t="s">
        <v>666</v>
      </c>
      <c r="H1017" s="236" t="s">
        <v>666</v>
      </c>
      <c r="I1017" s="236" t="e">
        <v>#N/A</v>
      </c>
      <c r="J1017" s="236" t="s">
        <v>315</v>
      </c>
      <c r="K1017" s="236" t="s">
        <v>315</v>
      </c>
      <c r="L1017" s="246">
        <v>3.5</v>
      </c>
      <c r="M1017" s="236" t="s">
        <v>862</v>
      </c>
      <c r="N1017" s="236" t="s">
        <v>1996</v>
      </c>
      <c r="O1017" s="236" t="s">
        <v>636</v>
      </c>
      <c r="P1017" s="236">
        <v>7777777</v>
      </c>
      <c r="Q1017" s="246">
        <v>3.5</v>
      </c>
      <c r="R1017" s="236">
        <v>7777777</v>
      </c>
      <c r="S1017" s="236" t="s">
        <v>716</v>
      </c>
      <c r="T1017" s="236" t="s">
        <v>5041</v>
      </c>
      <c r="U1017" s="236" t="s">
        <v>639</v>
      </c>
      <c r="V1017" s="236" t="s">
        <v>636</v>
      </c>
      <c r="W1017" s="236"/>
      <c r="Y1017" s="226" t="s">
        <v>695</v>
      </c>
      <c r="Z1017" s="226" t="s">
        <v>695</v>
      </c>
      <c r="AC1017" s="230" t="s">
        <v>4907</v>
      </c>
    </row>
    <row r="1018" spans="1:33" x14ac:dyDescent="0.25">
      <c r="A1018" s="226" t="s">
        <v>5108</v>
      </c>
      <c r="B1018" s="226" t="s">
        <v>5109</v>
      </c>
      <c r="C1018" s="236" t="s">
        <v>687</v>
      </c>
      <c r="D1018" s="226" t="s">
        <v>688</v>
      </c>
      <c r="E1018" s="236" t="s">
        <v>5109</v>
      </c>
      <c r="F1018" s="236" t="s">
        <v>269</v>
      </c>
      <c r="G1018" s="236" t="s">
        <v>666</v>
      </c>
      <c r="H1018" s="236" t="s">
        <v>666</v>
      </c>
      <c r="I1018" s="236" t="e">
        <v>#N/A</v>
      </c>
      <c r="J1018" s="236" t="s">
        <v>315</v>
      </c>
      <c r="K1018" s="236" t="s">
        <v>315</v>
      </c>
      <c r="L1018" s="246">
        <v>3.5</v>
      </c>
      <c r="M1018" s="236" t="s">
        <v>862</v>
      </c>
      <c r="N1018" s="236" t="s">
        <v>1996</v>
      </c>
      <c r="O1018" s="236" t="s">
        <v>636</v>
      </c>
      <c r="P1018" s="236">
        <v>7777777</v>
      </c>
      <c r="Q1018" s="246">
        <v>3.5</v>
      </c>
      <c r="R1018" s="236">
        <v>7777777</v>
      </c>
      <c r="S1018" s="236" t="s">
        <v>716</v>
      </c>
      <c r="T1018" s="236" t="s">
        <v>5070</v>
      </c>
      <c r="U1018" s="236" t="s">
        <v>639</v>
      </c>
      <c r="V1018" s="236" t="s">
        <v>636</v>
      </c>
      <c r="W1018" s="236"/>
      <c r="Y1018" s="226" t="s">
        <v>695</v>
      </c>
      <c r="Z1018" s="226" t="s">
        <v>695</v>
      </c>
      <c r="AC1018" s="230" t="s">
        <v>4907</v>
      </c>
    </row>
    <row r="1019" spans="1:33" x14ac:dyDescent="0.25">
      <c r="A1019" s="226" t="s">
        <v>5110</v>
      </c>
      <c r="B1019" s="226" t="s">
        <v>5111</v>
      </c>
      <c r="C1019" s="236" t="s">
        <v>1053</v>
      </c>
      <c r="D1019" s="226" t="s">
        <v>1054</v>
      </c>
      <c r="E1019" s="236" t="s">
        <v>489</v>
      </c>
      <c r="F1019" s="236" t="s">
        <v>269</v>
      </c>
      <c r="G1019" s="236" t="s">
        <v>666</v>
      </c>
      <c r="H1019" s="236" t="s">
        <v>666</v>
      </c>
      <c r="I1019" s="236" t="s">
        <v>667</v>
      </c>
      <c r="J1019" s="236" t="s">
        <v>315</v>
      </c>
      <c r="K1019" s="236" t="s">
        <v>315</v>
      </c>
      <c r="L1019" s="246">
        <v>3.35</v>
      </c>
      <c r="M1019" s="236" t="s">
        <v>1397</v>
      </c>
      <c r="N1019" s="236" t="s">
        <v>5112</v>
      </c>
      <c r="O1019" s="236" t="s">
        <v>490</v>
      </c>
      <c r="P1019" s="236">
        <v>1007851</v>
      </c>
      <c r="Q1019" s="246">
        <v>3.35</v>
      </c>
      <c r="R1019" s="236">
        <v>7777777</v>
      </c>
      <c r="S1019" s="236" t="s">
        <v>1053</v>
      </c>
      <c r="T1019" s="236" t="s">
        <v>5070</v>
      </c>
      <c r="U1019" s="236" t="s">
        <v>709</v>
      </c>
      <c r="V1019" s="236" t="s">
        <v>1397</v>
      </c>
      <c r="W1019" s="236"/>
    </row>
    <row r="1020" spans="1:33" x14ac:dyDescent="0.25">
      <c r="A1020" s="226" t="s">
        <v>5113</v>
      </c>
      <c r="B1020" s="226" t="s">
        <v>5114</v>
      </c>
      <c r="C1020" s="236" t="s">
        <v>99</v>
      </c>
      <c r="D1020" s="236" t="s">
        <v>631</v>
      </c>
      <c r="E1020" s="236" t="s">
        <v>5115</v>
      </c>
      <c r="F1020" s="236" t="s">
        <v>269</v>
      </c>
      <c r="G1020" s="236" t="s">
        <v>666</v>
      </c>
      <c r="H1020" s="236" t="s">
        <v>666</v>
      </c>
      <c r="I1020" s="236" t="s">
        <v>667</v>
      </c>
      <c r="J1020" s="236" t="s">
        <v>315</v>
      </c>
      <c r="K1020" s="236" t="s">
        <v>315</v>
      </c>
      <c r="L1020" s="246">
        <v>3.5</v>
      </c>
      <c r="M1020" s="236" t="s">
        <v>1397</v>
      </c>
      <c r="N1020" s="236" t="s">
        <v>5116</v>
      </c>
      <c r="O1020" s="236" t="s">
        <v>5117</v>
      </c>
      <c r="P1020" s="236">
        <v>1007851</v>
      </c>
      <c r="Q1020" s="246">
        <v>3.5</v>
      </c>
      <c r="R1020" s="236" t="s">
        <v>1060</v>
      </c>
      <c r="S1020" s="236" t="s">
        <v>716</v>
      </c>
      <c r="T1020" s="236" t="s">
        <v>5083</v>
      </c>
      <c r="U1020" s="236" t="s">
        <v>1265</v>
      </c>
      <c r="AB1020" s="229" t="s">
        <v>4911</v>
      </c>
    </row>
    <row r="1021" spans="1:33" x14ac:dyDescent="0.25">
      <c r="A1021" s="226" t="s">
        <v>5118</v>
      </c>
      <c r="B1021" s="226" t="s">
        <v>5119</v>
      </c>
      <c r="C1021" s="236" t="s">
        <v>1053</v>
      </c>
      <c r="D1021" s="226" t="s">
        <v>1054</v>
      </c>
      <c r="E1021" s="236" t="s">
        <v>5115</v>
      </c>
      <c r="F1021" s="236" t="s">
        <v>269</v>
      </c>
      <c r="G1021" s="236" t="s">
        <v>666</v>
      </c>
      <c r="H1021" s="236" t="s">
        <v>666</v>
      </c>
      <c r="I1021" s="236" t="s">
        <v>667</v>
      </c>
      <c r="J1021" s="236" t="s">
        <v>315</v>
      </c>
      <c r="K1021" s="236" t="s">
        <v>315</v>
      </c>
      <c r="L1021" s="246">
        <v>3.35</v>
      </c>
      <c r="M1021" s="236" t="s">
        <v>1397</v>
      </c>
      <c r="N1021" s="236" t="s">
        <v>5120</v>
      </c>
      <c r="O1021" s="236" t="s">
        <v>5121</v>
      </c>
      <c r="P1021" s="236">
        <v>1007851</v>
      </c>
      <c r="Q1021" s="246">
        <v>3.35</v>
      </c>
      <c r="R1021" s="236">
        <v>7777777</v>
      </c>
      <c r="S1021" s="236" t="s">
        <v>716</v>
      </c>
      <c r="T1021" s="236" t="s">
        <v>5070</v>
      </c>
      <c r="U1021" s="236" t="s">
        <v>709</v>
      </c>
      <c r="V1021" s="236" t="s">
        <v>1397</v>
      </c>
      <c r="W1021" s="236"/>
      <c r="AA1021" s="228">
        <v>44333</v>
      </c>
      <c r="AB1021" s="236" t="s">
        <v>735</v>
      </c>
      <c r="AC1021" s="228">
        <v>44314</v>
      </c>
      <c r="AD1021" s="236" t="s">
        <v>709</v>
      </c>
      <c r="AE1021" s="226" t="s">
        <v>4907</v>
      </c>
    </row>
    <row r="1022" spans="1:33" x14ac:dyDescent="0.25">
      <c r="A1022" s="226" t="s">
        <v>5122</v>
      </c>
      <c r="B1022" s="226" t="s">
        <v>5123</v>
      </c>
      <c r="C1022" s="236" t="s">
        <v>687</v>
      </c>
      <c r="D1022" s="226" t="s">
        <v>688</v>
      </c>
      <c r="E1022" s="236" t="s">
        <v>5115</v>
      </c>
      <c r="F1022" s="236" t="s">
        <v>269</v>
      </c>
      <c r="G1022" s="236" t="s">
        <v>666</v>
      </c>
      <c r="H1022" s="236" t="s">
        <v>666</v>
      </c>
      <c r="I1022" s="236" t="s">
        <v>667</v>
      </c>
      <c r="J1022" s="236" t="s">
        <v>315</v>
      </c>
      <c r="K1022" s="236" t="s">
        <v>315</v>
      </c>
      <c r="L1022" s="246">
        <v>3.35</v>
      </c>
      <c r="M1022" s="236" t="s">
        <v>1397</v>
      </c>
      <c r="N1022" s="236" t="s">
        <v>1996</v>
      </c>
      <c r="O1022" s="236" t="s">
        <v>5124</v>
      </c>
      <c r="P1022" s="236">
        <v>1007851</v>
      </c>
      <c r="Q1022" s="246">
        <v>3.35</v>
      </c>
      <c r="R1022" s="236">
        <v>7777777</v>
      </c>
      <c r="S1022" s="236" t="s">
        <v>716</v>
      </c>
      <c r="T1022" s="236" t="s">
        <v>5041</v>
      </c>
      <c r="U1022" s="236" t="s">
        <v>709</v>
      </c>
      <c r="V1022" s="236" t="s">
        <v>636</v>
      </c>
      <c r="W1022" s="236"/>
    </row>
    <row r="1023" spans="1:33" x14ac:dyDescent="0.25">
      <c r="A1023" s="226" t="s">
        <v>5125</v>
      </c>
      <c r="B1023" s="226" t="s">
        <v>5126</v>
      </c>
      <c r="C1023" s="236" t="s">
        <v>99</v>
      </c>
      <c r="D1023" s="236" t="s">
        <v>631</v>
      </c>
      <c r="E1023" s="236" t="s">
        <v>5127</v>
      </c>
      <c r="F1023" s="236" t="s">
        <v>269</v>
      </c>
      <c r="G1023" s="236" t="s">
        <v>666</v>
      </c>
      <c r="H1023" s="236" t="s">
        <v>666</v>
      </c>
      <c r="I1023" s="236" t="s">
        <v>667</v>
      </c>
      <c r="J1023" s="236" t="s">
        <v>315</v>
      </c>
      <c r="K1023" s="236" t="s">
        <v>315</v>
      </c>
      <c r="L1023" s="246">
        <v>3.35</v>
      </c>
      <c r="M1023" s="236" t="s">
        <v>1397</v>
      </c>
      <c r="N1023" s="236" t="s">
        <v>5120</v>
      </c>
      <c r="O1023" s="236" t="s">
        <v>5128</v>
      </c>
      <c r="P1023" s="236">
        <v>1007851</v>
      </c>
      <c r="Q1023" s="246">
        <v>3.35</v>
      </c>
      <c r="R1023" s="236">
        <v>7777777</v>
      </c>
      <c r="S1023" s="236" t="s">
        <v>633</v>
      </c>
      <c r="T1023" s="236" t="s">
        <v>5041</v>
      </c>
      <c r="U1023" s="236" t="s">
        <v>709</v>
      </c>
      <c r="V1023" s="236" t="s">
        <v>5120</v>
      </c>
      <c r="W1023" s="236"/>
    </row>
    <row r="1024" spans="1:33" x14ac:dyDescent="0.25">
      <c r="A1024" s="226" t="s">
        <v>5129</v>
      </c>
      <c r="B1024" s="226" t="s">
        <v>5130</v>
      </c>
      <c r="C1024" s="236" t="s">
        <v>1053</v>
      </c>
      <c r="D1024" s="226" t="s">
        <v>1054</v>
      </c>
      <c r="E1024" s="236" t="s">
        <v>5127</v>
      </c>
      <c r="F1024" s="236" t="s">
        <v>269</v>
      </c>
      <c r="G1024" s="236" t="s">
        <v>666</v>
      </c>
      <c r="H1024" s="236" t="s">
        <v>666</v>
      </c>
      <c r="I1024" s="236" t="s">
        <v>667</v>
      </c>
      <c r="J1024" s="236" t="s">
        <v>315</v>
      </c>
      <c r="K1024" s="236" t="s">
        <v>315</v>
      </c>
      <c r="L1024" s="246">
        <v>3.35</v>
      </c>
      <c r="M1024" s="236" t="s">
        <v>1397</v>
      </c>
      <c r="N1024" s="236" t="s">
        <v>5120</v>
      </c>
      <c r="O1024" s="236" t="s">
        <v>5131</v>
      </c>
      <c r="P1024" s="236">
        <v>1007851</v>
      </c>
      <c r="Q1024" s="246">
        <v>3.35</v>
      </c>
      <c r="R1024" s="236">
        <v>7777777</v>
      </c>
      <c r="S1024" s="236" t="s">
        <v>633</v>
      </c>
      <c r="T1024" s="236" t="s">
        <v>5070</v>
      </c>
      <c r="U1024" s="236" t="s">
        <v>709</v>
      </c>
      <c r="V1024" s="236" t="s">
        <v>1397</v>
      </c>
      <c r="W1024" s="236"/>
      <c r="AC1024" s="230" t="s">
        <v>4907</v>
      </c>
    </row>
    <row r="1025" spans="1:28" x14ac:dyDescent="0.25">
      <c r="A1025" s="226" t="s">
        <v>5132</v>
      </c>
      <c r="B1025" s="226" t="s">
        <v>5133</v>
      </c>
      <c r="C1025" s="236" t="s">
        <v>731</v>
      </c>
      <c r="D1025" s="226" t="s">
        <v>732</v>
      </c>
      <c r="E1025" s="236" t="s">
        <v>5127</v>
      </c>
      <c r="F1025" s="236" t="s">
        <v>269</v>
      </c>
      <c r="G1025" s="236" t="s">
        <v>666</v>
      </c>
      <c r="H1025" s="236" t="s">
        <v>666</v>
      </c>
      <c r="I1025" s="236" t="s">
        <v>667</v>
      </c>
      <c r="J1025" s="236" t="s">
        <v>315</v>
      </c>
      <c r="K1025" s="236" t="s">
        <v>315</v>
      </c>
      <c r="L1025" s="246">
        <v>3.35</v>
      </c>
      <c r="M1025" s="236" t="s">
        <v>1397</v>
      </c>
      <c r="N1025" s="236" t="s">
        <v>5134</v>
      </c>
      <c r="O1025" s="236" t="s">
        <v>5135</v>
      </c>
      <c r="P1025" s="236">
        <v>1007851</v>
      </c>
      <c r="Q1025" s="246">
        <v>3.35</v>
      </c>
      <c r="R1025" s="236">
        <v>7777777</v>
      </c>
      <c r="S1025" s="236" t="s">
        <v>633</v>
      </c>
      <c r="T1025" s="236" t="s">
        <v>5070</v>
      </c>
      <c r="U1025" s="236" t="s">
        <v>1265</v>
      </c>
      <c r="V1025" s="236" t="s">
        <v>5120</v>
      </c>
      <c r="W1025" s="236"/>
      <c r="AA1025" s="228">
        <v>44284</v>
      </c>
      <c r="AB1025" s="236" t="s">
        <v>735</v>
      </c>
    </row>
    <row r="1026" spans="1:28" x14ac:dyDescent="0.25">
      <c r="A1026" s="226" t="s">
        <v>5136</v>
      </c>
      <c r="B1026" s="226" t="s">
        <v>5137</v>
      </c>
      <c r="C1026" s="236" t="s">
        <v>687</v>
      </c>
      <c r="D1026" s="226" t="s">
        <v>688</v>
      </c>
      <c r="E1026" s="236" t="s">
        <v>5127</v>
      </c>
      <c r="F1026" s="236" t="s">
        <v>269</v>
      </c>
      <c r="G1026" s="236" t="s">
        <v>666</v>
      </c>
      <c r="H1026" s="236" t="s">
        <v>666</v>
      </c>
      <c r="I1026" s="236" t="s">
        <v>667</v>
      </c>
      <c r="J1026" s="236" t="s">
        <v>315</v>
      </c>
      <c r="K1026" s="236" t="s">
        <v>315</v>
      </c>
      <c r="L1026" s="246">
        <v>3.35</v>
      </c>
      <c r="M1026" s="236" t="s">
        <v>1397</v>
      </c>
      <c r="N1026" s="236" t="s">
        <v>1996</v>
      </c>
      <c r="O1026" s="236" t="s">
        <v>5138</v>
      </c>
      <c r="P1026" s="236">
        <v>1007851</v>
      </c>
      <c r="Q1026" s="246">
        <v>3.35</v>
      </c>
      <c r="R1026" s="236">
        <v>7777777</v>
      </c>
      <c r="S1026" s="236" t="s">
        <v>633</v>
      </c>
      <c r="T1026" s="236" t="s">
        <v>5070</v>
      </c>
      <c r="U1026" s="236" t="s">
        <v>709</v>
      </c>
      <c r="V1026" s="236" t="s">
        <v>636</v>
      </c>
      <c r="W1026" s="236"/>
    </row>
    <row r="1027" spans="1:28" x14ac:dyDescent="0.25">
      <c r="A1027" s="226" t="s">
        <v>5139</v>
      </c>
      <c r="B1027" s="226" t="s">
        <v>5140</v>
      </c>
      <c r="C1027" s="236" t="s">
        <v>731</v>
      </c>
      <c r="D1027" s="226" t="s">
        <v>732</v>
      </c>
      <c r="E1027" s="236" t="s">
        <v>5141</v>
      </c>
      <c r="F1027" s="236" t="s">
        <v>269</v>
      </c>
      <c r="G1027" s="236" t="s">
        <v>666</v>
      </c>
      <c r="H1027" s="236" t="s">
        <v>666</v>
      </c>
      <c r="I1027" s="236"/>
      <c r="J1027" s="236" t="s">
        <v>682</v>
      </c>
      <c r="K1027" s="236" t="s">
        <v>682</v>
      </c>
      <c r="L1027" s="246">
        <v>1</v>
      </c>
      <c r="M1027" s="236" t="s">
        <v>633</v>
      </c>
      <c r="N1027" s="236" t="s">
        <v>5142</v>
      </c>
      <c r="O1027" s="236" t="s">
        <v>5143</v>
      </c>
      <c r="P1027" s="236">
        <v>1032708</v>
      </c>
      <c r="Q1027" s="246">
        <v>1</v>
      </c>
      <c r="R1027" s="236">
        <v>7777777</v>
      </c>
      <c r="S1027" s="236" t="s">
        <v>637</v>
      </c>
      <c r="T1027" s="236" t="s">
        <v>636</v>
      </c>
      <c r="U1027" s="236" t="s">
        <v>639</v>
      </c>
      <c r="V1027" s="236" t="s">
        <v>804</v>
      </c>
      <c r="W1027" s="236"/>
      <c r="X1027" s="226" t="s">
        <v>773</v>
      </c>
      <c r="Y1027" s="226" t="s">
        <v>773</v>
      </c>
      <c r="Z1027" s="226" t="s">
        <v>773</v>
      </c>
    </row>
    <row r="1028" spans="1:28" x14ac:dyDescent="0.25">
      <c r="A1028" s="226" t="s">
        <v>5144</v>
      </c>
      <c r="B1028" s="226" t="s">
        <v>5145</v>
      </c>
      <c r="C1028" s="236" t="s">
        <v>731</v>
      </c>
      <c r="D1028" s="226" t="s">
        <v>732</v>
      </c>
      <c r="E1028" s="236" t="s">
        <v>5146</v>
      </c>
      <c r="F1028" s="236" t="s">
        <v>269</v>
      </c>
      <c r="G1028" s="236" t="s">
        <v>666</v>
      </c>
      <c r="H1028" s="236" t="s">
        <v>666</v>
      </c>
      <c r="I1028" s="236"/>
      <c r="J1028" s="236" t="s">
        <v>682</v>
      </c>
      <c r="K1028" s="236" t="s">
        <v>682</v>
      </c>
      <c r="L1028" s="246">
        <v>1</v>
      </c>
      <c r="M1028" s="236" t="s">
        <v>633</v>
      </c>
      <c r="N1028" s="236" t="s">
        <v>5147</v>
      </c>
      <c r="O1028" s="236" t="s">
        <v>5148</v>
      </c>
      <c r="P1028" s="236">
        <v>1008176</v>
      </c>
      <c r="Q1028" s="246">
        <v>1</v>
      </c>
      <c r="R1028" s="236">
        <v>7777777</v>
      </c>
      <c r="S1028" s="236" t="s">
        <v>637</v>
      </c>
      <c r="T1028" s="236" t="s">
        <v>636</v>
      </c>
      <c r="U1028" s="236" t="s">
        <v>639</v>
      </c>
      <c r="V1028" s="236" t="s">
        <v>804</v>
      </c>
      <c r="W1028" s="236"/>
      <c r="X1028" s="226" t="s">
        <v>773</v>
      </c>
      <c r="Y1028" s="226" t="s">
        <v>773</v>
      </c>
      <c r="Z1028" s="226" t="s">
        <v>773</v>
      </c>
    </row>
    <row r="1029" spans="1:28" x14ac:dyDescent="0.25">
      <c r="A1029" s="226" t="s">
        <v>5149</v>
      </c>
      <c r="B1029" s="226" t="s">
        <v>5150</v>
      </c>
      <c r="C1029" s="236" t="s">
        <v>687</v>
      </c>
      <c r="D1029" s="226" t="s">
        <v>688</v>
      </c>
      <c r="E1029" s="236" t="s">
        <v>5151</v>
      </c>
      <c r="F1029" s="236" t="s">
        <v>269</v>
      </c>
      <c r="G1029" s="236" t="s">
        <v>666</v>
      </c>
      <c r="H1029" s="236" t="s">
        <v>666</v>
      </c>
      <c r="I1029" s="236" t="s">
        <v>667</v>
      </c>
      <c r="J1029" s="236" t="s">
        <v>316</v>
      </c>
      <c r="K1029" s="236" t="s">
        <v>316</v>
      </c>
      <c r="L1029" s="246">
        <v>9</v>
      </c>
      <c r="M1029" s="236" t="s">
        <v>633</v>
      </c>
      <c r="N1029" s="236" t="s">
        <v>5152</v>
      </c>
      <c r="O1029" s="236" t="s">
        <v>5153</v>
      </c>
      <c r="P1029" s="236" t="s">
        <v>5154</v>
      </c>
      <c r="Q1029" s="246">
        <v>9</v>
      </c>
      <c r="R1029" s="236">
        <v>7777777</v>
      </c>
      <c r="S1029" s="236" t="s">
        <v>633</v>
      </c>
      <c r="T1029" s="236" t="s">
        <v>5155</v>
      </c>
      <c r="U1029" s="236" t="s">
        <v>709</v>
      </c>
      <c r="V1029" s="236" t="s">
        <v>636</v>
      </c>
      <c r="W1029" s="236"/>
    </row>
    <row r="1030" spans="1:28" x14ac:dyDescent="0.25">
      <c r="A1030" s="226" t="s">
        <v>5156</v>
      </c>
      <c r="B1030" s="226" t="s">
        <v>5157</v>
      </c>
      <c r="C1030" s="236" t="s">
        <v>687</v>
      </c>
      <c r="D1030" s="226" t="s">
        <v>688</v>
      </c>
      <c r="E1030" s="236" t="s">
        <v>5158</v>
      </c>
      <c r="F1030" s="236" t="s">
        <v>269</v>
      </c>
      <c r="G1030" s="236" t="s">
        <v>666</v>
      </c>
      <c r="H1030" s="236" t="s">
        <v>666</v>
      </c>
      <c r="I1030" s="236" t="s">
        <v>667</v>
      </c>
      <c r="J1030" s="236" t="s">
        <v>316</v>
      </c>
      <c r="K1030" s="236" t="s">
        <v>316</v>
      </c>
      <c r="L1030" s="246">
        <v>9</v>
      </c>
      <c r="M1030" s="236" t="s">
        <v>2917</v>
      </c>
      <c r="N1030" s="236" t="s">
        <v>4906</v>
      </c>
      <c r="O1030" s="236" t="s">
        <v>5159</v>
      </c>
      <c r="P1030" s="236">
        <v>1031404</v>
      </c>
      <c r="Q1030" s="246">
        <v>9</v>
      </c>
      <c r="R1030" s="236">
        <v>7777777</v>
      </c>
      <c r="S1030" s="236" t="s">
        <v>716</v>
      </c>
      <c r="T1030" s="236" t="s">
        <v>5155</v>
      </c>
      <c r="U1030" s="236" t="s">
        <v>709</v>
      </c>
      <c r="V1030" s="236" t="s">
        <v>636</v>
      </c>
      <c r="W1030" s="236"/>
    </row>
    <row r="1031" spans="1:28" x14ac:dyDescent="0.25">
      <c r="A1031" s="226" t="s">
        <v>5160</v>
      </c>
      <c r="B1031" s="226" t="s">
        <v>5161</v>
      </c>
      <c r="C1031" s="236" t="s">
        <v>687</v>
      </c>
      <c r="D1031" s="226" t="s">
        <v>688</v>
      </c>
      <c r="E1031" s="236" t="s">
        <v>5162</v>
      </c>
      <c r="F1031" s="236" t="s">
        <v>269</v>
      </c>
      <c r="G1031" s="236" t="s">
        <v>666</v>
      </c>
      <c r="H1031" s="236" t="s">
        <v>666</v>
      </c>
      <c r="I1031" s="236" t="s">
        <v>667</v>
      </c>
      <c r="J1031" s="236" t="s">
        <v>317</v>
      </c>
      <c r="K1031" s="236" t="s">
        <v>317</v>
      </c>
      <c r="L1031" s="246">
        <v>9</v>
      </c>
      <c r="M1031" s="236" t="s">
        <v>633</v>
      </c>
      <c r="N1031" s="236" t="s">
        <v>5163</v>
      </c>
      <c r="O1031" s="236" t="s">
        <v>5164</v>
      </c>
      <c r="P1031" s="236" t="s">
        <v>5162</v>
      </c>
      <c r="Q1031" s="246">
        <v>9</v>
      </c>
      <c r="R1031" s="236">
        <v>7777777</v>
      </c>
      <c r="S1031" s="236" t="s">
        <v>633</v>
      </c>
      <c r="T1031" s="236" t="s">
        <v>5165</v>
      </c>
      <c r="U1031" s="236" t="s">
        <v>709</v>
      </c>
      <c r="V1031" s="236" t="s">
        <v>636</v>
      </c>
      <c r="W1031" s="236"/>
    </row>
    <row r="1032" spans="1:28" x14ac:dyDescent="0.25">
      <c r="A1032" s="226" t="s">
        <v>5166</v>
      </c>
      <c r="B1032" s="226" t="s">
        <v>5167</v>
      </c>
      <c r="C1032" s="236" t="s">
        <v>687</v>
      </c>
      <c r="D1032" s="226" t="s">
        <v>688</v>
      </c>
      <c r="E1032" s="236" t="s">
        <v>5168</v>
      </c>
      <c r="F1032" s="236" t="s">
        <v>269</v>
      </c>
      <c r="G1032" s="236" t="s">
        <v>666</v>
      </c>
      <c r="H1032" s="236" t="s">
        <v>666</v>
      </c>
      <c r="I1032" s="236" t="s">
        <v>667</v>
      </c>
      <c r="J1032" s="236" t="s">
        <v>317</v>
      </c>
      <c r="K1032" s="236" t="s">
        <v>317</v>
      </c>
      <c r="L1032" s="246">
        <v>9</v>
      </c>
      <c r="M1032" s="236" t="s">
        <v>2917</v>
      </c>
      <c r="N1032" s="236" t="s">
        <v>5169</v>
      </c>
      <c r="O1032" s="236" t="s">
        <v>5170</v>
      </c>
      <c r="P1032" s="236" t="s">
        <v>5171</v>
      </c>
      <c r="Q1032" s="246">
        <v>9</v>
      </c>
      <c r="R1032" s="236">
        <v>7777777</v>
      </c>
      <c r="S1032" s="236" t="s">
        <v>633</v>
      </c>
      <c r="T1032" s="236" t="s">
        <v>5165</v>
      </c>
      <c r="U1032" s="236" t="s">
        <v>709</v>
      </c>
      <c r="V1032" s="236" t="s">
        <v>636</v>
      </c>
      <c r="W1032" s="236"/>
    </row>
    <row r="1033" spans="1:28" x14ac:dyDescent="0.25">
      <c r="A1033" s="226" t="s">
        <v>5172</v>
      </c>
      <c r="B1033" s="226" t="s">
        <v>5173</v>
      </c>
      <c r="C1033" s="236" t="s">
        <v>99</v>
      </c>
      <c r="D1033" s="236" t="s">
        <v>631</v>
      </c>
      <c r="E1033" s="236" t="s">
        <v>320</v>
      </c>
      <c r="F1033" s="236" t="s">
        <v>269</v>
      </c>
      <c r="G1033" s="236" t="s">
        <v>666</v>
      </c>
      <c r="H1033" s="236" t="s">
        <v>666</v>
      </c>
      <c r="I1033" s="236" t="s">
        <v>667</v>
      </c>
      <c r="J1033" s="236" t="s">
        <v>316</v>
      </c>
      <c r="K1033" s="236" t="s">
        <v>316</v>
      </c>
      <c r="L1033" s="246">
        <v>1.55</v>
      </c>
      <c r="M1033" s="236" t="s">
        <v>2917</v>
      </c>
      <c r="N1033" s="236" t="s">
        <v>5174</v>
      </c>
      <c r="O1033" s="236" t="s">
        <v>321</v>
      </c>
      <c r="P1033" s="236">
        <v>1007850</v>
      </c>
      <c r="Q1033" s="246">
        <v>1.55</v>
      </c>
      <c r="R1033" s="236">
        <v>1103513</v>
      </c>
      <c r="S1033" s="236" t="s">
        <v>633</v>
      </c>
      <c r="T1033" s="236" t="s">
        <v>5155</v>
      </c>
      <c r="U1033" s="236" t="s">
        <v>709</v>
      </c>
      <c r="V1033" s="236" t="s">
        <v>2917</v>
      </c>
      <c r="W1033" s="236"/>
    </row>
    <row r="1034" spans="1:28" x14ac:dyDescent="0.25">
      <c r="A1034" s="226" t="s">
        <v>5175</v>
      </c>
      <c r="B1034" s="226" t="s">
        <v>5176</v>
      </c>
      <c r="C1034" s="236" t="s">
        <v>731</v>
      </c>
      <c r="D1034" s="226" t="s">
        <v>732</v>
      </c>
      <c r="E1034" s="236" t="s">
        <v>320</v>
      </c>
      <c r="F1034" s="236" t="s">
        <v>269</v>
      </c>
      <c r="G1034" s="236" t="s">
        <v>666</v>
      </c>
      <c r="H1034" s="236" t="s">
        <v>666</v>
      </c>
      <c r="I1034" s="236" t="s">
        <v>667</v>
      </c>
      <c r="J1034" s="236" t="s">
        <v>316</v>
      </c>
      <c r="K1034" s="236" t="s">
        <v>316</v>
      </c>
      <c r="L1034" s="246">
        <v>1.55</v>
      </c>
      <c r="M1034" s="236" t="s">
        <v>2917</v>
      </c>
      <c r="N1034" s="236" t="s">
        <v>5177</v>
      </c>
      <c r="O1034" s="236" t="s">
        <v>508</v>
      </c>
      <c r="P1034" s="236">
        <v>1007850</v>
      </c>
      <c r="Q1034" s="246">
        <v>1.55</v>
      </c>
      <c r="R1034" s="236">
        <v>1103513</v>
      </c>
      <c r="S1034" s="236" t="s">
        <v>633</v>
      </c>
      <c r="T1034" s="236" t="s">
        <v>5155</v>
      </c>
      <c r="U1034" s="236" t="s">
        <v>1265</v>
      </c>
      <c r="V1034" s="236" t="s">
        <v>5174</v>
      </c>
      <c r="W1034" s="236"/>
      <c r="AA1034" s="228">
        <v>44333</v>
      </c>
      <c r="AB1034" s="236" t="s">
        <v>735</v>
      </c>
    </row>
    <row r="1035" spans="1:28" x14ac:dyDescent="0.25">
      <c r="A1035" s="226" t="s">
        <v>5178</v>
      </c>
      <c r="B1035" s="226" t="s">
        <v>5179</v>
      </c>
      <c r="C1035" s="236" t="s">
        <v>99</v>
      </c>
      <c r="D1035" s="236" t="s">
        <v>631</v>
      </c>
      <c r="E1035" s="236" t="s">
        <v>299</v>
      </c>
      <c r="F1035" s="236" t="s">
        <v>269</v>
      </c>
      <c r="G1035" s="236" t="s">
        <v>666</v>
      </c>
      <c r="H1035" s="236" t="s">
        <v>666</v>
      </c>
      <c r="I1035" s="236" t="s">
        <v>667</v>
      </c>
      <c r="J1035" s="236" t="s">
        <v>316</v>
      </c>
      <c r="K1035" s="236" t="s">
        <v>316</v>
      </c>
      <c r="L1035" s="246">
        <v>1.55</v>
      </c>
      <c r="M1035" s="236" t="s">
        <v>1397</v>
      </c>
      <c r="N1035" s="236" t="s">
        <v>5180</v>
      </c>
      <c r="O1035" s="236" t="s">
        <v>300</v>
      </c>
      <c r="P1035" s="236">
        <v>1031407</v>
      </c>
      <c r="Q1035" s="246">
        <v>1.55</v>
      </c>
      <c r="R1035" s="236">
        <v>1103002</v>
      </c>
      <c r="S1035" s="236" t="s">
        <v>633</v>
      </c>
      <c r="T1035" s="236" t="s">
        <v>5155</v>
      </c>
      <c r="U1035" s="236" t="s">
        <v>709</v>
      </c>
      <c r="V1035" s="236" t="s">
        <v>1397</v>
      </c>
      <c r="W1035" s="236"/>
    </row>
    <row r="1036" spans="1:28" x14ac:dyDescent="0.25">
      <c r="A1036" s="226" t="s">
        <v>5181</v>
      </c>
      <c r="B1036" s="226" t="s">
        <v>5182</v>
      </c>
      <c r="C1036" s="236" t="s">
        <v>731</v>
      </c>
      <c r="D1036" s="226" t="s">
        <v>732</v>
      </c>
      <c r="E1036" s="236" t="s">
        <v>299</v>
      </c>
      <c r="F1036" s="236" t="s">
        <v>269</v>
      </c>
      <c r="G1036" s="236" t="s">
        <v>666</v>
      </c>
      <c r="H1036" s="236" t="s">
        <v>666</v>
      </c>
      <c r="I1036" s="236" t="s">
        <v>667</v>
      </c>
      <c r="J1036" s="236" t="s">
        <v>316</v>
      </c>
      <c r="K1036" s="236" t="s">
        <v>316</v>
      </c>
      <c r="L1036" s="246">
        <v>1.55</v>
      </c>
      <c r="M1036" s="236" t="s">
        <v>1397</v>
      </c>
      <c r="N1036" s="236" t="s">
        <v>5183</v>
      </c>
      <c r="O1036" s="236" t="s">
        <v>450</v>
      </c>
      <c r="P1036" s="236">
        <v>1031407</v>
      </c>
      <c r="Q1036" s="246">
        <v>1.55</v>
      </c>
      <c r="R1036" s="236">
        <v>1103002</v>
      </c>
      <c r="S1036" s="236" t="s">
        <v>633</v>
      </c>
      <c r="T1036" s="236" t="s">
        <v>5155</v>
      </c>
      <c r="U1036" s="236" t="s">
        <v>1265</v>
      </c>
      <c r="V1036" s="236" t="s">
        <v>5180</v>
      </c>
      <c r="W1036" s="236"/>
      <c r="AA1036" s="228">
        <v>44333</v>
      </c>
      <c r="AB1036" s="236" t="s">
        <v>735</v>
      </c>
    </row>
    <row r="1037" spans="1:28" x14ac:dyDescent="0.25">
      <c r="A1037" s="226" t="s">
        <v>5184</v>
      </c>
      <c r="B1037" s="226" t="s">
        <v>5185</v>
      </c>
      <c r="C1037" s="236" t="s">
        <v>687</v>
      </c>
      <c r="D1037" s="226" t="s">
        <v>688</v>
      </c>
      <c r="E1037" s="236" t="s">
        <v>299</v>
      </c>
      <c r="F1037" s="236" t="s">
        <v>269</v>
      </c>
      <c r="G1037" s="236" t="s">
        <v>666</v>
      </c>
      <c r="H1037" s="236" t="s">
        <v>666</v>
      </c>
      <c r="I1037" s="236" t="s">
        <v>667</v>
      </c>
      <c r="J1037" s="236" t="s">
        <v>316</v>
      </c>
      <c r="K1037" s="236" t="s">
        <v>316</v>
      </c>
      <c r="L1037" s="246">
        <v>1.55</v>
      </c>
      <c r="M1037" s="236" t="s">
        <v>1397</v>
      </c>
      <c r="N1037" s="236" t="s">
        <v>5180</v>
      </c>
      <c r="O1037" s="236" t="s">
        <v>4925</v>
      </c>
      <c r="P1037" s="236">
        <v>1031407</v>
      </c>
      <c r="Q1037" s="246">
        <v>1.55</v>
      </c>
      <c r="R1037" s="236">
        <v>7777777</v>
      </c>
      <c r="S1037" s="236" t="s">
        <v>633</v>
      </c>
      <c r="T1037" s="236" t="s">
        <v>5165</v>
      </c>
      <c r="U1037" s="236" t="s">
        <v>709</v>
      </c>
      <c r="V1037" s="236" t="s">
        <v>636</v>
      </c>
      <c r="W1037" s="236"/>
    </row>
    <row r="1038" spans="1:28" x14ac:dyDescent="0.25">
      <c r="A1038" s="226" t="s">
        <v>5186</v>
      </c>
      <c r="B1038" s="226" t="s">
        <v>5187</v>
      </c>
      <c r="C1038" s="236" t="s">
        <v>99</v>
      </c>
      <c r="D1038" s="236" t="s">
        <v>631</v>
      </c>
      <c r="E1038" s="236" t="s">
        <v>381</v>
      </c>
      <c r="F1038" s="236" t="s">
        <v>269</v>
      </c>
      <c r="G1038" s="236" t="s">
        <v>666</v>
      </c>
      <c r="H1038" s="236" t="s">
        <v>666</v>
      </c>
      <c r="I1038" s="236" t="s">
        <v>667</v>
      </c>
      <c r="J1038" s="236" t="s">
        <v>317</v>
      </c>
      <c r="K1038" s="236" t="s">
        <v>317</v>
      </c>
      <c r="L1038" s="246">
        <v>3.25</v>
      </c>
      <c r="M1038" s="236" t="s">
        <v>2917</v>
      </c>
      <c r="N1038" s="236" t="s">
        <v>5188</v>
      </c>
      <c r="O1038" s="236" t="s">
        <v>382</v>
      </c>
      <c r="P1038" s="236">
        <v>1031405</v>
      </c>
      <c r="Q1038" s="246">
        <v>3.25</v>
      </c>
      <c r="R1038" s="236">
        <v>7777777</v>
      </c>
      <c r="S1038" s="236" t="s">
        <v>633</v>
      </c>
      <c r="T1038" s="236" t="s">
        <v>5165</v>
      </c>
      <c r="U1038" s="236" t="s">
        <v>709</v>
      </c>
      <c r="V1038" s="236" t="s">
        <v>2917</v>
      </c>
      <c r="W1038" s="236"/>
    </row>
    <row r="1039" spans="1:28" x14ac:dyDescent="0.25">
      <c r="A1039" s="226" t="s">
        <v>5189</v>
      </c>
      <c r="B1039" s="226" t="s">
        <v>5190</v>
      </c>
      <c r="C1039" s="236" t="s">
        <v>731</v>
      </c>
      <c r="D1039" s="226" t="s">
        <v>732</v>
      </c>
      <c r="E1039" s="236" t="s">
        <v>381</v>
      </c>
      <c r="F1039" s="236" t="s">
        <v>269</v>
      </c>
      <c r="G1039" s="236" t="s">
        <v>666</v>
      </c>
      <c r="H1039" s="236" t="s">
        <v>666</v>
      </c>
      <c r="I1039" s="236" t="s">
        <v>667</v>
      </c>
      <c r="J1039" s="236" t="s">
        <v>317</v>
      </c>
      <c r="K1039" s="236" t="s">
        <v>317</v>
      </c>
      <c r="L1039" s="246">
        <v>3.25</v>
      </c>
      <c r="M1039" s="236" t="s">
        <v>2917</v>
      </c>
      <c r="N1039" s="236" t="s">
        <v>5191</v>
      </c>
      <c r="O1039" s="236" t="s">
        <v>5192</v>
      </c>
      <c r="P1039" s="236">
        <v>1031405</v>
      </c>
      <c r="Q1039" s="246">
        <v>3.25</v>
      </c>
      <c r="R1039" s="236">
        <v>7777777</v>
      </c>
      <c r="S1039" s="236" t="s">
        <v>633</v>
      </c>
      <c r="T1039" s="236" t="s">
        <v>5165</v>
      </c>
      <c r="U1039" s="236" t="s">
        <v>1265</v>
      </c>
      <c r="V1039" s="236" t="s">
        <v>5188</v>
      </c>
      <c r="W1039" s="236"/>
      <c r="AA1039" s="228">
        <v>44333</v>
      </c>
      <c r="AB1039" s="236" t="s">
        <v>735</v>
      </c>
    </row>
    <row r="1040" spans="1:28" x14ac:dyDescent="0.25">
      <c r="A1040" s="226" t="s">
        <v>5193</v>
      </c>
      <c r="B1040" s="226" t="s">
        <v>5194</v>
      </c>
      <c r="C1040" s="236" t="s">
        <v>687</v>
      </c>
      <c r="D1040" s="226" t="s">
        <v>688</v>
      </c>
      <c r="E1040" s="236" t="s">
        <v>381</v>
      </c>
      <c r="F1040" s="236" t="s">
        <v>269</v>
      </c>
      <c r="G1040" s="236" t="s">
        <v>666</v>
      </c>
      <c r="H1040" s="236" t="s">
        <v>666</v>
      </c>
      <c r="I1040" s="236" t="s">
        <v>667</v>
      </c>
      <c r="J1040" s="236" t="s">
        <v>317</v>
      </c>
      <c r="K1040" s="236" t="s">
        <v>317</v>
      </c>
      <c r="L1040" s="246">
        <v>3.25</v>
      </c>
      <c r="M1040" s="236" t="s">
        <v>2917</v>
      </c>
      <c r="N1040" s="236" t="s">
        <v>5188</v>
      </c>
      <c r="O1040" s="236" t="s">
        <v>5029</v>
      </c>
      <c r="P1040" s="236">
        <v>1031405</v>
      </c>
      <c r="Q1040" s="246">
        <v>3.25</v>
      </c>
      <c r="R1040" s="236">
        <v>7777777</v>
      </c>
      <c r="S1040" s="236" t="s">
        <v>633</v>
      </c>
      <c r="T1040" s="236" t="s">
        <v>5165</v>
      </c>
      <c r="U1040" s="236" t="s">
        <v>709</v>
      </c>
      <c r="V1040" s="236" t="s">
        <v>636</v>
      </c>
      <c r="W1040" s="236"/>
    </row>
    <row r="1041" spans="1:33" x14ac:dyDescent="0.25">
      <c r="A1041" s="226" t="s">
        <v>5195</v>
      </c>
      <c r="B1041" s="226" t="s">
        <v>5196</v>
      </c>
      <c r="C1041" s="236" t="s">
        <v>99</v>
      </c>
      <c r="D1041" s="236" t="s">
        <v>631</v>
      </c>
      <c r="E1041" s="236" t="s">
        <v>290</v>
      </c>
      <c r="F1041" s="236" t="s">
        <v>269</v>
      </c>
      <c r="G1041" s="236" t="s">
        <v>666</v>
      </c>
      <c r="H1041" s="236" t="s">
        <v>666</v>
      </c>
      <c r="I1041" s="236" t="s">
        <v>667</v>
      </c>
      <c r="J1041" s="236" t="s">
        <v>317</v>
      </c>
      <c r="K1041" s="236" t="s">
        <v>317</v>
      </c>
      <c r="L1041" s="246">
        <v>3.4</v>
      </c>
      <c r="M1041" s="236" t="s">
        <v>1397</v>
      </c>
      <c r="N1041" s="236" t="s">
        <v>5197</v>
      </c>
      <c r="O1041" s="236" t="s">
        <v>291</v>
      </c>
      <c r="P1041" s="236">
        <v>1015703</v>
      </c>
      <c r="Q1041" s="246">
        <v>3.4</v>
      </c>
      <c r="R1041" s="236">
        <v>1103468</v>
      </c>
      <c r="S1041" s="236" t="s">
        <v>633</v>
      </c>
      <c r="T1041" s="236" t="s">
        <v>5165</v>
      </c>
      <c r="U1041" s="236" t="s">
        <v>709</v>
      </c>
      <c r="V1041" s="236" t="s">
        <v>1397</v>
      </c>
      <c r="W1041" s="236"/>
    </row>
    <row r="1042" spans="1:33" x14ac:dyDescent="0.25">
      <c r="A1042" s="226" t="s">
        <v>5198</v>
      </c>
      <c r="B1042" s="226" t="s">
        <v>5199</v>
      </c>
      <c r="C1042" s="236" t="s">
        <v>731</v>
      </c>
      <c r="D1042" s="226" t="s">
        <v>732</v>
      </c>
      <c r="E1042" s="236" t="s">
        <v>290</v>
      </c>
      <c r="F1042" s="236" t="s">
        <v>269</v>
      </c>
      <c r="G1042" s="236" t="s">
        <v>666</v>
      </c>
      <c r="H1042" s="236" t="s">
        <v>666</v>
      </c>
      <c r="I1042" s="236" t="s">
        <v>667</v>
      </c>
      <c r="J1042" s="236" t="s">
        <v>317</v>
      </c>
      <c r="K1042" s="236" t="s">
        <v>317</v>
      </c>
      <c r="L1042" s="246">
        <v>3.4</v>
      </c>
      <c r="M1042" s="236" t="s">
        <v>1397</v>
      </c>
      <c r="N1042" s="236" t="s">
        <v>5200</v>
      </c>
      <c r="O1042" s="236" t="s">
        <v>5201</v>
      </c>
      <c r="P1042" s="236">
        <v>1015703</v>
      </c>
      <c r="Q1042" s="246">
        <v>3.4</v>
      </c>
      <c r="R1042" s="236">
        <v>1103468</v>
      </c>
      <c r="S1042" s="236" t="s">
        <v>633</v>
      </c>
      <c r="T1042" s="236" t="s">
        <v>5165</v>
      </c>
      <c r="U1042" s="236" t="s">
        <v>1265</v>
      </c>
      <c r="V1042" s="236" t="s">
        <v>5197</v>
      </c>
      <c r="W1042" s="236"/>
      <c r="AA1042" s="228">
        <v>44333</v>
      </c>
      <c r="AB1042" s="236" t="s">
        <v>735</v>
      </c>
    </row>
    <row r="1043" spans="1:33" x14ac:dyDescent="0.25">
      <c r="A1043" s="226" t="s">
        <v>5202</v>
      </c>
      <c r="B1043" s="226" t="s">
        <v>5203</v>
      </c>
      <c r="C1043" s="236" t="s">
        <v>687</v>
      </c>
      <c r="D1043" s="226" t="s">
        <v>688</v>
      </c>
      <c r="E1043" s="236" t="s">
        <v>290</v>
      </c>
      <c r="F1043" s="236" t="s">
        <v>269</v>
      </c>
      <c r="G1043" s="236" t="s">
        <v>666</v>
      </c>
      <c r="H1043" s="236" t="s">
        <v>666</v>
      </c>
      <c r="I1043" s="236" t="s">
        <v>667</v>
      </c>
      <c r="J1043" s="236" t="s">
        <v>317</v>
      </c>
      <c r="K1043" s="236" t="s">
        <v>317</v>
      </c>
      <c r="L1043" s="246">
        <v>3.4</v>
      </c>
      <c r="M1043" s="236" t="s">
        <v>1397</v>
      </c>
      <c r="N1043" s="236" t="s">
        <v>5197</v>
      </c>
      <c r="O1043" s="236" t="s">
        <v>5035</v>
      </c>
      <c r="P1043" s="236">
        <v>1015703</v>
      </c>
      <c r="Q1043" s="246">
        <v>3.4</v>
      </c>
      <c r="R1043" s="236">
        <v>1103468</v>
      </c>
      <c r="S1043" s="236" t="s">
        <v>633</v>
      </c>
      <c r="T1043" s="236" t="s">
        <v>5165</v>
      </c>
      <c r="U1043" s="236" t="s">
        <v>709</v>
      </c>
      <c r="V1043" s="236" t="s">
        <v>1397</v>
      </c>
      <c r="W1043" s="236"/>
    </row>
    <row r="1044" spans="1:33" x14ac:dyDescent="0.25">
      <c r="A1044" s="226" t="s">
        <v>5204</v>
      </c>
      <c r="B1044" s="226" t="s">
        <v>5205</v>
      </c>
      <c r="C1044" s="236" t="s">
        <v>99</v>
      </c>
      <c r="D1044" s="236" t="s">
        <v>631</v>
      </c>
      <c r="E1044" s="236" t="s">
        <v>558</v>
      </c>
      <c r="F1044" s="236" t="s">
        <v>269</v>
      </c>
      <c r="G1044" s="236" t="s">
        <v>666</v>
      </c>
      <c r="H1044" s="236" t="s">
        <v>666</v>
      </c>
      <c r="I1044" s="236" t="e">
        <v>#N/A</v>
      </c>
      <c r="J1044" s="236" t="s">
        <v>308</v>
      </c>
      <c r="K1044" s="236" t="s">
        <v>308</v>
      </c>
      <c r="L1044" s="246">
        <v>9</v>
      </c>
      <c r="M1044" s="236" t="s">
        <v>4672</v>
      </c>
      <c r="N1044" s="236" t="s">
        <v>4673</v>
      </c>
      <c r="O1044" s="236" t="s">
        <v>559</v>
      </c>
      <c r="P1044" s="236" t="s">
        <v>4674</v>
      </c>
      <c r="Q1044" s="246">
        <v>9</v>
      </c>
      <c r="R1044" s="236">
        <v>1066644</v>
      </c>
      <c r="S1044" s="236" t="s">
        <v>633</v>
      </c>
      <c r="T1044" s="236" t="s">
        <v>1242</v>
      </c>
      <c r="U1044" s="236" t="s">
        <v>639</v>
      </c>
      <c r="V1044" s="236" t="s">
        <v>636</v>
      </c>
      <c r="W1044" s="236"/>
      <c r="Z1044" s="226" t="s">
        <v>640</v>
      </c>
      <c r="AA1044" s="228">
        <v>44298</v>
      </c>
      <c r="AB1044" s="236" t="s">
        <v>735</v>
      </c>
    </row>
    <row r="1045" spans="1:33" x14ac:dyDescent="0.25">
      <c r="A1045" s="226" t="s">
        <v>5206</v>
      </c>
      <c r="B1045" s="226" t="s">
        <v>5207</v>
      </c>
      <c r="C1045" s="236" t="s">
        <v>99</v>
      </c>
      <c r="D1045" s="236" t="s">
        <v>631</v>
      </c>
      <c r="E1045" s="236" t="s">
        <v>556</v>
      </c>
      <c r="F1045" s="236" t="s">
        <v>269</v>
      </c>
      <c r="G1045" s="236" t="s">
        <v>666</v>
      </c>
      <c r="H1045" s="236" t="s">
        <v>666</v>
      </c>
      <c r="I1045" s="236" t="e">
        <v>#N/A</v>
      </c>
      <c r="J1045" s="236" t="s">
        <v>1688</v>
      </c>
      <c r="K1045" s="236" t="s">
        <v>1688</v>
      </c>
      <c r="L1045" s="246">
        <v>9</v>
      </c>
      <c r="M1045" s="236" t="s">
        <v>4672</v>
      </c>
      <c r="N1045" s="236" t="s">
        <v>4690</v>
      </c>
      <c r="O1045" s="236" t="s">
        <v>557</v>
      </c>
      <c r="P1045" s="236">
        <v>1031400</v>
      </c>
      <c r="Q1045" s="246">
        <v>9</v>
      </c>
      <c r="R1045" s="236">
        <v>1066646</v>
      </c>
      <c r="S1045" s="236" t="s">
        <v>633</v>
      </c>
      <c r="T1045" s="236" t="s">
        <v>3304</v>
      </c>
      <c r="U1045" s="236" t="s">
        <v>639</v>
      </c>
      <c r="V1045" s="236" t="s">
        <v>636</v>
      </c>
      <c r="W1045" s="236"/>
      <c r="X1045" s="226" t="s">
        <v>640</v>
      </c>
      <c r="Y1045" s="226" t="s">
        <v>640</v>
      </c>
      <c r="Z1045" s="226" t="s">
        <v>640</v>
      </c>
    </row>
    <row r="1046" spans="1:33" x14ac:dyDescent="0.25">
      <c r="A1046" s="226" t="s">
        <v>5208</v>
      </c>
      <c r="B1046" s="226" t="s">
        <v>5209</v>
      </c>
      <c r="C1046" s="236" t="s">
        <v>99</v>
      </c>
      <c r="D1046" s="236" t="s">
        <v>631</v>
      </c>
      <c r="E1046" s="236" t="s">
        <v>5210</v>
      </c>
      <c r="F1046" s="236" t="s">
        <v>269</v>
      </c>
      <c r="G1046" s="236" t="s">
        <v>666</v>
      </c>
      <c r="H1046" s="236" t="s">
        <v>666</v>
      </c>
      <c r="I1046" s="236" t="e">
        <v>#N/A</v>
      </c>
      <c r="J1046" s="236" t="s">
        <v>308</v>
      </c>
      <c r="K1046" s="236" t="s">
        <v>308</v>
      </c>
      <c r="L1046" s="246">
        <v>9</v>
      </c>
      <c r="M1046" s="236" t="s">
        <v>4672</v>
      </c>
      <c r="N1046" s="236" t="s">
        <v>4700</v>
      </c>
      <c r="O1046" s="236" t="s">
        <v>4701</v>
      </c>
      <c r="P1046" s="236">
        <v>1034608</v>
      </c>
      <c r="Q1046" s="246">
        <v>9</v>
      </c>
      <c r="R1046" s="236">
        <v>1066587</v>
      </c>
      <c r="S1046" s="236" t="s">
        <v>716</v>
      </c>
      <c r="T1046" s="236" t="s">
        <v>1662</v>
      </c>
      <c r="U1046" s="236" t="s">
        <v>639</v>
      </c>
      <c r="V1046" s="236" t="s">
        <v>636</v>
      </c>
      <c r="W1046" s="236"/>
      <c r="X1046" s="226" t="s">
        <v>640</v>
      </c>
      <c r="Y1046" s="226" t="s">
        <v>640</v>
      </c>
      <c r="Z1046" s="226" t="s">
        <v>640</v>
      </c>
    </row>
    <row r="1047" spans="1:33" x14ac:dyDescent="0.25">
      <c r="A1047" s="226" t="s">
        <v>5211</v>
      </c>
      <c r="B1047" s="226" t="s">
        <v>5212</v>
      </c>
      <c r="C1047" s="236" t="s">
        <v>99</v>
      </c>
      <c r="D1047" s="236" t="s">
        <v>631</v>
      </c>
      <c r="E1047" s="236" t="s">
        <v>547</v>
      </c>
      <c r="F1047" s="236" t="s">
        <v>269</v>
      </c>
      <c r="G1047" s="236" t="s">
        <v>666</v>
      </c>
      <c r="H1047" s="236" t="s">
        <v>666</v>
      </c>
      <c r="I1047" s="236" t="e">
        <v>#N/A</v>
      </c>
      <c r="J1047" s="236" t="s">
        <v>308</v>
      </c>
      <c r="K1047" s="236" t="s">
        <v>308</v>
      </c>
      <c r="L1047" s="246">
        <v>9</v>
      </c>
      <c r="M1047" s="236" t="s">
        <v>4672</v>
      </c>
      <c r="N1047" s="236" t="s">
        <v>4705</v>
      </c>
      <c r="O1047" s="236" t="s">
        <v>548</v>
      </c>
      <c r="P1047" s="236">
        <v>1000980</v>
      </c>
      <c r="Q1047" s="246">
        <v>9</v>
      </c>
      <c r="R1047" s="236">
        <v>1066586</v>
      </c>
      <c r="S1047" s="236" t="s">
        <v>633</v>
      </c>
      <c r="T1047" s="236" t="s">
        <v>1242</v>
      </c>
      <c r="U1047" s="236" t="s">
        <v>639</v>
      </c>
      <c r="V1047" s="236" t="s">
        <v>636</v>
      </c>
      <c r="W1047" s="236"/>
      <c r="X1047" s="226" t="s">
        <v>640</v>
      </c>
      <c r="Y1047" s="226" t="s">
        <v>640</v>
      </c>
      <c r="Z1047" s="226" t="s">
        <v>640</v>
      </c>
    </row>
    <row r="1048" spans="1:33" x14ac:dyDescent="0.25">
      <c r="A1048" s="244" t="s">
        <v>5213</v>
      </c>
      <c r="B1048" s="244" t="s">
        <v>5214</v>
      </c>
      <c r="C1048" s="245" t="s">
        <v>99</v>
      </c>
      <c r="D1048" s="245" t="s">
        <v>631</v>
      </c>
      <c r="E1048" s="245" t="s">
        <v>5215</v>
      </c>
      <c r="F1048" s="236" t="s">
        <v>269</v>
      </c>
      <c r="G1048" s="236" t="s">
        <v>666</v>
      </c>
      <c r="H1048" s="245" t="e">
        <v>#N/A</v>
      </c>
      <c r="I1048" s="236"/>
      <c r="J1048" s="236" t="s">
        <v>3422</v>
      </c>
      <c r="K1048" s="236" t="s">
        <v>3422</v>
      </c>
      <c r="L1048" s="246">
        <v>2.4</v>
      </c>
      <c r="M1048" s="236" t="s">
        <v>633</v>
      </c>
      <c r="N1048" s="236" t="s">
        <v>5215</v>
      </c>
      <c r="O1048" s="236" t="s">
        <v>5216</v>
      </c>
      <c r="P1048" s="236" t="s">
        <v>4427</v>
      </c>
      <c r="Q1048" s="246">
        <v>2.4</v>
      </c>
      <c r="R1048" s="236">
        <v>1057327</v>
      </c>
      <c r="S1048" s="236" t="s">
        <v>633</v>
      </c>
      <c r="T1048" s="236" t="s">
        <v>3423</v>
      </c>
      <c r="U1048" s="236" t="s">
        <v>735</v>
      </c>
      <c r="V1048" s="236" t="s">
        <v>636</v>
      </c>
      <c r="W1048" s="236"/>
    </row>
    <row r="1049" spans="1:33" x14ac:dyDescent="0.25">
      <c r="A1049" s="226" t="s">
        <v>5213</v>
      </c>
      <c r="B1049" s="226" t="s">
        <v>5217</v>
      </c>
      <c r="C1049" s="236" t="s">
        <v>99</v>
      </c>
      <c r="D1049" s="236" t="s">
        <v>631</v>
      </c>
      <c r="E1049" s="236" t="s">
        <v>5215</v>
      </c>
      <c r="F1049" s="236" t="s">
        <v>269</v>
      </c>
      <c r="G1049" s="236" t="s">
        <v>666</v>
      </c>
      <c r="H1049" s="236" t="s">
        <v>666</v>
      </c>
      <c r="I1049" s="236"/>
      <c r="J1049" s="236" t="s">
        <v>3422</v>
      </c>
      <c r="K1049" s="236" t="s">
        <v>3422</v>
      </c>
      <c r="L1049" s="246">
        <v>1</v>
      </c>
      <c r="M1049" s="236" t="s">
        <v>633</v>
      </c>
      <c r="N1049" s="236" t="s">
        <v>5215</v>
      </c>
      <c r="O1049" s="236" t="s">
        <v>5218</v>
      </c>
      <c r="P1049" s="236" t="s">
        <v>4427</v>
      </c>
      <c r="Q1049" s="246">
        <v>1</v>
      </c>
      <c r="R1049" s="236" t="s">
        <v>4430</v>
      </c>
      <c r="S1049" s="236" t="s">
        <v>633</v>
      </c>
      <c r="T1049" s="236" t="s">
        <v>3423</v>
      </c>
      <c r="U1049" s="236" t="s">
        <v>735</v>
      </c>
      <c r="V1049" s="236"/>
      <c r="W1049" s="236"/>
      <c r="X1049" s="236" t="s">
        <v>269</v>
      </c>
      <c r="Y1049" s="236" t="s">
        <v>269</v>
      </c>
      <c r="Z1049" s="236"/>
      <c r="AA1049" s="248" t="s">
        <v>1155</v>
      </c>
      <c r="AB1049" s="236"/>
      <c r="AC1049" s="248"/>
      <c r="AD1049" s="236"/>
      <c r="AE1049" s="236"/>
      <c r="AF1049" s="236"/>
      <c r="AG1049" s="236"/>
    </row>
    <row r="1050" spans="1:33" x14ac:dyDescent="0.25">
      <c r="A1050" s="244" t="s">
        <v>5219</v>
      </c>
      <c r="B1050" s="244" t="s">
        <v>5220</v>
      </c>
      <c r="C1050" s="245" t="s">
        <v>731</v>
      </c>
      <c r="D1050" s="244" t="s">
        <v>732</v>
      </c>
      <c r="E1050" s="245" t="s">
        <v>5215</v>
      </c>
      <c r="F1050" s="236" t="s">
        <v>269</v>
      </c>
      <c r="G1050" s="236" t="s">
        <v>666</v>
      </c>
      <c r="H1050" s="245" t="e">
        <v>#N/A</v>
      </c>
      <c r="I1050" s="236"/>
      <c r="J1050" s="236" t="s">
        <v>3422</v>
      </c>
      <c r="K1050" s="236" t="s">
        <v>3422</v>
      </c>
      <c r="L1050" s="246">
        <v>2.4</v>
      </c>
      <c r="M1050" s="236" t="s">
        <v>633</v>
      </c>
      <c r="N1050" s="236" t="s">
        <v>5221</v>
      </c>
      <c r="O1050" s="236" t="s">
        <v>5222</v>
      </c>
      <c r="P1050" s="236" t="s">
        <v>4427</v>
      </c>
      <c r="Q1050" s="246">
        <v>2.4</v>
      </c>
      <c r="R1050" s="236">
        <v>1057327</v>
      </c>
      <c r="S1050" s="236" t="s">
        <v>633</v>
      </c>
      <c r="T1050" s="236" t="s">
        <v>3423</v>
      </c>
      <c r="U1050" s="236" t="s">
        <v>735</v>
      </c>
      <c r="V1050" s="236" t="s">
        <v>5215</v>
      </c>
      <c r="W1050" s="236"/>
    </row>
    <row r="1051" spans="1:33" x14ac:dyDescent="0.25">
      <c r="A1051" s="226" t="s">
        <v>5219</v>
      </c>
      <c r="B1051" s="226" t="s">
        <v>5223</v>
      </c>
      <c r="C1051" s="236" t="s">
        <v>731</v>
      </c>
      <c r="D1051" s="226" t="s">
        <v>732</v>
      </c>
      <c r="E1051" s="236" t="s">
        <v>5215</v>
      </c>
      <c r="F1051" s="236" t="s">
        <v>269</v>
      </c>
      <c r="G1051" s="236" t="s">
        <v>666</v>
      </c>
      <c r="H1051" s="236" t="s">
        <v>666</v>
      </c>
      <c r="I1051" s="236"/>
      <c r="J1051" s="236" t="s">
        <v>3422</v>
      </c>
      <c r="K1051" s="236" t="s">
        <v>3422</v>
      </c>
      <c r="L1051" s="246">
        <v>1</v>
      </c>
      <c r="M1051" s="236" t="s">
        <v>633</v>
      </c>
      <c r="N1051" s="236" t="s">
        <v>5221</v>
      </c>
      <c r="O1051" s="236" t="s">
        <v>5224</v>
      </c>
      <c r="P1051" s="236" t="s">
        <v>4427</v>
      </c>
      <c r="Q1051" s="246">
        <v>1</v>
      </c>
      <c r="R1051" s="236" t="s">
        <v>4430</v>
      </c>
      <c r="S1051" s="236" t="s">
        <v>633</v>
      </c>
      <c r="T1051" s="236" t="s">
        <v>3423</v>
      </c>
      <c r="U1051" s="236" t="s">
        <v>735</v>
      </c>
      <c r="V1051" s="236"/>
      <c r="W1051" s="236"/>
      <c r="X1051" s="236" t="s">
        <v>269</v>
      </c>
      <c r="Y1051" s="236" t="s">
        <v>269</v>
      </c>
      <c r="Z1051" s="236"/>
      <c r="AA1051" s="248" t="s">
        <v>1155</v>
      </c>
      <c r="AB1051" s="236"/>
      <c r="AC1051" s="248"/>
      <c r="AD1051" s="236"/>
      <c r="AE1051" s="236"/>
      <c r="AF1051" s="236"/>
      <c r="AG1051" s="236"/>
    </row>
    <row r="1052" spans="1:33" x14ac:dyDescent="0.25">
      <c r="A1052" s="226" t="s">
        <v>5225</v>
      </c>
      <c r="B1052" s="226" t="s">
        <v>5226</v>
      </c>
      <c r="C1052" s="236" t="s">
        <v>731</v>
      </c>
      <c r="D1052" s="226" t="s">
        <v>732</v>
      </c>
      <c r="E1052" s="236" t="s">
        <v>5227</v>
      </c>
      <c r="F1052" s="236" t="s">
        <v>269</v>
      </c>
      <c r="G1052" s="236" t="s">
        <v>666</v>
      </c>
      <c r="H1052" s="236" t="s">
        <v>666</v>
      </c>
      <c r="I1052" s="236" t="e">
        <v>#N/A</v>
      </c>
      <c r="J1052" s="236" t="s">
        <v>468</v>
      </c>
      <c r="K1052" s="236" t="s">
        <v>468</v>
      </c>
      <c r="L1052" s="246">
        <v>1</v>
      </c>
      <c r="M1052" s="236" t="s">
        <v>1017</v>
      </c>
      <c r="N1052" s="236" t="s">
        <v>5228</v>
      </c>
      <c r="O1052" s="236" t="s">
        <v>5229</v>
      </c>
      <c r="P1052" s="236" t="s">
        <v>5227</v>
      </c>
      <c r="Q1052" s="246">
        <v>1</v>
      </c>
      <c r="R1052" s="236">
        <v>7777777</v>
      </c>
      <c r="S1052" s="236" t="s">
        <v>637</v>
      </c>
      <c r="T1052" s="236" t="s">
        <v>636</v>
      </c>
      <c r="U1052" s="236" t="s">
        <v>639</v>
      </c>
      <c r="V1052" s="236" t="s">
        <v>804</v>
      </c>
      <c r="W1052" s="236"/>
      <c r="X1052" s="226" t="s">
        <v>773</v>
      </c>
      <c r="Y1052" s="226" t="s">
        <v>773</v>
      </c>
      <c r="Z1052" s="226" t="s">
        <v>773</v>
      </c>
    </row>
    <row r="1053" spans="1:33" x14ac:dyDescent="0.25">
      <c r="A1053" s="226" t="s">
        <v>5230</v>
      </c>
      <c r="B1053" s="226" t="s">
        <v>5231</v>
      </c>
      <c r="C1053" s="236" t="s">
        <v>99</v>
      </c>
      <c r="D1053" s="236" t="s">
        <v>631</v>
      </c>
      <c r="E1053" s="236" t="s">
        <v>5232</v>
      </c>
      <c r="F1053" s="236" t="s">
        <v>269</v>
      </c>
      <c r="G1053" s="236" t="s">
        <v>666</v>
      </c>
      <c r="H1053" s="236" t="s">
        <v>666</v>
      </c>
      <c r="I1053" s="236"/>
      <c r="J1053" s="236" t="s">
        <v>5233</v>
      </c>
      <c r="K1053" s="236" t="s">
        <v>5233</v>
      </c>
      <c r="L1053" s="246">
        <v>1</v>
      </c>
      <c r="M1053" s="236" t="s">
        <v>5234</v>
      </c>
      <c r="N1053" s="236" t="s">
        <v>5235</v>
      </c>
      <c r="O1053" s="236" t="s">
        <v>5236</v>
      </c>
      <c r="P1053" s="236">
        <v>1015727</v>
      </c>
      <c r="Q1053" s="246">
        <v>1</v>
      </c>
      <c r="R1053" s="236">
        <v>1086637</v>
      </c>
      <c r="S1053" s="236" t="s">
        <v>637</v>
      </c>
      <c r="T1053" s="236" t="s">
        <v>5237</v>
      </c>
      <c r="U1053" s="236" t="s">
        <v>639</v>
      </c>
      <c r="V1053" s="236" t="s">
        <v>636</v>
      </c>
      <c r="W1053" s="236"/>
      <c r="X1053" s="226" t="s">
        <v>640</v>
      </c>
      <c r="Y1053" s="226" t="s">
        <v>640</v>
      </c>
      <c r="Z1053" s="226" t="s">
        <v>640</v>
      </c>
    </row>
    <row r="1054" spans="1:33" x14ac:dyDescent="0.25">
      <c r="A1054" s="226" t="s">
        <v>5238</v>
      </c>
      <c r="B1054" s="226" t="s">
        <v>5239</v>
      </c>
      <c r="C1054" s="236" t="s">
        <v>99</v>
      </c>
      <c r="D1054" s="236" t="s">
        <v>631</v>
      </c>
      <c r="E1054" s="236" t="s">
        <v>5240</v>
      </c>
      <c r="F1054" s="236" t="s">
        <v>269</v>
      </c>
      <c r="G1054" s="236" t="s">
        <v>666</v>
      </c>
      <c r="H1054" s="236" t="s">
        <v>666</v>
      </c>
      <c r="I1054" s="236" t="s">
        <v>667</v>
      </c>
      <c r="J1054" s="236" t="s">
        <v>5241</v>
      </c>
      <c r="K1054" s="236" t="s">
        <v>5241</v>
      </c>
      <c r="L1054" s="246">
        <v>1</v>
      </c>
      <c r="M1054" s="236" t="s">
        <v>1233</v>
      </c>
      <c r="N1054" s="236" t="s">
        <v>5240</v>
      </c>
      <c r="O1054" s="236" t="s">
        <v>5242</v>
      </c>
      <c r="P1054" s="236">
        <v>1041473</v>
      </c>
      <c r="Q1054" s="246">
        <v>1</v>
      </c>
      <c r="R1054" s="236">
        <v>7777777</v>
      </c>
      <c r="S1054" s="236" t="s">
        <v>637</v>
      </c>
      <c r="T1054" s="236" t="s">
        <v>5243</v>
      </c>
      <c r="U1054" s="236" t="s">
        <v>735</v>
      </c>
      <c r="V1054" s="236" t="s">
        <v>5240</v>
      </c>
      <c r="W1054" s="236"/>
      <c r="AA1054" s="228">
        <v>44697</v>
      </c>
      <c r="AB1054" s="236" t="s">
        <v>5244</v>
      </c>
    </row>
    <row r="1055" spans="1:33" x14ac:dyDescent="0.25">
      <c r="A1055" s="226" t="s">
        <v>5245</v>
      </c>
      <c r="B1055" s="226" t="s">
        <v>5246</v>
      </c>
      <c r="C1055" s="236" t="s">
        <v>731</v>
      </c>
      <c r="D1055" s="226" t="s">
        <v>732</v>
      </c>
      <c r="E1055" s="236" t="s">
        <v>5240</v>
      </c>
      <c r="F1055" s="236" t="s">
        <v>269</v>
      </c>
      <c r="G1055" s="236" t="s">
        <v>666</v>
      </c>
      <c r="H1055" s="236" t="s">
        <v>666</v>
      </c>
      <c r="I1055" s="236" t="s">
        <v>667</v>
      </c>
      <c r="J1055" s="236" t="s">
        <v>5241</v>
      </c>
      <c r="K1055" s="236" t="s">
        <v>5241</v>
      </c>
      <c r="L1055" s="246">
        <v>1</v>
      </c>
      <c r="M1055" s="236" t="s">
        <v>1233</v>
      </c>
      <c r="N1055" s="236" t="s">
        <v>5240</v>
      </c>
      <c r="O1055" s="236" t="s">
        <v>5247</v>
      </c>
      <c r="P1055" s="236">
        <v>1041473</v>
      </c>
      <c r="Q1055" s="246">
        <v>1</v>
      </c>
      <c r="R1055" s="236">
        <v>7777777</v>
      </c>
      <c r="S1055" s="236" t="s">
        <v>637</v>
      </c>
      <c r="T1055" s="236" t="s">
        <v>5243</v>
      </c>
      <c r="U1055" s="236" t="s">
        <v>735</v>
      </c>
      <c r="V1055" s="236" t="s">
        <v>5240</v>
      </c>
      <c r="W1055" s="236"/>
      <c r="AA1055" s="228">
        <v>44697</v>
      </c>
      <c r="AB1055" s="236" t="s">
        <v>5244</v>
      </c>
    </row>
    <row r="1056" spans="1:33" x14ac:dyDescent="0.25">
      <c r="A1056" s="226" t="s">
        <v>5248</v>
      </c>
      <c r="B1056" s="226" t="s">
        <v>5249</v>
      </c>
      <c r="C1056" s="236" t="s">
        <v>687</v>
      </c>
      <c r="D1056" s="226" t="s">
        <v>688</v>
      </c>
      <c r="E1056" s="236" t="s">
        <v>5240</v>
      </c>
      <c r="F1056" s="236" t="s">
        <v>269</v>
      </c>
      <c r="G1056" s="236" t="s">
        <v>666</v>
      </c>
      <c r="H1056" s="236" t="s">
        <v>666</v>
      </c>
      <c r="I1056" s="236" t="s">
        <v>667</v>
      </c>
      <c r="J1056" s="236" t="s">
        <v>5241</v>
      </c>
      <c r="K1056" s="236" t="s">
        <v>5241</v>
      </c>
      <c r="L1056" s="246">
        <v>1</v>
      </c>
      <c r="M1056" s="236" t="s">
        <v>1233</v>
      </c>
      <c r="N1056" s="236" t="s">
        <v>5240</v>
      </c>
      <c r="O1056" s="236" t="s">
        <v>5250</v>
      </c>
      <c r="P1056" s="236">
        <v>1041473</v>
      </c>
      <c r="Q1056" s="246">
        <v>1</v>
      </c>
      <c r="R1056" s="236">
        <v>7777777</v>
      </c>
      <c r="S1056" s="236" t="s">
        <v>637</v>
      </c>
      <c r="T1056" s="236" t="s">
        <v>5243</v>
      </c>
      <c r="U1056" s="236" t="s">
        <v>735</v>
      </c>
      <c r="V1056" s="236" t="s">
        <v>5240</v>
      </c>
      <c r="W1056" s="236"/>
      <c r="AA1056" s="228">
        <v>44697</v>
      </c>
      <c r="AB1056" s="236" t="s">
        <v>5244</v>
      </c>
    </row>
    <row r="1057" spans="1:36" x14ac:dyDescent="0.25">
      <c r="A1057" s="226" t="s">
        <v>5251</v>
      </c>
      <c r="B1057" s="226" t="s">
        <v>5252</v>
      </c>
      <c r="C1057" s="236" t="s">
        <v>687</v>
      </c>
      <c r="D1057" s="226" t="s">
        <v>688</v>
      </c>
      <c r="E1057" s="236" t="s">
        <v>5253</v>
      </c>
      <c r="F1057" s="236" t="s">
        <v>269</v>
      </c>
      <c r="G1057" s="236" t="s">
        <v>666</v>
      </c>
      <c r="H1057" s="236" t="s">
        <v>666</v>
      </c>
      <c r="I1057" s="236"/>
      <c r="J1057" s="236" t="s">
        <v>682</v>
      </c>
      <c r="K1057" s="236" t="s">
        <v>682</v>
      </c>
      <c r="L1057" s="246">
        <v>1</v>
      </c>
      <c r="M1057" s="236" t="s">
        <v>1017</v>
      </c>
      <c r="N1057" s="236" t="s">
        <v>5254</v>
      </c>
      <c r="O1057" s="236" t="s">
        <v>5255</v>
      </c>
      <c r="P1057" s="236" t="s">
        <v>5256</v>
      </c>
      <c r="Q1057" s="246">
        <v>1</v>
      </c>
      <c r="R1057" s="236">
        <v>7777777</v>
      </c>
      <c r="S1057" s="236" t="s">
        <v>637</v>
      </c>
      <c r="T1057" s="236" t="s">
        <v>636</v>
      </c>
      <c r="U1057" s="236" t="s">
        <v>639</v>
      </c>
      <c r="V1057" s="236"/>
      <c r="W1057" s="236"/>
      <c r="X1057" s="226" t="s">
        <v>695</v>
      </c>
      <c r="Y1057" s="226" t="s">
        <v>695</v>
      </c>
      <c r="Z1057" s="226" t="s">
        <v>695</v>
      </c>
    </row>
    <row r="1058" spans="1:36" x14ac:dyDescent="0.25">
      <c r="A1058" s="226" t="s">
        <v>5257</v>
      </c>
      <c r="B1058" s="226" t="s">
        <v>5258</v>
      </c>
      <c r="C1058" s="236" t="s">
        <v>99</v>
      </c>
      <c r="D1058" s="236" t="s">
        <v>631</v>
      </c>
      <c r="E1058" s="236" t="s">
        <v>369</v>
      </c>
      <c r="F1058" s="236" t="s">
        <v>269</v>
      </c>
      <c r="G1058" s="236" t="s">
        <v>666</v>
      </c>
      <c r="H1058" s="236" t="s">
        <v>666</v>
      </c>
      <c r="I1058" s="236" t="s">
        <v>667</v>
      </c>
      <c r="J1058" s="236" t="s">
        <v>310</v>
      </c>
      <c r="K1058" s="236" t="s">
        <v>310</v>
      </c>
      <c r="L1058" s="246">
        <v>1</v>
      </c>
      <c r="M1058" s="236" t="s">
        <v>1397</v>
      </c>
      <c r="N1058" s="236" t="s">
        <v>369</v>
      </c>
      <c r="O1058" s="236" t="s">
        <v>370</v>
      </c>
      <c r="P1058" s="236">
        <v>1000250</v>
      </c>
      <c r="Q1058" s="246">
        <v>1</v>
      </c>
      <c r="R1058" s="236">
        <v>1092638</v>
      </c>
      <c r="S1058" s="236" t="s">
        <v>637</v>
      </c>
      <c r="T1058" s="236" t="s">
        <v>310</v>
      </c>
      <c r="U1058" s="236" t="s">
        <v>879</v>
      </c>
      <c r="V1058" s="236" t="s">
        <v>636</v>
      </c>
      <c r="W1058" s="236"/>
      <c r="AC1058" s="230" t="s">
        <v>5259</v>
      </c>
      <c r="AD1058" s="229" t="s">
        <v>5260</v>
      </c>
      <c r="AE1058" s="229">
        <v>44790</v>
      </c>
    </row>
    <row r="1059" spans="1:36" x14ac:dyDescent="0.25">
      <c r="A1059" s="226" t="s">
        <v>5261</v>
      </c>
      <c r="B1059" s="226" t="s">
        <v>5262</v>
      </c>
      <c r="C1059" s="236" t="s">
        <v>99</v>
      </c>
      <c r="D1059" s="236" t="s">
        <v>631</v>
      </c>
      <c r="E1059" s="236" t="s">
        <v>462</v>
      </c>
      <c r="F1059" s="236" t="s">
        <v>269</v>
      </c>
      <c r="G1059" s="236" t="s">
        <v>666</v>
      </c>
      <c r="H1059" s="236" t="s">
        <v>666</v>
      </c>
      <c r="I1059" s="236" t="s">
        <v>667</v>
      </c>
      <c r="J1059" s="236" t="s">
        <v>482</v>
      </c>
      <c r="K1059" s="236" t="s">
        <v>482</v>
      </c>
      <c r="L1059" s="246">
        <v>0.85</v>
      </c>
      <c r="M1059" s="236" t="s">
        <v>1397</v>
      </c>
      <c r="N1059" s="236" t="s">
        <v>5263</v>
      </c>
      <c r="O1059" s="236" t="s">
        <v>463</v>
      </c>
      <c r="P1059" s="236">
        <v>1034705</v>
      </c>
      <c r="Q1059" s="246">
        <v>0.85</v>
      </c>
      <c r="R1059" s="236">
        <v>7777777</v>
      </c>
      <c r="S1059" s="236" t="s">
        <v>637</v>
      </c>
      <c r="T1059" s="236" t="s">
        <v>5264</v>
      </c>
      <c r="U1059" s="236" t="s">
        <v>735</v>
      </c>
      <c r="V1059" s="236" t="s">
        <v>5265</v>
      </c>
      <c r="W1059" s="236"/>
      <c r="AA1059" s="228">
        <v>44350</v>
      </c>
      <c r="AB1059" s="236" t="s">
        <v>879</v>
      </c>
    </row>
    <row r="1060" spans="1:36" x14ac:dyDescent="0.25">
      <c r="A1060" s="226" t="s">
        <v>5266</v>
      </c>
      <c r="B1060" s="226" t="s">
        <v>5267</v>
      </c>
      <c r="C1060" s="236" t="s">
        <v>731</v>
      </c>
      <c r="D1060" s="226" t="s">
        <v>732</v>
      </c>
      <c r="E1060" s="236" t="s">
        <v>462</v>
      </c>
      <c r="F1060" s="236" t="s">
        <v>269</v>
      </c>
      <c r="G1060" s="236" t="s">
        <v>666</v>
      </c>
      <c r="H1060" s="236" t="s">
        <v>666</v>
      </c>
      <c r="I1060" s="236" t="s">
        <v>667</v>
      </c>
      <c r="J1060" s="236" t="s">
        <v>482</v>
      </c>
      <c r="K1060" s="236" t="s">
        <v>482</v>
      </c>
      <c r="L1060" s="246">
        <v>0.85</v>
      </c>
      <c r="M1060" s="236" t="s">
        <v>1397</v>
      </c>
      <c r="N1060" s="236" t="s">
        <v>5263</v>
      </c>
      <c r="O1060" s="236" t="s">
        <v>5268</v>
      </c>
      <c r="P1060" s="236">
        <v>1034705</v>
      </c>
      <c r="Q1060" s="246">
        <v>0.85</v>
      </c>
      <c r="R1060" s="236">
        <v>7777777</v>
      </c>
      <c r="S1060" s="236" t="s">
        <v>637</v>
      </c>
      <c r="T1060" s="236" t="s">
        <v>636</v>
      </c>
      <c r="U1060" s="236" t="s">
        <v>735</v>
      </c>
      <c r="V1060" s="236" t="s">
        <v>636</v>
      </c>
      <c r="W1060" s="236"/>
      <c r="AA1060" s="228">
        <v>44350</v>
      </c>
      <c r="AB1060" s="236" t="s">
        <v>879</v>
      </c>
      <c r="AC1060" s="228">
        <v>44145</v>
      </c>
      <c r="AD1060" s="236" t="s">
        <v>709</v>
      </c>
    </row>
    <row r="1061" spans="1:36" x14ac:dyDescent="0.25">
      <c r="A1061" s="226" t="s">
        <v>5269</v>
      </c>
      <c r="B1061" s="226" t="s">
        <v>5270</v>
      </c>
      <c r="C1061" s="236" t="s">
        <v>687</v>
      </c>
      <c r="D1061" s="226" t="s">
        <v>688</v>
      </c>
      <c r="E1061" s="236" t="s">
        <v>462</v>
      </c>
      <c r="F1061" s="236" t="s">
        <v>269</v>
      </c>
      <c r="G1061" s="236" t="s">
        <v>666</v>
      </c>
      <c r="H1061" s="236" t="s">
        <v>666</v>
      </c>
      <c r="I1061" s="236" t="s">
        <v>667</v>
      </c>
      <c r="J1061" s="236" t="s">
        <v>482</v>
      </c>
      <c r="K1061" s="236" t="s">
        <v>482</v>
      </c>
      <c r="L1061" s="246">
        <v>0.85</v>
      </c>
      <c r="M1061" s="236" t="s">
        <v>1397</v>
      </c>
      <c r="N1061" s="236" t="s">
        <v>1798</v>
      </c>
      <c r="O1061" s="236" t="s">
        <v>5271</v>
      </c>
      <c r="P1061" s="236" t="s">
        <v>636</v>
      </c>
      <c r="Q1061" s="246">
        <v>0.85</v>
      </c>
      <c r="R1061" s="236">
        <v>51510</v>
      </c>
      <c r="S1061" s="236" t="s">
        <v>637</v>
      </c>
      <c r="T1061" s="236" t="s">
        <v>5264</v>
      </c>
      <c r="U1061" s="236" t="s">
        <v>735</v>
      </c>
      <c r="V1061" s="236" t="s">
        <v>636</v>
      </c>
      <c r="W1061" s="236"/>
      <c r="AA1061" s="228">
        <v>44350</v>
      </c>
      <c r="AB1061" s="236" t="s">
        <v>879</v>
      </c>
      <c r="AC1061" s="228">
        <v>44145</v>
      </c>
      <c r="AD1061" s="236" t="s">
        <v>709</v>
      </c>
    </row>
    <row r="1062" spans="1:36" x14ac:dyDescent="0.25">
      <c r="A1062" s="226" t="s">
        <v>5272</v>
      </c>
      <c r="B1062" s="226" t="s">
        <v>5273</v>
      </c>
      <c r="C1062" s="236" t="s">
        <v>99</v>
      </c>
      <c r="D1062" s="236" t="s">
        <v>631</v>
      </c>
      <c r="E1062" s="236" t="s">
        <v>5274</v>
      </c>
      <c r="F1062" s="236" t="s">
        <v>269</v>
      </c>
      <c r="G1062" s="236" t="s">
        <v>666</v>
      </c>
      <c r="H1062" s="236" t="s">
        <v>666</v>
      </c>
      <c r="I1062" s="236"/>
      <c r="J1062" s="236" t="s">
        <v>682</v>
      </c>
      <c r="K1062" s="236" t="s">
        <v>682</v>
      </c>
      <c r="L1062" s="246">
        <v>1</v>
      </c>
      <c r="M1062" s="236" t="s">
        <v>5275</v>
      </c>
      <c r="N1062" s="236" t="s">
        <v>5274</v>
      </c>
      <c r="O1062" s="236" t="s">
        <v>5276</v>
      </c>
      <c r="P1062" s="236" t="s">
        <v>636</v>
      </c>
      <c r="Q1062" s="246">
        <v>1</v>
      </c>
      <c r="R1062" s="236">
        <v>1088779</v>
      </c>
      <c r="S1062" s="236" t="s">
        <v>637</v>
      </c>
      <c r="T1062" s="236" t="s">
        <v>1474</v>
      </c>
      <c r="U1062" s="236" t="s">
        <v>1061</v>
      </c>
      <c r="V1062" s="236" t="s">
        <v>5274</v>
      </c>
      <c r="W1062" s="236"/>
      <c r="X1062" s="226" t="s">
        <v>1625</v>
      </c>
      <c r="Y1062" s="226" t="s">
        <v>1625</v>
      </c>
      <c r="AC1062" s="230" t="s">
        <v>1044</v>
      </c>
      <c r="AD1062" s="229">
        <v>44765</v>
      </c>
    </row>
    <row r="1063" spans="1:36" x14ac:dyDescent="0.25">
      <c r="A1063" s="226" t="s">
        <v>5277</v>
      </c>
      <c r="B1063" s="226" t="s">
        <v>5278</v>
      </c>
      <c r="C1063" s="236" t="s">
        <v>687</v>
      </c>
      <c r="D1063" s="226" t="s">
        <v>688</v>
      </c>
      <c r="E1063" s="236" t="s">
        <v>5274</v>
      </c>
      <c r="F1063" s="236" t="s">
        <v>269</v>
      </c>
      <c r="G1063" s="236" t="s">
        <v>666</v>
      </c>
      <c r="H1063" s="236" t="s">
        <v>666</v>
      </c>
      <c r="I1063" s="236" t="s">
        <v>667</v>
      </c>
      <c r="J1063" s="236" t="s">
        <v>289</v>
      </c>
      <c r="K1063" s="236" t="s">
        <v>289</v>
      </c>
      <c r="L1063" s="246">
        <v>1</v>
      </c>
      <c r="M1063" s="236" t="s">
        <v>5275</v>
      </c>
      <c r="N1063" s="236" t="s">
        <v>5274</v>
      </c>
      <c r="O1063" s="236" t="s">
        <v>5279</v>
      </c>
      <c r="P1063" s="236" t="s">
        <v>5280</v>
      </c>
      <c r="Q1063" s="246">
        <v>1</v>
      </c>
      <c r="R1063" s="236">
        <v>1436</v>
      </c>
      <c r="S1063" s="236" t="s">
        <v>637</v>
      </c>
      <c r="T1063" s="236" t="s">
        <v>5281</v>
      </c>
      <c r="U1063" s="236" t="s">
        <v>1061</v>
      </c>
      <c r="V1063" s="236" t="s">
        <v>636</v>
      </c>
      <c r="W1063" s="236"/>
    </row>
    <row r="1064" spans="1:36" x14ac:dyDescent="0.25">
      <c r="A1064" s="226" t="s">
        <v>5282</v>
      </c>
      <c r="B1064" s="226" t="s">
        <v>5283</v>
      </c>
      <c r="C1064" s="236" t="s">
        <v>99</v>
      </c>
      <c r="D1064" s="236" t="s">
        <v>631</v>
      </c>
      <c r="E1064" s="236" t="s">
        <v>5284</v>
      </c>
      <c r="F1064" s="236" t="s">
        <v>269</v>
      </c>
      <c r="G1064" s="236" t="s">
        <v>666</v>
      </c>
      <c r="H1064" s="236" t="s">
        <v>666</v>
      </c>
      <c r="I1064" s="236"/>
      <c r="J1064" s="236" t="s">
        <v>682</v>
      </c>
      <c r="K1064" s="236" t="s">
        <v>682</v>
      </c>
      <c r="L1064" s="246">
        <v>1</v>
      </c>
      <c r="M1064" s="236" t="s">
        <v>5275</v>
      </c>
      <c r="N1064" s="236" t="s">
        <v>5284</v>
      </c>
      <c r="O1064" s="236" t="s">
        <v>5285</v>
      </c>
      <c r="P1064" s="236" t="s">
        <v>636</v>
      </c>
      <c r="Q1064" s="246">
        <v>1</v>
      </c>
      <c r="R1064" s="236">
        <v>1098459</v>
      </c>
      <c r="S1064" s="236" t="s">
        <v>633</v>
      </c>
      <c r="T1064" s="236" t="s">
        <v>1474</v>
      </c>
      <c r="U1064" s="236" t="s">
        <v>1061</v>
      </c>
      <c r="V1064" s="236" t="s">
        <v>636</v>
      </c>
      <c r="W1064" s="236"/>
    </row>
    <row r="1065" spans="1:36" x14ac:dyDescent="0.25">
      <c r="A1065" s="226" t="s">
        <v>5286</v>
      </c>
      <c r="B1065" s="226" t="s">
        <v>5287</v>
      </c>
      <c r="C1065" s="236" t="s">
        <v>687</v>
      </c>
      <c r="D1065" s="226" t="s">
        <v>688</v>
      </c>
      <c r="E1065" s="236" t="s">
        <v>5284</v>
      </c>
      <c r="F1065" s="236" t="s">
        <v>269</v>
      </c>
      <c r="G1065" s="236" t="s">
        <v>666</v>
      </c>
      <c r="H1065" s="236" t="s">
        <v>666</v>
      </c>
      <c r="I1065" s="236"/>
      <c r="J1065" s="236" t="s">
        <v>682</v>
      </c>
      <c r="K1065" s="236" t="s">
        <v>682</v>
      </c>
      <c r="L1065" s="246">
        <v>1</v>
      </c>
      <c r="M1065" s="236" t="s">
        <v>1017</v>
      </c>
      <c r="N1065" s="236" t="s">
        <v>5284</v>
      </c>
      <c r="O1065" s="236" t="s">
        <v>5288</v>
      </c>
      <c r="P1065" s="236">
        <v>1023043</v>
      </c>
      <c r="Q1065" s="246">
        <v>1</v>
      </c>
      <c r="R1065" s="236">
        <v>3750</v>
      </c>
      <c r="S1065" s="236" t="s">
        <v>637</v>
      </c>
      <c r="T1065" s="236" t="s">
        <v>5281</v>
      </c>
      <c r="U1065" s="236" t="s">
        <v>1061</v>
      </c>
      <c r="V1065" s="236" t="s">
        <v>636</v>
      </c>
      <c r="W1065" s="236"/>
    </row>
    <row r="1066" spans="1:36" x14ac:dyDescent="0.25">
      <c r="A1066" s="226" t="s">
        <v>5289</v>
      </c>
      <c r="B1066" s="226" t="s">
        <v>5290</v>
      </c>
      <c r="C1066" s="236" t="s">
        <v>99</v>
      </c>
      <c r="D1066" s="236" t="s">
        <v>631</v>
      </c>
      <c r="E1066" s="236" t="s">
        <v>5291</v>
      </c>
      <c r="F1066" s="236" t="s">
        <v>269</v>
      </c>
      <c r="G1066" s="236" t="s">
        <v>666</v>
      </c>
      <c r="H1066" s="236" t="s">
        <v>666</v>
      </c>
      <c r="I1066" s="236"/>
      <c r="J1066" s="236" t="s">
        <v>682</v>
      </c>
      <c r="K1066" s="236" t="s">
        <v>682</v>
      </c>
      <c r="L1066" s="246">
        <v>1</v>
      </c>
      <c r="M1066" s="236" t="s">
        <v>5275</v>
      </c>
      <c r="N1066" s="236" t="s">
        <v>5291</v>
      </c>
      <c r="O1066" s="236" t="s">
        <v>5292</v>
      </c>
      <c r="P1066" s="236" t="s">
        <v>636</v>
      </c>
      <c r="Q1066" s="246">
        <v>1</v>
      </c>
      <c r="R1066" s="236">
        <v>1088780</v>
      </c>
      <c r="S1066" s="236" t="s">
        <v>637</v>
      </c>
      <c r="T1066" s="236" t="s">
        <v>1474</v>
      </c>
      <c r="U1066" s="236" t="s">
        <v>1061</v>
      </c>
      <c r="V1066" s="236" t="s">
        <v>5291</v>
      </c>
      <c r="W1066" s="236"/>
    </row>
    <row r="1067" spans="1:36" x14ac:dyDescent="0.25">
      <c r="A1067" s="226" t="s">
        <v>5293</v>
      </c>
      <c r="B1067" s="226" t="s">
        <v>5294</v>
      </c>
      <c r="C1067" s="236" t="s">
        <v>687</v>
      </c>
      <c r="D1067" s="226" t="s">
        <v>688</v>
      </c>
      <c r="E1067" s="236" t="s">
        <v>5291</v>
      </c>
      <c r="F1067" s="236" t="s">
        <v>269</v>
      </c>
      <c r="G1067" s="236" t="s">
        <v>666</v>
      </c>
      <c r="H1067" s="236" t="s">
        <v>666</v>
      </c>
      <c r="I1067" s="236"/>
      <c r="J1067" s="236" t="s">
        <v>682</v>
      </c>
      <c r="K1067" s="236" t="s">
        <v>682</v>
      </c>
      <c r="L1067" s="246">
        <v>1</v>
      </c>
      <c r="M1067" s="236" t="s">
        <v>5275</v>
      </c>
      <c r="N1067" s="236" t="s">
        <v>5291</v>
      </c>
      <c r="O1067" s="236" t="s">
        <v>5295</v>
      </c>
      <c r="P1067" s="236" t="s">
        <v>636</v>
      </c>
      <c r="Q1067" s="246">
        <v>1</v>
      </c>
      <c r="R1067" s="236">
        <v>7777777</v>
      </c>
      <c r="S1067" s="236" t="s">
        <v>637</v>
      </c>
      <c r="T1067" s="236" t="s">
        <v>1474</v>
      </c>
      <c r="U1067" s="236" t="s">
        <v>1061</v>
      </c>
      <c r="V1067" s="236" t="s">
        <v>636</v>
      </c>
      <c r="W1067" s="236"/>
    </row>
    <row r="1068" spans="1:36" x14ac:dyDescent="0.25">
      <c r="A1068" s="226" t="s">
        <v>5296</v>
      </c>
      <c r="B1068" s="226" t="s">
        <v>5297</v>
      </c>
      <c r="C1068" s="236" t="s">
        <v>99</v>
      </c>
      <c r="D1068" s="236" t="s">
        <v>631</v>
      </c>
      <c r="E1068" s="236" t="s">
        <v>421</v>
      </c>
      <c r="F1068" s="236" t="s">
        <v>269</v>
      </c>
      <c r="G1068" s="236" t="s">
        <v>666</v>
      </c>
      <c r="H1068" s="236" t="s">
        <v>666</v>
      </c>
      <c r="I1068" s="236" t="s">
        <v>667</v>
      </c>
      <c r="J1068" s="236" t="s">
        <v>474</v>
      </c>
      <c r="K1068" s="236" t="s">
        <v>474</v>
      </c>
      <c r="L1068" s="246">
        <v>2.5499999999999998</v>
      </c>
      <c r="M1068" s="236" t="s">
        <v>1397</v>
      </c>
      <c r="N1068" s="236" t="s">
        <v>421</v>
      </c>
      <c r="O1068" s="236" t="s">
        <v>422</v>
      </c>
      <c r="P1068" s="236">
        <v>1016090</v>
      </c>
      <c r="Q1068" s="246">
        <v>2.5499999999999998</v>
      </c>
      <c r="R1068" s="236">
        <v>1089206</v>
      </c>
      <c r="S1068" s="236" t="s">
        <v>637</v>
      </c>
      <c r="T1068" s="236" t="s">
        <v>1074</v>
      </c>
      <c r="U1068" s="259" t="s">
        <v>5298</v>
      </c>
      <c r="V1068" s="236" t="s">
        <v>636</v>
      </c>
      <c r="W1068" s="236"/>
      <c r="AA1068" s="228">
        <v>44665</v>
      </c>
      <c r="AB1068" s="259" t="s">
        <v>735</v>
      </c>
      <c r="AC1068" s="228">
        <v>44613</v>
      </c>
      <c r="AD1068" s="236" t="s">
        <v>735</v>
      </c>
      <c r="AE1068" s="228">
        <v>44540</v>
      </c>
      <c r="AF1068" s="236" t="s">
        <v>639</v>
      </c>
      <c r="AG1068" s="249">
        <v>44435</v>
      </c>
      <c r="AH1068" s="236" t="s">
        <v>735</v>
      </c>
      <c r="AI1068" s="249">
        <v>44258</v>
      </c>
      <c r="AJ1068" s="236" t="s">
        <v>879</v>
      </c>
    </row>
    <row r="1069" spans="1:36" x14ac:dyDescent="0.25">
      <c r="A1069" s="226" t="s">
        <v>5299</v>
      </c>
      <c r="B1069" s="226" t="s">
        <v>5300</v>
      </c>
      <c r="C1069" s="236" t="s">
        <v>731</v>
      </c>
      <c r="D1069" s="226" t="s">
        <v>732</v>
      </c>
      <c r="E1069" s="236" t="s">
        <v>421</v>
      </c>
      <c r="F1069" s="236" t="s">
        <v>269</v>
      </c>
      <c r="G1069" s="236" t="s">
        <v>666</v>
      </c>
      <c r="H1069" s="236" t="s">
        <v>666</v>
      </c>
      <c r="I1069" s="236" t="s">
        <v>667</v>
      </c>
      <c r="J1069" s="236" t="s">
        <v>474</v>
      </c>
      <c r="K1069" s="236" t="s">
        <v>474</v>
      </c>
      <c r="L1069" s="246">
        <v>2.5499999999999998</v>
      </c>
      <c r="M1069" s="236" t="s">
        <v>1397</v>
      </c>
      <c r="N1069" s="236" t="s">
        <v>5301</v>
      </c>
      <c r="O1069" s="236" t="s">
        <v>5302</v>
      </c>
      <c r="P1069" s="236">
        <v>1016090</v>
      </c>
      <c r="Q1069" s="246">
        <v>2.5499999999999998</v>
      </c>
      <c r="R1069" s="236">
        <v>1089206</v>
      </c>
      <c r="S1069" s="236" t="s">
        <v>637</v>
      </c>
      <c r="T1069" s="236" t="s">
        <v>1074</v>
      </c>
      <c r="U1069" s="259" t="s">
        <v>5298</v>
      </c>
      <c r="V1069" s="236" t="s">
        <v>421</v>
      </c>
      <c r="W1069" s="236"/>
      <c r="AA1069" s="228">
        <v>44665</v>
      </c>
      <c r="AB1069" s="259" t="s">
        <v>735</v>
      </c>
      <c r="AC1069" s="228">
        <v>44613</v>
      </c>
      <c r="AD1069" s="236" t="s">
        <v>735</v>
      </c>
      <c r="AE1069" s="228">
        <v>44540</v>
      </c>
      <c r="AF1069" s="236" t="s">
        <v>639</v>
      </c>
      <c r="AG1069" s="249">
        <v>44435</v>
      </c>
      <c r="AH1069" s="236" t="s">
        <v>735</v>
      </c>
      <c r="AI1069" s="229"/>
    </row>
    <row r="1070" spans="1:36" x14ac:dyDescent="0.25">
      <c r="A1070" s="226" t="s">
        <v>5303</v>
      </c>
      <c r="B1070" s="226" t="s">
        <v>5304</v>
      </c>
      <c r="C1070" s="236" t="s">
        <v>99</v>
      </c>
      <c r="D1070" s="236" t="s">
        <v>631</v>
      </c>
      <c r="E1070" s="236" t="s">
        <v>413</v>
      </c>
      <c r="F1070" s="236" t="s">
        <v>269</v>
      </c>
      <c r="G1070" s="236" t="s">
        <v>666</v>
      </c>
      <c r="H1070" s="236" t="s">
        <v>666</v>
      </c>
      <c r="I1070" s="236" t="s">
        <v>667</v>
      </c>
      <c r="J1070" s="236" t="s">
        <v>478</v>
      </c>
      <c r="K1070" s="236" t="s">
        <v>478</v>
      </c>
      <c r="L1070" s="246">
        <v>2.6</v>
      </c>
      <c r="M1070" s="236" t="s">
        <v>1397</v>
      </c>
      <c r="N1070" s="236" t="s">
        <v>413</v>
      </c>
      <c r="O1070" s="236" t="s">
        <v>414</v>
      </c>
      <c r="P1070" s="236">
        <v>1008175</v>
      </c>
      <c r="Q1070" s="246">
        <v>2.6</v>
      </c>
      <c r="R1070" s="236">
        <v>1089207</v>
      </c>
      <c r="S1070" s="236" t="s">
        <v>637</v>
      </c>
      <c r="T1070" s="236" t="s">
        <v>478</v>
      </c>
      <c r="U1070" s="259" t="s">
        <v>5298</v>
      </c>
      <c r="V1070" s="236" t="s">
        <v>636</v>
      </c>
      <c r="W1070" s="236"/>
      <c r="AA1070" s="228">
        <v>44665</v>
      </c>
      <c r="AB1070" s="259" t="s">
        <v>735</v>
      </c>
      <c r="AC1070" s="228">
        <v>44613</v>
      </c>
      <c r="AD1070" s="236" t="s">
        <v>735</v>
      </c>
      <c r="AE1070" s="228">
        <v>44258</v>
      </c>
      <c r="AF1070" s="236" t="s">
        <v>879</v>
      </c>
    </row>
    <row r="1071" spans="1:36" x14ac:dyDescent="0.25">
      <c r="A1071" s="226" t="s">
        <v>5305</v>
      </c>
      <c r="B1071" s="226" t="s">
        <v>5306</v>
      </c>
      <c r="C1071" s="236" t="s">
        <v>731</v>
      </c>
      <c r="D1071" s="226" t="s">
        <v>732</v>
      </c>
      <c r="E1071" s="236" t="s">
        <v>413</v>
      </c>
      <c r="F1071" s="236" t="s">
        <v>269</v>
      </c>
      <c r="G1071" s="236" t="s">
        <v>666</v>
      </c>
      <c r="H1071" s="236" t="s">
        <v>666</v>
      </c>
      <c r="I1071" s="236" t="s">
        <v>667</v>
      </c>
      <c r="J1071" s="236" t="s">
        <v>478</v>
      </c>
      <c r="K1071" s="236" t="s">
        <v>478</v>
      </c>
      <c r="L1071" s="246">
        <v>2.6</v>
      </c>
      <c r="M1071" s="236" t="s">
        <v>1397</v>
      </c>
      <c r="N1071" s="236" t="s">
        <v>413</v>
      </c>
      <c r="O1071" s="236" t="s">
        <v>5307</v>
      </c>
      <c r="P1071" s="236">
        <v>1008175</v>
      </c>
      <c r="Q1071" s="246">
        <v>2.6</v>
      </c>
      <c r="R1071" s="236">
        <v>1089207</v>
      </c>
      <c r="S1071" s="236" t="s">
        <v>637</v>
      </c>
      <c r="T1071" s="236" t="s">
        <v>478</v>
      </c>
      <c r="U1071" s="259" t="s">
        <v>5298</v>
      </c>
      <c r="V1071" s="236" t="s">
        <v>413</v>
      </c>
      <c r="W1071" s="236"/>
      <c r="AA1071" s="228">
        <v>44665</v>
      </c>
      <c r="AB1071" s="259" t="s">
        <v>735</v>
      </c>
      <c r="AC1071" s="228">
        <v>44613</v>
      </c>
      <c r="AD1071" s="236" t="s">
        <v>735</v>
      </c>
      <c r="AE1071" s="230"/>
    </row>
    <row r="1072" spans="1:36" x14ac:dyDescent="0.25">
      <c r="A1072" s="226" t="s">
        <v>5308</v>
      </c>
      <c r="B1072" s="226" t="s">
        <v>5309</v>
      </c>
      <c r="C1072" s="236" t="s">
        <v>99</v>
      </c>
      <c r="D1072" s="236" t="s">
        <v>631</v>
      </c>
      <c r="E1072" s="236" t="s">
        <v>5310</v>
      </c>
      <c r="F1072" s="236" t="s">
        <v>269</v>
      </c>
      <c r="G1072" s="236" t="s">
        <v>666</v>
      </c>
      <c r="H1072" s="236" t="s">
        <v>666</v>
      </c>
      <c r="I1072" s="236"/>
      <c r="J1072" s="236" t="s">
        <v>3853</v>
      </c>
      <c r="K1072" s="236" t="s">
        <v>3853</v>
      </c>
      <c r="L1072" s="246">
        <v>1</v>
      </c>
      <c r="M1072" s="236" t="s">
        <v>1397</v>
      </c>
      <c r="N1072" s="236" t="s">
        <v>5310</v>
      </c>
      <c r="O1072" s="236" t="s">
        <v>5311</v>
      </c>
      <c r="P1072" s="236" t="s">
        <v>636</v>
      </c>
      <c r="Q1072" s="246">
        <v>1</v>
      </c>
      <c r="R1072" s="236">
        <v>1069805</v>
      </c>
      <c r="S1072" s="236" t="s">
        <v>637</v>
      </c>
      <c r="T1072" s="236" t="s">
        <v>3856</v>
      </c>
      <c r="U1072" s="236" t="s">
        <v>639</v>
      </c>
      <c r="V1072" s="236" t="s">
        <v>636</v>
      </c>
      <c r="W1072" s="236"/>
      <c r="X1072" s="226" t="s">
        <v>640</v>
      </c>
      <c r="Y1072" s="226" t="s">
        <v>640</v>
      </c>
      <c r="Z1072" s="226" t="s">
        <v>640</v>
      </c>
    </row>
    <row r="1073" spans="1:33" x14ac:dyDescent="0.25">
      <c r="A1073" s="226" t="s">
        <v>5312</v>
      </c>
      <c r="B1073" s="226" t="s">
        <v>5313</v>
      </c>
      <c r="C1073" s="236" t="s">
        <v>731</v>
      </c>
      <c r="D1073" s="226" t="s">
        <v>732</v>
      </c>
      <c r="E1073" s="236" t="s">
        <v>5310</v>
      </c>
      <c r="F1073" s="236" t="s">
        <v>269</v>
      </c>
      <c r="G1073" s="236" t="s">
        <v>666</v>
      </c>
      <c r="H1073" s="236" t="s">
        <v>666</v>
      </c>
      <c r="I1073" s="236"/>
      <c r="J1073" s="236" t="s">
        <v>3853</v>
      </c>
      <c r="K1073" s="236" t="s">
        <v>3853</v>
      </c>
      <c r="L1073" s="246">
        <v>1</v>
      </c>
      <c r="M1073" s="236" t="s">
        <v>1397</v>
      </c>
      <c r="N1073" s="236" t="s">
        <v>5314</v>
      </c>
      <c r="O1073" s="236" t="s">
        <v>5315</v>
      </c>
      <c r="P1073" s="236" t="s">
        <v>5316</v>
      </c>
      <c r="Q1073" s="246">
        <v>1</v>
      </c>
      <c r="R1073" s="236">
        <v>1069805</v>
      </c>
      <c r="S1073" s="236" t="s">
        <v>637</v>
      </c>
      <c r="T1073" s="236" t="s">
        <v>3856</v>
      </c>
      <c r="U1073" s="236" t="s">
        <v>639</v>
      </c>
      <c r="V1073" s="236" t="s">
        <v>816</v>
      </c>
      <c r="W1073" s="236"/>
      <c r="X1073" s="226" t="s">
        <v>773</v>
      </c>
      <c r="Y1073" s="226" t="s">
        <v>773</v>
      </c>
      <c r="Z1073" s="226" t="s">
        <v>773</v>
      </c>
    </row>
    <row r="1074" spans="1:33" x14ac:dyDescent="0.25">
      <c r="A1074" s="226" t="s">
        <v>5317</v>
      </c>
      <c r="B1074" s="226" t="s">
        <v>5318</v>
      </c>
      <c r="C1074" s="236" t="s">
        <v>731</v>
      </c>
      <c r="D1074" s="226" t="s">
        <v>732</v>
      </c>
      <c r="E1074" s="236" t="s">
        <v>5319</v>
      </c>
      <c r="F1074" s="236" t="s">
        <v>269</v>
      </c>
      <c r="G1074" s="236" t="s">
        <v>666</v>
      </c>
      <c r="H1074" s="236" t="s">
        <v>666</v>
      </c>
      <c r="I1074" s="236"/>
      <c r="J1074" s="236" t="s">
        <v>3853</v>
      </c>
      <c r="K1074" s="236" t="s">
        <v>3853</v>
      </c>
      <c r="L1074" s="246">
        <v>1</v>
      </c>
      <c r="M1074" s="236" t="s">
        <v>1397</v>
      </c>
      <c r="N1074" s="236" t="s">
        <v>5314</v>
      </c>
      <c r="O1074" s="236" t="s">
        <v>5315</v>
      </c>
      <c r="P1074" s="236" t="s">
        <v>5316</v>
      </c>
      <c r="Q1074" s="246">
        <v>1</v>
      </c>
      <c r="R1074" s="236">
        <v>1069805</v>
      </c>
      <c r="S1074" s="236" t="s">
        <v>637</v>
      </c>
      <c r="T1074" s="236" t="s">
        <v>3856</v>
      </c>
      <c r="U1074" s="236" t="s">
        <v>639</v>
      </c>
      <c r="V1074" s="236" t="s">
        <v>636</v>
      </c>
      <c r="W1074" s="236"/>
      <c r="X1074" s="226" t="s">
        <v>773</v>
      </c>
      <c r="Y1074" s="226" t="s">
        <v>773</v>
      </c>
      <c r="Z1074" s="226" t="s">
        <v>773</v>
      </c>
    </row>
    <row r="1075" spans="1:33" x14ac:dyDescent="0.25">
      <c r="A1075" s="226" t="s">
        <v>5320</v>
      </c>
      <c r="B1075" s="226" t="s">
        <v>5321</v>
      </c>
      <c r="C1075" s="236" t="s">
        <v>731</v>
      </c>
      <c r="D1075" s="226" t="s">
        <v>732</v>
      </c>
      <c r="E1075" s="236" t="s">
        <v>5322</v>
      </c>
      <c r="F1075" s="236" t="s">
        <v>269</v>
      </c>
      <c r="G1075" s="236" t="s">
        <v>666</v>
      </c>
      <c r="H1075" s="236" t="s">
        <v>666</v>
      </c>
      <c r="I1075" s="236"/>
      <c r="J1075" s="236" t="s">
        <v>3853</v>
      </c>
      <c r="K1075" s="236" t="s">
        <v>3853</v>
      </c>
      <c r="L1075" s="246">
        <v>1</v>
      </c>
      <c r="M1075" s="236" t="s">
        <v>1397</v>
      </c>
      <c r="N1075" s="236" t="s">
        <v>5323</v>
      </c>
      <c r="O1075" s="236" t="s">
        <v>5324</v>
      </c>
      <c r="P1075" s="236">
        <v>1015725</v>
      </c>
      <c r="Q1075" s="246">
        <v>1</v>
      </c>
      <c r="R1075" s="236">
        <v>1080572</v>
      </c>
      <c r="S1075" s="236" t="s">
        <v>637</v>
      </c>
      <c r="T1075" s="236" t="s">
        <v>694</v>
      </c>
      <c r="U1075" s="236" t="s">
        <v>639</v>
      </c>
      <c r="V1075" s="236" t="s">
        <v>5325</v>
      </c>
      <c r="W1075" s="236"/>
      <c r="X1075" s="226" t="s">
        <v>773</v>
      </c>
      <c r="Y1075" s="226" t="s">
        <v>773</v>
      </c>
      <c r="Z1075" s="226" t="s">
        <v>773</v>
      </c>
    </row>
    <row r="1076" spans="1:33" x14ac:dyDescent="0.25">
      <c r="A1076" s="226" t="s">
        <v>5326</v>
      </c>
      <c r="B1076" s="226" t="s">
        <v>5327</v>
      </c>
      <c r="C1076" s="236" t="s">
        <v>99</v>
      </c>
      <c r="D1076" s="236" t="s">
        <v>631</v>
      </c>
      <c r="E1076" s="236" t="s">
        <v>5328</v>
      </c>
      <c r="F1076" s="236" t="s">
        <v>269</v>
      </c>
      <c r="G1076" s="236" t="s">
        <v>666</v>
      </c>
      <c r="H1076" s="236" t="s">
        <v>666</v>
      </c>
      <c r="I1076" s="236"/>
      <c r="J1076" s="236" t="s">
        <v>3853</v>
      </c>
      <c r="K1076" s="236" t="s">
        <v>3853</v>
      </c>
      <c r="L1076" s="246">
        <v>1.35</v>
      </c>
      <c r="M1076" s="236" t="s">
        <v>1397</v>
      </c>
      <c r="N1076" s="236" t="s">
        <v>5323</v>
      </c>
      <c r="O1076" s="236" t="s">
        <v>5329</v>
      </c>
      <c r="P1076" s="236">
        <v>1015725</v>
      </c>
      <c r="Q1076" s="246">
        <v>1.35</v>
      </c>
      <c r="R1076" s="236">
        <v>1080572</v>
      </c>
      <c r="S1076" s="236" t="s">
        <v>637</v>
      </c>
      <c r="T1076" s="236" t="s">
        <v>3856</v>
      </c>
      <c r="U1076" s="236" t="s">
        <v>639</v>
      </c>
      <c r="V1076" s="236" t="s">
        <v>636</v>
      </c>
      <c r="W1076" s="236"/>
      <c r="X1076" s="226" t="s">
        <v>640</v>
      </c>
      <c r="Y1076" s="226" t="s">
        <v>640</v>
      </c>
      <c r="Z1076" s="226" t="s">
        <v>640</v>
      </c>
    </row>
    <row r="1077" spans="1:33" x14ac:dyDescent="0.25">
      <c r="A1077" s="226" t="s">
        <v>5330</v>
      </c>
      <c r="B1077" s="226" t="s">
        <v>5331</v>
      </c>
      <c r="C1077" s="236" t="s">
        <v>99</v>
      </c>
      <c r="D1077" s="236" t="s">
        <v>631</v>
      </c>
      <c r="E1077" s="236" t="s">
        <v>5332</v>
      </c>
      <c r="F1077" s="236" t="s">
        <v>269</v>
      </c>
      <c r="G1077" s="236" t="s">
        <v>666</v>
      </c>
      <c r="H1077" s="236" t="s">
        <v>666</v>
      </c>
      <c r="I1077" s="236"/>
      <c r="J1077" s="236" t="s">
        <v>3853</v>
      </c>
      <c r="K1077" s="236" t="s">
        <v>3853</v>
      </c>
      <c r="L1077" s="246">
        <v>1</v>
      </c>
      <c r="M1077" s="236" t="s">
        <v>1397</v>
      </c>
      <c r="N1077" s="236" t="s">
        <v>5333</v>
      </c>
      <c r="O1077" s="236" t="s">
        <v>5334</v>
      </c>
      <c r="P1077" s="236">
        <v>1016831</v>
      </c>
      <c r="Q1077" s="246">
        <v>1</v>
      </c>
      <c r="R1077" s="236">
        <v>1095189</v>
      </c>
      <c r="S1077" s="236" t="s">
        <v>637</v>
      </c>
      <c r="T1077" s="236" t="s">
        <v>3856</v>
      </c>
      <c r="U1077" s="236" t="s">
        <v>639</v>
      </c>
      <c r="V1077" s="236" t="s">
        <v>636</v>
      </c>
      <c r="W1077" s="236"/>
      <c r="X1077" s="226" t="s">
        <v>640</v>
      </c>
      <c r="Y1077" s="226" t="s">
        <v>640</v>
      </c>
      <c r="Z1077" s="226" t="s">
        <v>640</v>
      </c>
    </row>
    <row r="1078" spans="1:33" x14ac:dyDescent="0.25">
      <c r="A1078" s="226" t="s">
        <v>5335</v>
      </c>
      <c r="B1078" s="226" t="s">
        <v>5336</v>
      </c>
      <c r="C1078" s="236" t="s">
        <v>687</v>
      </c>
      <c r="D1078" s="226" t="s">
        <v>688</v>
      </c>
      <c r="E1078" s="236" t="s">
        <v>5337</v>
      </c>
      <c r="F1078" s="236" t="s">
        <v>269</v>
      </c>
      <c r="G1078" s="236" t="s">
        <v>666</v>
      </c>
      <c r="H1078" s="236" t="s">
        <v>666</v>
      </c>
      <c r="I1078" s="236" t="e">
        <v>#N/A</v>
      </c>
      <c r="J1078" s="236" t="s">
        <v>289</v>
      </c>
      <c r="K1078" s="236" t="s">
        <v>289</v>
      </c>
      <c r="L1078" s="246">
        <v>9</v>
      </c>
      <c r="M1078" s="236" t="s">
        <v>5338</v>
      </c>
      <c r="N1078" s="236" t="s">
        <v>5339</v>
      </c>
      <c r="O1078" s="236" t="s">
        <v>5340</v>
      </c>
      <c r="P1078" s="236" t="s">
        <v>4427</v>
      </c>
      <c r="Q1078" s="246">
        <v>9</v>
      </c>
      <c r="R1078" s="236">
        <v>7777777</v>
      </c>
      <c r="S1078" s="236" t="s">
        <v>716</v>
      </c>
      <c r="T1078" s="236" t="s">
        <v>866</v>
      </c>
      <c r="U1078" s="236" t="s">
        <v>639</v>
      </c>
      <c r="V1078" s="236" t="s">
        <v>636</v>
      </c>
      <c r="W1078" s="236"/>
      <c r="X1078" s="226" t="s">
        <v>695</v>
      </c>
      <c r="Y1078" s="226" t="s">
        <v>695</v>
      </c>
      <c r="Z1078" s="226" t="s">
        <v>695</v>
      </c>
    </row>
    <row r="1079" spans="1:33" x14ac:dyDescent="0.25">
      <c r="A1079" s="226" t="s">
        <v>5341</v>
      </c>
      <c r="B1079" s="226" t="s">
        <v>5342</v>
      </c>
      <c r="C1079" s="236" t="s">
        <v>687</v>
      </c>
      <c r="D1079" s="226" t="s">
        <v>688</v>
      </c>
      <c r="E1079" s="236" t="s">
        <v>5343</v>
      </c>
      <c r="F1079" s="236" t="s">
        <v>269</v>
      </c>
      <c r="G1079" s="236" t="s">
        <v>666</v>
      </c>
      <c r="H1079" s="236" t="s">
        <v>666</v>
      </c>
      <c r="I1079" s="236" t="e">
        <v>#N/A</v>
      </c>
      <c r="J1079" s="236" t="s">
        <v>289</v>
      </c>
      <c r="K1079" s="236" t="s">
        <v>289</v>
      </c>
      <c r="L1079" s="246">
        <v>9</v>
      </c>
      <c r="M1079" s="236" t="s">
        <v>5338</v>
      </c>
      <c r="N1079" s="236" t="s">
        <v>5344</v>
      </c>
      <c r="O1079" s="236" t="s">
        <v>5345</v>
      </c>
      <c r="P1079" s="236" t="s">
        <v>5343</v>
      </c>
      <c r="Q1079" s="246">
        <v>9</v>
      </c>
      <c r="R1079" s="236">
        <v>7777777</v>
      </c>
      <c r="S1079" s="236" t="s">
        <v>716</v>
      </c>
      <c r="T1079" s="236" t="s">
        <v>1378</v>
      </c>
      <c r="U1079" s="236" t="s">
        <v>639</v>
      </c>
      <c r="V1079" s="236" t="s">
        <v>636</v>
      </c>
      <c r="W1079" s="236"/>
      <c r="X1079" s="226" t="s">
        <v>695</v>
      </c>
      <c r="Y1079" s="226" t="s">
        <v>695</v>
      </c>
      <c r="Z1079" s="226" t="s">
        <v>695</v>
      </c>
    </row>
    <row r="1080" spans="1:33" x14ac:dyDescent="0.25">
      <c r="A1080" s="226" t="s">
        <v>5346</v>
      </c>
      <c r="B1080" s="226" t="s">
        <v>5347</v>
      </c>
      <c r="C1080" s="236" t="s">
        <v>687</v>
      </c>
      <c r="D1080" s="226" t="s">
        <v>688</v>
      </c>
      <c r="E1080" s="236" t="s">
        <v>5348</v>
      </c>
      <c r="F1080" s="236" t="s">
        <v>269</v>
      </c>
      <c r="G1080" s="236" t="s">
        <v>666</v>
      </c>
      <c r="H1080" s="236" t="s">
        <v>666</v>
      </c>
      <c r="I1080" s="236" t="e">
        <v>#N/A</v>
      </c>
      <c r="J1080" s="236" t="s">
        <v>289</v>
      </c>
      <c r="K1080" s="236" t="s">
        <v>289</v>
      </c>
      <c r="L1080" s="246">
        <v>9</v>
      </c>
      <c r="M1080" s="236" t="s">
        <v>5338</v>
      </c>
      <c r="N1080" s="236" t="s">
        <v>5349</v>
      </c>
      <c r="O1080" s="236" t="s">
        <v>5350</v>
      </c>
      <c r="P1080" s="236" t="s">
        <v>5348</v>
      </c>
      <c r="Q1080" s="246">
        <v>9</v>
      </c>
      <c r="R1080" s="236">
        <v>7777777</v>
      </c>
      <c r="S1080" s="236" t="s">
        <v>716</v>
      </c>
      <c r="T1080" s="236" t="s">
        <v>1378</v>
      </c>
      <c r="U1080" s="236" t="s">
        <v>639</v>
      </c>
      <c r="V1080" s="236" t="s">
        <v>636</v>
      </c>
      <c r="W1080" s="236"/>
      <c r="X1080" s="226" t="s">
        <v>695</v>
      </c>
      <c r="Y1080" s="226" t="s">
        <v>695</v>
      </c>
      <c r="Z1080" s="226" t="s">
        <v>695</v>
      </c>
    </row>
    <row r="1081" spans="1:33" x14ac:dyDescent="0.25">
      <c r="A1081" s="226" t="s">
        <v>5351</v>
      </c>
      <c r="B1081" s="226" t="s">
        <v>5352</v>
      </c>
      <c r="C1081" s="236" t="s">
        <v>687</v>
      </c>
      <c r="D1081" s="226" t="s">
        <v>688</v>
      </c>
      <c r="E1081" s="236" t="s">
        <v>5353</v>
      </c>
      <c r="F1081" s="236" t="s">
        <v>269</v>
      </c>
      <c r="G1081" s="236" t="s">
        <v>666</v>
      </c>
      <c r="H1081" s="236" t="s">
        <v>666</v>
      </c>
      <c r="I1081" s="236" t="e">
        <v>#N/A</v>
      </c>
      <c r="J1081" s="236" t="s">
        <v>309</v>
      </c>
      <c r="K1081" s="236" t="s">
        <v>309</v>
      </c>
      <c r="L1081" s="246">
        <v>9</v>
      </c>
      <c r="M1081" s="236" t="s">
        <v>5338</v>
      </c>
      <c r="N1081" s="236" t="s">
        <v>5354</v>
      </c>
      <c r="O1081" s="236" t="s">
        <v>5355</v>
      </c>
      <c r="P1081" s="236" t="s">
        <v>5353</v>
      </c>
      <c r="Q1081" s="246">
        <v>9</v>
      </c>
      <c r="R1081" s="236">
        <v>7777777</v>
      </c>
      <c r="S1081" s="236" t="s">
        <v>716</v>
      </c>
      <c r="T1081" s="236" t="s">
        <v>886</v>
      </c>
      <c r="U1081" s="236" t="s">
        <v>639</v>
      </c>
      <c r="V1081" s="236" t="s">
        <v>636</v>
      </c>
      <c r="W1081" s="236"/>
      <c r="X1081" s="226" t="s">
        <v>695</v>
      </c>
      <c r="Y1081" s="226" t="s">
        <v>695</v>
      </c>
      <c r="Z1081" s="226" t="s">
        <v>695</v>
      </c>
    </row>
    <row r="1082" spans="1:33" x14ac:dyDescent="0.25">
      <c r="A1082" s="244" t="s">
        <v>5356</v>
      </c>
      <c r="B1082" s="244" t="s">
        <v>5357</v>
      </c>
      <c r="C1082" s="245" t="s">
        <v>687</v>
      </c>
      <c r="D1082" s="244" t="s">
        <v>688</v>
      </c>
      <c r="E1082" s="236" t="s">
        <v>5358</v>
      </c>
      <c r="F1082" s="236" t="s">
        <v>269</v>
      </c>
      <c r="G1082" s="236" t="s">
        <v>666</v>
      </c>
      <c r="H1082" s="245" t="e">
        <v>#N/A</v>
      </c>
      <c r="I1082" s="236" t="e">
        <v>#N/A</v>
      </c>
      <c r="J1082" s="236" t="s">
        <v>289</v>
      </c>
      <c r="K1082" s="236" t="s">
        <v>289</v>
      </c>
      <c r="L1082" s="246">
        <v>9</v>
      </c>
      <c r="M1082" s="236" t="s">
        <v>1168</v>
      </c>
      <c r="N1082" s="236" t="s">
        <v>5359</v>
      </c>
      <c r="O1082" s="236" t="s">
        <v>5360</v>
      </c>
      <c r="P1082" s="236" t="s">
        <v>5358</v>
      </c>
      <c r="Q1082" s="246">
        <v>9</v>
      </c>
      <c r="R1082" s="236">
        <v>7777777</v>
      </c>
      <c r="S1082" s="236" t="s">
        <v>716</v>
      </c>
      <c r="T1082" s="236" t="s">
        <v>1378</v>
      </c>
      <c r="U1082" s="236" t="s">
        <v>639</v>
      </c>
      <c r="V1082" s="236" t="s">
        <v>636</v>
      </c>
      <c r="W1082" s="236"/>
      <c r="X1082" s="226" t="s">
        <v>695</v>
      </c>
      <c r="Y1082" s="226" t="s">
        <v>695</v>
      </c>
      <c r="Z1082" s="226" t="s">
        <v>695</v>
      </c>
    </row>
    <row r="1083" spans="1:33" x14ac:dyDescent="0.25">
      <c r="A1083" s="226" t="s">
        <v>5356</v>
      </c>
      <c r="B1083" s="226" t="s">
        <v>5361</v>
      </c>
      <c r="C1083" s="236" t="s">
        <v>687</v>
      </c>
      <c r="D1083" s="226" t="s">
        <v>688</v>
      </c>
      <c r="E1083" s="236" t="s">
        <v>5358</v>
      </c>
      <c r="F1083" s="236" t="s">
        <v>269</v>
      </c>
      <c r="G1083" s="236" t="s">
        <v>666</v>
      </c>
      <c r="H1083" s="236" t="s">
        <v>666</v>
      </c>
      <c r="I1083" s="236" t="e">
        <v>#N/A</v>
      </c>
      <c r="J1083" s="236" t="s">
        <v>289</v>
      </c>
      <c r="K1083" s="236" t="s">
        <v>289</v>
      </c>
      <c r="L1083" s="227">
        <v>9</v>
      </c>
      <c r="M1083" s="236" t="s">
        <v>1168</v>
      </c>
      <c r="N1083" s="236" t="s">
        <v>5359</v>
      </c>
      <c r="O1083" s="236" t="s">
        <v>5362</v>
      </c>
      <c r="P1083" s="236" t="s">
        <v>5358</v>
      </c>
      <c r="Q1083" s="227">
        <v>9</v>
      </c>
      <c r="R1083" s="236" t="s">
        <v>1060</v>
      </c>
      <c r="S1083" s="236" t="s">
        <v>716</v>
      </c>
      <c r="T1083" s="236" t="s">
        <v>1378</v>
      </c>
      <c r="U1083" s="236" t="s">
        <v>639</v>
      </c>
      <c r="V1083" s="236"/>
      <c r="W1083" s="236"/>
      <c r="X1083" s="236" t="s">
        <v>109</v>
      </c>
      <c r="Y1083" s="236" t="s">
        <v>109</v>
      </c>
      <c r="Z1083" s="236" t="s">
        <v>695</v>
      </c>
      <c r="AA1083" s="248" t="s">
        <v>1155</v>
      </c>
      <c r="AB1083" s="236"/>
      <c r="AC1083" s="248"/>
      <c r="AD1083" s="236"/>
      <c r="AE1083" s="236"/>
      <c r="AF1083" s="236"/>
      <c r="AG1083" s="236"/>
    </row>
    <row r="1084" spans="1:33" x14ac:dyDescent="0.25">
      <c r="A1084" s="244" t="s">
        <v>5363</v>
      </c>
      <c r="B1084" s="244" t="s">
        <v>5364</v>
      </c>
      <c r="C1084" s="245" t="s">
        <v>687</v>
      </c>
      <c r="D1084" s="244" t="s">
        <v>688</v>
      </c>
      <c r="E1084" s="236" t="s">
        <v>5365</v>
      </c>
      <c r="F1084" s="236" t="s">
        <v>269</v>
      </c>
      <c r="G1084" s="236" t="s">
        <v>666</v>
      </c>
      <c r="H1084" s="245" t="e">
        <v>#N/A</v>
      </c>
      <c r="I1084" s="236" t="e">
        <v>#N/A</v>
      </c>
      <c r="J1084" s="236" t="s">
        <v>289</v>
      </c>
      <c r="K1084" s="236" t="s">
        <v>289</v>
      </c>
      <c r="L1084" s="246">
        <v>9</v>
      </c>
      <c r="M1084" s="236" t="s">
        <v>1168</v>
      </c>
      <c r="N1084" s="236" t="s">
        <v>5366</v>
      </c>
      <c r="O1084" s="236" t="s">
        <v>5367</v>
      </c>
      <c r="P1084" s="236" t="s">
        <v>5365</v>
      </c>
      <c r="Q1084" s="246">
        <v>9</v>
      </c>
      <c r="R1084" s="236">
        <v>7777777</v>
      </c>
      <c r="S1084" s="236" t="s">
        <v>716</v>
      </c>
      <c r="T1084" s="236" t="s">
        <v>1378</v>
      </c>
      <c r="U1084" s="236" t="s">
        <v>639</v>
      </c>
      <c r="V1084" s="236" t="s">
        <v>636</v>
      </c>
      <c r="W1084" s="236"/>
      <c r="X1084" s="226" t="s">
        <v>695</v>
      </c>
      <c r="Y1084" s="226" t="s">
        <v>695</v>
      </c>
      <c r="Z1084" s="226" t="s">
        <v>695</v>
      </c>
    </row>
    <row r="1085" spans="1:33" x14ac:dyDescent="0.25">
      <c r="A1085" s="226" t="s">
        <v>5363</v>
      </c>
      <c r="B1085" s="226" t="s">
        <v>5368</v>
      </c>
      <c r="C1085" s="236" t="s">
        <v>687</v>
      </c>
      <c r="D1085" s="226" t="s">
        <v>688</v>
      </c>
      <c r="E1085" s="236" t="s">
        <v>5365</v>
      </c>
      <c r="F1085" s="236" t="s">
        <v>269</v>
      </c>
      <c r="G1085" s="236" t="s">
        <v>666</v>
      </c>
      <c r="H1085" s="236" t="s">
        <v>666</v>
      </c>
      <c r="I1085" s="236" t="e">
        <v>#N/A</v>
      </c>
      <c r="J1085" s="236" t="s">
        <v>289</v>
      </c>
      <c r="K1085" s="236" t="s">
        <v>289</v>
      </c>
      <c r="L1085" s="227">
        <v>9</v>
      </c>
      <c r="M1085" s="236" t="s">
        <v>1168</v>
      </c>
      <c r="N1085" s="236" t="s">
        <v>5366</v>
      </c>
      <c r="O1085" s="236" t="s">
        <v>5369</v>
      </c>
      <c r="P1085" s="236" t="s">
        <v>5365</v>
      </c>
      <c r="Q1085" s="227">
        <v>9</v>
      </c>
      <c r="R1085" s="236" t="s">
        <v>1060</v>
      </c>
      <c r="S1085" s="236" t="s">
        <v>716</v>
      </c>
      <c r="T1085" s="236" t="s">
        <v>1378</v>
      </c>
      <c r="U1085" s="236" t="s">
        <v>639</v>
      </c>
      <c r="V1085" s="236"/>
      <c r="W1085" s="236"/>
      <c r="X1085" s="236" t="s">
        <v>109</v>
      </c>
      <c r="Y1085" s="236" t="s">
        <v>109</v>
      </c>
      <c r="Z1085" s="236" t="s">
        <v>695</v>
      </c>
      <c r="AA1085" s="248" t="s">
        <v>1155</v>
      </c>
      <c r="AB1085" s="236"/>
      <c r="AC1085" s="248"/>
      <c r="AD1085" s="236"/>
      <c r="AE1085" s="236"/>
      <c r="AF1085" s="236"/>
      <c r="AG1085" s="236"/>
    </row>
    <row r="1086" spans="1:33" x14ac:dyDescent="0.25">
      <c r="A1086" s="244" t="s">
        <v>5370</v>
      </c>
      <c r="B1086" s="244" t="s">
        <v>5371</v>
      </c>
      <c r="C1086" s="245" t="s">
        <v>687</v>
      </c>
      <c r="D1086" s="244" t="s">
        <v>688</v>
      </c>
      <c r="E1086" s="236" t="s">
        <v>3552</v>
      </c>
      <c r="F1086" s="236" t="s">
        <v>269</v>
      </c>
      <c r="G1086" s="236" t="s">
        <v>666</v>
      </c>
      <c r="H1086" s="245" t="e">
        <v>#N/A</v>
      </c>
      <c r="I1086" s="236" t="e">
        <v>#N/A</v>
      </c>
      <c r="J1086" s="236" t="s">
        <v>289</v>
      </c>
      <c r="K1086" s="236" t="s">
        <v>289</v>
      </c>
      <c r="L1086" s="246">
        <v>9</v>
      </c>
      <c r="M1086" s="236" t="s">
        <v>1168</v>
      </c>
      <c r="N1086" s="236" t="s">
        <v>5372</v>
      </c>
      <c r="O1086" s="236" t="s">
        <v>5373</v>
      </c>
      <c r="P1086" s="236" t="s">
        <v>636</v>
      </c>
      <c r="Q1086" s="246">
        <v>9</v>
      </c>
      <c r="R1086" s="236">
        <v>7777777</v>
      </c>
      <c r="S1086" s="236" t="s">
        <v>716</v>
      </c>
      <c r="T1086" s="236" t="s">
        <v>866</v>
      </c>
      <c r="U1086" s="236" t="s">
        <v>639</v>
      </c>
      <c r="V1086" s="236" t="s">
        <v>636</v>
      </c>
      <c r="W1086" s="236"/>
      <c r="X1086" s="226" t="s">
        <v>695</v>
      </c>
      <c r="Y1086" s="226" t="s">
        <v>695</v>
      </c>
      <c r="Z1086" s="226" t="s">
        <v>695</v>
      </c>
    </row>
    <row r="1087" spans="1:33" x14ac:dyDescent="0.25">
      <c r="A1087" s="226" t="s">
        <v>5370</v>
      </c>
      <c r="B1087" s="226" t="s">
        <v>5374</v>
      </c>
      <c r="C1087" s="236" t="s">
        <v>687</v>
      </c>
      <c r="D1087" s="226" t="s">
        <v>688</v>
      </c>
      <c r="E1087" s="236" t="s">
        <v>3552</v>
      </c>
      <c r="F1087" s="236" t="s">
        <v>269</v>
      </c>
      <c r="G1087" s="236" t="s">
        <v>666</v>
      </c>
      <c r="H1087" s="236" t="s">
        <v>666</v>
      </c>
      <c r="I1087" s="236" t="e">
        <v>#N/A</v>
      </c>
      <c r="J1087" s="236" t="s">
        <v>289</v>
      </c>
      <c r="K1087" s="236" t="s">
        <v>289</v>
      </c>
      <c r="L1087" s="227">
        <v>9</v>
      </c>
      <c r="M1087" s="236" t="s">
        <v>1168</v>
      </c>
      <c r="N1087" s="236" t="s">
        <v>5372</v>
      </c>
      <c r="O1087" s="236" t="s">
        <v>5375</v>
      </c>
      <c r="P1087" s="236" t="s">
        <v>636</v>
      </c>
      <c r="Q1087" s="227">
        <v>9</v>
      </c>
      <c r="R1087" s="236" t="s">
        <v>1060</v>
      </c>
      <c r="S1087" s="236" t="s">
        <v>716</v>
      </c>
      <c r="T1087" s="236" t="s">
        <v>866</v>
      </c>
      <c r="U1087" s="236" t="s">
        <v>639</v>
      </c>
      <c r="V1087" s="236"/>
      <c r="W1087" s="236"/>
      <c r="X1087" s="236" t="s">
        <v>109</v>
      </c>
      <c r="Y1087" s="236" t="s">
        <v>109</v>
      </c>
      <c r="Z1087" s="236" t="s">
        <v>695</v>
      </c>
      <c r="AA1087" s="248" t="s">
        <v>1155</v>
      </c>
      <c r="AB1087" s="236"/>
      <c r="AC1087" s="248"/>
      <c r="AD1087" s="236"/>
      <c r="AE1087" s="236"/>
      <c r="AF1087" s="236"/>
      <c r="AG1087" s="236"/>
    </row>
    <row r="1088" spans="1:33" x14ac:dyDescent="0.25">
      <c r="A1088" s="244" t="s">
        <v>5376</v>
      </c>
      <c r="B1088" s="244" t="s">
        <v>5377</v>
      </c>
      <c r="C1088" s="245" t="s">
        <v>687</v>
      </c>
      <c r="D1088" s="244" t="s">
        <v>688</v>
      </c>
      <c r="E1088" s="236" t="s">
        <v>3560</v>
      </c>
      <c r="F1088" s="236" t="s">
        <v>269</v>
      </c>
      <c r="G1088" s="236" t="s">
        <v>666</v>
      </c>
      <c r="H1088" s="245" t="e">
        <v>#N/A</v>
      </c>
      <c r="I1088" s="236" t="e">
        <v>#N/A</v>
      </c>
      <c r="J1088" s="236" t="s">
        <v>289</v>
      </c>
      <c r="K1088" s="236" t="s">
        <v>289</v>
      </c>
      <c r="L1088" s="246">
        <v>9</v>
      </c>
      <c r="M1088" s="236" t="s">
        <v>1168</v>
      </c>
      <c r="N1088" s="236" t="s">
        <v>5378</v>
      </c>
      <c r="O1088" s="236" t="s">
        <v>5379</v>
      </c>
      <c r="P1088" s="236" t="s">
        <v>636</v>
      </c>
      <c r="Q1088" s="246">
        <v>9</v>
      </c>
      <c r="R1088" s="236">
        <v>7777777</v>
      </c>
      <c r="S1088" s="236" t="s">
        <v>716</v>
      </c>
      <c r="T1088" s="236" t="s">
        <v>1378</v>
      </c>
      <c r="U1088" s="236" t="s">
        <v>639</v>
      </c>
      <c r="V1088" s="236" t="s">
        <v>636</v>
      </c>
      <c r="W1088" s="236"/>
      <c r="X1088" s="226" t="s">
        <v>695</v>
      </c>
      <c r="Y1088" s="226" t="s">
        <v>695</v>
      </c>
      <c r="Z1088" s="226" t="s">
        <v>695</v>
      </c>
    </row>
    <row r="1089" spans="1:33" x14ac:dyDescent="0.25">
      <c r="A1089" s="226" t="s">
        <v>5376</v>
      </c>
      <c r="B1089" s="226" t="s">
        <v>5380</v>
      </c>
      <c r="C1089" s="236" t="s">
        <v>687</v>
      </c>
      <c r="D1089" s="226" t="s">
        <v>688</v>
      </c>
      <c r="E1089" s="236" t="s">
        <v>3560</v>
      </c>
      <c r="F1089" s="236" t="s">
        <v>269</v>
      </c>
      <c r="G1089" s="236" t="s">
        <v>666</v>
      </c>
      <c r="H1089" s="236" t="s">
        <v>666</v>
      </c>
      <c r="I1089" s="236" t="e">
        <v>#N/A</v>
      </c>
      <c r="J1089" s="236" t="s">
        <v>289</v>
      </c>
      <c r="K1089" s="236" t="s">
        <v>289</v>
      </c>
      <c r="L1089" s="227">
        <v>9</v>
      </c>
      <c r="M1089" s="236" t="s">
        <v>1168</v>
      </c>
      <c r="N1089" s="236" t="s">
        <v>5378</v>
      </c>
      <c r="O1089" s="236" t="s">
        <v>5381</v>
      </c>
      <c r="P1089" s="236" t="s">
        <v>636</v>
      </c>
      <c r="Q1089" s="227">
        <v>9</v>
      </c>
      <c r="R1089" s="236" t="s">
        <v>1060</v>
      </c>
      <c r="S1089" s="236" t="s">
        <v>716</v>
      </c>
      <c r="T1089" s="236" t="s">
        <v>1378</v>
      </c>
      <c r="U1089" s="236" t="s">
        <v>639</v>
      </c>
      <c r="V1089" s="236"/>
      <c r="W1089" s="236"/>
      <c r="X1089" s="236" t="s">
        <v>109</v>
      </c>
      <c r="Y1089" s="236" t="s">
        <v>109</v>
      </c>
      <c r="Z1089" s="236" t="s">
        <v>695</v>
      </c>
      <c r="AA1089" s="248" t="s">
        <v>1155</v>
      </c>
      <c r="AB1089" s="236"/>
      <c r="AC1089" s="248"/>
      <c r="AD1089" s="236"/>
      <c r="AE1089" s="236"/>
      <c r="AF1089" s="236"/>
      <c r="AG1089" s="236"/>
    </row>
    <row r="1090" spans="1:33" x14ac:dyDescent="0.25">
      <c r="A1090" s="244" t="s">
        <v>5382</v>
      </c>
      <c r="B1090" s="244" t="s">
        <v>5383</v>
      </c>
      <c r="C1090" s="245" t="s">
        <v>99</v>
      </c>
      <c r="D1090" s="245" t="s">
        <v>631</v>
      </c>
      <c r="E1090" s="236" t="s">
        <v>5384</v>
      </c>
      <c r="F1090" s="236" t="s">
        <v>269</v>
      </c>
      <c r="G1090" s="236" t="s">
        <v>666</v>
      </c>
      <c r="H1090" s="245" t="e">
        <v>#N/A</v>
      </c>
      <c r="I1090" s="236" t="s">
        <v>667</v>
      </c>
      <c r="J1090" s="236" t="s">
        <v>289</v>
      </c>
      <c r="K1090" s="236" t="s">
        <v>289</v>
      </c>
      <c r="L1090" s="246">
        <v>9</v>
      </c>
      <c r="M1090" s="236" t="s">
        <v>1168</v>
      </c>
      <c r="N1090" s="236" t="s">
        <v>5384</v>
      </c>
      <c r="O1090" s="236" t="s">
        <v>5385</v>
      </c>
      <c r="P1090" s="236" t="s">
        <v>636</v>
      </c>
      <c r="Q1090" s="246">
        <v>9</v>
      </c>
      <c r="R1090" s="236">
        <v>1075386</v>
      </c>
      <c r="S1090" s="236" t="s">
        <v>716</v>
      </c>
      <c r="T1090" s="236" t="s">
        <v>1989</v>
      </c>
      <c r="U1090" s="236" t="s">
        <v>639</v>
      </c>
      <c r="V1090" s="236" t="s">
        <v>5384</v>
      </c>
      <c r="W1090" s="236"/>
      <c r="X1090" s="226" t="s">
        <v>640</v>
      </c>
      <c r="Y1090" s="226" t="s">
        <v>640</v>
      </c>
      <c r="Z1090" s="226" t="s">
        <v>640</v>
      </c>
    </row>
    <row r="1091" spans="1:33" x14ac:dyDescent="0.25">
      <c r="A1091" s="226" t="s">
        <v>5382</v>
      </c>
      <c r="B1091" s="226" t="s">
        <v>5386</v>
      </c>
      <c r="C1091" s="236" t="s">
        <v>99</v>
      </c>
      <c r="D1091" s="236" t="s">
        <v>631</v>
      </c>
      <c r="E1091" s="236" t="s">
        <v>5384</v>
      </c>
      <c r="F1091" s="236" t="s">
        <v>269</v>
      </c>
      <c r="G1091" s="236" t="s">
        <v>666</v>
      </c>
      <c r="H1091" s="236" t="s">
        <v>666</v>
      </c>
      <c r="I1091" s="236" t="s">
        <v>667</v>
      </c>
      <c r="J1091" s="236" t="s">
        <v>289</v>
      </c>
      <c r="K1091" s="236" t="s">
        <v>289</v>
      </c>
      <c r="L1091" s="227">
        <v>9</v>
      </c>
      <c r="M1091" s="236" t="s">
        <v>1168</v>
      </c>
      <c r="N1091" s="236" t="s">
        <v>5384</v>
      </c>
      <c r="O1091" s="236" t="s">
        <v>5387</v>
      </c>
      <c r="P1091" s="236" t="s">
        <v>636</v>
      </c>
      <c r="Q1091" s="227">
        <v>9</v>
      </c>
      <c r="R1091" s="236" t="s">
        <v>5388</v>
      </c>
      <c r="S1091" s="236" t="s">
        <v>716</v>
      </c>
      <c r="T1091" s="236" t="s">
        <v>1989</v>
      </c>
      <c r="U1091" s="236" t="s">
        <v>639</v>
      </c>
      <c r="V1091" s="236"/>
      <c r="W1091" s="236"/>
      <c r="X1091" s="236" t="s">
        <v>109</v>
      </c>
      <c r="Y1091" s="236" t="s">
        <v>109</v>
      </c>
      <c r="Z1091" s="226" t="s">
        <v>640</v>
      </c>
      <c r="AA1091" s="248" t="s">
        <v>1155</v>
      </c>
      <c r="AB1091" s="236"/>
      <c r="AC1091" s="248"/>
      <c r="AD1091" s="236"/>
      <c r="AE1091" s="236"/>
      <c r="AF1091" s="236"/>
      <c r="AG1091" s="236"/>
    </row>
    <row r="1092" spans="1:33" x14ac:dyDescent="0.25">
      <c r="A1092" s="244" t="s">
        <v>5389</v>
      </c>
      <c r="B1092" s="244" t="s">
        <v>5390</v>
      </c>
      <c r="C1092" s="245" t="s">
        <v>687</v>
      </c>
      <c r="D1092" s="244" t="s">
        <v>688</v>
      </c>
      <c r="E1092" s="236" t="s">
        <v>5391</v>
      </c>
      <c r="F1092" s="236" t="s">
        <v>269</v>
      </c>
      <c r="G1092" s="236" t="s">
        <v>666</v>
      </c>
      <c r="H1092" s="245" t="e">
        <v>#N/A</v>
      </c>
      <c r="I1092" s="236" t="e">
        <v>#N/A</v>
      </c>
      <c r="J1092" s="236" t="s">
        <v>289</v>
      </c>
      <c r="K1092" s="236" t="s">
        <v>289</v>
      </c>
      <c r="L1092" s="246">
        <v>9</v>
      </c>
      <c r="M1092" s="236" t="s">
        <v>1168</v>
      </c>
      <c r="N1092" s="236" t="s">
        <v>5392</v>
      </c>
      <c r="O1092" s="236" t="s">
        <v>5393</v>
      </c>
      <c r="P1092" s="236" t="s">
        <v>5391</v>
      </c>
      <c r="Q1092" s="246">
        <v>9</v>
      </c>
      <c r="R1092" s="236">
        <v>7777777</v>
      </c>
      <c r="S1092" s="236" t="s">
        <v>716</v>
      </c>
      <c r="T1092" s="236" t="s">
        <v>1378</v>
      </c>
      <c r="U1092" s="236" t="s">
        <v>639</v>
      </c>
      <c r="V1092" s="236" t="s">
        <v>636</v>
      </c>
      <c r="W1092" s="236"/>
      <c r="X1092" s="226" t="s">
        <v>695</v>
      </c>
      <c r="Y1092" s="226" t="s">
        <v>695</v>
      </c>
      <c r="Z1092" s="226" t="s">
        <v>695</v>
      </c>
    </row>
    <row r="1093" spans="1:33" x14ac:dyDescent="0.25">
      <c r="A1093" s="226" t="s">
        <v>5389</v>
      </c>
      <c r="B1093" s="226" t="s">
        <v>5394</v>
      </c>
      <c r="C1093" s="236" t="s">
        <v>687</v>
      </c>
      <c r="D1093" s="226" t="s">
        <v>688</v>
      </c>
      <c r="E1093" s="236" t="s">
        <v>5391</v>
      </c>
      <c r="F1093" s="236" t="s">
        <v>269</v>
      </c>
      <c r="G1093" s="236" t="s">
        <v>666</v>
      </c>
      <c r="H1093" s="236" t="s">
        <v>666</v>
      </c>
      <c r="I1093" s="236" t="e">
        <v>#N/A</v>
      </c>
      <c r="J1093" s="236" t="s">
        <v>289</v>
      </c>
      <c r="K1093" s="236" t="s">
        <v>289</v>
      </c>
      <c r="L1093" s="227">
        <v>9</v>
      </c>
      <c r="M1093" s="236" t="s">
        <v>1168</v>
      </c>
      <c r="N1093" s="236" t="s">
        <v>5392</v>
      </c>
      <c r="O1093" s="236" t="s">
        <v>5395</v>
      </c>
      <c r="P1093" s="236" t="s">
        <v>5391</v>
      </c>
      <c r="Q1093" s="227">
        <v>9</v>
      </c>
      <c r="R1093" s="236" t="s">
        <v>1060</v>
      </c>
      <c r="S1093" s="236" t="s">
        <v>716</v>
      </c>
      <c r="T1093" s="236" t="s">
        <v>1378</v>
      </c>
      <c r="U1093" s="236" t="s">
        <v>639</v>
      </c>
      <c r="V1093" s="236"/>
      <c r="W1093" s="236"/>
      <c r="X1093" s="236" t="s">
        <v>109</v>
      </c>
      <c r="Y1093" s="236" t="s">
        <v>109</v>
      </c>
      <c r="Z1093" s="236" t="s">
        <v>695</v>
      </c>
      <c r="AA1093" s="248" t="s">
        <v>1155</v>
      </c>
      <c r="AB1093" s="236"/>
      <c r="AC1093" s="248"/>
      <c r="AD1093" s="236"/>
      <c r="AE1093" s="236"/>
      <c r="AF1093" s="236"/>
      <c r="AG1093" s="236"/>
    </row>
    <row r="1094" spans="1:33" x14ac:dyDescent="0.25">
      <c r="A1094" s="244" t="s">
        <v>5396</v>
      </c>
      <c r="B1094" s="244" t="s">
        <v>5397</v>
      </c>
      <c r="C1094" s="245" t="s">
        <v>99</v>
      </c>
      <c r="D1094" s="245" t="s">
        <v>631</v>
      </c>
      <c r="E1094" s="236" t="s">
        <v>5398</v>
      </c>
      <c r="F1094" s="236" t="s">
        <v>269</v>
      </c>
      <c r="G1094" s="236" t="s">
        <v>666</v>
      </c>
      <c r="H1094" s="245" t="e">
        <v>#N/A</v>
      </c>
      <c r="I1094" s="236" t="s">
        <v>667</v>
      </c>
      <c r="J1094" s="236" t="s">
        <v>289</v>
      </c>
      <c r="K1094" s="236" t="s">
        <v>289</v>
      </c>
      <c r="L1094" s="246">
        <v>9</v>
      </c>
      <c r="M1094" s="236" t="s">
        <v>1168</v>
      </c>
      <c r="N1094" s="236" t="s">
        <v>5398</v>
      </c>
      <c r="O1094" s="236" t="s">
        <v>5399</v>
      </c>
      <c r="P1094" s="236" t="s">
        <v>5400</v>
      </c>
      <c r="Q1094" s="246">
        <v>9</v>
      </c>
      <c r="R1094" s="236">
        <v>7777777</v>
      </c>
      <c r="S1094" s="236" t="s">
        <v>716</v>
      </c>
      <c r="T1094" s="236" t="s">
        <v>2173</v>
      </c>
      <c r="U1094" s="236" t="s">
        <v>718</v>
      </c>
      <c r="V1094" s="236" t="s">
        <v>5398</v>
      </c>
      <c r="W1094" s="236"/>
      <c r="AA1094" s="228">
        <v>44343</v>
      </c>
      <c r="AB1094" s="236" t="s">
        <v>709</v>
      </c>
    </row>
    <row r="1095" spans="1:33" x14ac:dyDescent="0.25">
      <c r="A1095" s="226" t="s">
        <v>5396</v>
      </c>
      <c r="B1095" s="226" t="s">
        <v>5401</v>
      </c>
      <c r="C1095" s="236" t="s">
        <v>99</v>
      </c>
      <c r="D1095" s="236" t="s">
        <v>631</v>
      </c>
      <c r="E1095" s="236" t="s">
        <v>5398</v>
      </c>
      <c r="F1095" s="236" t="s">
        <v>269</v>
      </c>
      <c r="G1095" s="236" t="s">
        <v>666</v>
      </c>
      <c r="H1095" s="236" t="s">
        <v>666</v>
      </c>
      <c r="I1095" s="236" t="s">
        <v>667</v>
      </c>
      <c r="J1095" s="236" t="s">
        <v>289</v>
      </c>
      <c r="K1095" s="236" t="s">
        <v>289</v>
      </c>
      <c r="L1095" s="227">
        <v>9</v>
      </c>
      <c r="M1095" s="236" t="s">
        <v>1168</v>
      </c>
      <c r="N1095" s="236" t="s">
        <v>5398</v>
      </c>
      <c r="O1095" s="236" t="s">
        <v>5402</v>
      </c>
      <c r="P1095" s="236" t="s">
        <v>5400</v>
      </c>
      <c r="Q1095" s="227">
        <v>9</v>
      </c>
      <c r="R1095" s="236" t="s">
        <v>1060</v>
      </c>
      <c r="S1095" s="236" t="s">
        <v>716</v>
      </c>
      <c r="T1095" s="236" t="s">
        <v>2173</v>
      </c>
      <c r="U1095" s="236" t="s">
        <v>718</v>
      </c>
      <c r="V1095" s="236"/>
      <c r="W1095" s="236"/>
      <c r="X1095" s="236" t="s">
        <v>109</v>
      </c>
      <c r="Y1095" s="236" t="s">
        <v>269</v>
      </c>
      <c r="Z1095" s="236"/>
      <c r="AA1095" s="228">
        <v>44343</v>
      </c>
      <c r="AB1095" s="236" t="s">
        <v>709</v>
      </c>
      <c r="AC1095" s="248" t="s">
        <v>1155</v>
      </c>
      <c r="AD1095" s="236"/>
      <c r="AE1095" s="236"/>
      <c r="AF1095" s="236"/>
      <c r="AG1095" s="236"/>
    </row>
    <row r="1096" spans="1:33" x14ac:dyDescent="0.25">
      <c r="A1096" s="244" t="s">
        <v>5403</v>
      </c>
      <c r="B1096" s="244" t="s">
        <v>5404</v>
      </c>
      <c r="C1096" s="245" t="s">
        <v>687</v>
      </c>
      <c r="D1096" s="244" t="s">
        <v>688</v>
      </c>
      <c r="E1096" s="236" t="s">
        <v>5398</v>
      </c>
      <c r="F1096" s="236" t="s">
        <v>269</v>
      </c>
      <c r="G1096" s="236" t="s">
        <v>666</v>
      </c>
      <c r="H1096" s="245" t="e">
        <v>#N/A</v>
      </c>
      <c r="I1096" s="236" t="s">
        <v>667</v>
      </c>
      <c r="J1096" s="236" t="s">
        <v>289</v>
      </c>
      <c r="K1096" s="236" t="s">
        <v>289</v>
      </c>
      <c r="L1096" s="246">
        <v>9</v>
      </c>
      <c r="M1096" s="236" t="s">
        <v>1168</v>
      </c>
      <c r="N1096" s="236" t="s">
        <v>5405</v>
      </c>
      <c r="O1096" s="236" t="s">
        <v>5406</v>
      </c>
      <c r="P1096" s="236" t="s">
        <v>5400</v>
      </c>
      <c r="Q1096" s="246">
        <v>9</v>
      </c>
      <c r="R1096" s="236">
        <v>7777777</v>
      </c>
      <c r="S1096" s="236" t="s">
        <v>716</v>
      </c>
      <c r="T1096" s="236" t="s">
        <v>2255</v>
      </c>
      <c r="U1096" s="236" t="s">
        <v>718</v>
      </c>
      <c r="V1096" s="236" t="s">
        <v>636</v>
      </c>
      <c r="W1096" s="236"/>
    </row>
    <row r="1097" spans="1:33" x14ac:dyDescent="0.25">
      <c r="A1097" s="226" t="s">
        <v>5403</v>
      </c>
      <c r="B1097" s="226" t="s">
        <v>5407</v>
      </c>
      <c r="C1097" s="236" t="s">
        <v>687</v>
      </c>
      <c r="D1097" s="226" t="s">
        <v>688</v>
      </c>
      <c r="E1097" s="236" t="s">
        <v>5398</v>
      </c>
      <c r="F1097" s="236" t="s">
        <v>269</v>
      </c>
      <c r="G1097" s="236" t="s">
        <v>666</v>
      </c>
      <c r="H1097" s="236" t="s">
        <v>666</v>
      </c>
      <c r="I1097" s="236" t="s">
        <v>667</v>
      </c>
      <c r="J1097" s="236" t="s">
        <v>289</v>
      </c>
      <c r="K1097" s="236" t="s">
        <v>289</v>
      </c>
      <c r="L1097" s="227">
        <v>9</v>
      </c>
      <c r="M1097" s="236" t="s">
        <v>1168</v>
      </c>
      <c r="N1097" s="236" t="s">
        <v>5405</v>
      </c>
      <c r="O1097" s="236" t="s">
        <v>5408</v>
      </c>
      <c r="P1097" s="236" t="s">
        <v>5400</v>
      </c>
      <c r="Q1097" s="227">
        <v>9</v>
      </c>
      <c r="R1097" s="236" t="s">
        <v>1060</v>
      </c>
      <c r="S1097" s="236" t="s">
        <v>716</v>
      </c>
      <c r="T1097" s="236" t="s">
        <v>2255</v>
      </c>
      <c r="U1097" s="236" t="s">
        <v>718</v>
      </c>
      <c r="V1097" s="236"/>
      <c r="W1097" s="236"/>
      <c r="X1097" s="236" t="s">
        <v>109</v>
      </c>
      <c r="Y1097" s="236" t="s">
        <v>269</v>
      </c>
      <c r="Z1097" s="236"/>
      <c r="AA1097" s="248" t="s">
        <v>1155</v>
      </c>
      <c r="AB1097" s="236"/>
      <c r="AC1097" s="248"/>
      <c r="AD1097" s="236"/>
      <c r="AE1097" s="236"/>
      <c r="AF1097" s="236"/>
      <c r="AG1097" s="236"/>
    </row>
    <row r="1098" spans="1:33" x14ac:dyDescent="0.25">
      <c r="A1098" s="244" t="s">
        <v>5409</v>
      </c>
      <c r="B1098" s="244" t="s">
        <v>5410</v>
      </c>
      <c r="C1098" s="245" t="s">
        <v>687</v>
      </c>
      <c r="D1098" s="244" t="s">
        <v>688</v>
      </c>
      <c r="E1098" s="236" t="s">
        <v>5411</v>
      </c>
      <c r="F1098" s="236" t="s">
        <v>269</v>
      </c>
      <c r="G1098" s="236" t="s">
        <v>666</v>
      </c>
      <c r="H1098" s="245" t="e">
        <v>#N/A</v>
      </c>
      <c r="I1098" s="236" t="s">
        <v>667</v>
      </c>
      <c r="J1098" s="236" t="s">
        <v>289</v>
      </c>
      <c r="K1098" s="236" t="s">
        <v>289</v>
      </c>
      <c r="L1098" s="246">
        <v>9</v>
      </c>
      <c r="M1098" s="236" t="s">
        <v>1168</v>
      </c>
      <c r="N1098" s="236" t="s">
        <v>5412</v>
      </c>
      <c r="O1098" s="236" t="s">
        <v>5413</v>
      </c>
      <c r="P1098" s="236" t="s">
        <v>5414</v>
      </c>
      <c r="Q1098" s="246">
        <v>9</v>
      </c>
      <c r="R1098" s="236">
        <v>7777777</v>
      </c>
      <c r="S1098" s="236" t="s">
        <v>716</v>
      </c>
      <c r="T1098" s="236" t="s">
        <v>2255</v>
      </c>
      <c r="U1098" s="236" t="s">
        <v>671</v>
      </c>
      <c r="V1098" s="236" t="s">
        <v>636</v>
      </c>
      <c r="W1098" s="236"/>
    </row>
    <row r="1099" spans="1:33" x14ac:dyDescent="0.25">
      <c r="A1099" s="226" t="s">
        <v>5409</v>
      </c>
      <c r="B1099" s="226" t="s">
        <v>5415</v>
      </c>
      <c r="C1099" s="236" t="s">
        <v>687</v>
      </c>
      <c r="D1099" s="226" t="s">
        <v>688</v>
      </c>
      <c r="E1099" s="236" t="s">
        <v>5411</v>
      </c>
      <c r="F1099" s="236" t="s">
        <v>269</v>
      </c>
      <c r="G1099" s="236" t="s">
        <v>666</v>
      </c>
      <c r="H1099" s="236" t="s">
        <v>666</v>
      </c>
      <c r="I1099" s="236" t="s">
        <v>667</v>
      </c>
      <c r="J1099" s="236" t="s">
        <v>289</v>
      </c>
      <c r="K1099" s="236" t="s">
        <v>289</v>
      </c>
      <c r="L1099" s="227">
        <v>9</v>
      </c>
      <c r="M1099" s="236" t="s">
        <v>1168</v>
      </c>
      <c r="N1099" s="236" t="s">
        <v>5412</v>
      </c>
      <c r="O1099" s="236" t="s">
        <v>5416</v>
      </c>
      <c r="P1099" s="236" t="s">
        <v>5414</v>
      </c>
      <c r="Q1099" s="227">
        <v>9</v>
      </c>
      <c r="R1099" s="236" t="s">
        <v>1060</v>
      </c>
      <c r="S1099" s="236" t="s">
        <v>716</v>
      </c>
      <c r="T1099" s="236" t="s">
        <v>2255</v>
      </c>
      <c r="U1099" s="236" t="s">
        <v>671</v>
      </c>
      <c r="V1099" s="236"/>
      <c r="W1099" s="236"/>
      <c r="X1099" s="236" t="s">
        <v>109</v>
      </c>
      <c r="Y1099" s="236" t="s">
        <v>269</v>
      </c>
      <c r="Z1099" s="236"/>
      <c r="AA1099" s="248" t="s">
        <v>1155</v>
      </c>
      <c r="AB1099" s="236"/>
      <c r="AC1099" s="248"/>
      <c r="AD1099" s="236"/>
      <c r="AE1099" s="236"/>
      <c r="AF1099" s="236"/>
      <c r="AG1099" s="236"/>
    </row>
    <row r="1100" spans="1:33" x14ac:dyDescent="0.25">
      <c r="A1100" s="244" t="s">
        <v>5417</v>
      </c>
      <c r="B1100" s="244" t="s">
        <v>5418</v>
      </c>
      <c r="C1100" s="245" t="s">
        <v>687</v>
      </c>
      <c r="D1100" s="244" t="s">
        <v>688</v>
      </c>
      <c r="E1100" s="236" t="s">
        <v>5419</v>
      </c>
      <c r="F1100" s="236" t="s">
        <v>269</v>
      </c>
      <c r="G1100" s="236" t="s">
        <v>666</v>
      </c>
      <c r="H1100" s="245" t="e">
        <v>#N/A</v>
      </c>
      <c r="I1100" s="236" t="s">
        <v>667</v>
      </c>
      <c r="J1100" s="236" t="s">
        <v>289</v>
      </c>
      <c r="K1100" s="236" t="s">
        <v>289</v>
      </c>
      <c r="L1100" s="246">
        <v>4.0999999999999996</v>
      </c>
      <c r="M1100" s="236" t="s">
        <v>1168</v>
      </c>
      <c r="N1100" s="236" t="s">
        <v>5405</v>
      </c>
      <c r="O1100" s="236" t="s">
        <v>5420</v>
      </c>
      <c r="P1100" s="236" t="s">
        <v>5414</v>
      </c>
      <c r="Q1100" s="246">
        <v>4.0999999999999996</v>
      </c>
      <c r="R1100" s="236">
        <v>7777777</v>
      </c>
      <c r="S1100" s="236" t="s">
        <v>716</v>
      </c>
      <c r="T1100" s="236" t="s">
        <v>2255</v>
      </c>
      <c r="U1100" s="236" t="s">
        <v>671</v>
      </c>
      <c r="V1100" s="236" t="s">
        <v>636</v>
      </c>
      <c r="W1100" s="236"/>
    </row>
    <row r="1101" spans="1:33" x14ac:dyDescent="0.25">
      <c r="A1101" s="226" t="s">
        <v>5417</v>
      </c>
      <c r="B1101" s="226" t="s">
        <v>5421</v>
      </c>
      <c r="C1101" s="236" t="s">
        <v>687</v>
      </c>
      <c r="D1101" s="226" t="s">
        <v>688</v>
      </c>
      <c r="E1101" s="236" t="s">
        <v>5419</v>
      </c>
      <c r="F1101" s="236" t="s">
        <v>269</v>
      </c>
      <c r="G1101" s="236" t="s">
        <v>666</v>
      </c>
      <c r="H1101" s="236" t="s">
        <v>666</v>
      </c>
      <c r="I1101" s="236" t="s">
        <v>667</v>
      </c>
      <c r="J1101" s="236" t="s">
        <v>289</v>
      </c>
      <c r="K1101" s="236" t="s">
        <v>289</v>
      </c>
      <c r="L1101" s="227">
        <v>9</v>
      </c>
      <c r="M1101" s="236" t="s">
        <v>1168</v>
      </c>
      <c r="N1101" s="236" t="s">
        <v>5405</v>
      </c>
      <c r="O1101" s="236" t="s">
        <v>5422</v>
      </c>
      <c r="P1101" s="236" t="s">
        <v>5414</v>
      </c>
      <c r="Q1101" s="227">
        <v>9</v>
      </c>
      <c r="R1101" s="236" t="s">
        <v>1060</v>
      </c>
      <c r="S1101" s="236" t="s">
        <v>716</v>
      </c>
      <c r="T1101" s="236" t="s">
        <v>2255</v>
      </c>
      <c r="U1101" s="236" t="s">
        <v>671</v>
      </c>
      <c r="V1101" s="236"/>
      <c r="W1101" s="236"/>
      <c r="X1101" s="236" t="s">
        <v>109</v>
      </c>
      <c r="Y1101" s="236" t="s">
        <v>269</v>
      </c>
      <c r="Z1101" s="236"/>
      <c r="AA1101" s="248" t="s">
        <v>1155</v>
      </c>
      <c r="AB1101" s="236"/>
      <c r="AC1101" s="248"/>
      <c r="AD1101" s="236"/>
      <c r="AE1101" s="236"/>
      <c r="AF1101" s="236"/>
      <c r="AG1101" s="236"/>
    </row>
    <row r="1102" spans="1:33" x14ac:dyDescent="0.25">
      <c r="A1102" s="226" t="s">
        <v>5423</v>
      </c>
      <c r="B1102" s="226" t="s">
        <v>5424</v>
      </c>
      <c r="C1102" s="236" t="s">
        <v>99</v>
      </c>
      <c r="D1102" s="236" t="s">
        <v>631</v>
      </c>
      <c r="E1102" s="236" t="s">
        <v>5425</v>
      </c>
      <c r="F1102" s="236" t="s">
        <v>269</v>
      </c>
      <c r="G1102" s="236" t="s">
        <v>666</v>
      </c>
      <c r="H1102" s="236" t="s">
        <v>666</v>
      </c>
      <c r="I1102" s="236" t="e">
        <v>#N/A</v>
      </c>
      <c r="J1102" s="236" t="s">
        <v>471</v>
      </c>
      <c r="K1102" s="236" t="s">
        <v>471</v>
      </c>
      <c r="L1102" s="246">
        <v>1</v>
      </c>
      <c r="M1102" s="236" t="s">
        <v>1397</v>
      </c>
      <c r="N1102" s="236" t="s">
        <v>5426</v>
      </c>
      <c r="O1102" s="236" t="s">
        <v>5427</v>
      </c>
      <c r="P1102" s="236" t="s">
        <v>636</v>
      </c>
      <c r="Q1102" s="246">
        <v>1</v>
      </c>
      <c r="R1102" s="236">
        <v>1068694</v>
      </c>
      <c r="S1102" s="236" t="s">
        <v>716</v>
      </c>
      <c r="T1102" s="236" t="s">
        <v>1563</v>
      </c>
      <c r="U1102" s="236" t="s">
        <v>639</v>
      </c>
      <c r="V1102" s="236" t="s">
        <v>636</v>
      </c>
      <c r="W1102" s="236"/>
      <c r="X1102" s="226" t="s">
        <v>640</v>
      </c>
      <c r="Y1102" s="226" t="s">
        <v>640</v>
      </c>
      <c r="Z1102" s="226" t="s">
        <v>640</v>
      </c>
    </row>
    <row r="1103" spans="1:33" x14ac:dyDescent="0.25">
      <c r="A1103" s="226" t="s">
        <v>5428</v>
      </c>
      <c r="B1103" s="226" t="s">
        <v>5429</v>
      </c>
      <c r="C1103" s="236" t="s">
        <v>99</v>
      </c>
      <c r="D1103" s="236" t="s">
        <v>631</v>
      </c>
      <c r="E1103" s="236" t="s">
        <v>5430</v>
      </c>
      <c r="F1103" s="236" t="s">
        <v>269</v>
      </c>
      <c r="G1103" s="236" t="s">
        <v>666</v>
      </c>
      <c r="H1103" s="236" t="s">
        <v>666</v>
      </c>
      <c r="I1103" s="236" t="s">
        <v>667</v>
      </c>
      <c r="J1103" s="236" t="s">
        <v>471</v>
      </c>
      <c r="K1103" s="236" t="s">
        <v>471</v>
      </c>
      <c r="L1103" s="246">
        <v>1</v>
      </c>
      <c r="M1103" s="236" t="s">
        <v>1397</v>
      </c>
      <c r="N1103" s="236" t="s">
        <v>5431</v>
      </c>
      <c r="O1103" s="236" t="s">
        <v>5432</v>
      </c>
      <c r="P1103" s="236">
        <v>1015693</v>
      </c>
      <c r="Q1103" s="246">
        <v>1</v>
      </c>
      <c r="R1103" s="236">
        <v>1078383</v>
      </c>
      <c r="S1103" s="236" t="s">
        <v>716</v>
      </c>
      <c r="T1103" s="236" t="s">
        <v>1960</v>
      </c>
      <c r="U1103" s="236" t="s">
        <v>735</v>
      </c>
      <c r="V1103" s="236" t="s">
        <v>636</v>
      </c>
      <c r="W1103" s="236"/>
      <c r="X1103" s="226" t="s">
        <v>640</v>
      </c>
      <c r="Y1103" s="226" t="s">
        <v>640</v>
      </c>
      <c r="AA1103" s="228">
        <v>44545</v>
      </c>
      <c r="AB1103" s="236" t="s">
        <v>639</v>
      </c>
    </row>
    <row r="1104" spans="1:33" x14ac:dyDescent="0.25">
      <c r="A1104" s="226" t="s">
        <v>5433</v>
      </c>
      <c r="B1104" s="226" t="s">
        <v>5434</v>
      </c>
      <c r="C1104" s="236" t="s">
        <v>99</v>
      </c>
      <c r="D1104" s="236" t="s">
        <v>631</v>
      </c>
      <c r="E1104" s="236" t="s">
        <v>5435</v>
      </c>
      <c r="F1104" s="236" t="s">
        <v>269</v>
      </c>
      <c r="G1104" s="236" t="s">
        <v>666</v>
      </c>
      <c r="H1104" s="236" t="s">
        <v>666</v>
      </c>
      <c r="I1104" s="236" t="s">
        <v>667</v>
      </c>
      <c r="J1104" s="236" t="s">
        <v>471</v>
      </c>
      <c r="K1104" s="236" t="s">
        <v>471</v>
      </c>
      <c r="L1104" s="246">
        <v>1</v>
      </c>
      <c r="M1104" s="236" t="s">
        <v>1397</v>
      </c>
      <c r="N1104" s="236" t="s">
        <v>5431</v>
      </c>
      <c r="O1104" s="236" t="s">
        <v>5432</v>
      </c>
      <c r="P1104" s="236">
        <v>1015693</v>
      </c>
      <c r="Q1104" s="246">
        <v>1</v>
      </c>
      <c r="R1104" s="236">
        <v>1078383</v>
      </c>
      <c r="S1104" s="236" t="s">
        <v>716</v>
      </c>
      <c r="T1104" s="236" t="s">
        <v>1960</v>
      </c>
      <c r="U1104" s="236" t="s">
        <v>735</v>
      </c>
      <c r="V1104" s="236" t="s">
        <v>636</v>
      </c>
      <c r="W1104" s="236"/>
      <c r="X1104" s="226" t="s">
        <v>640</v>
      </c>
      <c r="Y1104" s="226" t="s">
        <v>640</v>
      </c>
    </row>
    <row r="1105" spans="1:30" x14ac:dyDescent="0.25">
      <c r="A1105" s="226" t="s">
        <v>5436</v>
      </c>
      <c r="B1105" s="226" t="s">
        <v>5437</v>
      </c>
      <c r="C1105" s="236" t="s">
        <v>731</v>
      </c>
      <c r="D1105" s="226" t="s">
        <v>732</v>
      </c>
      <c r="E1105" s="236" t="s">
        <v>5435</v>
      </c>
      <c r="F1105" s="236" t="s">
        <v>269</v>
      </c>
      <c r="G1105" s="236" t="s">
        <v>666</v>
      </c>
      <c r="H1105" s="236" t="s">
        <v>666</v>
      </c>
      <c r="I1105" s="236" t="s">
        <v>667</v>
      </c>
      <c r="J1105" s="236" t="s">
        <v>471</v>
      </c>
      <c r="K1105" s="236" t="s">
        <v>471</v>
      </c>
      <c r="L1105" s="246">
        <v>1</v>
      </c>
      <c r="M1105" s="236" t="s">
        <v>1397</v>
      </c>
      <c r="N1105" s="236" t="s">
        <v>5431</v>
      </c>
      <c r="O1105" s="236" t="s">
        <v>5438</v>
      </c>
      <c r="P1105" s="236">
        <v>1015693</v>
      </c>
      <c r="Q1105" s="246">
        <v>1</v>
      </c>
      <c r="R1105" s="236">
        <v>7777777</v>
      </c>
      <c r="S1105" s="236" t="s">
        <v>716</v>
      </c>
      <c r="T1105" s="236" t="s">
        <v>5439</v>
      </c>
      <c r="U1105" s="236" t="s">
        <v>735</v>
      </c>
      <c r="V1105" s="236" t="s">
        <v>5431</v>
      </c>
      <c r="W1105" s="236"/>
      <c r="AA1105" s="228">
        <v>44545</v>
      </c>
      <c r="AB1105" s="236" t="s">
        <v>639</v>
      </c>
    </row>
    <row r="1106" spans="1:30" x14ac:dyDescent="0.25">
      <c r="A1106" s="226" t="s">
        <v>5440</v>
      </c>
      <c r="B1106" s="226" t="s">
        <v>5441</v>
      </c>
      <c r="C1106" s="236" t="s">
        <v>731</v>
      </c>
      <c r="D1106" s="226" t="s">
        <v>732</v>
      </c>
      <c r="E1106" s="236" t="s">
        <v>5442</v>
      </c>
      <c r="F1106" s="236" t="s">
        <v>269</v>
      </c>
      <c r="G1106" s="236" t="s">
        <v>666</v>
      </c>
      <c r="H1106" s="236" t="s">
        <v>666</v>
      </c>
      <c r="I1106" s="236" t="s">
        <v>667</v>
      </c>
      <c r="J1106" s="236" t="s">
        <v>471</v>
      </c>
      <c r="K1106" s="236" t="s">
        <v>471</v>
      </c>
      <c r="L1106" s="246">
        <v>0.5</v>
      </c>
      <c r="M1106" s="236" t="s">
        <v>1397</v>
      </c>
      <c r="N1106" s="236" t="s">
        <v>5431</v>
      </c>
      <c r="O1106" s="236" t="s">
        <v>5438</v>
      </c>
      <c r="P1106" s="236">
        <v>1015693</v>
      </c>
      <c r="Q1106" s="246">
        <v>0.5</v>
      </c>
      <c r="R1106" s="236">
        <v>7777777</v>
      </c>
      <c r="S1106" s="236" t="s">
        <v>716</v>
      </c>
      <c r="T1106" s="236" t="s">
        <v>1960</v>
      </c>
      <c r="U1106" s="236" t="s">
        <v>735</v>
      </c>
      <c r="V1106" s="236" t="s">
        <v>5431</v>
      </c>
      <c r="W1106" s="236"/>
    </row>
    <row r="1107" spans="1:30" x14ac:dyDescent="0.25">
      <c r="A1107" s="226" t="s">
        <v>5443</v>
      </c>
      <c r="B1107" s="226" t="s">
        <v>5444</v>
      </c>
      <c r="C1107" s="236" t="s">
        <v>99</v>
      </c>
      <c r="D1107" s="236" t="s">
        <v>631</v>
      </c>
      <c r="E1107" s="236" t="s">
        <v>5445</v>
      </c>
      <c r="F1107" s="236" t="s">
        <v>269</v>
      </c>
      <c r="G1107" s="236" t="s">
        <v>666</v>
      </c>
      <c r="H1107" s="236" t="s">
        <v>666</v>
      </c>
      <c r="I1107" s="236" t="e">
        <v>#N/A</v>
      </c>
      <c r="J1107" s="236" t="s">
        <v>468</v>
      </c>
      <c r="K1107" s="236" t="s">
        <v>468</v>
      </c>
      <c r="L1107" s="246">
        <v>1</v>
      </c>
      <c r="M1107" s="236" t="s">
        <v>5446</v>
      </c>
      <c r="N1107" s="236" t="s">
        <v>5447</v>
      </c>
      <c r="O1107" s="236" t="s">
        <v>5448</v>
      </c>
      <c r="P1107" s="236" t="s">
        <v>636</v>
      </c>
      <c r="Q1107" s="246">
        <v>1</v>
      </c>
      <c r="R1107" s="236">
        <v>1078986</v>
      </c>
      <c r="S1107" s="236" t="s">
        <v>637</v>
      </c>
      <c r="T1107" s="236" t="s">
        <v>678</v>
      </c>
      <c r="U1107" s="236" t="s">
        <v>639</v>
      </c>
      <c r="V1107" s="236" t="s">
        <v>636</v>
      </c>
      <c r="W1107" s="236"/>
      <c r="X1107" s="226" t="s">
        <v>640</v>
      </c>
      <c r="Y1107" s="226" t="s">
        <v>640</v>
      </c>
      <c r="Z1107" s="226" t="s">
        <v>640</v>
      </c>
    </row>
    <row r="1108" spans="1:30" x14ac:dyDescent="0.25">
      <c r="A1108" s="226" t="s">
        <v>5449</v>
      </c>
      <c r="B1108" s="226" t="s">
        <v>5450</v>
      </c>
      <c r="C1108" s="236" t="s">
        <v>99</v>
      </c>
      <c r="D1108" s="236" t="s">
        <v>631</v>
      </c>
      <c r="E1108" s="236" t="s">
        <v>5451</v>
      </c>
      <c r="F1108" s="236" t="s">
        <v>269</v>
      </c>
      <c r="G1108" s="236" t="s">
        <v>666</v>
      </c>
      <c r="H1108" s="236" t="s">
        <v>666</v>
      </c>
      <c r="I1108" s="236" t="e">
        <v>#N/A</v>
      </c>
      <c r="J1108" s="236" t="s">
        <v>468</v>
      </c>
      <c r="K1108" s="236" t="s">
        <v>468</v>
      </c>
      <c r="L1108" s="246">
        <v>1</v>
      </c>
      <c r="M1108" s="236" t="s">
        <v>5446</v>
      </c>
      <c r="N1108" s="236" t="s">
        <v>5452</v>
      </c>
      <c r="O1108" s="236" t="s">
        <v>5453</v>
      </c>
      <c r="P1108" s="236" t="s">
        <v>636</v>
      </c>
      <c r="Q1108" s="246">
        <v>1</v>
      </c>
      <c r="R1108" s="236">
        <v>1078983</v>
      </c>
      <c r="S1108" s="236" t="s">
        <v>637</v>
      </c>
      <c r="T1108" s="236" t="s">
        <v>678</v>
      </c>
      <c r="U1108" s="236" t="s">
        <v>639</v>
      </c>
      <c r="V1108" s="236" t="s">
        <v>636</v>
      </c>
      <c r="W1108" s="236"/>
      <c r="X1108" s="226" t="s">
        <v>640</v>
      </c>
      <c r="Y1108" s="226" t="s">
        <v>640</v>
      </c>
      <c r="Z1108" s="226" t="s">
        <v>640</v>
      </c>
    </row>
    <row r="1109" spans="1:30" x14ac:dyDescent="0.25">
      <c r="A1109" s="226" t="s">
        <v>5454</v>
      </c>
      <c r="B1109" s="226" t="s">
        <v>5455</v>
      </c>
      <c r="C1109" s="236" t="s">
        <v>99</v>
      </c>
      <c r="D1109" s="236" t="s">
        <v>631</v>
      </c>
      <c r="E1109" s="236" t="s">
        <v>5456</v>
      </c>
      <c r="F1109" s="236" t="s">
        <v>269</v>
      </c>
      <c r="G1109" s="236" t="s">
        <v>666</v>
      </c>
      <c r="H1109" s="236" t="s">
        <v>666</v>
      </c>
      <c r="I1109" s="236" t="e">
        <v>#N/A</v>
      </c>
      <c r="J1109" s="236" t="s">
        <v>468</v>
      </c>
      <c r="K1109" s="236" t="s">
        <v>468</v>
      </c>
      <c r="L1109" s="246">
        <v>1</v>
      </c>
      <c r="M1109" s="236" t="s">
        <v>5446</v>
      </c>
      <c r="N1109" s="236" t="s">
        <v>5457</v>
      </c>
      <c r="O1109" s="236" t="s">
        <v>5458</v>
      </c>
      <c r="P1109" s="236" t="s">
        <v>636</v>
      </c>
      <c r="Q1109" s="246">
        <v>1</v>
      </c>
      <c r="R1109" s="236">
        <v>1047914</v>
      </c>
      <c r="S1109" s="236" t="s">
        <v>637</v>
      </c>
      <c r="T1109" s="236" t="s">
        <v>678</v>
      </c>
      <c r="U1109" s="236" t="s">
        <v>639</v>
      </c>
      <c r="V1109" s="236" t="s">
        <v>636</v>
      </c>
      <c r="W1109" s="236"/>
      <c r="X1109" s="226" t="s">
        <v>640</v>
      </c>
      <c r="Y1109" s="226" t="s">
        <v>640</v>
      </c>
      <c r="Z1109" s="226" t="s">
        <v>640</v>
      </c>
    </row>
    <row r="1110" spans="1:30" x14ac:dyDescent="0.25">
      <c r="A1110" s="226" t="s">
        <v>5459</v>
      </c>
      <c r="B1110" s="226" t="s">
        <v>5460</v>
      </c>
      <c r="C1110" s="236" t="s">
        <v>99</v>
      </c>
      <c r="D1110" s="236" t="s">
        <v>631</v>
      </c>
      <c r="E1110" s="236" t="s">
        <v>5461</v>
      </c>
      <c r="F1110" s="236" t="s">
        <v>269</v>
      </c>
      <c r="G1110" s="236" t="s">
        <v>666</v>
      </c>
      <c r="H1110" s="236" t="s">
        <v>666</v>
      </c>
      <c r="I1110" s="236" t="e">
        <v>#N/A</v>
      </c>
      <c r="J1110" s="236" t="s">
        <v>632</v>
      </c>
      <c r="K1110" s="236" t="s">
        <v>632</v>
      </c>
      <c r="L1110" s="246">
        <v>1</v>
      </c>
      <c r="M1110" s="236" t="s">
        <v>5446</v>
      </c>
      <c r="N1110" s="236" t="s">
        <v>5462</v>
      </c>
      <c r="O1110" s="236" t="s">
        <v>5463</v>
      </c>
      <c r="P1110" s="236" t="s">
        <v>636</v>
      </c>
      <c r="Q1110" s="246">
        <v>1</v>
      </c>
      <c r="R1110" s="236">
        <v>1045468</v>
      </c>
      <c r="S1110" s="236" t="s">
        <v>637</v>
      </c>
      <c r="T1110" s="236" t="s">
        <v>638</v>
      </c>
      <c r="U1110" s="236" t="s">
        <v>639</v>
      </c>
      <c r="V1110" s="236" t="s">
        <v>636</v>
      </c>
      <c r="W1110" s="236"/>
      <c r="X1110" s="226" t="s">
        <v>640</v>
      </c>
      <c r="Y1110" s="226" t="s">
        <v>640</v>
      </c>
      <c r="Z1110" s="226" t="s">
        <v>640</v>
      </c>
    </row>
    <row r="1111" spans="1:30" x14ac:dyDescent="0.25">
      <c r="A1111" s="226" t="s">
        <v>5464</v>
      </c>
      <c r="B1111" s="226" t="s">
        <v>5465</v>
      </c>
      <c r="C1111" s="236" t="s">
        <v>731</v>
      </c>
      <c r="D1111" s="226" t="s">
        <v>732</v>
      </c>
      <c r="E1111" s="236" t="s">
        <v>5461</v>
      </c>
      <c r="F1111" s="236" t="s">
        <v>269</v>
      </c>
      <c r="G1111" s="236" t="s">
        <v>666</v>
      </c>
      <c r="H1111" s="236" t="s">
        <v>666</v>
      </c>
      <c r="I1111" s="236" t="e">
        <v>#N/A</v>
      </c>
      <c r="J1111" s="236" t="s">
        <v>632</v>
      </c>
      <c r="K1111" s="236" t="s">
        <v>632</v>
      </c>
      <c r="L1111" s="246">
        <v>1</v>
      </c>
      <c r="M1111" s="236" t="s">
        <v>5446</v>
      </c>
      <c r="N1111" s="236" t="s">
        <v>5466</v>
      </c>
      <c r="O1111" s="236" t="s">
        <v>5467</v>
      </c>
      <c r="P1111" s="236" t="s">
        <v>5461</v>
      </c>
      <c r="Q1111" s="246">
        <v>1</v>
      </c>
      <c r="R1111" s="236">
        <v>1045468</v>
      </c>
      <c r="S1111" s="236" t="s">
        <v>637</v>
      </c>
      <c r="T1111" s="236" t="s">
        <v>638</v>
      </c>
      <c r="U1111" s="236" t="s">
        <v>639</v>
      </c>
      <c r="V1111" s="236" t="s">
        <v>804</v>
      </c>
      <c r="W1111" s="236"/>
      <c r="X1111" s="226" t="s">
        <v>773</v>
      </c>
      <c r="Y1111" s="226" t="s">
        <v>773</v>
      </c>
      <c r="Z1111" s="226" t="s">
        <v>773</v>
      </c>
    </row>
    <row r="1112" spans="1:30" x14ac:dyDescent="0.25">
      <c r="A1112" s="226" t="s">
        <v>5468</v>
      </c>
      <c r="B1112" s="226" t="s">
        <v>5469</v>
      </c>
      <c r="C1112" s="236" t="s">
        <v>99</v>
      </c>
      <c r="D1112" s="236" t="s">
        <v>631</v>
      </c>
      <c r="E1112" s="236" t="s">
        <v>5470</v>
      </c>
      <c r="F1112" s="236" t="s">
        <v>269</v>
      </c>
      <c r="G1112" s="236" t="s">
        <v>666</v>
      </c>
      <c r="H1112" s="236" t="s">
        <v>666</v>
      </c>
      <c r="I1112" s="236"/>
      <c r="J1112" s="236" t="s">
        <v>682</v>
      </c>
      <c r="K1112" s="236" t="s">
        <v>682</v>
      </c>
      <c r="L1112" s="246">
        <v>1</v>
      </c>
      <c r="M1112" s="236" t="s">
        <v>5446</v>
      </c>
      <c r="N1112" s="236" t="s">
        <v>5471</v>
      </c>
      <c r="O1112" s="236" t="s">
        <v>5472</v>
      </c>
      <c r="P1112" s="236" t="s">
        <v>636</v>
      </c>
      <c r="Q1112" s="246">
        <v>1</v>
      </c>
      <c r="R1112" s="236">
        <v>1078987</v>
      </c>
      <c r="S1112" s="236" t="s">
        <v>637</v>
      </c>
      <c r="T1112" s="236" t="s">
        <v>682</v>
      </c>
      <c r="U1112" s="236" t="s">
        <v>639</v>
      </c>
      <c r="V1112" s="236" t="s">
        <v>636</v>
      </c>
      <c r="W1112" s="236"/>
      <c r="X1112" s="226" t="s">
        <v>640</v>
      </c>
      <c r="Y1112" s="226" t="s">
        <v>640</v>
      </c>
      <c r="Z1112" s="226" t="s">
        <v>640</v>
      </c>
    </row>
    <row r="1113" spans="1:30" x14ac:dyDescent="0.25">
      <c r="A1113" s="226" t="s">
        <v>5473</v>
      </c>
      <c r="B1113" s="226" t="s">
        <v>5474</v>
      </c>
      <c r="C1113" s="236" t="s">
        <v>99</v>
      </c>
      <c r="D1113" s="236" t="s">
        <v>631</v>
      </c>
      <c r="E1113" s="236" t="s">
        <v>387</v>
      </c>
      <c r="F1113" s="236" t="s">
        <v>269</v>
      </c>
      <c r="G1113" s="236" t="s">
        <v>666</v>
      </c>
      <c r="H1113" s="236" t="s">
        <v>666</v>
      </c>
      <c r="I1113" s="236" t="s">
        <v>667</v>
      </c>
      <c r="J1113" s="236" t="s">
        <v>478</v>
      </c>
      <c r="K1113" s="236" t="s">
        <v>478</v>
      </c>
      <c r="L1113" s="246">
        <v>1.9</v>
      </c>
      <c r="M1113" s="236" t="s">
        <v>862</v>
      </c>
      <c r="N1113" s="236" t="s">
        <v>387</v>
      </c>
      <c r="O1113" s="236" t="s">
        <v>388</v>
      </c>
      <c r="P1113" s="236">
        <v>1032731</v>
      </c>
      <c r="Q1113" s="246">
        <v>1.9</v>
      </c>
      <c r="R1113" s="236">
        <v>1086628</v>
      </c>
      <c r="S1113" s="236" t="s">
        <v>637</v>
      </c>
      <c r="T1113" s="236" t="s">
        <v>478</v>
      </c>
      <c r="U1113" s="236" t="s">
        <v>735</v>
      </c>
      <c r="V1113" s="236" t="s">
        <v>636</v>
      </c>
      <c r="W1113" s="236"/>
      <c r="AA1113" s="228">
        <v>44280</v>
      </c>
      <c r="AB1113" s="236" t="s">
        <v>879</v>
      </c>
    </row>
    <row r="1114" spans="1:30" x14ac:dyDescent="0.25">
      <c r="A1114" s="226" t="s">
        <v>5475</v>
      </c>
      <c r="B1114" s="226" t="s">
        <v>5476</v>
      </c>
      <c r="C1114" s="236" t="s">
        <v>731</v>
      </c>
      <c r="D1114" s="226" t="s">
        <v>732</v>
      </c>
      <c r="E1114" s="236" t="s">
        <v>5477</v>
      </c>
      <c r="F1114" s="236" t="s">
        <v>269</v>
      </c>
      <c r="G1114" s="236" t="s">
        <v>666</v>
      </c>
      <c r="H1114" s="236" t="s">
        <v>666</v>
      </c>
      <c r="I1114" s="236" t="e">
        <v>#N/A</v>
      </c>
      <c r="J1114" s="236" t="s">
        <v>478</v>
      </c>
      <c r="K1114" s="236" t="s">
        <v>478</v>
      </c>
      <c r="L1114" s="246">
        <v>1</v>
      </c>
      <c r="M1114" s="236" t="s">
        <v>862</v>
      </c>
      <c r="N1114" s="236" t="s">
        <v>1299</v>
      </c>
      <c r="O1114" s="236" t="s">
        <v>5478</v>
      </c>
      <c r="P1114" s="236" t="s">
        <v>1301</v>
      </c>
      <c r="Q1114" s="246">
        <v>1</v>
      </c>
      <c r="R1114" s="236">
        <v>7777777</v>
      </c>
      <c r="S1114" s="236" t="s">
        <v>637</v>
      </c>
      <c r="T1114" s="236" t="s">
        <v>478</v>
      </c>
      <c r="U1114" s="236" t="s">
        <v>735</v>
      </c>
      <c r="V1114" s="236" t="s">
        <v>636</v>
      </c>
      <c r="W1114" s="236"/>
    </row>
    <row r="1115" spans="1:30" x14ac:dyDescent="0.25">
      <c r="A1115" s="226" t="s">
        <v>5479</v>
      </c>
      <c r="B1115" s="226" t="s">
        <v>5480</v>
      </c>
      <c r="C1115" s="236" t="s">
        <v>99</v>
      </c>
      <c r="D1115" s="236" t="s">
        <v>631</v>
      </c>
      <c r="E1115" s="236" t="s">
        <v>5481</v>
      </c>
      <c r="F1115" s="236" t="s">
        <v>269</v>
      </c>
      <c r="G1115" s="236" t="s">
        <v>666</v>
      </c>
      <c r="H1115" s="236" t="s">
        <v>666</v>
      </c>
      <c r="I1115" s="236" t="s">
        <v>667</v>
      </c>
      <c r="J1115" s="236" t="s">
        <v>478</v>
      </c>
      <c r="K1115" s="236" t="s">
        <v>478</v>
      </c>
      <c r="L1115" s="246">
        <v>1</v>
      </c>
      <c r="M1115" s="236" t="s">
        <v>862</v>
      </c>
      <c r="N1115" s="236" t="s">
        <v>5481</v>
      </c>
      <c r="O1115" s="236" t="s">
        <v>5482</v>
      </c>
      <c r="P1115" s="236">
        <v>1032705</v>
      </c>
      <c r="Q1115" s="246">
        <v>1</v>
      </c>
      <c r="R1115" s="236">
        <v>1095424</v>
      </c>
      <c r="S1115" s="236" t="s">
        <v>637</v>
      </c>
      <c r="T1115" s="236" t="s">
        <v>478</v>
      </c>
      <c r="U1115" s="236" t="s">
        <v>639</v>
      </c>
      <c r="V1115" s="236" t="s">
        <v>636</v>
      </c>
      <c r="W1115" s="236"/>
      <c r="Z1115" s="226" t="s">
        <v>640</v>
      </c>
    </row>
    <row r="1116" spans="1:30" x14ac:dyDescent="0.25">
      <c r="A1116" s="226" t="s">
        <v>5483</v>
      </c>
      <c r="B1116" s="226" t="s">
        <v>5484</v>
      </c>
      <c r="C1116" s="236" t="s">
        <v>99</v>
      </c>
      <c r="D1116" s="236" t="s">
        <v>631</v>
      </c>
      <c r="E1116" s="236" t="s">
        <v>1310</v>
      </c>
      <c r="F1116" s="236" t="s">
        <v>269</v>
      </c>
      <c r="G1116" s="236" t="s">
        <v>666</v>
      </c>
      <c r="H1116" s="236" t="s">
        <v>666</v>
      </c>
      <c r="I1116" s="236" t="s">
        <v>667</v>
      </c>
      <c r="J1116" s="236" t="s">
        <v>479</v>
      </c>
      <c r="K1116" s="236" t="s">
        <v>479</v>
      </c>
      <c r="L1116" s="246">
        <v>2.2000000000000002</v>
      </c>
      <c r="M1116" s="236" t="s">
        <v>862</v>
      </c>
      <c r="N1116" s="236" t="s">
        <v>1310</v>
      </c>
      <c r="O1116" s="236" t="s">
        <v>5485</v>
      </c>
      <c r="P1116" s="236" t="s">
        <v>5486</v>
      </c>
      <c r="Q1116" s="246">
        <v>2.2000000000000002</v>
      </c>
      <c r="R1116" s="236">
        <v>1069258</v>
      </c>
      <c r="S1116" s="236" t="s">
        <v>637</v>
      </c>
      <c r="T1116" s="236" t="s">
        <v>2649</v>
      </c>
      <c r="U1116" s="236" t="s">
        <v>735</v>
      </c>
      <c r="V1116" s="236" t="s">
        <v>636</v>
      </c>
      <c r="W1116" s="236"/>
      <c r="X1116" s="226" t="s">
        <v>1625</v>
      </c>
      <c r="Y1116" s="226" t="s">
        <v>1625</v>
      </c>
      <c r="AA1116" s="228">
        <v>44343</v>
      </c>
      <c r="AB1116" s="236" t="s">
        <v>879</v>
      </c>
      <c r="AC1116" s="230" t="s">
        <v>1044</v>
      </c>
      <c r="AD1116" s="229">
        <v>44765</v>
      </c>
    </row>
    <row r="1117" spans="1:30" x14ac:dyDescent="0.25">
      <c r="A1117" s="226" t="s">
        <v>5487</v>
      </c>
      <c r="B1117" s="226" t="s">
        <v>5488</v>
      </c>
      <c r="C1117" s="236" t="s">
        <v>731</v>
      </c>
      <c r="D1117" s="226" t="s">
        <v>732</v>
      </c>
      <c r="E1117" s="236" t="s">
        <v>1310</v>
      </c>
      <c r="F1117" s="236" t="s">
        <v>269</v>
      </c>
      <c r="G1117" s="236" t="s">
        <v>666</v>
      </c>
      <c r="H1117" s="236" t="s">
        <v>666</v>
      </c>
      <c r="I1117" s="236" t="s">
        <v>667</v>
      </c>
      <c r="J1117" s="236" t="s">
        <v>479</v>
      </c>
      <c r="K1117" s="236" t="s">
        <v>479</v>
      </c>
      <c r="L1117" s="246">
        <v>2.2000000000000002</v>
      </c>
      <c r="M1117" s="236" t="s">
        <v>862</v>
      </c>
      <c r="N1117" s="236" t="s">
        <v>1310</v>
      </c>
      <c r="O1117" s="236" t="s">
        <v>5489</v>
      </c>
      <c r="P1117" s="236" t="s">
        <v>1312</v>
      </c>
      <c r="Q1117" s="246">
        <v>2.2000000000000002</v>
      </c>
      <c r="R1117" s="236">
        <v>1069258</v>
      </c>
      <c r="S1117" s="236" t="s">
        <v>637</v>
      </c>
      <c r="T1117" s="236" t="s">
        <v>2649</v>
      </c>
      <c r="U1117" s="236" t="s">
        <v>735</v>
      </c>
      <c r="V1117" s="236" t="s">
        <v>804</v>
      </c>
      <c r="W1117" s="236"/>
      <c r="AD1117" s="229"/>
    </row>
    <row r="1118" spans="1:30" x14ac:dyDescent="0.25">
      <c r="A1118" s="226" t="s">
        <v>5490</v>
      </c>
      <c r="B1118" s="226" t="s">
        <v>5491</v>
      </c>
      <c r="C1118" s="236" t="s">
        <v>99</v>
      </c>
      <c r="D1118" s="236" t="s">
        <v>631</v>
      </c>
      <c r="E1118" s="236" t="s">
        <v>441</v>
      </c>
      <c r="F1118" s="236" t="s">
        <v>269</v>
      </c>
      <c r="G1118" s="236" t="s">
        <v>666</v>
      </c>
      <c r="H1118" s="236" t="s">
        <v>666</v>
      </c>
      <c r="I1118" s="236" t="s">
        <v>667</v>
      </c>
      <c r="J1118" s="236" t="s">
        <v>479</v>
      </c>
      <c r="K1118" s="236" t="s">
        <v>479</v>
      </c>
      <c r="L1118" s="246">
        <v>1</v>
      </c>
      <c r="M1118" s="236" t="s">
        <v>862</v>
      </c>
      <c r="N1118" s="236" t="s">
        <v>441</v>
      </c>
      <c r="O1118" s="236" t="s">
        <v>442</v>
      </c>
      <c r="P1118" s="236">
        <v>1000510</v>
      </c>
      <c r="Q1118" s="246">
        <v>1</v>
      </c>
      <c r="R1118" s="236">
        <v>1076567</v>
      </c>
      <c r="S1118" s="236" t="s">
        <v>637</v>
      </c>
      <c r="T1118" s="236" t="s">
        <v>2649</v>
      </c>
      <c r="U1118" s="236" t="s">
        <v>735</v>
      </c>
      <c r="V1118" s="236" t="s">
        <v>636</v>
      </c>
      <c r="W1118" s="236"/>
      <c r="X1118" s="226" t="s">
        <v>1625</v>
      </c>
      <c r="Y1118" s="226" t="s">
        <v>1625</v>
      </c>
      <c r="AA1118" s="228">
        <v>44343</v>
      </c>
      <c r="AB1118" s="236" t="s">
        <v>879</v>
      </c>
      <c r="AC1118" s="230" t="s">
        <v>1044</v>
      </c>
      <c r="AD1118" s="229">
        <v>44765</v>
      </c>
    </row>
    <row r="1119" spans="1:30" x14ac:dyDescent="0.25">
      <c r="A1119" s="226" t="s">
        <v>5492</v>
      </c>
      <c r="B1119" s="226" t="s">
        <v>5493</v>
      </c>
      <c r="C1119" s="236" t="s">
        <v>731</v>
      </c>
      <c r="D1119" s="226" t="s">
        <v>732</v>
      </c>
      <c r="E1119" s="236" t="s">
        <v>441</v>
      </c>
      <c r="F1119" s="236" t="s">
        <v>269</v>
      </c>
      <c r="G1119" s="236" t="s">
        <v>666</v>
      </c>
      <c r="H1119" s="236" t="s">
        <v>666</v>
      </c>
      <c r="I1119" s="236" t="s">
        <v>667</v>
      </c>
      <c r="J1119" s="236" t="s">
        <v>479</v>
      </c>
      <c r="K1119" s="236" t="s">
        <v>479</v>
      </c>
      <c r="L1119" s="246">
        <v>1</v>
      </c>
      <c r="M1119" s="236" t="s">
        <v>862</v>
      </c>
      <c r="N1119" s="236" t="s">
        <v>441</v>
      </c>
      <c r="O1119" s="236" t="s">
        <v>5494</v>
      </c>
      <c r="P1119" s="236">
        <v>1000510</v>
      </c>
      <c r="Q1119" s="246">
        <v>1</v>
      </c>
      <c r="R1119" s="236">
        <v>1076567</v>
      </c>
      <c r="S1119" s="236" t="s">
        <v>637</v>
      </c>
      <c r="T1119" s="236" t="s">
        <v>2649</v>
      </c>
      <c r="U1119" s="236" t="s">
        <v>735</v>
      </c>
      <c r="V1119" s="236" t="s">
        <v>804</v>
      </c>
      <c r="W1119" s="236"/>
      <c r="AD1119" s="229"/>
    </row>
    <row r="1120" spans="1:30" x14ac:dyDescent="0.25">
      <c r="A1120" s="226" t="s">
        <v>5495</v>
      </c>
      <c r="B1120" s="226" t="s">
        <v>5496</v>
      </c>
      <c r="C1120" s="236" t="s">
        <v>731</v>
      </c>
      <c r="D1120" s="226" t="s">
        <v>732</v>
      </c>
      <c r="E1120" s="236" t="s">
        <v>5497</v>
      </c>
      <c r="F1120" s="236" t="s">
        <v>269</v>
      </c>
      <c r="G1120" s="236" t="s">
        <v>666</v>
      </c>
      <c r="H1120" s="236" t="s">
        <v>666</v>
      </c>
      <c r="I1120" s="236" t="e">
        <v>#N/A</v>
      </c>
      <c r="J1120" s="236" t="s">
        <v>468</v>
      </c>
      <c r="K1120" s="236" t="s">
        <v>468</v>
      </c>
      <c r="L1120" s="246">
        <v>1</v>
      </c>
      <c r="M1120" s="236" t="s">
        <v>5498</v>
      </c>
      <c r="N1120" s="236" t="s">
        <v>1177</v>
      </c>
      <c r="O1120" s="236" t="s">
        <v>5499</v>
      </c>
      <c r="P1120" s="236" t="s">
        <v>5497</v>
      </c>
      <c r="Q1120" s="246">
        <v>1</v>
      </c>
      <c r="R1120" s="236">
        <v>1005625</v>
      </c>
      <c r="S1120" s="236" t="s">
        <v>637</v>
      </c>
      <c r="T1120" s="236" t="s">
        <v>636</v>
      </c>
      <c r="U1120" s="236" t="s">
        <v>639</v>
      </c>
      <c r="V1120" s="236" t="s">
        <v>636</v>
      </c>
      <c r="W1120" s="236"/>
      <c r="X1120" s="226" t="s">
        <v>773</v>
      </c>
      <c r="Y1120" s="226" t="s">
        <v>773</v>
      </c>
      <c r="Z1120" s="226" t="s">
        <v>773</v>
      </c>
      <c r="AD1120" s="229"/>
    </row>
    <row r="1121" spans="1:30" x14ac:dyDescent="0.25">
      <c r="A1121" s="226" t="s">
        <v>5500</v>
      </c>
      <c r="B1121" s="226" t="s">
        <v>5501</v>
      </c>
      <c r="C1121" s="236" t="s">
        <v>731</v>
      </c>
      <c r="D1121" s="226" t="s">
        <v>732</v>
      </c>
      <c r="E1121" s="236" t="s">
        <v>5502</v>
      </c>
      <c r="F1121" s="236" t="s">
        <v>269</v>
      </c>
      <c r="G1121" s="236" t="s">
        <v>666</v>
      </c>
      <c r="H1121" s="236" t="s">
        <v>666</v>
      </c>
      <c r="I1121" s="236" t="e">
        <v>#N/A</v>
      </c>
      <c r="J1121" s="236" t="s">
        <v>468</v>
      </c>
      <c r="K1121" s="236" t="s">
        <v>468</v>
      </c>
      <c r="L1121" s="246">
        <v>1</v>
      </c>
      <c r="M1121" s="236" t="s">
        <v>5498</v>
      </c>
      <c r="N1121" s="236" t="s">
        <v>5503</v>
      </c>
      <c r="O1121" s="236" t="s">
        <v>5504</v>
      </c>
      <c r="P1121" s="236" t="s">
        <v>5502</v>
      </c>
      <c r="Q1121" s="246">
        <v>1</v>
      </c>
      <c r="R1121" s="236">
        <v>1020915</v>
      </c>
      <c r="S1121" s="236" t="s">
        <v>637</v>
      </c>
      <c r="T1121" s="236" t="s">
        <v>636</v>
      </c>
      <c r="U1121" s="236" t="s">
        <v>639</v>
      </c>
      <c r="V1121" s="236" t="s">
        <v>636</v>
      </c>
      <c r="W1121" s="236"/>
      <c r="X1121" s="226" t="s">
        <v>773</v>
      </c>
      <c r="Y1121" s="226" t="s">
        <v>773</v>
      </c>
      <c r="Z1121" s="226" t="s">
        <v>773</v>
      </c>
      <c r="AD1121" s="229"/>
    </row>
    <row r="1122" spans="1:30" x14ac:dyDescent="0.25">
      <c r="A1122" s="226" t="s">
        <v>5505</v>
      </c>
      <c r="B1122" s="226" t="s">
        <v>5506</v>
      </c>
      <c r="C1122" s="236" t="s">
        <v>731</v>
      </c>
      <c r="D1122" s="226" t="s">
        <v>732</v>
      </c>
      <c r="E1122" s="236" t="s">
        <v>5507</v>
      </c>
      <c r="F1122" s="236" t="s">
        <v>269</v>
      </c>
      <c r="G1122" s="236" t="s">
        <v>666</v>
      </c>
      <c r="H1122" s="236" t="s">
        <v>666</v>
      </c>
      <c r="I1122" s="236" t="e">
        <v>#N/A</v>
      </c>
      <c r="J1122" s="236" t="s">
        <v>632</v>
      </c>
      <c r="K1122" s="236" t="s">
        <v>632</v>
      </c>
      <c r="L1122" s="246">
        <v>1</v>
      </c>
      <c r="M1122" s="236" t="s">
        <v>5498</v>
      </c>
      <c r="N1122" s="236" t="s">
        <v>5508</v>
      </c>
      <c r="O1122" s="236" t="s">
        <v>5509</v>
      </c>
      <c r="P1122" s="236" t="s">
        <v>5507</v>
      </c>
      <c r="Q1122" s="246">
        <v>1</v>
      </c>
      <c r="R1122" s="236">
        <v>7777777</v>
      </c>
      <c r="S1122" s="236" t="s">
        <v>637</v>
      </c>
      <c r="T1122" s="236" t="s">
        <v>632</v>
      </c>
      <c r="U1122" s="236" t="s">
        <v>639</v>
      </c>
      <c r="V1122" s="236" t="s">
        <v>804</v>
      </c>
      <c r="W1122" s="236"/>
      <c r="X1122" s="226" t="s">
        <v>773</v>
      </c>
      <c r="Y1122" s="226" t="s">
        <v>773</v>
      </c>
      <c r="Z1122" s="226" t="s">
        <v>773</v>
      </c>
      <c r="AD1122" s="229"/>
    </row>
    <row r="1123" spans="1:30" x14ac:dyDescent="0.25">
      <c r="A1123" s="226" t="s">
        <v>5510</v>
      </c>
      <c r="B1123" s="226" t="s">
        <v>5511</v>
      </c>
      <c r="C1123" s="236" t="s">
        <v>687</v>
      </c>
      <c r="D1123" s="226" t="s">
        <v>688</v>
      </c>
      <c r="E1123" s="236" t="s">
        <v>5512</v>
      </c>
      <c r="F1123" s="236" t="s">
        <v>269</v>
      </c>
      <c r="G1123" s="236" t="s">
        <v>666</v>
      </c>
      <c r="H1123" s="236" t="s">
        <v>666</v>
      </c>
      <c r="I1123" s="236" t="e">
        <v>#N/A</v>
      </c>
      <c r="J1123" s="236" t="s">
        <v>1824</v>
      </c>
      <c r="K1123" s="236" t="s">
        <v>1824</v>
      </c>
      <c r="L1123" s="246">
        <v>1</v>
      </c>
      <c r="M1123" s="236" t="s">
        <v>862</v>
      </c>
      <c r="N1123" s="236" t="s">
        <v>5513</v>
      </c>
      <c r="O1123" s="236" t="s">
        <v>5514</v>
      </c>
      <c r="P1123" s="236" t="s">
        <v>5512</v>
      </c>
      <c r="Q1123" s="246">
        <v>1</v>
      </c>
      <c r="R1123" s="236">
        <v>7777777</v>
      </c>
      <c r="S1123" s="236" t="s">
        <v>637</v>
      </c>
      <c r="T1123" s="236" t="s">
        <v>4609</v>
      </c>
      <c r="U1123" s="236" t="s">
        <v>639</v>
      </c>
      <c r="V1123" s="236" t="s">
        <v>636</v>
      </c>
      <c r="W1123" s="236"/>
      <c r="X1123" s="226" t="s">
        <v>695</v>
      </c>
      <c r="Y1123" s="226" t="s">
        <v>695</v>
      </c>
      <c r="Z1123" s="226" t="s">
        <v>695</v>
      </c>
      <c r="AD1123" s="229"/>
    </row>
    <row r="1124" spans="1:30" x14ac:dyDescent="0.25">
      <c r="A1124" s="226" t="s">
        <v>5515</v>
      </c>
      <c r="B1124" s="226" t="s">
        <v>5516</v>
      </c>
      <c r="C1124" s="236" t="s">
        <v>687</v>
      </c>
      <c r="D1124" s="226" t="s">
        <v>688</v>
      </c>
      <c r="E1124" s="236" t="s">
        <v>347</v>
      </c>
      <c r="F1124" s="236" t="s">
        <v>269</v>
      </c>
      <c r="G1124" s="236" t="s">
        <v>666</v>
      </c>
      <c r="H1124" s="236" t="s">
        <v>666</v>
      </c>
      <c r="I1124" s="236" t="s">
        <v>667</v>
      </c>
      <c r="J1124" s="236" t="s">
        <v>355</v>
      </c>
      <c r="K1124" s="236" t="s">
        <v>355</v>
      </c>
      <c r="L1124" s="246">
        <v>1.05</v>
      </c>
      <c r="M1124" s="236" t="s">
        <v>862</v>
      </c>
      <c r="N1124" s="236" t="s">
        <v>5517</v>
      </c>
      <c r="O1124" s="236" t="s">
        <v>348</v>
      </c>
      <c r="P1124" s="236">
        <v>1032723</v>
      </c>
      <c r="Q1124" s="246">
        <v>1.05</v>
      </c>
      <c r="R1124" s="236">
        <v>7777777</v>
      </c>
      <c r="S1124" s="236" t="s">
        <v>637</v>
      </c>
      <c r="T1124" s="236" t="s">
        <v>5518</v>
      </c>
      <c r="U1124" s="236" t="s">
        <v>879</v>
      </c>
      <c r="V1124" s="236" t="s">
        <v>636</v>
      </c>
      <c r="W1124" s="236"/>
      <c r="AD1124" s="229"/>
    </row>
    <row r="1125" spans="1:30" x14ac:dyDescent="0.25">
      <c r="A1125" s="226" t="s">
        <v>5519</v>
      </c>
      <c r="B1125" s="226" t="s">
        <v>5520</v>
      </c>
      <c r="C1125" s="236" t="s">
        <v>687</v>
      </c>
      <c r="D1125" s="226" t="s">
        <v>688</v>
      </c>
      <c r="E1125" s="236" t="s">
        <v>454</v>
      </c>
      <c r="F1125" s="236" t="s">
        <v>269</v>
      </c>
      <c r="G1125" s="236" t="s">
        <v>666</v>
      </c>
      <c r="H1125" s="236" t="s">
        <v>666</v>
      </c>
      <c r="I1125" s="236" t="s">
        <v>667</v>
      </c>
      <c r="J1125" s="236" t="s">
        <v>355</v>
      </c>
      <c r="K1125" s="236" t="s">
        <v>355</v>
      </c>
      <c r="L1125" s="246">
        <v>1</v>
      </c>
      <c r="M1125" s="236" t="s">
        <v>862</v>
      </c>
      <c r="N1125" s="236" t="s">
        <v>5521</v>
      </c>
      <c r="O1125" s="236" t="s">
        <v>455</v>
      </c>
      <c r="P1125" s="236">
        <v>1016361</v>
      </c>
      <c r="Q1125" s="246">
        <v>1</v>
      </c>
      <c r="R1125" s="236">
        <v>275</v>
      </c>
      <c r="S1125" s="236" t="s">
        <v>637</v>
      </c>
      <c r="T1125" s="236" t="s">
        <v>5518</v>
      </c>
      <c r="U1125" s="236" t="s">
        <v>879</v>
      </c>
      <c r="V1125" s="236" t="s">
        <v>636</v>
      </c>
      <c r="W1125" s="236"/>
      <c r="AD1125" s="229"/>
    </row>
    <row r="1126" spans="1:30" x14ac:dyDescent="0.25">
      <c r="A1126" s="226" t="s">
        <v>5522</v>
      </c>
      <c r="B1126" s="226" t="s">
        <v>5523</v>
      </c>
      <c r="C1126" s="236" t="s">
        <v>99</v>
      </c>
      <c r="D1126" s="236" t="s">
        <v>631</v>
      </c>
      <c r="E1126" s="236" t="s">
        <v>515</v>
      </c>
      <c r="F1126" s="236" t="s">
        <v>269</v>
      </c>
      <c r="G1126" s="236" t="s">
        <v>666</v>
      </c>
      <c r="H1126" s="236" t="s">
        <v>666</v>
      </c>
      <c r="I1126" s="236" t="s">
        <v>667</v>
      </c>
      <c r="J1126" s="236" t="s">
        <v>5524</v>
      </c>
      <c r="K1126" s="236" t="s">
        <v>5524</v>
      </c>
      <c r="L1126" s="246">
        <v>1.4</v>
      </c>
      <c r="M1126" s="236" t="s">
        <v>862</v>
      </c>
      <c r="N1126" s="236" t="s">
        <v>515</v>
      </c>
      <c r="O1126" s="236" t="s">
        <v>516</v>
      </c>
      <c r="P1126" s="236">
        <v>1032725</v>
      </c>
      <c r="Q1126" s="246">
        <v>1.4</v>
      </c>
      <c r="R1126" s="236">
        <v>1102993</v>
      </c>
      <c r="S1126" s="236" t="s">
        <v>637</v>
      </c>
      <c r="T1126" s="236" t="s">
        <v>5525</v>
      </c>
      <c r="U1126" s="236" t="s">
        <v>735</v>
      </c>
      <c r="V1126" s="236" t="s">
        <v>862</v>
      </c>
      <c r="W1126" s="236"/>
      <c r="AD1126" s="229"/>
    </row>
    <row r="1127" spans="1:30" x14ac:dyDescent="0.25">
      <c r="A1127" s="226" t="s">
        <v>5526</v>
      </c>
      <c r="B1127" s="226" t="s">
        <v>5527</v>
      </c>
      <c r="C1127" s="236" t="s">
        <v>731</v>
      </c>
      <c r="D1127" s="226" t="s">
        <v>732</v>
      </c>
      <c r="E1127" s="236" t="s">
        <v>515</v>
      </c>
      <c r="F1127" s="236" t="s">
        <v>269</v>
      </c>
      <c r="G1127" s="236" t="s">
        <v>666</v>
      </c>
      <c r="H1127" s="236" t="s">
        <v>666</v>
      </c>
      <c r="I1127" s="236" t="s">
        <v>667</v>
      </c>
      <c r="J1127" s="236" t="s">
        <v>5524</v>
      </c>
      <c r="K1127" s="236" t="s">
        <v>5524</v>
      </c>
      <c r="L1127" s="246">
        <v>1.4</v>
      </c>
      <c r="M1127" s="236" t="s">
        <v>862</v>
      </c>
      <c r="N1127" s="236" t="s">
        <v>515</v>
      </c>
      <c r="O1127" s="236" t="s">
        <v>5528</v>
      </c>
      <c r="P1127" s="236">
        <v>1032725</v>
      </c>
      <c r="Q1127" s="246">
        <v>1.4</v>
      </c>
      <c r="R1127" s="236">
        <v>1102993</v>
      </c>
      <c r="S1127" s="236" t="s">
        <v>637</v>
      </c>
      <c r="T1127" s="236" t="s">
        <v>5525</v>
      </c>
      <c r="U1127" s="236" t="s">
        <v>735</v>
      </c>
      <c r="V1127" s="236" t="s">
        <v>515</v>
      </c>
      <c r="W1127" s="236"/>
      <c r="AD1127" s="229"/>
    </row>
    <row r="1128" spans="1:30" x14ac:dyDescent="0.25">
      <c r="A1128" s="226" t="s">
        <v>5529</v>
      </c>
      <c r="B1128" s="226" t="s">
        <v>5530</v>
      </c>
      <c r="C1128" s="236" t="s">
        <v>687</v>
      </c>
      <c r="D1128" s="226" t="s">
        <v>688</v>
      </c>
      <c r="E1128" s="236" t="s">
        <v>515</v>
      </c>
      <c r="F1128" s="236" t="s">
        <v>269</v>
      </c>
      <c r="G1128" s="236" t="s">
        <v>666</v>
      </c>
      <c r="H1128" s="236" t="s">
        <v>666</v>
      </c>
      <c r="I1128" s="236" t="s">
        <v>667</v>
      </c>
      <c r="J1128" s="236" t="s">
        <v>5524</v>
      </c>
      <c r="K1128" s="236" t="s">
        <v>5524</v>
      </c>
      <c r="L1128" s="246">
        <v>1.4</v>
      </c>
      <c r="M1128" s="236" t="s">
        <v>862</v>
      </c>
      <c r="N1128" s="236" t="s">
        <v>5531</v>
      </c>
      <c r="O1128" s="236" t="s">
        <v>517</v>
      </c>
      <c r="P1128" s="236">
        <v>1016362</v>
      </c>
      <c r="Q1128" s="246">
        <v>1.4</v>
      </c>
      <c r="R1128" s="236">
        <v>275</v>
      </c>
      <c r="S1128" s="236" t="s">
        <v>637</v>
      </c>
      <c r="T1128" s="236" t="s">
        <v>5525</v>
      </c>
      <c r="U1128" s="236" t="s">
        <v>735</v>
      </c>
      <c r="V1128" s="236" t="s">
        <v>636</v>
      </c>
      <c r="W1128" s="236"/>
      <c r="AD1128" s="229"/>
    </row>
    <row r="1129" spans="1:30" x14ac:dyDescent="0.25">
      <c r="A1129" s="226" t="s">
        <v>5532</v>
      </c>
      <c r="B1129" s="226" t="s">
        <v>5533</v>
      </c>
      <c r="C1129" s="236" t="s">
        <v>99</v>
      </c>
      <c r="D1129" s="236" t="s">
        <v>631</v>
      </c>
      <c r="E1129" s="236" t="s">
        <v>334</v>
      </c>
      <c r="F1129" s="236" t="s">
        <v>269</v>
      </c>
      <c r="G1129" s="236" t="s">
        <v>666</v>
      </c>
      <c r="H1129" s="236" t="s">
        <v>666</v>
      </c>
      <c r="I1129" s="236" t="s">
        <v>667</v>
      </c>
      <c r="J1129" s="236" t="s">
        <v>355</v>
      </c>
      <c r="K1129" s="236" t="s">
        <v>355</v>
      </c>
      <c r="L1129" s="246">
        <v>1.05</v>
      </c>
      <c r="M1129" s="236" t="s">
        <v>862</v>
      </c>
      <c r="N1129" s="236" t="s">
        <v>454</v>
      </c>
      <c r="O1129" s="236" t="s">
        <v>335</v>
      </c>
      <c r="P1129" s="236">
        <v>1032724</v>
      </c>
      <c r="Q1129" s="246">
        <v>1.05</v>
      </c>
      <c r="R1129" s="236">
        <v>1102992</v>
      </c>
      <c r="S1129" s="236" t="s">
        <v>637</v>
      </c>
      <c r="T1129" s="236" t="s">
        <v>5534</v>
      </c>
      <c r="U1129" s="236" t="s">
        <v>879</v>
      </c>
      <c r="V1129" s="236" t="s">
        <v>862</v>
      </c>
      <c r="W1129" s="236"/>
      <c r="AD1129" s="229"/>
    </row>
    <row r="1130" spans="1:30" x14ac:dyDescent="0.25">
      <c r="A1130" s="226" t="s">
        <v>5535</v>
      </c>
      <c r="B1130" s="226" t="s">
        <v>5536</v>
      </c>
      <c r="C1130" s="236" t="s">
        <v>731</v>
      </c>
      <c r="D1130" s="226" t="s">
        <v>732</v>
      </c>
      <c r="E1130" s="236" t="s">
        <v>334</v>
      </c>
      <c r="F1130" s="236" t="s">
        <v>269</v>
      </c>
      <c r="G1130" s="236" t="s">
        <v>666</v>
      </c>
      <c r="H1130" s="236" t="s">
        <v>666</v>
      </c>
      <c r="I1130" s="236" t="s">
        <v>667</v>
      </c>
      <c r="J1130" s="236" t="s">
        <v>355</v>
      </c>
      <c r="K1130" s="236" t="s">
        <v>355</v>
      </c>
      <c r="L1130" s="246">
        <v>1.05</v>
      </c>
      <c r="M1130" s="236" t="s">
        <v>862</v>
      </c>
      <c r="N1130" s="236" t="s">
        <v>454</v>
      </c>
      <c r="O1130" s="236" t="s">
        <v>5537</v>
      </c>
      <c r="P1130" s="236">
        <v>1032724</v>
      </c>
      <c r="Q1130" s="246">
        <v>1.05</v>
      </c>
      <c r="R1130" s="236">
        <v>1102992</v>
      </c>
      <c r="S1130" s="236" t="s">
        <v>637</v>
      </c>
      <c r="T1130" s="236" t="s">
        <v>5518</v>
      </c>
      <c r="U1130" s="236" t="s">
        <v>879</v>
      </c>
      <c r="V1130" s="236" t="s">
        <v>454</v>
      </c>
      <c r="W1130" s="236"/>
      <c r="AD1130" s="229"/>
    </row>
    <row r="1131" spans="1:30" x14ac:dyDescent="0.25">
      <c r="A1131" s="226" t="s">
        <v>5538</v>
      </c>
      <c r="B1131" s="226" t="s">
        <v>5539</v>
      </c>
      <c r="C1131" s="236" t="s">
        <v>99</v>
      </c>
      <c r="D1131" s="236" t="s">
        <v>631</v>
      </c>
      <c r="E1131" s="236" t="s">
        <v>543</v>
      </c>
      <c r="F1131" s="236" t="s">
        <v>269</v>
      </c>
      <c r="G1131" s="236" t="s">
        <v>666</v>
      </c>
      <c r="H1131" s="236" t="s">
        <v>666</v>
      </c>
      <c r="I1131" s="236" t="s">
        <v>667</v>
      </c>
      <c r="J1131" s="236" t="s">
        <v>469</v>
      </c>
      <c r="K1131" s="236" t="s">
        <v>469</v>
      </c>
      <c r="L1131" s="246">
        <v>1</v>
      </c>
      <c r="M1131" s="236" t="s">
        <v>862</v>
      </c>
      <c r="N1131" s="236" t="s">
        <v>543</v>
      </c>
      <c r="O1131" s="236" t="s">
        <v>5540</v>
      </c>
      <c r="P1131" s="236" t="s">
        <v>5541</v>
      </c>
      <c r="Q1131" s="246">
        <v>1</v>
      </c>
      <c r="R1131" s="236">
        <v>1037902</v>
      </c>
      <c r="S1131" s="236" t="s">
        <v>637</v>
      </c>
      <c r="T1131" s="236" t="s">
        <v>645</v>
      </c>
      <c r="U1131" s="236" t="s">
        <v>639</v>
      </c>
      <c r="V1131" s="236" t="s">
        <v>636</v>
      </c>
      <c r="W1131" s="236"/>
      <c r="X1131" s="226" t="s">
        <v>640</v>
      </c>
      <c r="Y1131" s="226" t="s">
        <v>640</v>
      </c>
      <c r="Z1131" s="226" t="s">
        <v>640</v>
      </c>
      <c r="AD1131" s="229"/>
    </row>
    <row r="1132" spans="1:30" x14ac:dyDescent="0.25">
      <c r="A1132" s="226" t="s">
        <v>5542</v>
      </c>
      <c r="B1132" s="226" t="s">
        <v>5543</v>
      </c>
      <c r="C1132" s="236" t="s">
        <v>731</v>
      </c>
      <c r="D1132" s="226" t="s">
        <v>732</v>
      </c>
      <c r="E1132" s="236" t="s">
        <v>543</v>
      </c>
      <c r="F1132" s="236" t="s">
        <v>269</v>
      </c>
      <c r="G1132" s="236" t="s">
        <v>666</v>
      </c>
      <c r="H1132" s="236" t="s">
        <v>666</v>
      </c>
      <c r="I1132" s="236" t="s">
        <v>667</v>
      </c>
      <c r="J1132" s="236" t="s">
        <v>469</v>
      </c>
      <c r="K1132" s="236" t="s">
        <v>469</v>
      </c>
      <c r="L1132" s="246">
        <v>1</v>
      </c>
      <c r="M1132" s="236" t="s">
        <v>862</v>
      </c>
      <c r="N1132" s="236" t="s">
        <v>543</v>
      </c>
      <c r="O1132" s="236" t="s">
        <v>5544</v>
      </c>
      <c r="P1132" s="236" t="s">
        <v>5541</v>
      </c>
      <c r="Q1132" s="246">
        <v>1</v>
      </c>
      <c r="R1132" s="236">
        <v>1037902</v>
      </c>
      <c r="S1132" s="236" t="s">
        <v>637</v>
      </c>
      <c r="T1132" s="236" t="s">
        <v>645</v>
      </c>
      <c r="U1132" s="236" t="s">
        <v>639</v>
      </c>
      <c r="V1132" s="236" t="s">
        <v>804</v>
      </c>
      <c r="W1132" s="236"/>
      <c r="X1132" s="226" t="s">
        <v>773</v>
      </c>
      <c r="Y1132" s="226" t="s">
        <v>773</v>
      </c>
      <c r="Z1132" s="226" t="s">
        <v>773</v>
      </c>
      <c r="AD1132" s="229"/>
    </row>
    <row r="1133" spans="1:30" x14ac:dyDescent="0.25">
      <c r="A1133" s="226" t="s">
        <v>5545</v>
      </c>
      <c r="B1133" s="226" t="s">
        <v>5546</v>
      </c>
      <c r="C1133" s="236" t="s">
        <v>687</v>
      </c>
      <c r="D1133" s="226" t="s">
        <v>688</v>
      </c>
      <c r="E1133" s="236" t="s">
        <v>543</v>
      </c>
      <c r="F1133" s="236" t="s">
        <v>269</v>
      </c>
      <c r="G1133" s="236" t="s">
        <v>666</v>
      </c>
      <c r="H1133" s="236" t="s">
        <v>666</v>
      </c>
      <c r="I1133" s="236" t="s">
        <v>667</v>
      </c>
      <c r="J1133" s="236" t="s">
        <v>469</v>
      </c>
      <c r="K1133" s="236" t="s">
        <v>469</v>
      </c>
      <c r="L1133" s="246">
        <v>1</v>
      </c>
      <c r="M1133" s="236" t="s">
        <v>862</v>
      </c>
      <c r="N1133" s="236" t="s">
        <v>5547</v>
      </c>
      <c r="O1133" s="236" t="s">
        <v>544</v>
      </c>
      <c r="P1133" s="236" t="s">
        <v>636</v>
      </c>
      <c r="Q1133" s="246">
        <v>1</v>
      </c>
      <c r="R1133" s="236">
        <v>275</v>
      </c>
      <c r="S1133" s="236" t="s">
        <v>637</v>
      </c>
      <c r="T1133" s="236" t="s">
        <v>645</v>
      </c>
      <c r="U1133" s="236" t="s">
        <v>639</v>
      </c>
      <c r="V1133" s="236" t="s">
        <v>636</v>
      </c>
      <c r="W1133" s="236"/>
      <c r="X1133" s="226" t="s">
        <v>695</v>
      </c>
      <c r="Y1133" s="226" t="s">
        <v>695</v>
      </c>
      <c r="Z1133" s="226" t="s">
        <v>695</v>
      </c>
      <c r="AD1133" s="229"/>
    </row>
    <row r="1134" spans="1:30" x14ac:dyDescent="0.25">
      <c r="A1134" s="226" t="s">
        <v>5548</v>
      </c>
      <c r="B1134" s="226" t="s">
        <v>5549</v>
      </c>
      <c r="C1134" s="236" t="s">
        <v>99</v>
      </c>
      <c r="D1134" s="236" t="s">
        <v>631</v>
      </c>
      <c r="E1134" s="236" t="s">
        <v>5550</v>
      </c>
      <c r="F1134" s="236" t="s">
        <v>269</v>
      </c>
      <c r="G1134" s="236" t="s">
        <v>666</v>
      </c>
      <c r="H1134" s="236" t="s">
        <v>666</v>
      </c>
      <c r="I1134" s="236" t="s">
        <v>667</v>
      </c>
      <c r="J1134" s="236" t="s">
        <v>469</v>
      </c>
      <c r="K1134" s="236" t="s">
        <v>469</v>
      </c>
      <c r="L1134" s="246">
        <v>1</v>
      </c>
      <c r="M1134" s="236" t="s">
        <v>862</v>
      </c>
      <c r="N1134" s="236" t="s">
        <v>5550</v>
      </c>
      <c r="O1134" s="236" t="s">
        <v>5551</v>
      </c>
      <c r="P1134" s="236" t="s">
        <v>5552</v>
      </c>
      <c r="Q1134" s="246">
        <v>1</v>
      </c>
      <c r="R1134" s="236">
        <v>1037986</v>
      </c>
      <c r="S1134" s="236" t="s">
        <v>637</v>
      </c>
      <c r="T1134" s="236" t="s">
        <v>645</v>
      </c>
      <c r="U1134" s="236" t="s">
        <v>639</v>
      </c>
      <c r="V1134" s="236" t="s">
        <v>636</v>
      </c>
      <c r="W1134" s="236"/>
      <c r="X1134" s="226" t="s">
        <v>640</v>
      </c>
      <c r="Y1134" s="226" t="s">
        <v>640</v>
      </c>
      <c r="Z1134" s="226" t="s">
        <v>640</v>
      </c>
      <c r="AD1134" s="229"/>
    </row>
    <row r="1135" spans="1:30" x14ac:dyDescent="0.25">
      <c r="A1135" s="226" t="s">
        <v>5553</v>
      </c>
      <c r="B1135" s="226" t="s">
        <v>5554</v>
      </c>
      <c r="C1135" s="236" t="s">
        <v>687</v>
      </c>
      <c r="D1135" s="226" t="s">
        <v>688</v>
      </c>
      <c r="E1135" s="236" t="s">
        <v>5550</v>
      </c>
      <c r="F1135" s="236" t="s">
        <v>269</v>
      </c>
      <c r="G1135" s="236" t="s">
        <v>666</v>
      </c>
      <c r="H1135" s="236" t="s">
        <v>666</v>
      </c>
      <c r="I1135" s="236" t="s">
        <v>667</v>
      </c>
      <c r="J1135" s="236" t="s">
        <v>469</v>
      </c>
      <c r="K1135" s="236" t="s">
        <v>469</v>
      </c>
      <c r="L1135" s="246">
        <v>1</v>
      </c>
      <c r="M1135" s="236" t="s">
        <v>862</v>
      </c>
      <c r="N1135" s="236" t="s">
        <v>5555</v>
      </c>
      <c r="O1135" s="236" t="s">
        <v>5556</v>
      </c>
      <c r="P1135" s="236" t="s">
        <v>5557</v>
      </c>
      <c r="Q1135" s="246">
        <v>1</v>
      </c>
      <c r="R1135" s="236">
        <v>275</v>
      </c>
      <c r="S1135" s="236" t="s">
        <v>637</v>
      </c>
      <c r="T1135" s="236" t="s">
        <v>645</v>
      </c>
      <c r="U1135" s="236" t="s">
        <v>639</v>
      </c>
      <c r="V1135" s="236" t="s">
        <v>636</v>
      </c>
      <c r="W1135" s="236"/>
      <c r="X1135" s="226" t="s">
        <v>695</v>
      </c>
      <c r="Y1135" s="226" t="s">
        <v>695</v>
      </c>
      <c r="Z1135" s="226" t="s">
        <v>695</v>
      </c>
      <c r="AD1135" s="229"/>
    </row>
    <row r="1136" spans="1:30" x14ac:dyDescent="0.25">
      <c r="A1136" s="226" t="s">
        <v>5558</v>
      </c>
      <c r="B1136" s="226" t="s">
        <v>5559</v>
      </c>
      <c r="C1136" s="236" t="s">
        <v>99</v>
      </c>
      <c r="D1136" s="236" t="s">
        <v>631</v>
      </c>
      <c r="E1136" s="236" t="s">
        <v>526</v>
      </c>
      <c r="F1136" s="236" t="s">
        <v>269</v>
      </c>
      <c r="G1136" s="236" t="s">
        <v>666</v>
      </c>
      <c r="H1136" s="236" t="s">
        <v>666</v>
      </c>
      <c r="I1136" s="236" t="s">
        <v>667</v>
      </c>
      <c r="J1136" s="236" t="s">
        <v>469</v>
      </c>
      <c r="K1136" s="236" t="s">
        <v>469</v>
      </c>
      <c r="L1136" s="246">
        <v>1</v>
      </c>
      <c r="M1136" s="236" t="s">
        <v>862</v>
      </c>
      <c r="N1136" s="236" t="s">
        <v>526</v>
      </c>
      <c r="O1136" s="236" t="s">
        <v>5560</v>
      </c>
      <c r="P1136" s="236" t="s">
        <v>636</v>
      </c>
      <c r="Q1136" s="246">
        <v>1</v>
      </c>
      <c r="R1136" s="236">
        <v>1054421</v>
      </c>
      <c r="S1136" s="236" t="s">
        <v>637</v>
      </c>
      <c r="T1136" s="236" t="s">
        <v>645</v>
      </c>
      <c r="U1136" s="236" t="s">
        <v>639</v>
      </c>
      <c r="V1136" s="236" t="s">
        <v>636</v>
      </c>
      <c r="W1136" s="236"/>
      <c r="X1136" s="226" t="s">
        <v>640</v>
      </c>
      <c r="Y1136" s="226" t="s">
        <v>640</v>
      </c>
      <c r="Z1136" s="226" t="s">
        <v>640</v>
      </c>
      <c r="AD1136" s="229"/>
    </row>
    <row r="1137" spans="1:30" x14ac:dyDescent="0.25">
      <c r="A1137" s="226" t="s">
        <v>5561</v>
      </c>
      <c r="B1137" s="226" t="s">
        <v>5562</v>
      </c>
      <c r="C1137" s="236" t="s">
        <v>687</v>
      </c>
      <c r="D1137" s="226" t="s">
        <v>688</v>
      </c>
      <c r="E1137" s="236" t="s">
        <v>526</v>
      </c>
      <c r="F1137" s="236" t="s">
        <v>269</v>
      </c>
      <c r="G1137" s="236" t="s">
        <v>666</v>
      </c>
      <c r="H1137" s="236" t="s">
        <v>666</v>
      </c>
      <c r="I1137" s="236" t="s">
        <v>667</v>
      </c>
      <c r="J1137" s="236" t="s">
        <v>469</v>
      </c>
      <c r="K1137" s="236" t="s">
        <v>469</v>
      </c>
      <c r="L1137" s="246">
        <v>1</v>
      </c>
      <c r="M1137" s="236" t="s">
        <v>862</v>
      </c>
      <c r="N1137" s="236" t="s">
        <v>5563</v>
      </c>
      <c r="O1137" s="236" t="s">
        <v>527</v>
      </c>
      <c r="P1137" s="236" t="s">
        <v>636</v>
      </c>
      <c r="Q1137" s="246">
        <v>1</v>
      </c>
      <c r="R1137" s="236">
        <v>275</v>
      </c>
      <c r="S1137" s="236" t="s">
        <v>637</v>
      </c>
      <c r="T1137" s="236" t="s">
        <v>645</v>
      </c>
      <c r="U1137" s="236" t="s">
        <v>639</v>
      </c>
      <c r="V1137" s="236" t="s">
        <v>636</v>
      </c>
      <c r="W1137" s="236"/>
      <c r="X1137" s="226" t="s">
        <v>695</v>
      </c>
      <c r="Y1137" s="226" t="s">
        <v>695</v>
      </c>
      <c r="Z1137" s="226" t="s">
        <v>695</v>
      </c>
      <c r="AD1137" s="229"/>
    </row>
    <row r="1138" spans="1:30" x14ac:dyDescent="0.25">
      <c r="A1138" s="226" t="s">
        <v>5564</v>
      </c>
      <c r="B1138" s="226" t="s">
        <v>5565</v>
      </c>
      <c r="C1138" s="236" t="s">
        <v>99</v>
      </c>
      <c r="D1138" s="236" t="s">
        <v>631</v>
      </c>
      <c r="E1138" s="236" t="s">
        <v>411</v>
      </c>
      <c r="F1138" s="236" t="s">
        <v>269</v>
      </c>
      <c r="G1138" s="236" t="s">
        <v>666</v>
      </c>
      <c r="H1138" s="236" t="s">
        <v>666</v>
      </c>
      <c r="I1138" s="236" t="s">
        <v>667</v>
      </c>
      <c r="J1138" s="236" t="s">
        <v>469</v>
      </c>
      <c r="K1138" s="236" t="s">
        <v>469</v>
      </c>
      <c r="L1138" s="246">
        <v>1</v>
      </c>
      <c r="M1138" s="236" t="s">
        <v>862</v>
      </c>
      <c r="N1138" s="236" t="s">
        <v>411</v>
      </c>
      <c r="O1138" s="236" t="s">
        <v>412</v>
      </c>
      <c r="P1138" s="236" t="s">
        <v>5566</v>
      </c>
      <c r="Q1138" s="246">
        <v>1</v>
      </c>
      <c r="R1138" s="236">
        <v>1050855</v>
      </c>
      <c r="S1138" s="236" t="s">
        <v>637</v>
      </c>
      <c r="T1138" s="236" t="s">
        <v>645</v>
      </c>
      <c r="U1138" s="236" t="s">
        <v>639</v>
      </c>
      <c r="V1138" s="236" t="s">
        <v>636</v>
      </c>
      <c r="W1138" s="236"/>
      <c r="X1138" s="226" t="s">
        <v>640</v>
      </c>
      <c r="Y1138" s="226" t="s">
        <v>640</v>
      </c>
      <c r="Z1138" s="226" t="s">
        <v>640</v>
      </c>
      <c r="AD1138" s="229"/>
    </row>
    <row r="1139" spans="1:30" x14ac:dyDescent="0.25">
      <c r="A1139" s="226" t="s">
        <v>5567</v>
      </c>
      <c r="B1139" s="226" t="s">
        <v>5568</v>
      </c>
      <c r="C1139" s="236" t="s">
        <v>731</v>
      </c>
      <c r="D1139" s="226" t="s">
        <v>732</v>
      </c>
      <c r="E1139" s="236" t="s">
        <v>411</v>
      </c>
      <c r="F1139" s="236" t="s">
        <v>269</v>
      </c>
      <c r="G1139" s="236" t="s">
        <v>666</v>
      </c>
      <c r="H1139" s="236" t="s">
        <v>666</v>
      </c>
      <c r="I1139" s="236" t="s">
        <v>667</v>
      </c>
      <c r="J1139" s="236" t="s">
        <v>469</v>
      </c>
      <c r="K1139" s="236" t="s">
        <v>469</v>
      </c>
      <c r="L1139" s="246">
        <v>1</v>
      </c>
      <c r="M1139" s="236" t="s">
        <v>862</v>
      </c>
      <c r="N1139" s="236" t="s">
        <v>411</v>
      </c>
      <c r="O1139" s="236" t="s">
        <v>5569</v>
      </c>
      <c r="P1139" s="236" t="s">
        <v>5566</v>
      </c>
      <c r="Q1139" s="246">
        <v>1</v>
      </c>
      <c r="R1139" s="236">
        <v>1050855</v>
      </c>
      <c r="S1139" s="236" t="s">
        <v>637</v>
      </c>
      <c r="T1139" s="236" t="s">
        <v>645</v>
      </c>
      <c r="U1139" s="236" t="s">
        <v>639</v>
      </c>
      <c r="V1139" s="236" t="s">
        <v>804</v>
      </c>
      <c r="W1139" s="236"/>
      <c r="X1139" s="226" t="s">
        <v>773</v>
      </c>
      <c r="Y1139" s="226" t="s">
        <v>773</v>
      </c>
      <c r="Z1139" s="226" t="s">
        <v>773</v>
      </c>
      <c r="AD1139" s="229"/>
    </row>
    <row r="1140" spans="1:30" x14ac:dyDescent="0.25">
      <c r="A1140" s="226" t="s">
        <v>5570</v>
      </c>
      <c r="B1140" s="226" t="s">
        <v>5571</v>
      </c>
      <c r="C1140" s="236" t="s">
        <v>687</v>
      </c>
      <c r="D1140" s="226" t="s">
        <v>688</v>
      </c>
      <c r="E1140" s="236" t="s">
        <v>411</v>
      </c>
      <c r="F1140" s="236" t="s">
        <v>269</v>
      </c>
      <c r="G1140" s="236" t="s">
        <v>666</v>
      </c>
      <c r="H1140" s="236" t="s">
        <v>666</v>
      </c>
      <c r="I1140" s="236" t="s">
        <v>667</v>
      </c>
      <c r="J1140" s="236" t="s">
        <v>469</v>
      </c>
      <c r="K1140" s="236" t="s">
        <v>469</v>
      </c>
      <c r="L1140" s="246">
        <v>1</v>
      </c>
      <c r="M1140" s="236" t="s">
        <v>862</v>
      </c>
      <c r="N1140" s="236" t="s">
        <v>5572</v>
      </c>
      <c r="O1140" s="236" t="s">
        <v>525</v>
      </c>
      <c r="P1140" s="236" t="s">
        <v>636</v>
      </c>
      <c r="Q1140" s="246">
        <v>1</v>
      </c>
      <c r="R1140" s="236">
        <v>275</v>
      </c>
      <c r="S1140" s="236" t="s">
        <v>637</v>
      </c>
      <c r="T1140" s="236" t="s">
        <v>645</v>
      </c>
      <c r="U1140" s="236" t="s">
        <v>639</v>
      </c>
      <c r="V1140" s="236" t="s">
        <v>636</v>
      </c>
      <c r="W1140" s="236"/>
      <c r="X1140" s="226" t="s">
        <v>1043</v>
      </c>
      <c r="Y1140" s="226" t="s">
        <v>1043</v>
      </c>
      <c r="Z1140" s="226" t="s">
        <v>695</v>
      </c>
      <c r="AC1140" s="230" t="s">
        <v>1044</v>
      </c>
      <c r="AD1140" s="229">
        <v>44765</v>
      </c>
    </row>
    <row r="1141" spans="1:30" x14ac:dyDescent="0.25">
      <c r="A1141" s="226" t="s">
        <v>5573</v>
      </c>
      <c r="B1141" s="226" t="s">
        <v>5574</v>
      </c>
      <c r="C1141" s="236" t="s">
        <v>99</v>
      </c>
      <c r="D1141" s="236" t="s">
        <v>631</v>
      </c>
      <c r="E1141" s="236" t="s">
        <v>5575</v>
      </c>
      <c r="F1141" s="236" t="s">
        <v>269</v>
      </c>
      <c r="G1141" s="236" t="s">
        <v>666</v>
      </c>
      <c r="H1141" s="236" t="s">
        <v>666</v>
      </c>
      <c r="I1141" s="236" t="e">
        <v>#N/A</v>
      </c>
      <c r="J1141" s="236" t="s">
        <v>469</v>
      </c>
      <c r="K1141" s="236" t="s">
        <v>469</v>
      </c>
      <c r="L1141" s="246">
        <v>1</v>
      </c>
      <c r="M1141" s="236" t="s">
        <v>862</v>
      </c>
      <c r="N1141" s="236" t="s">
        <v>5575</v>
      </c>
      <c r="O1141" s="236" t="s">
        <v>5576</v>
      </c>
      <c r="P1141" s="236" t="s">
        <v>636</v>
      </c>
      <c r="Q1141" s="246">
        <v>1</v>
      </c>
      <c r="R1141" s="236">
        <v>1079132</v>
      </c>
      <c r="S1141" s="236" t="s">
        <v>637</v>
      </c>
      <c r="T1141" s="236" t="s">
        <v>645</v>
      </c>
      <c r="U1141" s="236" t="s">
        <v>639</v>
      </c>
      <c r="V1141" s="236" t="s">
        <v>636</v>
      </c>
      <c r="W1141" s="236"/>
      <c r="X1141" s="226" t="s">
        <v>640</v>
      </c>
      <c r="Y1141" s="226" t="s">
        <v>640</v>
      </c>
      <c r="Z1141" s="226" t="s">
        <v>640</v>
      </c>
    </row>
    <row r="1142" spans="1:30" x14ac:dyDescent="0.25">
      <c r="A1142" s="226" t="s">
        <v>5577</v>
      </c>
      <c r="B1142" s="226" t="s">
        <v>5578</v>
      </c>
      <c r="C1142" s="236" t="s">
        <v>687</v>
      </c>
      <c r="D1142" s="226" t="s">
        <v>688</v>
      </c>
      <c r="E1142" s="236" t="s">
        <v>5575</v>
      </c>
      <c r="F1142" s="236" t="s">
        <v>269</v>
      </c>
      <c r="G1142" s="236" t="s">
        <v>666</v>
      </c>
      <c r="H1142" s="236" t="s">
        <v>666</v>
      </c>
      <c r="I1142" s="236" t="e">
        <v>#N/A</v>
      </c>
      <c r="J1142" s="236" t="s">
        <v>469</v>
      </c>
      <c r="K1142" s="236" t="s">
        <v>469</v>
      </c>
      <c r="L1142" s="246">
        <v>1</v>
      </c>
      <c r="M1142" s="236" t="s">
        <v>862</v>
      </c>
      <c r="N1142" s="236" t="s">
        <v>5579</v>
      </c>
      <c r="O1142" s="236" t="s">
        <v>5580</v>
      </c>
      <c r="P1142" s="236" t="s">
        <v>636</v>
      </c>
      <c r="Q1142" s="246">
        <v>1</v>
      </c>
      <c r="R1142" s="236">
        <v>275</v>
      </c>
      <c r="S1142" s="236" t="s">
        <v>637</v>
      </c>
      <c r="T1142" s="236" t="s">
        <v>645</v>
      </c>
      <c r="U1142" s="236" t="s">
        <v>639</v>
      </c>
      <c r="V1142" s="236" t="s">
        <v>636</v>
      </c>
      <c r="W1142" s="236"/>
      <c r="X1142" s="226" t="s">
        <v>695</v>
      </c>
      <c r="Y1142" s="226" t="s">
        <v>695</v>
      </c>
      <c r="Z1142" s="226" t="s">
        <v>695</v>
      </c>
    </row>
    <row r="1143" spans="1:30" x14ac:dyDescent="0.25">
      <c r="A1143" s="226" t="s">
        <v>5581</v>
      </c>
      <c r="B1143" s="226" t="s">
        <v>5582</v>
      </c>
      <c r="C1143" s="236" t="s">
        <v>99</v>
      </c>
      <c r="D1143" s="236" t="s">
        <v>631</v>
      </c>
      <c r="E1143" s="236" t="s">
        <v>5583</v>
      </c>
      <c r="F1143" s="236" t="s">
        <v>269</v>
      </c>
      <c r="G1143" s="236" t="s">
        <v>666</v>
      </c>
      <c r="H1143" s="236" t="s">
        <v>666</v>
      </c>
      <c r="I1143" s="236" t="e">
        <v>#N/A</v>
      </c>
      <c r="J1143" s="236" t="s">
        <v>483</v>
      </c>
      <c r="K1143" s="236" t="s">
        <v>483</v>
      </c>
      <c r="L1143" s="246">
        <v>1</v>
      </c>
      <c r="M1143" s="236" t="s">
        <v>862</v>
      </c>
      <c r="N1143" s="236" t="s">
        <v>5583</v>
      </c>
      <c r="O1143" s="236" t="s">
        <v>5584</v>
      </c>
      <c r="P1143" s="236" t="s">
        <v>636</v>
      </c>
      <c r="Q1143" s="246">
        <v>1</v>
      </c>
      <c r="R1143" s="236">
        <v>1052408</v>
      </c>
      <c r="S1143" s="236" t="s">
        <v>637</v>
      </c>
      <c r="T1143" s="236" t="s">
        <v>5585</v>
      </c>
      <c r="U1143" s="236" t="s">
        <v>639</v>
      </c>
      <c r="V1143" s="236" t="s">
        <v>636</v>
      </c>
      <c r="W1143" s="236"/>
      <c r="X1143" s="226" t="s">
        <v>640</v>
      </c>
      <c r="Y1143" s="226" t="s">
        <v>640</v>
      </c>
      <c r="Z1143" s="226" t="s">
        <v>640</v>
      </c>
    </row>
    <row r="1144" spans="1:30" x14ac:dyDescent="0.25">
      <c r="A1144" s="226" t="s">
        <v>5586</v>
      </c>
      <c r="B1144" s="226" t="s">
        <v>5587</v>
      </c>
      <c r="C1144" s="236" t="s">
        <v>731</v>
      </c>
      <c r="D1144" s="226" t="s">
        <v>732</v>
      </c>
      <c r="E1144" s="236" t="s">
        <v>5583</v>
      </c>
      <c r="F1144" s="236" t="s">
        <v>269</v>
      </c>
      <c r="G1144" s="236" t="s">
        <v>666</v>
      </c>
      <c r="H1144" s="236" t="s">
        <v>666</v>
      </c>
      <c r="I1144" s="236" t="e">
        <v>#N/A</v>
      </c>
      <c r="J1144" s="236" t="s">
        <v>483</v>
      </c>
      <c r="K1144" s="236" t="s">
        <v>483</v>
      </c>
      <c r="L1144" s="246">
        <v>1</v>
      </c>
      <c r="M1144" s="236" t="s">
        <v>862</v>
      </c>
      <c r="N1144" s="236" t="s">
        <v>5583</v>
      </c>
      <c r="O1144" s="236" t="s">
        <v>5588</v>
      </c>
      <c r="P1144" s="236" t="s">
        <v>5589</v>
      </c>
      <c r="Q1144" s="246">
        <v>1</v>
      </c>
      <c r="R1144" s="236">
        <v>1052408</v>
      </c>
      <c r="S1144" s="236" t="s">
        <v>637</v>
      </c>
      <c r="T1144" s="236" t="s">
        <v>5585</v>
      </c>
      <c r="U1144" s="236" t="s">
        <v>639</v>
      </c>
      <c r="V1144" s="236" t="s">
        <v>816</v>
      </c>
      <c r="W1144" s="236"/>
      <c r="X1144" s="226" t="s">
        <v>773</v>
      </c>
      <c r="Y1144" s="226" t="s">
        <v>773</v>
      </c>
      <c r="Z1144" s="226" t="s">
        <v>773</v>
      </c>
    </row>
    <row r="1145" spans="1:30" x14ac:dyDescent="0.25">
      <c r="A1145" s="226" t="s">
        <v>5590</v>
      </c>
      <c r="B1145" s="226" t="s">
        <v>5591</v>
      </c>
      <c r="C1145" s="236" t="s">
        <v>687</v>
      </c>
      <c r="D1145" s="226" t="s">
        <v>688</v>
      </c>
      <c r="E1145" s="236" t="s">
        <v>5583</v>
      </c>
      <c r="F1145" s="236" t="s">
        <v>269</v>
      </c>
      <c r="G1145" s="236" t="s">
        <v>666</v>
      </c>
      <c r="H1145" s="236" t="s">
        <v>666</v>
      </c>
      <c r="I1145" s="236" t="e">
        <v>#N/A</v>
      </c>
      <c r="J1145" s="236" t="s">
        <v>483</v>
      </c>
      <c r="K1145" s="236" t="s">
        <v>483</v>
      </c>
      <c r="L1145" s="246">
        <v>1</v>
      </c>
      <c r="M1145" s="236" t="s">
        <v>862</v>
      </c>
      <c r="N1145" s="236" t="s">
        <v>5592</v>
      </c>
      <c r="O1145" s="236" t="s">
        <v>5593</v>
      </c>
      <c r="P1145" s="236" t="s">
        <v>636</v>
      </c>
      <c r="Q1145" s="246">
        <v>1</v>
      </c>
      <c r="R1145" s="236">
        <v>275</v>
      </c>
      <c r="S1145" s="236" t="s">
        <v>637</v>
      </c>
      <c r="T1145" s="236" t="s">
        <v>5585</v>
      </c>
      <c r="U1145" s="236" t="s">
        <v>639</v>
      </c>
      <c r="V1145" s="236" t="s">
        <v>636</v>
      </c>
      <c r="W1145" s="236"/>
      <c r="X1145" s="226" t="s">
        <v>695</v>
      </c>
      <c r="Y1145" s="226" t="s">
        <v>695</v>
      </c>
      <c r="Z1145" s="226" t="s">
        <v>695</v>
      </c>
    </row>
    <row r="1146" spans="1:30" x14ac:dyDescent="0.25">
      <c r="A1146" s="226" t="s">
        <v>5594</v>
      </c>
      <c r="B1146" s="226" t="s">
        <v>5595</v>
      </c>
      <c r="C1146" s="236" t="s">
        <v>687</v>
      </c>
      <c r="D1146" s="226" t="s">
        <v>688</v>
      </c>
      <c r="E1146" s="236" t="s">
        <v>5596</v>
      </c>
      <c r="F1146" s="236" t="s">
        <v>269</v>
      </c>
      <c r="G1146" s="236" t="s">
        <v>666</v>
      </c>
      <c r="H1146" s="236" t="s">
        <v>666</v>
      </c>
      <c r="I1146" s="236" t="e">
        <v>#N/A</v>
      </c>
      <c r="J1146" s="236" t="s">
        <v>483</v>
      </c>
      <c r="K1146" s="236" t="s">
        <v>483</v>
      </c>
      <c r="L1146" s="246">
        <v>1</v>
      </c>
      <c r="M1146" s="236" t="s">
        <v>862</v>
      </c>
      <c r="N1146" s="236" t="s">
        <v>5597</v>
      </c>
      <c r="O1146" s="236" t="s">
        <v>5598</v>
      </c>
      <c r="P1146" s="236" t="s">
        <v>5596</v>
      </c>
      <c r="Q1146" s="246">
        <v>1</v>
      </c>
      <c r="R1146" s="236">
        <v>7777777</v>
      </c>
      <c r="S1146" s="236" t="s">
        <v>637</v>
      </c>
      <c r="T1146" s="236" t="s">
        <v>5585</v>
      </c>
      <c r="U1146" s="236" t="s">
        <v>639</v>
      </c>
      <c r="V1146" s="236" t="s">
        <v>636</v>
      </c>
      <c r="W1146" s="236"/>
      <c r="X1146" s="226" t="s">
        <v>695</v>
      </c>
      <c r="Y1146" s="226" t="s">
        <v>695</v>
      </c>
      <c r="Z1146" s="226" t="s">
        <v>695</v>
      </c>
    </row>
    <row r="1147" spans="1:30" x14ac:dyDescent="0.25">
      <c r="A1147" s="226" t="s">
        <v>5599</v>
      </c>
      <c r="B1147" s="226" t="s">
        <v>5600</v>
      </c>
      <c r="C1147" s="236" t="s">
        <v>99</v>
      </c>
      <c r="D1147" s="236" t="s">
        <v>631</v>
      </c>
      <c r="E1147" s="236" t="s">
        <v>5601</v>
      </c>
      <c r="F1147" s="236" t="s">
        <v>269</v>
      </c>
      <c r="G1147" s="236" t="s">
        <v>666</v>
      </c>
      <c r="H1147" s="236" t="s">
        <v>666</v>
      </c>
      <c r="I1147" s="236" t="e">
        <v>#N/A</v>
      </c>
      <c r="J1147" s="236" t="s">
        <v>5602</v>
      </c>
      <c r="K1147" s="236" t="s">
        <v>5602</v>
      </c>
      <c r="L1147" s="246">
        <v>1</v>
      </c>
      <c r="M1147" s="236" t="s">
        <v>862</v>
      </c>
      <c r="N1147" s="236" t="s">
        <v>5601</v>
      </c>
      <c r="O1147" s="236" t="s">
        <v>5603</v>
      </c>
      <c r="P1147" s="236" t="s">
        <v>636</v>
      </c>
      <c r="Q1147" s="246">
        <v>1</v>
      </c>
      <c r="R1147" s="236">
        <v>1052409</v>
      </c>
      <c r="S1147" s="236" t="s">
        <v>637</v>
      </c>
      <c r="T1147" s="236" t="s">
        <v>1474</v>
      </c>
      <c r="U1147" s="236" t="s">
        <v>639</v>
      </c>
      <c r="V1147" s="236" t="s">
        <v>636</v>
      </c>
      <c r="W1147" s="236"/>
      <c r="X1147" s="226" t="s">
        <v>640</v>
      </c>
      <c r="Y1147" s="226" t="s">
        <v>640</v>
      </c>
      <c r="Z1147" s="226" t="s">
        <v>640</v>
      </c>
    </row>
    <row r="1148" spans="1:30" x14ac:dyDescent="0.25">
      <c r="A1148" s="226" t="s">
        <v>5604</v>
      </c>
      <c r="B1148" s="226" t="s">
        <v>5605</v>
      </c>
      <c r="C1148" s="236" t="s">
        <v>731</v>
      </c>
      <c r="D1148" s="226" t="s">
        <v>732</v>
      </c>
      <c r="E1148" s="236" t="s">
        <v>5601</v>
      </c>
      <c r="F1148" s="236" t="s">
        <v>269</v>
      </c>
      <c r="G1148" s="236" t="s">
        <v>666</v>
      </c>
      <c r="H1148" s="236" t="s">
        <v>666</v>
      </c>
      <c r="I1148" s="236" t="e">
        <v>#N/A</v>
      </c>
      <c r="J1148" s="236" t="s">
        <v>5602</v>
      </c>
      <c r="K1148" s="236" t="s">
        <v>5602</v>
      </c>
      <c r="L1148" s="246">
        <v>1</v>
      </c>
      <c r="M1148" s="236" t="s">
        <v>862</v>
      </c>
      <c r="N1148" s="236" t="s">
        <v>5601</v>
      </c>
      <c r="O1148" s="236" t="s">
        <v>5606</v>
      </c>
      <c r="P1148" s="236" t="s">
        <v>5607</v>
      </c>
      <c r="Q1148" s="246">
        <v>1</v>
      </c>
      <c r="R1148" s="236">
        <v>1052409</v>
      </c>
      <c r="S1148" s="236" t="s">
        <v>637</v>
      </c>
      <c r="T1148" s="236" t="s">
        <v>1474</v>
      </c>
      <c r="U1148" s="236" t="s">
        <v>639</v>
      </c>
      <c r="V1148" s="236" t="s">
        <v>816</v>
      </c>
      <c r="W1148" s="236"/>
      <c r="X1148" s="226" t="s">
        <v>773</v>
      </c>
      <c r="Y1148" s="226" t="s">
        <v>773</v>
      </c>
      <c r="Z1148" s="226" t="s">
        <v>773</v>
      </c>
    </row>
    <row r="1149" spans="1:30" x14ac:dyDescent="0.25">
      <c r="A1149" s="226" t="s">
        <v>5608</v>
      </c>
      <c r="B1149" s="226" t="s">
        <v>5609</v>
      </c>
      <c r="C1149" s="236" t="s">
        <v>687</v>
      </c>
      <c r="D1149" s="226" t="s">
        <v>688</v>
      </c>
      <c r="E1149" s="236" t="s">
        <v>5601</v>
      </c>
      <c r="F1149" s="236" t="s">
        <v>269</v>
      </c>
      <c r="G1149" s="236" t="s">
        <v>666</v>
      </c>
      <c r="H1149" s="236" t="s">
        <v>666</v>
      </c>
      <c r="I1149" s="236" t="e">
        <v>#N/A</v>
      </c>
      <c r="J1149" s="236" t="s">
        <v>5602</v>
      </c>
      <c r="K1149" s="236" t="s">
        <v>5602</v>
      </c>
      <c r="L1149" s="246">
        <v>1</v>
      </c>
      <c r="M1149" s="236" t="s">
        <v>862</v>
      </c>
      <c r="N1149" s="236" t="s">
        <v>5610</v>
      </c>
      <c r="O1149" s="236" t="s">
        <v>5611</v>
      </c>
      <c r="P1149" s="236" t="s">
        <v>636</v>
      </c>
      <c r="Q1149" s="246">
        <v>1</v>
      </c>
      <c r="R1149" s="236">
        <v>275</v>
      </c>
      <c r="S1149" s="236" t="s">
        <v>637</v>
      </c>
      <c r="T1149" s="236" t="s">
        <v>5612</v>
      </c>
      <c r="U1149" s="236" t="s">
        <v>639</v>
      </c>
      <c r="V1149" s="236" t="s">
        <v>636</v>
      </c>
      <c r="W1149" s="236"/>
      <c r="X1149" s="226" t="s">
        <v>695</v>
      </c>
      <c r="Y1149" s="226" t="s">
        <v>695</v>
      </c>
      <c r="Z1149" s="226" t="s">
        <v>695</v>
      </c>
    </row>
    <row r="1150" spans="1:30" x14ac:dyDescent="0.25">
      <c r="A1150" s="226" t="s">
        <v>5613</v>
      </c>
      <c r="B1150" s="226" t="s">
        <v>5614</v>
      </c>
      <c r="C1150" s="236" t="s">
        <v>687</v>
      </c>
      <c r="D1150" s="226" t="s">
        <v>688</v>
      </c>
      <c r="E1150" s="236" t="s">
        <v>5615</v>
      </c>
      <c r="F1150" s="236" t="s">
        <v>269</v>
      </c>
      <c r="G1150" s="236" t="s">
        <v>666</v>
      </c>
      <c r="H1150" s="236" t="s">
        <v>666</v>
      </c>
      <c r="I1150" s="236" t="e">
        <v>#N/A</v>
      </c>
      <c r="J1150" s="236" t="s">
        <v>469</v>
      </c>
      <c r="K1150" s="236" t="s">
        <v>469</v>
      </c>
      <c r="L1150" s="246">
        <v>1</v>
      </c>
      <c r="M1150" s="236" t="s">
        <v>862</v>
      </c>
      <c r="N1150" s="236" t="s">
        <v>5610</v>
      </c>
      <c r="O1150" s="236" t="s">
        <v>5611</v>
      </c>
      <c r="P1150" s="236" t="s">
        <v>5616</v>
      </c>
      <c r="Q1150" s="246">
        <v>1</v>
      </c>
      <c r="R1150" s="236">
        <v>7777777</v>
      </c>
      <c r="S1150" s="236" t="s">
        <v>637</v>
      </c>
      <c r="T1150" s="236" t="s">
        <v>645</v>
      </c>
      <c r="U1150" s="236" t="s">
        <v>639</v>
      </c>
      <c r="V1150" s="236" t="s">
        <v>636</v>
      </c>
      <c r="W1150" s="236"/>
      <c r="X1150" s="226" t="s">
        <v>695</v>
      </c>
      <c r="Y1150" s="226" t="s">
        <v>695</v>
      </c>
      <c r="Z1150" s="226" t="s">
        <v>695</v>
      </c>
    </row>
    <row r="1151" spans="1:30" x14ac:dyDescent="0.25">
      <c r="A1151" s="226" t="s">
        <v>5617</v>
      </c>
      <c r="B1151" s="226" t="s">
        <v>5618</v>
      </c>
      <c r="C1151" s="236" t="s">
        <v>99</v>
      </c>
      <c r="D1151" s="236" t="s">
        <v>631</v>
      </c>
      <c r="E1151" s="236" t="s">
        <v>398</v>
      </c>
      <c r="F1151" s="236" t="s">
        <v>269</v>
      </c>
      <c r="G1151" s="236" t="s">
        <v>666</v>
      </c>
      <c r="H1151" s="236" t="s">
        <v>666</v>
      </c>
      <c r="I1151" s="236" t="s">
        <v>667</v>
      </c>
      <c r="J1151" s="236" t="s">
        <v>469</v>
      </c>
      <c r="K1151" s="236" t="s">
        <v>469</v>
      </c>
      <c r="L1151" s="246">
        <v>1</v>
      </c>
      <c r="M1151" s="236" t="s">
        <v>862</v>
      </c>
      <c r="N1151" s="236" t="s">
        <v>398</v>
      </c>
      <c r="O1151" s="236" t="s">
        <v>453</v>
      </c>
      <c r="P1151" s="236" t="s">
        <v>636</v>
      </c>
      <c r="Q1151" s="246">
        <v>1</v>
      </c>
      <c r="R1151" s="236">
        <v>1057347</v>
      </c>
      <c r="S1151" s="236" t="s">
        <v>637</v>
      </c>
      <c r="T1151" s="236" t="s">
        <v>645</v>
      </c>
      <c r="U1151" s="236" t="s">
        <v>639</v>
      </c>
      <c r="V1151" s="236" t="s">
        <v>636</v>
      </c>
      <c r="W1151" s="236"/>
      <c r="X1151" s="226" t="s">
        <v>640</v>
      </c>
      <c r="Y1151" s="226" t="s">
        <v>640</v>
      </c>
      <c r="Z1151" s="226" t="s">
        <v>640</v>
      </c>
    </row>
    <row r="1152" spans="1:30" x14ac:dyDescent="0.25">
      <c r="A1152" s="226" t="s">
        <v>5619</v>
      </c>
      <c r="B1152" s="226" t="s">
        <v>5620</v>
      </c>
      <c r="C1152" s="236" t="s">
        <v>687</v>
      </c>
      <c r="D1152" s="226" t="s">
        <v>688</v>
      </c>
      <c r="E1152" s="236" t="s">
        <v>398</v>
      </c>
      <c r="F1152" s="236" t="s">
        <v>269</v>
      </c>
      <c r="G1152" s="236" t="s">
        <v>666</v>
      </c>
      <c r="H1152" s="236" t="s">
        <v>666</v>
      </c>
      <c r="I1152" s="236" t="s">
        <v>667</v>
      </c>
      <c r="J1152" s="236" t="s">
        <v>469</v>
      </c>
      <c r="K1152" s="236" t="s">
        <v>469</v>
      </c>
      <c r="L1152" s="246">
        <v>1</v>
      </c>
      <c r="M1152" s="236" t="s">
        <v>862</v>
      </c>
      <c r="N1152" s="236" t="s">
        <v>5621</v>
      </c>
      <c r="O1152" s="236" t="s">
        <v>399</v>
      </c>
      <c r="P1152" s="236" t="s">
        <v>636</v>
      </c>
      <c r="Q1152" s="246">
        <v>1</v>
      </c>
      <c r="R1152" s="236">
        <v>275</v>
      </c>
      <c r="S1152" s="236" t="s">
        <v>637</v>
      </c>
      <c r="T1152" s="236" t="s">
        <v>645</v>
      </c>
      <c r="U1152" s="236" t="s">
        <v>639</v>
      </c>
      <c r="V1152" s="236" t="s">
        <v>636</v>
      </c>
      <c r="W1152" s="236"/>
      <c r="X1152" s="226" t="s">
        <v>695</v>
      </c>
      <c r="Y1152" s="226" t="s">
        <v>695</v>
      </c>
      <c r="Z1152" s="226" t="s">
        <v>695</v>
      </c>
    </row>
    <row r="1153" spans="1:28" x14ac:dyDescent="0.25">
      <c r="A1153" s="226" t="s">
        <v>5622</v>
      </c>
      <c r="B1153" s="226" t="s">
        <v>5623</v>
      </c>
      <c r="C1153" s="236" t="s">
        <v>99</v>
      </c>
      <c r="D1153" s="236" t="s">
        <v>631</v>
      </c>
      <c r="E1153" s="236" t="s">
        <v>437</v>
      </c>
      <c r="F1153" s="236" t="s">
        <v>269</v>
      </c>
      <c r="G1153" s="236" t="s">
        <v>666</v>
      </c>
      <c r="H1153" s="236" t="s">
        <v>666</v>
      </c>
      <c r="I1153" s="236" t="s">
        <v>667</v>
      </c>
      <c r="J1153" s="236" t="s">
        <v>469</v>
      </c>
      <c r="K1153" s="236" t="s">
        <v>469</v>
      </c>
      <c r="L1153" s="246">
        <v>1.45</v>
      </c>
      <c r="M1153" s="236" t="s">
        <v>862</v>
      </c>
      <c r="N1153" s="236" t="s">
        <v>437</v>
      </c>
      <c r="O1153" s="236" t="s">
        <v>449</v>
      </c>
      <c r="P1153" s="236" t="s">
        <v>5624</v>
      </c>
      <c r="Q1153" s="246">
        <v>1.45</v>
      </c>
      <c r="R1153" s="236">
        <v>1057348</v>
      </c>
      <c r="S1153" s="236" t="s">
        <v>637</v>
      </c>
      <c r="T1153" s="236" t="s">
        <v>645</v>
      </c>
      <c r="U1153" s="236" t="s">
        <v>639</v>
      </c>
      <c r="V1153" s="236" t="s">
        <v>804</v>
      </c>
      <c r="W1153" s="236"/>
      <c r="X1153" s="226" t="s">
        <v>640</v>
      </c>
      <c r="Y1153" s="226" t="s">
        <v>640</v>
      </c>
      <c r="Z1153" s="226" t="s">
        <v>640</v>
      </c>
    </row>
    <row r="1154" spans="1:28" x14ac:dyDescent="0.25">
      <c r="A1154" s="226" t="s">
        <v>5625</v>
      </c>
      <c r="B1154" s="226" t="s">
        <v>5626</v>
      </c>
      <c r="C1154" s="236" t="s">
        <v>731</v>
      </c>
      <c r="D1154" s="226" t="s">
        <v>732</v>
      </c>
      <c r="E1154" s="236" t="s">
        <v>437</v>
      </c>
      <c r="F1154" s="236" t="s">
        <v>269</v>
      </c>
      <c r="G1154" s="236" t="s">
        <v>666</v>
      </c>
      <c r="H1154" s="236" t="s">
        <v>666</v>
      </c>
      <c r="I1154" s="236" t="s">
        <v>667</v>
      </c>
      <c r="J1154" s="236" t="s">
        <v>469</v>
      </c>
      <c r="K1154" s="236" t="s">
        <v>469</v>
      </c>
      <c r="L1154" s="246">
        <v>1.45</v>
      </c>
      <c r="M1154" s="236" t="s">
        <v>862</v>
      </c>
      <c r="N1154" s="236" t="s">
        <v>437</v>
      </c>
      <c r="O1154" s="236" t="s">
        <v>5627</v>
      </c>
      <c r="P1154" s="236" t="s">
        <v>5624</v>
      </c>
      <c r="Q1154" s="246">
        <v>1.45</v>
      </c>
      <c r="R1154" s="236">
        <v>1057348</v>
      </c>
      <c r="S1154" s="236" t="s">
        <v>637</v>
      </c>
      <c r="T1154" s="236" t="s">
        <v>645</v>
      </c>
      <c r="U1154" s="236" t="s">
        <v>639</v>
      </c>
      <c r="V1154" s="236" t="s">
        <v>804</v>
      </c>
      <c r="W1154" s="236"/>
      <c r="X1154" s="226" t="s">
        <v>773</v>
      </c>
      <c r="Y1154" s="226" t="s">
        <v>773</v>
      </c>
      <c r="Z1154" s="226" t="s">
        <v>773</v>
      </c>
    </row>
    <row r="1155" spans="1:28" x14ac:dyDescent="0.25">
      <c r="A1155" s="226" t="s">
        <v>5628</v>
      </c>
      <c r="B1155" s="226" t="s">
        <v>5629</v>
      </c>
      <c r="C1155" s="236" t="s">
        <v>687</v>
      </c>
      <c r="D1155" s="226" t="s">
        <v>688</v>
      </c>
      <c r="E1155" s="236" t="s">
        <v>437</v>
      </c>
      <c r="F1155" s="236" t="s">
        <v>269</v>
      </c>
      <c r="G1155" s="236" t="s">
        <v>666</v>
      </c>
      <c r="H1155" s="236" t="s">
        <v>666</v>
      </c>
      <c r="I1155" s="236" t="s">
        <v>667</v>
      </c>
      <c r="J1155" s="236" t="s">
        <v>469</v>
      </c>
      <c r="K1155" s="236" t="s">
        <v>469</v>
      </c>
      <c r="L1155" s="246">
        <v>1.45</v>
      </c>
      <c r="M1155" s="236" t="s">
        <v>862</v>
      </c>
      <c r="N1155" s="236" t="s">
        <v>5630</v>
      </c>
      <c r="O1155" s="236" t="s">
        <v>438</v>
      </c>
      <c r="P1155" s="236" t="s">
        <v>636</v>
      </c>
      <c r="Q1155" s="246">
        <v>1.45</v>
      </c>
      <c r="R1155" s="236">
        <v>275</v>
      </c>
      <c r="S1155" s="236" t="s">
        <v>637</v>
      </c>
      <c r="T1155" s="236" t="s">
        <v>645</v>
      </c>
      <c r="U1155" s="236" t="s">
        <v>671</v>
      </c>
      <c r="V1155" s="236" t="s">
        <v>636</v>
      </c>
      <c r="W1155" s="236"/>
    </row>
    <row r="1156" spans="1:28" x14ac:dyDescent="0.25">
      <c r="A1156" s="226" t="s">
        <v>5631</v>
      </c>
      <c r="B1156" s="226" t="s">
        <v>5632</v>
      </c>
      <c r="C1156" s="236" t="s">
        <v>99</v>
      </c>
      <c r="D1156" s="236" t="s">
        <v>631</v>
      </c>
      <c r="E1156" s="236" t="s">
        <v>409</v>
      </c>
      <c r="F1156" s="236" t="s">
        <v>269</v>
      </c>
      <c r="G1156" s="236" t="s">
        <v>666</v>
      </c>
      <c r="H1156" s="236" t="s">
        <v>666</v>
      </c>
      <c r="I1156" s="236" t="s">
        <v>667</v>
      </c>
      <c r="J1156" s="236" t="s">
        <v>481</v>
      </c>
      <c r="K1156" s="236" t="s">
        <v>481</v>
      </c>
      <c r="L1156" s="246">
        <v>1.85</v>
      </c>
      <c r="M1156" s="236" t="s">
        <v>862</v>
      </c>
      <c r="N1156" s="236" t="s">
        <v>409</v>
      </c>
      <c r="O1156" s="236" t="s">
        <v>410</v>
      </c>
      <c r="P1156" s="236" t="s">
        <v>5633</v>
      </c>
      <c r="Q1156" s="246">
        <v>1.85</v>
      </c>
      <c r="R1156" s="236">
        <v>1062153</v>
      </c>
      <c r="S1156" s="236" t="s">
        <v>637</v>
      </c>
      <c r="T1156" s="236" t="s">
        <v>4647</v>
      </c>
      <c r="U1156" s="254" t="s">
        <v>735</v>
      </c>
      <c r="V1156" s="236" t="s">
        <v>636</v>
      </c>
      <c r="W1156" s="236"/>
      <c r="AA1156" s="228">
        <v>44677</v>
      </c>
      <c r="AB1156" s="236" t="s">
        <v>879</v>
      </c>
    </row>
    <row r="1157" spans="1:28" x14ac:dyDescent="0.25">
      <c r="A1157" s="226" t="s">
        <v>5634</v>
      </c>
      <c r="B1157" s="226" t="s">
        <v>5635</v>
      </c>
      <c r="C1157" s="236" t="s">
        <v>731</v>
      </c>
      <c r="D1157" s="226" t="s">
        <v>732</v>
      </c>
      <c r="E1157" s="236" t="s">
        <v>409</v>
      </c>
      <c r="F1157" s="236" t="s">
        <v>269</v>
      </c>
      <c r="G1157" s="236" t="s">
        <v>666</v>
      </c>
      <c r="H1157" s="236" t="s">
        <v>666</v>
      </c>
      <c r="I1157" s="236" t="s">
        <v>667</v>
      </c>
      <c r="J1157" s="236" t="s">
        <v>481</v>
      </c>
      <c r="K1157" s="236" t="s">
        <v>481</v>
      </c>
      <c r="L1157" s="246">
        <v>1.85</v>
      </c>
      <c r="M1157" s="236" t="s">
        <v>862</v>
      </c>
      <c r="N1157" s="236" t="s">
        <v>409</v>
      </c>
      <c r="O1157" s="236" t="s">
        <v>5636</v>
      </c>
      <c r="P1157" s="236" t="s">
        <v>5633</v>
      </c>
      <c r="Q1157" s="246">
        <v>1.85</v>
      </c>
      <c r="R1157" s="236">
        <v>1062153</v>
      </c>
      <c r="S1157" s="236" t="s">
        <v>637</v>
      </c>
      <c r="T1157" s="236" t="s">
        <v>4647</v>
      </c>
      <c r="U1157" s="236" t="s">
        <v>735</v>
      </c>
      <c r="V1157" s="236" t="s">
        <v>804</v>
      </c>
      <c r="W1157" s="236"/>
    </row>
    <row r="1158" spans="1:28" x14ac:dyDescent="0.25">
      <c r="A1158" s="226" t="s">
        <v>5637</v>
      </c>
      <c r="B1158" s="226" t="s">
        <v>5638</v>
      </c>
      <c r="C1158" s="236" t="s">
        <v>687</v>
      </c>
      <c r="D1158" s="226" t="s">
        <v>688</v>
      </c>
      <c r="E1158" s="236" t="s">
        <v>409</v>
      </c>
      <c r="F1158" s="236" t="s">
        <v>269</v>
      </c>
      <c r="G1158" s="236" t="s">
        <v>666</v>
      </c>
      <c r="H1158" s="236" t="s">
        <v>666</v>
      </c>
      <c r="I1158" s="236" t="s">
        <v>667</v>
      </c>
      <c r="J1158" s="236" t="s">
        <v>481</v>
      </c>
      <c r="K1158" s="236" t="s">
        <v>481</v>
      </c>
      <c r="L1158" s="246">
        <v>1.85</v>
      </c>
      <c r="M1158" s="236" t="s">
        <v>862</v>
      </c>
      <c r="N1158" s="236" t="s">
        <v>5639</v>
      </c>
      <c r="O1158" s="236" t="s">
        <v>433</v>
      </c>
      <c r="P1158" s="236" t="s">
        <v>5640</v>
      </c>
      <c r="Q1158" s="246">
        <v>1.85</v>
      </c>
      <c r="R1158" s="236">
        <v>275</v>
      </c>
      <c r="S1158" s="236" t="s">
        <v>637</v>
      </c>
      <c r="T1158" s="236" t="s">
        <v>4647</v>
      </c>
      <c r="U1158" s="236" t="s">
        <v>735</v>
      </c>
      <c r="V1158" s="236" t="s">
        <v>636</v>
      </c>
      <c r="W1158" s="236"/>
    </row>
    <row r="1159" spans="1:28" x14ac:dyDescent="0.25">
      <c r="A1159" s="226" t="s">
        <v>5641</v>
      </c>
      <c r="B1159" s="226" t="s">
        <v>5642</v>
      </c>
      <c r="C1159" s="236" t="s">
        <v>99</v>
      </c>
      <c r="D1159" s="236" t="s">
        <v>631</v>
      </c>
      <c r="E1159" s="236" t="s">
        <v>460</v>
      </c>
      <c r="F1159" s="236" t="s">
        <v>269</v>
      </c>
      <c r="G1159" s="236" t="s">
        <v>666</v>
      </c>
      <c r="H1159" s="236" t="s">
        <v>666</v>
      </c>
      <c r="I1159" s="236" t="s">
        <v>667</v>
      </c>
      <c r="J1159" s="236" t="s">
        <v>483</v>
      </c>
      <c r="K1159" s="236" t="s">
        <v>483</v>
      </c>
      <c r="L1159" s="246">
        <v>4.05</v>
      </c>
      <c r="M1159" s="236" t="s">
        <v>862</v>
      </c>
      <c r="N1159" s="236" t="s">
        <v>460</v>
      </c>
      <c r="O1159" s="236" t="s">
        <v>461</v>
      </c>
      <c r="P1159" s="236">
        <v>1016359</v>
      </c>
      <c r="Q1159" s="246">
        <v>4.05</v>
      </c>
      <c r="R1159" s="236">
        <v>1062393</v>
      </c>
      <c r="S1159" s="236" t="s">
        <v>637</v>
      </c>
      <c r="T1159" s="236" t="s">
        <v>5585</v>
      </c>
      <c r="U1159" s="254" t="s">
        <v>735</v>
      </c>
      <c r="V1159" s="236" t="s">
        <v>636</v>
      </c>
      <c r="W1159" s="236"/>
      <c r="AA1159" s="228">
        <v>44677</v>
      </c>
      <c r="AB1159" s="236" t="s">
        <v>709</v>
      </c>
    </row>
    <row r="1160" spans="1:28" x14ac:dyDescent="0.25">
      <c r="A1160" s="226" t="s">
        <v>5643</v>
      </c>
      <c r="B1160" s="226" t="s">
        <v>5644</v>
      </c>
      <c r="C1160" s="236" t="s">
        <v>731</v>
      </c>
      <c r="D1160" s="226" t="s">
        <v>732</v>
      </c>
      <c r="E1160" s="236" t="s">
        <v>460</v>
      </c>
      <c r="F1160" s="236" t="s">
        <v>269</v>
      </c>
      <c r="G1160" s="236" t="s">
        <v>666</v>
      </c>
      <c r="H1160" s="236" t="s">
        <v>666</v>
      </c>
      <c r="I1160" s="236" t="s">
        <v>667</v>
      </c>
      <c r="J1160" s="236" t="s">
        <v>483</v>
      </c>
      <c r="K1160" s="236" t="s">
        <v>483</v>
      </c>
      <c r="L1160" s="246">
        <v>4.05</v>
      </c>
      <c r="M1160" s="236" t="s">
        <v>862</v>
      </c>
      <c r="N1160" s="236" t="s">
        <v>460</v>
      </c>
      <c r="O1160" s="236" t="s">
        <v>5645</v>
      </c>
      <c r="P1160" s="236">
        <v>1016359</v>
      </c>
      <c r="Q1160" s="246">
        <v>4.05</v>
      </c>
      <c r="R1160" s="236">
        <v>1062393</v>
      </c>
      <c r="S1160" s="236" t="s">
        <v>637</v>
      </c>
      <c r="T1160" s="236" t="s">
        <v>5585</v>
      </c>
      <c r="U1160" s="254" t="s">
        <v>735</v>
      </c>
      <c r="V1160" s="236" t="s">
        <v>816</v>
      </c>
      <c r="W1160" s="236"/>
      <c r="AA1160" s="228">
        <v>44677</v>
      </c>
      <c r="AB1160" s="236" t="s">
        <v>671</v>
      </c>
    </row>
    <row r="1161" spans="1:28" x14ac:dyDescent="0.25">
      <c r="A1161" s="226" t="s">
        <v>5646</v>
      </c>
      <c r="B1161" s="226" t="s">
        <v>5647</v>
      </c>
      <c r="C1161" s="236" t="s">
        <v>687</v>
      </c>
      <c r="D1161" s="226" t="s">
        <v>688</v>
      </c>
      <c r="E1161" s="236" t="s">
        <v>460</v>
      </c>
      <c r="F1161" s="236" t="s">
        <v>269</v>
      </c>
      <c r="G1161" s="236" t="s">
        <v>666</v>
      </c>
      <c r="H1161" s="236" t="s">
        <v>666</v>
      </c>
      <c r="I1161" s="236" t="s">
        <v>667</v>
      </c>
      <c r="J1161" s="236" t="s">
        <v>483</v>
      </c>
      <c r="K1161" s="236" t="s">
        <v>483</v>
      </c>
      <c r="L1161" s="246">
        <v>4.05</v>
      </c>
      <c r="M1161" s="236" t="s">
        <v>862</v>
      </c>
      <c r="N1161" s="236" t="s">
        <v>5648</v>
      </c>
      <c r="O1161" s="236" t="s">
        <v>5649</v>
      </c>
      <c r="P1161" s="236" t="s">
        <v>5650</v>
      </c>
      <c r="Q1161" s="246">
        <v>4.05</v>
      </c>
      <c r="R1161" s="236">
        <v>275</v>
      </c>
      <c r="S1161" s="236" t="s">
        <v>637</v>
      </c>
      <c r="T1161" s="236" t="s">
        <v>5585</v>
      </c>
      <c r="U1161" s="254" t="s">
        <v>735</v>
      </c>
      <c r="V1161" s="236" t="s">
        <v>636</v>
      </c>
      <c r="W1161" s="236"/>
      <c r="AA1161" s="228">
        <v>44677</v>
      </c>
      <c r="AB1161" s="236" t="s">
        <v>879</v>
      </c>
    </row>
    <row r="1162" spans="1:28" x14ac:dyDescent="0.25">
      <c r="A1162" s="226" t="s">
        <v>5651</v>
      </c>
      <c r="B1162" s="226" t="s">
        <v>5652</v>
      </c>
      <c r="C1162" s="236" t="s">
        <v>687</v>
      </c>
      <c r="D1162" s="226" t="s">
        <v>688</v>
      </c>
      <c r="E1162" s="236" t="s">
        <v>535</v>
      </c>
      <c r="F1162" s="236" t="s">
        <v>269</v>
      </c>
      <c r="G1162" s="236" t="s">
        <v>666</v>
      </c>
      <c r="H1162" s="236" t="s">
        <v>666</v>
      </c>
      <c r="I1162" s="236" t="e">
        <v>#N/A</v>
      </c>
      <c r="J1162" s="236" t="s">
        <v>477</v>
      </c>
      <c r="K1162" s="236" t="s">
        <v>477</v>
      </c>
      <c r="L1162" s="246">
        <v>1</v>
      </c>
      <c r="M1162" s="236" t="s">
        <v>862</v>
      </c>
      <c r="N1162" s="236" t="s">
        <v>5653</v>
      </c>
      <c r="O1162" s="236" t="s">
        <v>536</v>
      </c>
      <c r="P1162" s="236" t="s">
        <v>636</v>
      </c>
      <c r="Q1162" s="246">
        <v>1</v>
      </c>
      <c r="R1162" s="236">
        <v>7777777</v>
      </c>
      <c r="S1162" s="236" t="s">
        <v>637</v>
      </c>
      <c r="T1162" s="236" t="s">
        <v>1399</v>
      </c>
      <c r="U1162" s="236" t="s">
        <v>639</v>
      </c>
      <c r="V1162" s="236" t="s">
        <v>636</v>
      </c>
      <c r="W1162" s="236"/>
      <c r="X1162" s="226" t="s">
        <v>695</v>
      </c>
      <c r="Y1162" s="226" t="s">
        <v>695</v>
      </c>
      <c r="Z1162" s="226" t="s">
        <v>695</v>
      </c>
    </row>
    <row r="1163" spans="1:28" x14ac:dyDescent="0.25">
      <c r="A1163" s="226" t="s">
        <v>5654</v>
      </c>
      <c r="B1163" s="226" t="s">
        <v>5655</v>
      </c>
      <c r="C1163" s="236" t="s">
        <v>687</v>
      </c>
      <c r="D1163" s="226" t="s">
        <v>688</v>
      </c>
      <c r="E1163" s="236" t="s">
        <v>5656</v>
      </c>
      <c r="F1163" s="236" t="s">
        <v>269</v>
      </c>
      <c r="G1163" s="236" t="s">
        <v>666</v>
      </c>
      <c r="H1163" s="236" t="s">
        <v>666</v>
      </c>
      <c r="I1163" s="236" t="e">
        <v>#N/A</v>
      </c>
      <c r="J1163" s="236" t="s">
        <v>469</v>
      </c>
      <c r="K1163" s="236" t="s">
        <v>469</v>
      </c>
      <c r="L1163" s="246">
        <v>1</v>
      </c>
      <c r="M1163" s="236" t="s">
        <v>862</v>
      </c>
      <c r="N1163" s="236" t="s">
        <v>5657</v>
      </c>
      <c r="O1163" s="236" t="s">
        <v>5658</v>
      </c>
      <c r="P1163" s="236" t="s">
        <v>5656</v>
      </c>
      <c r="Q1163" s="246">
        <v>1</v>
      </c>
      <c r="R1163" s="236">
        <v>7777777</v>
      </c>
      <c r="S1163" s="236" t="s">
        <v>637</v>
      </c>
      <c r="T1163" s="236" t="s">
        <v>645</v>
      </c>
      <c r="U1163" s="236" t="s">
        <v>639</v>
      </c>
      <c r="V1163" s="236" t="s">
        <v>636</v>
      </c>
      <c r="W1163" s="236"/>
      <c r="X1163" s="226" t="s">
        <v>695</v>
      </c>
      <c r="Y1163" s="226" t="s">
        <v>695</v>
      </c>
      <c r="Z1163" s="226" t="s">
        <v>695</v>
      </c>
    </row>
    <row r="1164" spans="1:28" x14ac:dyDescent="0.25">
      <c r="A1164" s="226" t="s">
        <v>5659</v>
      </c>
      <c r="B1164" s="226" t="s">
        <v>5660</v>
      </c>
      <c r="C1164" s="236" t="s">
        <v>687</v>
      </c>
      <c r="D1164" s="226" t="s">
        <v>688</v>
      </c>
      <c r="E1164" s="236" t="s">
        <v>5661</v>
      </c>
      <c r="F1164" s="236" t="s">
        <v>269</v>
      </c>
      <c r="G1164" s="236" t="s">
        <v>666</v>
      </c>
      <c r="H1164" s="236" t="s">
        <v>666</v>
      </c>
      <c r="I1164" s="236" t="e">
        <v>#N/A</v>
      </c>
      <c r="J1164" s="236" t="s">
        <v>469</v>
      </c>
      <c r="K1164" s="236" t="s">
        <v>469</v>
      </c>
      <c r="L1164" s="246">
        <v>1</v>
      </c>
      <c r="M1164" s="236" t="s">
        <v>862</v>
      </c>
      <c r="N1164" s="236" t="s">
        <v>5662</v>
      </c>
      <c r="O1164" s="236" t="s">
        <v>5663</v>
      </c>
      <c r="P1164" s="236" t="s">
        <v>5661</v>
      </c>
      <c r="Q1164" s="246">
        <v>1</v>
      </c>
      <c r="R1164" s="236">
        <v>275</v>
      </c>
      <c r="S1164" s="236" t="s">
        <v>637</v>
      </c>
      <c r="T1164" s="236" t="s">
        <v>645</v>
      </c>
      <c r="U1164" s="236" t="s">
        <v>639</v>
      </c>
      <c r="V1164" s="236" t="s">
        <v>636</v>
      </c>
      <c r="W1164" s="236"/>
      <c r="X1164" s="226" t="s">
        <v>695</v>
      </c>
      <c r="Y1164" s="226" t="s">
        <v>695</v>
      </c>
      <c r="Z1164" s="226" t="s">
        <v>695</v>
      </c>
    </row>
    <row r="1165" spans="1:28" x14ac:dyDescent="0.25">
      <c r="A1165" s="226" t="s">
        <v>5664</v>
      </c>
      <c r="B1165" s="226" t="s">
        <v>5665</v>
      </c>
      <c r="C1165" s="236" t="s">
        <v>687</v>
      </c>
      <c r="D1165" s="226" t="s">
        <v>688</v>
      </c>
      <c r="E1165" s="236" t="s">
        <v>5666</v>
      </c>
      <c r="F1165" s="236" t="s">
        <v>269</v>
      </c>
      <c r="G1165" s="236" t="s">
        <v>666</v>
      </c>
      <c r="H1165" s="236" t="s">
        <v>666</v>
      </c>
      <c r="I1165" s="236" t="e">
        <v>#N/A</v>
      </c>
      <c r="J1165" s="236" t="s">
        <v>469</v>
      </c>
      <c r="K1165" s="236" t="s">
        <v>469</v>
      </c>
      <c r="L1165" s="246">
        <v>1</v>
      </c>
      <c r="M1165" s="236" t="s">
        <v>862</v>
      </c>
      <c r="N1165" s="236" t="s">
        <v>5667</v>
      </c>
      <c r="O1165" s="236" t="s">
        <v>5668</v>
      </c>
      <c r="P1165" s="236" t="s">
        <v>636</v>
      </c>
      <c r="Q1165" s="246">
        <v>1</v>
      </c>
      <c r="R1165" s="236">
        <v>7777777</v>
      </c>
      <c r="S1165" s="236" t="s">
        <v>637</v>
      </c>
      <c r="T1165" s="236" t="s">
        <v>645</v>
      </c>
      <c r="U1165" s="236" t="s">
        <v>639</v>
      </c>
      <c r="V1165" s="236" t="s">
        <v>636</v>
      </c>
      <c r="W1165" s="236"/>
      <c r="X1165" s="226" t="s">
        <v>695</v>
      </c>
      <c r="Y1165" s="226" t="s">
        <v>695</v>
      </c>
      <c r="Z1165" s="226" t="s">
        <v>695</v>
      </c>
    </row>
    <row r="1166" spans="1:28" x14ac:dyDescent="0.25">
      <c r="A1166" s="226" t="s">
        <v>5669</v>
      </c>
      <c r="B1166" s="226" t="s">
        <v>5670</v>
      </c>
      <c r="C1166" s="236" t="s">
        <v>687</v>
      </c>
      <c r="D1166" s="226" t="s">
        <v>688</v>
      </c>
      <c r="E1166" s="236" t="s">
        <v>5671</v>
      </c>
      <c r="F1166" s="236" t="s">
        <v>269</v>
      </c>
      <c r="G1166" s="236" t="s">
        <v>666</v>
      </c>
      <c r="H1166" s="236" t="s">
        <v>666</v>
      </c>
      <c r="I1166" s="236" t="e">
        <v>#N/A</v>
      </c>
      <c r="J1166" s="236" t="s">
        <v>475</v>
      </c>
      <c r="K1166" s="236" t="s">
        <v>475</v>
      </c>
      <c r="L1166" s="246">
        <v>1</v>
      </c>
      <c r="M1166" s="236" t="s">
        <v>862</v>
      </c>
      <c r="N1166" s="236" t="s">
        <v>5672</v>
      </c>
      <c r="O1166" s="236" t="s">
        <v>5673</v>
      </c>
      <c r="P1166" s="236" t="s">
        <v>636</v>
      </c>
      <c r="Q1166" s="246">
        <v>1</v>
      </c>
      <c r="R1166" s="236">
        <v>275</v>
      </c>
      <c r="S1166" s="236" t="s">
        <v>637</v>
      </c>
      <c r="T1166" s="236" t="s">
        <v>1403</v>
      </c>
      <c r="U1166" s="236" t="s">
        <v>639</v>
      </c>
      <c r="V1166" s="236" t="s">
        <v>636</v>
      </c>
      <c r="W1166" s="236"/>
      <c r="X1166" s="226" t="s">
        <v>695</v>
      </c>
      <c r="Y1166" s="226" t="s">
        <v>695</v>
      </c>
      <c r="Z1166" s="226" t="s">
        <v>695</v>
      </c>
    </row>
    <row r="1167" spans="1:28" x14ac:dyDescent="0.25">
      <c r="A1167" s="226" t="s">
        <v>5674</v>
      </c>
      <c r="B1167" s="226" t="s">
        <v>5675</v>
      </c>
      <c r="C1167" s="236" t="s">
        <v>687</v>
      </c>
      <c r="D1167" s="226" t="s">
        <v>688</v>
      </c>
      <c r="E1167" s="236" t="s">
        <v>5676</v>
      </c>
      <c r="F1167" s="236" t="s">
        <v>269</v>
      </c>
      <c r="G1167" s="236" t="s">
        <v>666</v>
      </c>
      <c r="H1167" s="236" t="s">
        <v>666</v>
      </c>
      <c r="I1167" s="236" t="s">
        <v>667</v>
      </c>
      <c r="J1167" s="236" t="s">
        <v>484</v>
      </c>
      <c r="K1167" s="236" t="s">
        <v>484</v>
      </c>
      <c r="L1167" s="246">
        <v>1</v>
      </c>
      <c r="M1167" s="236" t="s">
        <v>862</v>
      </c>
      <c r="N1167" s="236" t="s">
        <v>5677</v>
      </c>
      <c r="O1167" s="236" t="s">
        <v>5678</v>
      </c>
      <c r="P1167" s="236" t="s">
        <v>636</v>
      </c>
      <c r="Q1167" s="246">
        <v>1</v>
      </c>
      <c r="R1167" s="236">
        <v>7777777</v>
      </c>
      <c r="S1167" s="236" t="s">
        <v>637</v>
      </c>
      <c r="T1167" s="236" t="s">
        <v>484</v>
      </c>
      <c r="U1167" s="236" t="s">
        <v>671</v>
      </c>
      <c r="V1167" s="236" t="s">
        <v>636</v>
      </c>
      <c r="W1167" s="236"/>
    </row>
    <row r="1168" spans="1:28" x14ac:dyDescent="0.25">
      <c r="A1168" s="226" t="s">
        <v>5679</v>
      </c>
      <c r="B1168" s="226" t="s">
        <v>5680</v>
      </c>
      <c r="C1168" s="236" t="s">
        <v>99</v>
      </c>
      <c r="D1168" s="236" t="s">
        <v>631</v>
      </c>
      <c r="E1168" s="236" t="s">
        <v>5681</v>
      </c>
      <c r="F1168" s="236" t="s">
        <v>269</v>
      </c>
      <c r="G1168" s="236" t="s">
        <v>666</v>
      </c>
      <c r="H1168" s="236" t="s">
        <v>666</v>
      </c>
      <c r="I1168" s="236" t="s">
        <v>667</v>
      </c>
      <c r="J1168" s="236" t="s">
        <v>481</v>
      </c>
      <c r="K1168" s="236" t="s">
        <v>481</v>
      </c>
      <c r="L1168" s="246">
        <v>1.9</v>
      </c>
      <c r="M1168" s="236" t="s">
        <v>862</v>
      </c>
      <c r="N1168" s="236" t="s">
        <v>5681</v>
      </c>
      <c r="O1168" s="236" t="s">
        <v>5682</v>
      </c>
      <c r="P1168" s="236">
        <v>1008179</v>
      </c>
      <c r="Q1168" s="246">
        <v>1.9</v>
      </c>
      <c r="R1168" s="236">
        <v>1100305</v>
      </c>
      <c r="S1168" s="236" t="s">
        <v>637</v>
      </c>
      <c r="T1168" s="236" t="s">
        <v>4647</v>
      </c>
      <c r="U1168" s="254" t="s">
        <v>735</v>
      </c>
      <c r="V1168" s="236" t="s">
        <v>636</v>
      </c>
      <c r="W1168" s="236"/>
      <c r="AA1168" s="228">
        <v>44677</v>
      </c>
      <c r="AB1168" s="236" t="s">
        <v>879</v>
      </c>
    </row>
    <row r="1169" spans="1:32" x14ac:dyDescent="0.25">
      <c r="A1169" s="226" t="s">
        <v>5683</v>
      </c>
      <c r="B1169" s="226" t="s">
        <v>5684</v>
      </c>
      <c r="C1169" s="236" t="s">
        <v>731</v>
      </c>
      <c r="D1169" s="226" t="s">
        <v>732</v>
      </c>
      <c r="E1169" s="236" t="s">
        <v>5681</v>
      </c>
      <c r="F1169" s="236" t="s">
        <v>269</v>
      </c>
      <c r="G1169" s="236" t="s">
        <v>666</v>
      </c>
      <c r="H1169" s="236" t="s">
        <v>666</v>
      </c>
      <c r="I1169" s="236" t="s">
        <v>667</v>
      </c>
      <c r="J1169" s="236" t="s">
        <v>481</v>
      </c>
      <c r="K1169" s="236" t="s">
        <v>481</v>
      </c>
      <c r="L1169" s="246">
        <v>1.9</v>
      </c>
      <c r="M1169" s="236" t="s">
        <v>862</v>
      </c>
      <c r="N1169" s="236" t="s">
        <v>5681</v>
      </c>
      <c r="O1169" s="236" t="s">
        <v>5685</v>
      </c>
      <c r="P1169" s="236">
        <v>1008179</v>
      </c>
      <c r="Q1169" s="246">
        <v>1.9</v>
      </c>
      <c r="R1169" s="236">
        <v>1100305</v>
      </c>
      <c r="S1169" s="236" t="s">
        <v>637</v>
      </c>
      <c r="T1169" s="236" t="s">
        <v>4647</v>
      </c>
      <c r="U1169" s="236" t="s">
        <v>735</v>
      </c>
      <c r="V1169" s="236" t="s">
        <v>816</v>
      </c>
      <c r="W1169" s="236"/>
    </row>
    <row r="1170" spans="1:32" x14ac:dyDescent="0.25">
      <c r="A1170" s="226" t="s">
        <v>5686</v>
      </c>
      <c r="B1170" s="226" t="s">
        <v>5687</v>
      </c>
      <c r="C1170" s="236" t="s">
        <v>687</v>
      </c>
      <c r="D1170" s="226" t="s">
        <v>688</v>
      </c>
      <c r="E1170" s="236" t="s">
        <v>5681</v>
      </c>
      <c r="F1170" s="236" t="s">
        <v>269</v>
      </c>
      <c r="G1170" s="236" t="s">
        <v>666</v>
      </c>
      <c r="H1170" s="236" t="s">
        <v>666</v>
      </c>
      <c r="I1170" s="236" t="s">
        <v>667</v>
      </c>
      <c r="J1170" s="236" t="s">
        <v>481</v>
      </c>
      <c r="K1170" s="236" t="s">
        <v>481</v>
      </c>
      <c r="L1170" s="246">
        <v>1.9</v>
      </c>
      <c r="M1170" s="236" t="s">
        <v>862</v>
      </c>
      <c r="N1170" s="236" t="s">
        <v>5688</v>
      </c>
      <c r="O1170" s="236" t="s">
        <v>5689</v>
      </c>
      <c r="P1170" s="236">
        <v>1032720</v>
      </c>
      <c r="Q1170" s="246">
        <v>1.9</v>
      </c>
      <c r="R1170" s="236">
        <v>275</v>
      </c>
      <c r="S1170" s="236" t="s">
        <v>637</v>
      </c>
      <c r="T1170" s="236" t="s">
        <v>4647</v>
      </c>
      <c r="U1170" s="236" t="s">
        <v>735</v>
      </c>
      <c r="V1170" s="236" t="s">
        <v>636</v>
      </c>
      <c r="W1170" s="236"/>
    </row>
    <row r="1171" spans="1:32" x14ac:dyDescent="0.25">
      <c r="A1171" s="226" t="s">
        <v>5690</v>
      </c>
      <c r="B1171" s="226" t="s">
        <v>5691</v>
      </c>
      <c r="C1171" s="236" t="s">
        <v>99</v>
      </c>
      <c r="D1171" s="236" t="s">
        <v>631</v>
      </c>
      <c r="E1171" s="236" t="s">
        <v>400</v>
      </c>
      <c r="F1171" s="236" t="s">
        <v>269</v>
      </c>
      <c r="G1171" s="236" t="s">
        <v>666</v>
      </c>
      <c r="H1171" s="236" t="s">
        <v>666</v>
      </c>
      <c r="I1171" s="236" t="s">
        <v>667</v>
      </c>
      <c r="J1171" s="236" t="s">
        <v>476</v>
      </c>
      <c r="K1171" s="236" t="s">
        <v>476</v>
      </c>
      <c r="L1171" s="246">
        <v>0.95</v>
      </c>
      <c r="M1171" s="236" t="s">
        <v>862</v>
      </c>
      <c r="N1171" s="236" t="s">
        <v>400</v>
      </c>
      <c r="O1171" s="236" t="s">
        <v>5692</v>
      </c>
      <c r="P1171" s="236" t="s">
        <v>5693</v>
      </c>
      <c r="Q1171" s="246">
        <v>0.95</v>
      </c>
      <c r="R1171" s="236">
        <v>7777777</v>
      </c>
      <c r="S1171" s="236" t="s">
        <v>637</v>
      </c>
      <c r="T1171" s="236" t="s">
        <v>1490</v>
      </c>
      <c r="U1171" s="236" t="s">
        <v>735</v>
      </c>
      <c r="V1171" s="236" t="s">
        <v>862</v>
      </c>
      <c r="W1171" s="236"/>
      <c r="AA1171" s="228">
        <v>44251</v>
      </c>
      <c r="AB1171" s="236" t="s">
        <v>879</v>
      </c>
    </row>
    <row r="1172" spans="1:32" x14ac:dyDescent="0.25">
      <c r="A1172" s="226" t="s">
        <v>5694</v>
      </c>
      <c r="B1172" s="226" t="s">
        <v>5695</v>
      </c>
      <c r="C1172" s="236" t="s">
        <v>687</v>
      </c>
      <c r="D1172" s="226" t="s">
        <v>688</v>
      </c>
      <c r="E1172" s="236" t="s">
        <v>400</v>
      </c>
      <c r="F1172" s="236" t="s">
        <v>269</v>
      </c>
      <c r="G1172" s="236" t="s">
        <v>666</v>
      </c>
      <c r="H1172" s="236" t="s">
        <v>666</v>
      </c>
      <c r="I1172" s="236" t="s">
        <v>667</v>
      </c>
      <c r="J1172" s="236" t="s">
        <v>476</v>
      </c>
      <c r="K1172" s="236" t="s">
        <v>476</v>
      </c>
      <c r="L1172" s="246">
        <v>0.95</v>
      </c>
      <c r="M1172" s="236" t="s">
        <v>862</v>
      </c>
      <c r="N1172" s="236" t="s">
        <v>5696</v>
      </c>
      <c r="O1172" s="236" t="s">
        <v>401</v>
      </c>
      <c r="P1172" s="236" t="s">
        <v>5693</v>
      </c>
      <c r="Q1172" s="246">
        <v>0.95</v>
      </c>
      <c r="R1172" s="236">
        <v>7777777</v>
      </c>
      <c r="S1172" s="236" t="s">
        <v>637</v>
      </c>
      <c r="T1172" s="236" t="s">
        <v>1490</v>
      </c>
      <c r="U1172" s="236" t="s">
        <v>735</v>
      </c>
      <c r="V1172" s="236" t="s">
        <v>636</v>
      </c>
      <c r="W1172" s="236"/>
      <c r="AA1172" s="228">
        <v>44251</v>
      </c>
      <c r="AB1172" s="236" t="s">
        <v>879</v>
      </c>
    </row>
    <row r="1173" spans="1:32" x14ac:dyDescent="0.25">
      <c r="A1173" s="226" t="s">
        <v>5697</v>
      </c>
      <c r="B1173" s="226" t="s">
        <v>5698</v>
      </c>
      <c r="C1173" s="236" t="s">
        <v>99</v>
      </c>
      <c r="D1173" s="236" t="s">
        <v>631</v>
      </c>
      <c r="E1173" s="236" t="s">
        <v>431</v>
      </c>
      <c r="F1173" s="236" t="s">
        <v>269</v>
      </c>
      <c r="G1173" s="236" t="s">
        <v>666</v>
      </c>
      <c r="H1173" s="236" t="s">
        <v>666</v>
      </c>
      <c r="I1173" s="236" t="s">
        <v>667</v>
      </c>
      <c r="J1173" s="236" t="s">
        <v>484</v>
      </c>
      <c r="K1173" s="236" t="s">
        <v>484</v>
      </c>
      <c r="L1173" s="246">
        <v>1.75</v>
      </c>
      <c r="M1173" s="236" t="s">
        <v>862</v>
      </c>
      <c r="N1173" s="236" t="s">
        <v>431</v>
      </c>
      <c r="O1173" s="236" t="s">
        <v>5699</v>
      </c>
      <c r="P1173" s="236" t="s">
        <v>636</v>
      </c>
      <c r="Q1173" s="246">
        <v>1.75</v>
      </c>
      <c r="R1173" s="236">
        <v>7777777</v>
      </c>
      <c r="S1173" s="236" t="s">
        <v>637</v>
      </c>
      <c r="T1173" s="236" t="s">
        <v>5700</v>
      </c>
      <c r="U1173" s="236" t="s">
        <v>879</v>
      </c>
      <c r="V1173" s="236" t="s">
        <v>636</v>
      </c>
      <c r="W1173" s="236"/>
    </row>
    <row r="1174" spans="1:32" x14ac:dyDescent="0.25">
      <c r="A1174" s="226" t="s">
        <v>5701</v>
      </c>
      <c r="B1174" s="226" t="s">
        <v>5702</v>
      </c>
      <c r="C1174" s="236" t="s">
        <v>687</v>
      </c>
      <c r="D1174" s="226" t="s">
        <v>688</v>
      </c>
      <c r="E1174" s="236" t="s">
        <v>431</v>
      </c>
      <c r="F1174" s="236" t="s">
        <v>269</v>
      </c>
      <c r="G1174" s="236" t="s">
        <v>666</v>
      </c>
      <c r="H1174" s="236" t="s">
        <v>666</v>
      </c>
      <c r="I1174" s="236" t="s">
        <v>667</v>
      </c>
      <c r="J1174" s="236" t="s">
        <v>484</v>
      </c>
      <c r="K1174" s="236" t="s">
        <v>484</v>
      </c>
      <c r="L1174" s="246">
        <v>1.75</v>
      </c>
      <c r="M1174" s="236" t="s">
        <v>862</v>
      </c>
      <c r="N1174" s="236" t="s">
        <v>5703</v>
      </c>
      <c r="O1174" s="236" t="s">
        <v>432</v>
      </c>
      <c r="P1174" s="236" t="s">
        <v>636</v>
      </c>
      <c r="Q1174" s="246">
        <v>1.75</v>
      </c>
      <c r="R1174" s="236">
        <v>7777777</v>
      </c>
      <c r="S1174" s="236" t="s">
        <v>637</v>
      </c>
      <c r="T1174" s="236" t="s">
        <v>484</v>
      </c>
      <c r="U1174" s="236" t="s">
        <v>879</v>
      </c>
      <c r="V1174" s="236" t="s">
        <v>636</v>
      </c>
      <c r="W1174" s="236"/>
      <c r="AA1174" s="228">
        <v>44251</v>
      </c>
      <c r="AB1174" s="236" t="s">
        <v>671</v>
      </c>
    </row>
    <row r="1175" spans="1:32" x14ac:dyDescent="0.25">
      <c r="A1175" s="226" t="s">
        <v>5704</v>
      </c>
      <c r="B1175" s="226" t="s">
        <v>5705</v>
      </c>
      <c r="C1175" s="236" t="s">
        <v>99</v>
      </c>
      <c r="D1175" s="236" t="s">
        <v>631</v>
      </c>
      <c r="E1175" s="236" t="s">
        <v>407</v>
      </c>
      <c r="F1175" s="236" t="s">
        <v>269</v>
      </c>
      <c r="G1175" s="236" t="s">
        <v>666</v>
      </c>
      <c r="H1175" s="236" t="s">
        <v>666</v>
      </c>
      <c r="I1175" s="236" t="s">
        <v>667</v>
      </c>
      <c r="J1175" s="236" t="s">
        <v>476</v>
      </c>
      <c r="K1175" s="236" t="s">
        <v>476</v>
      </c>
      <c r="L1175" s="246">
        <v>1.05</v>
      </c>
      <c r="M1175" s="236" t="s">
        <v>862</v>
      </c>
      <c r="N1175" s="236" t="s">
        <v>407</v>
      </c>
      <c r="O1175" s="236" t="s">
        <v>5706</v>
      </c>
      <c r="P1175" s="236" t="s">
        <v>5707</v>
      </c>
      <c r="Q1175" s="246">
        <v>1.05</v>
      </c>
      <c r="R1175" s="236">
        <v>7777777</v>
      </c>
      <c r="S1175" s="236" t="s">
        <v>637</v>
      </c>
      <c r="T1175" s="236" t="s">
        <v>1490</v>
      </c>
      <c r="U1175" s="236" t="s">
        <v>639</v>
      </c>
      <c r="V1175" s="236" t="s">
        <v>862</v>
      </c>
      <c r="W1175" s="236"/>
      <c r="X1175" s="226" t="s">
        <v>640</v>
      </c>
      <c r="Y1175" s="226" t="s">
        <v>640</v>
      </c>
      <c r="Z1175" s="226" t="s">
        <v>640</v>
      </c>
    </row>
    <row r="1176" spans="1:32" x14ac:dyDescent="0.25">
      <c r="A1176" s="226" t="s">
        <v>5708</v>
      </c>
      <c r="B1176" s="226" t="s">
        <v>5709</v>
      </c>
      <c r="C1176" s="236" t="s">
        <v>687</v>
      </c>
      <c r="D1176" s="226" t="s">
        <v>688</v>
      </c>
      <c r="E1176" s="236" t="s">
        <v>407</v>
      </c>
      <c r="F1176" s="236" t="s">
        <v>269</v>
      </c>
      <c r="G1176" s="236" t="s">
        <v>666</v>
      </c>
      <c r="H1176" s="236" t="s">
        <v>666</v>
      </c>
      <c r="I1176" s="236" t="s">
        <v>667</v>
      </c>
      <c r="J1176" s="236" t="s">
        <v>476</v>
      </c>
      <c r="K1176" s="236" t="s">
        <v>476</v>
      </c>
      <c r="L1176" s="246">
        <v>1.05</v>
      </c>
      <c r="M1176" s="236" t="s">
        <v>862</v>
      </c>
      <c r="N1176" s="236" t="s">
        <v>5710</v>
      </c>
      <c r="O1176" s="236" t="s">
        <v>408</v>
      </c>
      <c r="P1176" s="236" t="s">
        <v>5707</v>
      </c>
      <c r="Q1176" s="246">
        <v>1.05</v>
      </c>
      <c r="R1176" s="236">
        <v>7777777</v>
      </c>
      <c r="S1176" s="236" t="s">
        <v>637</v>
      </c>
      <c r="T1176" s="236" t="s">
        <v>1490</v>
      </c>
      <c r="U1176" s="236" t="s">
        <v>639</v>
      </c>
      <c r="V1176" s="236" t="s">
        <v>636</v>
      </c>
      <c r="W1176" s="236"/>
      <c r="X1176" s="226" t="s">
        <v>695</v>
      </c>
      <c r="Y1176" s="226" t="s">
        <v>695</v>
      </c>
      <c r="Z1176" s="226" t="s">
        <v>695</v>
      </c>
    </row>
    <row r="1177" spans="1:32" x14ac:dyDescent="0.25">
      <c r="A1177" s="226" t="s">
        <v>5711</v>
      </c>
      <c r="B1177" s="226" t="s">
        <v>5712</v>
      </c>
      <c r="C1177" s="236" t="s">
        <v>99</v>
      </c>
      <c r="D1177" s="236" t="s">
        <v>631</v>
      </c>
      <c r="E1177" s="236" t="s">
        <v>5713</v>
      </c>
      <c r="F1177" s="236" t="s">
        <v>269</v>
      </c>
      <c r="G1177" s="236" t="s">
        <v>666</v>
      </c>
      <c r="H1177" s="236" t="s">
        <v>666</v>
      </c>
      <c r="I1177" s="236"/>
      <c r="J1177" s="236" t="s">
        <v>682</v>
      </c>
      <c r="K1177" s="236" t="s">
        <v>682</v>
      </c>
      <c r="L1177" s="246">
        <v>1</v>
      </c>
      <c r="M1177" s="236" t="s">
        <v>3580</v>
      </c>
      <c r="N1177" s="236" t="s">
        <v>5714</v>
      </c>
      <c r="O1177" s="236" t="s">
        <v>5715</v>
      </c>
      <c r="P1177" s="236" t="s">
        <v>636</v>
      </c>
      <c r="Q1177" s="246">
        <v>1</v>
      </c>
      <c r="R1177" s="236">
        <v>1078990</v>
      </c>
      <c r="S1177" s="236" t="s">
        <v>637</v>
      </c>
      <c r="T1177" s="236" t="s">
        <v>682</v>
      </c>
      <c r="U1177" s="236" t="s">
        <v>639</v>
      </c>
      <c r="V1177" s="236" t="s">
        <v>636</v>
      </c>
      <c r="W1177" s="236"/>
      <c r="X1177" s="226" t="s">
        <v>640</v>
      </c>
      <c r="Y1177" s="226" t="s">
        <v>640</v>
      </c>
      <c r="Z1177" s="226" t="s">
        <v>640</v>
      </c>
    </row>
    <row r="1178" spans="1:32" x14ac:dyDescent="0.25">
      <c r="A1178" s="226" t="s">
        <v>5716</v>
      </c>
      <c r="B1178" s="226" t="s">
        <v>5717</v>
      </c>
      <c r="C1178" s="236" t="s">
        <v>99</v>
      </c>
      <c r="D1178" s="236" t="s">
        <v>631</v>
      </c>
      <c r="E1178" s="236" t="s">
        <v>5718</v>
      </c>
      <c r="F1178" s="236" t="s">
        <v>269</v>
      </c>
      <c r="G1178" s="236" t="s">
        <v>666</v>
      </c>
      <c r="H1178" s="236" t="s">
        <v>666</v>
      </c>
      <c r="I1178" s="236" t="e">
        <v>#N/A</v>
      </c>
      <c r="J1178" s="236" t="s">
        <v>632</v>
      </c>
      <c r="K1178" s="236" t="s">
        <v>632</v>
      </c>
      <c r="L1178" s="246">
        <v>1</v>
      </c>
      <c r="M1178" s="236" t="s">
        <v>5446</v>
      </c>
      <c r="N1178" s="236" t="s">
        <v>5719</v>
      </c>
      <c r="O1178" s="236" t="s">
        <v>5720</v>
      </c>
      <c r="P1178" s="236" t="s">
        <v>636</v>
      </c>
      <c r="Q1178" s="246">
        <v>1</v>
      </c>
      <c r="R1178" s="236">
        <v>1078984</v>
      </c>
      <c r="S1178" s="236" t="s">
        <v>637</v>
      </c>
      <c r="T1178" s="236" t="s">
        <v>638</v>
      </c>
      <c r="U1178" s="236" t="s">
        <v>639</v>
      </c>
      <c r="V1178" s="236" t="s">
        <v>636</v>
      </c>
      <c r="W1178" s="236"/>
      <c r="X1178" s="226" t="s">
        <v>640</v>
      </c>
      <c r="Y1178" s="226" t="s">
        <v>640</v>
      </c>
      <c r="Z1178" s="226" t="s">
        <v>640</v>
      </c>
    </row>
    <row r="1179" spans="1:32" x14ac:dyDescent="0.25">
      <c r="A1179" s="226" t="s">
        <v>5721</v>
      </c>
      <c r="B1179" s="226" t="s">
        <v>5722</v>
      </c>
      <c r="C1179" s="236" t="s">
        <v>99</v>
      </c>
      <c r="D1179" s="236" t="s">
        <v>631</v>
      </c>
      <c r="E1179" s="236" t="s">
        <v>5723</v>
      </c>
      <c r="F1179" s="236" t="s">
        <v>269</v>
      </c>
      <c r="G1179" s="236" t="s">
        <v>666</v>
      </c>
      <c r="H1179" s="236" t="s">
        <v>666</v>
      </c>
      <c r="I1179" s="236"/>
      <c r="J1179" s="236" t="s">
        <v>682</v>
      </c>
      <c r="K1179" s="236" t="s">
        <v>682</v>
      </c>
      <c r="L1179" s="246">
        <v>1</v>
      </c>
      <c r="M1179" s="236" t="s">
        <v>3580</v>
      </c>
      <c r="N1179" s="236" t="s">
        <v>5724</v>
      </c>
      <c r="O1179" s="236" t="s">
        <v>5725</v>
      </c>
      <c r="P1179" s="236" t="s">
        <v>636</v>
      </c>
      <c r="Q1179" s="246">
        <v>1</v>
      </c>
      <c r="R1179" s="236">
        <v>1078992</v>
      </c>
      <c r="S1179" s="236" t="s">
        <v>637</v>
      </c>
      <c r="T1179" s="236" t="s">
        <v>636</v>
      </c>
      <c r="U1179" s="236" t="s">
        <v>639</v>
      </c>
      <c r="V1179" s="236" t="s">
        <v>636</v>
      </c>
      <c r="W1179" s="236"/>
      <c r="X1179" s="226" t="s">
        <v>640</v>
      </c>
      <c r="Y1179" s="226" t="s">
        <v>640</v>
      </c>
      <c r="Z1179" s="226" t="s">
        <v>640</v>
      </c>
    </row>
    <row r="1180" spans="1:32" x14ac:dyDescent="0.25">
      <c r="A1180" s="226" t="s">
        <v>5726</v>
      </c>
      <c r="B1180" s="226" t="s">
        <v>5727</v>
      </c>
      <c r="C1180" s="236" t="s">
        <v>99</v>
      </c>
      <c r="D1180" s="236" t="s">
        <v>631</v>
      </c>
      <c r="E1180" s="236" t="s">
        <v>5728</v>
      </c>
      <c r="F1180" s="236" t="s">
        <v>269</v>
      </c>
      <c r="G1180" s="236" t="s">
        <v>666</v>
      </c>
      <c r="H1180" s="236" t="s">
        <v>666</v>
      </c>
      <c r="I1180" s="236" t="s">
        <v>667</v>
      </c>
      <c r="J1180" s="236" t="s">
        <v>5729</v>
      </c>
      <c r="K1180" s="236" t="s">
        <v>5729</v>
      </c>
      <c r="L1180" s="246">
        <v>0.35</v>
      </c>
      <c r="M1180" s="236" t="s">
        <v>743</v>
      </c>
      <c r="N1180" s="236" t="s">
        <v>5728</v>
      </c>
      <c r="O1180" s="236" t="s">
        <v>5730</v>
      </c>
      <c r="P1180" s="236">
        <v>1016795</v>
      </c>
      <c r="Q1180" s="246">
        <v>0.35</v>
      </c>
      <c r="R1180" s="236">
        <v>1091288</v>
      </c>
      <c r="S1180" s="236" t="s">
        <v>637</v>
      </c>
      <c r="T1180" s="236" t="s">
        <v>5731</v>
      </c>
      <c r="U1180" s="254" t="s">
        <v>735</v>
      </c>
      <c r="V1180" s="254" t="s">
        <v>5728</v>
      </c>
      <c r="W1180" s="254"/>
      <c r="AA1180" s="228">
        <v>44712</v>
      </c>
      <c r="AB1180" s="254" t="s">
        <v>671</v>
      </c>
      <c r="AC1180" s="228">
        <v>44565</v>
      </c>
      <c r="AD1180" s="236" t="s">
        <v>879</v>
      </c>
      <c r="AE1180" s="228">
        <v>44221</v>
      </c>
      <c r="AF1180" s="236" t="s">
        <v>709</v>
      </c>
    </row>
    <row r="1181" spans="1:32" x14ac:dyDescent="0.25">
      <c r="A1181" s="226" t="s">
        <v>5732</v>
      </c>
      <c r="B1181" s="226" t="s">
        <v>5733</v>
      </c>
      <c r="C1181" s="236" t="s">
        <v>731</v>
      </c>
      <c r="D1181" s="226" t="s">
        <v>732</v>
      </c>
      <c r="E1181" s="236" t="s">
        <v>5728</v>
      </c>
      <c r="F1181" s="236" t="s">
        <v>269</v>
      </c>
      <c r="G1181" s="236" t="s">
        <v>666</v>
      </c>
      <c r="H1181" s="236" t="s">
        <v>666</v>
      </c>
      <c r="I1181" s="236" t="s">
        <v>667</v>
      </c>
      <c r="J1181" s="236" t="s">
        <v>5729</v>
      </c>
      <c r="K1181" s="236" t="s">
        <v>5729</v>
      </c>
      <c r="L1181" s="246">
        <v>0.35</v>
      </c>
      <c r="M1181" s="236" t="s">
        <v>743</v>
      </c>
      <c r="N1181" s="236" t="s">
        <v>5734</v>
      </c>
      <c r="O1181" s="236" t="s">
        <v>5735</v>
      </c>
      <c r="P1181" s="236">
        <v>1016795</v>
      </c>
      <c r="Q1181" s="246">
        <v>0.35</v>
      </c>
      <c r="R1181" s="236">
        <v>1091288</v>
      </c>
      <c r="S1181" s="236" t="s">
        <v>637</v>
      </c>
      <c r="T1181" s="236" t="s">
        <v>5731</v>
      </c>
      <c r="U1181" s="254" t="s">
        <v>735</v>
      </c>
      <c r="V1181" s="236" t="s">
        <v>5728</v>
      </c>
      <c r="W1181" s="236"/>
      <c r="AA1181" s="228">
        <v>44712</v>
      </c>
      <c r="AB1181" s="254" t="s">
        <v>671</v>
      </c>
      <c r="AC1181" s="228">
        <v>44565</v>
      </c>
      <c r="AD1181" s="236" t="s">
        <v>735</v>
      </c>
      <c r="AE1181" s="228">
        <v>44223</v>
      </c>
      <c r="AF1181" s="236" t="s">
        <v>879</v>
      </c>
    </row>
    <row r="1182" spans="1:32" x14ac:dyDescent="0.25">
      <c r="A1182" s="226" t="s">
        <v>5736</v>
      </c>
      <c r="B1182" s="226" t="s">
        <v>5737</v>
      </c>
      <c r="C1182" s="236" t="s">
        <v>687</v>
      </c>
      <c r="D1182" s="226" t="s">
        <v>688</v>
      </c>
      <c r="E1182" s="236" t="s">
        <v>5738</v>
      </c>
      <c r="F1182" s="236" t="s">
        <v>269</v>
      </c>
      <c r="G1182" s="236" t="s">
        <v>666</v>
      </c>
      <c r="H1182" s="236" t="s">
        <v>666</v>
      </c>
      <c r="I1182" s="236" t="s">
        <v>667</v>
      </c>
      <c r="J1182" s="236" t="s">
        <v>5729</v>
      </c>
      <c r="K1182" s="236" t="s">
        <v>5729</v>
      </c>
      <c r="L1182" s="246">
        <v>1</v>
      </c>
      <c r="M1182" s="236" t="s">
        <v>743</v>
      </c>
      <c r="N1182" s="236" t="s">
        <v>5739</v>
      </c>
      <c r="O1182" s="236" t="s">
        <v>5740</v>
      </c>
      <c r="P1182" s="236">
        <v>1032726</v>
      </c>
      <c r="Q1182" s="246">
        <v>1</v>
      </c>
      <c r="R1182" s="236">
        <v>1091288</v>
      </c>
      <c r="S1182" s="236" t="s">
        <v>637</v>
      </c>
      <c r="T1182" s="236" t="s">
        <v>682</v>
      </c>
      <c r="U1182" s="254" t="s">
        <v>735</v>
      </c>
      <c r="V1182" s="254" t="s">
        <v>5738</v>
      </c>
      <c r="W1182" s="254"/>
      <c r="AA1182" s="228">
        <v>44712</v>
      </c>
      <c r="AB1182" s="254" t="s">
        <v>671</v>
      </c>
      <c r="AC1182" s="228">
        <v>44565</v>
      </c>
      <c r="AD1182" s="236" t="s">
        <v>879</v>
      </c>
      <c r="AE1182" s="230"/>
    </row>
    <row r="1183" spans="1:32" x14ac:dyDescent="0.25">
      <c r="A1183" s="226" t="s">
        <v>5741</v>
      </c>
      <c r="B1183" s="226" t="s">
        <v>5742</v>
      </c>
      <c r="C1183" s="236" t="s">
        <v>731</v>
      </c>
      <c r="D1183" s="226" t="s">
        <v>732</v>
      </c>
      <c r="E1183" s="236" t="s">
        <v>787</v>
      </c>
      <c r="F1183" s="236" t="s">
        <v>269</v>
      </c>
      <c r="G1183" s="236" t="s">
        <v>666</v>
      </c>
      <c r="H1183" s="236" t="s">
        <v>666</v>
      </c>
      <c r="I1183" s="236" t="e">
        <v>#N/A</v>
      </c>
      <c r="J1183" s="236" t="s">
        <v>632</v>
      </c>
      <c r="K1183" s="236" t="s">
        <v>632</v>
      </c>
      <c r="L1183" s="246">
        <v>1</v>
      </c>
      <c r="M1183" s="236" t="s">
        <v>743</v>
      </c>
      <c r="N1183" s="236" t="s">
        <v>787</v>
      </c>
      <c r="O1183" s="236" t="s">
        <v>5743</v>
      </c>
      <c r="P1183" s="236" t="s">
        <v>5744</v>
      </c>
      <c r="Q1183" s="246">
        <v>1</v>
      </c>
      <c r="R1183" s="236">
        <v>1037725</v>
      </c>
      <c r="S1183" s="236" t="s">
        <v>637</v>
      </c>
      <c r="T1183" s="236" t="s">
        <v>636</v>
      </c>
      <c r="U1183" s="236" t="s">
        <v>639</v>
      </c>
      <c r="V1183" s="236" t="s">
        <v>636</v>
      </c>
      <c r="W1183" s="236"/>
      <c r="X1183" s="226" t="s">
        <v>773</v>
      </c>
      <c r="Y1183" s="226" t="s">
        <v>773</v>
      </c>
      <c r="Z1183" s="226" t="s">
        <v>773</v>
      </c>
    </row>
    <row r="1184" spans="1:32" x14ac:dyDescent="0.25">
      <c r="A1184" s="226" t="s">
        <v>5745</v>
      </c>
      <c r="B1184" s="226" t="s">
        <v>5746</v>
      </c>
      <c r="C1184" s="236" t="s">
        <v>731</v>
      </c>
      <c r="D1184" s="226" t="s">
        <v>732</v>
      </c>
      <c r="E1184" s="236" t="s">
        <v>821</v>
      </c>
      <c r="F1184" s="236" t="s">
        <v>269</v>
      </c>
      <c r="G1184" s="236" t="s">
        <v>666</v>
      </c>
      <c r="H1184" s="236" t="s">
        <v>666</v>
      </c>
      <c r="I1184" s="236" t="e">
        <v>#N/A</v>
      </c>
      <c r="J1184" s="236" t="s">
        <v>820</v>
      </c>
      <c r="K1184" s="236" t="s">
        <v>820</v>
      </c>
      <c r="L1184" s="246">
        <v>1</v>
      </c>
      <c r="M1184" s="236" t="s">
        <v>743</v>
      </c>
      <c r="N1184" s="236" t="s">
        <v>821</v>
      </c>
      <c r="O1184" s="236" t="s">
        <v>825</v>
      </c>
      <c r="P1184" s="236" t="s">
        <v>5747</v>
      </c>
      <c r="Q1184" s="246">
        <v>1</v>
      </c>
      <c r="R1184" s="236">
        <v>1056445</v>
      </c>
      <c r="S1184" s="236" t="s">
        <v>637</v>
      </c>
      <c r="T1184" s="236" t="s">
        <v>636</v>
      </c>
      <c r="U1184" s="236" t="s">
        <v>639</v>
      </c>
      <c r="V1184" s="236" t="s">
        <v>636</v>
      </c>
      <c r="W1184" s="236"/>
      <c r="X1184" s="226" t="s">
        <v>773</v>
      </c>
      <c r="Y1184" s="226" t="s">
        <v>773</v>
      </c>
      <c r="Z1184" s="226" t="s">
        <v>773</v>
      </c>
    </row>
    <row r="1185" spans="1:28" x14ac:dyDescent="0.25">
      <c r="A1185" s="226" t="s">
        <v>5748</v>
      </c>
      <c r="B1185" s="226" t="s">
        <v>5749</v>
      </c>
      <c r="C1185" s="236" t="s">
        <v>99</v>
      </c>
      <c r="D1185" s="236" t="s">
        <v>631</v>
      </c>
      <c r="E1185" s="236" t="s">
        <v>5750</v>
      </c>
      <c r="F1185" s="236" t="s">
        <v>269</v>
      </c>
      <c r="G1185" s="236" t="s">
        <v>666</v>
      </c>
      <c r="H1185" s="236" t="s">
        <v>666</v>
      </c>
      <c r="I1185" s="236" t="s">
        <v>667</v>
      </c>
      <c r="J1185" s="236" t="s">
        <v>472</v>
      </c>
      <c r="K1185" s="236" t="s">
        <v>472</v>
      </c>
      <c r="L1185" s="246">
        <v>1</v>
      </c>
      <c r="M1185" s="236" t="s">
        <v>743</v>
      </c>
      <c r="N1185" s="236" t="s">
        <v>5750</v>
      </c>
      <c r="O1185" s="236" t="s">
        <v>5751</v>
      </c>
      <c r="P1185" s="236" t="s">
        <v>636</v>
      </c>
      <c r="Q1185" s="246">
        <v>1</v>
      </c>
      <c r="R1185" s="236">
        <v>7777777</v>
      </c>
      <c r="S1185" s="236" t="s">
        <v>637</v>
      </c>
      <c r="T1185" s="236" t="s">
        <v>1183</v>
      </c>
      <c r="U1185" s="236" t="s">
        <v>639</v>
      </c>
      <c r="V1185" s="236" t="s">
        <v>804</v>
      </c>
      <c r="W1185" s="236"/>
      <c r="Y1185" s="226" t="s">
        <v>640</v>
      </c>
      <c r="Z1185" s="226" t="s">
        <v>640</v>
      </c>
    </row>
    <row r="1186" spans="1:28" x14ac:dyDescent="0.25">
      <c r="A1186" s="226" t="s">
        <v>5752</v>
      </c>
      <c r="B1186" s="226" t="s">
        <v>5753</v>
      </c>
      <c r="C1186" s="236" t="s">
        <v>687</v>
      </c>
      <c r="D1186" s="226" t="s">
        <v>688</v>
      </c>
      <c r="E1186" s="236" t="s">
        <v>5754</v>
      </c>
      <c r="F1186" s="236" t="s">
        <v>269</v>
      </c>
      <c r="G1186" s="236" t="s">
        <v>666</v>
      </c>
      <c r="H1186" s="236" t="s">
        <v>666</v>
      </c>
      <c r="I1186" s="236" t="e">
        <v>#N/A</v>
      </c>
      <c r="J1186" s="236" t="s">
        <v>632</v>
      </c>
      <c r="K1186" s="236" t="s">
        <v>632</v>
      </c>
      <c r="L1186" s="246">
        <v>1</v>
      </c>
      <c r="M1186" s="236" t="s">
        <v>743</v>
      </c>
      <c r="N1186" s="236" t="s">
        <v>2371</v>
      </c>
      <c r="O1186" s="236" t="s">
        <v>2372</v>
      </c>
      <c r="P1186" s="236" t="s">
        <v>5754</v>
      </c>
      <c r="Q1186" s="246">
        <v>1</v>
      </c>
      <c r="R1186" s="236">
        <v>7777777</v>
      </c>
      <c r="S1186" s="236" t="s">
        <v>637</v>
      </c>
      <c r="T1186" s="236" t="s">
        <v>638</v>
      </c>
      <c r="U1186" s="236" t="s">
        <v>639</v>
      </c>
      <c r="V1186" s="236" t="s">
        <v>636</v>
      </c>
      <c r="W1186" s="236"/>
      <c r="X1186" s="226" t="s">
        <v>695</v>
      </c>
      <c r="Y1186" s="226" t="s">
        <v>695</v>
      </c>
      <c r="Z1186" s="226" t="s">
        <v>695</v>
      </c>
    </row>
    <row r="1187" spans="1:28" x14ac:dyDescent="0.25">
      <c r="A1187" s="226" t="s">
        <v>5755</v>
      </c>
      <c r="B1187" s="226" t="s">
        <v>5756</v>
      </c>
      <c r="C1187" s="236" t="s">
        <v>99</v>
      </c>
      <c r="D1187" s="236" t="s">
        <v>631</v>
      </c>
      <c r="E1187" s="236" t="s">
        <v>5757</v>
      </c>
      <c r="F1187" s="236" t="s">
        <v>269</v>
      </c>
      <c r="G1187" s="236" t="s">
        <v>666</v>
      </c>
      <c r="H1187" s="236" t="s">
        <v>666</v>
      </c>
      <c r="I1187" s="236" t="s">
        <v>667</v>
      </c>
      <c r="J1187" s="236" t="s">
        <v>690</v>
      </c>
      <c r="K1187" s="236" t="s">
        <v>690</v>
      </c>
      <c r="L1187" s="246">
        <v>1</v>
      </c>
      <c r="M1187" s="236" t="s">
        <v>743</v>
      </c>
      <c r="N1187" s="236" t="s">
        <v>5758</v>
      </c>
      <c r="O1187" s="236" t="s">
        <v>5759</v>
      </c>
      <c r="P1187" s="236" t="s">
        <v>636</v>
      </c>
      <c r="Q1187" s="246">
        <v>1</v>
      </c>
      <c r="R1187" s="236">
        <v>1059104</v>
      </c>
      <c r="S1187" s="236" t="s">
        <v>637</v>
      </c>
      <c r="T1187" s="236" t="s">
        <v>694</v>
      </c>
      <c r="U1187" s="236" t="s">
        <v>639</v>
      </c>
      <c r="V1187" s="236" t="s">
        <v>636</v>
      </c>
      <c r="W1187" s="236"/>
      <c r="X1187" s="226" t="s">
        <v>640</v>
      </c>
      <c r="Y1187" s="226" t="s">
        <v>640</v>
      </c>
      <c r="Z1187" s="226" t="s">
        <v>640</v>
      </c>
    </row>
    <row r="1188" spans="1:28" x14ac:dyDescent="0.25">
      <c r="A1188" s="226" t="s">
        <v>5760</v>
      </c>
      <c r="B1188" s="226" t="s">
        <v>5761</v>
      </c>
      <c r="C1188" s="236" t="s">
        <v>731</v>
      </c>
      <c r="D1188" s="226" t="s">
        <v>732</v>
      </c>
      <c r="E1188" s="236" t="s">
        <v>5757</v>
      </c>
      <c r="F1188" s="236" t="s">
        <v>269</v>
      </c>
      <c r="G1188" s="236" t="s">
        <v>666</v>
      </c>
      <c r="H1188" s="236" t="s">
        <v>666</v>
      </c>
      <c r="I1188" s="236" t="s">
        <v>667</v>
      </c>
      <c r="J1188" s="236" t="s">
        <v>690</v>
      </c>
      <c r="K1188" s="236" t="s">
        <v>690</v>
      </c>
      <c r="L1188" s="246">
        <v>1</v>
      </c>
      <c r="M1188" s="236" t="s">
        <v>743</v>
      </c>
      <c r="N1188" s="236" t="s">
        <v>5762</v>
      </c>
      <c r="O1188" s="236" t="s">
        <v>5763</v>
      </c>
      <c r="P1188" s="236" t="s">
        <v>5764</v>
      </c>
      <c r="Q1188" s="246">
        <v>1</v>
      </c>
      <c r="R1188" s="236">
        <v>1059104</v>
      </c>
      <c r="S1188" s="236" t="s">
        <v>637</v>
      </c>
      <c r="T1188" s="236" t="s">
        <v>694</v>
      </c>
      <c r="U1188" s="236" t="s">
        <v>639</v>
      </c>
      <c r="V1188" s="236" t="s">
        <v>804</v>
      </c>
      <c r="W1188" s="236"/>
      <c r="X1188" s="226" t="s">
        <v>773</v>
      </c>
      <c r="Y1188" s="226" t="s">
        <v>773</v>
      </c>
      <c r="Z1188" s="226" t="s">
        <v>773</v>
      </c>
    </row>
    <row r="1189" spans="1:28" x14ac:dyDescent="0.25">
      <c r="A1189" s="226" t="s">
        <v>5765</v>
      </c>
      <c r="B1189" s="226" t="s">
        <v>5766</v>
      </c>
      <c r="C1189" s="236" t="s">
        <v>687</v>
      </c>
      <c r="D1189" s="226" t="s">
        <v>688</v>
      </c>
      <c r="E1189" s="236" t="s">
        <v>5767</v>
      </c>
      <c r="F1189" s="236" t="s">
        <v>269</v>
      </c>
      <c r="G1189" s="236" t="s">
        <v>666</v>
      </c>
      <c r="H1189" s="236" t="s">
        <v>666</v>
      </c>
      <c r="I1189" s="236" t="e">
        <v>#N/A</v>
      </c>
      <c r="J1189" s="236" t="s">
        <v>475</v>
      </c>
      <c r="K1189" s="236" t="s">
        <v>475</v>
      </c>
      <c r="L1189" s="246">
        <v>1</v>
      </c>
      <c r="M1189" s="236" t="s">
        <v>743</v>
      </c>
      <c r="N1189" s="236" t="s">
        <v>1996</v>
      </c>
      <c r="O1189" s="236" t="s">
        <v>5768</v>
      </c>
      <c r="P1189" s="236" t="s">
        <v>5767</v>
      </c>
      <c r="Q1189" s="246">
        <v>1</v>
      </c>
      <c r="R1189" s="236">
        <v>23602</v>
      </c>
      <c r="S1189" s="236" t="s">
        <v>637</v>
      </c>
      <c r="T1189" s="236" t="s">
        <v>475</v>
      </c>
      <c r="U1189" s="236" t="s">
        <v>639</v>
      </c>
      <c r="V1189" s="236" t="s">
        <v>636</v>
      </c>
      <c r="W1189" s="236"/>
      <c r="Z1189" s="226" t="s">
        <v>695</v>
      </c>
      <c r="AA1189" s="228">
        <v>44298</v>
      </c>
      <c r="AB1189" s="236" t="s">
        <v>735</v>
      </c>
    </row>
    <row r="1190" spans="1:28" x14ac:dyDescent="0.25">
      <c r="A1190" s="226" t="s">
        <v>5769</v>
      </c>
      <c r="B1190" s="226" t="s">
        <v>5770</v>
      </c>
      <c r="C1190" s="236" t="s">
        <v>731</v>
      </c>
      <c r="D1190" s="226" t="s">
        <v>732</v>
      </c>
      <c r="E1190" s="236" t="s">
        <v>1117</v>
      </c>
      <c r="F1190" s="236" t="s">
        <v>269</v>
      </c>
      <c r="G1190" s="236" t="s">
        <v>666</v>
      </c>
      <c r="H1190" s="236" t="s">
        <v>666</v>
      </c>
      <c r="I1190" s="236" t="e">
        <v>#N/A</v>
      </c>
      <c r="J1190" s="236" t="s">
        <v>480</v>
      </c>
      <c r="K1190" s="236" t="s">
        <v>480</v>
      </c>
      <c r="L1190" s="246">
        <v>1</v>
      </c>
      <c r="M1190" s="236" t="s">
        <v>633</v>
      </c>
      <c r="N1190" s="236" t="s">
        <v>5771</v>
      </c>
      <c r="O1190" s="236" t="s">
        <v>5772</v>
      </c>
      <c r="P1190" s="236" t="s">
        <v>1117</v>
      </c>
      <c r="Q1190" s="246">
        <v>1</v>
      </c>
      <c r="R1190" s="236">
        <v>1007670</v>
      </c>
      <c r="S1190" s="236" t="s">
        <v>637</v>
      </c>
      <c r="T1190" s="236" t="s">
        <v>678</v>
      </c>
      <c r="U1190" s="236" t="s">
        <v>639</v>
      </c>
      <c r="V1190" s="236" t="s">
        <v>636</v>
      </c>
      <c r="W1190" s="236"/>
      <c r="X1190" s="226" t="s">
        <v>773</v>
      </c>
      <c r="Y1190" s="226" t="s">
        <v>773</v>
      </c>
      <c r="Z1190" s="226" t="s">
        <v>773</v>
      </c>
    </row>
    <row r="1191" spans="1:28" x14ac:dyDescent="0.25">
      <c r="A1191" s="226" t="s">
        <v>5773</v>
      </c>
      <c r="B1191" s="226" t="s">
        <v>5774</v>
      </c>
      <c r="C1191" s="236" t="s">
        <v>731</v>
      </c>
      <c r="D1191" s="226" t="s">
        <v>732</v>
      </c>
      <c r="E1191" s="236" t="s">
        <v>5775</v>
      </c>
      <c r="F1191" s="236" t="s">
        <v>269</v>
      </c>
      <c r="G1191" s="236" t="s">
        <v>666</v>
      </c>
      <c r="H1191" s="236" t="s">
        <v>666</v>
      </c>
      <c r="I1191" s="236" t="e">
        <v>#N/A</v>
      </c>
      <c r="J1191" s="236" t="s">
        <v>468</v>
      </c>
      <c r="K1191" s="236" t="s">
        <v>468</v>
      </c>
      <c r="L1191" s="246">
        <v>1</v>
      </c>
      <c r="M1191" s="236" t="s">
        <v>633</v>
      </c>
      <c r="N1191" s="236" t="s">
        <v>5776</v>
      </c>
      <c r="O1191" s="236" t="s">
        <v>5777</v>
      </c>
      <c r="P1191" s="236" t="s">
        <v>5775</v>
      </c>
      <c r="Q1191" s="246">
        <v>1</v>
      </c>
      <c r="R1191" s="236">
        <v>7777777</v>
      </c>
      <c r="S1191" s="236" t="s">
        <v>637</v>
      </c>
      <c r="T1191" s="236" t="s">
        <v>468</v>
      </c>
      <c r="U1191" s="236" t="s">
        <v>639</v>
      </c>
      <c r="V1191" s="236" t="s">
        <v>804</v>
      </c>
      <c r="W1191" s="236"/>
      <c r="X1191" s="226" t="s">
        <v>773</v>
      </c>
      <c r="Y1191" s="226" t="s">
        <v>773</v>
      </c>
      <c r="Z1191" s="226" t="s">
        <v>773</v>
      </c>
    </row>
    <row r="1192" spans="1:28" x14ac:dyDescent="0.25">
      <c r="A1192" s="226" t="s">
        <v>5778</v>
      </c>
      <c r="B1192" s="226" t="s">
        <v>5779</v>
      </c>
      <c r="C1192" s="236" t="s">
        <v>731</v>
      </c>
      <c r="D1192" s="226" t="s">
        <v>732</v>
      </c>
      <c r="E1192" s="236" t="s">
        <v>5780</v>
      </c>
      <c r="F1192" s="236" t="s">
        <v>269</v>
      </c>
      <c r="G1192" s="236" t="s">
        <v>666</v>
      </c>
      <c r="H1192" s="236" t="s">
        <v>666</v>
      </c>
      <c r="I1192" s="236" t="e">
        <v>#N/A</v>
      </c>
      <c r="J1192" s="236" t="s">
        <v>632</v>
      </c>
      <c r="K1192" s="236" t="s">
        <v>632</v>
      </c>
      <c r="L1192" s="246">
        <v>1</v>
      </c>
      <c r="M1192" s="236" t="s">
        <v>743</v>
      </c>
      <c r="N1192" s="236" t="s">
        <v>808</v>
      </c>
      <c r="O1192" s="236" t="s">
        <v>814</v>
      </c>
      <c r="P1192" s="236" t="s">
        <v>5780</v>
      </c>
      <c r="Q1192" s="246">
        <v>1</v>
      </c>
      <c r="R1192" s="236">
        <v>1040385</v>
      </c>
      <c r="S1192" s="236" t="s">
        <v>637</v>
      </c>
      <c r="T1192" s="236" t="s">
        <v>636</v>
      </c>
      <c r="U1192" s="236" t="s">
        <v>639</v>
      </c>
      <c r="V1192" s="236" t="s">
        <v>636</v>
      </c>
      <c r="W1192" s="236"/>
      <c r="X1192" s="226" t="s">
        <v>773</v>
      </c>
      <c r="Y1192" s="226" t="s">
        <v>773</v>
      </c>
      <c r="Z1192" s="226" t="s">
        <v>773</v>
      </c>
    </row>
    <row r="1193" spans="1:28" x14ac:dyDescent="0.25">
      <c r="A1193" s="226" t="s">
        <v>5781</v>
      </c>
      <c r="B1193" s="226" t="s">
        <v>5782</v>
      </c>
      <c r="C1193" s="236" t="s">
        <v>731</v>
      </c>
      <c r="D1193" s="226" t="s">
        <v>732</v>
      </c>
      <c r="E1193" s="236" t="s">
        <v>5783</v>
      </c>
      <c r="F1193" s="236" t="s">
        <v>269</v>
      </c>
      <c r="G1193" s="236" t="s">
        <v>666</v>
      </c>
      <c r="H1193" s="236" t="s">
        <v>666</v>
      </c>
      <c r="I1193" s="236" t="e">
        <v>#N/A</v>
      </c>
      <c r="J1193" s="236" t="s">
        <v>468</v>
      </c>
      <c r="K1193" s="236" t="s">
        <v>468</v>
      </c>
      <c r="L1193" s="246">
        <v>1</v>
      </c>
      <c r="M1193" s="236" t="s">
        <v>1017</v>
      </c>
      <c r="N1193" s="236" t="s">
        <v>5784</v>
      </c>
      <c r="O1193" s="236" t="s">
        <v>5785</v>
      </c>
      <c r="P1193" s="236" t="s">
        <v>5783</v>
      </c>
      <c r="Q1193" s="246">
        <v>1</v>
      </c>
      <c r="R1193" s="236">
        <v>7777777</v>
      </c>
      <c r="S1193" s="236" t="s">
        <v>637</v>
      </c>
      <c r="T1193" s="236" t="s">
        <v>468</v>
      </c>
      <c r="U1193" s="236" t="s">
        <v>639</v>
      </c>
      <c r="V1193" s="236" t="s">
        <v>804</v>
      </c>
      <c r="W1193" s="236"/>
      <c r="X1193" s="226" t="s">
        <v>773</v>
      </c>
      <c r="Y1193" s="226" t="s">
        <v>773</v>
      </c>
      <c r="Z1193" s="226" t="s">
        <v>773</v>
      </c>
    </row>
    <row r="1194" spans="1:28" x14ac:dyDescent="0.25">
      <c r="A1194" s="226" t="s">
        <v>5786</v>
      </c>
      <c r="B1194" s="226" t="s">
        <v>5787</v>
      </c>
      <c r="C1194" s="236" t="s">
        <v>99</v>
      </c>
      <c r="D1194" s="236" t="s">
        <v>631</v>
      </c>
      <c r="E1194" s="236" t="s">
        <v>5788</v>
      </c>
      <c r="F1194" s="236" t="s">
        <v>269</v>
      </c>
      <c r="G1194" s="236" t="s">
        <v>666</v>
      </c>
      <c r="H1194" s="236" t="s">
        <v>666</v>
      </c>
      <c r="I1194" s="236" t="e">
        <v>#N/A</v>
      </c>
      <c r="J1194" s="236" t="s">
        <v>472</v>
      </c>
      <c r="K1194" s="236" t="s">
        <v>472</v>
      </c>
      <c r="L1194" s="246">
        <v>1</v>
      </c>
      <c r="M1194" s="236" t="s">
        <v>743</v>
      </c>
      <c r="N1194" s="236" t="s">
        <v>5789</v>
      </c>
      <c r="O1194" s="236" t="s">
        <v>5751</v>
      </c>
      <c r="P1194" s="236" t="s">
        <v>636</v>
      </c>
      <c r="Q1194" s="246">
        <v>1</v>
      </c>
      <c r="R1194" s="236">
        <v>1079165</v>
      </c>
      <c r="S1194" s="236" t="s">
        <v>637</v>
      </c>
      <c r="T1194" s="236" t="s">
        <v>1183</v>
      </c>
      <c r="U1194" s="236" t="s">
        <v>639</v>
      </c>
      <c r="V1194" s="236" t="s">
        <v>636</v>
      </c>
      <c r="W1194" s="236"/>
      <c r="Y1194" s="226" t="s">
        <v>640</v>
      </c>
      <c r="Z1194" s="226" t="s">
        <v>640</v>
      </c>
    </row>
    <row r="1195" spans="1:28" x14ac:dyDescent="0.25">
      <c r="A1195" s="226" t="s">
        <v>5790</v>
      </c>
      <c r="B1195" s="226" t="s">
        <v>5791</v>
      </c>
      <c r="C1195" s="236" t="s">
        <v>99</v>
      </c>
      <c r="D1195" s="236" t="s">
        <v>631</v>
      </c>
      <c r="E1195" s="236" t="s">
        <v>5792</v>
      </c>
      <c r="F1195" s="236" t="s">
        <v>269</v>
      </c>
      <c r="G1195" s="236" t="s">
        <v>666</v>
      </c>
      <c r="H1195" s="236" t="s">
        <v>666</v>
      </c>
      <c r="I1195" s="236"/>
      <c r="J1195" s="236" t="s">
        <v>682</v>
      </c>
      <c r="K1195" s="236" t="s">
        <v>682</v>
      </c>
      <c r="L1195" s="246">
        <v>1</v>
      </c>
      <c r="M1195" s="236" t="s">
        <v>5793</v>
      </c>
      <c r="N1195" s="236" t="s">
        <v>5792</v>
      </c>
      <c r="O1195" s="236" t="s">
        <v>5794</v>
      </c>
      <c r="P1195" s="236">
        <v>1013871</v>
      </c>
      <c r="Q1195" s="246">
        <v>1</v>
      </c>
      <c r="R1195" s="236">
        <v>7777777</v>
      </c>
      <c r="S1195" s="236" t="s">
        <v>637</v>
      </c>
      <c r="T1195" s="236" t="s">
        <v>1474</v>
      </c>
      <c r="U1195" s="236" t="s">
        <v>1061</v>
      </c>
      <c r="V1195" s="236" t="s">
        <v>5792</v>
      </c>
      <c r="W1195" s="236"/>
    </row>
    <row r="1196" spans="1:28" x14ac:dyDescent="0.25">
      <c r="A1196" s="226" t="s">
        <v>5795</v>
      </c>
      <c r="B1196" s="226" t="s">
        <v>5796</v>
      </c>
      <c r="C1196" s="236" t="s">
        <v>687</v>
      </c>
      <c r="D1196" s="226" t="s">
        <v>688</v>
      </c>
      <c r="E1196" s="236" t="s">
        <v>5792</v>
      </c>
      <c r="F1196" s="236" t="s">
        <v>269</v>
      </c>
      <c r="G1196" s="236" t="s">
        <v>666</v>
      </c>
      <c r="H1196" s="236" t="s">
        <v>666</v>
      </c>
      <c r="I1196" s="236"/>
      <c r="J1196" s="236" t="s">
        <v>682</v>
      </c>
      <c r="K1196" s="236" t="s">
        <v>682</v>
      </c>
      <c r="L1196" s="246">
        <v>1</v>
      </c>
      <c r="M1196" s="236" t="s">
        <v>5793</v>
      </c>
      <c r="N1196" s="236" t="s">
        <v>5797</v>
      </c>
      <c r="O1196" s="236" t="s">
        <v>5798</v>
      </c>
      <c r="P1196" s="236">
        <v>1013871</v>
      </c>
      <c r="Q1196" s="246">
        <v>1</v>
      </c>
      <c r="R1196" s="236">
        <v>7777777</v>
      </c>
      <c r="S1196" s="236" t="s">
        <v>637</v>
      </c>
      <c r="T1196" s="236" t="s">
        <v>1474</v>
      </c>
      <c r="U1196" s="236" t="s">
        <v>1061</v>
      </c>
      <c r="V1196" s="236" t="s">
        <v>636</v>
      </c>
      <c r="W1196" s="236"/>
    </row>
    <row r="1197" spans="1:28" x14ac:dyDescent="0.25">
      <c r="A1197" s="226" t="s">
        <v>5799</v>
      </c>
      <c r="B1197" s="226" t="s">
        <v>5800</v>
      </c>
      <c r="C1197" s="236" t="s">
        <v>99</v>
      </c>
      <c r="D1197" s="236" t="s">
        <v>631</v>
      </c>
      <c r="E1197" s="236" t="s">
        <v>5801</v>
      </c>
      <c r="F1197" s="236" t="s">
        <v>269</v>
      </c>
      <c r="G1197" s="236" t="s">
        <v>666</v>
      </c>
      <c r="H1197" s="236" t="s">
        <v>666</v>
      </c>
      <c r="I1197" s="236"/>
      <c r="J1197" s="236" t="s">
        <v>682</v>
      </c>
      <c r="K1197" s="236" t="s">
        <v>682</v>
      </c>
      <c r="L1197" s="246">
        <v>1</v>
      </c>
      <c r="M1197" s="236" t="s">
        <v>5793</v>
      </c>
      <c r="N1197" s="236" t="s">
        <v>5801</v>
      </c>
      <c r="O1197" s="236" t="s">
        <v>5802</v>
      </c>
      <c r="P1197" s="236">
        <v>1027746</v>
      </c>
      <c r="Q1197" s="246">
        <v>1</v>
      </c>
      <c r="R1197" s="236">
        <v>7777777</v>
      </c>
      <c r="S1197" s="236" t="s">
        <v>637</v>
      </c>
      <c r="T1197" s="236" t="s">
        <v>1474</v>
      </c>
      <c r="U1197" s="236" t="s">
        <v>1061</v>
      </c>
      <c r="V1197" s="236" t="s">
        <v>5801</v>
      </c>
      <c r="W1197" s="236"/>
    </row>
    <row r="1198" spans="1:28" x14ac:dyDescent="0.25">
      <c r="A1198" s="226" t="s">
        <v>5803</v>
      </c>
      <c r="B1198" s="226" t="s">
        <v>5804</v>
      </c>
      <c r="C1198" s="236" t="s">
        <v>687</v>
      </c>
      <c r="D1198" s="226" t="s">
        <v>688</v>
      </c>
      <c r="E1198" s="236" t="s">
        <v>5801</v>
      </c>
      <c r="F1198" s="236" t="s">
        <v>269</v>
      </c>
      <c r="G1198" s="236" t="s">
        <v>666</v>
      </c>
      <c r="H1198" s="236" t="s">
        <v>666</v>
      </c>
      <c r="I1198" s="236"/>
      <c r="J1198" s="236" t="s">
        <v>682</v>
      </c>
      <c r="K1198" s="236" t="s">
        <v>682</v>
      </c>
      <c r="L1198" s="246">
        <v>1</v>
      </c>
      <c r="M1198" s="236" t="s">
        <v>5793</v>
      </c>
      <c r="N1198" s="236" t="s">
        <v>5805</v>
      </c>
      <c r="O1198" s="236" t="s">
        <v>5798</v>
      </c>
      <c r="P1198" s="236">
        <v>1027746</v>
      </c>
      <c r="Q1198" s="246">
        <v>1</v>
      </c>
      <c r="R1198" s="236">
        <v>7777777</v>
      </c>
      <c r="S1198" s="236" t="s">
        <v>637</v>
      </c>
      <c r="T1198" s="236" t="s">
        <v>1474</v>
      </c>
      <c r="U1198" s="236" t="s">
        <v>1061</v>
      </c>
      <c r="V1198" s="236" t="s">
        <v>636</v>
      </c>
      <c r="W1198" s="236"/>
    </row>
    <row r="1199" spans="1:28" x14ac:dyDescent="0.25">
      <c r="A1199" s="226" t="s">
        <v>5806</v>
      </c>
      <c r="B1199" s="226" t="s">
        <v>5807</v>
      </c>
      <c r="C1199" s="236" t="s">
        <v>99</v>
      </c>
      <c r="D1199" s="236" t="s">
        <v>631</v>
      </c>
      <c r="E1199" s="236" t="s">
        <v>5808</v>
      </c>
      <c r="F1199" s="236" t="s">
        <v>269</v>
      </c>
      <c r="G1199" s="236" t="s">
        <v>666</v>
      </c>
      <c r="H1199" s="236" t="s">
        <v>666</v>
      </c>
      <c r="I1199" s="236"/>
      <c r="J1199" s="236" t="s">
        <v>682</v>
      </c>
      <c r="K1199" s="236" t="s">
        <v>682</v>
      </c>
      <c r="L1199" s="246">
        <v>1</v>
      </c>
      <c r="M1199" s="236" t="s">
        <v>5793</v>
      </c>
      <c r="N1199" s="236" t="s">
        <v>5808</v>
      </c>
      <c r="O1199" s="236" t="s">
        <v>5809</v>
      </c>
      <c r="P1199" s="236">
        <v>1027744</v>
      </c>
      <c r="Q1199" s="246">
        <v>1</v>
      </c>
      <c r="R1199" s="236">
        <v>7777777</v>
      </c>
      <c r="S1199" s="236" t="s">
        <v>637</v>
      </c>
      <c r="T1199" s="236" t="s">
        <v>1474</v>
      </c>
      <c r="U1199" s="236" t="s">
        <v>1061</v>
      </c>
      <c r="V1199" s="236" t="s">
        <v>5808</v>
      </c>
      <c r="W1199" s="236"/>
    </row>
    <row r="1200" spans="1:28" x14ac:dyDescent="0.25">
      <c r="A1200" s="226" t="s">
        <v>5810</v>
      </c>
      <c r="B1200" s="226" t="s">
        <v>5811</v>
      </c>
      <c r="C1200" s="236" t="s">
        <v>687</v>
      </c>
      <c r="D1200" s="226" t="s">
        <v>688</v>
      </c>
      <c r="E1200" s="236" t="s">
        <v>5808</v>
      </c>
      <c r="F1200" s="236" t="s">
        <v>269</v>
      </c>
      <c r="G1200" s="236" t="s">
        <v>666</v>
      </c>
      <c r="H1200" s="236" t="s">
        <v>666</v>
      </c>
      <c r="I1200" s="236"/>
      <c r="J1200" s="236" t="s">
        <v>682</v>
      </c>
      <c r="K1200" s="236" t="s">
        <v>682</v>
      </c>
      <c r="L1200" s="246">
        <v>1</v>
      </c>
      <c r="M1200" s="236" t="s">
        <v>5793</v>
      </c>
      <c r="N1200" s="236" t="s">
        <v>5812</v>
      </c>
      <c r="O1200" s="236" t="s">
        <v>5798</v>
      </c>
      <c r="P1200" s="236">
        <v>1027744</v>
      </c>
      <c r="Q1200" s="246">
        <v>1</v>
      </c>
      <c r="R1200" s="236">
        <v>7777777</v>
      </c>
      <c r="S1200" s="236" t="s">
        <v>637</v>
      </c>
      <c r="T1200" s="236" t="s">
        <v>1474</v>
      </c>
      <c r="U1200" s="236" t="s">
        <v>1061</v>
      </c>
      <c r="V1200" s="236" t="s">
        <v>636</v>
      </c>
      <c r="W1200" s="236"/>
    </row>
    <row r="1201" spans="1:30" x14ac:dyDescent="0.25">
      <c r="A1201" s="226" t="s">
        <v>5813</v>
      </c>
      <c r="B1201" s="226" t="s">
        <v>5814</v>
      </c>
      <c r="C1201" s="236" t="s">
        <v>99</v>
      </c>
      <c r="D1201" s="236" t="s">
        <v>631</v>
      </c>
      <c r="E1201" s="236" t="s">
        <v>5815</v>
      </c>
      <c r="F1201" s="236" t="s">
        <v>269</v>
      </c>
      <c r="G1201" s="236" t="s">
        <v>666</v>
      </c>
      <c r="H1201" s="236" t="s">
        <v>666</v>
      </c>
      <c r="I1201" s="236"/>
      <c r="J1201" s="236" t="s">
        <v>682</v>
      </c>
      <c r="K1201" s="236" t="s">
        <v>682</v>
      </c>
      <c r="L1201" s="246">
        <v>1</v>
      </c>
      <c r="M1201" s="236" t="s">
        <v>5793</v>
      </c>
      <c r="N1201" s="236" t="s">
        <v>5816</v>
      </c>
      <c r="O1201" s="236" t="s">
        <v>5817</v>
      </c>
      <c r="P1201" s="236" t="s">
        <v>636</v>
      </c>
      <c r="Q1201" s="246">
        <v>1</v>
      </c>
      <c r="R1201" s="236">
        <v>7777777</v>
      </c>
      <c r="S1201" s="236" t="s">
        <v>637</v>
      </c>
      <c r="T1201" s="236" t="s">
        <v>1474</v>
      </c>
      <c r="U1201" s="236" t="s">
        <v>1061</v>
      </c>
      <c r="V1201" s="236" t="s">
        <v>5818</v>
      </c>
      <c r="W1201" s="236"/>
    </row>
    <row r="1202" spans="1:30" x14ac:dyDescent="0.25">
      <c r="A1202" s="226" t="s">
        <v>5819</v>
      </c>
      <c r="B1202" s="226" t="s">
        <v>5820</v>
      </c>
      <c r="C1202" s="236" t="s">
        <v>687</v>
      </c>
      <c r="D1202" s="226" t="s">
        <v>688</v>
      </c>
      <c r="E1202" s="236" t="s">
        <v>5815</v>
      </c>
      <c r="F1202" s="236" t="s">
        <v>269</v>
      </c>
      <c r="G1202" s="236" t="s">
        <v>666</v>
      </c>
      <c r="H1202" s="236" t="s">
        <v>666</v>
      </c>
      <c r="I1202" s="236"/>
      <c r="J1202" s="236" t="s">
        <v>682</v>
      </c>
      <c r="K1202" s="236" t="s">
        <v>682</v>
      </c>
      <c r="L1202" s="246">
        <v>1</v>
      </c>
      <c r="M1202" s="236" t="s">
        <v>5793</v>
      </c>
      <c r="N1202" s="236" t="s">
        <v>1798</v>
      </c>
      <c r="O1202" s="236" t="s">
        <v>5821</v>
      </c>
      <c r="P1202" s="236">
        <v>1013872</v>
      </c>
      <c r="Q1202" s="246">
        <v>1</v>
      </c>
      <c r="R1202" s="236">
        <v>3786</v>
      </c>
      <c r="S1202" s="236" t="s">
        <v>637</v>
      </c>
      <c r="T1202" s="236" t="s">
        <v>5281</v>
      </c>
      <c r="U1202" s="236" t="s">
        <v>1265</v>
      </c>
      <c r="V1202" s="236" t="s">
        <v>636</v>
      </c>
      <c r="W1202" s="236"/>
    </row>
    <row r="1203" spans="1:30" x14ac:dyDescent="0.25">
      <c r="A1203" s="226" t="s">
        <v>5822</v>
      </c>
      <c r="B1203" s="226" t="s">
        <v>5823</v>
      </c>
      <c r="C1203" s="236" t="s">
        <v>99</v>
      </c>
      <c r="D1203" s="236" t="s">
        <v>631</v>
      </c>
      <c r="E1203" s="236" t="s">
        <v>5824</v>
      </c>
      <c r="F1203" s="236" t="s">
        <v>269</v>
      </c>
      <c r="G1203" s="236" t="s">
        <v>666</v>
      </c>
      <c r="H1203" s="236" t="s">
        <v>666</v>
      </c>
      <c r="I1203" s="236"/>
      <c r="J1203" s="236" t="s">
        <v>3853</v>
      </c>
      <c r="K1203" s="236" t="s">
        <v>3853</v>
      </c>
      <c r="L1203" s="246">
        <v>1</v>
      </c>
      <c r="M1203" s="236" t="s">
        <v>691</v>
      </c>
      <c r="N1203" s="236" t="s">
        <v>3854</v>
      </c>
      <c r="O1203" s="236" t="s">
        <v>3855</v>
      </c>
      <c r="P1203" s="236" t="s">
        <v>636</v>
      </c>
      <c r="Q1203" s="246">
        <v>1</v>
      </c>
      <c r="R1203" s="236">
        <v>1064388</v>
      </c>
      <c r="S1203" s="236" t="s">
        <v>637</v>
      </c>
      <c r="T1203" s="236" t="s">
        <v>3856</v>
      </c>
      <c r="U1203" s="236" t="s">
        <v>639</v>
      </c>
      <c r="V1203" s="236" t="s">
        <v>636</v>
      </c>
      <c r="W1203" s="236"/>
      <c r="X1203" s="226" t="s">
        <v>640</v>
      </c>
      <c r="Y1203" s="226" t="s">
        <v>640</v>
      </c>
      <c r="Z1203" s="226" t="s">
        <v>640</v>
      </c>
    </row>
    <row r="1204" spans="1:30" x14ac:dyDescent="0.25">
      <c r="A1204" s="226" t="s">
        <v>5825</v>
      </c>
      <c r="B1204" s="226" t="s">
        <v>5826</v>
      </c>
      <c r="C1204" s="236" t="s">
        <v>731</v>
      </c>
      <c r="D1204" s="226" t="s">
        <v>732</v>
      </c>
      <c r="E1204" s="236" t="s">
        <v>984</v>
      </c>
      <c r="F1204" s="236" t="s">
        <v>269</v>
      </c>
      <c r="G1204" s="236" t="s">
        <v>666</v>
      </c>
      <c r="H1204" s="236" t="s">
        <v>666</v>
      </c>
      <c r="I1204" s="236"/>
      <c r="J1204" s="236" t="s">
        <v>982</v>
      </c>
      <c r="K1204" s="236" t="s">
        <v>982</v>
      </c>
      <c r="L1204" s="246">
        <v>1</v>
      </c>
      <c r="M1204" s="236" t="s">
        <v>983</v>
      </c>
      <c r="N1204" s="236" t="s">
        <v>984</v>
      </c>
      <c r="O1204" s="236" t="s">
        <v>5827</v>
      </c>
      <c r="P1204" s="236" t="s">
        <v>986</v>
      </c>
      <c r="Q1204" s="246">
        <v>1</v>
      </c>
      <c r="R1204" s="236">
        <v>7777777</v>
      </c>
      <c r="S1204" s="236" t="s">
        <v>637</v>
      </c>
      <c r="T1204" s="236" t="s">
        <v>5828</v>
      </c>
      <c r="U1204" s="236" t="s">
        <v>735</v>
      </c>
      <c r="V1204" s="236" t="s">
        <v>636</v>
      </c>
      <c r="W1204" s="236"/>
    </row>
    <row r="1205" spans="1:30" x14ac:dyDescent="0.25">
      <c r="A1205" s="226" t="s">
        <v>5829</v>
      </c>
      <c r="B1205" s="226" t="s">
        <v>5830</v>
      </c>
      <c r="C1205" s="236" t="s">
        <v>99</v>
      </c>
      <c r="D1205" s="236" t="s">
        <v>631</v>
      </c>
      <c r="E1205" s="236" t="s">
        <v>5831</v>
      </c>
      <c r="F1205" s="236" t="s">
        <v>269</v>
      </c>
      <c r="G1205" s="236" t="s">
        <v>666</v>
      </c>
      <c r="H1205" s="236" t="s">
        <v>666</v>
      </c>
      <c r="I1205" s="236"/>
      <c r="J1205" s="236" t="s">
        <v>982</v>
      </c>
      <c r="K1205" s="236" t="s">
        <v>982</v>
      </c>
      <c r="L1205" s="246">
        <v>1</v>
      </c>
      <c r="M1205" s="236" t="s">
        <v>983</v>
      </c>
      <c r="N1205" s="236" t="s">
        <v>5832</v>
      </c>
      <c r="O1205" s="236" t="s">
        <v>5833</v>
      </c>
      <c r="P1205" s="236" t="s">
        <v>986</v>
      </c>
      <c r="Q1205" s="246">
        <v>1</v>
      </c>
      <c r="R1205" s="236">
        <v>1094387</v>
      </c>
      <c r="S1205" s="236" t="s">
        <v>637</v>
      </c>
      <c r="T1205" s="236" t="s">
        <v>982</v>
      </c>
      <c r="U1205" s="236" t="s">
        <v>671</v>
      </c>
      <c r="V1205" s="236" t="s">
        <v>636</v>
      </c>
      <c r="W1205" s="236"/>
    </row>
    <row r="1206" spans="1:30" x14ac:dyDescent="0.25">
      <c r="A1206" s="226" t="s">
        <v>5834</v>
      </c>
      <c r="B1206" s="226" t="s">
        <v>5835</v>
      </c>
      <c r="C1206" s="236" t="s">
        <v>731</v>
      </c>
      <c r="D1206" s="226" t="s">
        <v>732</v>
      </c>
      <c r="E1206" s="236" t="s">
        <v>5831</v>
      </c>
      <c r="F1206" s="236" t="s">
        <v>269</v>
      </c>
      <c r="G1206" s="236" t="s">
        <v>666</v>
      </c>
      <c r="H1206" s="236" t="s">
        <v>666</v>
      </c>
      <c r="I1206" s="236"/>
      <c r="J1206" s="236" t="s">
        <v>982</v>
      </c>
      <c r="K1206" s="236" t="s">
        <v>982</v>
      </c>
      <c r="L1206" s="246">
        <v>1</v>
      </c>
      <c r="M1206" s="236" t="s">
        <v>983</v>
      </c>
      <c r="N1206" s="236" t="s">
        <v>5832</v>
      </c>
      <c r="O1206" s="236" t="s">
        <v>985</v>
      </c>
      <c r="P1206" s="236" t="s">
        <v>986</v>
      </c>
      <c r="Q1206" s="246">
        <v>1</v>
      </c>
      <c r="R1206" s="236">
        <v>1094387</v>
      </c>
      <c r="S1206" s="236" t="s">
        <v>637</v>
      </c>
      <c r="T1206" s="236" t="s">
        <v>982</v>
      </c>
      <c r="U1206" s="236" t="s">
        <v>735</v>
      </c>
      <c r="V1206" s="236" t="s">
        <v>636</v>
      </c>
      <c r="W1206" s="236"/>
    </row>
    <row r="1207" spans="1:30" x14ac:dyDescent="0.25">
      <c r="A1207" s="226" t="s">
        <v>5836</v>
      </c>
      <c r="B1207" s="226" t="s">
        <v>5837</v>
      </c>
      <c r="C1207" s="236" t="s">
        <v>731</v>
      </c>
      <c r="D1207" s="226" t="s">
        <v>732</v>
      </c>
      <c r="E1207" s="236" t="s">
        <v>996</v>
      </c>
      <c r="F1207" s="236" t="s">
        <v>269</v>
      </c>
      <c r="G1207" s="236" t="s">
        <v>666</v>
      </c>
      <c r="H1207" s="236" t="s">
        <v>666</v>
      </c>
      <c r="I1207" s="236"/>
      <c r="J1207" s="236" t="s">
        <v>982</v>
      </c>
      <c r="K1207" s="236" t="s">
        <v>982</v>
      </c>
      <c r="L1207" s="246">
        <v>1</v>
      </c>
      <c r="M1207" s="236" t="s">
        <v>983</v>
      </c>
      <c r="N1207" s="236" t="s">
        <v>996</v>
      </c>
      <c r="O1207" s="236" t="s">
        <v>5838</v>
      </c>
      <c r="P1207" s="236" t="s">
        <v>996</v>
      </c>
      <c r="Q1207" s="246">
        <v>1</v>
      </c>
      <c r="R1207" s="236">
        <v>7777777</v>
      </c>
      <c r="S1207" s="236" t="s">
        <v>637</v>
      </c>
      <c r="T1207" s="236" t="s">
        <v>5828</v>
      </c>
      <c r="U1207" s="236" t="s">
        <v>735</v>
      </c>
      <c r="V1207" s="236" t="s">
        <v>636</v>
      </c>
      <c r="W1207" s="236"/>
    </row>
    <row r="1208" spans="1:30" x14ac:dyDescent="0.25">
      <c r="A1208" s="226" t="s">
        <v>5839</v>
      </c>
      <c r="B1208" s="226" t="s">
        <v>5840</v>
      </c>
      <c r="C1208" s="236" t="s">
        <v>99</v>
      </c>
      <c r="D1208" s="236" t="s">
        <v>631</v>
      </c>
      <c r="E1208" s="236" t="s">
        <v>5841</v>
      </c>
      <c r="F1208" s="236" t="s">
        <v>269</v>
      </c>
      <c r="G1208" s="236" t="s">
        <v>666</v>
      </c>
      <c r="H1208" s="236" t="s">
        <v>666</v>
      </c>
      <c r="I1208" s="236" t="e">
        <v>#N/A</v>
      </c>
      <c r="J1208" s="236" t="s">
        <v>690</v>
      </c>
      <c r="K1208" s="236" t="s">
        <v>690</v>
      </c>
      <c r="L1208" s="246">
        <v>1</v>
      </c>
      <c r="M1208" s="236" t="s">
        <v>633</v>
      </c>
      <c r="N1208" s="236" t="s">
        <v>5842</v>
      </c>
      <c r="O1208" s="236" t="s">
        <v>5843</v>
      </c>
      <c r="P1208" s="236" t="s">
        <v>636</v>
      </c>
      <c r="Q1208" s="246">
        <v>1</v>
      </c>
      <c r="R1208" s="236">
        <v>1040713</v>
      </c>
      <c r="S1208" s="236" t="s">
        <v>637</v>
      </c>
      <c r="T1208" s="236" t="s">
        <v>694</v>
      </c>
      <c r="U1208" s="236" t="s">
        <v>639</v>
      </c>
      <c r="V1208" s="236" t="s">
        <v>636</v>
      </c>
      <c r="W1208" s="236"/>
      <c r="X1208" s="226" t="s">
        <v>640</v>
      </c>
      <c r="Y1208" s="226" t="s">
        <v>640</v>
      </c>
      <c r="Z1208" s="226" t="s">
        <v>640</v>
      </c>
    </row>
    <row r="1209" spans="1:30" x14ac:dyDescent="0.25">
      <c r="A1209" s="226" t="s">
        <v>5844</v>
      </c>
      <c r="B1209" s="226" t="s">
        <v>5845</v>
      </c>
      <c r="C1209" s="236" t="s">
        <v>731</v>
      </c>
      <c r="D1209" s="226" t="s">
        <v>732</v>
      </c>
      <c r="E1209" s="236" t="s">
        <v>5846</v>
      </c>
      <c r="F1209" s="236" t="s">
        <v>269</v>
      </c>
      <c r="G1209" s="236" t="s">
        <v>666</v>
      </c>
      <c r="H1209" s="236" t="s">
        <v>666</v>
      </c>
      <c r="I1209" s="236"/>
      <c r="J1209" s="236" t="s">
        <v>4784</v>
      </c>
      <c r="K1209" s="236" t="s">
        <v>4784</v>
      </c>
      <c r="L1209" s="246">
        <v>1</v>
      </c>
      <c r="M1209" s="236" t="s">
        <v>1141</v>
      </c>
      <c r="N1209" s="236" t="s">
        <v>5847</v>
      </c>
      <c r="O1209" s="236" t="s">
        <v>5848</v>
      </c>
      <c r="P1209" s="236" t="s">
        <v>5846</v>
      </c>
      <c r="Q1209" s="246">
        <v>1</v>
      </c>
      <c r="R1209" s="236">
        <v>7777777</v>
      </c>
      <c r="S1209" s="236" t="s">
        <v>637</v>
      </c>
      <c r="T1209" s="236" t="s">
        <v>1287</v>
      </c>
      <c r="U1209" s="236" t="s">
        <v>639</v>
      </c>
      <c r="V1209" s="236" t="s">
        <v>804</v>
      </c>
      <c r="W1209" s="236"/>
      <c r="X1209" s="226" t="s">
        <v>773</v>
      </c>
      <c r="Y1209" s="226" t="s">
        <v>773</v>
      </c>
      <c r="Z1209" s="226" t="s">
        <v>773</v>
      </c>
    </row>
    <row r="1210" spans="1:30" x14ac:dyDescent="0.25">
      <c r="A1210" s="226" t="s">
        <v>5849</v>
      </c>
      <c r="B1210" s="226" t="s">
        <v>5850</v>
      </c>
      <c r="C1210" s="236" t="s">
        <v>99</v>
      </c>
      <c r="D1210" s="236" t="s">
        <v>631</v>
      </c>
      <c r="E1210" s="236" t="s">
        <v>5851</v>
      </c>
      <c r="F1210" s="236" t="s">
        <v>269</v>
      </c>
      <c r="G1210" s="236" t="s">
        <v>666</v>
      </c>
      <c r="H1210" s="236" t="s">
        <v>666</v>
      </c>
      <c r="I1210" s="236"/>
      <c r="J1210" s="236" t="s">
        <v>4784</v>
      </c>
      <c r="K1210" s="236" t="s">
        <v>4784</v>
      </c>
      <c r="L1210" s="246">
        <v>1</v>
      </c>
      <c r="M1210" s="236" t="s">
        <v>1141</v>
      </c>
      <c r="N1210" s="236" t="s">
        <v>5847</v>
      </c>
      <c r="O1210" s="236" t="s">
        <v>5852</v>
      </c>
      <c r="P1210" s="236" t="s">
        <v>636</v>
      </c>
      <c r="Q1210" s="246">
        <v>1</v>
      </c>
      <c r="R1210" s="236">
        <v>1035100</v>
      </c>
      <c r="S1210" s="236" t="s">
        <v>637</v>
      </c>
      <c r="T1210" s="236" t="s">
        <v>4784</v>
      </c>
      <c r="U1210" s="236" t="s">
        <v>639</v>
      </c>
      <c r="V1210" s="236" t="s">
        <v>636</v>
      </c>
      <c r="W1210" s="236"/>
      <c r="X1210" s="226" t="s">
        <v>640</v>
      </c>
      <c r="Y1210" s="226" t="s">
        <v>640</v>
      </c>
      <c r="Z1210" s="226" t="s">
        <v>640</v>
      </c>
    </row>
    <row r="1211" spans="1:30" x14ac:dyDescent="0.25">
      <c r="A1211" s="226" t="s">
        <v>5853</v>
      </c>
      <c r="B1211" s="226" t="s">
        <v>5854</v>
      </c>
      <c r="C1211" s="236" t="s">
        <v>99</v>
      </c>
      <c r="D1211" s="236" t="s">
        <v>631</v>
      </c>
      <c r="E1211" s="236" t="s">
        <v>5855</v>
      </c>
      <c r="F1211" s="236" t="s">
        <v>269</v>
      </c>
      <c r="G1211" s="236" t="s">
        <v>666</v>
      </c>
      <c r="H1211" s="236" t="s">
        <v>666</v>
      </c>
      <c r="I1211" s="236"/>
      <c r="J1211" s="236" t="s">
        <v>4784</v>
      </c>
      <c r="K1211" s="236" t="s">
        <v>4784</v>
      </c>
      <c r="L1211" s="246">
        <v>1</v>
      </c>
      <c r="M1211" s="236" t="s">
        <v>1141</v>
      </c>
      <c r="N1211" s="236" t="s">
        <v>5856</v>
      </c>
      <c r="O1211" s="236" t="s">
        <v>5857</v>
      </c>
      <c r="P1211" s="236" t="s">
        <v>636</v>
      </c>
      <c r="Q1211" s="246">
        <v>1</v>
      </c>
      <c r="R1211" s="236">
        <v>1079038</v>
      </c>
      <c r="S1211" s="236" t="s">
        <v>637</v>
      </c>
      <c r="T1211" s="236" t="s">
        <v>4784</v>
      </c>
      <c r="U1211" s="236" t="s">
        <v>639</v>
      </c>
      <c r="V1211" s="236" t="s">
        <v>636</v>
      </c>
      <c r="W1211" s="236"/>
      <c r="X1211" s="226" t="s">
        <v>640</v>
      </c>
      <c r="Y1211" s="226" t="s">
        <v>640</v>
      </c>
      <c r="Z1211" s="226" t="s">
        <v>640</v>
      </c>
    </row>
    <row r="1212" spans="1:30" x14ac:dyDescent="0.25">
      <c r="A1212" s="226" t="s">
        <v>5858</v>
      </c>
      <c r="B1212" s="226" t="s">
        <v>5859</v>
      </c>
      <c r="C1212" s="236" t="s">
        <v>687</v>
      </c>
      <c r="D1212" s="226" t="s">
        <v>688</v>
      </c>
      <c r="E1212" s="236" t="s">
        <v>5860</v>
      </c>
      <c r="F1212" s="236" t="s">
        <v>269</v>
      </c>
      <c r="G1212" s="236" t="s">
        <v>666</v>
      </c>
      <c r="H1212" s="236" t="s">
        <v>666</v>
      </c>
      <c r="I1212" s="236" t="e">
        <v>#N/A</v>
      </c>
      <c r="J1212" s="236" t="s">
        <v>480</v>
      </c>
      <c r="K1212" s="236" t="s">
        <v>480</v>
      </c>
      <c r="L1212" s="246">
        <v>0.9</v>
      </c>
      <c r="M1212" s="236" t="s">
        <v>1141</v>
      </c>
      <c r="N1212" s="236" t="s">
        <v>5861</v>
      </c>
      <c r="O1212" s="236" t="s">
        <v>5862</v>
      </c>
      <c r="P1212" s="236" t="s">
        <v>636</v>
      </c>
      <c r="Q1212" s="246">
        <v>0.9</v>
      </c>
      <c r="R1212" s="236">
        <v>7777777</v>
      </c>
      <c r="S1212" s="236" t="s">
        <v>637</v>
      </c>
      <c r="T1212" s="236" t="s">
        <v>1101</v>
      </c>
      <c r="U1212" s="236" t="s">
        <v>639</v>
      </c>
      <c r="V1212" s="236" t="s">
        <v>636</v>
      </c>
      <c r="W1212" s="236"/>
      <c r="Z1212" s="226" t="s">
        <v>695</v>
      </c>
      <c r="AA1212" s="228">
        <v>44287</v>
      </c>
      <c r="AB1212" s="236" t="s">
        <v>735</v>
      </c>
    </row>
    <row r="1213" spans="1:30" x14ac:dyDescent="0.25">
      <c r="A1213" s="226" t="s">
        <v>5863</v>
      </c>
      <c r="B1213" s="226" t="s">
        <v>5864</v>
      </c>
      <c r="C1213" s="236" t="s">
        <v>687</v>
      </c>
      <c r="D1213" s="226" t="s">
        <v>688</v>
      </c>
      <c r="E1213" s="236" t="s">
        <v>528</v>
      </c>
      <c r="F1213" s="236" t="s">
        <v>269</v>
      </c>
      <c r="G1213" s="236" t="s">
        <v>666</v>
      </c>
      <c r="H1213" s="236" t="s">
        <v>666</v>
      </c>
      <c r="I1213" s="236" t="e">
        <v>#N/A</v>
      </c>
      <c r="J1213" s="236" t="s">
        <v>480</v>
      </c>
      <c r="K1213" s="236" t="s">
        <v>480</v>
      </c>
      <c r="L1213" s="246">
        <v>1</v>
      </c>
      <c r="M1213" s="236" t="s">
        <v>1141</v>
      </c>
      <c r="N1213" s="236" t="s">
        <v>5865</v>
      </c>
      <c r="O1213" s="236" t="s">
        <v>529</v>
      </c>
      <c r="P1213" s="236" t="s">
        <v>5866</v>
      </c>
      <c r="Q1213" s="246">
        <v>1</v>
      </c>
      <c r="R1213" s="236">
        <v>7777777</v>
      </c>
      <c r="S1213" s="236" t="s">
        <v>637</v>
      </c>
      <c r="T1213" s="236" t="s">
        <v>1101</v>
      </c>
      <c r="U1213" s="236" t="s">
        <v>639</v>
      </c>
      <c r="V1213" s="236" t="s">
        <v>636</v>
      </c>
      <c r="W1213" s="236"/>
      <c r="X1213" s="226" t="s">
        <v>695</v>
      </c>
      <c r="Y1213" s="226" t="s">
        <v>695</v>
      </c>
      <c r="Z1213" s="226" t="s">
        <v>695</v>
      </c>
    </row>
    <row r="1214" spans="1:30" x14ac:dyDescent="0.25">
      <c r="A1214" s="226" t="s">
        <v>5867</v>
      </c>
      <c r="B1214" s="226" t="s">
        <v>5868</v>
      </c>
      <c r="C1214" s="236" t="s">
        <v>687</v>
      </c>
      <c r="D1214" s="226" t="s">
        <v>688</v>
      </c>
      <c r="E1214" s="236" t="s">
        <v>545</v>
      </c>
      <c r="F1214" s="236" t="s">
        <v>269</v>
      </c>
      <c r="G1214" s="236" t="s">
        <v>666</v>
      </c>
      <c r="H1214" s="236" t="s">
        <v>666</v>
      </c>
      <c r="I1214" s="236" t="e">
        <v>#N/A</v>
      </c>
      <c r="J1214" s="236" t="s">
        <v>480</v>
      </c>
      <c r="K1214" s="236" t="s">
        <v>480</v>
      </c>
      <c r="L1214" s="246">
        <v>1</v>
      </c>
      <c r="M1214" s="236" t="s">
        <v>1141</v>
      </c>
      <c r="N1214" s="236" t="s">
        <v>5869</v>
      </c>
      <c r="O1214" s="236" t="s">
        <v>546</v>
      </c>
      <c r="P1214" s="236" t="s">
        <v>5866</v>
      </c>
      <c r="Q1214" s="246">
        <v>1</v>
      </c>
      <c r="R1214" s="236">
        <v>7777777</v>
      </c>
      <c r="S1214" s="236" t="s">
        <v>637</v>
      </c>
      <c r="T1214" s="236" t="s">
        <v>1101</v>
      </c>
      <c r="U1214" s="236" t="s">
        <v>639</v>
      </c>
      <c r="V1214" s="236" t="s">
        <v>636</v>
      </c>
      <c r="W1214" s="236"/>
      <c r="X1214" s="226" t="s">
        <v>695</v>
      </c>
      <c r="Y1214" s="226" t="s">
        <v>695</v>
      </c>
      <c r="Z1214" s="226" t="s">
        <v>695</v>
      </c>
    </row>
    <row r="1215" spans="1:30" x14ac:dyDescent="0.25">
      <c r="A1215" s="226" t="s">
        <v>5870</v>
      </c>
      <c r="B1215" s="226" t="s">
        <v>5871</v>
      </c>
      <c r="C1215" s="236" t="s">
        <v>687</v>
      </c>
      <c r="D1215" s="226" t="s">
        <v>688</v>
      </c>
      <c r="E1215" s="236" t="s">
        <v>5872</v>
      </c>
      <c r="F1215" s="236" t="s">
        <v>269</v>
      </c>
      <c r="G1215" s="236" t="s">
        <v>666</v>
      </c>
      <c r="H1215" s="236" t="s">
        <v>666</v>
      </c>
      <c r="I1215" s="236" t="e">
        <v>#N/A</v>
      </c>
      <c r="J1215" s="236" t="s">
        <v>480</v>
      </c>
      <c r="K1215" s="236" t="s">
        <v>480</v>
      </c>
      <c r="L1215" s="246">
        <v>1</v>
      </c>
      <c r="M1215" s="236" t="s">
        <v>1141</v>
      </c>
      <c r="N1215" s="236" t="s">
        <v>5873</v>
      </c>
      <c r="O1215" s="236" t="s">
        <v>5874</v>
      </c>
      <c r="P1215" s="236" t="s">
        <v>636</v>
      </c>
      <c r="Q1215" s="246">
        <v>1</v>
      </c>
      <c r="R1215" s="236">
        <v>7777777</v>
      </c>
      <c r="S1215" s="236" t="s">
        <v>637</v>
      </c>
      <c r="T1215" s="236" t="s">
        <v>1101</v>
      </c>
      <c r="U1215" s="236" t="s">
        <v>639</v>
      </c>
      <c r="V1215" s="236" t="s">
        <v>636</v>
      </c>
      <c r="W1215" s="236"/>
      <c r="X1215" s="226" t="s">
        <v>695</v>
      </c>
      <c r="Y1215" s="226" t="s">
        <v>695</v>
      </c>
      <c r="Z1215" s="226" t="s">
        <v>695</v>
      </c>
    </row>
    <row r="1216" spans="1:30" x14ac:dyDescent="0.25">
      <c r="A1216" s="226" t="s">
        <v>5875</v>
      </c>
      <c r="B1216" s="226" t="s">
        <v>5876</v>
      </c>
      <c r="C1216" s="236" t="s">
        <v>687</v>
      </c>
      <c r="D1216" s="226" t="s">
        <v>688</v>
      </c>
      <c r="E1216" s="236" t="s">
        <v>439</v>
      </c>
      <c r="F1216" s="236" t="s">
        <v>269</v>
      </c>
      <c r="G1216" s="236" t="s">
        <v>666</v>
      </c>
      <c r="H1216" s="236" t="s">
        <v>666</v>
      </c>
      <c r="I1216" s="236" t="s">
        <v>667</v>
      </c>
      <c r="J1216" s="236" t="s">
        <v>480</v>
      </c>
      <c r="K1216" s="236" t="s">
        <v>480</v>
      </c>
      <c r="L1216" s="246">
        <v>0.95</v>
      </c>
      <c r="M1216" s="236" t="s">
        <v>1141</v>
      </c>
      <c r="N1216" s="236" t="s">
        <v>439</v>
      </c>
      <c r="O1216" s="236" t="s">
        <v>440</v>
      </c>
      <c r="P1216" s="236" t="s">
        <v>5877</v>
      </c>
      <c r="Q1216" s="246">
        <v>0.95</v>
      </c>
      <c r="R1216" s="236">
        <v>7777777</v>
      </c>
      <c r="S1216" s="236" t="s">
        <v>637</v>
      </c>
      <c r="T1216" s="236" t="s">
        <v>1101</v>
      </c>
      <c r="U1216" s="236" t="s">
        <v>639</v>
      </c>
      <c r="V1216" s="236" t="s">
        <v>636</v>
      </c>
      <c r="W1216" s="236"/>
      <c r="Z1216" s="226" t="s">
        <v>695</v>
      </c>
      <c r="AA1216" s="228">
        <v>44270</v>
      </c>
      <c r="AB1216" s="236" t="s">
        <v>735</v>
      </c>
      <c r="AC1216" s="228">
        <v>44540</v>
      </c>
      <c r="AD1216" s="236" t="s">
        <v>879</v>
      </c>
    </row>
    <row r="1217" spans="1:26" x14ac:dyDescent="0.25">
      <c r="A1217" s="226" t="s">
        <v>5878</v>
      </c>
      <c r="B1217" s="226" t="s">
        <v>5879</v>
      </c>
      <c r="C1217" s="236" t="s">
        <v>99</v>
      </c>
      <c r="D1217" s="236" t="s">
        <v>631</v>
      </c>
      <c r="E1217" s="236" t="s">
        <v>5880</v>
      </c>
      <c r="F1217" s="236" t="s">
        <v>269</v>
      </c>
      <c r="G1217" s="236" t="s">
        <v>666</v>
      </c>
      <c r="H1217" s="236" t="s">
        <v>666</v>
      </c>
      <c r="I1217" s="236"/>
      <c r="J1217" s="236" t="s">
        <v>4784</v>
      </c>
      <c r="K1217" s="236" t="s">
        <v>4784</v>
      </c>
      <c r="L1217" s="246">
        <v>1</v>
      </c>
      <c r="M1217" s="236" t="s">
        <v>1141</v>
      </c>
      <c r="N1217" s="236" t="s">
        <v>5881</v>
      </c>
      <c r="O1217" s="236" t="s">
        <v>5882</v>
      </c>
      <c r="P1217" s="236" t="s">
        <v>5883</v>
      </c>
      <c r="Q1217" s="246">
        <v>1</v>
      </c>
      <c r="R1217" s="236">
        <v>1061428</v>
      </c>
      <c r="S1217" s="236" t="s">
        <v>637</v>
      </c>
      <c r="T1217" s="236" t="s">
        <v>4784</v>
      </c>
      <c r="U1217" s="236" t="s">
        <v>639</v>
      </c>
      <c r="V1217" s="236" t="s">
        <v>636</v>
      </c>
      <c r="W1217" s="236"/>
      <c r="X1217" s="226" t="s">
        <v>640</v>
      </c>
      <c r="Y1217" s="226" t="s">
        <v>640</v>
      </c>
      <c r="Z1217" s="226" t="s">
        <v>640</v>
      </c>
    </row>
    <row r="1218" spans="1:26" x14ac:dyDescent="0.25">
      <c r="A1218" s="226" t="s">
        <v>5884</v>
      </c>
      <c r="B1218" s="226" t="s">
        <v>5885</v>
      </c>
      <c r="C1218" s="236" t="s">
        <v>731</v>
      </c>
      <c r="D1218" s="226" t="s">
        <v>732</v>
      </c>
      <c r="E1218" s="236" t="s">
        <v>5880</v>
      </c>
      <c r="F1218" s="236" t="s">
        <v>269</v>
      </c>
      <c r="G1218" s="236" t="s">
        <v>666</v>
      </c>
      <c r="H1218" s="236" t="s">
        <v>666</v>
      </c>
      <c r="I1218" s="236"/>
      <c r="J1218" s="236" t="s">
        <v>4784</v>
      </c>
      <c r="K1218" s="236" t="s">
        <v>4784</v>
      </c>
      <c r="L1218" s="246">
        <v>1</v>
      </c>
      <c r="M1218" s="236" t="s">
        <v>1141</v>
      </c>
      <c r="N1218" s="236" t="s">
        <v>5886</v>
      </c>
      <c r="O1218" s="236" t="s">
        <v>5887</v>
      </c>
      <c r="P1218" s="236" t="s">
        <v>5883</v>
      </c>
      <c r="Q1218" s="246">
        <v>1</v>
      </c>
      <c r="R1218" s="236">
        <v>1061428</v>
      </c>
      <c r="S1218" s="236" t="s">
        <v>637</v>
      </c>
      <c r="T1218" s="236" t="s">
        <v>1287</v>
      </c>
      <c r="U1218" s="236" t="s">
        <v>639</v>
      </c>
      <c r="V1218" s="236" t="s">
        <v>804</v>
      </c>
      <c r="W1218" s="236"/>
      <c r="X1218" s="226" t="s">
        <v>773</v>
      </c>
      <c r="Y1218" s="226" t="s">
        <v>773</v>
      </c>
      <c r="Z1218" s="226" t="s">
        <v>773</v>
      </c>
    </row>
    <row r="1219" spans="1:26" x14ac:dyDescent="0.25">
      <c r="A1219" s="226" t="s">
        <v>5888</v>
      </c>
      <c r="B1219" s="226" t="s">
        <v>5889</v>
      </c>
      <c r="C1219" s="236" t="s">
        <v>99</v>
      </c>
      <c r="D1219" s="236" t="s">
        <v>631</v>
      </c>
      <c r="E1219" s="236" t="s">
        <v>5890</v>
      </c>
      <c r="F1219" s="236" t="s">
        <v>269</v>
      </c>
      <c r="G1219" s="236" t="s">
        <v>666</v>
      </c>
      <c r="H1219" s="236" t="s">
        <v>666</v>
      </c>
      <c r="I1219" s="236"/>
      <c r="J1219" s="236" t="s">
        <v>4784</v>
      </c>
      <c r="K1219" s="236" t="s">
        <v>4784</v>
      </c>
      <c r="L1219" s="246">
        <v>0.6</v>
      </c>
      <c r="M1219" s="236" t="s">
        <v>1141</v>
      </c>
      <c r="N1219" s="236" t="s">
        <v>5891</v>
      </c>
      <c r="O1219" s="236" t="s">
        <v>5892</v>
      </c>
      <c r="P1219" s="236" t="s">
        <v>5883</v>
      </c>
      <c r="Q1219" s="246">
        <v>0.6</v>
      </c>
      <c r="R1219" s="236">
        <v>1068325</v>
      </c>
      <c r="S1219" s="236" t="s">
        <v>637</v>
      </c>
      <c r="T1219" s="236" t="s">
        <v>4784</v>
      </c>
      <c r="U1219" s="236" t="s">
        <v>639</v>
      </c>
      <c r="V1219" s="236" t="s">
        <v>636</v>
      </c>
      <c r="W1219" s="236"/>
      <c r="X1219" s="226" t="s">
        <v>640</v>
      </c>
      <c r="Y1219" s="226" t="s">
        <v>640</v>
      </c>
      <c r="Z1219" s="226" t="s">
        <v>640</v>
      </c>
    </row>
    <row r="1220" spans="1:26" x14ac:dyDescent="0.25">
      <c r="A1220" s="226" t="s">
        <v>5893</v>
      </c>
      <c r="B1220" s="226" t="s">
        <v>5894</v>
      </c>
      <c r="C1220" s="236" t="s">
        <v>99</v>
      </c>
      <c r="D1220" s="236" t="s">
        <v>631</v>
      </c>
      <c r="E1220" s="236" t="s">
        <v>5895</v>
      </c>
      <c r="F1220" s="236" t="s">
        <v>269</v>
      </c>
      <c r="G1220" s="236" t="s">
        <v>666</v>
      </c>
      <c r="H1220" s="236" t="s">
        <v>666</v>
      </c>
      <c r="I1220" s="236"/>
      <c r="J1220" s="236" t="s">
        <v>4784</v>
      </c>
      <c r="K1220" s="236" t="s">
        <v>4784</v>
      </c>
      <c r="L1220" s="246">
        <v>0.65</v>
      </c>
      <c r="M1220" s="236" t="s">
        <v>1141</v>
      </c>
      <c r="N1220" s="236" t="s">
        <v>5896</v>
      </c>
      <c r="O1220" s="236" t="s">
        <v>5897</v>
      </c>
      <c r="P1220" s="236">
        <v>1016405</v>
      </c>
      <c r="Q1220" s="246">
        <v>0.65</v>
      </c>
      <c r="R1220" s="236">
        <v>1093731</v>
      </c>
      <c r="S1220" s="236" t="s">
        <v>637</v>
      </c>
      <c r="T1220" s="236" t="s">
        <v>4784</v>
      </c>
      <c r="U1220" s="236" t="s">
        <v>639</v>
      </c>
      <c r="V1220" s="236" t="s">
        <v>636</v>
      </c>
      <c r="W1220" s="236"/>
      <c r="X1220" s="226" t="s">
        <v>640</v>
      </c>
      <c r="Y1220" s="226" t="s">
        <v>640</v>
      </c>
      <c r="Z1220" s="226" t="s">
        <v>640</v>
      </c>
    </row>
    <row r="1221" spans="1:26" x14ac:dyDescent="0.25">
      <c r="A1221" s="226" t="s">
        <v>5898</v>
      </c>
      <c r="B1221" s="226" t="s">
        <v>5899</v>
      </c>
      <c r="C1221" s="236" t="s">
        <v>731</v>
      </c>
      <c r="D1221" s="226" t="s">
        <v>732</v>
      </c>
      <c r="E1221" s="236" t="s">
        <v>5895</v>
      </c>
      <c r="F1221" s="236" t="s">
        <v>269</v>
      </c>
      <c r="G1221" s="236" t="s">
        <v>666</v>
      </c>
      <c r="H1221" s="236" t="s">
        <v>666</v>
      </c>
      <c r="I1221" s="236"/>
      <c r="J1221" s="236" t="s">
        <v>4784</v>
      </c>
      <c r="K1221" s="236" t="s">
        <v>4784</v>
      </c>
      <c r="L1221" s="246">
        <v>0.65</v>
      </c>
      <c r="M1221" s="236" t="s">
        <v>1141</v>
      </c>
      <c r="N1221" s="236" t="s">
        <v>5900</v>
      </c>
      <c r="O1221" s="236" t="s">
        <v>5901</v>
      </c>
      <c r="P1221" s="236">
        <v>1016405</v>
      </c>
      <c r="Q1221" s="246">
        <v>0.65</v>
      </c>
      <c r="R1221" s="236">
        <v>1093731</v>
      </c>
      <c r="S1221" s="236" t="s">
        <v>637</v>
      </c>
      <c r="T1221" s="236" t="s">
        <v>1287</v>
      </c>
      <c r="U1221" s="236" t="s">
        <v>639</v>
      </c>
      <c r="V1221" s="236" t="s">
        <v>804</v>
      </c>
      <c r="W1221" s="236"/>
      <c r="X1221" s="226" t="s">
        <v>773</v>
      </c>
      <c r="Y1221" s="226" t="s">
        <v>773</v>
      </c>
      <c r="Z1221" s="226" t="s">
        <v>773</v>
      </c>
    </row>
    <row r="1222" spans="1:26" x14ac:dyDescent="0.25">
      <c r="A1222" s="226" t="s">
        <v>5902</v>
      </c>
      <c r="B1222" s="226" t="s">
        <v>5903</v>
      </c>
      <c r="C1222" s="236" t="s">
        <v>731</v>
      </c>
      <c r="D1222" s="226" t="s">
        <v>732</v>
      </c>
      <c r="E1222" s="236" t="s">
        <v>5904</v>
      </c>
      <c r="F1222" s="236" t="s">
        <v>269</v>
      </c>
      <c r="G1222" s="236" t="s">
        <v>666</v>
      </c>
      <c r="H1222" s="236" t="s">
        <v>666</v>
      </c>
      <c r="I1222" s="236"/>
      <c r="J1222" s="236" t="s">
        <v>4784</v>
      </c>
      <c r="K1222" s="236" t="s">
        <v>4784</v>
      </c>
      <c r="L1222" s="246">
        <v>1</v>
      </c>
      <c r="M1222" s="236" t="s">
        <v>1141</v>
      </c>
      <c r="N1222" s="236" t="s">
        <v>804</v>
      </c>
      <c r="O1222" s="236" t="s">
        <v>5905</v>
      </c>
      <c r="P1222" s="236">
        <v>1016405</v>
      </c>
      <c r="Q1222" s="246">
        <v>1</v>
      </c>
      <c r="R1222" s="236">
        <v>7777777</v>
      </c>
      <c r="S1222" s="236" t="s">
        <v>637</v>
      </c>
      <c r="T1222" s="236" t="s">
        <v>636</v>
      </c>
      <c r="U1222" s="236" t="s">
        <v>639</v>
      </c>
      <c r="V1222" s="236" t="s">
        <v>1141</v>
      </c>
      <c r="W1222" s="236"/>
      <c r="X1222" s="226" t="s">
        <v>773</v>
      </c>
      <c r="Y1222" s="226" t="s">
        <v>773</v>
      </c>
      <c r="Z1222" s="226" t="s">
        <v>773</v>
      </c>
    </row>
    <row r="1223" spans="1:26" x14ac:dyDescent="0.25">
      <c r="A1223" s="226" t="s">
        <v>5906</v>
      </c>
      <c r="B1223" s="226" t="s">
        <v>5907</v>
      </c>
      <c r="C1223" s="236" t="s">
        <v>99</v>
      </c>
      <c r="D1223" s="236" t="s">
        <v>631</v>
      </c>
      <c r="E1223" s="236" t="s">
        <v>5908</v>
      </c>
      <c r="F1223" s="236" t="s">
        <v>269</v>
      </c>
      <c r="G1223" s="236" t="s">
        <v>666</v>
      </c>
      <c r="H1223" s="236" t="s">
        <v>666</v>
      </c>
      <c r="I1223" s="236"/>
      <c r="J1223" s="236" t="s">
        <v>682</v>
      </c>
      <c r="K1223" s="236" t="s">
        <v>682</v>
      </c>
      <c r="L1223" s="246">
        <v>1</v>
      </c>
      <c r="M1223" s="236" t="s">
        <v>716</v>
      </c>
      <c r="N1223" s="236" t="s">
        <v>5908</v>
      </c>
      <c r="O1223" s="236" t="s">
        <v>5909</v>
      </c>
      <c r="P1223" s="236" t="s">
        <v>636</v>
      </c>
      <c r="Q1223" s="246">
        <v>1</v>
      </c>
      <c r="R1223" s="236">
        <v>1034895</v>
      </c>
      <c r="S1223" s="236" t="s">
        <v>637</v>
      </c>
      <c r="T1223" s="236" t="s">
        <v>636</v>
      </c>
      <c r="U1223" s="236" t="s">
        <v>639</v>
      </c>
      <c r="V1223" s="236" t="s">
        <v>636</v>
      </c>
      <c r="W1223" s="236"/>
      <c r="X1223" s="226" t="s">
        <v>640</v>
      </c>
      <c r="Y1223" s="226" t="s">
        <v>640</v>
      </c>
      <c r="Z1223" s="226" t="s">
        <v>640</v>
      </c>
    </row>
    <row r="1224" spans="1:26" x14ac:dyDescent="0.25">
      <c r="A1224" s="226" t="s">
        <v>5910</v>
      </c>
      <c r="B1224" s="226" t="s">
        <v>5911</v>
      </c>
      <c r="C1224" s="236" t="s">
        <v>99</v>
      </c>
      <c r="D1224" s="236" t="s">
        <v>631</v>
      </c>
      <c r="E1224" s="236" t="s">
        <v>5912</v>
      </c>
      <c r="F1224" s="236" t="s">
        <v>269</v>
      </c>
      <c r="G1224" s="236" t="s">
        <v>666</v>
      </c>
      <c r="H1224" s="236" t="s">
        <v>666</v>
      </c>
      <c r="I1224" s="236"/>
      <c r="J1224" s="236" t="s">
        <v>682</v>
      </c>
      <c r="K1224" s="236" t="s">
        <v>682</v>
      </c>
      <c r="L1224" s="246">
        <v>1</v>
      </c>
      <c r="M1224" s="236" t="s">
        <v>716</v>
      </c>
      <c r="N1224" s="236" t="s">
        <v>5913</v>
      </c>
      <c r="O1224" s="236" t="s">
        <v>5914</v>
      </c>
      <c r="P1224" s="236" t="s">
        <v>636</v>
      </c>
      <c r="Q1224" s="246">
        <v>1</v>
      </c>
      <c r="R1224" s="236">
        <v>1079020</v>
      </c>
      <c r="S1224" s="236" t="s">
        <v>637</v>
      </c>
      <c r="T1224" s="236" t="s">
        <v>636</v>
      </c>
      <c r="U1224" s="236" t="s">
        <v>639</v>
      </c>
      <c r="V1224" s="236" t="s">
        <v>636</v>
      </c>
      <c r="W1224" s="236"/>
      <c r="X1224" s="226" t="s">
        <v>640</v>
      </c>
      <c r="Y1224" s="226" t="s">
        <v>640</v>
      </c>
      <c r="Z1224" s="226" t="s">
        <v>640</v>
      </c>
    </row>
    <row r="1225" spans="1:26" x14ac:dyDescent="0.25">
      <c r="A1225" s="244" t="s">
        <v>5915</v>
      </c>
      <c r="B1225" s="244" t="s">
        <v>5916</v>
      </c>
      <c r="C1225" s="245" t="s">
        <v>99</v>
      </c>
      <c r="D1225" s="245" t="s">
        <v>631</v>
      </c>
      <c r="E1225" s="245" t="s">
        <v>5917</v>
      </c>
      <c r="F1225" s="236" t="s">
        <v>269</v>
      </c>
      <c r="G1225" s="245" t="e">
        <v>#N/A</v>
      </c>
      <c r="H1225" s="245" t="e">
        <v>#N/A</v>
      </c>
      <c r="I1225" s="236" t="e">
        <v>#N/A</v>
      </c>
      <c r="J1225" s="236" t="s">
        <v>468</v>
      </c>
      <c r="K1225" s="236" t="s">
        <v>468</v>
      </c>
      <c r="L1225" s="246">
        <v>1</v>
      </c>
      <c r="M1225" s="236" t="s">
        <v>633</v>
      </c>
      <c r="N1225" s="236" t="s">
        <v>5917</v>
      </c>
      <c r="O1225" s="236" t="s">
        <v>5918</v>
      </c>
      <c r="P1225" s="236" t="s">
        <v>636</v>
      </c>
      <c r="Q1225" s="246">
        <v>1</v>
      </c>
      <c r="R1225" s="236">
        <v>1009314</v>
      </c>
      <c r="S1225" s="236" t="s">
        <v>637</v>
      </c>
      <c r="T1225" s="236" t="s">
        <v>763</v>
      </c>
      <c r="U1225" s="236" t="s">
        <v>639</v>
      </c>
      <c r="V1225" s="236" t="s">
        <v>636</v>
      </c>
      <c r="W1225" s="236"/>
      <c r="X1225" s="226" t="s">
        <v>640</v>
      </c>
      <c r="Y1225" s="226" t="s">
        <v>640</v>
      </c>
      <c r="Z1225" s="226" t="s">
        <v>640</v>
      </c>
    </row>
    <row r="1226" spans="1:26" x14ac:dyDescent="0.25">
      <c r="A1226" s="244" t="s">
        <v>5919</v>
      </c>
      <c r="B1226" s="244" t="s">
        <v>5920</v>
      </c>
      <c r="C1226" s="245" t="s">
        <v>99</v>
      </c>
      <c r="D1226" s="245" t="s">
        <v>631</v>
      </c>
      <c r="E1226" s="245" t="s">
        <v>5921</v>
      </c>
      <c r="F1226" s="236" t="s">
        <v>269</v>
      </c>
      <c r="G1226" s="245" t="e">
        <v>#N/A</v>
      </c>
      <c r="H1226" s="245" t="e">
        <v>#N/A</v>
      </c>
      <c r="I1226" s="236" t="e">
        <v>#N/A</v>
      </c>
      <c r="J1226" s="236" t="s">
        <v>468</v>
      </c>
      <c r="K1226" s="236" t="s">
        <v>468</v>
      </c>
      <c r="L1226" s="246">
        <v>1</v>
      </c>
      <c r="M1226" s="236" t="s">
        <v>633</v>
      </c>
      <c r="N1226" s="236" t="s">
        <v>5921</v>
      </c>
      <c r="O1226" s="236" t="s">
        <v>5922</v>
      </c>
      <c r="P1226" s="236" t="s">
        <v>636</v>
      </c>
      <c r="Q1226" s="246">
        <v>1</v>
      </c>
      <c r="R1226" s="236">
        <v>1040681</v>
      </c>
      <c r="S1226" s="236" t="s">
        <v>637</v>
      </c>
      <c r="T1226" s="236" t="s">
        <v>763</v>
      </c>
      <c r="U1226" s="236" t="s">
        <v>639</v>
      </c>
      <c r="V1226" s="236" t="s">
        <v>636</v>
      </c>
      <c r="W1226" s="236"/>
      <c r="X1226" s="226" t="s">
        <v>640</v>
      </c>
      <c r="Y1226" s="226" t="s">
        <v>640</v>
      </c>
      <c r="Z1226" s="226" t="s">
        <v>640</v>
      </c>
    </row>
    <row r="1227" spans="1:26" x14ac:dyDescent="0.25">
      <c r="A1227" s="244" t="s">
        <v>5923</v>
      </c>
      <c r="B1227" s="244" t="s">
        <v>5924</v>
      </c>
      <c r="C1227" s="245" t="s">
        <v>731</v>
      </c>
      <c r="D1227" s="244" t="s">
        <v>732</v>
      </c>
      <c r="E1227" s="245" t="s">
        <v>5921</v>
      </c>
      <c r="F1227" s="236" t="s">
        <v>269</v>
      </c>
      <c r="G1227" s="245" t="e">
        <v>#N/A</v>
      </c>
      <c r="H1227" s="245" t="e">
        <v>#N/A</v>
      </c>
      <c r="I1227" s="236" t="e">
        <v>#N/A</v>
      </c>
      <c r="J1227" s="236" t="s">
        <v>468</v>
      </c>
      <c r="K1227" s="236" t="s">
        <v>468</v>
      </c>
      <c r="L1227" s="246">
        <v>1</v>
      </c>
      <c r="M1227" s="236" t="s">
        <v>633</v>
      </c>
      <c r="N1227" s="236" t="s">
        <v>5921</v>
      </c>
      <c r="O1227" s="236" t="s">
        <v>5925</v>
      </c>
      <c r="P1227" s="236" t="s">
        <v>2609</v>
      </c>
      <c r="Q1227" s="246">
        <v>1</v>
      </c>
      <c r="R1227" s="236">
        <v>1040681</v>
      </c>
      <c r="S1227" s="236" t="s">
        <v>637</v>
      </c>
      <c r="T1227" s="236" t="s">
        <v>636</v>
      </c>
      <c r="U1227" s="236" t="s">
        <v>639</v>
      </c>
      <c r="V1227" s="236" t="s">
        <v>636</v>
      </c>
      <c r="W1227" s="236"/>
      <c r="X1227" s="226" t="s">
        <v>773</v>
      </c>
      <c r="Y1227" s="226" t="s">
        <v>773</v>
      </c>
      <c r="Z1227" s="226" t="s">
        <v>773</v>
      </c>
    </row>
    <row r="1228" spans="1:26" x14ac:dyDescent="0.25">
      <c r="A1228" s="244" t="s">
        <v>5926</v>
      </c>
      <c r="B1228" s="244" t="s">
        <v>5927</v>
      </c>
      <c r="C1228" s="245" t="s">
        <v>731</v>
      </c>
      <c r="D1228" s="244" t="s">
        <v>732</v>
      </c>
      <c r="E1228" s="245" t="s">
        <v>634</v>
      </c>
      <c r="F1228" s="236" t="s">
        <v>269</v>
      </c>
      <c r="G1228" s="245" t="e">
        <v>#N/A</v>
      </c>
      <c r="H1228" s="245" t="e">
        <v>#N/A</v>
      </c>
      <c r="I1228" s="236" t="e">
        <v>#N/A</v>
      </c>
      <c r="J1228" s="236" t="s">
        <v>632</v>
      </c>
      <c r="K1228" s="236" t="s">
        <v>632</v>
      </c>
      <c r="L1228" s="246">
        <v>1</v>
      </c>
      <c r="M1228" s="236" t="s">
        <v>633</v>
      </c>
      <c r="N1228" s="236" t="s">
        <v>5928</v>
      </c>
      <c r="O1228" s="236" t="s">
        <v>5929</v>
      </c>
      <c r="P1228" s="236" t="s">
        <v>2614</v>
      </c>
      <c r="Q1228" s="246">
        <v>1</v>
      </c>
      <c r="R1228" s="236">
        <v>7777777</v>
      </c>
      <c r="S1228" s="236" t="s">
        <v>637</v>
      </c>
      <c r="T1228" s="236" t="s">
        <v>638</v>
      </c>
      <c r="U1228" s="236" t="s">
        <v>639</v>
      </c>
      <c r="V1228" s="236" t="s">
        <v>5930</v>
      </c>
      <c r="W1228" s="236"/>
      <c r="X1228" s="226" t="s">
        <v>773</v>
      </c>
      <c r="Y1228" s="226" t="s">
        <v>773</v>
      </c>
      <c r="Z1228" s="226" t="s">
        <v>773</v>
      </c>
    </row>
    <row r="1229" spans="1:26" x14ac:dyDescent="0.25">
      <c r="A1229" s="244" t="s">
        <v>5931</v>
      </c>
      <c r="B1229" s="244" t="s">
        <v>5932</v>
      </c>
      <c r="C1229" s="245" t="s">
        <v>731</v>
      </c>
      <c r="D1229" s="244" t="s">
        <v>732</v>
      </c>
      <c r="E1229" s="245" t="s">
        <v>5933</v>
      </c>
      <c r="F1229" s="236" t="s">
        <v>269</v>
      </c>
      <c r="G1229" s="245" t="e">
        <v>#N/A</v>
      </c>
      <c r="H1229" s="245" t="e">
        <v>#N/A</v>
      </c>
      <c r="I1229" s="236" t="e">
        <v>#N/A</v>
      </c>
      <c r="J1229" s="236" t="s">
        <v>469</v>
      </c>
      <c r="K1229" s="236" t="s">
        <v>469</v>
      </c>
      <c r="L1229" s="246">
        <v>1</v>
      </c>
      <c r="M1229" s="236" t="s">
        <v>633</v>
      </c>
      <c r="N1229" s="236" t="s">
        <v>5934</v>
      </c>
      <c r="O1229" s="236" t="s">
        <v>5935</v>
      </c>
      <c r="P1229" s="236" t="s">
        <v>2620</v>
      </c>
      <c r="Q1229" s="246">
        <v>1</v>
      </c>
      <c r="R1229" s="236">
        <v>1036080</v>
      </c>
      <c r="S1229" s="236" t="s">
        <v>637</v>
      </c>
      <c r="T1229" s="236" t="s">
        <v>645</v>
      </c>
      <c r="U1229" s="236" t="s">
        <v>639</v>
      </c>
      <c r="V1229" s="236" t="s">
        <v>636</v>
      </c>
      <c r="W1229" s="236"/>
      <c r="X1229" s="226" t="s">
        <v>773</v>
      </c>
      <c r="Y1229" s="226" t="s">
        <v>773</v>
      </c>
      <c r="Z1229" s="226" t="s">
        <v>773</v>
      </c>
    </row>
    <row r="1230" spans="1:26" x14ac:dyDescent="0.25">
      <c r="A1230" s="226" t="s">
        <v>5936</v>
      </c>
      <c r="B1230" s="226" t="s">
        <v>5937</v>
      </c>
      <c r="C1230" s="236" t="s">
        <v>99</v>
      </c>
      <c r="D1230" s="236" t="s">
        <v>631</v>
      </c>
      <c r="E1230" s="236" t="s">
        <v>417</v>
      </c>
      <c r="F1230" s="236" t="s">
        <v>269</v>
      </c>
      <c r="G1230" s="236" t="s">
        <v>666</v>
      </c>
      <c r="H1230" s="236" t="s">
        <v>666</v>
      </c>
      <c r="I1230" s="236" t="s">
        <v>667</v>
      </c>
      <c r="J1230" s="236" t="s">
        <v>470</v>
      </c>
      <c r="K1230" s="236" t="s">
        <v>470</v>
      </c>
      <c r="L1230" s="246">
        <v>1.8</v>
      </c>
      <c r="M1230" s="236" t="s">
        <v>5938</v>
      </c>
      <c r="N1230" s="236" t="s">
        <v>5939</v>
      </c>
      <c r="O1230" s="236" t="s">
        <v>418</v>
      </c>
      <c r="P1230" s="236">
        <v>1004215</v>
      </c>
      <c r="Q1230" s="246">
        <v>1.8</v>
      </c>
      <c r="R1230" s="236">
        <v>7777777</v>
      </c>
      <c r="S1230" s="236" t="s">
        <v>637</v>
      </c>
      <c r="T1230" s="236" t="s">
        <v>1418</v>
      </c>
      <c r="U1230" s="236" t="s">
        <v>709</v>
      </c>
      <c r="V1230" s="236" t="s">
        <v>804</v>
      </c>
      <c r="W1230" s="236"/>
    </row>
    <row r="1231" spans="1:26" x14ac:dyDescent="0.25">
      <c r="A1231" s="226" t="s">
        <v>5940</v>
      </c>
      <c r="B1231" s="226" t="s">
        <v>5941</v>
      </c>
      <c r="C1231" s="236" t="s">
        <v>731</v>
      </c>
      <c r="D1231" s="226" t="s">
        <v>732</v>
      </c>
      <c r="E1231" s="236" t="s">
        <v>417</v>
      </c>
      <c r="F1231" s="236" t="s">
        <v>269</v>
      </c>
      <c r="G1231" s="236" t="s">
        <v>666</v>
      </c>
      <c r="H1231" s="236" t="s">
        <v>666</v>
      </c>
      <c r="I1231" s="236" t="s">
        <v>667</v>
      </c>
      <c r="J1231" s="236" t="s">
        <v>470</v>
      </c>
      <c r="K1231" s="236" t="s">
        <v>470</v>
      </c>
      <c r="L1231" s="246">
        <v>1.8</v>
      </c>
      <c r="M1231" s="236" t="s">
        <v>5938</v>
      </c>
      <c r="N1231" s="236" t="s">
        <v>5942</v>
      </c>
      <c r="O1231" s="236" t="s">
        <v>5943</v>
      </c>
      <c r="P1231" s="236">
        <v>1004215</v>
      </c>
      <c r="Q1231" s="246">
        <v>1.8</v>
      </c>
      <c r="R1231" s="236">
        <v>7777777</v>
      </c>
      <c r="S1231" s="236" t="s">
        <v>637</v>
      </c>
      <c r="T1231" s="236" t="s">
        <v>1418</v>
      </c>
      <c r="U1231" s="236" t="s">
        <v>671</v>
      </c>
      <c r="V1231" s="236" t="s">
        <v>816</v>
      </c>
      <c r="W1231" s="236"/>
    </row>
    <row r="1232" spans="1:26" x14ac:dyDescent="0.25">
      <c r="A1232" s="226" t="s">
        <v>5944</v>
      </c>
      <c r="B1232" s="226" t="s">
        <v>5945</v>
      </c>
      <c r="C1232" s="236" t="s">
        <v>687</v>
      </c>
      <c r="D1232" s="226" t="s">
        <v>688</v>
      </c>
      <c r="E1232" s="236" t="s">
        <v>5946</v>
      </c>
      <c r="F1232" s="236" t="s">
        <v>269</v>
      </c>
      <c r="G1232" s="236" t="s">
        <v>666</v>
      </c>
      <c r="H1232" s="236" t="s">
        <v>666</v>
      </c>
      <c r="I1232" s="236" t="s">
        <v>667</v>
      </c>
      <c r="J1232" s="236" t="s">
        <v>470</v>
      </c>
      <c r="K1232" s="236" t="s">
        <v>470</v>
      </c>
      <c r="L1232" s="246">
        <v>1</v>
      </c>
      <c r="M1232" s="236" t="s">
        <v>5938</v>
      </c>
      <c r="N1232" s="236" t="s">
        <v>5947</v>
      </c>
      <c r="O1232" s="236" t="s">
        <v>5948</v>
      </c>
      <c r="P1232" s="236">
        <v>1004215</v>
      </c>
      <c r="Q1232" s="246">
        <v>1</v>
      </c>
      <c r="R1232" s="236">
        <v>7777777</v>
      </c>
      <c r="S1232" s="236" t="s">
        <v>637</v>
      </c>
      <c r="T1232" s="236" t="s">
        <v>682</v>
      </c>
      <c r="U1232" s="236" t="s">
        <v>1265</v>
      </c>
      <c r="V1232" s="236" t="s">
        <v>636</v>
      </c>
      <c r="W1232" s="236"/>
    </row>
    <row r="1233" spans="1:30" x14ac:dyDescent="0.25">
      <c r="A1233" s="226" t="s">
        <v>5949</v>
      </c>
      <c r="B1233" s="226" t="s">
        <v>5950</v>
      </c>
      <c r="C1233" s="236" t="s">
        <v>731</v>
      </c>
      <c r="D1233" s="226" t="s">
        <v>732</v>
      </c>
      <c r="E1233" s="236" t="s">
        <v>5951</v>
      </c>
      <c r="F1233" s="236" t="s">
        <v>269</v>
      </c>
      <c r="G1233" s="236" t="s">
        <v>666</v>
      </c>
      <c r="H1233" s="236" t="s">
        <v>666</v>
      </c>
      <c r="I1233" s="236" t="e">
        <v>#N/A</v>
      </c>
      <c r="J1233" s="236" t="s">
        <v>754</v>
      </c>
      <c r="K1233" s="236" t="s">
        <v>754</v>
      </c>
      <c r="L1233" s="246">
        <v>1</v>
      </c>
      <c r="M1233" s="236" t="s">
        <v>1141</v>
      </c>
      <c r="N1233" s="236" t="s">
        <v>5951</v>
      </c>
      <c r="O1233" s="236" t="s">
        <v>3468</v>
      </c>
      <c r="P1233" s="236" t="s">
        <v>5951</v>
      </c>
      <c r="Q1233" s="246">
        <v>1</v>
      </c>
      <c r="R1233" s="236">
        <v>7777777</v>
      </c>
      <c r="S1233" s="236" t="s">
        <v>637</v>
      </c>
      <c r="T1233" s="236" t="s">
        <v>5952</v>
      </c>
      <c r="U1233" s="236" t="s">
        <v>639</v>
      </c>
      <c r="V1233" s="236" t="s">
        <v>636</v>
      </c>
      <c r="W1233" s="236"/>
      <c r="Y1233" s="226" t="s">
        <v>773</v>
      </c>
      <c r="Z1233" s="226" t="s">
        <v>773</v>
      </c>
    </row>
    <row r="1234" spans="1:30" x14ac:dyDescent="0.25">
      <c r="A1234" s="226" t="s">
        <v>5953</v>
      </c>
      <c r="B1234" s="226" t="s">
        <v>5954</v>
      </c>
      <c r="C1234" s="236" t="s">
        <v>731</v>
      </c>
      <c r="D1234" s="226" t="s">
        <v>732</v>
      </c>
      <c r="E1234" s="236" t="s">
        <v>5955</v>
      </c>
      <c r="F1234" s="236" t="s">
        <v>269</v>
      </c>
      <c r="G1234" s="236" t="s">
        <v>666</v>
      </c>
      <c r="H1234" s="236" t="s">
        <v>666</v>
      </c>
      <c r="I1234" s="236" t="e">
        <v>#N/A</v>
      </c>
      <c r="J1234" s="236" t="s">
        <v>356</v>
      </c>
      <c r="K1234" s="236" t="s">
        <v>356</v>
      </c>
      <c r="L1234" s="246">
        <v>1</v>
      </c>
      <c r="M1234" s="236" t="s">
        <v>1233</v>
      </c>
      <c r="N1234" s="236" t="s">
        <v>5955</v>
      </c>
      <c r="O1234" s="236" t="s">
        <v>5956</v>
      </c>
      <c r="P1234" s="236" t="s">
        <v>5957</v>
      </c>
      <c r="Q1234" s="246">
        <v>1</v>
      </c>
      <c r="R1234" s="236">
        <v>7777777</v>
      </c>
      <c r="S1234" s="236" t="s">
        <v>637</v>
      </c>
      <c r="T1234" s="236" t="s">
        <v>1236</v>
      </c>
      <c r="U1234" s="236" t="s">
        <v>639</v>
      </c>
      <c r="V1234" s="236" t="s">
        <v>804</v>
      </c>
      <c r="W1234" s="236"/>
      <c r="X1234" s="226" t="s">
        <v>773</v>
      </c>
      <c r="Y1234" s="226" t="s">
        <v>773</v>
      </c>
      <c r="Z1234" s="226" t="s">
        <v>773</v>
      </c>
    </row>
    <row r="1235" spans="1:30" x14ac:dyDescent="0.25">
      <c r="A1235" s="226" t="s">
        <v>5958</v>
      </c>
      <c r="B1235" s="226" t="s">
        <v>5959</v>
      </c>
      <c r="C1235" s="236" t="s">
        <v>731</v>
      </c>
      <c r="D1235" s="226" t="s">
        <v>732</v>
      </c>
      <c r="E1235" s="236" t="s">
        <v>5960</v>
      </c>
      <c r="F1235" s="236" t="s">
        <v>269</v>
      </c>
      <c r="G1235" s="236" t="s">
        <v>666</v>
      </c>
      <c r="H1235" s="236" t="s">
        <v>666</v>
      </c>
      <c r="I1235" s="236" t="e">
        <v>#N/A</v>
      </c>
      <c r="J1235" s="236" t="s">
        <v>356</v>
      </c>
      <c r="K1235" s="236" t="s">
        <v>356</v>
      </c>
      <c r="L1235" s="246">
        <v>1</v>
      </c>
      <c r="M1235" s="236" t="s">
        <v>1233</v>
      </c>
      <c r="N1235" s="236" t="s">
        <v>5961</v>
      </c>
      <c r="O1235" s="236" t="s">
        <v>5962</v>
      </c>
      <c r="P1235" s="236" t="s">
        <v>5963</v>
      </c>
      <c r="Q1235" s="246">
        <v>1</v>
      </c>
      <c r="R1235" s="236">
        <v>7777777</v>
      </c>
      <c r="S1235" s="236" t="s">
        <v>637</v>
      </c>
      <c r="T1235" s="236" t="s">
        <v>1190</v>
      </c>
      <c r="U1235" s="236" t="s">
        <v>639</v>
      </c>
      <c r="V1235" s="236" t="s">
        <v>1233</v>
      </c>
      <c r="W1235" s="236"/>
      <c r="X1235" s="226" t="s">
        <v>773</v>
      </c>
      <c r="Y1235" s="226" t="s">
        <v>773</v>
      </c>
      <c r="Z1235" s="226" t="s">
        <v>773</v>
      </c>
    </row>
    <row r="1236" spans="1:30" x14ac:dyDescent="0.25">
      <c r="A1236" s="226" t="s">
        <v>5964</v>
      </c>
      <c r="B1236" s="226" t="s">
        <v>5965</v>
      </c>
      <c r="C1236" s="236" t="s">
        <v>99</v>
      </c>
      <c r="D1236" s="236" t="s">
        <v>631</v>
      </c>
      <c r="E1236" s="236" t="s">
        <v>5966</v>
      </c>
      <c r="F1236" s="236" t="s">
        <v>269</v>
      </c>
      <c r="G1236" s="236" t="s">
        <v>666</v>
      </c>
      <c r="H1236" s="236" t="s">
        <v>666</v>
      </c>
      <c r="I1236" s="236" t="s">
        <v>667</v>
      </c>
      <c r="J1236" s="236" t="s">
        <v>356</v>
      </c>
      <c r="K1236" s="236" t="s">
        <v>356</v>
      </c>
      <c r="L1236" s="246">
        <v>1</v>
      </c>
      <c r="M1236" s="236" t="s">
        <v>1233</v>
      </c>
      <c r="N1236" s="236" t="s">
        <v>5967</v>
      </c>
      <c r="O1236" s="236" t="s">
        <v>5968</v>
      </c>
      <c r="P1236" s="236" t="s">
        <v>636</v>
      </c>
      <c r="Q1236" s="246">
        <v>1</v>
      </c>
      <c r="R1236" s="236">
        <v>1073936</v>
      </c>
      <c r="S1236" s="236" t="s">
        <v>637</v>
      </c>
      <c r="T1236" s="236" t="s">
        <v>1236</v>
      </c>
      <c r="U1236" s="236" t="s">
        <v>639</v>
      </c>
      <c r="V1236" s="236" t="s">
        <v>636</v>
      </c>
      <c r="W1236" s="236"/>
      <c r="Z1236" s="226" t="s">
        <v>640</v>
      </c>
      <c r="AA1236" s="228">
        <v>44298</v>
      </c>
      <c r="AB1236" s="236" t="s">
        <v>735</v>
      </c>
    </row>
    <row r="1237" spans="1:30" x14ac:dyDescent="0.25">
      <c r="A1237" s="226" t="s">
        <v>5969</v>
      </c>
      <c r="B1237" s="226" t="s">
        <v>5970</v>
      </c>
      <c r="C1237" s="236" t="s">
        <v>731</v>
      </c>
      <c r="D1237" s="226" t="s">
        <v>732</v>
      </c>
      <c r="E1237" s="236" t="s">
        <v>5966</v>
      </c>
      <c r="F1237" s="236" t="s">
        <v>269</v>
      </c>
      <c r="G1237" s="236" t="s">
        <v>666</v>
      </c>
      <c r="H1237" s="236" t="s">
        <v>666</v>
      </c>
      <c r="I1237" s="236" t="s">
        <v>667</v>
      </c>
      <c r="J1237" s="236" t="s">
        <v>356</v>
      </c>
      <c r="K1237" s="236" t="s">
        <v>356</v>
      </c>
      <c r="L1237" s="246">
        <v>1</v>
      </c>
      <c r="M1237" s="236" t="s">
        <v>1233</v>
      </c>
      <c r="N1237" s="236" t="s">
        <v>5967</v>
      </c>
      <c r="O1237" s="236" t="s">
        <v>5971</v>
      </c>
      <c r="P1237" s="236" t="s">
        <v>5972</v>
      </c>
      <c r="Q1237" s="246">
        <v>1</v>
      </c>
      <c r="R1237" s="236">
        <v>1073936</v>
      </c>
      <c r="S1237" s="236" t="s">
        <v>637</v>
      </c>
      <c r="T1237" s="236" t="s">
        <v>1236</v>
      </c>
      <c r="U1237" s="236" t="s">
        <v>639</v>
      </c>
      <c r="V1237" s="236" t="s">
        <v>816</v>
      </c>
      <c r="W1237" s="236"/>
      <c r="Z1237" s="226" t="s">
        <v>773</v>
      </c>
      <c r="AA1237" s="228">
        <v>44298</v>
      </c>
      <c r="AB1237" s="236" t="s">
        <v>735</v>
      </c>
    </row>
    <row r="1238" spans="1:30" x14ac:dyDescent="0.25">
      <c r="A1238" s="226" t="s">
        <v>5973</v>
      </c>
      <c r="B1238" s="226" t="s">
        <v>5974</v>
      </c>
      <c r="C1238" s="236" t="s">
        <v>99</v>
      </c>
      <c r="D1238" s="236" t="s">
        <v>631</v>
      </c>
      <c r="E1238" s="236" t="s">
        <v>537</v>
      </c>
      <c r="F1238" s="236" t="s">
        <v>269</v>
      </c>
      <c r="G1238" s="236" t="s">
        <v>666</v>
      </c>
      <c r="H1238" s="236" t="s">
        <v>666</v>
      </c>
      <c r="I1238" s="236" t="s">
        <v>667</v>
      </c>
      <c r="J1238" s="236" t="s">
        <v>356</v>
      </c>
      <c r="K1238" s="236" t="s">
        <v>356</v>
      </c>
      <c r="L1238" s="246">
        <v>1</v>
      </c>
      <c r="M1238" s="236" t="s">
        <v>1233</v>
      </c>
      <c r="N1238" s="236" t="s">
        <v>5975</v>
      </c>
      <c r="O1238" s="236" t="s">
        <v>538</v>
      </c>
      <c r="P1238" s="236">
        <v>1016436</v>
      </c>
      <c r="Q1238" s="246">
        <v>1</v>
      </c>
      <c r="R1238" s="236">
        <v>1086382</v>
      </c>
      <c r="S1238" s="236" t="s">
        <v>637</v>
      </c>
      <c r="T1238" s="236" t="s">
        <v>1236</v>
      </c>
      <c r="U1238" s="236" t="s">
        <v>879</v>
      </c>
      <c r="V1238" s="236" t="s">
        <v>5975</v>
      </c>
      <c r="W1238" s="236"/>
      <c r="AA1238" s="228">
        <v>44456</v>
      </c>
      <c r="AB1238" s="236" t="s">
        <v>639</v>
      </c>
      <c r="AC1238" s="228">
        <v>44447</v>
      </c>
      <c r="AD1238" s="236" t="s">
        <v>735</v>
      </c>
    </row>
    <row r="1239" spans="1:30" x14ac:dyDescent="0.25">
      <c r="A1239" s="226" t="s">
        <v>5976</v>
      </c>
      <c r="B1239" s="226" t="s">
        <v>5977</v>
      </c>
      <c r="C1239" s="236" t="s">
        <v>731</v>
      </c>
      <c r="D1239" s="226" t="s">
        <v>732</v>
      </c>
      <c r="E1239" s="236" t="s">
        <v>537</v>
      </c>
      <c r="F1239" s="236" t="s">
        <v>269</v>
      </c>
      <c r="G1239" s="236" t="s">
        <v>666</v>
      </c>
      <c r="H1239" s="236" t="s">
        <v>666</v>
      </c>
      <c r="I1239" s="236" t="s">
        <v>667</v>
      </c>
      <c r="J1239" s="236" t="s">
        <v>356</v>
      </c>
      <c r="K1239" s="236" t="s">
        <v>356</v>
      </c>
      <c r="L1239" s="246">
        <v>1</v>
      </c>
      <c r="M1239" s="236" t="s">
        <v>1233</v>
      </c>
      <c r="N1239" s="236" t="s">
        <v>5975</v>
      </c>
      <c r="O1239" s="236" t="s">
        <v>5978</v>
      </c>
      <c r="P1239" s="236">
        <v>1016436</v>
      </c>
      <c r="Q1239" s="246">
        <v>1</v>
      </c>
      <c r="R1239" s="236">
        <v>1086382</v>
      </c>
      <c r="S1239" s="236" t="s">
        <v>637</v>
      </c>
      <c r="T1239" s="236" t="s">
        <v>1236</v>
      </c>
      <c r="U1239" s="236" t="s">
        <v>879</v>
      </c>
      <c r="V1239" s="236" t="s">
        <v>5975</v>
      </c>
      <c r="W1239" s="236"/>
      <c r="AA1239" s="228">
        <v>44456</v>
      </c>
      <c r="AB1239" s="236" t="s">
        <v>735</v>
      </c>
    </row>
    <row r="1240" spans="1:30" x14ac:dyDescent="0.25">
      <c r="A1240" s="226" t="s">
        <v>5973</v>
      </c>
      <c r="B1240" s="226" t="s">
        <v>5979</v>
      </c>
      <c r="C1240" s="236" t="s">
        <v>99</v>
      </c>
      <c r="D1240" s="236" t="s">
        <v>631</v>
      </c>
      <c r="E1240" s="236" t="s">
        <v>5980</v>
      </c>
      <c r="F1240" s="236" t="s">
        <v>269</v>
      </c>
      <c r="G1240" s="236" t="s">
        <v>666</v>
      </c>
      <c r="H1240" s="236" t="s">
        <v>666</v>
      </c>
      <c r="I1240" s="236" t="e">
        <v>#N/A</v>
      </c>
      <c r="J1240" s="236" t="s">
        <v>356</v>
      </c>
      <c r="K1240" s="236" t="s">
        <v>356</v>
      </c>
      <c r="L1240" s="246">
        <v>1</v>
      </c>
      <c r="M1240" s="236" t="s">
        <v>1233</v>
      </c>
      <c r="N1240" s="236" t="s">
        <v>5981</v>
      </c>
      <c r="O1240" s="236" t="s">
        <v>5982</v>
      </c>
      <c r="P1240" s="236" t="s">
        <v>636</v>
      </c>
      <c r="Q1240" s="246">
        <v>1</v>
      </c>
      <c r="R1240" s="236">
        <v>1073637</v>
      </c>
      <c r="S1240" s="236" t="s">
        <v>637</v>
      </c>
      <c r="T1240" s="236" t="s">
        <v>1236</v>
      </c>
      <c r="U1240" s="236" t="s">
        <v>639</v>
      </c>
      <c r="V1240" s="236" t="s">
        <v>636</v>
      </c>
      <c r="W1240" s="236"/>
      <c r="X1240" s="226" t="s">
        <v>640</v>
      </c>
      <c r="Y1240" s="226" t="s">
        <v>640</v>
      </c>
      <c r="Z1240" s="226" t="s">
        <v>640</v>
      </c>
    </row>
    <row r="1241" spans="1:30" x14ac:dyDescent="0.25">
      <c r="A1241" s="226" t="s">
        <v>5976</v>
      </c>
      <c r="B1241" s="226" t="s">
        <v>5983</v>
      </c>
      <c r="C1241" s="236" t="s">
        <v>99</v>
      </c>
      <c r="D1241" s="236" t="s">
        <v>631</v>
      </c>
      <c r="E1241" s="236" t="s">
        <v>5984</v>
      </c>
      <c r="F1241" s="236" t="s">
        <v>269</v>
      </c>
      <c r="G1241" s="236" t="s">
        <v>666</v>
      </c>
      <c r="H1241" s="236" t="s">
        <v>666</v>
      </c>
      <c r="I1241" s="236" t="e">
        <v>#N/A</v>
      </c>
      <c r="J1241" s="236" t="s">
        <v>356</v>
      </c>
      <c r="K1241" s="236" t="s">
        <v>356</v>
      </c>
      <c r="L1241" s="246">
        <v>1</v>
      </c>
      <c r="M1241" s="236" t="s">
        <v>1233</v>
      </c>
      <c r="N1241" s="236" t="s">
        <v>5985</v>
      </c>
      <c r="O1241" s="236" t="s">
        <v>5986</v>
      </c>
      <c r="P1241" s="236" t="s">
        <v>636</v>
      </c>
      <c r="Q1241" s="246">
        <v>1</v>
      </c>
      <c r="R1241" s="236">
        <v>1070910</v>
      </c>
      <c r="S1241" s="236" t="s">
        <v>637</v>
      </c>
      <c r="T1241" s="236" t="s">
        <v>1236</v>
      </c>
      <c r="U1241" s="236" t="s">
        <v>639</v>
      </c>
      <c r="V1241" s="236" t="s">
        <v>636</v>
      </c>
      <c r="W1241" s="236"/>
      <c r="X1241" s="226" t="s">
        <v>640</v>
      </c>
      <c r="Y1241" s="226" t="s">
        <v>640</v>
      </c>
      <c r="Z1241" s="226" t="s">
        <v>640</v>
      </c>
    </row>
    <row r="1242" spans="1:30" x14ac:dyDescent="0.25">
      <c r="A1242" s="226" t="s">
        <v>5987</v>
      </c>
      <c r="B1242" s="226" t="s">
        <v>5988</v>
      </c>
      <c r="C1242" s="236" t="s">
        <v>731</v>
      </c>
      <c r="D1242" s="226" t="s">
        <v>732</v>
      </c>
      <c r="E1242" s="236" t="s">
        <v>5984</v>
      </c>
      <c r="F1242" s="236" t="s">
        <v>269</v>
      </c>
      <c r="G1242" s="236" t="s">
        <v>666</v>
      </c>
      <c r="H1242" s="236" t="s">
        <v>666</v>
      </c>
      <c r="I1242" s="236" t="e">
        <v>#N/A</v>
      </c>
      <c r="J1242" s="236" t="s">
        <v>356</v>
      </c>
      <c r="K1242" s="236" t="s">
        <v>356</v>
      </c>
      <c r="L1242" s="246">
        <v>1</v>
      </c>
      <c r="M1242" s="236" t="s">
        <v>1233</v>
      </c>
      <c r="N1242" s="236" t="s">
        <v>5984</v>
      </c>
      <c r="O1242" s="236" t="s">
        <v>5989</v>
      </c>
      <c r="P1242" s="236">
        <v>1008218</v>
      </c>
      <c r="Q1242" s="246">
        <v>1</v>
      </c>
      <c r="R1242" s="236">
        <v>7777777</v>
      </c>
      <c r="S1242" s="236" t="s">
        <v>637</v>
      </c>
      <c r="T1242" s="236" t="s">
        <v>1236</v>
      </c>
      <c r="U1242" s="236" t="s">
        <v>639</v>
      </c>
      <c r="V1242" s="236" t="s">
        <v>804</v>
      </c>
      <c r="W1242" s="236"/>
      <c r="X1242" s="226" t="s">
        <v>773</v>
      </c>
      <c r="Y1242" s="226" t="s">
        <v>773</v>
      </c>
      <c r="Z1242" s="226" t="s">
        <v>773</v>
      </c>
    </row>
    <row r="1243" spans="1:30" x14ac:dyDescent="0.25">
      <c r="A1243" s="226" t="s">
        <v>5990</v>
      </c>
      <c r="B1243" s="226" t="s">
        <v>5991</v>
      </c>
      <c r="C1243" s="236" t="s">
        <v>99</v>
      </c>
      <c r="D1243" s="236" t="s">
        <v>631</v>
      </c>
      <c r="E1243" s="236" t="s">
        <v>5992</v>
      </c>
      <c r="F1243" s="236" t="s">
        <v>269</v>
      </c>
      <c r="G1243" s="236" t="s">
        <v>666</v>
      </c>
      <c r="H1243" s="236" t="s">
        <v>666</v>
      </c>
      <c r="I1243" s="236" t="e">
        <v>#N/A</v>
      </c>
      <c r="J1243" s="236" t="s">
        <v>356</v>
      </c>
      <c r="K1243" s="236" t="s">
        <v>356</v>
      </c>
      <c r="L1243" s="246">
        <v>1</v>
      </c>
      <c r="M1243" s="236" t="s">
        <v>1233</v>
      </c>
      <c r="N1243" s="236" t="s">
        <v>5993</v>
      </c>
      <c r="O1243" s="236" t="s">
        <v>5994</v>
      </c>
      <c r="P1243" s="236" t="s">
        <v>636</v>
      </c>
      <c r="Q1243" s="246">
        <v>1</v>
      </c>
      <c r="R1243" s="236">
        <v>1077510</v>
      </c>
      <c r="S1243" s="236" t="s">
        <v>637</v>
      </c>
      <c r="T1243" s="236" t="s">
        <v>1236</v>
      </c>
      <c r="U1243" s="236" t="s">
        <v>639</v>
      </c>
      <c r="V1243" s="236" t="s">
        <v>636</v>
      </c>
      <c r="W1243" s="236"/>
      <c r="X1243" s="226" t="s">
        <v>640</v>
      </c>
      <c r="Y1243" s="226" t="s">
        <v>640</v>
      </c>
      <c r="Z1243" s="226" t="s">
        <v>640</v>
      </c>
    </row>
    <row r="1244" spans="1:30" x14ac:dyDescent="0.25">
      <c r="A1244" s="226" t="s">
        <v>5995</v>
      </c>
      <c r="B1244" s="226" t="s">
        <v>5996</v>
      </c>
      <c r="C1244" s="236" t="s">
        <v>99</v>
      </c>
      <c r="D1244" s="236" t="s">
        <v>631</v>
      </c>
      <c r="E1244" s="236" t="s">
        <v>5997</v>
      </c>
      <c r="F1244" s="236" t="s">
        <v>269</v>
      </c>
      <c r="G1244" s="236" t="s">
        <v>666</v>
      </c>
      <c r="H1244" s="236" t="s">
        <v>666</v>
      </c>
      <c r="I1244" s="236" t="e">
        <v>#N/A</v>
      </c>
      <c r="J1244" s="236" t="s">
        <v>356</v>
      </c>
      <c r="K1244" s="236" t="s">
        <v>356</v>
      </c>
      <c r="L1244" s="246">
        <v>1</v>
      </c>
      <c r="M1244" s="236" t="s">
        <v>1233</v>
      </c>
      <c r="N1244" s="236" t="s">
        <v>5998</v>
      </c>
      <c r="O1244" s="236" t="s">
        <v>5999</v>
      </c>
      <c r="P1244" s="236" t="s">
        <v>636</v>
      </c>
      <c r="Q1244" s="246">
        <v>1</v>
      </c>
      <c r="R1244" s="236">
        <v>1077538</v>
      </c>
      <c r="S1244" s="236" t="s">
        <v>637</v>
      </c>
      <c r="T1244" s="236" t="s">
        <v>1236</v>
      </c>
      <c r="U1244" s="236" t="s">
        <v>639</v>
      </c>
      <c r="V1244" s="236" t="s">
        <v>636</v>
      </c>
      <c r="W1244" s="236"/>
      <c r="X1244" s="226" t="s">
        <v>640</v>
      </c>
      <c r="Y1244" s="226" t="s">
        <v>640</v>
      </c>
      <c r="Z1244" s="226" t="s">
        <v>640</v>
      </c>
    </row>
    <row r="1245" spans="1:30" x14ac:dyDescent="0.25">
      <c r="A1245" s="226" t="s">
        <v>6000</v>
      </c>
      <c r="B1245" s="226" t="s">
        <v>6001</v>
      </c>
      <c r="C1245" s="236" t="s">
        <v>99</v>
      </c>
      <c r="D1245" s="236" t="s">
        <v>631</v>
      </c>
      <c r="E1245" s="236" t="s">
        <v>6002</v>
      </c>
      <c r="F1245" s="236" t="s">
        <v>269</v>
      </c>
      <c r="G1245" s="236" t="s">
        <v>666</v>
      </c>
      <c r="H1245" s="236" t="s">
        <v>666</v>
      </c>
      <c r="I1245" s="236" t="s">
        <v>667</v>
      </c>
      <c r="J1245" s="236" t="s">
        <v>356</v>
      </c>
      <c r="K1245" s="236" t="s">
        <v>356</v>
      </c>
      <c r="L1245" s="246">
        <v>1</v>
      </c>
      <c r="M1245" s="236" t="s">
        <v>1233</v>
      </c>
      <c r="N1245" s="236" t="s">
        <v>6003</v>
      </c>
      <c r="O1245" s="236" t="s">
        <v>6004</v>
      </c>
      <c r="P1245" s="236" t="s">
        <v>636</v>
      </c>
      <c r="Q1245" s="246">
        <v>1</v>
      </c>
      <c r="R1245" s="236">
        <v>1083543</v>
      </c>
      <c r="S1245" s="236" t="s">
        <v>637</v>
      </c>
      <c r="T1245" s="236" t="s">
        <v>1236</v>
      </c>
      <c r="U1245" s="236" t="s">
        <v>639</v>
      </c>
      <c r="V1245" s="236" t="s">
        <v>636</v>
      </c>
      <c r="W1245" s="236"/>
      <c r="Z1245" s="226" t="s">
        <v>640</v>
      </c>
      <c r="AA1245" s="228">
        <v>44447</v>
      </c>
      <c r="AB1245" s="236" t="s">
        <v>735</v>
      </c>
    </row>
    <row r="1246" spans="1:30" x14ac:dyDescent="0.25">
      <c r="A1246" s="226" t="s">
        <v>6005</v>
      </c>
      <c r="B1246" s="226" t="s">
        <v>6006</v>
      </c>
      <c r="C1246" s="236" t="s">
        <v>99</v>
      </c>
      <c r="D1246" s="236" t="s">
        <v>631</v>
      </c>
      <c r="E1246" s="236" t="s">
        <v>6007</v>
      </c>
      <c r="F1246" s="236" t="s">
        <v>269</v>
      </c>
      <c r="G1246" s="236" t="s">
        <v>666</v>
      </c>
      <c r="H1246" s="236" t="s">
        <v>666</v>
      </c>
      <c r="I1246" s="236" t="s">
        <v>667</v>
      </c>
      <c r="J1246" s="236" t="s">
        <v>356</v>
      </c>
      <c r="K1246" s="236" t="s">
        <v>356</v>
      </c>
      <c r="L1246" s="246">
        <v>1</v>
      </c>
      <c r="M1246" s="236" t="s">
        <v>1233</v>
      </c>
      <c r="N1246" s="236" t="s">
        <v>6008</v>
      </c>
      <c r="O1246" s="236" t="s">
        <v>6009</v>
      </c>
      <c r="P1246" s="236" t="s">
        <v>636</v>
      </c>
      <c r="Q1246" s="246">
        <v>1</v>
      </c>
      <c r="R1246" s="236">
        <v>1083539</v>
      </c>
      <c r="S1246" s="236" t="s">
        <v>637</v>
      </c>
      <c r="T1246" s="236" t="s">
        <v>1236</v>
      </c>
      <c r="U1246" s="236" t="s">
        <v>639</v>
      </c>
      <c r="V1246" s="236" t="s">
        <v>636</v>
      </c>
      <c r="W1246" s="236"/>
      <c r="Z1246" s="226" t="s">
        <v>640</v>
      </c>
      <c r="AA1246" s="228">
        <v>44447</v>
      </c>
      <c r="AB1246" s="236" t="s">
        <v>735</v>
      </c>
    </row>
    <row r="1247" spans="1:30" x14ac:dyDescent="0.25">
      <c r="A1247" s="226" t="s">
        <v>6010</v>
      </c>
      <c r="B1247" s="226" t="s">
        <v>6011</v>
      </c>
      <c r="C1247" s="236" t="s">
        <v>731</v>
      </c>
      <c r="D1247" s="226" t="s">
        <v>732</v>
      </c>
      <c r="E1247" s="236" t="s">
        <v>6007</v>
      </c>
      <c r="F1247" s="236" t="s">
        <v>269</v>
      </c>
      <c r="G1247" s="236" t="s">
        <v>666</v>
      </c>
      <c r="H1247" s="236" t="s">
        <v>666</v>
      </c>
      <c r="I1247" s="236"/>
      <c r="J1247" s="236" t="s">
        <v>682</v>
      </c>
      <c r="K1247" s="236" t="s">
        <v>682</v>
      </c>
      <c r="L1247" s="246">
        <v>1</v>
      </c>
      <c r="M1247" s="236" t="s">
        <v>1233</v>
      </c>
      <c r="N1247" s="236" t="s">
        <v>6008</v>
      </c>
      <c r="O1247" s="236" t="s">
        <v>6012</v>
      </c>
      <c r="P1247" s="236">
        <v>1001026</v>
      </c>
      <c r="Q1247" s="246">
        <v>1</v>
      </c>
      <c r="R1247" s="236">
        <v>7777777</v>
      </c>
      <c r="S1247" s="236" t="s">
        <v>637</v>
      </c>
      <c r="T1247" s="236" t="s">
        <v>1399</v>
      </c>
      <c r="U1247" s="236" t="s">
        <v>735</v>
      </c>
      <c r="V1247" s="236" t="s">
        <v>1233</v>
      </c>
      <c r="W1247" s="236"/>
    </row>
    <row r="1248" spans="1:30" x14ac:dyDescent="0.25">
      <c r="A1248" s="226" t="s">
        <v>6013</v>
      </c>
      <c r="B1248" s="226" t="s">
        <v>6014</v>
      </c>
      <c r="C1248" s="236" t="s">
        <v>99</v>
      </c>
      <c r="D1248" s="236" t="s">
        <v>631</v>
      </c>
      <c r="E1248" s="236" t="s">
        <v>6015</v>
      </c>
      <c r="F1248" s="236" t="s">
        <v>269</v>
      </c>
      <c r="G1248" s="236" t="s">
        <v>666</v>
      </c>
      <c r="H1248" s="236" t="s">
        <v>666</v>
      </c>
      <c r="I1248" s="236" t="s">
        <v>667</v>
      </c>
      <c r="J1248" s="236" t="s">
        <v>356</v>
      </c>
      <c r="K1248" s="236" t="s">
        <v>356</v>
      </c>
      <c r="L1248" s="246">
        <v>1</v>
      </c>
      <c r="M1248" s="236" t="s">
        <v>1233</v>
      </c>
      <c r="N1248" s="236" t="s">
        <v>6016</v>
      </c>
      <c r="O1248" s="236" t="s">
        <v>6017</v>
      </c>
      <c r="P1248" s="236" t="s">
        <v>636</v>
      </c>
      <c r="Q1248" s="246">
        <v>1</v>
      </c>
      <c r="R1248" s="236">
        <v>1083541</v>
      </c>
      <c r="S1248" s="236" t="s">
        <v>637</v>
      </c>
      <c r="T1248" s="236" t="s">
        <v>1236</v>
      </c>
      <c r="U1248" s="236" t="s">
        <v>639</v>
      </c>
      <c r="V1248" s="236" t="s">
        <v>636</v>
      </c>
      <c r="W1248" s="236"/>
      <c r="Z1248" s="226" t="s">
        <v>640</v>
      </c>
      <c r="AA1248" s="228">
        <v>44447</v>
      </c>
      <c r="AB1248" s="236" t="s">
        <v>735</v>
      </c>
    </row>
    <row r="1249" spans="1:29" x14ac:dyDescent="0.25">
      <c r="A1249" s="226" t="s">
        <v>6018</v>
      </c>
      <c r="B1249" s="226" t="s">
        <v>6019</v>
      </c>
      <c r="C1249" s="236" t="s">
        <v>99</v>
      </c>
      <c r="D1249" s="236" t="s">
        <v>631</v>
      </c>
      <c r="E1249" s="236" t="s">
        <v>6020</v>
      </c>
      <c r="F1249" s="236" t="s">
        <v>269</v>
      </c>
      <c r="G1249" s="236" t="s">
        <v>666</v>
      </c>
      <c r="H1249" s="236" t="s">
        <v>666</v>
      </c>
      <c r="I1249" s="236" t="s">
        <v>667</v>
      </c>
      <c r="J1249" s="236" t="s">
        <v>356</v>
      </c>
      <c r="K1249" s="236" t="s">
        <v>356</v>
      </c>
      <c r="L1249" s="246">
        <v>1</v>
      </c>
      <c r="M1249" s="236" t="s">
        <v>1233</v>
      </c>
      <c r="N1249" s="236" t="s">
        <v>6021</v>
      </c>
      <c r="O1249" s="236" t="s">
        <v>6022</v>
      </c>
      <c r="P1249" s="236" t="s">
        <v>636</v>
      </c>
      <c r="Q1249" s="246">
        <v>1</v>
      </c>
      <c r="R1249" s="236">
        <v>1074861</v>
      </c>
      <c r="S1249" s="236" t="s">
        <v>637</v>
      </c>
      <c r="T1249" s="236" t="s">
        <v>1236</v>
      </c>
      <c r="U1249" s="236" t="s">
        <v>639</v>
      </c>
      <c r="V1249" s="236" t="s">
        <v>636</v>
      </c>
      <c r="W1249" s="236"/>
      <c r="Z1249" s="226" t="s">
        <v>640</v>
      </c>
      <c r="AA1249" s="228">
        <v>44447</v>
      </c>
      <c r="AB1249" s="236" t="s">
        <v>735</v>
      </c>
    </row>
    <row r="1250" spans="1:29" x14ac:dyDescent="0.25">
      <c r="A1250" s="226" t="s">
        <v>6023</v>
      </c>
      <c r="B1250" s="226" t="s">
        <v>6024</v>
      </c>
      <c r="C1250" s="236" t="s">
        <v>99</v>
      </c>
      <c r="D1250" s="236" t="s">
        <v>631</v>
      </c>
      <c r="E1250" s="236" t="s">
        <v>6025</v>
      </c>
      <c r="F1250" s="236" t="s">
        <v>269</v>
      </c>
      <c r="G1250" s="236" t="s">
        <v>666</v>
      </c>
      <c r="H1250" s="236" t="s">
        <v>666</v>
      </c>
      <c r="I1250" s="236" t="s">
        <v>667</v>
      </c>
      <c r="J1250" s="236" t="s">
        <v>356</v>
      </c>
      <c r="K1250" s="236" t="s">
        <v>356</v>
      </c>
      <c r="L1250" s="246">
        <v>0.75</v>
      </c>
      <c r="M1250" s="236" t="s">
        <v>1233</v>
      </c>
      <c r="N1250" s="236" t="s">
        <v>6026</v>
      </c>
      <c r="O1250" s="236" t="s">
        <v>6027</v>
      </c>
      <c r="P1250" s="236">
        <v>1016455</v>
      </c>
      <c r="Q1250" s="246">
        <v>0.75</v>
      </c>
      <c r="R1250" s="236">
        <v>1093717</v>
      </c>
      <c r="S1250" s="236" t="s">
        <v>637</v>
      </c>
      <c r="T1250" s="236" t="s">
        <v>1236</v>
      </c>
      <c r="U1250" s="236" t="s">
        <v>735</v>
      </c>
      <c r="V1250" s="236" t="s">
        <v>1233</v>
      </c>
      <c r="W1250" s="236"/>
    </row>
    <row r="1251" spans="1:29" x14ac:dyDescent="0.25">
      <c r="A1251" s="226" t="s">
        <v>6028</v>
      </c>
      <c r="B1251" s="226" t="s">
        <v>6029</v>
      </c>
      <c r="C1251" s="236" t="s">
        <v>731</v>
      </c>
      <c r="D1251" s="226" t="s">
        <v>732</v>
      </c>
      <c r="E1251" s="236" t="s">
        <v>6025</v>
      </c>
      <c r="F1251" s="236" t="s">
        <v>269</v>
      </c>
      <c r="G1251" s="236" t="s">
        <v>666</v>
      </c>
      <c r="H1251" s="236" t="s">
        <v>666</v>
      </c>
      <c r="I1251" s="236" t="s">
        <v>667</v>
      </c>
      <c r="J1251" s="236" t="s">
        <v>356</v>
      </c>
      <c r="K1251" s="236" t="s">
        <v>356</v>
      </c>
      <c r="L1251" s="246">
        <v>0.7</v>
      </c>
      <c r="M1251" s="236" t="s">
        <v>1233</v>
      </c>
      <c r="N1251" s="236" t="s">
        <v>6025</v>
      </c>
      <c r="O1251" s="236" t="s">
        <v>6030</v>
      </c>
      <c r="P1251" s="236">
        <v>1016426</v>
      </c>
      <c r="Q1251" s="246">
        <v>0.7</v>
      </c>
      <c r="R1251" s="236">
        <v>1093717</v>
      </c>
      <c r="S1251" s="236" t="s">
        <v>637</v>
      </c>
      <c r="T1251" s="236" t="s">
        <v>1236</v>
      </c>
      <c r="U1251" s="236" t="s">
        <v>735</v>
      </c>
      <c r="V1251" s="236" t="s">
        <v>816</v>
      </c>
      <c r="W1251" s="236"/>
    </row>
    <row r="1252" spans="1:29" x14ac:dyDescent="0.25">
      <c r="A1252" s="226" t="s">
        <v>6031</v>
      </c>
      <c r="B1252" s="226" t="s">
        <v>6032</v>
      </c>
      <c r="C1252" s="236" t="s">
        <v>687</v>
      </c>
      <c r="D1252" s="226" t="s">
        <v>688</v>
      </c>
      <c r="E1252" s="236" t="s">
        <v>6025</v>
      </c>
      <c r="F1252" s="236" t="s">
        <v>269</v>
      </c>
      <c r="G1252" s="236" t="s">
        <v>666</v>
      </c>
      <c r="H1252" s="236" t="s">
        <v>666</v>
      </c>
      <c r="I1252" s="236" t="s">
        <v>667</v>
      </c>
      <c r="J1252" s="236" t="s">
        <v>356</v>
      </c>
      <c r="K1252" s="236" t="s">
        <v>356</v>
      </c>
      <c r="L1252" s="246">
        <v>0.7</v>
      </c>
      <c r="M1252" s="236" t="s">
        <v>1233</v>
      </c>
      <c r="N1252" s="236" t="s">
        <v>1996</v>
      </c>
      <c r="O1252" s="236" t="s">
        <v>6033</v>
      </c>
      <c r="P1252" s="236">
        <v>1016426</v>
      </c>
      <c r="Q1252" s="246">
        <v>0.7</v>
      </c>
      <c r="R1252" s="236">
        <v>275</v>
      </c>
      <c r="S1252" s="236" t="s">
        <v>637</v>
      </c>
      <c r="T1252" s="236" t="s">
        <v>1236</v>
      </c>
      <c r="U1252" s="236" t="s">
        <v>671</v>
      </c>
      <c r="V1252" s="236" t="s">
        <v>636</v>
      </c>
      <c r="W1252" s="236"/>
    </row>
    <row r="1253" spans="1:29" x14ac:dyDescent="0.25">
      <c r="A1253" s="226" t="s">
        <v>6034</v>
      </c>
      <c r="B1253" s="226" t="s">
        <v>6035</v>
      </c>
      <c r="C1253" s="236" t="s">
        <v>99</v>
      </c>
      <c r="D1253" s="236" t="s">
        <v>631</v>
      </c>
      <c r="E1253" s="236" t="s">
        <v>6036</v>
      </c>
      <c r="F1253" s="236" t="s">
        <v>269</v>
      </c>
      <c r="G1253" s="236" t="s">
        <v>666</v>
      </c>
      <c r="H1253" s="236" t="s">
        <v>666</v>
      </c>
      <c r="I1253" s="236" t="s">
        <v>667</v>
      </c>
      <c r="J1253" s="236" t="s">
        <v>356</v>
      </c>
      <c r="K1253" s="236" t="s">
        <v>356</v>
      </c>
      <c r="L1253" s="246">
        <v>0.85</v>
      </c>
      <c r="M1253" s="236" t="s">
        <v>862</v>
      </c>
      <c r="N1253" s="236" t="s">
        <v>6037</v>
      </c>
      <c r="O1253" s="236" t="s">
        <v>6038</v>
      </c>
      <c r="P1253" s="236">
        <v>1037311</v>
      </c>
      <c r="Q1253" s="246">
        <v>0.85</v>
      </c>
      <c r="R1253" s="236">
        <v>275</v>
      </c>
      <c r="S1253" s="236" t="s">
        <v>637</v>
      </c>
      <c r="T1253" s="236" t="s">
        <v>1236</v>
      </c>
      <c r="U1253" s="236" t="s">
        <v>735</v>
      </c>
      <c r="V1253" s="236" t="s">
        <v>636</v>
      </c>
      <c r="W1253" s="236"/>
      <c r="AC1253" s="230" t="s">
        <v>4907</v>
      </c>
    </row>
    <row r="1254" spans="1:29" x14ac:dyDescent="0.25">
      <c r="A1254" s="226" t="s">
        <v>6039</v>
      </c>
      <c r="B1254" s="226" t="s">
        <v>6040</v>
      </c>
      <c r="C1254" s="236" t="s">
        <v>731</v>
      </c>
      <c r="D1254" s="226" t="s">
        <v>732</v>
      </c>
      <c r="E1254" s="236" t="s">
        <v>6036</v>
      </c>
      <c r="F1254" s="236" t="s">
        <v>269</v>
      </c>
      <c r="G1254" s="236" t="s">
        <v>666</v>
      </c>
      <c r="H1254" s="236" t="s">
        <v>666</v>
      </c>
      <c r="I1254" s="236" t="s">
        <v>667</v>
      </c>
      <c r="J1254" s="236" t="s">
        <v>356</v>
      </c>
      <c r="K1254" s="236" t="s">
        <v>356</v>
      </c>
      <c r="L1254" s="246">
        <v>0.85</v>
      </c>
      <c r="M1254" s="236" t="s">
        <v>862</v>
      </c>
      <c r="N1254" s="236" t="s">
        <v>6037</v>
      </c>
      <c r="O1254" s="236" t="s">
        <v>6041</v>
      </c>
      <c r="P1254" s="236">
        <v>1037311</v>
      </c>
      <c r="Q1254" s="246">
        <v>0.85</v>
      </c>
      <c r="R1254" s="236">
        <v>275</v>
      </c>
      <c r="S1254" s="236" t="s">
        <v>637</v>
      </c>
      <c r="T1254" s="236" t="s">
        <v>1236</v>
      </c>
      <c r="U1254" s="236" t="s">
        <v>735</v>
      </c>
      <c r="V1254" s="236" t="s">
        <v>636</v>
      </c>
      <c r="W1254" s="236"/>
      <c r="AC1254" s="230" t="s">
        <v>4907</v>
      </c>
    </row>
    <row r="1255" spans="1:29" x14ac:dyDescent="0.25">
      <c r="A1255" s="226" t="s">
        <v>6042</v>
      </c>
      <c r="B1255" s="226" t="s">
        <v>6043</v>
      </c>
      <c r="C1255" s="236" t="s">
        <v>687</v>
      </c>
      <c r="D1255" s="226" t="s">
        <v>688</v>
      </c>
      <c r="E1255" s="236" t="s">
        <v>6036</v>
      </c>
      <c r="F1255" s="236" t="s">
        <v>269</v>
      </c>
      <c r="G1255" s="236" t="s">
        <v>666</v>
      </c>
      <c r="H1255" s="236" t="s">
        <v>666</v>
      </c>
      <c r="I1255" s="236" t="s">
        <v>667</v>
      </c>
      <c r="J1255" s="236" t="s">
        <v>356</v>
      </c>
      <c r="K1255" s="236" t="s">
        <v>356</v>
      </c>
      <c r="L1255" s="246">
        <v>0.85</v>
      </c>
      <c r="M1255" s="236" t="s">
        <v>862</v>
      </c>
      <c r="N1255" s="236" t="s">
        <v>6037</v>
      </c>
      <c r="O1255" s="236" t="s">
        <v>6044</v>
      </c>
      <c r="P1255" s="236">
        <v>1037311</v>
      </c>
      <c r="Q1255" s="246">
        <v>0.85</v>
      </c>
      <c r="R1255" s="236">
        <v>275</v>
      </c>
      <c r="S1255" s="236" t="s">
        <v>637</v>
      </c>
      <c r="T1255" s="236" t="s">
        <v>1236</v>
      </c>
      <c r="U1255" s="236" t="s">
        <v>735</v>
      </c>
      <c r="V1255" s="236" t="s">
        <v>636</v>
      </c>
      <c r="W1255" s="236"/>
    </row>
    <row r="1256" spans="1:29" x14ac:dyDescent="0.25">
      <c r="A1256" s="226" t="s">
        <v>6045</v>
      </c>
      <c r="B1256" s="226" t="s">
        <v>6046</v>
      </c>
      <c r="C1256" s="236" t="s">
        <v>687</v>
      </c>
      <c r="D1256" s="226" t="s">
        <v>688</v>
      </c>
      <c r="E1256" s="236" t="s">
        <v>6047</v>
      </c>
      <c r="F1256" s="236" t="s">
        <v>269</v>
      </c>
      <c r="G1256" s="236" t="s">
        <v>666</v>
      </c>
      <c r="H1256" s="236" t="s">
        <v>666</v>
      </c>
      <c r="I1256" s="236" t="s">
        <v>667</v>
      </c>
      <c r="J1256" s="236" t="s">
        <v>356</v>
      </c>
      <c r="K1256" s="236" t="s">
        <v>356</v>
      </c>
      <c r="L1256" s="246">
        <v>1.25</v>
      </c>
      <c r="M1256" s="236" t="s">
        <v>1233</v>
      </c>
      <c r="N1256" s="236" t="s">
        <v>1996</v>
      </c>
      <c r="O1256" s="236" t="s">
        <v>6048</v>
      </c>
      <c r="P1256" s="236">
        <v>1002053</v>
      </c>
      <c r="Q1256" s="246">
        <v>1.25</v>
      </c>
      <c r="R1256" s="236">
        <v>275</v>
      </c>
      <c r="S1256" s="236" t="s">
        <v>637</v>
      </c>
      <c r="T1256" s="236" t="s">
        <v>1236</v>
      </c>
      <c r="U1256" s="236" t="s">
        <v>735</v>
      </c>
      <c r="V1256" s="236" t="s">
        <v>636</v>
      </c>
      <c r="W1256" s="236"/>
    </row>
    <row r="1257" spans="1:29" x14ac:dyDescent="0.25">
      <c r="A1257" s="226" t="s">
        <v>6049</v>
      </c>
      <c r="B1257" s="226" t="s">
        <v>6050</v>
      </c>
      <c r="C1257" s="236" t="s">
        <v>99</v>
      </c>
      <c r="D1257" s="236" t="s">
        <v>631</v>
      </c>
      <c r="E1257" s="236" t="s">
        <v>6051</v>
      </c>
      <c r="F1257" s="236" t="s">
        <v>269</v>
      </c>
      <c r="G1257" s="236" t="s">
        <v>666</v>
      </c>
      <c r="H1257" s="236" t="s">
        <v>666</v>
      </c>
      <c r="I1257" s="236" t="s">
        <v>667</v>
      </c>
      <c r="J1257" s="236" t="s">
        <v>356</v>
      </c>
      <c r="K1257" s="236" t="s">
        <v>356</v>
      </c>
      <c r="L1257" s="246">
        <v>1.25</v>
      </c>
      <c r="M1257" s="236" t="s">
        <v>1233</v>
      </c>
      <c r="N1257" s="236" t="s">
        <v>6052</v>
      </c>
      <c r="O1257" s="236" t="s">
        <v>6053</v>
      </c>
      <c r="P1257" s="236" t="s">
        <v>636</v>
      </c>
      <c r="Q1257" s="246">
        <v>1.25</v>
      </c>
      <c r="R1257" s="236">
        <v>1103195</v>
      </c>
      <c r="S1257" s="236" t="s">
        <v>637</v>
      </c>
      <c r="T1257" s="236" t="s">
        <v>1236</v>
      </c>
      <c r="U1257" s="236" t="s">
        <v>1061</v>
      </c>
      <c r="V1257" s="236" t="s">
        <v>636</v>
      </c>
      <c r="W1257" s="236"/>
    </row>
    <row r="1258" spans="1:29" x14ac:dyDescent="0.25">
      <c r="A1258" s="226" t="s">
        <v>6054</v>
      </c>
      <c r="B1258" s="226" t="s">
        <v>6055</v>
      </c>
      <c r="C1258" s="236" t="s">
        <v>99</v>
      </c>
      <c r="D1258" s="236" t="s">
        <v>631</v>
      </c>
      <c r="E1258" s="236" t="s">
        <v>6056</v>
      </c>
      <c r="F1258" s="236" t="s">
        <v>269</v>
      </c>
      <c r="G1258" s="236" t="s">
        <v>666</v>
      </c>
      <c r="H1258" s="236" t="s">
        <v>666</v>
      </c>
      <c r="I1258" s="236" t="e">
        <v>#N/A</v>
      </c>
      <c r="J1258" s="236" t="s">
        <v>468</v>
      </c>
      <c r="K1258" s="236" t="s">
        <v>468</v>
      </c>
      <c r="L1258" s="246">
        <v>1</v>
      </c>
      <c r="M1258" s="236" t="s">
        <v>5498</v>
      </c>
      <c r="N1258" s="236" t="s">
        <v>6057</v>
      </c>
      <c r="O1258" s="236" t="s">
        <v>6058</v>
      </c>
      <c r="P1258" s="236" t="s">
        <v>636</v>
      </c>
      <c r="Q1258" s="246">
        <v>1</v>
      </c>
      <c r="R1258" s="236">
        <v>1063158</v>
      </c>
      <c r="S1258" s="236" t="s">
        <v>637</v>
      </c>
      <c r="T1258" s="236" t="s">
        <v>678</v>
      </c>
      <c r="U1258" s="236" t="s">
        <v>639</v>
      </c>
      <c r="V1258" s="236" t="s">
        <v>636</v>
      </c>
      <c r="W1258" s="236"/>
      <c r="X1258" s="226" t="s">
        <v>640</v>
      </c>
      <c r="Y1258" s="226" t="s">
        <v>640</v>
      </c>
      <c r="Z1258" s="226" t="s">
        <v>640</v>
      </c>
    </row>
    <row r="1259" spans="1:29" x14ac:dyDescent="0.25">
      <c r="A1259" s="226" t="s">
        <v>6059</v>
      </c>
      <c r="B1259" s="226" t="s">
        <v>6060</v>
      </c>
      <c r="C1259" s="236" t="s">
        <v>99</v>
      </c>
      <c r="D1259" s="236" t="s">
        <v>631</v>
      </c>
      <c r="E1259" s="236" t="s">
        <v>6061</v>
      </c>
      <c r="F1259" s="236" t="s">
        <v>269</v>
      </c>
      <c r="G1259" s="236" t="s">
        <v>666</v>
      </c>
      <c r="H1259" s="236" t="s">
        <v>666</v>
      </c>
      <c r="I1259" s="236" t="e">
        <v>#N/A</v>
      </c>
      <c r="J1259" s="236" t="s">
        <v>468</v>
      </c>
      <c r="K1259" s="236" t="s">
        <v>468</v>
      </c>
      <c r="L1259" s="246">
        <v>1</v>
      </c>
      <c r="M1259" s="236" t="s">
        <v>5498</v>
      </c>
      <c r="N1259" s="236" t="s">
        <v>1177</v>
      </c>
      <c r="O1259" s="236" t="s">
        <v>6062</v>
      </c>
      <c r="P1259" s="236" t="s">
        <v>636</v>
      </c>
      <c r="Q1259" s="246">
        <v>1</v>
      </c>
      <c r="R1259" s="236">
        <v>1005625</v>
      </c>
      <c r="S1259" s="236" t="s">
        <v>637</v>
      </c>
      <c r="T1259" s="236" t="s">
        <v>678</v>
      </c>
      <c r="U1259" s="236" t="s">
        <v>639</v>
      </c>
      <c r="V1259" s="236" t="s">
        <v>636</v>
      </c>
      <c r="W1259" s="236"/>
      <c r="X1259" s="226" t="s">
        <v>640</v>
      </c>
      <c r="Y1259" s="226" t="s">
        <v>640</v>
      </c>
      <c r="Z1259" s="226" t="s">
        <v>640</v>
      </c>
    </row>
    <row r="1260" spans="1:29" x14ac:dyDescent="0.25">
      <c r="A1260" s="226" t="s">
        <v>6063</v>
      </c>
      <c r="B1260" s="226" t="s">
        <v>6064</v>
      </c>
      <c r="C1260" s="236" t="s">
        <v>99</v>
      </c>
      <c r="D1260" s="236" t="s">
        <v>631</v>
      </c>
      <c r="E1260" s="236" t="s">
        <v>6065</v>
      </c>
      <c r="F1260" s="236" t="s">
        <v>269</v>
      </c>
      <c r="G1260" s="236" t="s">
        <v>666</v>
      </c>
      <c r="H1260" s="236" t="s">
        <v>666</v>
      </c>
      <c r="I1260" s="236" t="e">
        <v>#N/A</v>
      </c>
      <c r="J1260" s="236" t="s">
        <v>468</v>
      </c>
      <c r="K1260" s="236" t="s">
        <v>468</v>
      </c>
      <c r="L1260" s="246">
        <v>1</v>
      </c>
      <c r="M1260" s="236" t="s">
        <v>5498</v>
      </c>
      <c r="N1260" s="236" t="s">
        <v>5503</v>
      </c>
      <c r="O1260" s="236" t="s">
        <v>6066</v>
      </c>
      <c r="P1260" s="236" t="s">
        <v>636</v>
      </c>
      <c r="Q1260" s="246">
        <v>1</v>
      </c>
      <c r="R1260" s="236">
        <v>1020915</v>
      </c>
      <c r="S1260" s="236" t="s">
        <v>637</v>
      </c>
      <c r="T1260" s="236" t="s">
        <v>468</v>
      </c>
      <c r="U1260" s="236" t="s">
        <v>639</v>
      </c>
      <c r="V1260" s="236" t="s">
        <v>636</v>
      </c>
      <c r="W1260" s="236"/>
      <c r="X1260" s="226" t="s">
        <v>640</v>
      </c>
      <c r="Y1260" s="226" t="s">
        <v>640</v>
      </c>
      <c r="Z1260" s="226" t="s">
        <v>640</v>
      </c>
    </row>
    <row r="1261" spans="1:29" x14ac:dyDescent="0.25">
      <c r="A1261" s="226" t="s">
        <v>6067</v>
      </c>
      <c r="B1261" s="226" t="s">
        <v>6068</v>
      </c>
      <c r="C1261" s="236" t="s">
        <v>99</v>
      </c>
      <c r="D1261" s="236" t="s">
        <v>631</v>
      </c>
      <c r="E1261" s="236" t="s">
        <v>6069</v>
      </c>
      <c r="F1261" s="236" t="s">
        <v>269</v>
      </c>
      <c r="G1261" s="236" t="s">
        <v>666</v>
      </c>
      <c r="H1261" s="236" t="s">
        <v>666</v>
      </c>
      <c r="I1261" s="236" t="e">
        <v>#N/A</v>
      </c>
      <c r="J1261" s="236" t="s">
        <v>468</v>
      </c>
      <c r="K1261" s="236" t="s">
        <v>468</v>
      </c>
      <c r="L1261" s="246">
        <v>1</v>
      </c>
      <c r="M1261" s="236" t="s">
        <v>5498</v>
      </c>
      <c r="N1261" s="236" t="s">
        <v>6070</v>
      </c>
      <c r="O1261" s="236" t="s">
        <v>6071</v>
      </c>
      <c r="P1261" s="236" t="s">
        <v>636</v>
      </c>
      <c r="Q1261" s="246">
        <v>1</v>
      </c>
      <c r="R1261" s="236">
        <v>1005626</v>
      </c>
      <c r="S1261" s="236" t="s">
        <v>637</v>
      </c>
      <c r="T1261" s="236" t="s">
        <v>678</v>
      </c>
      <c r="U1261" s="236" t="s">
        <v>639</v>
      </c>
      <c r="V1261" s="236" t="s">
        <v>636</v>
      </c>
      <c r="W1261" s="236"/>
      <c r="X1261" s="226" t="s">
        <v>640</v>
      </c>
      <c r="Y1261" s="226" t="s">
        <v>640</v>
      </c>
      <c r="Z1261" s="226" t="s">
        <v>640</v>
      </c>
    </row>
    <row r="1262" spans="1:29" x14ac:dyDescent="0.25">
      <c r="A1262" s="226" t="s">
        <v>6072</v>
      </c>
      <c r="B1262" s="226" t="s">
        <v>6073</v>
      </c>
      <c r="C1262" s="236" t="s">
        <v>99</v>
      </c>
      <c r="D1262" s="236" t="s">
        <v>631</v>
      </c>
      <c r="E1262" s="236" t="s">
        <v>6074</v>
      </c>
      <c r="F1262" s="236" t="s">
        <v>269</v>
      </c>
      <c r="G1262" s="236" t="s">
        <v>666</v>
      </c>
      <c r="H1262" s="236" t="s">
        <v>666</v>
      </c>
      <c r="I1262" s="236" t="e">
        <v>#N/A</v>
      </c>
      <c r="J1262" s="236" t="s">
        <v>468</v>
      </c>
      <c r="K1262" s="236" t="s">
        <v>468</v>
      </c>
      <c r="L1262" s="246">
        <v>1</v>
      </c>
      <c r="M1262" s="236" t="s">
        <v>5498</v>
      </c>
      <c r="N1262" s="236" t="s">
        <v>6075</v>
      </c>
      <c r="O1262" s="236" t="s">
        <v>6076</v>
      </c>
      <c r="P1262" s="236" t="s">
        <v>636</v>
      </c>
      <c r="Q1262" s="246">
        <v>1</v>
      </c>
      <c r="R1262" s="236">
        <v>1078944</v>
      </c>
      <c r="S1262" s="236" t="s">
        <v>637</v>
      </c>
      <c r="T1262" s="236" t="s">
        <v>678</v>
      </c>
      <c r="U1262" s="236" t="s">
        <v>639</v>
      </c>
      <c r="V1262" s="236" t="s">
        <v>636</v>
      </c>
      <c r="W1262" s="236"/>
      <c r="X1262" s="226" t="s">
        <v>640</v>
      </c>
      <c r="Y1262" s="226" t="s">
        <v>640</v>
      </c>
      <c r="Z1262" s="226" t="s">
        <v>640</v>
      </c>
    </row>
    <row r="1263" spans="1:29" x14ac:dyDescent="0.25">
      <c r="A1263" s="226" t="s">
        <v>6077</v>
      </c>
      <c r="B1263" s="226" t="s">
        <v>6078</v>
      </c>
      <c r="C1263" s="236" t="s">
        <v>99</v>
      </c>
      <c r="D1263" s="236" t="s">
        <v>631</v>
      </c>
      <c r="E1263" s="236" t="s">
        <v>6079</v>
      </c>
      <c r="F1263" s="236" t="s">
        <v>269</v>
      </c>
      <c r="G1263" s="236" t="s">
        <v>666</v>
      </c>
      <c r="H1263" s="236" t="s">
        <v>666</v>
      </c>
      <c r="I1263" s="236" t="e">
        <v>#N/A</v>
      </c>
      <c r="J1263" s="236" t="s">
        <v>632</v>
      </c>
      <c r="K1263" s="236" t="s">
        <v>632</v>
      </c>
      <c r="L1263" s="246">
        <v>1</v>
      </c>
      <c r="M1263" s="236" t="s">
        <v>5498</v>
      </c>
      <c r="N1263" s="236" t="s">
        <v>6080</v>
      </c>
      <c r="O1263" s="236" t="s">
        <v>6081</v>
      </c>
      <c r="P1263" s="236" t="s">
        <v>636</v>
      </c>
      <c r="Q1263" s="246">
        <v>1</v>
      </c>
      <c r="R1263" s="236">
        <v>1034502</v>
      </c>
      <c r="S1263" s="236" t="s">
        <v>637</v>
      </c>
      <c r="T1263" s="236" t="s">
        <v>810</v>
      </c>
      <c r="U1263" s="236" t="s">
        <v>639</v>
      </c>
      <c r="V1263" s="236" t="s">
        <v>636</v>
      </c>
      <c r="W1263" s="236"/>
      <c r="X1263" s="226" t="s">
        <v>640</v>
      </c>
      <c r="Y1263" s="226" t="s">
        <v>640</v>
      </c>
      <c r="Z1263" s="226" t="s">
        <v>640</v>
      </c>
    </row>
    <row r="1264" spans="1:29" x14ac:dyDescent="0.25">
      <c r="A1264" s="226" t="s">
        <v>6082</v>
      </c>
      <c r="B1264" s="226" t="s">
        <v>6083</v>
      </c>
      <c r="C1264" s="236" t="s">
        <v>99</v>
      </c>
      <c r="D1264" s="236" t="s">
        <v>631</v>
      </c>
      <c r="E1264" s="236" t="s">
        <v>6084</v>
      </c>
      <c r="F1264" s="236" t="s">
        <v>269</v>
      </c>
      <c r="G1264" s="236" t="s">
        <v>666</v>
      </c>
      <c r="H1264" s="236" t="s">
        <v>666</v>
      </c>
      <c r="I1264" s="236" t="e">
        <v>#N/A</v>
      </c>
      <c r="J1264" s="236" t="s">
        <v>632</v>
      </c>
      <c r="K1264" s="236" t="s">
        <v>632</v>
      </c>
      <c r="L1264" s="246">
        <v>1</v>
      </c>
      <c r="M1264" s="236" t="s">
        <v>5498</v>
      </c>
      <c r="N1264" s="236" t="s">
        <v>6085</v>
      </c>
      <c r="O1264" s="236" t="s">
        <v>6086</v>
      </c>
      <c r="P1264" s="236" t="s">
        <v>6087</v>
      </c>
      <c r="Q1264" s="246">
        <v>1</v>
      </c>
      <c r="R1264" s="236">
        <v>1056273</v>
      </c>
      <c r="S1264" s="236" t="s">
        <v>637</v>
      </c>
      <c r="T1264" s="236" t="s">
        <v>810</v>
      </c>
      <c r="U1264" s="236" t="s">
        <v>639</v>
      </c>
      <c r="V1264" s="236" t="s">
        <v>636</v>
      </c>
      <c r="W1264" s="236"/>
      <c r="X1264" s="226" t="s">
        <v>640</v>
      </c>
      <c r="Y1264" s="226" t="s">
        <v>640</v>
      </c>
      <c r="Z1264" s="226" t="s">
        <v>640</v>
      </c>
    </row>
    <row r="1265" spans="1:28" x14ac:dyDescent="0.25">
      <c r="A1265" s="226" t="s">
        <v>6088</v>
      </c>
      <c r="B1265" s="226" t="s">
        <v>6089</v>
      </c>
      <c r="C1265" s="236" t="s">
        <v>731</v>
      </c>
      <c r="D1265" s="226" t="s">
        <v>732</v>
      </c>
      <c r="E1265" s="236" t="s">
        <v>5498</v>
      </c>
      <c r="F1265" s="236" t="s">
        <v>269</v>
      </c>
      <c r="G1265" s="236" t="s">
        <v>666</v>
      </c>
      <c r="H1265" s="236" t="s">
        <v>666</v>
      </c>
      <c r="I1265" s="236" t="e">
        <v>#N/A</v>
      </c>
      <c r="J1265" s="236" t="s">
        <v>632</v>
      </c>
      <c r="K1265" s="236" t="s">
        <v>632</v>
      </c>
      <c r="L1265" s="246">
        <v>1</v>
      </c>
      <c r="M1265" s="236" t="s">
        <v>5498</v>
      </c>
      <c r="N1265" s="236" t="s">
        <v>6085</v>
      </c>
      <c r="O1265" s="236" t="s">
        <v>6090</v>
      </c>
      <c r="P1265" s="236" t="s">
        <v>6085</v>
      </c>
      <c r="Q1265" s="246">
        <v>1</v>
      </c>
      <c r="R1265" s="236">
        <v>1056273</v>
      </c>
      <c r="S1265" s="236" t="s">
        <v>637</v>
      </c>
      <c r="T1265" s="236" t="s">
        <v>636</v>
      </c>
      <c r="U1265" s="236" t="s">
        <v>639</v>
      </c>
      <c r="V1265" s="236" t="s">
        <v>636</v>
      </c>
      <c r="W1265" s="236"/>
      <c r="X1265" s="226" t="s">
        <v>773</v>
      </c>
      <c r="Y1265" s="226" t="s">
        <v>773</v>
      </c>
      <c r="Z1265" s="226" t="s">
        <v>773</v>
      </c>
    </row>
    <row r="1266" spans="1:28" x14ac:dyDescent="0.25">
      <c r="A1266" s="236"/>
      <c r="B1266" s="236"/>
      <c r="C1266" s="236"/>
      <c r="D1266" s="236"/>
      <c r="E1266" s="236"/>
      <c r="F1266" s="236"/>
      <c r="G1266" s="236"/>
      <c r="H1266" s="236"/>
      <c r="I1266" s="236"/>
      <c r="J1266" s="236"/>
      <c r="K1266" s="236" t="s">
        <v>1552</v>
      </c>
      <c r="L1266" s="246">
        <v>1</v>
      </c>
      <c r="M1266" s="236"/>
      <c r="N1266" s="236" t="s">
        <v>3714</v>
      </c>
      <c r="O1266" s="236" t="s">
        <v>6091</v>
      </c>
      <c r="P1266" s="236"/>
      <c r="Q1266" s="246">
        <v>1</v>
      </c>
      <c r="R1266" s="236"/>
      <c r="S1266" s="236"/>
      <c r="T1266" s="236"/>
      <c r="U1266" s="236"/>
      <c r="V1266" s="236"/>
      <c r="W1266" s="236"/>
      <c r="X1266" s="236"/>
      <c r="Y1266" s="236"/>
      <c r="Z1266" s="236"/>
      <c r="AA1266" s="248"/>
      <c r="AB1266" s="236"/>
    </row>
    <row r="1267" spans="1:28" x14ac:dyDescent="0.25">
      <c r="K1267" s="226" t="s">
        <v>6092</v>
      </c>
      <c r="L1267" s="246">
        <v>1</v>
      </c>
      <c r="N1267" s="226" t="s">
        <v>6093</v>
      </c>
      <c r="O1267" s="226" t="s">
        <v>6094</v>
      </c>
      <c r="Q1267" s="246">
        <v>1.5</v>
      </c>
      <c r="X1267" s="236"/>
      <c r="Y1267" s="236"/>
      <c r="Z1267" s="236"/>
      <c r="AA1267" s="248"/>
      <c r="AB1267" s="236"/>
    </row>
    <row r="1268" spans="1:28" x14ac:dyDescent="0.25">
      <c r="K1268" s="226" t="s">
        <v>6095</v>
      </c>
      <c r="L1268" s="246">
        <v>1</v>
      </c>
      <c r="N1268" s="226" t="s">
        <v>6096</v>
      </c>
      <c r="O1268" s="226" t="s">
        <v>6097</v>
      </c>
      <c r="Q1268" s="246">
        <v>1.2</v>
      </c>
    </row>
    <row r="1269" spans="1:28" x14ac:dyDescent="0.25">
      <c r="K1269" s="226" t="s">
        <v>513</v>
      </c>
      <c r="L1269" s="246">
        <v>1</v>
      </c>
      <c r="N1269" s="226" t="s">
        <v>497</v>
      </c>
      <c r="O1269" s="226" t="s">
        <v>498</v>
      </c>
      <c r="Q1269" s="246">
        <v>1.2</v>
      </c>
    </row>
    <row r="1270" spans="1:28" x14ac:dyDescent="0.25">
      <c r="K1270" s="226" t="s">
        <v>512</v>
      </c>
      <c r="L1270" s="227">
        <v>1.5</v>
      </c>
      <c r="N1270" s="226" t="s">
        <v>6098</v>
      </c>
      <c r="O1270" s="226" t="s">
        <v>6099</v>
      </c>
      <c r="Q1270" s="246">
        <v>1.5</v>
      </c>
    </row>
    <row r="1271" spans="1:28" x14ac:dyDescent="0.25">
      <c r="K1271" s="226" t="s">
        <v>6092</v>
      </c>
      <c r="L1271" s="227">
        <v>1.5</v>
      </c>
      <c r="N1271" s="226" t="s">
        <v>6100</v>
      </c>
      <c r="O1271" s="226" t="s">
        <v>6101</v>
      </c>
      <c r="Q1271" s="246">
        <v>1.5</v>
      </c>
    </row>
    <row r="1272" spans="1:28" x14ac:dyDescent="0.25">
      <c r="K1272" s="226" t="s">
        <v>512</v>
      </c>
      <c r="L1272" s="227">
        <v>1.5</v>
      </c>
      <c r="N1272" s="226" t="s">
        <v>499</v>
      </c>
      <c r="O1272" s="226" t="s">
        <v>500</v>
      </c>
      <c r="Q1272" s="246">
        <v>1.8</v>
      </c>
    </row>
    <row r="1273" spans="1:28" x14ac:dyDescent="0.25">
      <c r="K1273" s="226" t="s">
        <v>469</v>
      </c>
      <c r="L1273" s="227">
        <v>6.5</v>
      </c>
      <c r="N1273" s="226" t="s">
        <v>2540</v>
      </c>
      <c r="O1273" s="226" t="s">
        <v>6102</v>
      </c>
      <c r="Q1273" s="246">
        <v>6.5</v>
      </c>
    </row>
    <row r="1274" spans="1:28" x14ac:dyDescent="0.25">
      <c r="K1274" s="226" t="s">
        <v>6092</v>
      </c>
      <c r="L1274" s="227">
        <v>1.8</v>
      </c>
      <c r="N1274" s="226" t="s">
        <v>6093</v>
      </c>
      <c r="O1274" s="226" t="s">
        <v>6103</v>
      </c>
      <c r="Q1274" s="246">
        <v>1.8</v>
      </c>
    </row>
    <row r="1275" spans="1:28" x14ac:dyDescent="0.25">
      <c r="K1275" s="226" t="s">
        <v>845</v>
      </c>
      <c r="L1275" s="227">
        <v>6.5</v>
      </c>
      <c r="N1275" s="226" t="s">
        <v>573</v>
      </c>
      <c r="O1275" s="254" t="s">
        <v>6104</v>
      </c>
      <c r="Q1275" s="246">
        <v>6.5</v>
      </c>
    </row>
    <row r="1276" spans="1:28" x14ac:dyDescent="0.25">
      <c r="K1276" s="226" t="s">
        <v>6092</v>
      </c>
      <c r="L1276" s="227">
        <v>1.8</v>
      </c>
      <c r="N1276" s="226" t="s">
        <v>6100</v>
      </c>
      <c r="O1276" s="226" t="s">
        <v>6105</v>
      </c>
      <c r="Q1276" s="246">
        <v>1.8</v>
      </c>
    </row>
  </sheetData>
  <autoFilter ref="A4:AN1265" xr:uid="{00000000-0009-0000-0000-000000000000}"/>
  <mergeCells count="1">
    <mergeCell ref="X3:Z3"/>
  </mergeCells>
  <conditionalFormatting sqref="E796:E831 E263 E98:E103 E267 E108:E124 E201:E247 E265 E269:E452 E5:E96 E105:E106 E153:E156 E173:E183 E186:E199 E252:E261 E834:E861 E981:E1157 E126 E128:E147 E866:E976 E455:E793">
    <cfRule type="duplicateValues" dxfId="15" priority="16"/>
  </conditionalFormatting>
  <conditionalFormatting sqref="E262">
    <cfRule type="duplicateValues" dxfId="14" priority="15"/>
  </conditionalFormatting>
  <conditionalFormatting sqref="E107">
    <cfRule type="duplicateValues" dxfId="13" priority="14"/>
  </conditionalFormatting>
  <conditionalFormatting sqref="E200">
    <cfRule type="duplicateValues" dxfId="12" priority="13"/>
  </conditionalFormatting>
  <conditionalFormatting sqref="E264">
    <cfRule type="duplicateValues" dxfId="11" priority="12"/>
  </conditionalFormatting>
  <conditionalFormatting sqref="E268">
    <cfRule type="duplicateValues" dxfId="10" priority="11"/>
  </conditionalFormatting>
  <conditionalFormatting sqref="E104">
    <cfRule type="duplicateValues" dxfId="9" priority="10"/>
  </conditionalFormatting>
  <conditionalFormatting sqref="E794:E795">
    <cfRule type="duplicateValues" dxfId="8" priority="9"/>
  </conditionalFormatting>
  <conditionalFormatting sqref="E832:E833">
    <cfRule type="duplicateValues" dxfId="7" priority="8"/>
  </conditionalFormatting>
  <conditionalFormatting sqref="E977:E980">
    <cfRule type="duplicateValues" dxfId="6" priority="7"/>
  </conditionalFormatting>
  <conditionalFormatting sqref="E125">
    <cfRule type="duplicateValues" dxfId="5" priority="6"/>
  </conditionalFormatting>
  <conditionalFormatting sqref="E127">
    <cfRule type="duplicateValues" dxfId="4" priority="5"/>
  </conditionalFormatting>
  <conditionalFormatting sqref="E125:E127">
    <cfRule type="duplicateValues" dxfId="3" priority="4"/>
  </conditionalFormatting>
  <conditionalFormatting sqref="E1228:E1229">
    <cfRule type="duplicateValues" dxfId="2" priority="3"/>
  </conditionalFormatting>
  <conditionalFormatting sqref="E1240:E1247">
    <cfRule type="duplicateValues" dxfId="1" priority="2"/>
  </conditionalFormatting>
  <conditionalFormatting sqref="E862:E865">
    <cfRule type="duplicateValues" dxfId="0" priority="1"/>
  </conditionalFormatting>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tint="-0.249977111117893"/>
    <pageSetUpPr fitToPage="1"/>
  </sheetPr>
  <dimension ref="A1:O272"/>
  <sheetViews>
    <sheetView showGridLines="0" tabSelected="1" topLeftCell="A5" zoomScale="90" zoomScaleNormal="90" zoomScaleSheetLayoutView="55" workbookViewId="0">
      <selection activeCell="D8" sqref="D8"/>
    </sheetView>
  </sheetViews>
  <sheetFormatPr defaultColWidth="19" defaultRowHeight="0" customHeight="1" zeroHeight="1" x14ac:dyDescent="0.25"/>
  <cols>
    <col min="1" max="1" width="22.85546875" customWidth="1"/>
    <col min="2" max="2" width="1.7109375" customWidth="1"/>
    <col min="3" max="3" width="2.28515625" customWidth="1"/>
    <col min="4" max="4" width="28" customWidth="1"/>
    <col min="5" max="5" width="15.85546875" customWidth="1"/>
    <col min="6" max="7" width="14.7109375" customWidth="1"/>
    <col min="8" max="8" width="12.42578125" bestFit="1" customWidth="1"/>
    <col min="9" max="9" width="25.7109375" customWidth="1"/>
    <col min="10" max="10" width="15.5703125" customWidth="1"/>
    <col min="11" max="11" width="15" customWidth="1"/>
    <col min="12" max="12" width="14.28515625" customWidth="1"/>
    <col min="13" max="13" width="8.5703125" customWidth="1"/>
    <col min="14" max="14" width="10.5703125" customWidth="1"/>
  </cols>
  <sheetData>
    <row r="1" spans="1:15" ht="16.899999999999999" customHeight="1" x14ac:dyDescent="0.4">
      <c r="A1" s="8" t="s">
        <v>66</v>
      </c>
      <c r="B1" s="9"/>
      <c r="C1" s="286" t="s">
        <v>67</v>
      </c>
      <c r="D1" s="287"/>
      <c r="E1" s="287"/>
      <c r="F1" s="287"/>
      <c r="G1" s="287"/>
      <c r="H1" s="287"/>
      <c r="I1" s="287"/>
      <c r="J1" s="287"/>
      <c r="K1" s="287"/>
      <c r="L1" s="287"/>
      <c r="M1" s="288"/>
      <c r="N1" s="10"/>
      <c r="O1" s="10"/>
    </row>
    <row r="2" spans="1:15" ht="16.899999999999999" customHeight="1" x14ac:dyDescent="0.4">
      <c r="A2" t="s">
        <v>68</v>
      </c>
      <c r="B2" s="9"/>
      <c r="C2" s="289"/>
      <c r="D2" s="290"/>
      <c r="E2" s="290"/>
      <c r="F2" s="290"/>
      <c r="G2" s="290"/>
      <c r="H2" s="290"/>
      <c r="I2" s="290"/>
      <c r="J2" s="290"/>
      <c r="K2" s="290"/>
      <c r="L2" s="290"/>
      <c r="M2" s="291"/>
      <c r="N2" s="10"/>
      <c r="O2" s="10"/>
    </row>
    <row r="3" spans="1:15" ht="16.899999999999999" customHeight="1" x14ac:dyDescent="0.4">
      <c r="B3" s="9"/>
      <c r="C3" s="289" t="s">
        <v>69</v>
      </c>
      <c r="D3" s="290"/>
      <c r="E3" s="290"/>
      <c r="F3" s="290"/>
      <c r="G3" s="290"/>
      <c r="H3" s="290"/>
      <c r="I3" s="290"/>
      <c r="J3" s="290"/>
      <c r="K3" s="290"/>
      <c r="L3" s="290"/>
      <c r="M3" s="291"/>
      <c r="N3" s="10"/>
      <c r="O3" s="11"/>
    </row>
    <row r="4" spans="1:15" ht="16.899999999999999" customHeight="1" x14ac:dyDescent="0.4">
      <c r="A4" s="8" t="s">
        <v>70</v>
      </c>
      <c r="B4" s="9"/>
      <c r="C4" s="289"/>
      <c r="D4" s="290"/>
      <c r="E4" s="290"/>
      <c r="F4" s="290"/>
      <c r="G4" s="290"/>
      <c r="H4" s="290"/>
      <c r="I4" s="290"/>
      <c r="J4" s="290"/>
      <c r="K4" s="290"/>
      <c r="L4" s="290"/>
      <c r="M4" s="291"/>
      <c r="N4" s="10"/>
      <c r="O4" s="11"/>
    </row>
    <row r="5" spans="1:15" ht="16.149999999999999" customHeight="1" x14ac:dyDescent="0.4">
      <c r="A5" t="s">
        <v>71</v>
      </c>
      <c r="B5" s="9"/>
      <c r="C5" s="292"/>
      <c r="D5" s="293"/>
      <c r="E5" s="293"/>
      <c r="F5" s="293"/>
      <c r="G5" s="293"/>
      <c r="H5" s="293"/>
      <c r="I5" s="293"/>
      <c r="J5" s="293"/>
      <c r="K5" s="293"/>
      <c r="L5" s="293"/>
      <c r="M5" s="294"/>
      <c r="N5" s="11"/>
      <c r="O5" s="11"/>
    </row>
    <row r="6" spans="1:15" ht="19.149999999999999" customHeight="1" x14ac:dyDescent="0.4">
      <c r="B6" s="9"/>
      <c r="C6" s="292" t="s">
        <v>72</v>
      </c>
      <c r="D6" s="293"/>
      <c r="E6" s="293"/>
      <c r="F6" s="293"/>
      <c r="G6" s="293"/>
      <c r="H6" s="293"/>
      <c r="I6" s="293"/>
      <c r="J6" s="293"/>
      <c r="K6" s="293"/>
      <c r="L6" s="293"/>
      <c r="M6" s="294"/>
      <c r="N6" s="11"/>
    </row>
    <row r="7" spans="1:15" ht="15" customHeight="1" x14ac:dyDescent="0.4">
      <c r="A7" s="8" t="s">
        <v>73</v>
      </c>
      <c r="B7" s="9"/>
      <c r="C7" s="12"/>
      <c r="D7" s="13" t="s">
        <v>74</v>
      </c>
      <c r="E7" s="14"/>
      <c r="G7" s="15"/>
      <c r="H7" s="15"/>
      <c r="I7" s="15"/>
      <c r="J7" s="15"/>
      <c r="K7" s="15"/>
      <c r="L7" s="15"/>
      <c r="M7" s="16"/>
      <c r="N7" s="11"/>
    </row>
    <row r="8" spans="1:15" ht="15" customHeight="1" x14ac:dyDescent="0.4">
      <c r="A8" s="9">
        <v>2024</v>
      </c>
      <c r="B8" s="9"/>
      <c r="C8" s="17"/>
      <c r="D8" s="18" t="str">
        <f>CONCATENATE("CPE","-",A2,"-",A5,"-",A8,A11,A14,"_",A17)</f>
        <v>CPE-NC-CHA-20240917_1</v>
      </c>
      <c r="E8" s="19"/>
      <c r="G8" s="11"/>
      <c r="H8" s="11"/>
      <c r="M8" s="20"/>
      <c r="N8" s="11"/>
    </row>
    <row r="9" spans="1:15" ht="15" customHeight="1" thickBot="1" x14ac:dyDescent="0.45">
      <c r="A9" s="9"/>
      <c r="B9" s="9"/>
      <c r="C9" s="17"/>
      <c r="E9" s="21"/>
      <c r="F9" s="22"/>
      <c r="G9" s="11"/>
      <c r="H9" s="11"/>
      <c r="M9" s="20"/>
      <c r="N9" s="11"/>
    </row>
    <row r="10" spans="1:15" ht="18" customHeight="1" x14ac:dyDescent="0.4">
      <c r="A10" s="8" t="s">
        <v>75</v>
      </c>
      <c r="B10" s="9"/>
      <c r="C10" s="17"/>
      <c r="D10" s="18" t="str">
        <f>CONCATENATE(A11,"/",A14,"/",A8)</f>
        <v>09/17/2024</v>
      </c>
      <c r="E10" s="23"/>
      <c r="I10" s="24" t="s">
        <v>76</v>
      </c>
      <c r="J10" s="295" t="s">
        <v>77</v>
      </c>
      <c r="K10" s="296"/>
      <c r="L10" s="25"/>
      <c r="M10" s="20"/>
    </row>
    <row r="11" spans="1:15" ht="16.899999999999999" customHeight="1" x14ac:dyDescent="0.4">
      <c r="A11" s="26" t="s">
        <v>6109</v>
      </c>
      <c r="B11" s="9"/>
      <c r="C11" s="17"/>
      <c r="E11" s="19"/>
      <c r="J11" s="297" t="s">
        <v>280</v>
      </c>
      <c r="K11" s="298"/>
      <c r="L11" s="25"/>
      <c r="M11" s="27"/>
    </row>
    <row r="12" spans="1:15" ht="19.149999999999999" customHeight="1" thickBot="1" x14ac:dyDescent="0.45">
      <c r="A12" s="9"/>
      <c r="B12" s="9"/>
      <c r="C12" s="17"/>
      <c r="G12" s="28"/>
      <c r="H12" s="28"/>
      <c r="J12" s="299" t="s">
        <v>78</v>
      </c>
      <c r="K12" s="300"/>
      <c r="L12" s="25"/>
      <c r="M12" s="29"/>
    </row>
    <row r="13" spans="1:15" ht="16.149999999999999" customHeight="1" thickBot="1" x14ac:dyDescent="0.45">
      <c r="A13" s="8" t="s">
        <v>79</v>
      </c>
      <c r="B13" s="9"/>
      <c r="C13" s="17"/>
      <c r="G13" s="28"/>
      <c r="H13" s="28"/>
      <c r="J13" s="25"/>
      <c r="K13" s="25"/>
      <c r="L13" s="25"/>
      <c r="M13" s="29"/>
    </row>
    <row r="14" spans="1:15" ht="16.149999999999999" customHeight="1" thickBot="1" x14ac:dyDescent="0.45">
      <c r="A14" s="26" t="s">
        <v>6127</v>
      </c>
      <c r="B14" s="9"/>
      <c r="C14" s="17"/>
      <c r="E14" s="30" t="s">
        <v>80</v>
      </c>
      <c r="F14" s="31"/>
      <c r="G14" s="32"/>
      <c r="H14" s="32"/>
      <c r="I14" s="31"/>
      <c r="J14" s="31"/>
      <c r="K14" s="33"/>
      <c r="M14" s="20"/>
    </row>
    <row r="15" spans="1:15" ht="16.149999999999999" customHeight="1" x14ac:dyDescent="0.4">
      <c r="A15" s="9"/>
      <c r="B15" s="9"/>
      <c r="C15" s="17"/>
      <c r="E15" s="301" t="s">
        <v>81</v>
      </c>
      <c r="F15" s="302"/>
      <c r="G15" s="302"/>
      <c r="H15" s="34"/>
      <c r="I15" s="35" t="s">
        <v>82</v>
      </c>
      <c r="J15" s="303" t="s">
        <v>278</v>
      </c>
      <c r="K15" s="304"/>
      <c r="L15" s="36"/>
      <c r="M15" s="20"/>
    </row>
    <row r="16" spans="1:15" ht="15" x14ac:dyDescent="0.25">
      <c r="A16" s="8" t="s">
        <v>83</v>
      </c>
      <c r="C16" s="37"/>
      <c r="E16" s="38" t="s">
        <v>84</v>
      </c>
      <c r="F16" s="277" t="s">
        <v>270</v>
      </c>
      <c r="G16" s="277"/>
      <c r="H16" s="39"/>
      <c r="I16" s="40" t="s">
        <v>85</v>
      </c>
      <c r="J16" s="305" t="s">
        <v>279</v>
      </c>
      <c r="K16" s="278"/>
      <c r="L16" s="36"/>
      <c r="M16" s="20"/>
    </row>
    <row r="17" spans="1:15" ht="15" x14ac:dyDescent="0.25">
      <c r="A17" s="9">
        <v>1</v>
      </c>
      <c r="C17" s="37"/>
      <c r="E17" s="38" t="s">
        <v>86</v>
      </c>
      <c r="F17" s="283"/>
      <c r="G17" s="283"/>
      <c r="H17" s="39"/>
      <c r="I17" s="40" t="s">
        <v>87</v>
      </c>
      <c r="J17" s="274" t="s">
        <v>276</v>
      </c>
      <c r="K17" s="275"/>
      <c r="L17" s="36"/>
      <c r="M17" s="20"/>
    </row>
    <row r="18" spans="1:15" ht="15" x14ac:dyDescent="0.25">
      <c r="A18" s="9"/>
      <c r="C18" s="37"/>
      <c r="E18" s="38" t="s">
        <v>88</v>
      </c>
      <c r="F18" s="283" t="s">
        <v>271</v>
      </c>
      <c r="G18" s="283"/>
      <c r="H18" s="39"/>
      <c r="I18" s="40" t="s">
        <v>89</v>
      </c>
      <c r="J18" s="274"/>
      <c r="K18" s="275"/>
      <c r="L18" s="41"/>
      <c r="M18" s="20"/>
    </row>
    <row r="19" spans="1:15" ht="15" x14ac:dyDescent="0.25">
      <c r="A19" s="42" t="s">
        <v>90</v>
      </c>
      <c r="C19" s="37"/>
      <c r="E19" s="38" t="s">
        <v>91</v>
      </c>
      <c r="F19" s="276" t="s">
        <v>272</v>
      </c>
      <c r="G19" s="277"/>
      <c r="H19" s="39"/>
      <c r="J19" s="43"/>
      <c r="K19" s="44"/>
      <c r="M19" s="20"/>
    </row>
    <row r="20" spans="1:15" ht="15" x14ac:dyDescent="0.25">
      <c r="C20" s="37"/>
      <c r="E20" s="45"/>
      <c r="F20" s="41"/>
      <c r="G20" s="41"/>
      <c r="H20" s="39"/>
      <c r="I20" s="40" t="s">
        <v>92</v>
      </c>
      <c r="J20" s="277" t="s">
        <v>267</v>
      </c>
      <c r="K20" s="278"/>
      <c r="L20" s="46"/>
      <c r="M20" s="20"/>
    </row>
    <row r="21" spans="1:15" ht="15" x14ac:dyDescent="0.25">
      <c r="C21" s="37"/>
      <c r="E21" s="279" t="s">
        <v>93</v>
      </c>
      <c r="F21" s="280"/>
      <c r="G21" s="280"/>
      <c r="H21" s="47"/>
      <c r="I21" s="40" t="s">
        <v>94</v>
      </c>
      <c r="J21" s="274" t="s">
        <v>95</v>
      </c>
      <c r="K21" s="275"/>
      <c r="L21" s="46"/>
      <c r="M21" s="20"/>
    </row>
    <row r="22" spans="1:15" ht="15" x14ac:dyDescent="0.25">
      <c r="C22" s="37"/>
      <c r="E22" s="38" t="s">
        <v>84</v>
      </c>
      <c r="F22" s="277" t="s">
        <v>281</v>
      </c>
      <c r="G22" s="277"/>
      <c r="H22" s="39"/>
      <c r="I22" s="40" t="s">
        <v>96</v>
      </c>
      <c r="J22" s="274" t="s">
        <v>68</v>
      </c>
      <c r="K22" s="275"/>
      <c r="L22" s="46"/>
      <c r="M22" s="20"/>
    </row>
    <row r="23" spans="1:15" ht="15" x14ac:dyDescent="0.25">
      <c r="C23" s="37"/>
      <c r="E23" s="38" t="s">
        <v>86</v>
      </c>
      <c r="F23" s="283"/>
      <c r="G23" s="283"/>
      <c r="H23" s="39"/>
      <c r="I23" s="40" t="s">
        <v>97</v>
      </c>
      <c r="J23" s="281">
        <v>28214</v>
      </c>
      <c r="K23" s="282"/>
      <c r="L23" s="46"/>
      <c r="M23" s="20"/>
    </row>
    <row r="24" spans="1:15" ht="15" x14ac:dyDescent="0.25">
      <c r="C24" s="37"/>
      <c r="E24" s="38" t="s">
        <v>88</v>
      </c>
      <c r="F24" s="283" t="s">
        <v>282</v>
      </c>
      <c r="G24" s="283"/>
      <c r="H24" s="39"/>
      <c r="J24" s="41"/>
      <c r="K24" s="48"/>
      <c r="M24" s="20"/>
    </row>
    <row r="25" spans="1:15" ht="15" x14ac:dyDescent="0.25">
      <c r="C25" s="37"/>
      <c r="E25" s="38" t="s">
        <v>91</v>
      </c>
      <c r="F25" s="276" t="s">
        <v>283</v>
      </c>
      <c r="G25" s="277"/>
      <c r="H25" s="39"/>
      <c r="I25" s="40" t="s">
        <v>98</v>
      </c>
      <c r="J25" s="306" t="s">
        <v>99</v>
      </c>
      <c r="K25" s="307"/>
      <c r="L25" s="41"/>
      <c r="M25" s="20"/>
    </row>
    <row r="26" spans="1:15" ht="15.75" thickBot="1" x14ac:dyDescent="0.3">
      <c r="C26" s="37"/>
      <c r="E26" s="49"/>
      <c r="F26" s="50"/>
      <c r="G26" s="50"/>
      <c r="H26" s="50"/>
      <c r="I26" s="51" t="s">
        <v>100</v>
      </c>
      <c r="J26" s="284">
        <v>54002</v>
      </c>
      <c r="K26" s="285"/>
      <c r="L26" s="41"/>
      <c r="M26" s="20"/>
    </row>
    <row r="27" spans="1:15" ht="15.75" thickBot="1" x14ac:dyDescent="0.3">
      <c r="C27" s="37"/>
      <c r="E27" s="52"/>
      <c r="F27" s="53"/>
      <c r="G27" s="53"/>
      <c r="H27" s="54"/>
      <c r="I27" s="55"/>
      <c r="J27" s="56"/>
      <c r="K27" s="57"/>
      <c r="L27" s="58"/>
      <c r="M27" s="20"/>
    </row>
    <row r="28" spans="1:15" ht="15" x14ac:dyDescent="0.25">
      <c r="C28" s="37"/>
      <c r="E28" s="39"/>
      <c r="F28" s="39"/>
      <c r="G28" s="39"/>
      <c r="H28" s="39"/>
      <c r="I28" s="39"/>
      <c r="J28" s="41"/>
      <c r="K28" s="41"/>
      <c r="L28" s="41"/>
      <c r="M28" s="20"/>
    </row>
    <row r="29" spans="1:15" ht="16.5" thickBot="1" x14ac:dyDescent="0.3">
      <c r="C29" s="37"/>
      <c r="E29" s="59" t="s">
        <v>101</v>
      </c>
      <c r="F29" s="60"/>
      <c r="G29" s="39"/>
      <c r="H29" s="39"/>
      <c r="I29" s="39"/>
      <c r="J29" s="41"/>
      <c r="K29" s="41"/>
      <c r="L29" s="41"/>
      <c r="M29" s="20"/>
    </row>
    <row r="30" spans="1:15" ht="25.5" customHeight="1" x14ac:dyDescent="0.25">
      <c r="C30" s="37"/>
      <c r="E30" s="61" t="s">
        <v>102</v>
      </c>
      <c r="F30" s="260">
        <v>26</v>
      </c>
      <c r="G30" s="260"/>
      <c r="H30" s="34"/>
      <c r="I30" s="62" t="s">
        <v>103</v>
      </c>
      <c r="J30" s="261"/>
      <c r="K30" s="262"/>
      <c r="L30" s="63"/>
      <c r="M30" s="20"/>
      <c r="O30" s="216"/>
    </row>
    <row r="31" spans="1:15" ht="15" x14ac:dyDescent="0.25">
      <c r="C31" s="37"/>
      <c r="E31" s="38" t="s">
        <v>104</v>
      </c>
      <c r="F31" s="263">
        <f>(I45+I46)/F30</f>
        <v>427.59423076923071</v>
      </c>
      <c r="G31" s="263"/>
      <c r="H31" s="39"/>
      <c r="I31" s="40" t="s">
        <v>105</v>
      </c>
      <c r="J31" s="264" t="s">
        <v>266</v>
      </c>
      <c r="K31" s="265"/>
      <c r="L31" s="39"/>
      <c r="M31" s="20"/>
    </row>
    <row r="32" spans="1:15" ht="15" x14ac:dyDescent="0.25">
      <c r="C32" s="37"/>
      <c r="E32" s="38" t="s">
        <v>106</v>
      </c>
      <c r="F32" s="273" t="s">
        <v>269</v>
      </c>
      <c r="G32" s="273"/>
      <c r="H32" s="39"/>
      <c r="I32" s="40" t="s">
        <v>107</v>
      </c>
      <c r="J32" s="264"/>
      <c r="K32" s="265"/>
      <c r="L32" s="39"/>
      <c r="M32" s="20"/>
    </row>
    <row r="33" spans="1:14" ht="15" x14ac:dyDescent="0.25">
      <c r="C33" s="37"/>
      <c r="E33" s="45"/>
      <c r="F33" s="58"/>
      <c r="G33" s="39"/>
      <c r="H33" s="39"/>
      <c r="I33" s="40" t="s">
        <v>108</v>
      </c>
      <c r="J33" s="264" t="s">
        <v>109</v>
      </c>
      <c r="K33" s="265"/>
      <c r="L33" s="39"/>
      <c r="M33" s="20"/>
    </row>
    <row r="34" spans="1:14" ht="48" thickBot="1" x14ac:dyDescent="0.3">
      <c r="C34" s="37"/>
      <c r="E34" s="64" t="s">
        <v>110</v>
      </c>
      <c r="F34" s="65" t="s">
        <v>111</v>
      </c>
      <c r="G34" s="65" t="s">
        <v>112</v>
      </c>
      <c r="H34" s="50"/>
      <c r="I34" s="50"/>
      <c r="J34" s="51"/>
      <c r="K34" s="66"/>
      <c r="L34" s="39"/>
      <c r="M34" s="20"/>
    </row>
    <row r="35" spans="1:14" ht="15" x14ac:dyDescent="0.25">
      <c r="C35" s="37"/>
      <c r="E35" s="39"/>
      <c r="F35" s="67"/>
      <c r="G35" s="39"/>
      <c r="H35" s="39"/>
      <c r="I35" s="39"/>
      <c r="J35" s="39"/>
      <c r="K35" s="39"/>
      <c r="L35" s="39"/>
      <c r="M35" s="68"/>
    </row>
    <row r="36" spans="1:14" ht="19.5" thickBot="1" x14ac:dyDescent="0.35">
      <c r="C36" s="37"/>
      <c r="D36" s="69"/>
      <c r="E36" s="269" t="s">
        <v>113</v>
      </c>
      <c r="F36" s="269"/>
      <c r="G36" s="269"/>
      <c r="H36" s="269"/>
      <c r="I36" s="269"/>
      <c r="J36" s="269"/>
      <c r="K36" s="269"/>
      <c r="L36" s="70"/>
      <c r="M36" s="71"/>
      <c r="N36" s="69"/>
    </row>
    <row r="37" spans="1:14" ht="16.5" thickBot="1" x14ac:dyDescent="0.3">
      <c r="C37" s="37"/>
      <c r="D37" s="270" t="s">
        <v>114</v>
      </c>
      <c r="E37" s="271"/>
      <c r="F37" s="271"/>
      <c r="G37" s="272"/>
      <c r="I37" s="270" t="s">
        <v>115</v>
      </c>
      <c r="J37" s="271"/>
      <c r="K37" s="271"/>
      <c r="L37" s="272"/>
      <c r="M37" s="20"/>
    </row>
    <row r="38" spans="1:14" ht="17.25" thickBot="1" x14ac:dyDescent="0.4">
      <c r="A38" s="72"/>
      <c r="C38" s="37"/>
      <c r="D38" s="73" t="s">
        <v>116</v>
      </c>
      <c r="E38" s="74" t="s">
        <v>117</v>
      </c>
      <c r="F38" s="74" t="s">
        <v>118</v>
      </c>
      <c r="G38" s="75" t="s">
        <v>119</v>
      </c>
      <c r="H38" s="42"/>
      <c r="I38" s="76" t="s">
        <v>120</v>
      </c>
      <c r="J38" s="74" t="s">
        <v>121</v>
      </c>
      <c r="K38" s="74" t="s">
        <v>122</v>
      </c>
      <c r="L38" s="75" t="s">
        <v>123</v>
      </c>
      <c r="M38" s="20"/>
    </row>
    <row r="39" spans="1:14" ht="15" hidden="1" x14ac:dyDescent="0.25">
      <c r="A39" s="77"/>
      <c r="C39" s="37"/>
      <c r="D39" s="78" t="str">
        <f>'ALM PIVOT'!B7</f>
        <v>(blank)</v>
      </c>
      <c r="E39" s="79">
        <f>GETPIVOTDATA("BER",'ALM PIVOT'!$B$4,"Platform",'ALM PIVOT'!B7)+GETPIVOTDATA("COSMETICS",'ALM PIVOT'!$B$4,"Platform",'ALM PIVOT'!B7)+GETPIVOTDATA(" Out of Warranty",'ALM PIVOT'!$B$4,"Platform",'ALM PIVOT'!B7)+GETPIVOTDATA(" INFEST",'ALM PIVOT'!$B$4,"Platform",'ALM PIVOT'!B7)</f>
        <v>0</v>
      </c>
      <c r="F39" s="79">
        <f>GETPIVOTDATA("EOL",'ALM PIVOT'!$B4,"Platform",'ALM PIVOT'!B7)</f>
        <v>0</v>
      </c>
      <c r="G39" s="80">
        <f>SUM(E39:F39)</f>
        <v>0</v>
      </c>
      <c r="I39" s="81"/>
      <c r="J39" s="82"/>
      <c r="K39" s="82"/>
      <c r="L39" s="83"/>
      <c r="M39" s="20"/>
    </row>
    <row r="40" spans="1:14" ht="15" x14ac:dyDescent="0.25">
      <c r="A40" s="84"/>
      <c r="C40" s="37"/>
      <c r="D40" s="78" t="str">
        <f>'ALM PIVOT'!B8</f>
        <v>HD DVR</v>
      </c>
      <c r="E40" s="79">
        <f>GETPIVOTDATA("BER",'ALM PIVOT'!$B$4,"Platform",'ALM PIVOT'!B8)+GETPIVOTDATA("COSMETICS",'ALM PIVOT'!$B$4,"Platform",'ALM PIVOT'!B8)+GETPIVOTDATA(" Out of Warranty",'ALM PIVOT'!$B$4,"Platform",'ALM PIVOT'!B8)+GETPIVOTDATA(" INFEST",'ALM PIVOT'!$B$4,"Platform",'ALM PIVOT'!B8)</f>
        <v>7</v>
      </c>
      <c r="F40" s="79">
        <f>GETPIVOTDATA("EOL",'ALM PIVOT'!$B4,"Platform",'ALM PIVOT'!B8)</f>
        <v>13</v>
      </c>
      <c r="G40" s="80">
        <f t="shared" ref="G40" si="0">SUM(E40:F40)</f>
        <v>20</v>
      </c>
      <c r="H40" s="85" t="s">
        <v>124</v>
      </c>
      <c r="I40" s="86" t="s">
        <v>361</v>
      </c>
      <c r="J40" s="82" t="s">
        <v>284</v>
      </c>
      <c r="K40" s="82">
        <v>0</v>
      </c>
      <c r="L40" s="212">
        <f>SUM(K40*50)</f>
        <v>0</v>
      </c>
      <c r="M40" s="20"/>
    </row>
    <row r="41" spans="1:14" ht="15" x14ac:dyDescent="0.25">
      <c r="A41" s="84"/>
      <c r="C41" s="37"/>
      <c r="D41" s="78" t="str">
        <f>'ALM PIVOT'!B9</f>
        <v>HD MOCA</v>
      </c>
      <c r="E41" s="79">
        <f>GETPIVOTDATA("BER",'ALM PIVOT'!$B$4,"Platform",'ALM PIVOT'!B9)+GETPIVOTDATA("COSMETICS",'ALM PIVOT'!$B$4,"Platform",'ALM PIVOT'!B9)+GETPIVOTDATA(" Out of Warranty",'ALM PIVOT'!$B$4,"Platform",'ALM PIVOT'!B9)+GETPIVOTDATA(" INFEST",'ALM PIVOT'!$B$4,"Platform",'ALM PIVOT'!B9)</f>
        <v>37</v>
      </c>
      <c r="F41" s="79">
        <f>GETPIVOTDATA("EOL",'ALM PIVOT'!$B5,"Platform",'ALM PIVOT'!B9)</f>
        <v>125</v>
      </c>
      <c r="G41" s="80">
        <f t="shared" ref="G41:G42" si="1">SUM(E41:F41)</f>
        <v>162</v>
      </c>
      <c r="H41" s="85" t="s">
        <v>125</v>
      </c>
      <c r="I41" s="86" t="s">
        <v>288</v>
      </c>
      <c r="J41" s="82" t="s">
        <v>284</v>
      </c>
      <c r="K41" s="82">
        <v>0</v>
      </c>
      <c r="L41" s="212">
        <f>SUM(K41*25)</f>
        <v>0</v>
      </c>
      <c r="M41" s="20"/>
    </row>
    <row r="42" spans="1:14" ht="15" x14ac:dyDescent="0.25">
      <c r="C42" s="37"/>
      <c r="D42" s="78" t="str">
        <f>'ALM PIVOT'!B10</f>
        <v>HD</v>
      </c>
      <c r="E42" s="79">
        <f>GETPIVOTDATA("BER",'ALM PIVOT'!$B$4,"Platform",'ALM PIVOT'!B10)+GETPIVOTDATA("COSMETICS",'ALM PIVOT'!$B$4,"Platform",'ALM PIVOT'!B10)+GETPIVOTDATA(" Out of Warranty",'ALM PIVOT'!$B$4,"Platform",'ALM PIVOT'!B10)+GETPIVOTDATA(" INFEST",'ALM PIVOT'!$B$4,"Platform",'ALM PIVOT'!B10)</f>
        <v>33</v>
      </c>
      <c r="F42" s="79">
        <f>GETPIVOTDATA("EOL",'ALM PIVOT'!$B6,"Platform",'ALM PIVOT'!B10)</f>
        <v>23</v>
      </c>
      <c r="G42" s="80">
        <f t="shared" si="1"/>
        <v>56</v>
      </c>
      <c r="H42" s="87">
        <f>SUM(G40:G92)</f>
        <v>6390</v>
      </c>
      <c r="I42" s="86" t="s">
        <v>126</v>
      </c>
      <c r="J42" s="82" t="s">
        <v>284</v>
      </c>
      <c r="K42" s="82">
        <v>0</v>
      </c>
      <c r="L42" s="212">
        <f>SUM(K42*346)</f>
        <v>0</v>
      </c>
      <c r="M42" s="20"/>
    </row>
    <row r="43" spans="1:14" ht="15" x14ac:dyDescent="0.25">
      <c r="A43" s="84"/>
      <c r="C43" s="37"/>
      <c r="D43" s="78" t="str">
        <f>'ALM PIVOT'!B11</f>
        <v>D3.1 WIRED EMTA</v>
      </c>
      <c r="E43" s="79">
        <f>GETPIVOTDATA("BER",'ALM PIVOT'!$B$4,"Platform",'ALM PIVOT'!B11)+GETPIVOTDATA("COSMETICS",'ALM PIVOT'!$B$4,"Platform",'ALM PIVOT'!B11)+GETPIVOTDATA(" Out of Warranty",'ALM PIVOT'!$B$4,"Platform",'ALM PIVOT'!B11)+GETPIVOTDATA(" INFEST",'ALM PIVOT'!$B$4,"Platform",'ALM PIVOT'!B11)</f>
        <v>679</v>
      </c>
      <c r="F43" s="79">
        <f>GETPIVOTDATA("EOL",'ALM PIVOT'!$B7,"Platform",'ALM PIVOT'!B11)</f>
        <v>0</v>
      </c>
      <c r="G43" s="80">
        <f t="shared" ref="G43:G49" si="2">SUM(E43:F43)</f>
        <v>679</v>
      </c>
      <c r="I43" s="86" t="s">
        <v>285</v>
      </c>
      <c r="J43" s="82" t="s">
        <v>284</v>
      </c>
      <c r="K43" s="82">
        <v>0</v>
      </c>
      <c r="L43" s="212">
        <f>SUM(K43*25)</f>
        <v>0</v>
      </c>
      <c r="M43" s="20"/>
    </row>
    <row r="44" spans="1:14" ht="15" x14ac:dyDescent="0.25">
      <c r="A44" s="84"/>
      <c r="C44" s="37"/>
      <c r="D44" s="78" t="str">
        <f>'ALM PIVOT'!B12</f>
        <v>D3.1 2.5G WIRED EMTA</v>
      </c>
      <c r="E44" s="79">
        <f>GETPIVOTDATA("BER",'ALM PIVOT'!$B$4,"Platform",'ALM PIVOT'!B12)+GETPIVOTDATA("COSMETICS",'ALM PIVOT'!$B$4,"Platform",'ALM PIVOT'!B12)+GETPIVOTDATA(" Out of Warranty",'ALM PIVOT'!$B$4,"Platform",'ALM PIVOT'!B12)+GETPIVOTDATA(" INFEST",'ALM PIVOT'!$B$4,"Platform",'ALM PIVOT'!B12)</f>
        <v>1630</v>
      </c>
      <c r="F44" s="79">
        <f>GETPIVOTDATA("EOL",'ALM PIVOT'!$B8,"Platform",'ALM PIVOT'!B12)</f>
        <v>0</v>
      </c>
      <c r="G44" s="80">
        <f t="shared" si="2"/>
        <v>1630</v>
      </c>
      <c r="I44" s="86" t="s">
        <v>286</v>
      </c>
      <c r="J44" s="82" t="s">
        <v>284</v>
      </c>
      <c r="K44" s="82">
        <v>0</v>
      </c>
      <c r="L44" s="212">
        <f>SUM(K44*45)</f>
        <v>0</v>
      </c>
      <c r="M44" s="20"/>
    </row>
    <row r="45" spans="1:14" ht="15" x14ac:dyDescent="0.25">
      <c r="A45" s="84"/>
      <c r="C45" s="37"/>
      <c r="D45" s="78" t="str">
        <f>'ALM PIVOT'!B13</f>
        <v>WAVE 2 ROUTER</v>
      </c>
      <c r="E45" s="79">
        <f>GETPIVOTDATA("BER",'ALM PIVOT'!$B$4,"Platform",'ALM PIVOT'!B13)+GETPIVOTDATA("COSMETICS",'ALM PIVOT'!$B$4,"Platform",'ALM PIVOT'!B13)+GETPIVOTDATA(" Out of Warranty",'ALM PIVOT'!$B$4,"Platform",'ALM PIVOT'!B13)+GETPIVOTDATA(" INFEST",'ALM PIVOT'!$B$4,"Platform",'ALM PIVOT'!B13)</f>
        <v>95</v>
      </c>
      <c r="F45" s="79">
        <f>GETPIVOTDATA("EOL",'ALM PIVOT'!$B9,"Platform",'ALM PIVOT'!B13)</f>
        <v>245</v>
      </c>
      <c r="G45" s="80">
        <f t="shared" si="2"/>
        <v>340</v>
      </c>
      <c r="H45" s="88" t="s">
        <v>127</v>
      </c>
      <c r="I45" s="195">
        <v>11117.449999999999</v>
      </c>
      <c r="J45" s="82"/>
      <c r="K45" s="82"/>
      <c r="L45" s="83"/>
      <c r="M45" s="20"/>
    </row>
    <row r="46" spans="1:14" ht="15" x14ac:dyDescent="0.25">
      <c r="A46" s="84"/>
      <c r="C46" s="37"/>
      <c r="D46" s="78" t="str">
        <f>'ALM PIVOT'!B14</f>
        <v>HD WORLDBOX 2.0</v>
      </c>
      <c r="E46" s="79">
        <f>GETPIVOTDATA("BER",'ALM PIVOT'!$B$4,"Platform",'ALM PIVOT'!B14)+GETPIVOTDATA("COSMETICS",'ALM PIVOT'!$B$4,"Platform",'ALM PIVOT'!B14)+GETPIVOTDATA(" Out of Warranty",'ALM PIVOT'!$B$4,"Platform",'ALM PIVOT'!B14)+GETPIVOTDATA(" INFEST",'ALM PIVOT'!$B$4,"Platform",'ALM PIVOT'!B14)</f>
        <v>22</v>
      </c>
      <c r="F46" s="79">
        <f>GETPIVOTDATA("EOL",'ALM PIVOT'!$B10,"Platform",'ALM PIVOT'!B14)</f>
        <v>0</v>
      </c>
      <c r="G46" s="80">
        <f t="shared" si="2"/>
        <v>22</v>
      </c>
      <c r="H46" s="88" t="s">
        <v>128</v>
      </c>
      <c r="I46" s="221">
        <f>SUM(L40:L44)</f>
        <v>0</v>
      </c>
      <c r="J46" s="82"/>
      <c r="K46" s="82"/>
      <c r="L46" s="83"/>
      <c r="M46" s="20"/>
    </row>
    <row r="47" spans="1:14" ht="15.75" thickBot="1" x14ac:dyDescent="0.3">
      <c r="A47" s="84"/>
      <c r="C47" s="37"/>
      <c r="D47" s="78" t="str">
        <f>'ALM PIVOT'!B15</f>
        <v>HD DVR WORLDBOX 2.0</v>
      </c>
      <c r="E47" s="79">
        <f>GETPIVOTDATA("BER",'ALM PIVOT'!$B$4,"Platform",'ALM PIVOT'!B15)+GETPIVOTDATA("COSMETICS",'ALM PIVOT'!$B$4,"Platform",'ALM PIVOT'!B15)+GETPIVOTDATA(" Out of Warranty",'ALM PIVOT'!$B$4,"Platform",'ALM PIVOT'!B15)+GETPIVOTDATA(" INFEST",'ALM PIVOT'!$B$4,"Platform",'ALM PIVOT'!B15)</f>
        <v>14</v>
      </c>
      <c r="F47" s="79">
        <f>GETPIVOTDATA("EOL",'ALM PIVOT'!$B11,"Platform",'ALM PIVOT'!B15)</f>
        <v>0</v>
      </c>
      <c r="G47" s="80">
        <f t="shared" si="2"/>
        <v>14</v>
      </c>
      <c r="H47" t="s">
        <v>365</v>
      </c>
      <c r="I47" s="222">
        <v>0</v>
      </c>
      <c r="J47" s="219"/>
      <c r="K47" s="219"/>
      <c r="L47" s="220"/>
      <c r="M47" s="20"/>
    </row>
    <row r="48" spans="1:14" ht="15.75" thickBot="1" x14ac:dyDescent="0.3">
      <c r="A48" s="84"/>
      <c r="C48" s="37"/>
      <c r="D48" s="78" t="str">
        <f>'ALM PIVOT'!B16</f>
        <v>HD WORLDBOX</v>
      </c>
      <c r="E48" s="79">
        <f>GETPIVOTDATA("BER",'ALM PIVOT'!$B$4,"Platform",'ALM PIVOT'!B16)+GETPIVOTDATA("COSMETICS",'ALM PIVOT'!$B$4,"Platform",'ALM PIVOT'!B16)+GETPIVOTDATA(" Out of Warranty",'ALM PIVOT'!$B$4,"Platform",'ALM PIVOT'!B16)+GETPIVOTDATA(" INFEST",'ALM PIVOT'!$B$4,"Platform",'ALM PIVOT'!B16)</f>
        <v>42</v>
      </c>
      <c r="F48" s="79">
        <f>GETPIVOTDATA("EOL",'ALM PIVOT'!$B12,"Platform",'ALM PIVOT'!B16)</f>
        <v>0</v>
      </c>
      <c r="G48" s="80">
        <f t="shared" si="2"/>
        <v>42</v>
      </c>
      <c r="I48" s="76" t="s">
        <v>120</v>
      </c>
      <c r="J48" s="74" t="s">
        <v>364</v>
      </c>
      <c r="K48" s="74" t="s">
        <v>362</v>
      </c>
      <c r="L48" s="74" t="s">
        <v>363</v>
      </c>
      <c r="M48" s="20"/>
    </row>
    <row r="49" spans="1:13" ht="15" x14ac:dyDescent="0.25">
      <c r="A49" s="84"/>
      <c r="C49" s="37"/>
      <c r="D49" s="78" t="str">
        <f>'ALM PIVOT'!B17</f>
        <v>HD DVR WORLDBOX</v>
      </c>
      <c r="E49" s="79">
        <f>GETPIVOTDATA("BER",'ALM PIVOT'!$B$4,"Platform",'ALM PIVOT'!B17)+GETPIVOTDATA("COSMETICS",'ALM PIVOT'!$B$4,"Platform",'ALM PIVOT'!B17)+GETPIVOTDATA(" Out of Warranty",'ALM PIVOT'!$B$4,"Platform",'ALM PIVOT'!B17)+GETPIVOTDATA(" INFEST",'ALM PIVOT'!$B$4,"Platform",'ALM PIVOT'!B17)</f>
        <v>23</v>
      </c>
      <c r="F49" s="79">
        <f>GETPIVOTDATA("EOL",'ALM PIVOT'!$B13,"Platform",'ALM PIVOT'!B17)</f>
        <v>0</v>
      </c>
      <c r="G49" s="80">
        <f t="shared" si="2"/>
        <v>23</v>
      </c>
      <c r="H49" s="89"/>
      <c r="I49" s="266" t="s">
        <v>361</v>
      </c>
      <c r="J49" s="267"/>
      <c r="K49" s="267"/>
      <c r="L49" s="268"/>
      <c r="M49" s="20"/>
    </row>
    <row r="50" spans="1:13" ht="15" x14ac:dyDescent="0.25">
      <c r="A50" s="84"/>
      <c r="C50" s="37"/>
      <c r="D50" s="78" t="str">
        <f>'ALM PIVOT'!B18</f>
        <v>WAVE 2 ROUTER SCP</v>
      </c>
      <c r="E50" s="79">
        <f>GETPIVOTDATA("BER",'ALM PIVOT'!$B$4,"Platform",'ALM PIVOT'!B18)+GETPIVOTDATA("COSMETICS",'ALM PIVOT'!$B$4,"Platform",'ALM PIVOT'!B18)+GETPIVOTDATA(" Out of Warranty",'ALM PIVOT'!$B$4,"Platform",'ALM PIVOT'!B18)+GETPIVOTDATA(" INFEST",'ALM PIVOT'!$B$4,"Platform",'ALM PIVOT'!B18)</f>
        <v>300</v>
      </c>
      <c r="F50" s="79">
        <f>GETPIVOTDATA("EOL",'ALM PIVOT'!$B14,"Platform",'ALM PIVOT'!B18)</f>
        <v>0</v>
      </c>
      <c r="G50" s="80">
        <f t="shared" ref="G50:G58" si="3">SUM(E50:F50)</f>
        <v>300</v>
      </c>
      <c r="H50" s="39"/>
      <c r="I50" s="193"/>
      <c r="J50" s="196"/>
      <c r="K50" s="82"/>
      <c r="L50" s="83"/>
      <c r="M50" s="20"/>
    </row>
    <row r="51" spans="1:13" ht="15" x14ac:dyDescent="0.25">
      <c r="A51" s="84"/>
      <c r="C51" s="37"/>
      <c r="D51" s="78" t="str">
        <f>'ALM PIVOT'!B19</f>
        <v>WIFI 6 ROUTER SCP</v>
      </c>
      <c r="E51" s="79">
        <f>GETPIVOTDATA("BER",'ALM PIVOT'!$B$4,"Platform",'ALM PIVOT'!B19)+GETPIVOTDATA("COSMETICS",'ALM PIVOT'!$B$4,"Platform",'ALM PIVOT'!B19)+GETPIVOTDATA(" Out of Warranty",'ALM PIVOT'!$B$4,"Platform",'ALM PIVOT'!B19)+GETPIVOTDATA(" INFEST",'ALM PIVOT'!$B$4,"Platform",'ALM PIVOT'!B19)</f>
        <v>416</v>
      </c>
      <c r="F51" s="79">
        <f>GETPIVOTDATA("EOL",'ALM PIVOT'!$B15,"Platform",'ALM PIVOT'!B19)</f>
        <v>0</v>
      </c>
      <c r="G51" s="80">
        <f t="shared" si="3"/>
        <v>416</v>
      </c>
      <c r="I51" s="193"/>
      <c r="J51" s="196"/>
      <c r="K51" s="82"/>
      <c r="L51" s="83"/>
      <c r="M51" s="20"/>
    </row>
    <row r="52" spans="1:13" ht="15" x14ac:dyDescent="0.25">
      <c r="A52" s="84"/>
      <c r="C52" s="37"/>
      <c r="D52" s="78" t="str">
        <f>'ALM PIVOT'!B20</f>
        <v>WIFI 6 ROUTER RES</v>
      </c>
      <c r="E52" s="79">
        <f>GETPIVOTDATA("BER",'ALM PIVOT'!$B$4,"Platform",'ALM PIVOT'!B20)+GETPIVOTDATA("COSMETICS",'ALM PIVOT'!$B$4,"Platform",'ALM PIVOT'!B20)+GETPIVOTDATA(" Out of Warranty",'ALM PIVOT'!$B$4,"Platform",'ALM PIVOT'!B20)+GETPIVOTDATA(" INFEST",'ALM PIVOT'!$B$4,"Platform",'ALM PIVOT'!B20)</f>
        <v>227</v>
      </c>
      <c r="F52" s="79">
        <f>GETPIVOTDATA("EOL",'ALM PIVOT'!$B16,"Platform",'ALM PIVOT'!B20)</f>
        <v>0</v>
      </c>
      <c r="G52" s="80">
        <f t="shared" si="3"/>
        <v>227</v>
      </c>
      <c r="I52" s="193"/>
      <c r="J52" s="196"/>
      <c r="K52" s="82"/>
      <c r="L52" s="83"/>
      <c r="M52" s="20"/>
    </row>
    <row r="53" spans="1:13" ht="15" x14ac:dyDescent="0.25">
      <c r="A53" s="84"/>
      <c r="C53" s="37"/>
      <c r="D53" s="78" t="str">
        <f>'ALM PIVOT'!B21</f>
        <v>D3 24X8 WIRED EMTA</v>
      </c>
      <c r="E53" s="79">
        <f>GETPIVOTDATA("BER",'ALM PIVOT'!$B$4,"Platform",'ALM PIVOT'!B21)+GETPIVOTDATA("COSMETICS",'ALM PIVOT'!$B$4,"Platform",'ALM PIVOT'!B21)+GETPIVOTDATA(" Out of Warranty",'ALM PIVOT'!$B$4,"Platform",'ALM PIVOT'!B21)+GETPIVOTDATA(" INFEST",'ALM PIVOT'!$B$4,"Platform",'ALM PIVOT'!B21)</f>
        <v>51</v>
      </c>
      <c r="F53" s="79">
        <f>GETPIVOTDATA("EOL",'ALM PIVOT'!$B17,"Platform",'ALM PIVOT'!B21)</f>
        <v>0</v>
      </c>
      <c r="G53" s="80">
        <f t="shared" si="3"/>
        <v>51</v>
      </c>
      <c r="H53" s="39"/>
      <c r="I53" s="193"/>
      <c r="J53" s="196"/>
      <c r="K53" s="82"/>
      <c r="L53" s="83"/>
      <c r="M53" s="20"/>
    </row>
    <row r="54" spans="1:13" ht="15" x14ac:dyDescent="0.25">
      <c r="A54" s="84"/>
      <c r="C54" s="37"/>
      <c r="D54" s="78" t="str">
        <f>'ALM PIVOT'!B22</f>
        <v>HYDRA HD DVR</v>
      </c>
      <c r="E54" s="79">
        <f>GETPIVOTDATA("BER",'ALM PIVOT'!$B$4,"Platform",'ALM PIVOT'!B22)+GETPIVOTDATA("COSMETICS",'ALM PIVOT'!$B$4,"Platform",'ALM PIVOT'!B22)+GETPIVOTDATA(" Out of Warranty",'ALM PIVOT'!$B$4,"Platform",'ALM PIVOT'!B22)+GETPIVOTDATA(" INFEST",'ALM PIVOT'!$B$4,"Platform",'ALM PIVOT'!B22)</f>
        <v>13</v>
      </c>
      <c r="F54" s="79">
        <f>GETPIVOTDATA("EOL",'ALM PIVOT'!$B18,"Platform",'ALM PIVOT'!B22)</f>
        <v>0</v>
      </c>
      <c r="G54" s="80">
        <f t="shared" si="3"/>
        <v>13</v>
      </c>
      <c r="H54" s="39"/>
      <c r="I54" s="193"/>
      <c r="J54" s="196"/>
      <c r="K54" s="82"/>
      <c r="L54" s="83"/>
      <c r="M54" s="20"/>
    </row>
    <row r="55" spans="1:13" ht="15" x14ac:dyDescent="0.25">
      <c r="A55" s="84"/>
      <c r="C55" s="37"/>
      <c r="D55" s="78" t="str">
        <f>'ALM PIVOT'!B23</f>
        <v>4 LINE EMTA</v>
      </c>
      <c r="E55" s="79">
        <f>GETPIVOTDATA("BER",'ALM PIVOT'!$B$4,"Platform",'ALM PIVOT'!B23)+GETPIVOTDATA("COSMETICS",'ALM PIVOT'!$B$4,"Platform",'ALM PIVOT'!B23)+GETPIVOTDATA(" Out of Warranty",'ALM PIVOT'!$B$4,"Platform",'ALM PIVOT'!B23)+GETPIVOTDATA(" INFEST",'ALM PIVOT'!$B$4,"Platform",'ALM PIVOT'!B23)</f>
        <v>481</v>
      </c>
      <c r="F55" s="79">
        <f>GETPIVOTDATA("EOL",'ALM PIVOT'!$B19,"Platform",'ALM PIVOT'!B23)</f>
        <v>0</v>
      </c>
      <c r="G55" s="80">
        <f t="shared" si="3"/>
        <v>481</v>
      </c>
      <c r="H55" s="39"/>
      <c r="I55" s="193"/>
      <c r="J55" s="196"/>
      <c r="K55" s="82"/>
      <c r="L55" s="83"/>
      <c r="M55" s="20"/>
    </row>
    <row r="56" spans="1:13" ht="15" x14ac:dyDescent="0.25">
      <c r="A56" s="84"/>
      <c r="C56" s="37"/>
      <c r="D56" s="78" t="str">
        <f>'ALM PIVOT'!B24</f>
        <v>D2 WIRED MODEM</v>
      </c>
      <c r="E56" s="79">
        <f>GETPIVOTDATA("BER",'ALM PIVOT'!$B$4,"Platform",'ALM PIVOT'!B24)+GETPIVOTDATA("COSMETICS",'ALM PIVOT'!$B$4,"Platform",'ALM PIVOT'!B24)+GETPIVOTDATA(" Out of Warranty",'ALM PIVOT'!$B$4,"Platform",'ALM PIVOT'!B24)+GETPIVOTDATA(" INFEST",'ALM PIVOT'!$B$4,"Platform",'ALM PIVOT'!B24)</f>
        <v>0</v>
      </c>
      <c r="F56" s="79">
        <f>GETPIVOTDATA("EOL",'ALM PIVOT'!$B20,"Platform",'ALM PIVOT'!B24)</f>
        <v>6</v>
      </c>
      <c r="G56" s="80">
        <f t="shared" si="3"/>
        <v>6</v>
      </c>
      <c r="H56" s="39"/>
      <c r="I56" s="193"/>
      <c r="J56" s="196"/>
      <c r="K56" s="82"/>
      <c r="L56" s="83"/>
      <c r="M56" s="20"/>
    </row>
    <row r="57" spans="1:13" ht="15" x14ac:dyDescent="0.25">
      <c r="C57" s="37"/>
      <c r="D57" s="78" t="str">
        <f>'ALM PIVOT'!B25</f>
        <v>WIFI AP</v>
      </c>
      <c r="E57" s="79">
        <f>GETPIVOTDATA("BER",'ALM PIVOT'!$B$4,"Platform",'ALM PIVOT'!B25)+GETPIVOTDATA("COSMETICS",'ALM PIVOT'!$B$4,"Platform",'ALM PIVOT'!B25)+GETPIVOTDATA(" Out of Warranty",'ALM PIVOT'!$B$4,"Platform",'ALM PIVOT'!B25)+GETPIVOTDATA(" INFEST",'ALM PIVOT'!$B$4,"Platform",'ALM PIVOT'!B25)</f>
        <v>2</v>
      </c>
      <c r="F57" s="79">
        <f>GETPIVOTDATA("EOL",'ALM PIVOT'!$B21,"Platform",'ALM PIVOT'!B25)</f>
        <v>8</v>
      </c>
      <c r="G57" s="80">
        <f t="shared" si="3"/>
        <v>10</v>
      </c>
      <c r="H57" s="39"/>
      <c r="I57" s="193"/>
      <c r="J57" s="196"/>
      <c r="K57" s="191"/>
      <c r="L57" s="83"/>
      <c r="M57" s="20"/>
    </row>
    <row r="58" spans="1:13" ht="15" x14ac:dyDescent="0.25">
      <c r="C58" s="37"/>
      <c r="D58" s="78" t="str">
        <f>'ALM PIVOT'!B26</f>
        <v>EPON ONU</v>
      </c>
      <c r="E58" s="79">
        <f>GETPIVOTDATA("BER",'ALM PIVOT'!$B$4,"Platform",'ALM PIVOT'!B26)+GETPIVOTDATA("COSMETICS",'ALM PIVOT'!$B$4,"Platform",'ALM PIVOT'!B26)+GETPIVOTDATA(" Out of Warranty",'ALM PIVOT'!$B$4,"Platform",'ALM PIVOT'!B26)+GETPIVOTDATA(" INFEST",'ALM PIVOT'!$B$4,"Platform",'ALM PIVOT'!B26)</f>
        <v>0</v>
      </c>
      <c r="F58" s="79">
        <f>GETPIVOTDATA("EOL",'ALM PIVOT'!$B22,"Platform",'ALM PIVOT'!B26)</f>
        <v>13</v>
      </c>
      <c r="G58" s="80">
        <f t="shared" si="3"/>
        <v>13</v>
      </c>
      <c r="H58" s="39"/>
      <c r="I58" s="193"/>
      <c r="J58" s="196"/>
      <c r="K58" s="82"/>
      <c r="L58" s="83"/>
      <c r="M58" s="20"/>
    </row>
    <row r="59" spans="1:13" ht="15" x14ac:dyDescent="0.25">
      <c r="C59" s="37"/>
      <c r="D59" s="78" t="str">
        <f>'ALM PIVOT'!B27</f>
        <v>HD DVR MOCA</v>
      </c>
      <c r="E59" s="79">
        <f>GETPIVOTDATA("BER",'ALM PIVOT'!$B$4,"Platform",'ALM PIVOT'!B27)+GETPIVOTDATA("COSMETICS",'ALM PIVOT'!$B$4,"Platform",'ALM PIVOT'!B27)+GETPIVOTDATA(" Out of Warranty",'ALM PIVOT'!$B$4,"Platform",'ALM PIVOT'!B27)+GETPIVOTDATA(" INFEST",'ALM PIVOT'!$B$4,"Platform",'ALM PIVOT'!B27)</f>
        <v>3</v>
      </c>
      <c r="F59" s="79">
        <f>GETPIVOTDATA("EOL",'ALM PIVOT'!$B23,"Platform",'ALM PIVOT'!B27)</f>
        <v>167</v>
      </c>
      <c r="G59" s="80">
        <f t="shared" ref="G59:G80" si="4">SUM(E59:F59)</f>
        <v>170</v>
      </c>
      <c r="H59" s="39"/>
      <c r="I59" s="193"/>
      <c r="J59" s="196"/>
      <c r="K59" s="82"/>
      <c r="L59" s="83"/>
      <c r="M59" s="20"/>
    </row>
    <row r="60" spans="1:13" ht="15" x14ac:dyDescent="0.25">
      <c r="A60" s="77"/>
      <c r="C60" s="37"/>
      <c r="D60" s="78" t="str">
        <f>'ALM PIVOT'!B28</f>
        <v>D3 WIRED MODEM</v>
      </c>
      <c r="E60" s="79">
        <f>GETPIVOTDATA("BER",'ALM PIVOT'!$B$4,"Platform",'ALM PIVOT'!B28)+GETPIVOTDATA("COSMETICS",'ALM PIVOT'!$B$4,"Platform",'ALM PIVOT'!B28)+GETPIVOTDATA(" Out of Warranty",'ALM PIVOT'!$B$4,"Platform",'ALM PIVOT'!B28)+GETPIVOTDATA(" INFEST",'ALM PIVOT'!$B$4,"Platform",'ALM PIVOT'!B28)</f>
        <v>0</v>
      </c>
      <c r="F60" s="79">
        <f>GETPIVOTDATA("EOL",'ALM PIVOT'!$B24,"Platform",'ALM PIVOT'!B28)</f>
        <v>58</v>
      </c>
      <c r="G60" s="80">
        <f t="shared" si="4"/>
        <v>58</v>
      </c>
      <c r="H60" s="39"/>
      <c r="I60" s="193"/>
      <c r="J60" s="196"/>
      <c r="K60" s="82"/>
      <c r="L60" s="83"/>
      <c r="M60" s="20"/>
    </row>
    <row r="61" spans="1:13" ht="15" x14ac:dyDescent="0.25">
      <c r="A61" s="77"/>
      <c r="C61" s="37"/>
      <c r="D61" s="78" t="str">
        <f>'ALM PIVOT'!B29</f>
        <v>D3 16X4 WIRED MODEM</v>
      </c>
      <c r="E61" s="79">
        <f>GETPIVOTDATA("BER",'ALM PIVOT'!$B$4,"Platform",'ALM PIVOT'!B29)+GETPIVOTDATA("COSMETICS",'ALM PIVOT'!$B$4,"Platform",'ALM PIVOT'!B29)+GETPIVOTDATA(" Out of Warranty",'ALM PIVOT'!$B$4,"Platform",'ALM PIVOT'!B29)+GETPIVOTDATA(" INFEST",'ALM PIVOT'!$B$4,"Platform",'ALM PIVOT'!B29)</f>
        <v>0</v>
      </c>
      <c r="F61" s="79">
        <f>GETPIVOTDATA("EOL",'ALM PIVOT'!$B25,"Platform",'ALM PIVOT'!B29)</f>
        <v>37</v>
      </c>
      <c r="G61" s="80">
        <f t="shared" si="4"/>
        <v>37</v>
      </c>
      <c r="H61" s="39"/>
      <c r="I61" s="193"/>
      <c r="J61" s="196"/>
      <c r="K61" s="82"/>
      <c r="L61" s="83"/>
      <c r="M61" s="20"/>
    </row>
    <row r="62" spans="1:13" ht="15" x14ac:dyDescent="0.25">
      <c r="A62" s="77"/>
      <c r="C62" s="37"/>
      <c r="D62" s="78" t="str">
        <f>'ALM PIVOT'!B30</f>
        <v>D3 WIRELESS MODEM</v>
      </c>
      <c r="E62" s="79">
        <f>GETPIVOTDATA("BER",'ALM PIVOT'!$B$4,"Platform",'ALM PIVOT'!B30)+GETPIVOTDATA("COSMETICS",'ALM PIVOT'!$B$4,"Platform",'ALM PIVOT'!B30)+GETPIVOTDATA(" Out of Warranty",'ALM PIVOT'!$B$4,"Platform",'ALM PIVOT'!B30)+GETPIVOTDATA(" INFEST",'ALM PIVOT'!$B$4,"Platform",'ALM PIVOT'!B30)</f>
        <v>0</v>
      </c>
      <c r="F62" s="79">
        <f>GETPIVOTDATA("EOL",'ALM PIVOT'!$B26,"Platform",'ALM PIVOT'!B30)</f>
        <v>28</v>
      </c>
      <c r="G62" s="80">
        <f t="shared" si="4"/>
        <v>28</v>
      </c>
      <c r="H62" s="39"/>
      <c r="I62" s="193"/>
      <c r="J62" s="196"/>
      <c r="K62" s="82"/>
      <c r="L62" s="83"/>
      <c r="M62" s="20"/>
    </row>
    <row r="63" spans="1:13" ht="15" x14ac:dyDescent="0.25">
      <c r="A63" s="77"/>
      <c r="C63" s="37"/>
      <c r="D63" s="78" t="str">
        <f>'ALM PIVOT'!B31</f>
        <v>D3 AWG2 MODEM</v>
      </c>
      <c r="E63" s="79">
        <f>GETPIVOTDATA("BER",'ALM PIVOT'!$B$4,"Platform",'ALM PIVOT'!B31)+GETPIVOTDATA("COSMETICS",'ALM PIVOT'!$B$4,"Platform",'ALM PIVOT'!B31)+GETPIVOTDATA(" Out of Warranty",'ALM PIVOT'!$B$4,"Platform",'ALM PIVOT'!B31)+GETPIVOTDATA(" INFEST",'ALM PIVOT'!$B$4,"Platform",'ALM PIVOT'!B31)</f>
        <v>0</v>
      </c>
      <c r="F63" s="79">
        <f>GETPIVOTDATA("EOL",'ALM PIVOT'!$B27,"Platform",'ALM PIVOT'!B31)</f>
        <v>206</v>
      </c>
      <c r="G63" s="80">
        <f t="shared" si="4"/>
        <v>206</v>
      </c>
      <c r="H63" s="39"/>
      <c r="I63" s="193"/>
      <c r="J63" s="196"/>
      <c r="K63" s="82"/>
      <c r="L63" s="83"/>
      <c r="M63" s="20"/>
    </row>
    <row r="64" spans="1:13" ht="15" x14ac:dyDescent="0.25">
      <c r="A64" s="77"/>
      <c r="C64" s="37"/>
      <c r="D64" s="78" t="str">
        <f>'ALM PIVOT'!B32</f>
        <v>D2 WIRED EMTA</v>
      </c>
      <c r="E64" s="79">
        <f>GETPIVOTDATA("BER",'ALM PIVOT'!$B$4,"Platform",'ALM PIVOT'!B32)+GETPIVOTDATA("COSMETICS",'ALM PIVOT'!$B$4,"Platform",'ALM PIVOT'!B32)+GETPIVOTDATA(" Out of Warranty",'ALM PIVOT'!$B$4,"Platform",'ALM PIVOT'!B32)+GETPIVOTDATA(" INFEST",'ALM PIVOT'!$B$4,"Platform",'ALM PIVOT'!B32)</f>
        <v>0</v>
      </c>
      <c r="F64" s="79">
        <f>GETPIVOTDATA("EOL",'ALM PIVOT'!$B28,"Platform",'ALM PIVOT'!B32)</f>
        <v>53</v>
      </c>
      <c r="G64" s="80">
        <f t="shared" si="4"/>
        <v>53</v>
      </c>
      <c r="H64" s="39"/>
      <c r="I64" s="193"/>
      <c r="J64" s="196"/>
      <c r="K64" s="82"/>
      <c r="L64" s="83"/>
      <c r="M64" s="20"/>
    </row>
    <row r="65" spans="1:13" ht="15" x14ac:dyDescent="0.25">
      <c r="A65" s="77"/>
      <c r="C65" s="37"/>
      <c r="D65" s="78" t="str">
        <f>'ALM PIVOT'!B33</f>
        <v>D3 8X4 WIRED EMTA</v>
      </c>
      <c r="E65" s="79">
        <f>GETPIVOTDATA("BER",'ALM PIVOT'!$B$4,"Platform",'ALM PIVOT'!B33)+GETPIVOTDATA("COSMETICS",'ALM PIVOT'!$B$4,"Platform",'ALM PIVOT'!B33)+GETPIVOTDATA(" Out of Warranty",'ALM PIVOT'!$B$4,"Platform",'ALM PIVOT'!B33)+GETPIVOTDATA(" INFEST",'ALM PIVOT'!$B$4,"Platform",'ALM PIVOT'!B33)</f>
        <v>0</v>
      </c>
      <c r="F65" s="79">
        <f>GETPIVOTDATA("EOL",'ALM PIVOT'!$B29,"Platform",'ALM PIVOT'!B33)</f>
        <v>60</v>
      </c>
      <c r="G65" s="80">
        <f t="shared" si="4"/>
        <v>60</v>
      </c>
      <c r="H65" s="39"/>
      <c r="I65" s="193"/>
      <c r="J65" s="196"/>
      <c r="K65" s="82"/>
      <c r="L65" s="83"/>
      <c r="M65" s="20"/>
    </row>
    <row r="66" spans="1:13" ht="15" x14ac:dyDescent="0.25">
      <c r="A66" s="77"/>
      <c r="C66" s="37"/>
      <c r="D66" s="78" t="str">
        <f>'ALM PIVOT'!B34</f>
        <v>D3 16X4 WIRED EMTA</v>
      </c>
      <c r="E66" s="79">
        <f>GETPIVOTDATA("BER",'ALM PIVOT'!$B$4,"Platform",'ALM PIVOT'!B34)+GETPIVOTDATA("COSMETICS",'ALM PIVOT'!$B$4,"Platform",'ALM PIVOT'!B34)+GETPIVOTDATA(" Out of Warranty",'ALM PIVOT'!$B$4,"Platform",'ALM PIVOT'!B34)+GETPIVOTDATA(" INFEST",'ALM PIVOT'!$B$4,"Platform",'ALM PIVOT'!B34)</f>
        <v>0</v>
      </c>
      <c r="F66" s="79">
        <f>GETPIVOTDATA("EOL",'ALM PIVOT'!$B30,"Platform",'ALM PIVOT'!B34)</f>
        <v>170</v>
      </c>
      <c r="G66" s="80">
        <f t="shared" si="4"/>
        <v>170</v>
      </c>
      <c r="H66" s="39"/>
      <c r="I66" s="193"/>
      <c r="J66" s="196"/>
      <c r="K66" s="82"/>
      <c r="L66" s="83"/>
      <c r="M66" s="20"/>
    </row>
    <row r="67" spans="1:13" ht="15" x14ac:dyDescent="0.25">
      <c r="A67" s="77"/>
      <c r="C67" s="37"/>
      <c r="D67" s="78" t="str">
        <f>'ALM PIVOT'!B35</f>
        <v>D3 16X4 WIRED EMTA BATT</v>
      </c>
      <c r="E67" s="79">
        <f>GETPIVOTDATA("BER",'ALM PIVOT'!$B$4,"Platform",'ALM PIVOT'!B35)+GETPIVOTDATA("COSMETICS",'ALM PIVOT'!$B$4,"Platform",'ALM PIVOT'!B35)+GETPIVOTDATA(" Out of Warranty",'ALM PIVOT'!$B$4,"Platform",'ALM PIVOT'!B35)+GETPIVOTDATA(" INFEST",'ALM PIVOT'!$B$4,"Platform",'ALM PIVOT'!B35)</f>
        <v>0</v>
      </c>
      <c r="F67" s="79">
        <f>GETPIVOTDATA("EOL",'ALM PIVOT'!$B31,"Platform",'ALM PIVOT'!B35)</f>
        <v>3</v>
      </c>
      <c r="G67" s="80">
        <f t="shared" si="4"/>
        <v>3</v>
      </c>
      <c r="H67" s="39"/>
      <c r="I67" s="193"/>
      <c r="J67" s="196"/>
      <c r="K67" s="82"/>
      <c r="L67" s="83"/>
      <c r="M67" s="20"/>
    </row>
    <row r="68" spans="1:13" ht="15" x14ac:dyDescent="0.25">
      <c r="A68" s="77"/>
      <c r="C68" s="37"/>
      <c r="D68" s="78" t="str">
        <f>'ALM PIVOT'!B36</f>
        <v>D3 AWG2 EMTA</v>
      </c>
      <c r="E68" s="79">
        <f>GETPIVOTDATA("BER",'ALM PIVOT'!$B$4,"Platform",'ALM PIVOT'!B36)+GETPIVOTDATA("COSMETICS",'ALM PIVOT'!$B$4,"Platform",'ALM PIVOT'!B36)+GETPIVOTDATA(" Out of Warranty",'ALM PIVOT'!$B$4,"Platform",'ALM PIVOT'!B36)+GETPIVOTDATA(" INFEST",'ALM PIVOT'!$B$4,"Platform",'ALM PIVOT'!B36)</f>
        <v>0</v>
      </c>
      <c r="F68" s="79">
        <f>GETPIVOTDATA("EOL",'ALM PIVOT'!$B32,"Platform",'ALM PIVOT'!B36)</f>
        <v>455</v>
      </c>
      <c r="G68" s="80">
        <f t="shared" si="4"/>
        <v>455</v>
      </c>
      <c r="H68" s="39"/>
      <c r="I68" s="193"/>
      <c r="J68" s="129"/>
      <c r="K68" s="82"/>
      <c r="L68" s="83"/>
      <c r="M68" s="20"/>
    </row>
    <row r="69" spans="1:13" ht="15" x14ac:dyDescent="0.25">
      <c r="A69" s="77"/>
      <c r="C69" s="37"/>
      <c r="D69" s="78" t="str">
        <f>'ALM PIVOT'!B37</f>
        <v>STANDALONE ROUTERS</v>
      </c>
      <c r="E69" s="79">
        <f>GETPIVOTDATA("BER",'ALM PIVOT'!$B$4,"Platform",'ALM PIVOT'!B37)+GETPIVOTDATA("COSMETICS",'ALM PIVOT'!$B$4,"Platform",'ALM PIVOT'!B37)+GETPIVOTDATA(" Out of Warranty",'ALM PIVOT'!$B$4,"Platform",'ALM PIVOT'!B37)+GETPIVOTDATA(" INFEST",'ALM PIVOT'!$B$4,"Platform",'ALM PIVOT'!B37)</f>
        <v>0</v>
      </c>
      <c r="F69" s="79">
        <f>GETPIVOTDATA("EOL",'ALM PIVOT'!$B33,"Platform",'ALM PIVOT'!B37)</f>
        <v>362</v>
      </c>
      <c r="G69" s="80">
        <f t="shared" si="4"/>
        <v>362</v>
      </c>
      <c r="H69" s="39"/>
      <c r="I69" s="193"/>
      <c r="J69" s="196"/>
      <c r="K69" s="82"/>
      <c r="L69" s="83"/>
      <c r="M69" s="20"/>
    </row>
    <row r="70" spans="1:13" ht="15" x14ac:dyDescent="0.25">
      <c r="A70" s="77"/>
      <c r="C70" s="37"/>
      <c r="D70" s="78" t="str">
        <f>'ALM PIVOT'!B38</f>
        <v>WIFI 6E ROUTER SCP</v>
      </c>
      <c r="E70" s="79">
        <f>GETPIVOTDATA("BER",'ALM PIVOT'!$B$4,"Platform",'ALM PIVOT'!B38)+GETPIVOTDATA("COSMETICS",'ALM PIVOT'!$B$4,"Platform",'ALM PIVOT'!B38)+GETPIVOTDATA(" Out of Warranty",'ALM PIVOT'!$B$4,"Platform",'ALM PIVOT'!B38)+GETPIVOTDATA(" INFEST",'ALM PIVOT'!$B$4,"Platform",'ALM PIVOT'!B38)</f>
        <v>110</v>
      </c>
      <c r="F70" s="79">
        <f>GETPIVOTDATA("EOL",'ALM PIVOT'!$B34,"Platform",'ALM PIVOT'!B38)</f>
        <v>0</v>
      </c>
      <c r="G70" s="80">
        <f t="shared" si="4"/>
        <v>110</v>
      </c>
      <c r="H70" s="39"/>
      <c r="I70" s="193"/>
      <c r="J70" s="196"/>
      <c r="K70" s="82"/>
      <c r="L70" s="83"/>
      <c r="M70" s="20"/>
    </row>
    <row r="71" spans="1:13" ht="15" x14ac:dyDescent="0.25">
      <c r="A71" s="77"/>
      <c r="C71" s="37"/>
      <c r="D71" s="78" t="str">
        <f>'ALM PIVOT'!B39</f>
        <v>SONU</v>
      </c>
      <c r="E71" s="79">
        <f>GETPIVOTDATA("BER",'ALM PIVOT'!$B$4,"Platform",'ALM PIVOT'!B39)+GETPIVOTDATA("COSMETICS",'ALM PIVOT'!$B$4,"Platform",'ALM PIVOT'!B39)+GETPIVOTDATA(" Out of Warranty",'ALM PIVOT'!$B$4,"Platform",'ALM PIVOT'!B39)+GETPIVOTDATA(" INFEST",'ALM PIVOT'!$B$4,"Platform",'ALM PIVOT'!B39)</f>
        <v>23</v>
      </c>
      <c r="F71" s="79">
        <f>GETPIVOTDATA("EOL",'ALM PIVOT'!$B35,"Platform",'ALM PIVOT'!B39)</f>
        <v>0</v>
      </c>
      <c r="G71" s="80">
        <f t="shared" si="4"/>
        <v>23</v>
      </c>
      <c r="H71" s="39"/>
      <c r="I71" s="193"/>
      <c r="J71" s="129"/>
      <c r="K71" s="82"/>
      <c r="L71" s="83"/>
      <c r="M71" s="20"/>
    </row>
    <row r="72" spans="1:13" ht="15" x14ac:dyDescent="0.25">
      <c r="A72" s="77"/>
      <c r="C72" s="37"/>
      <c r="D72" s="78" t="str">
        <f>'ALM PIVOT'!B40</f>
        <v>D3.1 WIRED MODEM</v>
      </c>
      <c r="E72" s="79">
        <f>GETPIVOTDATA("BER",'ALM PIVOT'!$B$4,"Platform",'ALM PIVOT'!B40)+GETPIVOTDATA("COSMETICS",'ALM PIVOT'!$B$4,"Platform",'ALM PIVOT'!B40)+GETPIVOTDATA(" Out of Warranty",'ALM PIVOT'!$B$4,"Platform",'ALM PIVOT'!B40)+GETPIVOTDATA(" INFEST",'ALM PIVOT'!$B$4,"Platform",'ALM PIVOT'!B40)</f>
        <v>0</v>
      </c>
      <c r="F72" s="79">
        <f>GETPIVOTDATA("EOL",'ALM PIVOT'!$B36,"Platform",'ALM PIVOT'!B40)</f>
        <v>2</v>
      </c>
      <c r="G72" s="80">
        <f t="shared" si="4"/>
        <v>2</v>
      </c>
      <c r="H72" s="39"/>
      <c r="I72" s="193"/>
      <c r="J72" s="195"/>
      <c r="K72" s="82"/>
      <c r="L72" s="83"/>
      <c r="M72" s="20"/>
    </row>
    <row r="73" spans="1:13" ht="15" x14ac:dyDescent="0.25">
      <c r="A73" s="77"/>
      <c r="C73" s="37"/>
      <c r="D73" s="78" t="str">
        <f>'ALM PIVOT'!B41</f>
        <v>8 LINE EMTA</v>
      </c>
      <c r="E73" s="79">
        <f>GETPIVOTDATA("BER",'ALM PIVOT'!$B$4,"Platform",'ALM PIVOT'!B41)+GETPIVOTDATA("COSMETICS",'ALM PIVOT'!$B$4,"Platform",'ALM PIVOT'!B41)+GETPIVOTDATA(" Out of Warranty",'ALM PIVOT'!$B$4,"Platform",'ALM PIVOT'!B41)+GETPIVOTDATA(" INFEST",'ALM PIVOT'!$B$4,"Platform",'ALM PIVOT'!B41)</f>
        <v>0</v>
      </c>
      <c r="F73" s="79">
        <f>GETPIVOTDATA("EOL",'ALM PIVOT'!$B37,"Platform",'ALM PIVOT'!B41)</f>
        <v>6</v>
      </c>
      <c r="G73" s="80">
        <f t="shared" si="4"/>
        <v>6</v>
      </c>
      <c r="H73" s="39"/>
      <c r="I73" s="193"/>
      <c r="J73" s="194"/>
      <c r="K73" s="82"/>
      <c r="L73" s="83"/>
      <c r="M73" s="20"/>
    </row>
    <row r="74" spans="1:13" ht="15" x14ac:dyDescent="0.25">
      <c r="A74" s="77"/>
      <c r="C74" s="37"/>
      <c r="D74" s="78" t="str">
        <f>'ALM PIVOT'!B42</f>
        <v>DTA HD</v>
      </c>
      <c r="E74" s="79">
        <f>GETPIVOTDATA("BER",'ALM PIVOT'!$B$4,"Platform",'ALM PIVOT'!B42)+GETPIVOTDATA("COSMETICS",'ALM PIVOT'!$B$4,"Platform",'ALM PIVOT'!B42)+GETPIVOTDATA(" Out of Warranty",'ALM PIVOT'!$B$4,"Platform",'ALM PIVOT'!B42)+GETPIVOTDATA(" INFEST",'ALM PIVOT'!$B$4,"Platform",'ALM PIVOT'!B42)</f>
        <v>0</v>
      </c>
      <c r="F74" s="79">
        <f>GETPIVOTDATA("EOL",'ALM PIVOT'!$B38,"Platform",'ALM PIVOT'!B42)</f>
        <v>33</v>
      </c>
      <c r="G74" s="80">
        <f t="shared" si="4"/>
        <v>33</v>
      </c>
      <c r="H74" s="39"/>
      <c r="I74" s="193"/>
      <c r="J74" s="194"/>
      <c r="K74" s="82"/>
      <c r="L74" s="83"/>
      <c r="M74" s="20"/>
    </row>
    <row r="75" spans="1:13" ht="15" x14ac:dyDescent="0.25">
      <c r="A75" s="77"/>
      <c r="C75" s="37"/>
      <c r="D75" s="78" t="str">
        <f>'ALM PIVOT'!B43</f>
        <v>D3 WIRED EMTA W/BATT</v>
      </c>
      <c r="E75" s="79">
        <f>GETPIVOTDATA("BER",'ALM PIVOT'!$B$4,"Platform",'ALM PIVOT'!B43)+GETPIVOTDATA("COSMETICS",'ALM PIVOT'!$B$4,"Platform",'ALM PIVOT'!B43)+GETPIVOTDATA(" Out of Warranty",'ALM PIVOT'!$B$4,"Platform",'ALM PIVOT'!B43)+GETPIVOTDATA(" INFEST",'ALM PIVOT'!$B$4,"Platform",'ALM PIVOT'!B43)</f>
        <v>0</v>
      </c>
      <c r="F75" s="79">
        <f>GETPIVOTDATA("EOL",'ALM PIVOT'!$B39,"Platform",'ALM PIVOT'!B43)</f>
        <v>1</v>
      </c>
      <c r="G75" s="80">
        <f t="shared" si="4"/>
        <v>1</v>
      </c>
      <c r="H75" s="39"/>
      <c r="I75" s="193"/>
      <c r="J75" s="194"/>
      <c r="K75" s="82"/>
      <c r="L75" s="83"/>
      <c r="M75" s="20"/>
    </row>
    <row r="76" spans="1:13" ht="15" x14ac:dyDescent="0.25">
      <c r="A76" s="77"/>
      <c r="C76" s="37"/>
      <c r="D76" s="78" t="str">
        <f>'ALM PIVOT'!B44</f>
        <v>M CABLE CARD</v>
      </c>
      <c r="E76" s="79">
        <f>GETPIVOTDATA("BER",'ALM PIVOT'!$B$4,"Platform",'ALM PIVOT'!B44)+GETPIVOTDATA("COSMETICS",'ALM PIVOT'!$B$4,"Platform",'ALM PIVOT'!B44)+GETPIVOTDATA(" Out of Warranty",'ALM PIVOT'!$B$4,"Platform",'ALM PIVOT'!B44)+GETPIVOTDATA(" INFEST",'ALM PIVOT'!$B$4,"Platform",'ALM PIVOT'!B44)</f>
        <v>4</v>
      </c>
      <c r="F76" s="79">
        <f>GETPIVOTDATA("EOL",'ALM PIVOT'!$B40,"Platform",'ALM PIVOT'!B44)</f>
        <v>37</v>
      </c>
      <c r="G76" s="80">
        <f t="shared" si="4"/>
        <v>41</v>
      </c>
      <c r="H76" s="39"/>
      <c r="I76" s="193"/>
      <c r="J76" s="195"/>
      <c r="K76" s="82"/>
      <c r="L76" s="83"/>
      <c r="M76" s="20"/>
    </row>
    <row r="77" spans="1:13" ht="15" x14ac:dyDescent="0.25">
      <c r="A77" s="77"/>
      <c r="C77" s="37"/>
      <c r="D77" s="78" t="str">
        <f>'ALM PIVOT'!B45</f>
        <v>D1 WIRED MODEM</v>
      </c>
      <c r="E77" s="79">
        <f>GETPIVOTDATA("BER",'ALM PIVOT'!$B$4,"Platform",'ALM PIVOT'!B45)+GETPIVOTDATA("COSMETICS",'ALM PIVOT'!$B$4,"Platform",'ALM PIVOT'!B45)+GETPIVOTDATA(" Out of Warranty",'ALM PIVOT'!$B$4,"Platform",'ALM PIVOT'!B45)+GETPIVOTDATA(" INFEST",'ALM PIVOT'!$B$4,"Platform",'ALM PIVOT'!B45)</f>
        <v>0</v>
      </c>
      <c r="F77" s="79">
        <f>GETPIVOTDATA("EOL",'ALM PIVOT'!$B41,"Platform",'ALM PIVOT'!B45)</f>
        <v>13</v>
      </c>
      <c r="G77" s="80">
        <f t="shared" si="4"/>
        <v>13</v>
      </c>
      <c r="H77" s="39"/>
      <c r="I77" s="86"/>
      <c r="J77" s="191"/>
      <c r="K77" s="82"/>
      <c r="L77" s="83"/>
      <c r="M77" s="20"/>
    </row>
    <row r="78" spans="1:13" ht="15" x14ac:dyDescent="0.25">
      <c r="A78" s="77"/>
      <c r="C78" s="37"/>
      <c r="D78" s="78" t="str">
        <f>'ALM PIVOT'!B46</f>
        <v>D2 WIRELESS EMTA</v>
      </c>
      <c r="E78" s="79">
        <f>GETPIVOTDATA("BER",'ALM PIVOT'!$B$4,"Platform",'ALM PIVOT'!B46)+GETPIVOTDATA("COSMETICS",'ALM PIVOT'!$B$4,"Platform",'ALM PIVOT'!B46)+GETPIVOTDATA(" Out of Warranty",'ALM PIVOT'!$B$4,"Platform",'ALM PIVOT'!B46)+GETPIVOTDATA(" INFEST",'ALM PIVOT'!$B$4,"Platform",'ALM PIVOT'!B46)</f>
        <v>0</v>
      </c>
      <c r="F78" s="79">
        <f>GETPIVOTDATA("EOL",'ALM PIVOT'!$B42,"Platform",'ALM PIVOT'!B46)</f>
        <v>1</v>
      </c>
      <c r="G78" s="80">
        <f t="shared" si="4"/>
        <v>1</v>
      </c>
      <c r="H78" s="39"/>
      <c r="I78" s="86"/>
      <c r="J78" s="82"/>
      <c r="K78" s="82"/>
      <c r="L78" s="83"/>
      <c r="M78" s="20"/>
    </row>
    <row r="79" spans="1:13" ht="15" x14ac:dyDescent="0.25">
      <c r="A79" s="77"/>
      <c r="C79" s="37"/>
      <c r="D79" s="78" t="str">
        <f>'ALM PIVOT'!B47</f>
        <v>D3 WIRELESS EMTA</v>
      </c>
      <c r="E79" s="79">
        <f>GETPIVOTDATA("BER",'ALM PIVOT'!$B$4,"Platform",'ALM PIVOT'!B47)+GETPIVOTDATA("COSMETICS",'ALM PIVOT'!$B$4,"Platform",'ALM PIVOT'!B47)+GETPIVOTDATA(" Out of Warranty",'ALM PIVOT'!$B$4,"Platform",'ALM PIVOT'!B47)+GETPIVOTDATA(" INFEST",'ALM PIVOT'!$B$4,"Platform",'ALM PIVOT'!B47)</f>
        <v>0</v>
      </c>
      <c r="F79" s="79">
        <f>GETPIVOTDATA("EOL",'ALM PIVOT'!$B43,"Platform",'ALM PIVOT'!B47)</f>
        <v>7</v>
      </c>
      <c r="G79" s="80">
        <f t="shared" si="4"/>
        <v>7</v>
      </c>
      <c r="H79" s="39"/>
      <c r="I79" s="86"/>
      <c r="J79" s="82"/>
      <c r="K79" s="82"/>
      <c r="L79" s="83"/>
      <c r="M79" s="20"/>
    </row>
    <row r="80" spans="1:13" ht="15" x14ac:dyDescent="0.25">
      <c r="A80" s="77"/>
      <c r="C80" s="37"/>
      <c r="D80" s="78" t="str">
        <f>'ALM PIVOT'!B48</f>
        <v>OTHER CPE</v>
      </c>
      <c r="E80" s="79">
        <f>GETPIVOTDATA("BER",'ALM PIVOT'!$B$4,"Platform",'ALM PIVOT'!B48)+GETPIVOTDATA("COSMETICS",'ALM PIVOT'!$B$4,"Platform",'ALM PIVOT'!B48)+GETPIVOTDATA(" Out of Warranty",'ALM PIVOT'!$B$4,"Platform",'ALM PIVOT'!B48)+GETPIVOTDATA(" INFEST",'ALM PIVOT'!$B$4,"Platform",'ALM PIVOT'!B48)</f>
        <v>0</v>
      </c>
      <c r="F80" s="79">
        <f>GETPIVOTDATA("EOL",'ALM PIVOT'!$B44,"Platform",'ALM PIVOT'!B48)</f>
        <v>3</v>
      </c>
      <c r="G80" s="80">
        <f t="shared" si="4"/>
        <v>3</v>
      </c>
      <c r="H80" s="39"/>
      <c r="I80" s="86"/>
      <c r="J80" s="82"/>
      <c r="K80" s="82"/>
      <c r="L80" s="83"/>
      <c r="M80" s="20"/>
    </row>
    <row r="81" spans="1:13" ht="15" x14ac:dyDescent="0.25">
      <c r="A81" s="77"/>
      <c r="C81" s="37"/>
      <c r="D81" s="78" t="str">
        <f>'ALM PIVOT'!B49</f>
        <v>D2 WIRELESS MODEM</v>
      </c>
      <c r="E81" s="79">
        <f>GETPIVOTDATA("BER",'ALM PIVOT'!$B$4,"Platform",'ALM PIVOT'!B49)+GETPIVOTDATA("COSMETICS",'ALM PIVOT'!$B$4,"Platform",'ALM PIVOT'!B49)+GETPIVOTDATA(" Out of Warranty",'ALM PIVOT'!$B$4,"Platform",'ALM PIVOT'!B49)+GETPIVOTDATA(" INFEST",'ALM PIVOT'!$B$4,"Platform",'ALM PIVOT'!B49)</f>
        <v>0</v>
      </c>
      <c r="F81" s="79">
        <f>GETPIVOTDATA("EOL",'ALM PIVOT'!$B45,"Platform",'ALM PIVOT'!B49)</f>
        <v>2</v>
      </c>
      <c r="G81" s="80">
        <f t="shared" ref="G81" si="5">SUM(E81:F81)</f>
        <v>2</v>
      </c>
      <c r="H81" s="39"/>
      <c r="I81" s="86"/>
      <c r="J81" s="82"/>
      <c r="K81" s="82"/>
      <c r="L81" s="83"/>
      <c r="M81" s="20"/>
    </row>
    <row r="82" spans="1:13" ht="15" x14ac:dyDescent="0.25">
      <c r="A82" s="77"/>
      <c r="C82" s="37"/>
      <c r="D82" s="78" t="str">
        <f>'ALM PIVOT'!B50</f>
        <v>SMB LTE ROUTER W/BATT</v>
      </c>
      <c r="E82" s="79">
        <f>GETPIVOTDATA("BER",'ALM PIVOT'!$B$4,"Platform",'ALM PIVOT'!B50)+GETPIVOTDATA("COSMETICS",'ALM PIVOT'!$B$4,"Platform",'ALM PIVOT'!B50)+GETPIVOTDATA(" Out of Warranty",'ALM PIVOT'!$B$4,"Platform",'ALM PIVOT'!B50)+GETPIVOTDATA(" INFEST",'ALM PIVOT'!$B$4,"Platform",'ALM PIVOT'!B50)</f>
        <v>1</v>
      </c>
      <c r="F82" s="79">
        <f>GETPIVOTDATA("EOL",'ALM PIVOT'!$B46,"Platform",'ALM PIVOT'!B50)</f>
        <v>0</v>
      </c>
      <c r="G82" s="80">
        <f t="shared" ref="G82:G84" si="6">SUM(E82:F82)</f>
        <v>1</v>
      </c>
      <c r="H82" s="39"/>
      <c r="I82" s="86"/>
      <c r="J82" s="82"/>
      <c r="K82" s="82"/>
      <c r="L82" s="83"/>
      <c r="M82" s="20"/>
    </row>
    <row r="83" spans="1:13" ht="15" x14ac:dyDescent="0.25">
      <c r="A83" s="77"/>
      <c r="C83" s="37"/>
      <c r="D83" s="78" t="str">
        <f>'ALM PIVOT'!B51</f>
        <v>IP STB - USED</v>
      </c>
      <c r="E83" s="79">
        <f>GETPIVOTDATA("BER",'ALM PIVOT'!$B$4,"Platform",'ALM PIVOT'!B51)+GETPIVOTDATA("COSMETICS",'ALM PIVOT'!$B$4,"Platform",'ALM PIVOT'!B51)+GETPIVOTDATA(" Out of Warranty",'ALM PIVOT'!$B$4,"Platform",'ALM PIVOT'!B51)+GETPIVOTDATA(" INFEST",'ALM PIVOT'!$B$4,"Platform",'ALM PIVOT'!B51)</f>
        <v>32</v>
      </c>
      <c r="F83" s="79">
        <f>GETPIVOTDATA("EOL",'ALM PIVOT'!$B47,"Platform",'ALM PIVOT'!B51)</f>
        <v>0</v>
      </c>
      <c r="G83" s="80">
        <f t="shared" si="6"/>
        <v>32</v>
      </c>
      <c r="H83" s="39"/>
      <c r="I83" s="86"/>
      <c r="J83" s="82"/>
      <c r="K83" s="82"/>
      <c r="L83" s="83"/>
      <c r="M83" s="20"/>
    </row>
    <row r="84" spans="1:13" ht="15" x14ac:dyDescent="0.25">
      <c r="A84" s="77"/>
      <c r="C84" s="37"/>
      <c r="D84" s="78" t="str">
        <f>'ALM PIVOT'!B52</f>
        <v>D3.1 4-LINE EMTA</v>
      </c>
      <c r="E84" s="79">
        <f>GETPIVOTDATA("BER",'ALM PIVOT'!$B$4,"Platform",'ALM PIVOT'!B52)+GETPIVOTDATA("COSMETICS",'ALM PIVOT'!$B$4,"Platform",'ALM PIVOT'!B52)+GETPIVOTDATA(" Out of Warranty",'ALM PIVOT'!$B$4,"Platform",'ALM PIVOT'!B52)+GETPIVOTDATA(" INFEST",'ALM PIVOT'!$B$4,"Platform",'ALM PIVOT'!B52)</f>
        <v>2</v>
      </c>
      <c r="F84" s="79">
        <f>GETPIVOTDATA("EOL",'ALM PIVOT'!$B48,"Platform",'ALM PIVOT'!B52)</f>
        <v>0</v>
      </c>
      <c r="G84" s="80">
        <f t="shared" si="6"/>
        <v>2</v>
      </c>
      <c r="H84" s="39"/>
      <c r="I84" s="86"/>
      <c r="J84" s="82"/>
      <c r="K84" s="82"/>
      <c r="L84" s="83"/>
      <c r="M84" s="20"/>
    </row>
    <row r="85" spans="1:13" ht="15" x14ac:dyDescent="0.25">
      <c r="C85" s="37"/>
      <c r="D85" s="78" t="str">
        <f>'ALM PIVOT'!B53</f>
        <v>IP ROUTER</v>
      </c>
      <c r="E85" s="79">
        <f>GETPIVOTDATA("BER",'ALM PIVOT'!$B$4,"Platform",'ALM PIVOT'!B53)+GETPIVOTDATA("COSMETICS",'ALM PIVOT'!$B$4,"Platform",'ALM PIVOT'!B53)+GETPIVOTDATA(" Out of Warranty",'ALM PIVOT'!$B$4,"Platform",'ALM PIVOT'!B53)+GETPIVOTDATA(" INFEST",'ALM PIVOT'!$B$4,"Platform",'ALM PIVOT'!B53)</f>
        <v>0</v>
      </c>
      <c r="F85" s="79">
        <f>GETPIVOTDATA("EOL",'ALM PIVOT'!$B49,"Platform",'ALM PIVOT'!B53)</f>
        <v>1</v>
      </c>
      <c r="G85" s="80">
        <f t="shared" ref="G85:G88" si="7">SUM(E85:F85)</f>
        <v>1</v>
      </c>
      <c r="H85" s="39"/>
      <c r="I85" s="86"/>
      <c r="J85" s="82"/>
      <c r="K85" s="82"/>
      <c r="L85" s="83"/>
      <c r="M85" s="20"/>
    </row>
    <row r="86" spans="1:13" ht="15" x14ac:dyDescent="0.25">
      <c r="C86" s="37"/>
      <c r="D86" s="78" t="str">
        <f>'ALM PIVOT'!B54</f>
        <v>MULTI AP POD</v>
      </c>
      <c r="E86" s="79">
        <f>GETPIVOTDATA("BER",'ALM PIVOT'!$B$4,"Platform",'ALM PIVOT'!B54)+GETPIVOTDATA("COSMETICS",'ALM PIVOT'!$B$4,"Platform",'ALM PIVOT'!B54)+GETPIVOTDATA(" Out of Warranty",'ALM PIVOT'!$B$4,"Platform",'ALM PIVOT'!B54)+GETPIVOTDATA(" INFEST",'ALM PIVOT'!$B$4,"Platform",'ALM PIVOT'!B54)</f>
        <v>1</v>
      </c>
      <c r="F86" s="79">
        <f>GETPIVOTDATA("EOL",'ALM PIVOT'!$B50,"Platform",'ALM PIVOT'!B54)</f>
        <v>0</v>
      </c>
      <c r="G86" s="80">
        <f t="shared" si="7"/>
        <v>1</v>
      </c>
      <c r="H86" s="39"/>
      <c r="I86" s="86"/>
      <c r="J86" s="82"/>
      <c r="K86" s="82"/>
      <c r="L86" s="83"/>
      <c r="M86" s="20"/>
    </row>
    <row r="87" spans="1:13" ht="15" x14ac:dyDescent="0.25">
      <c r="C87" s="37"/>
      <c r="D87" s="78" t="str">
        <f>'ALM PIVOT'!B55</f>
        <v>ATA 2-LINE</v>
      </c>
      <c r="E87" s="79">
        <f>GETPIVOTDATA("BER",'ALM PIVOT'!$B$4,"Platform",'ALM PIVOT'!B55)+GETPIVOTDATA("COSMETICS",'ALM PIVOT'!$B$4,"Platform",'ALM PIVOT'!B55)+GETPIVOTDATA(" Out of Warranty",'ALM PIVOT'!$B$4,"Platform",'ALM PIVOT'!B55)+GETPIVOTDATA(" INFEST",'ALM PIVOT'!$B$4,"Platform",'ALM PIVOT'!B55)</f>
        <v>1</v>
      </c>
      <c r="F87" s="79">
        <f>GETPIVOTDATA("EOL",'ALM PIVOT'!$B51,"Platform",'ALM PIVOT'!B55)</f>
        <v>0</v>
      </c>
      <c r="G87" s="80">
        <f t="shared" si="7"/>
        <v>1</v>
      </c>
      <c r="H87" s="39"/>
      <c r="I87" s="86"/>
      <c r="J87" s="82"/>
      <c r="K87" s="82"/>
      <c r="L87" s="83"/>
      <c r="M87" s="20"/>
    </row>
    <row r="88" spans="1:13" ht="15" x14ac:dyDescent="0.25">
      <c r="C88" s="37"/>
      <c r="D88" s="78" t="str">
        <f>'ALM PIVOT'!B56</f>
        <v>IH ROUTER</v>
      </c>
      <c r="E88" s="79">
        <f>GETPIVOTDATA("BER",'ALM PIVOT'!$B$4,"Platform",'ALM PIVOT'!B56)+GETPIVOTDATA("COSMETICS",'ALM PIVOT'!$B$4,"Platform",'ALM PIVOT'!B56)+GETPIVOTDATA(" Out of Warranty",'ALM PIVOT'!$B$4,"Platform",'ALM PIVOT'!B56)+GETPIVOTDATA(" INFEST",'ALM PIVOT'!$B$4,"Platform",'ALM PIVOT'!B56)</f>
        <v>0</v>
      </c>
      <c r="F88" s="79">
        <f>GETPIVOTDATA("EOL",'ALM PIVOT'!$B52,"Platform",'ALM PIVOT'!B56)</f>
        <v>3</v>
      </c>
      <c r="G88" s="80">
        <f t="shared" si="7"/>
        <v>3</v>
      </c>
      <c r="I88" s="86"/>
      <c r="J88" s="82"/>
      <c r="K88" s="82"/>
      <c r="L88" s="83"/>
      <c r="M88" s="20"/>
    </row>
    <row r="89" spans="1:13" ht="15.75" thickBot="1" x14ac:dyDescent="0.3">
      <c r="C89" s="37"/>
      <c r="D89" s="78"/>
      <c r="E89" s="79"/>
      <c r="F89" s="79"/>
      <c r="G89" s="80"/>
      <c r="I89" s="90" t="s">
        <v>366</v>
      </c>
      <c r="J89" s="91"/>
      <c r="K89" s="91">
        <f>SUM(K39:K88)</f>
        <v>0</v>
      </c>
      <c r="L89" s="92">
        <f>SUM(L39:L88)</f>
        <v>0</v>
      </c>
      <c r="M89" s="20"/>
    </row>
    <row r="90" spans="1:13" ht="15" x14ac:dyDescent="0.25">
      <c r="B90" s="95"/>
      <c r="C90" s="37"/>
      <c r="D90" s="78"/>
      <c r="E90" s="79"/>
      <c r="F90" s="79"/>
      <c r="G90" s="80"/>
      <c r="H90" s="94"/>
      <c r="M90" s="20"/>
    </row>
    <row r="91" spans="1:13" ht="15.75" thickBot="1" x14ac:dyDescent="0.3">
      <c r="B91" s="95"/>
      <c r="C91" s="37"/>
      <c r="D91" s="78"/>
      <c r="E91" s="79"/>
      <c r="F91" s="79"/>
      <c r="G91" s="80"/>
      <c r="I91" s="94"/>
      <c r="J91" s="94"/>
      <c r="K91" s="94"/>
      <c r="L91" s="94"/>
      <c r="M91" s="98"/>
    </row>
    <row r="92" spans="1:13" ht="15.75" thickBot="1" x14ac:dyDescent="0.3">
      <c r="C92" s="224"/>
      <c r="D92" s="78"/>
      <c r="E92" s="79"/>
      <c r="F92" s="79"/>
      <c r="G92" s="80"/>
      <c r="H92" s="97"/>
    </row>
    <row r="93" spans="1:13" ht="15.75" thickBot="1" x14ac:dyDescent="0.3">
      <c r="C93" s="96"/>
      <c r="D93" s="223"/>
      <c r="E93" s="79"/>
      <c r="F93" s="79"/>
      <c r="G93" s="80"/>
      <c r="I93" s="97"/>
      <c r="J93" s="97"/>
      <c r="K93" s="97"/>
      <c r="L93" s="97"/>
    </row>
    <row r="94" spans="1:13" ht="15" x14ac:dyDescent="0.25">
      <c r="D94" s="223"/>
      <c r="E94" s="79"/>
      <c r="F94" s="79"/>
      <c r="G94" s="80"/>
    </row>
    <row r="95" spans="1:13" ht="15" x14ac:dyDescent="0.25">
      <c r="D95" s="223"/>
      <c r="E95" s="79"/>
      <c r="F95" s="79"/>
      <c r="G95" s="80"/>
    </row>
    <row r="96" spans="1:13" ht="15" x14ac:dyDescent="0.25">
      <c r="D96" s="223"/>
      <c r="E96" s="79"/>
      <c r="F96" s="79"/>
      <c r="G96" s="80"/>
    </row>
    <row r="97" spans="4:7" ht="15" x14ac:dyDescent="0.25">
      <c r="D97" s="223"/>
      <c r="E97" s="79"/>
      <c r="F97" s="79"/>
      <c r="G97" s="80"/>
    </row>
    <row r="98" spans="4:7" ht="15" x14ac:dyDescent="0.25">
      <c r="D98" s="223"/>
      <c r="E98" s="79"/>
      <c r="F98" s="79"/>
      <c r="G98" s="80"/>
    </row>
    <row r="99" spans="4:7" ht="15" x14ac:dyDescent="0.25">
      <c r="D99" s="223"/>
      <c r="E99" s="79"/>
      <c r="F99" s="79"/>
      <c r="G99" s="80"/>
    </row>
    <row r="100" spans="4:7" ht="15" x14ac:dyDescent="0.25">
      <c r="D100" s="223"/>
      <c r="E100" s="79"/>
      <c r="F100" s="79"/>
      <c r="G100" s="80"/>
    </row>
    <row r="101" spans="4:7" ht="15" x14ac:dyDescent="0.25">
      <c r="D101" s="223"/>
      <c r="E101" s="79"/>
      <c r="F101" s="79"/>
      <c r="G101" s="80"/>
    </row>
    <row r="102" spans="4:7" ht="15" x14ac:dyDescent="0.25">
      <c r="D102" s="223"/>
      <c r="E102" s="79"/>
      <c r="F102" s="79"/>
      <c r="G102" s="80"/>
    </row>
    <row r="103" spans="4:7" ht="15" x14ac:dyDescent="0.25">
      <c r="D103" s="223"/>
      <c r="E103" s="79"/>
      <c r="F103" s="79"/>
      <c r="G103" s="80"/>
    </row>
    <row r="104" spans="4:7" ht="15" x14ac:dyDescent="0.25">
      <c r="D104" s="223"/>
      <c r="E104" s="79"/>
      <c r="F104" s="79"/>
      <c r="G104" s="80"/>
    </row>
    <row r="105" spans="4:7" ht="15" x14ac:dyDescent="0.25"/>
    <row r="106" spans="4:7" ht="15" x14ac:dyDescent="0.25">
      <c r="D106" s="93" t="s">
        <v>129</v>
      </c>
    </row>
    <row r="107" spans="4:7" ht="15" x14ac:dyDescent="0.25"/>
    <row r="108" spans="4:7" ht="15" x14ac:dyDescent="0.25"/>
    <row r="109" spans="4:7" ht="15" x14ac:dyDescent="0.25"/>
    <row r="110" spans="4:7" ht="15" x14ac:dyDescent="0.25"/>
    <row r="111" spans="4:7" ht="15" x14ac:dyDescent="0.25"/>
    <row r="112" spans="4:7" ht="15" x14ac:dyDescent="0.25"/>
    <row r="113" ht="15" x14ac:dyDescent="0.25"/>
    <row r="114" ht="15" x14ac:dyDescent="0.25"/>
    <row r="115" ht="15" x14ac:dyDescent="0.25"/>
    <row r="116" ht="15" x14ac:dyDescent="0.25"/>
    <row r="117" ht="15" x14ac:dyDescent="0.25"/>
    <row r="118" ht="15" x14ac:dyDescent="0.25"/>
    <row r="119" ht="15" x14ac:dyDescent="0.25"/>
    <row r="120" ht="15" x14ac:dyDescent="0.25"/>
    <row r="121" ht="15" x14ac:dyDescent="0.25"/>
    <row r="122" ht="15" x14ac:dyDescent="0.25"/>
    <row r="123" ht="15" x14ac:dyDescent="0.25"/>
    <row r="124" ht="15" x14ac:dyDescent="0.25"/>
    <row r="125" ht="15" x14ac:dyDescent="0.25"/>
    <row r="126" ht="15" x14ac:dyDescent="0.25"/>
    <row r="127" ht="15" x14ac:dyDescent="0.25"/>
    <row r="128" ht="15" x14ac:dyDescent="0.25"/>
    <row r="129" ht="15" x14ac:dyDescent="0.25"/>
    <row r="130" ht="15" x14ac:dyDescent="0.25"/>
    <row r="131" ht="15" x14ac:dyDescent="0.25"/>
    <row r="132" ht="15" x14ac:dyDescent="0.25"/>
    <row r="133" ht="15" x14ac:dyDescent="0.25"/>
    <row r="134" ht="15" x14ac:dyDescent="0.25"/>
    <row r="135" ht="15" x14ac:dyDescent="0.25"/>
    <row r="136" ht="15" x14ac:dyDescent="0.25"/>
    <row r="137" ht="15" x14ac:dyDescent="0.25"/>
    <row r="138" ht="15" x14ac:dyDescent="0.25"/>
    <row r="139" ht="15" x14ac:dyDescent="0.25"/>
    <row r="140" ht="15" x14ac:dyDescent="0.25"/>
    <row r="141" ht="15" x14ac:dyDescent="0.25"/>
    <row r="142" ht="15" x14ac:dyDescent="0.25"/>
    <row r="143" ht="15" x14ac:dyDescent="0.25"/>
    <row r="144" ht="15" x14ac:dyDescent="0.25"/>
    <row r="145" ht="15" x14ac:dyDescent="0.25"/>
    <row r="146" ht="15" x14ac:dyDescent="0.25"/>
    <row r="147" ht="15" x14ac:dyDescent="0.25"/>
    <row r="148" ht="15" x14ac:dyDescent="0.25"/>
    <row r="149" ht="15" x14ac:dyDescent="0.25"/>
    <row r="150" ht="15" x14ac:dyDescent="0.25"/>
    <row r="151" ht="15" x14ac:dyDescent="0.25"/>
    <row r="152" ht="15" x14ac:dyDescent="0.25"/>
    <row r="153" ht="15" x14ac:dyDescent="0.25"/>
    <row r="154" ht="15" x14ac:dyDescent="0.25"/>
    <row r="155" ht="15" x14ac:dyDescent="0.25"/>
    <row r="156" ht="15" x14ac:dyDescent="0.25"/>
    <row r="157" ht="15" x14ac:dyDescent="0.25"/>
    <row r="158" ht="15" x14ac:dyDescent="0.25"/>
    <row r="159" ht="15" x14ac:dyDescent="0.25"/>
    <row r="160" ht="15" x14ac:dyDescent="0.25"/>
    <row r="161" ht="15" x14ac:dyDescent="0.25"/>
    <row r="162" ht="15" x14ac:dyDescent="0.25"/>
    <row r="163" ht="15" x14ac:dyDescent="0.25"/>
    <row r="164" ht="15" x14ac:dyDescent="0.25"/>
    <row r="165" ht="15" x14ac:dyDescent="0.25"/>
    <row r="166" ht="15" x14ac:dyDescent="0.25"/>
    <row r="167" ht="15" x14ac:dyDescent="0.25"/>
    <row r="168" ht="15" x14ac:dyDescent="0.25"/>
    <row r="169" ht="15" x14ac:dyDescent="0.25"/>
    <row r="170" ht="15" x14ac:dyDescent="0.25"/>
    <row r="171" ht="15" x14ac:dyDescent="0.25"/>
    <row r="172" ht="15" x14ac:dyDescent="0.25"/>
    <row r="173" ht="15" x14ac:dyDescent="0.25"/>
    <row r="174" ht="15" x14ac:dyDescent="0.25"/>
    <row r="175" ht="15" x14ac:dyDescent="0.25"/>
    <row r="176" ht="15" x14ac:dyDescent="0.25"/>
    <row r="177" ht="15" x14ac:dyDescent="0.25"/>
    <row r="178" ht="15" x14ac:dyDescent="0.25"/>
    <row r="179" ht="15" x14ac:dyDescent="0.25"/>
    <row r="180" ht="15" x14ac:dyDescent="0.25"/>
    <row r="181" ht="15" x14ac:dyDescent="0.25"/>
    <row r="182" ht="15" x14ac:dyDescent="0.25"/>
    <row r="183" ht="15" x14ac:dyDescent="0.25"/>
    <row r="184" ht="15" x14ac:dyDescent="0.25"/>
    <row r="185" ht="15" x14ac:dyDescent="0.25"/>
    <row r="186" ht="15" x14ac:dyDescent="0.25"/>
    <row r="187" ht="15" x14ac:dyDescent="0.25"/>
    <row r="188" ht="15" x14ac:dyDescent="0.25"/>
    <row r="189" ht="15" x14ac:dyDescent="0.25"/>
    <row r="190" ht="15" x14ac:dyDescent="0.25"/>
    <row r="191" ht="15" x14ac:dyDescent="0.25"/>
    <row r="192" ht="15" x14ac:dyDescent="0.25"/>
    <row r="193" ht="15" x14ac:dyDescent="0.25"/>
    <row r="194" ht="15" x14ac:dyDescent="0.25"/>
    <row r="195" ht="15" x14ac:dyDescent="0.25"/>
    <row r="196" ht="15" x14ac:dyDescent="0.25"/>
    <row r="197" ht="15" x14ac:dyDescent="0.25"/>
    <row r="198" ht="15" x14ac:dyDescent="0.25"/>
    <row r="199" ht="15" x14ac:dyDescent="0.25"/>
    <row r="200" ht="15" x14ac:dyDescent="0.25"/>
    <row r="201" ht="15" x14ac:dyDescent="0.25"/>
    <row r="202" ht="15" x14ac:dyDescent="0.25"/>
    <row r="203" ht="15" x14ac:dyDescent="0.25"/>
    <row r="204" ht="15" x14ac:dyDescent="0.25"/>
    <row r="205" ht="15" x14ac:dyDescent="0.25"/>
    <row r="206" ht="15" x14ac:dyDescent="0.25"/>
    <row r="207" ht="15" x14ac:dyDescent="0.25"/>
    <row r="208" ht="15" x14ac:dyDescent="0.25"/>
    <row r="209" ht="15" x14ac:dyDescent="0.25"/>
    <row r="210" ht="15" x14ac:dyDescent="0.25"/>
    <row r="211" ht="15" x14ac:dyDescent="0.25"/>
    <row r="212" ht="15" x14ac:dyDescent="0.25"/>
    <row r="213" ht="15" x14ac:dyDescent="0.25"/>
    <row r="214" ht="15" x14ac:dyDescent="0.25"/>
    <row r="215" ht="15" x14ac:dyDescent="0.25"/>
    <row r="216" ht="15" x14ac:dyDescent="0.25"/>
    <row r="217" ht="15" x14ac:dyDescent="0.25"/>
    <row r="218" ht="15" x14ac:dyDescent="0.25"/>
    <row r="219" ht="15" x14ac:dyDescent="0.25"/>
    <row r="220" ht="15" x14ac:dyDescent="0.25"/>
    <row r="221" ht="15" x14ac:dyDescent="0.25"/>
    <row r="222" ht="15" x14ac:dyDescent="0.25"/>
    <row r="223" ht="15" x14ac:dyDescent="0.25"/>
    <row r="224" ht="15" x14ac:dyDescent="0.25"/>
    <row r="225" ht="15" x14ac:dyDescent="0.25"/>
    <row r="226" ht="15" x14ac:dyDescent="0.25"/>
    <row r="227" ht="15" x14ac:dyDescent="0.25"/>
    <row r="228" ht="15" x14ac:dyDescent="0.25"/>
    <row r="229" ht="15" x14ac:dyDescent="0.25"/>
    <row r="230" ht="15" x14ac:dyDescent="0.25"/>
    <row r="231" ht="15" x14ac:dyDescent="0.25"/>
    <row r="232" ht="15" x14ac:dyDescent="0.25"/>
    <row r="233" ht="15" x14ac:dyDescent="0.25"/>
    <row r="234" ht="15" x14ac:dyDescent="0.25"/>
    <row r="235" ht="15" x14ac:dyDescent="0.25"/>
    <row r="236" ht="15" x14ac:dyDescent="0.25"/>
    <row r="237" ht="15" x14ac:dyDescent="0.25"/>
    <row r="238" ht="15" x14ac:dyDescent="0.25"/>
    <row r="239" ht="15" x14ac:dyDescent="0.25"/>
    <row r="240" ht="15" x14ac:dyDescent="0.25"/>
    <row r="241" ht="15" x14ac:dyDescent="0.25"/>
    <row r="242" ht="15" x14ac:dyDescent="0.25"/>
    <row r="243" ht="15" x14ac:dyDescent="0.25"/>
    <row r="244" ht="15" x14ac:dyDescent="0.25"/>
    <row r="245" ht="15" x14ac:dyDescent="0.25"/>
    <row r="246" ht="15" x14ac:dyDescent="0.25"/>
    <row r="247" ht="15" x14ac:dyDescent="0.25"/>
    <row r="248" ht="15" x14ac:dyDescent="0.25"/>
    <row r="249" ht="15" x14ac:dyDescent="0.25"/>
    <row r="250" ht="15" x14ac:dyDescent="0.25"/>
    <row r="251" ht="15" x14ac:dyDescent="0.25"/>
    <row r="252" ht="15" x14ac:dyDescent="0.25"/>
    <row r="253" ht="15" x14ac:dyDescent="0.25"/>
    <row r="254" ht="15" x14ac:dyDescent="0.25"/>
    <row r="255" ht="15" x14ac:dyDescent="0.25"/>
    <row r="256" ht="15" x14ac:dyDescent="0.25"/>
    <row r="257" ht="15" x14ac:dyDescent="0.25"/>
    <row r="258" ht="15" x14ac:dyDescent="0.25"/>
    <row r="259" ht="15" x14ac:dyDescent="0.25"/>
    <row r="260" ht="15" x14ac:dyDescent="0.25"/>
    <row r="261" ht="15" x14ac:dyDescent="0.25"/>
    <row r="262" ht="15" x14ac:dyDescent="0.25"/>
    <row r="263" ht="15" x14ac:dyDescent="0.25"/>
    <row r="264" ht="15" x14ac:dyDescent="0.25"/>
    <row r="265" ht="15" x14ac:dyDescent="0.25"/>
    <row r="266" ht="15" x14ac:dyDescent="0.25"/>
    <row r="267" ht="15" x14ac:dyDescent="0.25"/>
    <row r="268" ht="15" x14ac:dyDescent="0.25"/>
    <row r="269" ht="15" x14ac:dyDescent="0.25"/>
    <row r="270" ht="15" x14ac:dyDescent="0.25"/>
    <row r="271" ht="15" x14ac:dyDescent="0.25"/>
    <row r="272" ht="15" x14ac:dyDescent="0.25"/>
  </sheetData>
  <sheetProtection selectLockedCells="1"/>
  <mergeCells count="38">
    <mergeCell ref="J26:K26"/>
    <mergeCell ref="J17:K17"/>
    <mergeCell ref="C1:M2"/>
    <mergeCell ref="C3:M4"/>
    <mergeCell ref="C5:M5"/>
    <mergeCell ref="C6:M6"/>
    <mergeCell ref="J10:K10"/>
    <mergeCell ref="J11:K11"/>
    <mergeCell ref="J12:K12"/>
    <mergeCell ref="E15:G15"/>
    <mergeCell ref="J15:K15"/>
    <mergeCell ref="J16:K16"/>
    <mergeCell ref="F16:G16"/>
    <mergeCell ref="F17:G17"/>
    <mergeCell ref="J25:K25"/>
    <mergeCell ref="F24:G24"/>
    <mergeCell ref="J18:K18"/>
    <mergeCell ref="F25:G25"/>
    <mergeCell ref="J20:K20"/>
    <mergeCell ref="E21:G21"/>
    <mergeCell ref="J21:K21"/>
    <mergeCell ref="J22:K22"/>
    <mergeCell ref="J23:K23"/>
    <mergeCell ref="F18:G18"/>
    <mergeCell ref="F19:G19"/>
    <mergeCell ref="F23:G23"/>
    <mergeCell ref="F22:G22"/>
    <mergeCell ref="F30:G30"/>
    <mergeCell ref="J30:K30"/>
    <mergeCell ref="F31:G31"/>
    <mergeCell ref="J31:K31"/>
    <mergeCell ref="I49:L49"/>
    <mergeCell ref="J33:K33"/>
    <mergeCell ref="E36:K36"/>
    <mergeCell ref="D37:G37"/>
    <mergeCell ref="I37:L37"/>
    <mergeCell ref="F32:G32"/>
    <mergeCell ref="J32:K32"/>
  </mergeCells>
  <dataValidations count="2">
    <dataValidation type="list" allowBlank="1" showInputMessage="1" showErrorMessage="1" sqref="B2" xr:uid="{00000000-0002-0000-0100-000000000000}">
      <formula1>"CLT, GRO, GLN, FON, ORL, FLO, DUL, KEN, GRF"</formula1>
    </dataValidation>
    <dataValidation type="list" allowBlank="1" showInputMessage="1" showErrorMessage="1" sqref="F35" xr:uid="{00000000-0002-0000-0100-000001000000}">
      <formula1>$R$2:$R$11</formula1>
    </dataValidation>
  </dataValidations>
  <hyperlinks>
    <hyperlink ref="F25" r:id="rId1" xr:uid="{00000000-0004-0000-0100-000004000000}"/>
    <hyperlink ref="F19" r:id="rId2" display="wlight@ctdi.com" xr:uid="{00000000-0004-0000-0100-000003000000}"/>
    <hyperlink ref="J12" r:id="rId3" xr:uid="{00000000-0004-0000-0100-000002000000}"/>
    <hyperlink ref="J11" r:id="rId4" xr:uid="{00000000-0004-0000-0100-000001000000}"/>
    <hyperlink ref="J10" r:id="rId5" xr:uid="{00000000-0004-0000-0100-000000000000}"/>
  </hyperlinks>
  <pageMargins left="0.7" right="0.7" top="0.75" bottom="0.75" header="0.3" footer="0.3"/>
  <pageSetup scale="49" orientation="portrait" r:id="rId6"/>
  <headerFooter>
    <oddFooter>&amp;L&amp;F &amp;A</oddFooter>
  </headerFooter>
  <ignoredErrors>
    <ignoredError sqref="L42" formula="1"/>
  </ignoredErrors>
  <drawing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3:E15"/>
  <sheetViews>
    <sheetView workbookViewId="0">
      <selection activeCell="I23" sqref="I23"/>
    </sheetView>
  </sheetViews>
  <sheetFormatPr defaultRowHeight="15" x14ac:dyDescent="0.25"/>
  <cols>
    <col min="2" max="2" width="5.5703125" customWidth="1"/>
    <col min="3" max="3" width="21" bestFit="1" customWidth="1"/>
    <col min="4" max="4" width="17.7109375" customWidth="1"/>
    <col min="5" max="5" width="9.7109375" bestFit="1" customWidth="1"/>
  </cols>
  <sheetData>
    <row r="3" spans="2:5" ht="16.149999999999999" customHeight="1" x14ac:dyDescent="0.25">
      <c r="B3" s="308" t="s">
        <v>153</v>
      </c>
      <c r="C3" s="309"/>
      <c r="D3" s="309"/>
      <c r="E3" s="310"/>
    </row>
    <row r="4" spans="2:5" x14ac:dyDescent="0.25">
      <c r="B4" s="108" t="s">
        <v>154</v>
      </c>
      <c r="C4" s="108" t="s">
        <v>155</v>
      </c>
      <c r="D4" s="108" t="s">
        <v>151</v>
      </c>
      <c r="E4" s="108" t="s">
        <v>156</v>
      </c>
    </row>
    <row r="5" spans="2:5" x14ac:dyDescent="0.25">
      <c r="B5" s="109" t="s">
        <v>157</v>
      </c>
      <c r="C5" s="110" t="s">
        <v>158</v>
      </c>
      <c r="D5" s="110">
        <f>'ADDITIONAL DATA'!L2</f>
        <v>6390</v>
      </c>
      <c r="E5" s="111"/>
    </row>
    <row r="6" spans="2:5" x14ac:dyDescent="0.25">
      <c r="B6" s="112"/>
      <c r="C6" s="113"/>
      <c r="D6" s="114"/>
      <c r="E6" s="111"/>
    </row>
    <row r="7" spans="2:5" x14ac:dyDescent="0.25">
      <c r="B7" s="109" t="s">
        <v>159</v>
      </c>
      <c r="C7" s="114" t="s">
        <v>160</v>
      </c>
      <c r="D7" s="110">
        <f>'General Pickup '!H42</f>
        <v>6390</v>
      </c>
      <c r="E7" s="111">
        <f>D7-D5</f>
        <v>0</v>
      </c>
    </row>
    <row r="8" spans="2:5" x14ac:dyDescent="0.25">
      <c r="B8" s="112"/>
      <c r="C8" s="110"/>
      <c r="D8" s="110"/>
      <c r="E8" s="111"/>
    </row>
    <row r="9" spans="2:5" x14ac:dyDescent="0.25">
      <c r="B9" s="109" t="s">
        <v>159</v>
      </c>
      <c r="C9" s="110" t="s">
        <v>130</v>
      </c>
      <c r="D9" s="110">
        <f>SUMIF('Approval PIVOT'!APU:APU,"Grand Total",'Approval PIVOT'!APV:APV)</f>
        <v>0</v>
      </c>
      <c r="E9" s="111">
        <f>D9-D5</f>
        <v>-6390</v>
      </c>
    </row>
    <row r="10" spans="2:5" x14ac:dyDescent="0.25">
      <c r="B10" s="112"/>
      <c r="C10" s="110"/>
      <c r="D10" s="110"/>
      <c r="E10" s="111"/>
    </row>
    <row r="11" spans="2:5" x14ac:dyDescent="0.25">
      <c r="B11" s="109" t="s">
        <v>157</v>
      </c>
      <c r="C11" s="110" t="s">
        <v>161</v>
      </c>
      <c r="D11" s="110">
        <f>SUMIF('Approval PIVOT'!APU:APU,"Grand Total",'Approval PIVOT'!APV:APV)</f>
        <v>0</v>
      </c>
      <c r="E11" s="111">
        <f>D11-D5</f>
        <v>-6390</v>
      </c>
    </row>
    <row r="12" spans="2:5" x14ac:dyDescent="0.25">
      <c r="B12" s="112"/>
      <c r="C12" s="110"/>
      <c r="D12" s="110"/>
      <c r="E12" s="111"/>
    </row>
    <row r="13" spans="2:5" x14ac:dyDescent="0.25">
      <c r="B13" s="109" t="s">
        <v>157</v>
      </c>
      <c r="C13" s="110" t="s">
        <v>162</v>
      </c>
      <c r="D13" s="110">
        <f>'Data - MAKE-MODEL-SN'!J2</f>
        <v>6390</v>
      </c>
      <c r="E13" s="111">
        <f>D13-D5</f>
        <v>0</v>
      </c>
    </row>
    <row r="14" spans="2:5" x14ac:dyDescent="0.25">
      <c r="B14" s="112"/>
      <c r="C14" s="110"/>
      <c r="D14" s="110"/>
      <c r="E14" s="111"/>
    </row>
    <row r="15" spans="2:5" x14ac:dyDescent="0.25">
      <c r="B15" s="115" t="s">
        <v>157</v>
      </c>
      <c r="C15" s="116" t="s">
        <v>163</v>
      </c>
      <c r="D15" s="116">
        <f>'Data - Pallet Detail'!J2</f>
        <v>6390</v>
      </c>
      <c r="E15" s="117">
        <f>D15-D5</f>
        <v>0</v>
      </c>
    </row>
  </sheetData>
  <mergeCells count="1">
    <mergeCell ref="B3:E3"/>
  </mergeCells>
  <conditionalFormatting sqref="E7 E9 E11 E13 E15">
    <cfRule type="cellIs" dxfId="31" priority="1" operator="lessThan">
      <formula>0</formula>
    </cfRule>
    <cfRule type="cellIs" dxfId="30" priority="2" operator="greaterThan">
      <formula>0</formula>
    </cfRule>
  </conditionalFormatting>
  <pageMargins left="0.7" right="0.7" top="0.75" bottom="0.75" header="0.3" footer="0.3"/>
  <pageSetup orientation="portrait" r:id="rId1"/>
  <headerFooter>
    <oddFooter>&amp;L&amp;F &amp;A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QE162"/>
  <sheetViews>
    <sheetView workbookViewId="0">
      <selection activeCell="A9" sqref="A9"/>
    </sheetView>
  </sheetViews>
  <sheetFormatPr defaultRowHeight="15" x14ac:dyDescent="0.25"/>
  <cols>
    <col min="1" max="1" width="24.85546875" bestFit="1" customWidth="1"/>
    <col min="2" max="2" width="15.7109375" bestFit="1" customWidth="1"/>
    <col min="3" max="3" width="15.7109375" customWidth="1"/>
    <col min="6" max="6" width="31.7109375" customWidth="1"/>
    <col min="7" max="7" width="15.7109375" bestFit="1" customWidth="1"/>
    <col min="8" max="8" width="17.140625" customWidth="1"/>
    <col min="9" max="9" width="24.42578125" bestFit="1" customWidth="1"/>
    <col min="10" max="10" width="11.28515625" bestFit="1" customWidth="1"/>
    <col min="11" max="11" width="18" bestFit="1" customWidth="1"/>
    <col min="12" max="12" width="10.85546875" bestFit="1" customWidth="1"/>
    <col min="13" max="13" width="22.28515625" bestFit="1" customWidth="1"/>
    <col min="14" max="14" width="13.7109375" bestFit="1" customWidth="1"/>
    <col min="15" max="17" width="15.7109375" customWidth="1"/>
    <col min="18" max="18" width="13.7109375" style="189" customWidth="1"/>
    <col min="19" max="19" width="15.7109375" style="189" customWidth="1"/>
    <col min="20" max="20" width="10.85546875" style="189" customWidth="1"/>
    <col min="21" max="21" width="22.28515625" style="189" customWidth="1"/>
    <col min="22" max="22" width="13.7109375" style="189" customWidth="1"/>
    <col min="23" max="23" width="15.7109375" style="189" customWidth="1"/>
    <col min="24" max="24" width="10.85546875" style="189" customWidth="1"/>
    <col min="25" max="25" width="22.28515625" style="189" customWidth="1"/>
    <col min="26" max="26" width="13.7109375" style="189" customWidth="1"/>
    <col min="27" max="27" width="15.7109375" style="189" customWidth="1"/>
    <col min="28" max="28" width="10.85546875" style="189" customWidth="1"/>
    <col min="29" max="29" width="22.28515625" style="189" customWidth="1"/>
    <col min="30" max="30" width="13.7109375" style="189" customWidth="1"/>
    <col min="31" max="31" width="15.7109375" style="189" customWidth="1"/>
    <col min="32" max="32" width="10.7109375" style="189" customWidth="1"/>
    <col min="33" max="33" width="21.42578125" style="189" customWidth="1"/>
    <col min="34" max="34" width="13.28515625" style="189" customWidth="1"/>
    <col min="35" max="35" width="15.28515625" style="189" customWidth="1"/>
    <col min="36" max="36" width="10.85546875" style="189" customWidth="1"/>
    <col min="37" max="37" width="22.28515625" style="189" customWidth="1"/>
    <col min="38" max="38" width="13.7109375" style="189" customWidth="1"/>
    <col min="39" max="39" width="15.7109375" style="189" customWidth="1"/>
    <col min="40" max="40" width="10.85546875" style="189" customWidth="1"/>
    <col min="41" max="41" width="22.28515625" style="189" customWidth="1"/>
    <col min="42" max="42" width="13.7109375" style="189" customWidth="1"/>
    <col min="43" max="43" width="15.7109375" style="189" customWidth="1"/>
    <col min="44" max="44" width="10.85546875" customWidth="1"/>
    <col min="45" max="45" width="22.28515625" customWidth="1"/>
    <col min="46" max="46" width="13.7109375" customWidth="1"/>
    <col min="47" max="47" width="15.7109375" customWidth="1"/>
    <col min="48" max="48" width="10.85546875" customWidth="1"/>
    <col min="49" max="49" width="22.28515625" customWidth="1"/>
    <col min="50" max="50" width="13.7109375" style="189" customWidth="1"/>
    <col min="51" max="51" width="15.7109375" style="189" customWidth="1"/>
    <col min="52" max="52" width="10.85546875" style="189" customWidth="1"/>
    <col min="53" max="53" width="22.28515625" style="189" customWidth="1"/>
    <col min="54" max="54" width="13.7109375" style="189" customWidth="1"/>
    <col min="55" max="55" width="15.7109375" style="189" customWidth="1"/>
    <col min="56" max="56" width="10.85546875" style="189" customWidth="1"/>
    <col min="57" max="57" width="22.28515625" style="189" customWidth="1"/>
    <col min="58" max="58" width="13.7109375" style="189" customWidth="1"/>
    <col min="59" max="59" width="15.7109375" style="189" customWidth="1"/>
    <col min="60" max="60" width="10.85546875" style="189" customWidth="1"/>
    <col min="61" max="61" width="22.28515625" style="189" customWidth="1"/>
    <col min="62" max="62" width="13.7109375" style="189" customWidth="1"/>
    <col min="63" max="63" width="15.7109375" style="189" customWidth="1"/>
    <col min="64" max="64" width="10.85546875" style="189" customWidth="1"/>
    <col min="65" max="65" width="22.28515625" style="189" customWidth="1"/>
    <col min="66" max="66" width="13.7109375" style="189" customWidth="1"/>
    <col min="67" max="67" width="15.7109375" style="189" customWidth="1"/>
    <col min="68" max="68" width="10.85546875" style="189" customWidth="1"/>
    <col min="69" max="69" width="22.28515625" style="189" customWidth="1"/>
    <col min="70" max="70" width="13.7109375" style="189" customWidth="1"/>
    <col min="71" max="71" width="15.7109375" style="189" customWidth="1"/>
    <col min="72" max="72" width="10.85546875" style="189" customWidth="1"/>
    <col min="73" max="73" width="22.28515625" style="189" customWidth="1"/>
    <col min="74" max="74" width="13.7109375" style="189" customWidth="1"/>
    <col min="75" max="75" width="15.7109375" style="189" customWidth="1"/>
    <col min="76" max="76" width="10.85546875" style="189" customWidth="1"/>
    <col min="77" max="77" width="22.28515625" style="189" customWidth="1"/>
    <col min="78" max="78" width="13.7109375" style="189" customWidth="1"/>
    <col min="79" max="79" width="15.7109375" style="189" customWidth="1"/>
    <col min="80" max="80" width="10.85546875" style="189" customWidth="1"/>
    <col min="81" max="81" width="22.28515625" style="189" customWidth="1"/>
    <col min="82" max="82" width="13.7109375" style="189" customWidth="1"/>
    <col min="83" max="83" width="15.7109375" style="189" customWidth="1"/>
    <col min="84" max="84" width="10.85546875" style="189" customWidth="1"/>
    <col min="85" max="85" width="22.28515625" style="189" customWidth="1"/>
    <col min="86" max="86" width="13.7109375" style="189" customWidth="1"/>
    <col min="87" max="87" width="15.7109375" style="189" customWidth="1"/>
    <col min="88" max="88" width="10.85546875" style="189" customWidth="1"/>
    <col min="89" max="89" width="22.28515625" style="189" customWidth="1"/>
    <col min="90" max="90" width="13.7109375" style="189" customWidth="1"/>
    <col min="91" max="91" width="15.7109375" style="189" customWidth="1"/>
    <col min="92" max="92" width="10.85546875" style="189" customWidth="1"/>
    <col min="93" max="93" width="22.28515625" style="189" customWidth="1"/>
    <col min="94" max="94" width="13.7109375" style="189" customWidth="1"/>
    <col min="95" max="95" width="15.7109375" style="189" customWidth="1"/>
    <col min="96" max="96" width="10.85546875" style="189" customWidth="1"/>
    <col min="97" max="97" width="22.28515625" style="189" customWidth="1"/>
    <col min="98" max="98" width="13.7109375" style="189" customWidth="1"/>
    <col min="99" max="99" width="15.7109375" style="189" customWidth="1"/>
    <col min="100" max="100" width="10.85546875" style="189" customWidth="1"/>
    <col min="101" max="101" width="22.28515625" style="189" customWidth="1"/>
    <col min="102" max="102" width="13.7109375" style="189" customWidth="1"/>
    <col min="103" max="103" width="15.7109375" style="189" customWidth="1"/>
    <col min="104" max="104" width="10.85546875" style="189" customWidth="1"/>
    <col min="105" max="105" width="22.28515625" style="189" customWidth="1"/>
    <col min="106" max="106" width="13.7109375" style="189" customWidth="1"/>
    <col min="107" max="107" width="15.7109375" style="189" customWidth="1"/>
    <col min="108" max="108" width="10.85546875" style="189" customWidth="1"/>
    <col min="109" max="109" width="22.28515625" style="189" customWidth="1"/>
    <col min="110" max="110" width="13.7109375" style="189" customWidth="1"/>
    <col min="111" max="111" width="15.7109375" style="189" customWidth="1"/>
    <col min="112" max="112" width="10.85546875" style="189" customWidth="1"/>
    <col min="113" max="113" width="22.28515625" style="189" customWidth="1"/>
    <col min="114" max="114" width="13.7109375" style="189" customWidth="1"/>
    <col min="115" max="115" width="15.7109375" style="189" customWidth="1"/>
    <col min="116" max="116" width="10.85546875" style="189" customWidth="1"/>
    <col min="117" max="117" width="22.28515625" style="189" customWidth="1"/>
    <col min="118" max="118" width="13.7109375" style="189" customWidth="1"/>
    <col min="119" max="119" width="15.7109375" style="189" customWidth="1"/>
    <col min="120" max="120" width="10.85546875" style="189" customWidth="1"/>
    <col min="121" max="121" width="22.28515625" style="189" customWidth="1"/>
    <col min="122" max="122" width="13.7109375" style="189" customWidth="1"/>
    <col min="123" max="123" width="15.7109375" style="189" customWidth="1"/>
    <col min="124" max="124" width="10.85546875" style="189" customWidth="1"/>
    <col min="125" max="125" width="22.28515625" style="189" customWidth="1"/>
    <col min="126" max="126" width="13.7109375" style="189" customWidth="1"/>
    <col min="127" max="127" width="15.7109375" style="189" customWidth="1"/>
    <col min="128" max="128" width="10.85546875" style="189" customWidth="1"/>
    <col min="129" max="129" width="22.28515625" style="189" customWidth="1"/>
    <col min="130" max="130" width="13.7109375" style="189" customWidth="1"/>
    <col min="131" max="131" width="15.7109375" style="189" customWidth="1"/>
    <col min="132" max="132" width="10.85546875" style="189" customWidth="1"/>
    <col min="133" max="133" width="22.28515625" style="189" customWidth="1"/>
    <col min="134" max="134" width="13.7109375" style="189" customWidth="1"/>
    <col min="135" max="135" width="15.7109375" style="189" customWidth="1"/>
    <col min="136" max="136" width="10.85546875" style="189" customWidth="1"/>
    <col min="137" max="137" width="22.28515625" style="189" customWidth="1"/>
    <col min="138" max="138" width="13.7109375" style="189" customWidth="1"/>
    <col min="139" max="139" width="15.7109375" style="189" customWidth="1"/>
    <col min="140" max="140" width="10.85546875" style="189" customWidth="1"/>
    <col min="141" max="141" width="22.28515625" style="189" customWidth="1"/>
    <col min="142" max="142" width="13.7109375" style="189" customWidth="1"/>
    <col min="143" max="143" width="15.7109375" style="189" customWidth="1"/>
    <col min="144" max="144" width="10.85546875" style="189" customWidth="1"/>
    <col min="145" max="145" width="22.28515625" style="189" customWidth="1"/>
    <col min="146" max="146" width="13.7109375" style="189" customWidth="1"/>
    <col min="147" max="147" width="15.7109375" style="189" customWidth="1"/>
    <col min="148" max="148" width="10.85546875" style="189" customWidth="1"/>
    <col min="149" max="149" width="22.28515625" style="189" customWidth="1"/>
    <col min="150" max="150" width="13.7109375" style="189" customWidth="1"/>
    <col min="151" max="151" width="15.7109375" style="189" customWidth="1"/>
    <col min="152" max="152" width="10.85546875" style="189" customWidth="1"/>
    <col min="153" max="153" width="22.28515625" style="189" customWidth="1"/>
    <col min="154" max="154" width="13.7109375" style="189" customWidth="1"/>
    <col min="155" max="155" width="15.7109375" style="189" customWidth="1"/>
    <col min="156" max="156" width="10.85546875" style="189" customWidth="1"/>
    <col min="157" max="157" width="22.28515625" style="189" customWidth="1"/>
    <col min="158" max="158" width="13.7109375" style="189" customWidth="1"/>
    <col min="159" max="159" width="15.7109375" style="189" customWidth="1"/>
    <col min="160" max="160" width="10.85546875" style="189" customWidth="1"/>
    <col min="161" max="161" width="22.28515625" style="189" customWidth="1"/>
    <col min="162" max="162" width="13.7109375" style="189" customWidth="1"/>
    <col min="163" max="163" width="15.7109375" style="189" customWidth="1"/>
    <col min="164" max="164" width="10.85546875" style="189" customWidth="1"/>
    <col min="165" max="165" width="22.28515625" style="189" customWidth="1"/>
    <col min="166" max="166" width="13.7109375" style="189" customWidth="1"/>
    <col min="167" max="167" width="15.7109375" style="189" customWidth="1"/>
    <col min="168" max="168" width="10.85546875" style="189" customWidth="1"/>
    <col min="169" max="169" width="22.28515625" style="189" customWidth="1"/>
    <col min="170" max="170" width="13.7109375" style="189" customWidth="1"/>
    <col min="171" max="171" width="15.7109375" style="189" customWidth="1"/>
    <col min="172" max="172" width="10.85546875" style="189" customWidth="1"/>
    <col min="173" max="173" width="22.28515625" style="189" customWidth="1"/>
    <col min="174" max="174" width="13.7109375" style="189" customWidth="1"/>
    <col min="175" max="175" width="15.7109375" style="189" customWidth="1"/>
    <col min="176" max="176" width="10.85546875" style="189" customWidth="1"/>
    <col min="177" max="177" width="22.28515625" style="189" customWidth="1"/>
    <col min="178" max="178" width="13.7109375" style="189" customWidth="1"/>
    <col min="179" max="179" width="15.7109375" style="189" customWidth="1"/>
    <col min="180" max="180" width="10.85546875" style="189" customWidth="1"/>
    <col min="181" max="181" width="22.28515625" style="189" customWidth="1"/>
    <col min="182" max="182" width="13.7109375" style="189" customWidth="1"/>
    <col min="183" max="183" width="15.7109375" style="189" customWidth="1"/>
    <col min="184" max="184" width="10.85546875" style="189" customWidth="1"/>
    <col min="185" max="185" width="22.28515625" style="189" customWidth="1"/>
    <col min="186" max="186" width="13.7109375" style="189" customWidth="1"/>
    <col min="187" max="187" width="15.7109375" style="189" customWidth="1"/>
    <col min="188" max="188" width="10.85546875" style="189" customWidth="1"/>
    <col min="189" max="189" width="22.28515625" customWidth="1"/>
    <col min="190" max="190" width="13.7109375" style="189" customWidth="1"/>
    <col min="191" max="191" width="15.7109375" style="189" customWidth="1"/>
    <col min="192" max="192" width="10.85546875" style="189" customWidth="1"/>
    <col min="193" max="193" width="22.28515625" style="189" customWidth="1"/>
    <col min="194" max="194" width="13.7109375" style="189" customWidth="1"/>
    <col min="195" max="195" width="15.7109375" style="189" customWidth="1"/>
    <col min="196" max="196" width="10.85546875" style="189" customWidth="1"/>
    <col min="197" max="197" width="22.28515625" style="189" customWidth="1"/>
    <col min="198" max="198" width="13.7109375" style="189" customWidth="1"/>
    <col min="199" max="199" width="15.7109375" style="189" customWidth="1"/>
    <col min="200" max="200" width="10.85546875" style="189" customWidth="1"/>
    <col min="201" max="201" width="22.28515625" customWidth="1"/>
    <col min="202" max="202" width="13.7109375" style="189" customWidth="1"/>
    <col min="203" max="203" width="15.7109375" style="189" customWidth="1"/>
    <col min="204" max="204" width="10.85546875" style="189" customWidth="1"/>
    <col min="205" max="205" width="22.28515625" style="189" customWidth="1"/>
    <col min="206" max="206" width="13.7109375" style="189" customWidth="1"/>
    <col min="207" max="207" width="15.7109375" style="189" customWidth="1"/>
    <col min="208" max="208" width="10.85546875" style="189" customWidth="1"/>
    <col min="209" max="209" width="22.28515625" customWidth="1"/>
    <col min="210" max="210" width="13.7109375" style="189" customWidth="1"/>
    <col min="211" max="211" width="15.7109375" style="189" customWidth="1"/>
    <col min="212" max="212" width="10.85546875" style="189" customWidth="1"/>
    <col min="213" max="213" width="22.28515625" style="189" customWidth="1"/>
    <col min="214" max="214" width="13.7109375" style="189" customWidth="1"/>
    <col min="215" max="215" width="15.7109375" style="189" customWidth="1"/>
    <col min="216" max="216" width="10.85546875" style="189" customWidth="1"/>
    <col min="217" max="217" width="22.28515625" style="189" customWidth="1"/>
    <col min="218" max="218" width="13.7109375" style="189" customWidth="1"/>
    <col min="219" max="219" width="15.7109375" style="189" customWidth="1"/>
    <col min="220" max="220" width="10.85546875" style="189" customWidth="1"/>
    <col min="221" max="221" width="22.28515625" style="189" customWidth="1"/>
    <col min="222" max="222" width="13.7109375" style="189" customWidth="1"/>
    <col min="223" max="223" width="15.7109375" style="189" customWidth="1"/>
    <col min="224" max="224" width="10.85546875" style="189" customWidth="1"/>
    <col min="225" max="225" width="22.28515625" style="189" customWidth="1"/>
    <col min="226" max="226" width="13.7109375" style="189" customWidth="1"/>
    <col min="227" max="227" width="15.7109375" style="189" customWidth="1"/>
    <col min="228" max="228" width="10.85546875" style="189" customWidth="1"/>
    <col min="229" max="229" width="22.28515625" style="189" customWidth="1"/>
    <col min="230" max="230" width="13.7109375" style="189" customWidth="1"/>
    <col min="231" max="231" width="15.7109375" style="189" customWidth="1"/>
    <col min="232" max="232" width="10.85546875" style="189" customWidth="1"/>
    <col min="233" max="233" width="22.28515625" style="189" customWidth="1"/>
    <col min="234" max="234" width="13.7109375" style="189" customWidth="1"/>
    <col min="235" max="235" width="15.7109375" style="189" customWidth="1"/>
    <col min="236" max="236" width="10.85546875" style="189" customWidth="1"/>
    <col min="237" max="237" width="22.28515625" style="189" customWidth="1"/>
    <col min="238" max="238" width="13.7109375" style="189" customWidth="1"/>
    <col min="239" max="239" width="15.7109375" style="189" customWidth="1"/>
    <col min="240" max="240" width="10.85546875" style="189" customWidth="1"/>
    <col min="241" max="241" width="22.28515625" style="189" customWidth="1"/>
    <col min="242" max="242" width="13.7109375" style="189" customWidth="1"/>
    <col min="243" max="243" width="15.7109375" style="189" customWidth="1"/>
    <col min="244" max="244" width="10.85546875" style="189" customWidth="1"/>
    <col min="245" max="245" width="22.28515625" style="189" customWidth="1"/>
    <col min="246" max="246" width="13.7109375" style="189" customWidth="1"/>
    <col min="247" max="247" width="15.7109375" style="189" customWidth="1"/>
    <col min="248" max="248" width="10.85546875" style="189" customWidth="1"/>
    <col min="249" max="249" width="22.28515625" style="189" customWidth="1"/>
    <col min="250" max="250" width="13.7109375" style="189" customWidth="1"/>
    <col min="251" max="251" width="15.7109375" style="189" customWidth="1"/>
    <col min="252" max="252" width="10.85546875" style="189" customWidth="1"/>
    <col min="253" max="253" width="22.28515625" style="189" customWidth="1"/>
    <col min="254" max="254" width="13.7109375" style="189" customWidth="1"/>
    <col min="255" max="255" width="15.7109375" style="189" customWidth="1"/>
    <col min="256" max="256" width="10.85546875" style="189" customWidth="1"/>
    <col min="257" max="257" width="22.28515625" style="189" customWidth="1"/>
    <col min="258" max="258" width="13.7109375" style="189" customWidth="1"/>
    <col min="259" max="259" width="15.7109375" style="189" customWidth="1"/>
    <col min="260" max="260" width="10.85546875" style="189" customWidth="1"/>
    <col min="261" max="261" width="22.28515625" style="189" customWidth="1"/>
    <col min="262" max="262" width="13.7109375" style="189" customWidth="1"/>
    <col min="263" max="263" width="15.7109375" style="189" customWidth="1"/>
    <col min="264" max="264" width="10.85546875" style="189" customWidth="1"/>
    <col min="265" max="265" width="22.28515625" style="189" customWidth="1"/>
    <col min="266" max="266" width="13.7109375" style="189" customWidth="1"/>
    <col min="267" max="267" width="15.7109375" style="189" customWidth="1"/>
    <col min="268" max="268" width="10.85546875" style="189" customWidth="1"/>
    <col min="269" max="269" width="22.28515625" style="189" customWidth="1"/>
    <col min="270" max="270" width="13.7109375" style="189" customWidth="1"/>
    <col min="271" max="271" width="15.7109375" style="189" customWidth="1"/>
    <col min="272" max="272" width="10.85546875" style="189" customWidth="1"/>
    <col min="273" max="273" width="22.28515625" style="189" customWidth="1"/>
    <col min="274" max="274" width="13.7109375" style="189" customWidth="1"/>
    <col min="275" max="275" width="15.7109375" style="189" customWidth="1"/>
    <col min="276" max="276" width="10.85546875" style="189" customWidth="1"/>
    <col min="277" max="277" width="22.28515625" style="189" customWidth="1"/>
    <col min="278" max="278" width="13.7109375" style="189" customWidth="1"/>
    <col min="279" max="279" width="15.7109375" style="189" customWidth="1"/>
    <col min="280" max="280" width="10.85546875" style="189" customWidth="1"/>
    <col min="281" max="281" width="22.28515625" style="189" customWidth="1"/>
    <col min="282" max="282" width="13.7109375" style="189" customWidth="1"/>
    <col min="283" max="283" width="15.7109375" style="189" customWidth="1"/>
    <col min="284" max="284" width="10.85546875" style="189" customWidth="1"/>
    <col min="285" max="285" width="22.28515625" style="189" customWidth="1"/>
    <col min="286" max="286" width="13.7109375" style="189" customWidth="1"/>
    <col min="287" max="287" width="15.7109375" style="189" customWidth="1"/>
    <col min="288" max="288" width="10.85546875" style="189" customWidth="1"/>
    <col min="289" max="289" width="22.28515625" style="189" customWidth="1"/>
    <col min="290" max="290" width="13.7109375" style="189" customWidth="1"/>
    <col min="291" max="291" width="15.7109375" style="189" customWidth="1"/>
    <col min="292" max="292" width="22.28515625" style="189" customWidth="1"/>
    <col min="293" max="293" width="13.7109375" style="189" customWidth="1"/>
    <col min="294" max="294" width="15.7109375" style="189" customWidth="1"/>
    <col min="295" max="295" width="18" style="189" customWidth="1"/>
    <col min="296" max="296" width="10.85546875" style="189" customWidth="1"/>
    <col min="297" max="297" width="22.28515625" style="189" customWidth="1"/>
    <col min="298" max="298" width="13.7109375" style="189" customWidth="1"/>
    <col min="299" max="299" width="15.7109375" style="189" customWidth="1"/>
    <col min="300" max="300" width="10.85546875" style="189" customWidth="1"/>
    <col min="301" max="301" width="22.28515625" style="189" customWidth="1"/>
    <col min="302" max="302" width="13.7109375" style="189" customWidth="1"/>
    <col min="303" max="303" width="15.7109375" style="189" customWidth="1"/>
    <col min="304" max="304" width="10.85546875" style="189" customWidth="1"/>
    <col min="305" max="305" width="22.28515625" style="189" customWidth="1"/>
    <col min="306" max="306" width="13.7109375" style="189" customWidth="1"/>
    <col min="307" max="307" width="15.7109375" style="189" customWidth="1"/>
    <col min="308" max="308" width="10.85546875" style="189" customWidth="1"/>
    <col min="309" max="309" width="22.28515625" style="189" customWidth="1"/>
    <col min="310" max="310" width="13.7109375" style="189" customWidth="1"/>
    <col min="311" max="311" width="15.7109375" style="189" customWidth="1"/>
    <col min="312" max="312" width="10.85546875" style="189" customWidth="1"/>
    <col min="313" max="313" width="22.28515625" style="189" customWidth="1"/>
    <col min="314" max="314" width="13.7109375" style="189" customWidth="1"/>
    <col min="315" max="315" width="15.7109375" style="189" customWidth="1"/>
    <col min="316" max="316" width="10.85546875" style="189" customWidth="1"/>
    <col min="317" max="317" width="22.28515625" style="189" customWidth="1"/>
    <col min="318" max="318" width="13.7109375" style="189" customWidth="1"/>
    <col min="319" max="319" width="15.7109375" style="189" customWidth="1"/>
    <col min="320" max="320" width="10.85546875" style="189" customWidth="1"/>
    <col min="321" max="321" width="22.28515625" style="189" customWidth="1"/>
    <col min="322" max="322" width="13.7109375" style="189" customWidth="1"/>
    <col min="323" max="323" width="15.7109375" style="189" customWidth="1"/>
    <col min="324" max="324" width="10.85546875" style="189" customWidth="1"/>
    <col min="325" max="325" width="22.28515625" style="189" customWidth="1"/>
    <col min="326" max="326" width="13.7109375" style="189" customWidth="1"/>
    <col min="327" max="327" width="15.7109375" style="189" customWidth="1"/>
    <col min="328" max="328" width="10.85546875" style="189" customWidth="1"/>
    <col min="329" max="329" width="22.28515625" style="189" customWidth="1"/>
    <col min="330" max="330" width="13.7109375" style="189" customWidth="1"/>
    <col min="331" max="331" width="15.7109375" style="189" customWidth="1"/>
    <col min="332" max="332" width="10.85546875" style="189" customWidth="1"/>
    <col min="333" max="333" width="22.28515625" style="189" customWidth="1"/>
    <col min="334" max="334" width="13.7109375" style="189" customWidth="1"/>
    <col min="335" max="335" width="15.7109375" style="189" customWidth="1"/>
    <col min="336" max="336" width="10.85546875" style="189" customWidth="1"/>
    <col min="337" max="337" width="22.28515625" style="189" customWidth="1"/>
    <col min="338" max="338" width="13.7109375" style="189" customWidth="1"/>
    <col min="339" max="339" width="15.7109375" style="189" customWidth="1"/>
    <col min="340" max="340" width="10.85546875" style="189" customWidth="1"/>
    <col min="341" max="341" width="22.28515625" style="189" customWidth="1"/>
    <col min="342" max="342" width="13.7109375" style="189" customWidth="1"/>
    <col min="343" max="343" width="15.7109375" style="189" customWidth="1"/>
    <col min="344" max="344" width="10.85546875" style="189" customWidth="1"/>
    <col min="345" max="345" width="22.28515625" style="189" customWidth="1"/>
    <col min="346" max="346" width="13.7109375" style="189" customWidth="1"/>
    <col min="347" max="347" width="15.7109375" style="189" customWidth="1"/>
    <col min="348" max="348" width="10.85546875" style="189" customWidth="1"/>
    <col min="349" max="349" width="22.28515625" style="189" customWidth="1"/>
    <col min="350" max="350" width="15.140625" style="189" customWidth="1"/>
    <col min="351" max="351" width="15.7109375" style="189" customWidth="1"/>
    <col min="352" max="352" width="10.85546875" style="189" customWidth="1"/>
    <col min="353" max="353" width="22.28515625" style="189" customWidth="1"/>
    <col min="354" max="354" width="13.7109375" style="189" customWidth="1"/>
    <col min="355" max="355" width="15.7109375" style="189" customWidth="1"/>
    <col min="356" max="356" width="10.85546875" style="189" customWidth="1"/>
    <col min="357" max="357" width="22.28515625" customWidth="1"/>
    <col min="358" max="358" width="13.7109375" style="189" customWidth="1"/>
    <col min="359" max="359" width="15.7109375" style="189" customWidth="1"/>
    <col min="360" max="360" width="10.85546875" style="189" customWidth="1"/>
    <col min="361" max="361" width="22.28515625" style="189" customWidth="1"/>
    <col min="362" max="362" width="13.7109375" style="189" customWidth="1"/>
    <col min="363" max="363" width="15.7109375" style="189" customWidth="1"/>
    <col min="364" max="364" width="10.85546875" style="189" customWidth="1"/>
    <col min="365" max="365" width="22.28515625" style="189" customWidth="1"/>
    <col min="366" max="366" width="13.7109375" style="189" customWidth="1"/>
    <col min="367" max="367" width="15.7109375" style="189" customWidth="1"/>
    <col min="368" max="368" width="10.85546875" style="189" customWidth="1"/>
    <col min="369" max="369" width="22.28515625" style="189" customWidth="1"/>
    <col min="370" max="370" width="13.7109375" style="189" customWidth="1"/>
    <col min="371" max="371" width="15.7109375" style="189" customWidth="1"/>
    <col min="372" max="372" width="10.85546875" style="189" customWidth="1"/>
    <col min="373" max="373" width="22.28515625" style="189" customWidth="1"/>
    <col min="374" max="374" width="13.7109375" style="189" customWidth="1"/>
    <col min="375" max="375" width="15.7109375" style="189" customWidth="1"/>
    <col min="376" max="376" width="16.85546875" style="189" customWidth="1"/>
    <col min="377" max="377" width="10.28515625" style="189" customWidth="1"/>
    <col min="378" max="378" width="21.140625" style="189" customWidth="1"/>
    <col min="379" max="379" width="14.85546875" style="189" customWidth="1"/>
    <col min="380" max="380" width="10.28515625" style="189" customWidth="1"/>
    <col min="381" max="381" width="21.140625" style="189" customWidth="1"/>
    <col min="382" max="382" width="12.7109375" style="189" customWidth="1"/>
    <col min="383" max="383" width="14.85546875" style="189" customWidth="1"/>
    <col min="384" max="384" width="10.85546875" style="189" customWidth="1"/>
    <col min="385" max="385" width="22.28515625" style="189" customWidth="1"/>
    <col min="386" max="386" width="13.7109375" style="189" customWidth="1"/>
    <col min="387" max="387" width="15.7109375" style="189" customWidth="1"/>
    <col min="388" max="388" width="10.85546875" style="189" customWidth="1"/>
    <col min="389" max="389" width="22.28515625" style="189" customWidth="1"/>
    <col min="390" max="390" width="13.7109375" style="189" customWidth="1"/>
    <col min="391" max="391" width="15.7109375" style="189" customWidth="1"/>
    <col min="392" max="392" width="10.85546875" style="189" customWidth="1"/>
    <col min="393" max="393" width="22.28515625" style="189" customWidth="1"/>
    <col min="394" max="394" width="13.7109375" style="189" customWidth="1"/>
    <col min="395" max="395" width="15.7109375" style="189" customWidth="1"/>
    <col min="396" max="396" width="10.85546875" style="189" customWidth="1"/>
    <col min="397" max="397" width="22.28515625" style="189" customWidth="1"/>
    <col min="398" max="398" width="13.7109375" style="189" customWidth="1"/>
    <col min="399" max="399" width="15.7109375" style="189" customWidth="1"/>
    <col min="400" max="400" width="10.85546875" style="189" customWidth="1"/>
    <col min="401" max="401" width="22.28515625" style="189" customWidth="1"/>
    <col min="402" max="402" width="13.7109375" style="189" customWidth="1"/>
    <col min="403" max="403" width="15.7109375" style="189" customWidth="1"/>
    <col min="404" max="404" width="10.85546875" style="189" customWidth="1"/>
    <col min="405" max="405" width="22.28515625" style="189" customWidth="1"/>
    <col min="406" max="406" width="13.7109375" style="189" customWidth="1"/>
    <col min="407" max="407" width="15.7109375" style="189" customWidth="1"/>
    <col min="408" max="408" width="10.85546875" style="189" customWidth="1"/>
    <col min="409" max="409" width="22.28515625" style="189" customWidth="1"/>
    <col min="410" max="410" width="13.7109375" style="189" customWidth="1"/>
    <col min="411" max="411" width="15.7109375" style="189" customWidth="1"/>
    <col min="412" max="412" width="10.85546875" style="189" customWidth="1"/>
    <col min="413" max="413" width="22.28515625" style="189" customWidth="1"/>
    <col min="414" max="414" width="13.7109375" style="189" customWidth="1"/>
    <col min="415" max="415" width="15.7109375" style="189" customWidth="1"/>
    <col min="416" max="416" width="10.85546875" style="189" customWidth="1"/>
    <col min="417" max="417" width="22.28515625" style="189" customWidth="1"/>
    <col min="418" max="418" width="13.7109375" style="189" customWidth="1"/>
    <col min="419" max="419" width="15.7109375" style="189" customWidth="1"/>
    <col min="420" max="420" width="10.85546875" style="189" customWidth="1"/>
    <col min="421" max="421" width="22.28515625" style="189" customWidth="1"/>
    <col min="422" max="422" width="13.7109375" style="189" customWidth="1"/>
    <col min="423" max="423" width="15.7109375" style="189" customWidth="1"/>
    <col min="424" max="424" width="10.85546875" style="189" customWidth="1"/>
    <col min="425" max="425" width="22.28515625" style="189" customWidth="1"/>
    <col min="426" max="426" width="13.7109375" style="189" customWidth="1"/>
    <col min="427" max="427" width="15.7109375" style="189" customWidth="1"/>
    <col min="428" max="428" width="10.85546875" style="189" customWidth="1"/>
    <col min="429" max="429" width="22.28515625" style="189" customWidth="1"/>
    <col min="430" max="430" width="13.7109375" style="189" customWidth="1"/>
    <col min="431" max="431" width="15.7109375" style="189" customWidth="1"/>
    <col min="432" max="432" width="10.85546875" style="189" customWidth="1"/>
    <col min="433" max="433" width="22.28515625" style="189" customWidth="1"/>
    <col min="434" max="434" width="13.7109375" style="189" customWidth="1"/>
    <col min="435" max="435" width="15.7109375" style="189" customWidth="1"/>
    <col min="436" max="436" width="10.85546875" style="189" customWidth="1"/>
    <col min="437" max="437" width="22.28515625" style="189" customWidth="1"/>
    <col min="438" max="438" width="13.7109375" style="189" customWidth="1"/>
    <col min="439" max="439" width="15.7109375" style="189" customWidth="1"/>
    <col min="440" max="440" width="10.85546875" style="189" customWidth="1"/>
    <col min="441" max="441" width="22.28515625" style="189" customWidth="1"/>
    <col min="442" max="442" width="13.7109375" style="189" customWidth="1"/>
    <col min="443" max="443" width="15.7109375" style="189" customWidth="1"/>
    <col min="444" max="444" width="10.85546875" style="189" customWidth="1"/>
    <col min="445" max="445" width="22.28515625" style="189" customWidth="1"/>
    <col min="446" max="446" width="13.7109375" style="189" customWidth="1"/>
    <col min="447" max="447" width="15.7109375" style="189" customWidth="1"/>
    <col min="448" max="448" width="10.85546875" style="189" customWidth="1"/>
    <col min="449" max="449" width="22.28515625" style="189" customWidth="1"/>
    <col min="450" max="450" width="13.7109375" style="189" customWidth="1"/>
    <col min="451" max="451" width="15.7109375" style="189" customWidth="1"/>
    <col min="452" max="452" width="10.85546875" style="189" customWidth="1"/>
    <col min="453" max="453" width="22.28515625" style="189" customWidth="1"/>
    <col min="454" max="454" width="13.7109375" style="189" customWidth="1"/>
    <col min="455" max="455" width="15.7109375" style="189" customWidth="1"/>
    <col min="456" max="456" width="10.85546875" style="189" customWidth="1"/>
    <col min="457" max="457" width="22.28515625" style="189" customWidth="1"/>
    <col min="458" max="458" width="13.7109375" style="189" customWidth="1"/>
    <col min="459" max="459" width="15.7109375" style="189" customWidth="1"/>
    <col min="460" max="460" width="10.85546875" style="189" customWidth="1"/>
    <col min="461" max="461" width="22.28515625" style="189" customWidth="1"/>
    <col min="462" max="462" width="13.7109375" style="189" customWidth="1"/>
    <col min="463" max="463" width="15.7109375" style="189" customWidth="1"/>
    <col min="464" max="464" width="10.85546875" style="189" customWidth="1"/>
    <col min="465" max="465" width="22.28515625" style="189" customWidth="1"/>
    <col min="466" max="466" width="13.7109375" style="189" customWidth="1"/>
    <col min="467" max="467" width="15.7109375" style="189" customWidth="1"/>
    <col min="468" max="468" width="10.85546875" style="189" customWidth="1"/>
    <col min="469" max="469" width="22.28515625" style="189" customWidth="1"/>
    <col min="470" max="470" width="13.7109375" style="189" customWidth="1"/>
    <col min="471" max="471" width="15.7109375" style="189" customWidth="1"/>
    <col min="472" max="472" width="10.85546875" style="189" customWidth="1"/>
    <col min="473" max="473" width="13.7109375" style="189" customWidth="1"/>
    <col min="474" max="474" width="22.28515625" style="189" customWidth="1"/>
    <col min="475" max="475" width="15.7109375" style="189" customWidth="1"/>
    <col min="476" max="476" width="10.28515625" style="189" customWidth="1"/>
    <col min="477" max="477" width="21.140625" style="189" customWidth="1"/>
    <col min="478" max="478" width="12.7109375" style="189" customWidth="1"/>
    <col min="479" max="479" width="14.85546875" style="189" customWidth="1"/>
    <col min="480" max="480" width="10.85546875" style="189" customWidth="1"/>
    <col min="481" max="481" width="22.28515625" style="189" customWidth="1"/>
    <col min="482" max="482" width="13.7109375" style="189" customWidth="1"/>
    <col min="483" max="483" width="15.7109375" style="189" customWidth="1"/>
    <col min="484" max="484" width="10.85546875" style="189" customWidth="1"/>
    <col min="485" max="485" width="22.28515625" style="189" customWidth="1"/>
    <col min="486" max="486" width="13.7109375" style="189" customWidth="1"/>
    <col min="487" max="487" width="15.7109375" style="189" customWidth="1"/>
    <col min="488" max="488" width="10.85546875" style="189" customWidth="1"/>
    <col min="489" max="489" width="22.28515625" customWidth="1"/>
    <col min="490" max="490" width="13.7109375" style="189" customWidth="1"/>
    <col min="491" max="491" width="15.7109375" style="189" customWidth="1"/>
    <col min="492" max="492" width="10.85546875" style="189" customWidth="1"/>
    <col min="493" max="493" width="22.28515625" style="189" customWidth="1"/>
    <col min="494" max="494" width="13.7109375" style="189" customWidth="1"/>
    <col min="495" max="495" width="15.7109375" style="189" customWidth="1"/>
    <col min="496" max="496" width="21.140625" style="189" customWidth="1"/>
    <col min="497" max="497" width="12.7109375" style="189" customWidth="1"/>
    <col min="498" max="498" width="14.85546875" style="189" customWidth="1"/>
    <col min="499" max="499" width="10.28515625" style="189" customWidth="1"/>
    <col min="500" max="500" width="21.140625" style="189" customWidth="1"/>
    <col min="501" max="501" width="12.7109375" style="189" customWidth="1"/>
    <col min="502" max="502" width="14.85546875" style="189" customWidth="1"/>
    <col min="503" max="503" width="10.85546875" style="189" customWidth="1"/>
    <col min="504" max="504" width="22.28515625" style="189" customWidth="1"/>
    <col min="505" max="505" width="13.7109375" style="189" customWidth="1"/>
    <col min="506" max="506" width="15.7109375" style="189" customWidth="1"/>
    <col min="507" max="507" width="18" style="189" customWidth="1"/>
    <col min="508" max="508" width="10.85546875" style="189" customWidth="1"/>
    <col min="509" max="509" width="22.28515625" style="189" customWidth="1"/>
    <col min="510" max="510" width="13.7109375" style="189" customWidth="1"/>
    <col min="511" max="511" width="15.7109375" style="189" customWidth="1"/>
    <col min="512" max="512" width="10.85546875" style="189" customWidth="1"/>
    <col min="513" max="513" width="18.7109375" style="189" customWidth="1"/>
    <col min="514" max="514" width="8.5703125" style="189" customWidth="1"/>
    <col min="515" max="515" width="15.7109375" style="189" customWidth="1"/>
    <col min="516" max="516" width="10.85546875" style="189" customWidth="1"/>
    <col min="517" max="517" width="21.140625" style="189" customWidth="1"/>
    <col min="518" max="518" width="7.85546875" style="189" customWidth="1"/>
    <col min="519" max="519" width="15.7109375" style="189" customWidth="1"/>
    <col min="520" max="520" width="10.85546875" style="189" customWidth="1"/>
    <col min="521" max="521" width="22.28515625" style="189" customWidth="1"/>
    <col min="522" max="522" width="13.7109375" style="189" customWidth="1"/>
    <col min="523" max="523" width="15.7109375" style="189" customWidth="1"/>
    <col min="524" max="524" width="10.85546875" style="189" customWidth="1"/>
    <col min="525" max="525" width="19.85546875" style="189" customWidth="1"/>
    <col min="526" max="526" width="10.5703125" style="189" customWidth="1"/>
    <col min="527" max="527" width="15.7109375" style="189" customWidth="1"/>
    <col min="528" max="528" width="10.85546875" style="189" customWidth="1"/>
    <col min="529" max="529" width="22.28515625" style="189" customWidth="1"/>
    <col min="530" max="530" width="13.7109375" style="189" customWidth="1"/>
    <col min="531" max="531" width="15.7109375" style="189" customWidth="1"/>
    <col min="532" max="532" width="10.85546875" style="189" customWidth="1"/>
    <col min="533" max="533" width="20.140625" style="189" customWidth="1"/>
    <col min="534" max="534" width="9.28515625" style="189" customWidth="1"/>
    <col min="535" max="535" width="15.7109375" style="189" customWidth="1"/>
    <col min="536" max="536" width="10.85546875" style="189" customWidth="1"/>
    <col min="537" max="537" width="19.5703125" style="189" customWidth="1"/>
    <col min="538" max="538" width="9.7109375" style="189" customWidth="1"/>
    <col min="539" max="539" width="15.7109375" style="189" customWidth="1"/>
    <col min="540" max="540" width="10.85546875" style="189" customWidth="1"/>
    <col min="541" max="541" width="22.28515625" style="189" customWidth="1"/>
    <col min="542" max="542" width="13.7109375" style="189" customWidth="1"/>
    <col min="543" max="543" width="15.7109375" customWidth="1"/>
    <col min="544" max="544" width="10.85546875" customWidth="1"/>
    <col min="545" max="545" width="22.28515625" style="189" customWidth="1"/>
    <col min="546" max="546" width="13.7109375" style="189" customWidth="1"/>
    <col min="547" max="547" width="15.7109375" style="189" customWidth="1"/>
    <col min="548" max="548" width="10.85546875" style="189" customWidth="1"/>
    <col min="549" max="549" width="22.28515625" style="189" customWidth="1"/>
    <col min="550" max="550" width="13.7109375" style="189" customWidth="1"/>
    <col min="551" max="551" width="15.7109375" style="189" customWidth="1"/>
    <col min="552" max="552" width="10.85546875" style="189" customWidth="1"/>
    <col min="553" max="553" width="22.28515625" style="189" customWidth="1"/>
    <col min="554" max="554" width="13.7109375" style="189" customWidth="1"/>
    <col min="555" max="555" width="15.7109375" style="189" customWidth="1"/>
    <col min="556" max="556" width="10.85546875" style="189" customWidth="1"/>
    <col min="557" max="557" width="18.85546875" style="189" customWidth="1"/>
    <col min="558" max="558" width="8" style="189" customWidth="1"/>
    <col min="559" max="559" width="15.7109375" style="189" customWidth="1"/>
    <col min="560" max="560" width="10.85546875" style="189" customWidth="1"/>
    <col min="561" max="561" width="19.28515625" style="189" customWidth="1"/>
    <col min="562" max="562" width="7.5703125" style="189" customWidth="1"/>
    <col min="563" max="563" width="15.7109375" style="189" customWidth="1"/>
    <col min="564" max="564" width="10.85546875" style="189" customWidth="1"/>
    <col min="565" max="565" width="19.28515625" style="189" customWidth="1"/>
    <col min="566" max="566" width="9.42578125" style="189" customWidth="1"/>
    <col min="567" max="567" width="15.7109375" style="189" customWidth="1"/>
    <col min="568" max="568" width="10.85546875" style="189" customWidth="1"/>
    <col min="569" max="569" width="19.5703125" style="189" customWidth="1"/>
    <col min="570" max="570" width="11.28515625" style="189" customWidth="1"/>
    <col min="571" max="571" width="15.7109375" style="189" customWidth="1"/>
    <col min="572" max="572" width="10.85546875" style="189" customWidth="1"/>
    <col min="573" max="573" width="20" style="189" customWidth="1"/>
    <col min="574" max="574" width="11" style="189" customWidth="1"/>
    <col min="575" max="575" width="15.7109375" style="189" customWidth="1"/>
    <col min="576" max="576" width="10.85546875" style="189" customWidth="1"/>
    <col min="577" max="577" width="22.28515625" style="189" customWidth="1"/>
    <col min="578" max="578" width="13.7109375" style="189" customWidth="1"/>
    <col min="579" max="579" width="15.7109375" style="189" customWidth="1"/>
    <col min="580" max="580" width="14.7109375" style="189" customWidth="1"/>
    <col min="581" max="581" width="13.7109375" style="189" customWidth="1"/>
    <col min="582" max="582" width="15.7109375" style="189" customWidth="1"/>
    <col min="583" max="583" width="13.5703125" style="189" customWidth="1"/>
    <col min="584" max="584" width="13.7109375" style="189" customWidth="1"/>
    <col min="585" max="585" width="15.7109375" customWidth="1"/>
    <col min="586" max="586" width="10.85546875" customWidth="1"/>
    <col min="587" max="587" width="22.28515625" style="189" customWidth="1"/>
    <col min="588" max="588" width="13.7109375" style="189" customWidth="1"/>
    <col min="589" max="589" width="15.7109375" style="189" customWidth="1"/>
    <col min="590" max="590" width="10.85546875" style="189" customWidth="1"/>
    <col min="591" max="591" width="22.28515625" style="189" customWidth="1"/>
    <col min="592" max="592" width="13.7109375" style="189" customWidth="1"/>
    <col min="593" max="593" width="15.7109375" style="189" customWidth="1"/>
    <col min="594" max="594" width="10.85546875" style="189" customWidth="1"/>
    <col min="595" max="595" width="12.85546875" style="189" customWidth="1"/>
    <col min="596" max="596" width="13.7109375" style="189" customWidth="1"/>
    <col min="597" max="597" width="15.7109375" style="189" customWidth="1"/>
    <col min="598" max="598" width="10.85546875" style="189" customWidth="1"/>
    <col min="599" max="599" width="11.85546875" style="189" customWidth="1"/>
    <col min="600" max="600" width="17.42578125" style="189" customWidth="1"/>
    <col min="601" max="601" width="15.7109375" style="189" customWidth="1"/>
    <col min="602" max="602" width="10.85546875" style="189" customWidth="1"/>
    <col min="603" max="603" width="12.85546875" style="189" customWidth="1"/>
    <col min="604" max="604" width="13.7109375" style="189" customWidth="1"/>
    <col min="605" max="605" width="15.7109375" style="189" customWidth="1"/>
    <col min="606" max="606" width="10.85546875" style="189" customWidth="1"/>
    <col min="607" max="607" width="11.28515625" style="189" customWidth="1"/>
    <col min="608" max="608" width="19" style="189" customWidth="1"/>
    <col min="609" max="609" width="15.7109375" style="189" customWidth="1"/>
    <col min="610" max="610" width="10.85546875" style="189" customWidth="1"/>
    <col min="611" max="611" width="11.7109375" style="189" customWidth="1"/>
    <col min="612" max="612" width="15.5703125" style="189" customWidth="1"/>
    <col min="613" max="613" width="15.7109375" style="189" customWidth="1"/>
    <col min="614" max="614" width="10.85546875" style="189" customWidth="1"/>
    <col min="615" max="615" width="12.42578125" style="189" customWidth="1"/>
    <col min="616" max="616" width="13.7109375" style="189" customWidth="1"/>
    <col min="617" max="617" width="15.7109375" style="189" customWidth="1"/>
    <col min="618" max="618" width="10.85546875" style="189" customWidth="1"/>
    <col min="619" max="619" width="12" style="189" customWidth="1"/>
    <col min="620" max="620" width="13.7109375" style="189" customWidth="1"/>
    <col min="621" max="621" width="15.7109375" style="189" customWidth="1"/>
    <col min="622" max="622" width="10.85546875" style="189" customWidth="1"/>
    <col min="623" max="623" width="14.5703125" style="189" customWidth="1"/>
    <col min="624" max="624" width="13.7109375" style="189" customWidth="1"/>
    <col min="625" max="625" width="15.7109375" style="189" customWidth="1"/>
    <col min="626" max="626" width="10.85546875" style="189" customWidth="1"/>
    <col min="627" max="627" width="11.85546875" style="189" customWidth="1"/>
    <col min="628" max="628" width="13.7109375" style="189" customWidth="1"/>
    <col min="629" max="629" width="15.7109375" style="189" customWidth="1"/>
    <col min="630" max="630" width="10.85546875" style="189" customWidth="1"/>
    <col min="631" max="631" width="12.28515625" style="189" customWidth="1"/>
    <col min="632" max="632" width="13.7109375" style="189" customWidth="1"/>
    <col min="633" max="633" width="15.7109375" style="189" customWidth="1"/>
    <col min="634" max="634" width="10.85546875" style="189" customWidth="1"/>
    <col min="635" max="635" width="12.5703125" style="189" customWidth="1"/>
    <col min="636" max="636" width="16.5703125" style="189" customWidth="1"/>
    <col min="637" max="637" width="12.5703125" style="189" customWidth="1"/>
    <col min="638" max="638" width="10.85546875" style="189" customWidth="1"/>
    <col min="639" max="639" width="11.42578125" style="189" customWidth="1"/>
    <col min="640" max="640" width="13.7109375" style="189" customWidth="1"/>
    <col min="641" max="641" width="15.7109375" style="189" customWidth="1"/>
    <col min="642" max="642" width="10.85546875" style="189" customWidth="1"/>
    <col min="643" max="643" width="11.42578125" style="189" customWidth="1"/>
    <col min="644" max="644" width="13.7109375" style="189" customWidth="1"/>
    <col min="645" max="645" width="15.7109375" style="189" customWidth="1"/>
    <col min="646" max="646" width="10.85546875" style="189" customWidth="1"/>
    <col min="647" max="647" width="10.7109375" style="189" customWidth="1"/>
    <col min="648" max="648" width="13.7109375" style="189" customWidth="1"/>
    <col min="649" max="649" width="15.7109375" style="189" customWidth="1"/>
    <col min="650" max="650" width="10.85546875" style="189" customWidth="1"/>
    <col min="651" max="651" width="11.140625" style="189" customWidth="1"/>
    <col min="652" max="652" width="13.7109375" style="189" customWidth="1"/>
    <col min="653" max="653" width="15.7109375" style="189" customWidth="1"/>
    <col min="654" max="654" width="10.85546875" style="189" customWidth="1"/>
    <col min="655" max="655" width="12" style="189" customWidth="1"/>
    <col min="656" max="656" width="17" style="189" customWidth="1"/>
    <col min="657" max="657" width="15.7109375" style="189" customWidth="1"/>
    <col min="658" max="658" width="10.85546875" style="189" customWidth="1"/>
    <col min="659" max="659" width="10.5703125" style="189" customWidth="1"/>
    <col min="660" max="660" width="16.85546875" style="189" customWidth="1"/>
    <col min="661" max="661" width="15.7109375" style="189" customWidth="1"/>
    <col min="662" max="663" width="10.85546875" style="189" customWidth="1"/>
    <col min="664" max="664" width="18" style="189" customWidth="1"/>
    <col min="665" max="665" width="13.7109375" style="189" customWidth="1"/>
    <col min="666" max="666" width="15.7109375" style="189" customWidth="1"/>
    <col min="667" max="667" width="10.85546875" style="189" customWidth="1"/>
    <col min="668" max="668" width="22.28515625" style="189" customWidth="1"/>
    <col min="669" max="669" width="13.7109375" style="189" customWidth="1"/>
    <col min="670" max="670" width="15.7109375" style="189" customWidth="1"/>
    <col min="671" max="671" width="10.85546875" style="189" customWidth="1"/>
    <col min="672" max="672" width="22.28515625" style="189" customWidth="1"/>
    <col min="673" max="673" width="13.7109375" style="189" customWidth="1"/>
    <col min="674" max="674" width="15.7109375" style="189" customWidth="1"/>
    <col min="675" max="675" width="10.85546875" style="189" customWidth="1"/>
    <col min="676" max="676" width="22.28515625" style="189" customWidth="1"/>
    <col min="677" max="677" width="13.7109375" style="189" customWidth="1"/>
    <col min="678" max="678" width="15.7109375" style="189" customWidth="1"/>
    <col min="679" max="679" width="10.85546875" style="189" customWidth="1"/>
    <col min="680" max="680" width="22.28515625" style="189" customWidth="1"/>
    <col min="681" max="681" width="13.7109375" style="189" customWidth="1"/>
    <col min="682" max="682" width="15.7109375" style="189" customWidth="1"/>
    <col min="683" max="683" width="10.85546875" style="189" customWidth="1"/>
    <col min="684" max="684" width="22.28515625" style="189" customWidth="1"/>
    <col min="685" max="685" width="13.7109375" style="189" customWidth="1"/>
    <col min="686" max="686" width="15.7109375" customWidth="1"/>
    <col min="687" max="687" width="13.7109375" customWidth="1"/>
    <col min="688" max="688" width="15.7109375" style="189" customWidth="1"/>
    <col min="689" max="689" width="10.85546875" style="189" customWidth="1"/>
    <col min="690" max="690" width="18" style="189" customWidth="1"/>
    <col min="691" max="691" width="10.85546875" style="189" customWidth="1"/>
    <col min="692" max="692" width="22.28515625" style="189" customWidth="1"/>
    <col min="693" max="693" width="13.7109375" style="189" customWidth="1"/>
    <col min="694" max="694" width="15.7109375" style="189" customWidth="1"/>
    <col min="695" max="695" width="10.85546875" style="189" customWidth="1"/>
    <col min="696" max="696" width="22.28515625" style="189" customWidth="1"/>
    <col min="697" max="697" width="13.7109375" style="189" customWidth="1"/>
    <col min="698" max="698" width="15.7109375" style="189" customWidth="1"/>
    <col min="699" max="699" width="10.85546875" style="189" customWidth="1"/>
    <col min="700" max="700" width="22.28515625" style="189" customWidth="1"/>
    <col min="701" max="701" width="13.7109375" style="189" customWidth="1"/>
    <col min="702" max="702" width="15.7109375" style="189" customWidth="1"/>
    <col min="703" max="703" width="10.85546875" style="189" customWidth="1"/>
    <col min="704" max="704" width="22.28515625" style="189" customWidth="1"/>
    <col min="705" max="705" width="13.7109375" style="189" customWidth="1"/>
    <col min="706" max="706" width="15.7109375" style="189" customWidth="1"/>
    <col min="707" max="707" width="10.85546875" style="189" customWidth="1"/>
    <col min="708" max="708" width="22.28515625" style="189" customWidth="1"/>
    <col min="709" max="709" width="13.7109375" style="189" customWidth="1"/>
    <col min="710" max="710" width="15.7109375" style="189" customWidth="1"/>
    <col min="711" max="711" width="22.28515625" style="189" customWidth="1"/>
    <col min="712" max="712" width="10.85546875" style="189" customWidth="1"/>
    <col min="713" max="713" width="13.7109375" style="189" customWidth="1"/>
    <col min="714" max="714" width="15.7109375" customWidth="1"/>
    <col min="715" max="715" width="13.7109375" customWidth="1"/>
    <col min="716" max="716" width="15.7109375" style="189" customWidth="1"/>
    <col min="717" max="717" width="10.85546875" style="189" customWidth="1"/>
    <col min="718" max="718" width="18" style="189" customWidth="1"/>
    <col min="719" max="719" width="10.85546875" style="189" customWidth="1"/>
    <col min="720" max="720" width="22.28515625" style="189" customWidth="1"/>
    <col min="721" max="721" width="13.7109375" style="189" customWidth="1"/>
    <col min="722" max="722" width="15.7109375" style="189" customWidth="1"/>
    <col min="723" max="723" width="10.85546875" style="189" customWidth="1"/>
    <col min="724" max="724" width="22.28515625" style="189" customWidth="1"/>
    <col min="725" max="725" width="13.7109375" style="189" customWidth="1"/>
    <col min="726" max="726" width="15.7109375" style="189" customWidth="1"/>
    <col min="727" max="727" width="10.85546875" style="189" customWidth="1"/>
    <col min="728" max="728" width="22.28515625" style="189" customWidth="1"/>
    <col min="729" max="729" width="13.7109375" style="189" customWidth="1"/>
    <col min="730" max="730" width="15.7109375" customWidth="1"/>
    <col min="731" max="731" width="10.85546875" customWidth="1"/>
    <col min="732" max="732" width="22.28515625" customWidth="1"/>
    <col min="733" max="733" width="13.7109375" style="189" customWidth="1"/>
    <col min="734" max="734" width="15.7109375" style="189" customWidth="1"/>
    <col min="735" max="735" width="18" style="189" customWidth="1"/>
    <col min="736" max="736" width="10.85546875" style="189" customWidth="1"/>
    <col min="737" max="737" width="22.28515625" style="189" customWidth="1"/>
    <col min="738" max="738" width="13.7109375" style="189" customWidth="1"/>
    <col min="739" max="739" width="15.7109375" style="189" customWidth="1"/>
    <col min="740" max="740" width="10.85546875" style="189" customWidth="1"/>
    <col min="741" max="741" width="22.28515625" style="189" customWidth="1"/>
    <col min="742" max="742" width="13.7109375" style="189" customWidth="1"/>
    <col min="743" max="743" width="15.7109375" customWidth="1"/>
    <col min="744" max="744" width="10.85546875" customWidth="1"/>
    <col min="745" max="745" width="22.28515625" customWidth="1"/>
    <col min="746" max="746" width="13.7109375" bestFit="1" customWidth="1"/>
    <col min="747" max="747" width="15.7109375" customWidth="1"/>
    <col min="748" max="748" width="7.42578125" customWidth="1"/>
    <col min="749" max="749" width="22.28515625" bestFit="1" customWidth="1"/>
    <col min="750" max="750" width="2.140625" customWidth="1"/>
    <col min="751" max="751" width="7.42578125" customWidth="1"/>
    <col min="752" max="752" width="13.7109375" customWidth="1"/>
    <col min="753" max="753" width="2.140625" style="189" customWidth="1"/>
    <col min="754" max="754" width="7.42578125" style="189" customWidth="1"/>
    <col min="755" max="755" width="15.7109375" style="189" customWidth="1"/>
    <col min="756" max="756" width="5" style="189" customWidth="1"/>
    <col min="757" max="757" width="7.42578125" style="189" customWidth="1"/>
    <col min="758" max="758" width="15.85546875" style="189" customWidth="1"/>
    <col min="759" max="759" width="23" style="189" customWidth="1"/>
    <col min="760" max="760" width="15.85546875" style="189" customWidth="1"/>
    <col min="761" max="761" width="27.28515625" style="189" customWidth="1"/>
    <col min="762" max="762" width="18.7109375" style="189" customWidth="1"/>
    <col min="763" max="763" width="20.7109375" style="189" customWidth="1"/>
    <col min="764" max="764" width="13.7109375" style="189" customWidth="1"/>
    <col min="765" max="765" width="15.7109375" style="189" customWidth="1"/>
    <col min="766" max="766" width="10.85546875" style="189" customWidth="1"/>
    <col min="767" max="767" width="22.28515625" style="189" customWidth="1"/>
    <col min="768" max="768" width="13.7109375" style="189" customWidth="1"/>
    <col min="769" max="769" width="15.7109375" style="189" customWidth="1"/>
    <col min="770" max="770" width="18" style="189" customWidth="1"/>
    <col min="771" max="771" width="10.85546875" style="189" customWidth="1"/>
    <col min="772" max="772" width="22.28515625" style="189" customWidth="1"/>
    <col min="773" max="773" width="13.7109375" style="189" customWidth="1"/>
    <col min="774" max="774" width="15.7109375" style="189" customWidth="1"/>
    <col min="775" max="775" width="10.85546875" style="189" customWidth="1"/>
    <col min="776" max="776" width="22.28515625" style="189" customWidth="1"/>
    <col min="777" max="777" width="13.7109375" style="189" customWidth="1"/>
    <col min="778" max="778" width="15.7109375" style="189" customWidth="1"/>
    <col min="779" max="779" width="10.85546875" style="189" customWidth="1"/>
    <col min="780" max="780" width="22.28515625" style="189" customWidth="1"/>
    <col min="781" max="781" width="13.7109375" style="189" customWidth="1"/>
    <col min="782" max="782" width="15.7109375" style="189" customWidth="1"/>
    <col min="783" max="783" width="10.85546875" style="189" customWidth="1"/>
    <col min="784" max="784" width="22.28515625" style="189" customWidth="1"/>
    <col min="785" max="785" width="13.7109375" style="189" customWidth="1"/>
    <col min="786" max="786" width="15.7109375" style="189" customWidth="1"/>
    <col min="787" max="787" width="10.85546875" style="189" customWidth="1"/>
    <col min="788" max="788" width="22.28515625" style="189" customWidth="1"/>
    <col min="789" max="789" width="13.7109375" style="189" customWidth="1"/>
    <col min="790" max="790" width="15.7109375" style="189" customWidth="1"/>
    <col min="791" max="791" width="10.85546875" style="189" customWidth="1"/>
    <col min="792" max="792" width="22.28515625" style="189" customWidth="1"/>
    <col min="793" max="793" width="13.7109375" style="189" customWidth="1"/>
    <col min="794" max="794" width="15.7109375" customWidth="1"/>
    <col min="795" max="795" width="10.85546875" customWidth="1"/>
    <col min="796" max="796" width="22.28515625" customWidth="1"/>
    <col min="797" max="797" width="13.7109375" style="189" customWidth="1"/>
    <col min="798" max="798" width="15.7109375" style="189" customWidth="1"/>
    <col min="799" max="799" width="10.85546875" style="189" customWidth="1"/>
    <col min="800" max="800" width="22.28515625" style="189" customWidth="1"/>
    <col min="801" max="801" width="13.7109375" style="189" customWidth="1"/>
    <col min="802" max="802" width="15.7109375" customWidth="1"/>
    <col min="803" max="803" width="10.85546875" customWidth="1"/>
    <col min="804" max="804" width="22.28515625" customWidth="1"/>
    <col min="805" max="805" width="13.7109375" customWidth="1"/>
    <col min="806" max="806" width="15.7109375" customWidth="1"/>
    <col min="807" max="807" width="10.85546875" customWidth="1"/>
    <col min="808" max="808" width="22.28515625" customWidth="1"/>
    <col min="809" max="809" width="13.7109375" customWidth="1"/>
    <col min="810" max="810" width="15.7109375" customWidth="1"/>
    <col min="811" max="811" width="10.85546875" customWidth="1"/>
    <col min="812" max="812" width="22.28515625" customWidth="1"/>
    <col min="813" max="813" width="13.7109375" style="189" customWidth="1"/>
    <col min="814" max="814" width="15.7109375" style="189" customWidth="1"/>
    <col min="815" max="815" width="10.85546875" style="189" customWidth="1"/>
    <col min="816" max="816" width="22.28515625" style="189" customWidth="1"/>
    <col min="817" max="817" width="13.7109375" style="189" customWidth="1"/>
    <col min="818" max="818" width="15.7109375" style="189" customWidth="1"/>
    <col min="819" max="819" width="10.85546875" style="189" customWidth="1"/>
    <col min="820" max="820" width="22.28515625" style="189" customWidth="1"/>
    <col min="821" max="821" width="13.7109375" style="189" customWidth="1"/>
    <col min="822" max="822" width="15.7109375" customWidth="1"/>
    <col min="823" max="823" width="10.85546875" customWidth="1"/>
    <col min="824" max="824" width="22.28515625" customWidth="1"/>
    <col min="825" max="825" width="13.7109375" style="189" customWidth="1"/>
    <col min="826" max="826" width="15.7109375" style="189" customWidth="1"/>
    <col min="827" max="827" width="10.85546875" style="189" customWidth="1"/>
    <col min="828" max="828" width="13.7109375" style="189" customWidth="1"/>
    <col min="829" max="829" width="22.28515625" style="189" customWidth="1"/>
    <col min="830" max="830" width="15.7109375" style="189" customWidth="1"/>
    <col min="831" max="831" width="10.85546875" style="189" customWidth="1"/>
    <col min="832" max="832" width="22.28515625" style="189" customWidth="1"/>
    <col min="833" max="833" width="13.7109375" style="189" customWidth="1"/>
    <col min="834" max="834" width="15.7109375" style="189" customWidth="1"/>
    <col min="835" max="835" width="10.85546875" style="189" customWidth="1"/>
    <col min="836" max="836" width="22.28515625" style="189" customWidth="1"/>
    <col min="837" max="837" width="13.7109375" style="189" customWidth="1"/>
    <col min="838" max="838" width="15.7109375" customWidth="1"/>
    <col min="839" max="839" width="10.85546875" customWidth="1"/>
    <col min="840" max="840" width="22.28515625" customWidth="1"/>
    <col min="841" max="841" width="13.7109375" customWidth="1"/>
    <col min="842" max="842" width="15.7109375" customWidth="1"/>
    <col min="843" max="843" width="10.85546875" customWidth="1"/>
    <col min="844" max="844" width="22.28515625" customWidth="1"/>
    <col min="845" max="845" width="13.7109375" style="189" customWidth="1"/>
    <col min="846" max="846" width="15.7109375" style="189" customWidth="1"/>
    <col min="847" max="847" width="10.85546875" style="189" customWidth="1"/>
    <col min="848" max="848" width="22.28515625" style="189" customWidth="1"/>
    <col min="849" max="849" width="13.7109375" style="189" customWidth="1"/>
    <col min="850" max="850" width="15.7109375" customWidth="1"/>
    <col min="851" max="851" width="10.85546875" customWidth="1"/>
    <col min="852" max="852" width="22.28515625" customWidth="1"/>
    <col min="853" max="853" width="13.7109375" customWidth="1"/>
    <col min="854" max="854" width="15.7109375" customWidth="1"/>
    <col min="855" max="855" width="22.28515625" customWidth="1"/>
    <col min="856" max="856" width="10.85546875" customWidth="1"/>
    <col min="857" max="857" width="13.7109375" style="189" customWidth="1"/>
    <col min="858" max="858" width="15.7109375" style="189" customWidth="1"/>
    <col min="859" max="859" width="10.85546875" style="189" customWidth="1"/>
    <col min="860" max="860" width="22.28515625" style="189" customWidth="1"/>
    <col min="861" max="861" width="13.7109375" style="189" customWidth="1"/>
    <col min="862" max="862" width="15.7109375" style="189" customWidth="1"/>
    <col min="863" max="863" width="10.85546875" style="189" customWidth="1"/>
    <col min="864" max="864" width="22.28515625" style="189" customWidth="1"/>
    <col min="865" max="865" width="13.7109375" style="189" customWidth="1"/>
    <col min="866" max="866" width="15.7109375" style="189" customWidth="1"/>
    <col min="867" max="867" width="10.85546875" style="189" customWidth="1"/>
    <col min="868" max="868" width="22.28515625" style="189" customWidth="1"/>
    <col min="869" max="869" width="13.7109375" style="189" customWidth="1"/>
    <col min="870" max="870" width="15.7109375" style="189" customWidth="1"/>
    <col min="871" max="871" width="10.85546875" style="189" customWidth="1"/>
    <col min="872" max="872" width="22.28515625" style="189" customWidth="1"/>
    <col min="873" max="873" width="13.7109375" style="189" customWidth="1"/>
    <col min="874" max="874" width="15.7109375" style="189" customWidth="1"/>
    <col min="875" max="875" width="10.85546875" style="189" customWidth="1"/>
    <col min="876" max="876" width="22.28515625" style="189" customWidth="1"/>
    <col min="877" max="877" width="13.7109375" style="189" customWidth="1"/>
    <col min="878" max="878" width="15.7109375" style="189" customWidth="1"/>
    <col min="879" max="879" width="10.85546875" style="189" customWidth="1"/>
    <col min="880" max="880" width="22.28515625" style="189" customWidth="1"/>
    <col min="881" max="881" width="13.7109375" style="189" customWidth="1"/>
    <col min="882" max="882" width="15.7109375" style="189" customWidth="1"/>
    <col min="883" max="883" width="10.85546875" style="189" customWidth="1"/>
    <col min="884" max="884" width="22.28515625" style="189" customWidth="1"/>
    <col min="885" max="885" width="13.7109375" style="189" customWidth="1"/>
    <col min="886" max="886" width="15.7109375" style="189" customWidth="1"/>
    <col min="887" max="887" width="10.28515625" style="189" customWidth="1"/>
    <col min="888" max="888" width="21.140625" style="189" customWidth="1"/>
    <col min="889" max="889" width="12.7109375" style="189" customWidth="1"/>
    <col min="890" max="890" width="14.85546875" customWidth="1"/>
    <col min="891" max="891" width="10.28515625" customWidth="1"/>
    <col min="892" max="892" width="21.140625" customWidth="1"/>
    <col min="893" max="893" width="12.7109375" style="189" customWidth="1"/>
    <col min="894" max="894" width="14.85546875" style="189" customWidth="1"/>
    <col min="895" max="895" width="10.85546875" style="189" customWidth="1"/>
    <col min="896" max="896" width="22.28515625" style="189" customWidth="1"/>
    <col min="897" max="897" width="13.7109375" style="189" customWidth="1"/>
    <col min="898" max="898" width="15.7109375" style="189" customWidth="1"/>
    <col min="899" max="899" width="10.85546875" style="189" customWidth="1"/>
    <col min="900" max="900" width="22.28515625" style="189" customWidth="1"/>
    <col min="901" max="901" width="13.7109375" style="189" customWidth="1"/>
    <col min="902" max="902" width="15.7109375" style="189" customWidth="1"/>
    <col min="903" max="903" width="10.85546875" style="189" customWidth="1"/>
    <col min="904" max="904" width="22.28515625" style="189" customWidth="1"/>
    <col min="905" max="905" width="13.7109375" style="189" customWidth="1"/>
    <col min="906" max="906" width="15.7109375" style="189" customWidth="1"/>
    <col min="907" max="907" width="10.85546875" style="189" customWidth="1"/>
    <col min="908" max="908" width="22.28515625" style="189" customWidth="1"/>
    <col min="909" max="909" width="13.7109375" style="189" customWidth="1"/>
    <col min="910" max="910" width="15.7109375" style="189" customWidth="1"/>
    <col min="911" max="911" width="10.85546875" style="189" customWidth="1"/>
    <col min="912" max="912" width="22.28515625" style="189" customWidth="1"/>
    <col min="913" max="913" width="13.7109375" style="189" customWidth="1"/>
    <col min="914" max="914" width="15.7109375" style="189" customWidth="1"/>
    <col min="915" max="915" width="10.85546875" style="189" customWidth="1"/>
    <col min="916" max="916" width="22.28515625" style="189" customWidth="1"/>
    <col min="917" max="917" width="13.7109375" style="189" customWidth="1"/>
    <col min="918" max="918" width="15.7109375" customWidth="1"/>
    <col min="919" max="919" width="10.85546875" customWidth="1"/>
    <col min="920" max="920" width="22.28515625" customWidth="1"/>
    <col min="921" max="921" width="13.7109375" style="189" customWidth="1"/>
    <col min="922" max="922" width="15.7109375" style="189" customWidth="1"/>
    <col min="923" max="923" width="10.85546875" style="189" customWidth="1"/>
    <col min="924" max="924" width="22.28515625" style="189" customWidth="1"/>
    <col min="925" max="925" width="13.7109375" style="189" customWidth="1"/>
    <col min="926" max="926" width="15.7109375" style="189" customWidth="1"/>
    <col min="927" max="927" width="10.85546875" style="189" customWidth="1"/>
    <col min="928" max="928" width="22.28515625" style="189" customWidth="1"/>
    <col min="929" max="929" width="13.7109375" style="189" customWidth="1"/>
    <col min="930" max="930" width="15.7109375" style="189" customWidth="1"/>
    <col min="931" max="931" width="10.85546875" style="189" customWidth="1"/>
    <col min="932" max="932" width="22.28515625" style="189" customWidth="1"/>
    <col min="933" max="933" width="13.7109375" style="189" customWidth="1"/>
    <col min="934" max="934" width="15.7109375" style="189" customWidth="1"/>
    <col min="935" max="935" width="10.85546875" style="189" customWidth="1"/>
    <col min="936" max="936" width="22.28515625" style="189" customWidth="1"/>
    <col min="937" max="937" width="13.7109375" style="189" customWidth="1"/>
    <col min="938" max="938" width="15.7109375" style="189" customWidth="1"/>
    <col min="939" max="939" width="10.85546875" style="189" customWidth="1"/>
    <col min="940" max="940" width="22.28515625" style="189" customWidth="1"/>
    <col min="941" max="941" width="13.7109375" style="189" customWidth="1"/>
    <col min="942" max="942" width="15.7109375" customWidth="1"/>
    <col min="943" max="943" width="10.85546875" customWidth="1"/>
    <col min="944" max="944" width="22.28515625" customWidth="1"/>
    <col min="945" max="945" width="13.7109375" style="189" customWidth="1"/>
    <col min="946" max="946" width="15.7109375" style="189" customWidth="1"/>
    <col min="947" max="947" width="17.5703125" style="189" customWidth="1"/>
    <col min="948" max="948" width="21.42578125" style="189" customWidth="1"/>
    <col min="949" max="949" width="13.28515625" style="189" customWidth="1"/>
    <col min="950" max="950" width="15.28515625" style="189" customWidth="1"/>
    <col min="951" max="951" width="10.85546875" style="189" customWidth="1"/>
    <col min="952" max="952" width="22.28515625" style="189" customWidth="1"/>
    <col min="953" max="953" width="13.7109375" style="189" customWidth="1"/>
    <col min="954" max="954" width="15.7109375" style="189" customWidth="1"/>
    <col min="955" max="955" width="10.85546875" style="189" customWidth="1"/>
    <col min="956" max="956" width="22.28515625" style="189" customWidth="1"/>
    <col min="957" max="957" width="13.7109375" style="189" customWidth="1"/>
    <col min="958" max="959" width="15.7109375" style="189" customWidth="1"/>
    <col min="960" max="960" width="22.28515625" style="189" customWidth="1"/>
    <col min="961" max="961" width="13.7109375" style="189" customWidth="1"/>
    <col min="962" max="962" width="15.7109375" style="189" customWidth="1"/>
    <col min="963" max="963" width="10.85546875" style="189" customWidth="1"/>
    <col min="964" max="964" width="22.28515625" style="189" customWidth="1"/>
    <col min="965" max="965" width="13.7109375" style="189" customWidth="1"/>
    <col min="966" max="966" width="15.7109375" style="189" customWidth="1"/>
    <col min="967" max="967" width="10.85546875" style="189" customWidth="1"/>
    <col min="968" max="968" width="22.28515625" style="189" customWidth="1"/>
    <col min="969" max="969" width="13.7109375" style="189" customWidth="1"/>
    <col min="970" max="970" width="15.7109375" style="189" customWidth="1"/>
    <col min="971" max="971" width="10.85546875" style="189" customWidth="1"/>
    <col min="972" max="972" width="22.28515625" style="189" customWidth="1"/>
    <col min="973" max="973" width="13.7109375" style="189" customWidth="1"/>
    <col min="974" max="974" width="15.7109375" style="189" customWidth="1"/>
    <col min="975" max="975" width="10.85546875" style="189" customWidth="1"/>
    <col min="976" max="976" width="22.28515625" style="189" customWidth="1"/>
    <col min="977" max="977" width="13.7109375" style="189" customWidth="1"/>
    <col min="978" max="978" width="15.7109375" customWidth="1"/>
    <col min="979" max="979" width="10.85546875" customWidth="1"/>
    <col min="980" max="980" width="22.28515625" customWidth="1"/>
    <col min="981" max="981" width="15.7109375" customWidth="1"/>
    <col min="982" max="982" width="18" customWidth="1"/>
    <col min="983" max="983" width="10.85546875" customWidth="1"/>
    <col min="984" max="984" width="22.28515625" customWidth="1"/>
    <col min="985" max="985" width="13.7109375" style="189" customWidth="1"/>
    <col min="986" max="986" width="15.7109375" style="189" customWidth="1"/>
    <col min="987" max="987" width="10.85546875" style="189" customWidth="1"/>
    <col min="988" max="988" width="22.28515625" style="189" customWidth="1"/>
    <col min="989" max="989" width="13.7109375" style="189" customWidth="1"/>
    <col min="990" max="990" width="15.7109375" style="189" customWidth="1"/>
    <col min="991" max="991" width="10.85546875" style="189" customWidth="1"/>
    <col min="992" max="992" width="22.28515625" style="189" customWidth="1"/>
    <col min="993" max="993" width="13.7109375" style="189" customWidth="1"/>
    <col min="994" max="994" width="15.7109375" style="189" customWidth="1"/>
    <col min="995" max="995" width="10.85546875" style="189" customWidth="1"/>
    <col min="996" max="996" width="22.28515625" style="189" customWidth="1"/>
    <col min="997" max="997" width="13.7109375" style="189" customWidth="1"/>
    <col min="998" max="998" width="15.7109375" style="189" customWidth="1"/>
    <col min="999" max="999" width="10.85546875" style="189" customWidth="1"/>
    <col min="1000" max="1000" width="22.28515625" style="189" customWidth="1"/>
    <col min="1001" max="1001" width="13.7109375" style="189" customWidth="1"/>
    <col min="1002" max="1002" width="15.7109375" style="189" customWidth="1"/>
    <col min="1003" max="1003" width="10.85546875" style="189" customWidth="1"/>
    <col min="1004" max="1004" width="22.28515625" style="189" customWidth="1"/>
    <col min="1005" max="1005" width="13.7109375" style="189" customWidth="1"/>
    <col min="1006" max="1006" width="15.7109375" style="189" customWidth="1"/>
    <col min="1007" max="1007" width="10.85546875" style="189" customWidth="1"/>
    <col min="1008" max="1008" width="22.28515625" style="189" customWidth="1"/>
    <col min="1009" max="1009" width="13.7109375" style="189" customWidth="1"/>
    <col min="1010" max="1010" width="15.7109375" customWidth="1"/>
    <col min="1011" max="1011" width="10.85546875" customWidth="1"/>
    <col min="1012" max="1012" width="22.28515625" customWidth="1"/>
    <col min="1013" max="1013" width="13.7109375" customWidth="1"/>
    <col min="1014" max="1014" width="15.7109375" customWidth="1"/>
    <col min="1015" max="1015" width="10.85546875" customWidth="1"/>
    <col min="1016" max="1016" width="22.28515625" customWidth="1"/>
    <col min="1017" max="1017" width="13.7109375" style="189" customWidth="1"/>
    <col min="1018" max="1018" width="15.7109375" style="189" customWidth="1"/>
    <col min="1019" max="1019" width="10.85546875" style="189" customWidth="1"/>
    <col min="1020" max="1020" width="22.28515625" style="189" customWidth="1"/>
    <col min="1021" max="1021" width="13.7109375" style="189" customWidth="1"/>
    <col min="1022" max="1022" width="15.7109375" customWidth="1"/>
    <col min="1023" max="1023" width="10.85546875" customWidth="1"/>
    <col min="1024" max="1024" width="22.28515625" customWidth="1"/>
    <col min="1025" max="1025" width="13.7109375" customWidth="1"/>
    <col min="1026" max="1026" width="15.7109375" customWidth="1"/>
    <col min="1027" max="1027" width="10.85546875" customWidth="1"/>
    <col min="1028" max="1028" width="22.28515625" customWidth="1"/>
    <col min="1029" max="1029" width="13.7109375" customWidth="1"/>
    <col min="1030" max="1030" width="15.7109375" customWidth="1"/>
    <col min="1031" max="1031" width="10.85546875" customWidth="1"/>
    <col min="1032" max="1032" width="22.28515625" customWidth="1"/>
    <col min="1033" max="1033" width="13.7109375" customWidth="1"/>
    <col min="1034" max="1034" width="15.7109375" customWidth="1"/>
    <col min="1035" max="1035" width="10.85546875" customWidth="1"/>
    <col min="1036" max="1036" width="22.28515625" customWidth="1"/>
    <col min="1037" max="1037" width="13.7109375" customWidth="1"/>
    <col min="1038" max="1038" width="15.7109375" customWidth="1"/>
    <col min="1039" max="1039" width="10.85546875" customWidth="1"/>
    <col min="1040" max="1040" width="22.28515625" customWidth="1"/>
    <col min="1041" max="1041" width="13.7109375" customWidth="1"/>
    <col min="1042" max="1042" width="15.7109375" customWidth="1"/>
    <col min="1043" max="1043" width="22.28515625" customWidth="1"/>
    <col min="1044" max="1044" width="13.7109375" customWidth="1"/>
    <col min="1045" max="1045" width="15.7109375" customWidth="1"/>
    <col min="1046" max="1046" width="18" customWidth="1"/>
    <col min="1047" max="1047" width="10.85546875" customWidth="1"/>
    <col min="1048" max="1048" width="22.28515625" customWidth="1"/>
    <col min="1049" max="1049" width="13.7109375" customWidth="1"/>
    <col min="1050" max="1050" width="15.7109375" customWidth="1"/>
    <col min="1051" max="1051" width="10.85546875" customWidth="1"/>
    <col min="1052" max="1052" width="22.28515625" customWidth="1"/>
    <col min="1053" max="1053" width="13.7109375" customWidth="1"/>
    <col min="1054" max="1054" width="15.7109375" customWidth="1"/>
    <col min="1055" max="1055" width="10.85546875" customWidth="1"/>
    <col min="1056" max="1056" width="22.28515625" customWidth="1"/>
    <col min="1057" max="1057" width="15.7109375" customWidth="1"/>
    <col min="1058" max="1058" width="18" customWidth="1"/>
    <col min="1059" max="1059" width="10.85546875" customWidth="1"/>
    <col min="1060" max="1060" width="22.28515625" customWidth="1"/>
    <col min="1061" max="1061" width="15.7109375" customWidth="1"/>
    <col min="1062" max="1062" width="12.28515625" customWidth="1"/>
    <col min="1063" max="1063" width="19.42578125" bestFit="1" customWidth="1"/>
    <col min="1064" max="1064" width="23.7109375" customWidth="1"/>
    <col min="1065" max="1065" width="15.140625" customWidth="1"/>
    <col min="1066" max="1066" width="15.7109375" customWidth="1"/>
    <col min="1067" max="1067" width="10.85546875" customWidth="1"/>
    <col min="1068" max="1068" width="22.28515625" customWidth="1"/>
    <col min="1069" max="1069" width="13.7109375" customWidth="1"/>
    <col min="1070" max="1070" width="15.7109375" customWidth="1"/>
    <col min="1071" max="1071" width="10.85546875" customWidth="1"/>
    <col min="1072" max="1072" width="22.28515625" customWidth="1"/>
    <col min="1073" max="1073" width="13.7109375" customWidth="1"/>
    <col min="1074" max="1074" width="15.7109375" customWidth="1"/>
    <col min="1075" max="1075" width="10.85546875" customWidth="1"/>
    <col min="1076" max="1076" width="22.28515625" customWidth="1"/>
    <col min="1077" max="1077" width="13.7109375" customWidth="1"/>
    <col min="1078" max="1078" width="15.7109375" customWidth="1"/>
    <col min="1079" max="1079" width="10.85546875" customWidth="1"/>
    <col min="1080" max="1080" width="22.28515625" customWidth="1"/>
    <col min="1081" max="1081" width="13.7109375" customWidth="1"/>
    <col min="1082" max="1082" width="15.7109375" customWidth="1"/>
    <col min="1083" max="1083" width="10.85546875" customWidth="1"/>
    <col min="1084" max="1084" width="22.28515625" customWidth="1"/>
    <col min="1085" max="1085" width="13.7109375" customWidth="1"/>
    <col min="1086" max="1086" width="15.7109375" customWidth="1"/>
    <col min="1087" max="1087" width="10.85546875" customWidth="1"/>
    <col min="1088" max="1088" width="22.28515625" customWidth="1"/>
    <col min="1089" max="1089" width="13.7109375" customWidth="1"/>
    <col min="1090" max="1090" width="15.7109375" bestFit="1" customWidth="1"/>
    <col min="1093" max="1093" width="30.7109375" bestFit="1" customWidth="1"/>
    <col min="1094" max="1094" width="10.85546875" customWidth="1"/>
    <col min="1095" max="1095" width="18" customWidth="1"/>
    <col min="1096" max="1096" width="10.85546875" customWidth="1"/>
    <col min="1097" max="1097" width="22.28515625" customWidth="1"/>
    <col min="1098" max="1098" width="13.7109375" customWidth="1"/>
    <col min="1099" max="1099" width="15.7109375" bestFit="1" customWidth="1"/>
    <col min="1101" max="1101" width="30.7109375" bestFit="1" customWidth="1"/>
    <col min="1102" max="1102" width="10.85546875" customWidth="1"/>
    <col min="1103" max="1103" width="18" customWidth="1"/>
    <col min="1104" max="1104" width="10.85546875" customWidth="1"/>
    <col min="1105" max="1105" width="22.28515625" customWidth="1"/>
    <col min="1106" max="1106" width="13.7109375" customWidth="1"/>
    <col min="1107" max="1107" width="15.7109375" bestFit="1" customWidth="1"/>
    <col min="1109" max="1109" width="30.7109375" bestFit="1" customWidth="1"/>
    <col min="1110" max="1110" width="10.85546875" customWidth="1"/>
    <col min="1111" max="1111" width="18" customWidth="1"/>
    <col min="1112" max="1112" width="10.85546875" customWidth="1"/>
    <col min="1113" max="1113" width="22.28515625" customWidth="1"/>
    <col min="1114" max="1114" width="13.7109375" style="77" customWidth="1"/>
    <col min="1115" max="1115" width="15.7109375" customWidth="1"/>
    <col min="1116" max="1116" width="10.85546875" customWidth="1"/>
    <col min="1117" max="1117" width="22.28515625" customWidth="1"/>
    <col min="1118" max="1118" width="13.7109375" style="77" customWidth="1"/>
    <col min="1119" max="1119" width="15.7109375" style="77" customWidth="1"/>
    <col min="1120" max="1120" width="6.85546875" style="77" customWidth="1"/>
    <col min="1121" max="1121" width="17" style="77" customWidth="1"/>
    <col min="1122" max="1122" width="9" style="77" customWidth="1"/>
    <col min="1123" max="1123" width="10.85546875" style="77" customWidth="1"/>
    <col min="1124" max="1124" width="30.7109375" bestFit="1" customWidth="1"/>
    <col min="1125" max="1125" width="10.85546875" customWidth="1"/>
    <col min="1126" max="1126" width="18" customWidth="1"/>
    <col min="1127" max="1127" width="10.85546875" customWidth="1"/>
    <col min="1128" max="1128" width="22.28515625" customWidth="1"/>
    <col min="1129" max="1129" width="13.7109375" customWidth="1"/>
    <col min="1130" max="1130" width="15.7109375" bestFit="1" customWidth="1"/>
  </cols>
  <sheetData>
    <row r="1" spans="1:19" x14ac:dyDescent="0.25">
      <c r="A1" s="99" t="s">
        <v>130</v>
      </c>
    </row>
    <row r="3" spans="1:19" x14ac:dyDescent="0.25">
      <c r="R3"/>
      <c r="S3"/>
    </row>
    <row r="4" spans="1:19" x14ac:dyDescent="0.25">
      <c r="R4"/>
      <c r="S4"/>
    </row>
    <row r="5" spans="1:19" x14ac:dyDescent="0.25">
      <c r="A5" s="217" t="s">
        <v>264</v>
      </c>
      <c r="B5" t="s">
        <v>265</v>
      </c>
      <c r="F5" s="217" t="s">
        <v>116</v>
      </c>
      <c r="G5" s="217" t="s">
        <v>144</v>
      </c>
      <c r="H5" s="217" t="s">
        <v>357</v>
      </c>
      <c r="I5" s="217" t="s">
        <v>268</v>
      </c>
      <c r="J5" t="s">
        <v>287</v>
      </c>
      <c r="K5" t="s">
        <v>273</v>
      </c>
      <c r="L5" t="s">
        <v>274</v>
      </c>
      <c r="M5" t="s">
        <v>275</v>
      </c>
      <c r="N5" t="s">
        <v>277</v>
      </c>
      <c r="O5" t="s">
        <v>265</v>
      </c>
      <c r="R5"/>
      <c r="S5"/>
    </row>
    <row r="6" spans="1:19" x14ac:dyDescent="0.25">
      <c r="A6" s="9" t="s">
        <v>481</v>
      </c>
      <c r="B6" s="218">
        <v>481</v>
      </c>
      <c r="F6" t="s">
        <v>481</v>
      </c>
      <c r="G6" t="s">
        <v>409</v>
      </c>
      <c r="H6" t="s">
        <v>358</v>
      </c>
      <c r="I6" t="s">
        <v>410</v>
      </c>
      <c r="J6" s="218"/>
      <c r="K6" s="218"/>
      <c r="L6" s="218"/>
      <c r="M6" s="218">
        <v>249</v>
      </c>
      <c r="N6" s="218">
        <v>1</v>
      </c>
      <c r="O6" s="218">
        <v>250</v>
      </c>
    </row>
    <row r="7" spans="1:19" x14ac:dyDescent="0.25">
      <c r="A7" s="9" t="s">
        <v>468</v>
      </c>
      <c r="B7" s="218">
        <v>13</v>
      </c>
      <c r="F7" t="s">
        <v>481</v>
      </c>
      <c r="G7" t="s">
        <v>5681</v>
      </c>
      <c r="H7" t="s">
        <v>358</v>
      </c>
      <c r="I7" t="s">
        <v>5689</v>
      </c>
      <c r="J7" s="218"/>
      <c r="K7" s="218"/>
      <c r="L7" s="218"/>
      <c r="M7" s="218"/>
      <c r="N7" s="218">
        <v>1</v>
      </c>
      <c r="O7" s="218">
        <v>1</v>
      </c>
    </row>
    <row r="8" spans="1:19" x14ac:dyDescent="0.25">
      <c r="A8" s="9" t="s">
        <v>469</v>
      </c>
      <c r="B8" s="218">
        <v>53</v>
      </c>
      <c r="F8" t="s">
        <v>481</v>
      </c>
      <c r="G8" t="s">
        <v>5681</v>
      </c>
      <c r="H8" t="s">
        <v>358</v>
      </c>
      <c r="I8" t="s">
        <v>5682</v>
      </c>
      <c r="J8" s="218"/>
      <c r="K8" s="218"/>
      <c r="L8" s="218"/>
      <c r="M8" s="218">
        <v>228</v>
      </c>
      <c r="N8" s="218">
        <v>2</v>
      </c>
      <c r="O8" s="218">
        <v>230</v>
      </c>
    </row>
    <row r="9" spans="1:19" x14ac:dyDescent="0.25">
      <c r="A9" s="9" t="s">
        <v>632</v>
      </c>
      <c r="B9" s="218">
        <v>6</v>
      </c>
      <c r="F9" t="s">
        <v>483</v>
      </c>
      <c r="G9" t="s">
        <v>460</v>
      </c>
      <c r="H9" t="s">
        <v>358</v>
      </c>
      <c r="I9" t="s">
        <v>461</v>
      </c>
      <c r="J9" s="218"/>
      <c r="K9" s="218"/>
      <c r="L9" s="218">
        <v>6</v>
      </c>
      <c r="M9" s="218"/>
      <c r="N9" s="218"/>
      <c r="O9" s="218">
        <v>6</v>
      </c>
    </row>
    <row r="10" spans="1:19" x14ac:dyDescent="0.25">
      <c r="A10" s="9" t="s">
        <v>820</v>
      </c>
      <c r="B10" s="218">
        <v>1</v>
      </c>
      <c r="F10" t="s">
        <v>468</v>
      </c>
      <c r="G10" t="s">
        <v>404</v>
      </c>
      <c r="H10" t="s">
        <v>358</v>
      </c>
      <c r="I10" t="s">
        <v>405</v>
      </c>
      <c r="J10" s="218"/>
      <c r="K10" s="218"/>
      <c r="L10" s="218">
        <v>13</v>
      </c>
      <c r="M10" s="218"/>
      <c r="N10" s="218"/>
      <c r="O10" s="218">
        <v>13</v>
      </c>
    </row>
    <row r="11" spans="1:19" x14ac:dyDescent="0.25">
      <c r="A11" s="9" t="s">
        <v>690</v>
      </c>
      <c r="B11" s="218">
        <v>2</v>
      </c>
      <c r="F11" t="s">
        <v>469</v>
      </c>
      <c r="G11" t="s">
        <v>829</v>
      </c>
      <c r="H11" t="s">
        <v>358</v>
      </c>
      <c r="I11" t="s">
        <v>831</v>
      </c>
      <c r="J11" s="218"/>
      <c r="K11" s="218"/>
      <c r="L11" s="218">
        <v>1</v>
      </c>
      <c r="M11" s="218"/>
      <c r="N11" s="218"/>
      <c r="O11" s="218">
        <v>1</v>
      </c>
    </row>
    <row r="12" spans="1:19" x14ac:dyDescent="0.25">
      <c r="A12" s="9" t="s">
        <v>477</v>
      </c>
      <c r="B12" s="218">
        <v>170</v>
      </c>
      <c r="F12" t="s">
        <v>469</v>
      </c>
      <c r="G12" t="s">
        <v>4534</v>
      </c>
      <c r="H12" t="s">
        <v>358</v>
      </c>
      <c r="I12" t="s">
        <v>4535</v>
      </c>
      <c r="J12" s="218"/>
      <c r="K12" s="218"/>
      <c r="L12" s="218">
        <v>1</v>
      </c>
      <c r="M12" s="218"/>
      <c r="N12" s="218"/>
      <c r="O12" s="218">
        <v>1</v>
      </c>
    </row>
    <row r="13" spans="1:19" x14ac:dyDescent="0.25">
      <c r="A13" s="9" t="s">
        <v>310</v>
      </c>
      <c r="B13" s="218">
        <v>37</v>
      </c>
      <c r="F13" t="s">
        <v>469</v>
      </c>
      <c r="G13" t="s">
        <v>4539</v>
      </c>
      <c r="H13" t="s">
        <v>358</v>
      </c>
      <c r="I13" t="s">
        <v>4540</v>
      </c>
      <c r="J13" s="218"/>
      <c r="K13" s="218"/>
      <c r="L13" s="218">
        <v>1</v>
      </c>
      <c r="M13" s="218"/>
      <c r="N13" s="218"/>
      <c r="O13" s="218">
        <v>1</v>
      </c>
    </row>
    <row r="14" spans="1:19" x14ac:dyDescent="0.25">
      <c r="A14" s="9" t="s">
        <v>355</v>
      </c>
      <c r="B14" s="218">
        <v>51</v>
      </c>
      <c r="F14" t="s">
        <v>469</v>
      </c>
      <c r="G14" t="s">
        <v>526</v>
      </c>
      <c r="H14" t="s">
        <v>358</v>
      </c>
      <c r="I14" t="s">
        <v>527</v>
      </c>
      <c r="J14" s="218"/>
      <c r="K14" s="218"/>
      <c r="L14" s="218">
        <v>1</v>
      </c>
      <c r="M14" s="218"/>
      <c r="N14" s="218"/>
      <c r="O14" s="218">
        <v>1</v>
      </c>
    </row>
    <row r="15" spans="1:19" x14ac:dyDescent="0.25">
      <c r="A15" s="9" t="s">
        <v>476</v>
      </c>
      <c r="B15" s="218">
        <v>60</v>
      </c>
      <c r="F15" t="s">
        <v>469</v>
      </c>
      <c r="G15" t="s">
        <v>411</v>
      </c>
      <c r="H15" t="s">
        <v>358</v>
      </c>
      <c r="I15" t="s">
        <v>525</v>
      </c>
      <c r="J15" s="218"/>
      <c r="K15" s="218"/>
      <c r="L15" s="218">
        <v>5</v>
      </c>
      <c r="M15" s="218"/>
      <c r="N15" s="218"/>
      <c r="O15" s="218">
        <v>5</v>
      </c>
    </row>
    <row r="16" spans="1:19" x14ac:dyDescent="0.25">
      <c r="A16" s="9" t="s">
        <v>478</v>
      </c>
      <c r="B16" s="218">
        <v>455</v>
      </c>
      <c r="F16" t="s">
        <v>469</v>
      </c>
      <c r="G16" t="s">
        <v>411</v>
      </c>
      <c r="H16" t="s">
        <v>358</v>
      </c>
      <c r="I16" t="s">
        <v>412</v>
      </c>
      <c r="J16" s="218"/>
      <c r="K16" s="218"/>
      <c r="L16" s="218">
        <v>6</v>
      </c>
      <c r="M16" s="218"/>
      <c r="N16" s="218"/>
      <c r="O16" s="218">
        <v>6</v>
      </c>
    </row>
    <row r="17" spans="1:15" x14ac:dyDescent="0.25">
      <c r="A17" s="9" t="s">
        <v>474</v>
      </c>
      <c r="B17" s="218">
        <v>206</v>
      </c>
      <c r="F17" t="s">
        <v>469</v>
      </c>
      <c r="G17" t="s">
        <v>398</v>
      </c>
      <c r="H17" t="s">
        <v>358</v>
      </c>
      <c r="I17" t="s">
        <v>399</v>
      </c>
      <c r="J17" s="218"/>
      <c r="K17" s="218"/>
      <c r="L17" s="218">
        <v>6</v>
      </c>
      <c r="M17" s="218"/>
      <c r="N17" s="218"/>
      <c r="O17" s="218">
        <v>6</v>
      </c>
    </row>
    <row r="18" spans="1:15" x14ac:dyDescent="0.25">
      <c r="A18" s="9" t="s">
        <v>484</v>
      </c>
      <c r="B18" s="218">
        <v>1</v>
      </c>
      <c r="F18" t="s">
        <v>469</v>
      </c>
      <c r="G18" t="s">
        <v>437</v>
      </c>
      <c r="H18" t="s">
        <v>358</v>
      </c>
      <c r="I18" t="s">
        <v>438</v>
      </c>
      <c r="J18" s="218"/>
      <c r="K18" s="218"/>
      <c r="L18" s="218">
        <v>8</v>
      </c>
      <c r="M18" s="218"/>
      <c r="N18" s="218"/>
      <c r="O18" s="218">
        <v>8</v>
      </c>
    </row>
    <row r="19" spans="1:15" x14ac:dyDescent="0.25">
      <c r="A19" s="9" t="s">
        <v>472</v>
      </c>
      <c r="B19" s="218">
        <v>58</v>
      </c>
      <c r="F19" t="s">
        <v>469</v>
      </c>
      <c r="G19" t="s">
        <v>437</v>
      </c>
      <c r="H19" t="s">
        <v>358</v>
      </c>
      <c r="I19" t="s">
        <v>449</v>
      </c>
      <c r="J19" s="218"/>
      <c r="K19" s="218"/>
      <c r="L19" s="218">
        <v>23</v>
      </c>
      <c r="M19" s="218"/>
      <c r="N19" s="218"/>
      <c r="O19" s="218">
        <v>23</v>
      </c>
    </row>
    <row r="20" spans="1:15" x14ac:dyDescent="0.25">
      <c r="A20" s="9" t="s">
        <v>473</v>
      </c>
      <c r="B20" s="218">
        <v>28</v>
      </c>
      <c r="F20" t="s">
        <v>469</v>
      </c>
      <c r="G20" t="s">
        <v>5550</v>
      </c>
      <c r="H20" t="s">
        <v>358</v>
      </c>
      <c r="I20" t="s">
        <v>5551</v>
      </c>
      <c r="J20" s="218"/>
      <c r="K20" s="218"/>
      <c r="L20" s="218">
        <v>1</v>
      </c>
      <c r="M20" s="218"/>
      <c r="N20" s="218"/>
      <c r="O20" s="218">
        <v>1</v>
      </c>
    </row>
    <row r="21" spans="1:15" x14ac:dyDescent="0.25">
      <c r="A21" s="9" t="s">
        <v>312</v>
      </c>
      <c r="B21" s="218">
        <v>1630</v>
      </c>
      <c r="F21" t="s">
        <v>632</v>
      </c>
      <c r="G21" t="s">
        <v>786</v>
      </c>
      <c r="J21" s="218"/>
      <c r="K21" s="218"/>
      <c r="L21" s="218">
        <v>3</v>
      </c>
      <c r="M21" s="218"/>
      <c r="N21" s="218"/>
      <c r="O21" s="218">
        <v>3</v>
      </c>
    </row>
    <row r="22" spans="1:15" x14ac:dyDescent="0.25">
      <c r="A22" s="9" t="s">
        <v>311</v>
      </c>
      <c r="B22" s="218">
        <v>679</v>
      </c>
      <c r="F22" t="s">
        <v>632</v>
      </c>
      <c r="G22" t="s">
        <v>4507</v>
      </c>
      <c r="H22" t="s">
        <v>358</v>
      </c>
      <c r="I22" t="s">
        <v>4508</v>
      </c>
      <c r="J22" s="218"/>
      <c r="K22" s="218"/>
      <c r="L22" s="218">
        <v>1</v>
      </c>
      <c r="M22" s="218"/>
      <c r="N22" s="218"/>
      <c r="O22" s="218">
        <v>1</v>
      </c>
    </row>
    <row r="23" spans="1:15" x14ac:dyDescent="0.25">
      <c r="A23" s="9" t="s">
        <v>471</v>
      </c>
      <c r="B23" s="218">
        <v>33</v>
      </c>
      <c r="F23" t="s">
        <v>632</v>
      </c>
      <c r="G23" t="s">
        <v>2098</v>
      </c>
      <c r="H23" t="s">
        <v>358</v>
      </c>
      <c r="I23" t="s">
        <v>2099</v>
      </c>
      <c r="J23" s="218"/>
      <c r="K23" s="218"/>
      <c r="L23" s="218">
        <v>1</v>
      </c>
      <c r="M23" s="218"/>
      <c r="N23" s="218"/>
      <c r="O23" s="218">
        <v>1</v>
      </c>
    </row>
    <row r="24" spans="1:15" x14ac:dyDescent="0.25">
      <c r="A24" s="9" t="s">
        <v>470</v>
      </c>
      <c r="B24" s="218">
        <v>13</v>
      </c>
      <c r="F24" t="s">
        <v>632</v>
      </c>
      <c r="G24" t="s">
        <v>807</v>
      </c>
      <c r="H24" t="s">
        <v>358</v>
      </c>
      <c r="I24" t="s">
        <v>809</v>
      </c>
      <c r="J24" s="218"/>
      <c r="K24" s="218"/>
      <c r="L24" s="218">
        <v>1</v>
      </c>
      <c r="M24" s="218"/>
      <c r="N24" s="218"/>
      <c r="O24" s="218">
        <v>1</v>
      </c>
    </row>
    <row r="25" spans="1:15" x14ac:dyDescent="0.25">
      <c r="A25" s="9" t="s">
        <v>309</v>
      </c>
      <c r="B25" s="218">
        <v>56</v>
      </c>
      <c r="F25" t="s">
        <v>820</v>
      </c>
      <c r="G25" t="s">
        <v>6126</v>
      </c>
      <c r="H25" t="s">
        <v>358</v>
      </c>
      <c r="I25" t="s">
        <v>522</v>
      </c>
      <c r="J25" s="218"/>
      <c r="K25" s="218"/>
      <c r="L25" s="218">
        <v>1</v>
      </c>
      <c r="M25" s="218"/>
      <c r="N25" s="218"/>
      <c r="O25" s="218">
        <v>1</v>
      </c>
    </row>
    <row r="26" spans="1:15" x14ac:dyDescent="0.25">
      <c r="A26" s="9" t="s">
        <v>289</v>
      </c>
      <c r="B26" s="218">
        <v>20</v>
      </c>
      <c r="F26" t="s">
        <v>690</v>
      </c>
      <c r="G26" t="s">
        <v>581</v>
      </c>
      <c r="H26" t="s">
        <v>358</v>
      </c>
      <c r="I26" t="s">
        <v>582</v>
      </c>
      <c r="J26" s="218"/>
      <c r="K26" s="218"/>
      <c r="L26" s="218">
        <v>1</v>
      </c>
      <c r="M26" s="218"/>
      <c r="N26" s="218"/>
      <c r="O26" s="218">
        <v>1</v>
      </c>
    </row>
    <row r="27" spans="1:15" x14ac:dyDescent="0.25">
      <c r="A27" s="9" t="s">
        <v>1688</v>
      </c>
      <c r="B27" s="218">
        <v>170</v>
      </c>
      <c r="F27" t="s">
        <v>690</v>
      </c>
      <c r="G27" t="s">
        <v>4763</v>
      </c>
      <c r="H27" t="s">
        <v>358</v>
      </c>
      <c r="I27" t="s">
        <v>4765</v>
      </c>
      <c r="J27" s="218"/>
      <c r="K27" s="218"/>
      <c r="L27" s="218">
        <v>1</v>
      </c>
      <c r="M27" s="218"/>
      <c r="N27" s="218"/>
      <c r="O27" s="218">
        <v>1</v>
      </c>
    </row>
    <row r="28" spans="1:15" x14ac:dyDescent="0.25">
      <c r="A28" s="9" t="s">
        <v>317</v>
      </c>
      <c r="B28" s="218">
        <v>23</v>
      </c>
      <c r="F28" t="s">
        <v>477</v>
      </c>
      <c r="G28" t="s">
        <v>391</v>
      </c>
      <c r="H28" t="s">
        <v>358</v>
      </c>
      <c r="I28" t="s">
        <v>393</v>
      </c>
      <c r="J28" s="218"/>
      <c r="K28" s="218"/>
      <c r="L28" s="218">
        <v>87</v>
      </c>
      <c r="M28" s="218"/>
      <c r="N28" s="218"/>
      <c r="O28" s="218">
        <v>87</v>
      </c>
    </row>
    <row r="29" spans="1:15" x14ac:dyDescent="0.25">
      <c r="A29" s="9" t="s">
        <v>315</v>
      </c>
      <c r="B29" s="218">
        <v>14</v>
      </c>
      <c r="F29" t="s">
        <v>477</v>
      </c>
      <c r="G29" t="s">
        <v>391</v>
      </c>
      <c r="H29" t="s">
        <v>358</v>
      </c>
      <c r="I29" t="s">
        <v>392</v>
      </c>
      <c r="J29" s="218"/>
      <c r="K29" s="218"/>
      <c r="L29" s="218">
        <v>83</v>
      </c>
      <c r="M29" s="218"/>
      <c r="N29" s="218"/>
      <c r="O29" s="218">
        <v>83</v>
      </c>
    </row>
    <row r="30" spans="1:15" x14ac:dyDescent="0.25">
      <c r="A30" s="9" t="s">
        <v>308</v>
      </c>
      <c r="B30" s="218">
        <v>162</v>
      </c>
      <c r="F30" t="s">
        <v>310</v>
      </c>
      <c r="G30" t="s">
        <v>396</v>
      </c>
      <c r="H30" t="s">
        <v>358</v>
      </c>
      <c r="I30" t="s">
        <v>397</v>
      </c>
      <c r="J30" s="218"/>
      <c r="K30" s="218"/>
      <c r="L30" s="218">
        <v>29</v>
      </c>
      <c r="M30" s="218"/>
      <c r="N30" s="218"/>
      <c r="O30" s="218">
        <v>29</v>
      </c>
    </row>
    <row r="31" spans="1:15" x14ac:dyDescent="0.25">
      <c r="A31" s="9" t="s">
        <v>316</v>
      </c>
      <c r="B31" s="218">
        <v>42</v>
      </c>
      <c r="F31" t="s">
        <v>310</v>
      </c>
      <c r="G31" t="s">
        <v>369</v>
      </c>
      <c r="H31" t="s">
        <v>358</v>
      </c>
      <c r="I31" t="s">
        <v>370</v>
      </c>
      <c r="J31" s="218"/>
      <c r="K31" s="218"/>
      <c r="L31" s="218">
        <v>7</v>
      </c>
      <c r="M31" s="218"/>
      <c r="N31" s="218"/>
      <c r="O31" s="218">
        <v>7</v>
      </c>
    </row>
    <row r="32" spans="1:15" x14ac:dyDescent="0.25">
      <c r="A32" s="9" t="s">
        <v>314</v>
      </c>
      <c r="B32" s="218">
        <v>22</v>
      </c>
      <c r="F32" t="s">
        <v>310</v>
      </c>
      <c r="G32" t="s">
        <v>419</v>
      </c>
      <c r="H32" t="s">
        <v>358</v>
      </c>
      <c r="I32" t="s">
        <v>420</v>
      </c>
      <c r="J32" s="218"/>
      <c r="K32" s="218"/>
      <c r="L32" s="218">
        <v>1</v>
      </c>
      <c r="M32" s="218"/>
      <c r="N32" s="218"/>
      <c r="O32" s="218">
        <v>1</v>
      </c>
    </row>
    <row r="33" spans="1:15" x14ac:dyDescent="0.25">
      <c r="A33" s="9" t="s">
        <v>511</v>
      </c>
      <c r="B33" s="218">
        <v>13</v>
      </c>
      <c r="F33" t="s">
        <v>355</v>
      </c>
      <c r="G33" t="s">
        <v>347</v>
      </c>
      <c r="H33" t="s">
        <v>358</v>
      </c>
      <c r="I33" t="s">
        <v>348</v>
      </c>
      <c r="J33" s="218">
        <v>2</v>
      </c>
      <c r="K33" s="218"/>
      <c r="L33" s="218"/>
      <c r="M33" s="218"/>
      <c r="N33" s="218">
        <v>2</v>
      </c>
      <c r="O33" s="218">
        <v>4</v>
      </c>
    </row>
    <row r="34" spans="1:15" x14ac:dyDescent="0.25">
      <c r="A34" s="9" t="s">
        <v>4784</v>
      </c>
      <c r="B34" s="218">
        <v>3</v>
      </c>
      <c r="F34" t="s">
        <v>355</v>
      </c>
      <c r="G34" t="s">
        <v>454</v>
      </c>
      <c r="H34" t="s">
        <v>358</v>
      </c>
      <c r="I34" t="s">
        <v>455</v>
      </c>
      <c r="J34" s="218">
        <v>3</v>
      </c>
      <c r="K34" s="218"/>
      <c r="L34" s="218"/>
      <c r="M34" s="218"/>
      <c r="N34" s="218">
        <v>8</v>
      </c>
      <c r="O34" s="218">
        <v>11</v>
      </c>
    </row>
    <row r="35" spans="1:15" x14ac:dyDescent="0.25">
      <c r="A35" s="9" t="s">
        <v>875</v>
      </c>
      <c r="B35" s="218">
        <v>41</v>
      </c>
      <c r="F35" t="s">
        <v>355</v>
      </c>
      <c r="G35" t="s">
        <v>334</v>
      </c>
      <c r="H35" t="s">
        <v>358</v>
      </c>
      <c r="I35" t="s">
        <v>335</v>
      </c>
      <c r="J35" s="218">
        <v>5</v>
      </c>
      <c r="K35" s="218"/>
      <c r="L35" s="218"/>
      <c r="M35" s="218"/>
      <c r="N35" s="218">
        <v>31</v>
      </c>
      <c r="O35" s="218">
        <v>36</v>
      </c>
    </row>
    <row r="36" spans="1:15" x14ac:dyDescent="0.25">
      <c r="A36" s="9" t="s">
        <v>3101</v>
      </c>
      <c r="B36" s="218">
        <v>1</v>
      </c>
      <c r="F36" t="s">
        <v>476</v>
      </c>
      <c r="G36" t="s">
        <v>451</v>
      </c>
      <c r="H36" t="s">
        <v>358</v>
      </c>
      <c r="I36" t="s">
        <v>452</v>
      </c>
      <c r="J36" s="218"/>
      <c r="K36" s="218"/>
      <c r="L36" s="218">
        <v>6</v>
      </c>
      <c r="M36" s="218"/>
      <c r="N36" s="218"/>
      <c r="O36" s="218">
        <v>6</v>
      </c>
    </row>
    <row r="37" spans="1:15" x14ac:dyDescent="0.25">
      <c r="A37" s="9" t="s">
        <v>480</v>
      </c>
      <c r="B37" s="218">
        <v>362</v>
      </c>
      <c r="F37" t="s">
        <v>476</v>
      </c>
      <c r="G37" t="s">
        <v>400</v>
      </c>
      <c r="H37" t="s">
        <v>358</v>
      </c>
      <c r="I37" t="s">
        <v>401</v>
      </c>
      <c r="J37" s="218"/>
      <c r="K37" s="218"/>
      <c r="L37" s="218">
        <v>46</v>
      </c>
      <c r="M37" s="218"/>
      <c r="N37" s="218"/>
      <c r="O37" s="218">
        <v>46</v>
      </c>
    </row>
    <row r="38" spans="1:15" x14ac:dyDescent="0.25">
      <c r="A38" s="9" t="s">
        <v>313</v>
      </c>
      <c r="B38" s="218">
        <v>340</v>
      </c>
      <c r="F38" t="s">
        <v>476</v>
      </c>
      <c r="G38" t="s">
        <v>407</v>
      </c>
      <c r="H38" t="s">
        <v>358</v>
      </c>
      <c r="I38" t="s">
        <v>408</v>
      </c>
      <c r="J38" s="218"/>
      <c r="K38" s="218"/>
      <c r="L38" s="218">
        <v>8</v>
      </c>
      <c r="M38" s="218"/>
      <c r="N38" s="218"/>
      <c r="O38" s="218">
        <v>8</v>
      </c>
    </row>
    <row r="39" spans="1:15" x14ac:dyDescent="0.25">
      <c r="A39" s="9" t="s">
        <v>352</v>
      </c>
      <c r="B39" s="218">
        <v>300</v>
      </c>
      <c r="F39" t="s">
        <v>478</v>
      </c>
      <c r="G39" t="s">
        <v>423</v>
      </c>
      <c r="H39" t="s">
        <v>358</v>
      </c>
      <c r="I39" t="s">
        <v>424</v>
      </c>
      <c r="J39" s="218"/>
      <c r="K39" s="218"/>
      <c r="L39" s="218">
        <v>156</v>
      </c>
      <c r="M39" s="218"/>
      <c r="N39" s="218"/>
      <c r="O39" s="218">
        <v>156</v>
      </c>
    </row>
    <row r="40" spans="1:15" x14ac:dyDescent="0.25">
      <c r="A40" s="9" t="s">
        <v>353</v>
      </c>
      <c r="B40" s="218">
        <v>416</v>
      </c>
      <c r="F40" t="s">
        <v>478</v>
      </c>
      <c r="G40" t="s">
        <v>413</v>
      </c>
      <c r="H40" t="s">
        <v>358</v>
      </c>
      <c r="I40" t="s">
        <v>414</v>
      </c>
      <c r="J40" s="218"/>
      <c r="K40" s="218"/>
      <c r="L40" s="218">
        <v>123</v>
      </c>
      <c r="M40" s="218"/>
      <c r="N40" s="218"/>
      <c r="O40" s="218">
        <v>123</v>
      </c>
    </row>
    <row r="41" spans="1:15" x14ac:dyDescent="0.25">
      <c r="A41" s="9" t="s">
        <v>356</v>
      </c>
      <c r="B41" s="218">
        <v>10</v>
      </c>
      <c r="F41" t="s">
        <v>478</v>
      </c>
      <c r="G41" t="s">
        <v>387</v>
      </c>
      <c r="H41" t="s">
        <v>358</v>
      </c>
      <c r="I41" t="s">
        <v>388</v>
      </c>
      <c r="J41" s="218"/>
      <c r="K41" s="218"/>
      <c r="L41" s="218">
        <v>176</v>
      </c>
      <c r="M41" s="218"/>
      <c r="N41" s="218"/>
      <c r="O41" s="218">
        <v>176</v>
      </c>
    </row>
    <row r="42" spans="1:15" x14ac:dyDescent="0.25">
      <c r="A42" s="9" t="s">
        <v>131</v>
      </c>
      <c r="B42" s="218"/>
      <c r="F42" t="s">
        <v>474</v>
      </c>
      <c r="G42" t="s">
        <v>383</v>
      </c>
      <c r="H42" t="s">
        <v>358</v>
      </c>
      <c r="I42" t="s">
        <v>384</v>
      </c>
      <c r="J42" s="218"/>
      <c r="K42" s="218"/>
      <c r="L42" s="218">
        <v>57</v>
      </c>
      <c r="M42" s="218"/>
      <c r="N42" s="218"/>
      <c r="O42" s="218">
        <v>57</v>
      </c>
    </row>
    <row r="43" spans="1:15" x14ac:dyDescent="0.25">
      <c r="A43" s="9" t="s">
        <v>475</v>
      </c>
      <c r="B43" s="218">
        <v>3</v>
      </c>
      <c r="F43" t="s">
        <v>474</v>
      </c>
      <c r="G43" t="s">
        <v>394</v>
      </c>
      <c r="H43" t="s">
        <v>358</v>
      </c>
      <c r="I43" t="s">
        <v>395</v>
      </c>
      <c r="J43" s="218"/>
      <c r="K43" s="218"/>
      <c r="L43" s="218">
        <v>76</v>
      </c>
      <c r="M43" s="218"/>
      <c r="N43" s="218"/>
      <c r="O43" s="218">
        <v>76</v>
      </c>
    </row>
    <row r="44" spans="1:15" x14ac:dyDescent="0.25">
      <c r="A44" s="9" t="s">
        <v>682</v>
      </c>
      <c r="B44" s="218">
        <v>3</v>
      </c>
      <c r="F44" t="s">
        <v>474</v>
      </c>
      <c r="G44" t="s">
        <v>421</v>
      </c>
      <c r="H44" t="s">
        <v>358</v>
      </c>
      <c r="I44" t="s">
        <v>422</v>
      </c>
      <c r="J44" s="218"/>
      <c r="K44" s="218"/>
      <c r="L44" s="218">
        <v>73</v>
      </c>
      <c r="M44" s="218"/>
      <c r="N44" s="218"/>
      <c r="O44" s="218">
        <v>73</v>
      </c>
    </row>
    <row r="45" spans="1:15" x14ac:dyDescent="0.25">
      <c r="A45" s="9" t="s">
        <v>479</v>
      </c>
      <c r="B45" s="218">
        <v>7</v>
      </c>
      <c r="F45" t="s">
        <v>484</v>
      </c>
      <c r="G45" t="s">
        <v>431</v>
      </c>
      <c r="H45" t="s">
        <v>358</v>
      </c>
      <c r="I45" t="s">
        <v>432</v>
      </c>
      <c r="J45" s="218"/>
      <c r="K45" s="218"/>
      <c r="L45" s="218">
        <v>1</v>
      </c>
      <c r="M45" s="218"/>
      <c r="N45" s="218"/>
      <c r="O45" s="218">
        <v>1</v>
      </c>
    </row>
    <row r="46" spans="1:15" x14ac:dyDescent="0.25">
      <c r="A46" s="9" t="s">
        <v>3095</v>
      </c>
      <c r="B46" s="218">
        <v>1</v>
      </c>
      <c r="F46" t="s">
        <v>472</v>
      </c>
      <c r="G46" t="s">
        <v>406</v>
      </c>
      <c r="H46" t="s">
        <v>358</v>
      </c>
      <c r="I46" t="s">
        <v>436</v>
      </c>
      <c r="J46" s="218"/>
      <c r="K46" s="218"/>
      <c r="L46" s="218">
        <v>7</v>
      </c>
      <c r="M46" s="218"/>
      <c r="N46" s="218"/>
      <c r="O46" s="218">
        <v>7</v>
      </c>
    </row>
    <row r="47" spans="1:15" x14ac:dyDescent="0.25">
      <c r="A47" s="9" t="s">
        <v>513</v>
      </c>
      <c r="B47" s="218">
        <v>23</v>
      </c>
      <c r="F47" t="s">
        <v>472</v>
      </c>
      <c r="G47" t="s">
        <v>406</v>
      </c>
      <c r="H47" t="s">
        <v>358</v>
      </c>
      <c r="I47" t="s">
        <v>1879</v>
      </c>
      <c r="J47" s="218"/>
      <c r="K47" s="218"/>
      <c r="L47" s="218">
        <v>5</v>
      </c>
      <c r="M47" s="218"/>
      <c r="N47" s="218"/>
      <c r="O47" s="218">
        <v>5</v>
      </c>
    </row>
    <row r="48" spans="1:15" x14ac:dyDescent="0.25">
      <c r="A48" s="9" t="s">
        <v>5729</v>
      </c>
      <c r="B48" s="218">
        <v>1</v>
      </c>
      <c r="F48" t="s">
        <v>472</v>
      </c>
      <c r="G48" t="s">
        <v>402</v>
      </c>
      <c r="H48" t="s">
        <v>358</v>
      </c>
      <c r="I48" t="s">
        <v>403</v>
      </c>
      <c r="J48" s="218"/>
      <c r="K48" s="218"/>
      <c r="L48" s="218">
        <v>5</v>
      </c>
      <c r="M48" s="218"/>
      <c r="N48" s="218"/>
      <c r="O48" s="218">
        <v>5</v>
      </c>
    </row>
    <row r="49" spans="1:15" x14ac:dyDescent="0.25">
      <c r="A49" s="9" t="s">
        <v>483</v>
      </c>
      <c r="B49" s="218">
        <v>6</v>
      </c>
      <c r="F49" t="s">
        <v>472</v>
      </c>
      <c r="G49" t="s">
        <v>425</v>
      </c>
      <c r="H49" t="s">
        <v>358</v>
      </c>
      <c r="I49" t="s">
        <v>426</v>
      </c>
      <c r="J49" s="218"/>
      <c r="K49" s="218"/>
      <c r="L49" s="218">
        <v>6</v>
      </c>
      <c r="M49" s="218"/>
      <c r="N49" s="218"/>
      <c r="O49" s="218">
        <v>6</v>
      </c>
    </row>
    <row r="50" spans="1:15" x14ac:dyDescent="0.25">
      <c r="A50" s="9" t="s">
        <v>482</v>
      </c>
      <c r="B50" s="218">
        <v>2</v>
      </c>
      <c r="F50" t="s">
        <v>472</v>
      </c>
      <c r="G50" t="s">
        <v>445</v>
      </c>
      <c r="H50" t="s">
        <v>358</v>
      </c>
      <c r="I50" t="s">
        <v>446</v>
      </c>
      <c r="J50" s="218"/>
      <c r="K50" s="218"/>
      <c r="L50" s="218">
        <v>3</v>
      </c>
      <c r="M50" s="218"/>
      <c r="N50" s="218"/>
      <c r="O50" s="218">
        <v>3</v>
      </c>
    </row>
    <row r="51" spans="1:15" x14ac:dyDescent="0.25">
      <c r="A51" s="9" t="s">
        <v>2673</v>
      </c>
      <c r="B51" s="218">
        <v>1</v>
      </c>
      <c r="F51" t="s">
        <v>472</v>
      </c>
      <c r="G51" t="s">
        <v>389</v>
      </c>
      <c r="H51" t="s">
        <v>358</v>
      </c>
      <c r="I51" t="s">
        <v>390</v>
      </c>
      <c r="J51" s="218"/>
      <c r="K51" s="218"/>
      <c r="L51" s="218">
        <v>13</v>
      </c>
      <c r="M51" s="218"/>
      <c r="N51" s="218"/>
      <c r="O51" s="218">
        <v>13</v>
      </c>
    </row>
    <row r="52" spans="1:15" x14ac:dyDescent="0.25">
      <c r="A52" s="9" t="s">
        <v>6092</v>
      </c>
      <c r="B52" s="218">
        <v>110</v>
      </c>
      <c r="F52" t="s">
        <v>472</v>
      </c>
      <c r="G52" t="s">
        <v>385</v>
      </c>
      <c r="H52" t="s">
        <v>358</v>
      </c>
      <c r="I52" t="s">
        <v>386</v>
      </c>
      <c r="J52" s="218"/>
      <c r="K52" s="218"/>
      <c r="L52" s="218">
        <v>19</v>
      </c>
      <c r="M52" s="218"/>
      <c r="N52" s="218"/>
      <c r="O52" s="218">
        <v>19</v>
      </c>
    </row>
    <row r="53" spans="1:15" x14ac:dyDescent="0.25">
      <c r="A53" s="9" t="s">
        <v>512</v>
      </c>
      <c r="B53" s="218">
        <v>2</v>
      </c>
      <c r="F53" t="s">
        <v>473</v>
      </c>
      <c r="G53" t="s">
        <v>583</v>
      </c>
      <c r="H53" t="s">
        <v>358</v>
      </c>
      <c r="I53" t="s">
        <v>584</v>
      </c>
      <c r="J53" s="218"/>
      <c r="K53" s="218"/>
      <c r="L53" s="218">
        <v>1</v>
      </c>
      <c r="M53" s="218"/>
      <c r="N53" s="218"/>
      <c r="O53" s="218">
        <v>1</v>
      </c>
    </row>
    <row r="54" spans="1:15" x14ac:dyDescent="0.25">
      <c r="A54" s="9" t="s">
        <v>354</v>
      </c>
      <c r="B54" s="218">
        <v>227</v>
      </c>
      <c r="F54" t="s">
        <v>473</v>
      </c>
      <c r="G54" t="s">
        <v>577</v>
      </c>
      <c r="H54" t="s">
        <v>358</v>
      </c>
      <c r="I54" t="s">
        <v>578</v>
      </c>
      <c r="J54" s="218"/>
      <c r="K54" s="218"/>
      <c r="L54" s="218">
        <v>3</v>
      </c>
      <c r="M54" s="218"/>
      <c r="N54" s="218"/>
      <c r="O54" s="218">
        <v>3</v>
      </c>
    </row>
    <row r="55" spans="1:15" x14ac:dyDescent="0.25">
      <c r="A55" s="9" t="s">
        <v>12891</v>
      </c>
      <c r="B55" s="218">
        <v>32</v>
      </c>
      <c r="F55" t="s">
        <v>473</v>
      </c>
      <c r="G55" t="s">
        <v>2412</v>
      </c>
      <c r="H55" t="s">
        <v>358</v>
      </c>
      <c r="I55" t="s">
        <v>2413</v>
      </c>
      <c r="J55" s="218"/>
      <c r="K55" s="218"/>
      <c r="L55" s="218">
        <v>2</v>
      </c>
      <c r="M55" s="218"/>
      <c r="N55" s="218"/>
      <c r="O55" s="218">
        <v>2</v>
      </c>
    </row>
    <row r="56" spans="1:15" x14ac:dyDescent="0.25">
      <c r="A56" s="9" t="s">
        <v>132</v>
      </c>
      <c r="B56" s="218">
        <v>6390</v>
      </c>
      <c r="F56" t="s">
        <v>473</v>
      </c>
      <c r="G56" t="s">
        <v>429</v>
      </c>
      <c r="H56" t="s">
        <v>358</v>
      </c>
      <c r="I56" t="s">
        <v>430</v>
      </c>
      <c r="J56" s="218"/>
      <c r="K56" s="218"/>
      <c r="L56" s="218">
        <v>15</v>
      </c>
      <c r="M56" s="218"/>
      <c r="N56" s="218"/>
      <c r="O56" s="218">
        <v>15</v>
      </c>
    </row>
    <row r="57" spans="1:15" x14ac:dyDescent="0.25">
      <c r="F57" t="s">
        <v>473</v>
      </c>
      <c r="G57" t="s">
        <v>539</v>
      </c>
      <c r="H57" t="s">
        <v>358</v>
      </c>
      <c r="I57" t="s">
        <v>540</v>
      </c>
      <c r="J57" s="218"/>
      <c r="K57" s="218"/>
      <c r="L57" s="218">
        <v>1</v>
      </c>
      <c r="M57" s="218"/>
      <c r="N57" s="218"/>
      <c r="O57" s="218">
        <v>1</v>
      </c>
    </row>
    <row r="58" spans="1:15" x14ac:dyDescent="0.25">
      <c r="F58" t="s">
        <v>473</v>
      </c>
      <c r="G58" t="s">
        <v>539</v>
      </c>
      <c r="H58" t="s">
        <v>358</v>
      </c>
      <c r="I58" t="s">
        <v>1188</v>
      </c>
      <c r="J58" s="218"/>
      <c r="K58" s="218"/>
      <c r="L58" s="218">
        <v>2</v>
      </c>
      <c r="M58" s="218"/>
      <c r="N58" s="218"/>
      <c r="O58" s="218">
        <v>2</v>
      </c>
    </row>
    <row r="59" spans="1:15" x14ac:dyDescent="0.25">
      <c r="F59" t="s">
        <v>473</v>
      </c>
      <c r="G59" t="s">
        <v>434</v>
      </c>
      <c r="H59" t="s">
        <v>358</v>
      </c>
      <c r="I59" t="s">
        <v>435</v>
      </c>
      <c r="J59" s="218"/>
      <c r="K59" s="218"/>
      <c r="L59" s="218">
        <v>3</v>
      </c>
      <c r="M59" s="218"/>
      <c r="N59" s="218"/>
      <c r="O59" s="218">
        <v>3</v>
      </c>
    </row>
    <row r="60" spans="1:15" x14ac:dyDescent="0.25">
      <c r="F60" t="s">
        <v>473</v>
      </c>
      <c r="G60" t="s">
        <v>520</v>
      </c>
      <c r="H60" t="s">
        <v>358</v>
      </c>
      <c r="I60" t="s">
        <v>521</v>
      </c>
      <c r="J60" s="218"/>
      <c r="K60" s="218"/>
      <c r="L60" s="218">
        <v>1</v>
      </c>
      <c r="M60" s="218"/>
      <c r="N60" s="218"/>
      <c r="O60" s="218">
        <v>1</v>
      </c>
    </row>
    <row r="61" spans="1:15" x14ac:dyDescent="0.25">
      <c r="F61" t="s">
        <v>312</v>
      </c>
      <c r="G61" t="s">
        <v>328</v>
      </c>
      <c r="H61" t="s">
        <v>358</v>
      </c>
      <c r="I61" t="s">
        <v>349</v>
      </c>
      <c r="J61" s="218">
        <v>59</v>
      </c>
      <c r="K61" s="218"/>
      <c r="L61" s="218"/>
      <c r="M61" s="218">
        <v>37</v>
      </c>
      <c r="N61" s="218">
        <v>45</v>
      </c>
      <c r="O61" s="218">
        <v>141</v>
      </c>
    </row>
    <row r="62" spans="1:15" x14ac:dyDescent="0.25">
      <c r="F62" t="s">
        <v>312</v>
      </c>
      <c r="G62" t="s">
        <v>328</v>
      </c>
      <c r="H62" t="s">
        <v>358</v>
      </c>
      <c r="I62" t="s">
        <v>329</v>
      </c>
      <c r="J62" s="218">
        <v>132</v>
      </c>
      <c r="K62" s="218"/>
      <c r="L62" s="218"/>
      <c r="M62" s="218">
        <v>204</v>
      </c>
      <c r="N62" s="218">
        <v>91</v>
      </c>
      <c r="O62" s="218">
        <v>427</v>
      </c>
    </row>
    <row r="63" spans="1:15" x14ac:dyDescent="0.25">
      <c r="F63" t="s">
        <v>312</v>
      </c>
      <c r="G63" t="s">
        <v>294</v>
      </c>
      <c r="H63" t="s">
        <v>358</v>
      </c>
      <c r="I63" t="s">
        <v>351</v>
      </c>
      <c r="J63" s="218">
        <v>21</v>
      </c>
      <c r="K63" s="218"/>
      <c r="L63" s="218"/>
      <c r="M63" s="218">
        <v>95</v>
      </c>
      <c r="N63" s="218">
        <v>23</v>
      </c>
      <c r="O63" s="218">
        <v>139</v>
      </c>
    </row>
    <row r="64" spans="1:15" x14ac:dyDescent="0.25">
      <c r="F64" t="s">
        <v>312</v>
      </c>
      <c r="G64" t="s">
        <v>294</v>
      </c>
      <c r="H64" t="s">
        <v>358</v>
      </c>
      <c r="I64" t="s">
        <v>298</v>
      </c>
      <c r="J64" s="218">
        <v>93</v>
      </c>
      <c r="K64" s="218"/>
      <c r="L64" s="218"/>
      <c r="M64" s="218">
        <v>160</v>
      </c>
      <c r="N64" s="218">
        <v>81</v>
      </c>
      <c r="O64" s="218">
        <v>334</v>
      </c>
    </row>
    <row r="65" spans="6:15" x14ac:dyDescent="0.25">
      <c r="F65" t="s">
        <v>312</v>
      </c>
      <c r="G65" t="s">
        <v>292</v>
      </c>
      <c r="H65" t="s">
        <v>358</v>
      </c>
      <c r="I65" t="s">
        <v>350</v>
      </c>
      <c r="J65" s="218">
        <v>25</v>
      </c>
      <c r="K65" s="218"/>
      <c r="L65" s="218"/>
      <c r="M65" s="218">
        <v>26</v>
      </c>
      <c r="N65" s="218">
        <v>44</v>
      </c>
      <c r="O65" s="218">
        <v>95</v>
      </c>
    </row>
    <row r="66" spans="6:15" x14ac:dyDescent="0.25">
      <c r="F66" t="s">
        <v>312</v>
      </c>
      <c r="G66" t="s">
        <v>292</v>
      </c>
      <c r="H66" t="s">
        <v>358</v>
      </c>
      <c r="I66" t="s">
        <v>293</v>
      </c>
      <c r="J66" s="218">
        <v>27</v>
      </c>
      <c r="K66" s="218"/>
      <c r="L66" s="218"/>
      <c r="M66" s="218">
        <v>38</v>
      </c>
      <c r="N66" s="218">
        <v>60</v>
      </c>
      <c r="O66" s="218">
        <v>125</v>
      </c>
    </row>
    <row r="67" spans="6:15" x14ac:dyDescent="0.25">
      <c r="F67" t="s">
        <v>312</v>
      </c>
      <c r="G67" t="s">
        <v>296</v>
      </c>
      <c r="H67" t="s">
        <v>358</v>
      </c>
      <c r="I67" t="s">
        <v>297</v>
      </c>
      <c r="J67" s="218">
        <v>36</v>
      </c>
      <c r="K67" s="218"/>
      <c r="L67" s="218"/>
      <c r="M67" s="218">
        <v>33</v>
      </c>
      <c r="N67" s="218">
        <v>28</v>
      </c>
      <c r="O67" s="218">
        <v>97</v>
      </c>
    </row>
    <row r="68" spans="6:15" x14ac:dyDescent="0.25">
      <c r="F68" t="s">
        <v>312</v>
      </c>
      <c r="G68" t="s">
        <v>296</v>
      </c>
      <c r="H68" t="s">
        <v>358</v>
      </c>
      <c r="I68" t="s">
        <v>336</v>
      </c>
      <c r="J68" s="218">
        <v>127</v>
      </c>
      <c r="K68" s="218"/>
      <c r="L68" s="218"/>
      <c r="M68" s="218">
        <v>82</v>
      </c>
      <c r="N68" s="218">
        <v>63</v>
      </c>
      <c r="O68" s="218">
        <v>272</v>
      </c>
    </row>
    <row r="69" spans="6:15" x14ac:dyDescent="0.25">
      <c r="F69" t="s">
        <v>311</v>
      </c>
      <c r="G69" t="s">
        <v>301</v>
      </c>
      <c r="H69" t="s">
        <v>358</v>
      </c>
      <c r="I69" t="s">
        <v>307</v>
      </c>
      <c r="J69" s="218">
        <v>98</v>
      </c>
      <c r="K69" s="218"/>
      <c r="L69" s="218"/>
      <c r="M69" s="218">
        <v>75</v>
      </c>
      <c r="N69" s="218">
        <v>39</v>
      </c>
      <c r="O69" s="218">
        <v>212</v>
      </c>
    </row>
    <row r="70" spans="6:15" x14ac:dyDescent="0.25">
      <c r="F70" t="s">
        <v>311</v>
      </c>
      <c r="G70" t="s">
        <v>301</v>
      </c>
      <c r="H70" t="s">
        <v>358</v>
      </c>
      <c r="I70" t="s">
        <v>344</v>
      </c>
      <c r="J70" s="218">
        <v>45</v>
      </c>
      <c r="K70" s="218"/>
      <c r="L70" s="218"/>
      <c r="M70" s="218">
        <v>42</v>
      </c>
      <c r="N70" s="218">
        <v>26</v>
      </c>
      <c r="O70" s="218">
        <v>113</v>
      </c>
    </row>
    <row r="71" spans="6:15" x14ac:dyDescent="0.25">
      <c r="F71" t="s">
        <v>311</v>
      </c>
      <c r="G71" t="s">
        <v>330</v>
      </c>
      <c r="H71" t="s">
        <v>358</v>
      </c>
      <c r="I71" t="s">
        <v>561</v>
      </c>
      <c r="J71" s="218">
        <v>17</v>
      </c>
      <c r="K71" s="218"/>
      <c r="L71" s="218"/>
      <c r="M71" s="218">
        <v>11</v>
      </c>
      <c r="N71" s="218">
        <v>24</v>
      </c>
      <c r="O71" s="218">
        <v>52</v>
      </c>
    </row>
    <row r="72" spans="6:15" x14ac:dyDescent="0.25">
      <c r="F72" t="s">
        <v>311</v>
      </c>
      <c r="G72" t="s">
        <v>330</v>
      </c>
      <c r="H72" t="s">
        <v>358</v>
      </c>
      <c r="I72" t="s">
        <v>331</v>
      </c>
      <c r="J72" s="218">
        <v>30</v>
      </c>
      <c r="K72" s="218"/>
      <c r="L72" s="218"/>
      <c r="M72" s="218">
        <v>33</v>
      </c>
      <c r="N72" s="218">
        <v>25</v>
      </c>
      <c r="O72" s="218">
        <v>88</v>
      </c>
    </row>
    <row r="73" spans="6:15" x14ac:dyDescent="0.25">
      <c r="F73" t="s">
        <v>311</v>
      </c>
      <c r="G73" t="s">
        <v>295</v>
      </c>
      <c r="H73" t="s">
        <v>358</v>
      </c>
      <c r="I73" t="s">
        <v>532</v>
      </c>
      <c r="J73" s="218">
        <v>24</v>
      </c>
      <c r="K73" s="218"/>
      <c r="L73" s="218"/>
      <c r="M73" s="218">
        <v>21</v>
      </c>
      <c r="N73" s="218">
        <v>32</v>
      </c>
      <c r="O73" s="218">
        <v>77</v>
      </c>
    </row>
    <row r="74" spans="6:15" x14ac:dyDescent="0.25">
      <c r="F74" t="s">
        <v>311</v>
      </c>
      <c r="G74" t="s">
        <v>295</v>
      </c>
      <c r="H74" t="s">
        <v>358</v>
      </c>
      <c r="I74" t="s">
        <v>306</v>
      </c>
      <c r="J74" s="218">
        <v>48</v>
      </c>
      <c r="K74" s="218"/>
      <c r="L74" s="218"/>
      <c r="M74" s="218">
        <v>47</v>
      </c>
      <c r="N74" s="218">
        <v>42</v>
      </c>
      <c r="O74" s="218">
        <v>137</v>
      </c>
    </row>
    <row r="75" spans="6:15" x14ac:dyDescent="0.25">
      <c r="F75" t="s">
        <v>471</v>
      </c>
      <c r="G75" t="s">
        <v>376</v>
      </c>
      <c r="H75" t="s">
        <v>358</v>
      </c>
      <c r="I75" t="s">
        <v>377</v>
      </c>
      <c r="J75" s="218"/>
      <c r="K75" s="218"/>
      <c r="L75" s="218">
        <v>29</v>
      </c>
      <c r="M75" s="218"/>
      <c r="N75" s="218"/>
      <c r="O75" s="218">
        <v>29</v>
      </c>
    </row>
    <row r="76" spans="6:15" x14ac:dyDescent="0.25">
      <c r="F76" t="s">
        <v>471</v>
      </c>
      <c r="G76" t="s">
        <v>378</v>
      </c>
      <c r="H76" t="s">
        <v>358</v>
      </c>
      <c r="I76" t="s">
        <v>379</v>
      </c>
      <c r="J76" s="218"/>
      <c r="K76" s="218"/>
      <c r="L76" s="218">
        <v>4</v>
      </c>
      <c r="M76" s="218"/>
      <c r="N76" s="218"/>
      <c r="O76" s="218">
        <v>4</v>
      </c>
    </row>
    <row r="77" spans="6:15" x14ac:dyDescent="0.25">
      <c r="F77" t="s">
        <v>470</v>
      </c>
      <c r="G77" t="s">
        <v>417</v>
      </c>
      <c r="H77" t="s">
        <v>358</v>
      </c>
      <c r="I77" t="s">
        <v>418</v>
      </c>
      <c r="J77" s="218"/>
      <c r="K77" s="218"/>
      <c r="L77" s="218">
        <v>11</v>
      </c>
      <c r="M77" s="218"/>
      <c r="N77" s="218"/>
      <c r="O77" s="218">
        <v>11</v>
      </c>
    </row>
    <row r="78" spans="6:15" x14ac:dyDescent="0.25">
      <c r="F78" t="s">
        <v>470</v>
      </c>
      <c r="G78" t="s">
        <v>427</v>
      </c>
      <c r="H78" t="s">
        <v>358</v>
      </c>
      <c r="I78" t="s">
        <v>428</v>
      </c>
      <c r="J78" s="218"/>
      <c r="K78" s="218"/>
      <c r="L78" s="218">
        <v>2</v>
      </c>
      <c r="M78" s="218"/>
      <c r="N78" s="218"/>
      <c r="O78" s="218">
        <v>2</v>
      </c>
    </row>
    <row r="79" spans="6:15" x14ac:dyDescent="0.25">
      <c r="F79" t="s">
        <v>309</v>
      </c>
      <c r="G79" t="s">
        <v>597</v>
      </c>
      <c r="H79" t="s">
        <v>358</v>
      </c>
      <c r="I79" t="s">
        <v>598</v>
      </c>
      <c r="J79" s="218"/>
      <c r="K79" s="218"/>
      <c r="L79" s="218"/>
      <c r="M79" s="218"/>
      <c r="N79" s="218">
        <v>5</v>
      </c>
      <c r="O79" s="218">
        <v>5</v>
      </c>
    </row>
    <row r="80" spans="6:15" x14ac:dyDescent="0.25">
      <c r="F80" t="s">
        <v>309</v>
      </c>
      <c r="G80" t="s">
        <v>367</v>
      </c>
      <c r="H80" t="s">
        <v>358</v>
      </c>
      <c r="I80" t="s">
        <v>368</v>
      </c>
      <c r="J80" s="218">
        <v>1</v>
      </c>
      <c r="K80" s="218"/>
      <c r="L80" s="218"/>
      <c r="M80" s="218"/>
      <c r="N80" s="218">
        <v>26</v>
      </c>
      <c r="O80" s="218">
        <v>27</v>
      </c>
    </row>
    <row r="81" spans="6:15" x14ac:dyDescent="0.25">
      <c r="F81" t="s">
        <v>309</v>
      </c>
      <c r="G81" t="s">
        <v>569</v>
      </c>
      <c r="H81" t="s">
        <v>358</v>
      </c>
      <c r="I81" t="s">
        <v>570</v>
      </c>
      <c r="J81" s="218"/>
      <c r="K81" s="218"/>
      <c r="L81" s="218">
        <v>1</v>
      </c>
      <c r="M81" s="218"/>
      <c r="N81" s="218"/>
      <c r="O81" s="218">
        <v>1</v>
      </c>
    </row>
    <row r="82" spans="6:15" x14ac:dyDescent="0.25">
      <c r="F82" t="s">
        <v>309</v>
      </c>
      <c r="G82" t="s">
        <v>4158</v>
      </c>
      <c r="H82" t="s">
        <v>358</v>
      </c>
      <c r="I82" t="s">
        <v>4160</v>
      </c>
      <c r="J82" s="218"/>
      <c r="K82" s="218"/>
      <c r="L82" s="218"/>
      <c r="M82" s="218"/>
      <c r="N82" s="218">
        <v>1</v>
      </c>
      <c r="O82" s="218">
        <v>1</v>
      </c>
    </row>
    <row r="83" spans="6:15" x14ac:dyDescent="0.25">
      <c r="F83" t="s">
        <v>309</v>
      </c>
      <c r="G83" t="s">
        <v>6116</v>
      </c>
      <c r="H83" t="s">
        <v>358</v>
      </c>
      <c r="I83" t="s">
        <v>4121</v>
      </c>
      <c r="J83" s="218"/>
      <c r="K83" s="218"/>
      <c r="L83" s="218">
        <v>2</v>
      </c>
      <c r="M83" s="218"/>
      <c r="N83" s="218"/>
      <c r="O83" s="218">
        <v>2</v>
      </c>
    </row>
    <row r="84" spans="6:15" x14ac:dyDescent="0.25">
      <c r="F84" t="s">
        <v>309</v>
      </c>
      <c r="G84" t="s">
        <v>554</v>
      </c>
      <c r="H84" t="s">
        <v>358</v>
      </c>
      <c r="I84" t="s">
        <v>555</v>
      </c>
      <c r="J84" s="218"/>
      <c r="K84" s="218"/>
      <c r="L84" s="218">
        <v>1</v>
      </c>
      <c r="M84" s="218"/>
      <c r="N84" s="218"/>
      <c r="O84" s="218">
        <v>1</v>
      </c>
    </row>
    <row r="85" spans="6:15" x14ac:dyDescent="0.25">
      <c r="F85" t="s">
        <v>309</v>
      </c>
      <c r="G85" t="s">
        <v>552</v>
      </c>
      <c r="H85" t="s">
        <v>358</v>
      </c>
      <c r="I85" t="s">
        <v>553</v>
      </c>
      <c r="J85" s="218"/>
      <c r="K85" s="218"/>
      <c r="L85" s="218">
        <v>18</v>
      </c>
      <c r="M85" s="218"/>
      <c r="N85" s="218"/>
      <c r="O85" s="218">
        <v>18</v>
      </c>
    </row>
    <row r="86" spans="6:15" x14ac:dyDescent="0.25">
      <c r="F86" t="s">
        <v>309</v>
      </c>
      <c r="G86" t="s">
        <v>6118</v>
      </c>
      <c r="H86" t="s">
        <v>358</v>
      </c>
      <c r="I86" t="s">
        <v>562</v>
      </c>
      <c r="J86" s="218"/>
      <c r="K86" s="218"/>
      <c r="L86" s="218">
        <v>1</v>
      </c>
      <c r="M86" s="218"/>
      <c r="N86" s="218"/>
      <c r="O86" s="218">
        <v>1</v>
      </c>
    </row>
    <row r="87" spans="6:15" x14ac:dyDescent="0.25">
      <c r="F87" t="s">
        <v>289</v>
      </c>
      <c r="G87" t="s">
        <v>601</v>
      </c>
      <c r="H87" t="s">
        <v>358</v>
      </c>
      <c r="I87" t="s">
        <v>602</v>
      </c>
      <c r="J87" s="218"/>
      <c r="K87" s="218"/>
      <c r="L87" s="218"/>
      <c r="M87" s="218"/>
      <c r="N87" s="218">
        <v>3</v>
      </c>
      <c r="O87" s="218">
        <v>3</v>
      </c>
    </row>
    <row r="88" spans="6:15" x14ac:dyDescent="0.25">
      <c r="F88" t="s">
        <v>289</v>
      </c>
      <c r="G88" t="s">
        <v>371</v>
      </c>
      <c r="H88" t="s">
        <v>358</v>
      </c>
      <c r="I88" t="s">
        <v>372</v>
      </c>
      <c r="J88" s="218"/>
      <c r="K88" s="218"/>
      <c r="L88" s="218"/>
      <c r="M88" s="218"/>
      <c r="N88" s="218">
        <v>1</v>
      </c>
      <c r="O88" s="218">
        <v>1</v>
      </c>
    </row>
    <row r="89" spans="6:15" x14ac:dyDescent="0.25">
      <c r="F89" t="s">
        <v>289</v>
      </c>
      <c r="G89" t="s">
        <v>599</v>
      </c>
      <c r="H89" t="s">
        <v>358</v>
      </c>
      <c r="I89" t="s">
        <v>600</v>
      </c>
      <c r="J89" s="218"/>
      <c r="K89" s="218"/>
      <c r="L89" s="218"/>
      <c r="M89" s="218"/>
      <c r="N89" s="218">
        <v>2</v>
      </c>
      <c r="O89" s="218">
        <v>2</v>
      </c>
    </row>
    <row r="90" spans="6:15" x14ac:dyDescent="0.25">
      <c r="F90" t="s">
        <v>289</v>
      </c>
      <c r="G90" t="s">
        <v>4345</v>
      </c>
      <c r="H90" t="s">
        <v>358</v>
      </c>
      <c r="I90" t="s">
        <v>4350</v>
      </c>
      <c r="J90" s="218"/>
      <c r="K90" s="218"/>
      <c r="L90" s="218"/>
      <c r="M90" s="218"/>
      <c r="N90" s="218">
        <v>1</v>
      </c>
      <c r="O90" s="218">
        <v>1</v>
      </c>
    </row>
    <row r="91" spans="6:15" x14ac:dyDescent="0.25">
      <c r="F91" t="s">
        <v>289</v>
      </c>
      <c r="G91" t="s">
        <v>12888</v>
      </c>
      <c r="H91" t="s">
        <v>358</v>
      </c>
      <c r="I91" t="s">
        <v>4363</v>
      </c>
      <c r="J91" s="218"/>
      <c r="K91" s="218"/>
      <c r="L91" s="218">
        <v>1</v>
      </c>
      <c r="M91" s="218"/>
      <c r="N91" s="218"/>
      <c r="O91" s="218">
        <v>1</v>
      </c>
    </row>
    <row r="92" spans="6:15" x14ac:dyDescent="0.25">
      <c r="F92" t="s">
        <v>289</v>
      </c>
      <c r="G92" t="s">
        <v>6117</v>
      </c>
      <c r="H92" t="s">
        <v>358</v>
      </c>
      <c r="I92" t="s">
        <v>560</v>
      </c>
      <c r="J92" s="218"/>
      <c r="K92" s="218"/>
      <c r="L92" s="218">
        <v>9</v>
      </c>
      <c r="M92" s="218"/>
      <c r="N92" s="218"/>
      <c r="O92" s="218">
        <v>9</v>
      </c>
    </row>
    <row r="93" spans="6:15" x14ac:dyDescent="0.25">
      <c r="F93" t="s">
        <v>289</v>
      </c>
      <c r="G93" t="s">
        <v>6119</v>
      </c>
      <c r="H93" t="s">
        <v>358</v>
      </c>
      <c r="I93" t="s">
        <v>585</v>
      </c>
      <c r="J93" s="218"/>
      <c r="K93" s="218"/>
      <c r="L93" s="218">
        <v>3</v>
      </c>
      <c r="M93" s="218"/>
      <c r="N93" s="218"/>
      <c r="O93" s="218">
        <v>3</v>
      </c>
    </row>
    <row r="94" spans="6:15" x14ac:dyDescent="0.25">
      <c r="F94" t="s">
        <v>1688</v>
      </c>
      <c r="G94" t="s">
        <v>6107</v>
      </c>
      <c r="H94" t="s">
        <v>358</v>
      </c>
      <c r="I94" t="s">
        <v>551</v>
      </c>
      <c r="J94" s="218"/>
      <c r="K94" s="218"/>
      <c r="L94" s="218">
        <v>143</v>
      </c>
      <c r="M94" s="218"/>
      <c r="N94" s="218"/>
      <c r="O94" s="218">
        <v>143</v>
      </c>
    </row>
    <row r="95" spans="6:15" x14ac:dyDescent="0.25">
      <c r="F95" t="s">
        <v>1688</v>
      </c>
      <c r="G95" t="s">
        <v>12889</v>
      </c>
      <c r="H95" t="s">
        <v>358</v>
      </c>
      <c r="I95" t="s">
        <v>3319</v>
      </c>
      <c r="J95" s="218"/>
      <c r="K95" s="218"/>
      <c r="L95" s="218"/>
      <c r="M95" s="218"/>
      <c r="N95" s="218">
        <v>1</v>
      </c>
      <c r="O95" s="218">
        <v>1</v>
      </c>
    </row>
    <row r="96" spans="6:15" x14ac:dyDescent="0.25">
      <c r="F96" t="s">
        <v>1688</v>
      </c>
      <c r="G96" t="s">
        <v>556</v>
      </c>
      <c r="H96" t="s">
        <v>358</v>
      </c>
      <c r="I96" t="s">
        <v>557</v>
      </c>
      <c r="J96" s="218"/>
      <c r="K96" s="218"/>
      <c r="L96" s="218">
        <v>24</v>
      </c>
      <c r="M96" s="218"/>
      <c r="N96" s="218"/>
      <c r="O96" s="218">
        <v>24</v>
      </c>
    </row>
    <row r="97" spans="6:15" x14ac:dyDescent="0.25">
      <c r="F97" t="s">
        <v>1688</v>
      </c>
      <c r="G97" t="s">
        <v>12890</v>
      </c>
      <c r="H97" t="s">
        <v>358</v>
      </c>
      <c r="I97" t="s">
        <v>1690</v>
      </c>
      <c r="J97" s="218"/>
      <c r="K97" s="218"/>
      <c r="L97" s="218"/>
      <c r="M97" s="218"/>
      <c r="N97" s="218">
        <v>2</v>
      </c>
      <c r="O97" s="218">
        <v>2</v>
      </c>
    </row>
    <row r="98" spans="6:15" x14ac:dyDescent="0.25">
      <c r="F98" t="s">
        <v>317</v>
      </c>
      <c r="G98" t="s">
        <v>381</v>
      </c>
      <c r="H98" t="s">
        <v>358</v>
      </c>
      <c r="I98" t="s">
        <v>382</v>
      </c>
      <c r="J98" s="218"/>
      <c r="K98" s="218"/>
      <c r="L98" s="218"/>
      <c r="M98" s="218"/>
      <c r="N98" s="218">
        <v>5</v>
      </c>
      <c r="O98" s="218">
        <v>5</v>
      </c>
    </row>
    <row r="99" spans="6:15" x14ac:dyDescent="0.25">
      <c r="F99" t="s">
        <v>317</v>
      </c>
      <c r="G99" t="s">
        <v>290</v>
      </c>
      <c r="H99" t="s">
        <v>358</v>
      </c>
      <c r="I99" t="s">
        <v>291</v>
      </c>
      <c r="J99" s="218"/>
      <c r="K99" s="218"/>
      <c r="L99" s="218"/>
      <c r="M99" s="218"/>
      <c r="N99" s="218">
        <v>18</v>
      </c>
      <c r="O99" s="218">
        <v>18</v>
      </c>
    </row>
    <row r="100" spans="6:15" x14ac:dyDescent="0.25">
      <c r="F100" t="s">
        <v>315</v>
      </c>
      <c r="G100" t="s">
        <v>5038</v>
      </c>
      <c r="H100" t="s">
        <v>358</v>
      </c>
      <c r="I100" t="s">
        <v>5040</v>
      </c>
      <c r="J100" s="218"/>
      <c r="K100" s="218"/>
      <c r="L100" s="218"/>
      <c r="M100" s="218"/>
      <c r="N100" s="218">
        <v>2</v>
      </c>
      <c r="O100" s="218">
        <v>2</v>
      </c>
    </row>
    <row r="101" spans="6:15" x14ac:dyDescent="0.25">
      <c r="F101" t="s">
        <v>315</v>
      </c>
      <c r="G101" t="s">
        <v>304</v>
      </c>
      <c r="H101" t="s">
        <v>358</v>
      </c>
      <c r="I101" t="s">
        <v>305</v>
      </c>
      <c r="J101" s="218"/>
      <c r="K101" s="218"/>
      <c r="L101" s="218"/>
      <c r="M101" s="218"/>
      <c r="N101" s="218">
        <v>11</v>
      </c>
      <c r="O101" s="218">
        <v>11</v>
      </c>
    </row>
    <row r="102" spans="6:15" x14ac:dyDescent="0.25">
      <c r="F102" t="s">
        <v>315</v>
      </c>
      <c r="G102" t="s">
        <v>489</v>
      </c>
      <c r="H102" t="s">
        <v>358</v>
      </c>
      <c r="I102" t="s">
        <v>490</v>
      </c>
      <c r="J102" s="218"/>
      <c r="K102" s="218"/>
      <c r="L102" s="218"/>
      <c r="M102" s="218"/>
      <c r="N102" s="218">
        <v>1</v>
      </c>
      <c r="O102" s="218">
        <v>1</v>
      </c>
    </row>
    <row r="103" spans="6:15" x14ac:dyDescent="0.25">
      <c r="F103" t="s">
        <v>308</v>
      </c>
      <c r="G103" t="s">
        <v>1239</v>
      </c>
      <c r="H103" t="s">
        <v>358</v>
      </c>
      <c r="I103" t="s">
        <v>1241</v>
      </c>
      <c r="J103" s="218"/>
      <c r="K103" s="218"/>
      <c r="L103" s="218"/>
      <c r="M103" s="218"/>
      <c r="N103" s="218">
        <v>6</v>
      </c>
      <c r="O103" s="218">
        <v>6</v>
      </c>
    </row>
    <row r="104" spans="6:15" x14ac:dyDescent="0.25">
      <c r="F104" t="s">
        <v>308</v>
      </c>
      <c r="G104" t="s">
        <v>1655</v>
      </c>
      <c r="H104" t="s">
        <v>358</v>
      </c>
      <c r="I104" t="s">
        <v>1657</v>
      </c>
      <c r="J104" s="218"/>
      <c r="K104" s="218"/>
      <c r="L104" s="218"/>
      <c r="M104" s="218"/>
      <c r="N104" s="218">
        <v>5</v>
      </c>
      <c r="O104" s="218">
        <v>5</v>
      </c>
    </row>
    <row r="105" spans="6:15" x14ac:dyDescent="0.25">
      <c r="F105" t="s">
        <v>308</v>
      </c>
      <c r="G105" t="s">
        <v>3262</v>
      </c>
      <c r="H105" t="s">
        <v>358</v>
      </c>
      <c r="I105" t="s">
        <v>3264</v>
      </c>
      <c r="J105" s="218"/>
      <c r="K105" s="218"/>
      <c r="L105" s="218"/>
      <c r="M105" s="218"/>
      <c r="N105" s="218">
        <v>15</v>
      </c>
      <c r="O105" s="218">
        <v>15</v>
      </c>
    </row>
    <row r="106" spans="6:15" x14ac:dyDescent="0.25">
      <c r="F106" t="s">
        <v>308</v>
      </c>
      <c r="G106" t="s">
        <v>549</v>
      </c>
      <c r="H106" t="s">
        <v>358</v>
      </c>
      <c r="I106" t="s">
        <v>550</v>
      </c>
      <c r="J106" s="218"/>
      <c r="K106" s="218"/>
      <c r="L106" s="218">
        <v>20</v>
      </c>
      <c r="M106" s="218"/>
      <c r="N106" s="218"/>
      <c r="O106" s="218">
        <v>20</v>
      </c>
    </row>
    <row r="107" spans="6:15" x14ac:dyDescent="0.25">
      <c r="F107" t="s">
        <v>308</v>
      </c>
      <c r="G107" t="s">
        <v>324</v>
      </c>
      <c r="H107" t="s">
        <v>358</v>
      </c>
      <c r="I107" t="s">
        <v>325</v>
      </c>
      <c r="J107" s="218"/>
      <c r="K107" s="218"/>
      <c r="L107" s="218"/>
      <c r="M107" s="218"/>
      <c r="N107" s="218">
        <v>7</v>
      </c>
      <c r="O107" s="218">
        <v>7</v>
      </c>
    </row>
    <row r="108" spans="6:15" x14ac:dyDescent="0.25">
      <c r="F108" t="s">
        <v>308</v>
      </c>
      <c r="G108" t="s">
        <v>2202</v>
      </c>
      <c r="H108" t="s">
        <v>358</v>
      </c>
      <c r="I108" t="s">
        <v>3269</v>
      </c>
      <c r="J108" s="218"/>
      <c r="K108" s="218"/>
      <c r="L108" s="218"/>
      <c r="M108" s="218"/>
      <c r="N108" s="218">
        <v>2</v>
      </c>
      <c r="O108" s="218">
        <v>2</v>
      </c>
    </row>
    <row r="109" spans="6:15" x14ac:dyDescent="0.25">
      <c r="F109" t="s">
        <v>308</v>
      </c>
      <c r="G109" t="s">
        <v>4171</v>
      </c>
      <c r="H109" t="s">
        <v>358</v>
      </c>
      <c r="I109" t="s">
        <v>1634</v>
      </c>
      <c r="J109" s="218"/>
      <c r="K109" s="218"/>
      <c r="L109" s="218"/>
      <c r="M109" s="218"/>
      <c r="N109" s="218">
        <v>2</v>
      </c>
      <c r="O109" s="218">
        <v>2</v>
      </c>
    </row>
    <row r="110" spans="6:15" x14ac:dyDescent="0.25">
      <c r="F110" t="s">
        <v>308</v>
      </c>
      <c r="G110" t="s">
        <v>558</v>
      </c>
      <c r="H110" t="s">
        <v>358</v>
      </c>
      <c r="I110" t="s">
        <v>559</v>
      </c>
      <c r="J110" s="218"/>
      <c r="K110" s="218"/>
      <c r="L110" s="218">
        <v>22</v>
      </c>
      <c r="M110" s="218"/>
      <c r="N110" s="218"/>
      <c r="O110" s="218">
        <v>22</v>
      </c>
    </row>
    <row r="111" spans="6:15" x14ac:dyDescent="0.25">
      <c r="F111" t="s">
        <v>308</v>
      </c>
      <c r="G111" t="s">
        <v>547</v>
      </c>
      <c r="H111" t="s">
        <v>358</v>
      </c>
      <c r="I111" t="s">
        <v>548</v>
      </c>
      <c r="J111" s="218"/>
      <c r="K111" s="218"/>
      <c r="L111" s="218">
        <v>83</v>
      </c>
      <c r="M111" s="218"/>
      <c r="N111" s="218"/>
      <c r="O111" s="218">
        <v>83</v>
      </c>
    </row>
    <row r="112" spans="6:15" x14ac:dyDescent="0.25">
      <c r="F112" t="s">
        <v>316</v>
      </c>
      <c r="G112" t="s">
        <v>320</v>
      </c>
      <c r="H112" t="s">
        <v>358</v>
      </c>
      <c r="I112" t="s">
        <v>321</v>
      </c>
      <c r="J112" s="218"/>
      <c r="K112" s="218"/>
      <c r="L112" s="218"/>
      <c r="M112" s="218"/>
      <c r="N112" s="218">
        <v>15</v>
      </c>
      <c r="O112" s="218">
        <v>15</v>
      </c>
    </row>
    <row r="113" spans="6:15" x14ac:dyDescent="0.25">
      <c r="F113" t="s">
        <v>316</v>
      </c>
      <c r="G113" t="s">
        <v>299</v>
      </c>
      <c r="H113" t="s">
        <v>358</v>
      </c>
      <c r="I113" t="s">
        <v>300</v>
      </c>
      <c r="J113" s="218"/>
      <c r="K113" s="218"/>
      <c r="L113" s="218"/>
      <c r="M113" s="218"/>
      <c r="N113" s="218">
        <v>27</v>
      </c>
      <c r="O113" s="218">
        <v>27</v>
      </c>
    </row>
    <row r="114" spans="6:15" x14ac:dyDescent="0.25">
      <c r="F114" t="s">
        <v>314</v>
      </c>
      <c r="G114" t="s">
        <v>302</v>
      </c>
      <c r="H114" t="s">
        <v>358</v>
      </c>
      <c r="I114" t="s">
        <v>303</v>
      </c>
      <c r="J114" s="218"/>
      <c r="K114" s="218"/>
      <c r="L114" s="218"/>
      <c r="M114" s="218"/>
      <c r="N114" s="218">
        <v>4</v>
      </c>
      <c r="O114" s="218">
        <v>4</v>
      </c>
    </row>
    <row r="115" spans="6:15" x14ac:dyDescent="0.25">
      <c r="F115" t="s">
        <v>314</v>
      </c>
      <c r="G115" t="s">
        <v>318</v>
      </c>
      <c r="H115" t="s">
        <v>358</v>
      </c>
      <c r="I115" t="s">
        <v>319</v>
      </c>
      <c r="J115" s="218"/>
      <c r="K115" s="218"/>
      <c r="L115" s="218"/>
      <c r="M115" s="218"/>
      <c r="N115" s="218">
        <v>15</v>
      </c>
      <c r="O115" s="218">
        <v>15</v>
      </c>
    </row>
    <row r="116" spans="6:15" x14ac:dyDescent="0.25">
      <c r="F116" t="s">
        <v>314</v>
      </c>
      <c r="G116" t="s">
        <v>373</v>
      </c>
      <c r="H116" t="s">
        <v>358</v>
      </c>
      <c r="I116" t="s">
        <v>374</v>
      </c>
      <c r="J116" s="218"/>
      <c r="K116" s="218"/>
      <c r="L116" s="218"/>
      <c r="M116" s="218"/>
      <c r="N116" s="218">
        <v>3</v>
      </c>
      <c r="O116" s="218">
        <v>3</v>
      </c>
    </row>
    <row r="117" spans="6:15" x14ac:dyDescent="0.25">
      <c r="F117" t="s">
        <v>511</v>
      </c>
      <c r="G117" t="s">
        <v>586</v>
      </c>
      <c r="H117" t="s">
        <v>358</v>
      </c>
      <c r="I117" t="s">
        <v>587</v>
      </c>
      <c r="J117" s="218"/>
      <c r="K117" s="218"/>
      <c r="L117" s="218"/>
      <c r="M117" s="218"/>
      <c r="N117" s="218">
        <v>1</v>
      </c>
      <c r="O117" s="218">
        <v>1</v>
      </c>
    </row>
    <row r="118" spans="6:15" x14ac:dyDescent="0.25">
      <c r="F118" t="s">
        <v>511</v>
      </c>
      <c r="G118" t="s">
        <v>485</v>
      </c>
      <c r="H118" t="s">
        <v>358</v>
      </c>
      <c r="I118" t="s">
        <v>486</v>
      </c>
      <c r="J118" s="218">
        <v>1</v>
      </c>
      <c r="K118" s="218"/>
      <c r="L118" s="218"/>
      <c r="M118" s="218"/>
      <c r="N118" s="218">
        <v>11</v>
      </c>
      <c r="O118" s="218">
        <v>12</v>
      </c>
    </row>
    <row r="119" spans="6:15" x14ac:dyDescent="0.25">
      <c r="F119" t="s">
        <v>4784</v>
      </c>
      <c r="G119" t="s">
        <v>5895</v>
      </c>
      <c r="H119" t="s">
        <v>358</v>
      </c>
      <c r="I119" t="s">
        <v>5897</v>
      </c>
      <c r="J119" s="218"/>
      <c r="K119" s="218"/>
      <c r="L119" s="218">
        <v>2</v>
      </c>
      <c r="M119" s="218"/>
      <c r="N119" s="218"/>
      <c r="O119" s="218">
        <v>2</v>
      </c>
    </row>
    <row r="120" spans="6:15" x14ac:dyDescent="0.25">
      <c r="F120" t="s">
        <v>4784</v>
      </c>
      <c r="G120" t="s">
        <v>5880</v>
      </c>
      <c r="H120" t="s">
        <v>358</v>
      </c>
      <c r="I120" t="s">
        <v>5882</v>
      </c>
      <c r="J120" s="218"/>
      <c r="K120" s="218"/>
      <c r="L120" s="218">
        <v>1</v>
      </c>
      <c r="M120" s="218"/>
      <c r="N120" s="218"/>
      <c r="O120" s="218">
        <v>1</v>
      </c>
    </row>
    <row r="121" spans="6:15" x14ac:dyDescent="0.25">
      <c r="F121" t="s">
        <v>875</v>
      </c>
      <c r="G121" t="s">
        <v>3719</v>
      </c>
      <c r="H121" t="s">
        <v>358</v>
      </c>
      <c r="I121" t="s">
        <v>3720</v>
      </c>
      <c r="J121" s="218"/>
      <c r="K121" s="218"/>
      <c r="L121" s="218">
        <v>21</v>
      </c>
      <c r="M121" s="218"/>
      <c r="N121" s="218"/>
      <c r="O121" s="218">
        <v>21</v>
      </c>
    </row>
    <row r="122" spans="6:15" x14ac:dyDescent="0.25">
      <c r="F122" t="s">
        <v>875</v>
      </c>
      <c r="G122" t="s">
        <v>1542</v>
      </c>
      <c r="H122" t="s">
        <v>358</v>
      </c>
      <c r="I122" t="s">
        <v>1543</v>
      </c>
      <c r="J122" s="218"/>
      <c r="K122" s="218"/>
      <c r="L122" s="218">
        <v>16</v>
      </c>
      <c r="M122" s="218"/>
      <c r="N122" s="218"/>
      <c r="O122" s="218">
        <v>16</v>
      </c>
    </row>
    <row r="123" spans="6:15" x14ac:dyDescent="0.25">
      <c r="F123" t="s">
        <v>875</v>
      </c>
      <c r="G123" t="s">
        <v>3731</v>
      </c>
      <c r="H123" t="s">
        <v>358</v>
      </c>
      <c r="I123" t="s">
        <v>3733</v>
      </c>
      <c r="J123" s="218">
        <v>4</v>
      </c>
      <c r="K123" s="218"/>
      <c r="L123" s="218"/>
      <c r="M123" s="218"/>
      <c r="N123" s="218"/>
      <c r="O123" s="218">
        <v>4</v>
      </c>
    </row>
    <row r="124" spans="6:15" x14ac:dyDescent="0.25">
      <c r="F124" t="s">
        <v>3101</v>
      </c>
      <c r="G124" t="s">
        <v>3111</v>
      </c>
      <c r="H124" t="s">
        <v>358</v>
      </c>
      <c r="I124" t="s">
        <v>3115</v>
      </c>
      <c r="J124" s="218"/>
      <c r="K124" s="218"/>
      <c r="L124" s="218"/>
      <c r="M124" s="218"/>
      <c r="N124" s="218">
        <v>1</v>
      </c>
      <c r="O124" s="218">
        <v>1</v>
      </c>
    </row>
    <row r="125" spans="6:15" x14ac:dyDescent="0.25">
      <c r="F125" t="s">
        <v>480</v>
      </c>
      <c r="G125" t="s">
        <v>415</v>
      </c>
      <c r="H125" t="s">
        <v>358</v>
      </c>
      <c r="I125" t="s">
        <v>416</v>
      </c>
      <c r="J125" s="218"/>
      <c r="K125" s="218"/>
      <c r="L125" s="218">
        <v>323</v>
      </c>
      <c r="M125" s="218"/>
      <c r="N125" s="218"/>
      <c r="O125" s="218">
        <v>323</v>
      </c>
    </row>
    <row r="126" spans="6:15" x14ac:dyDescent="0.25">
      <c r="F126" t="s">
        <v>480</v>
      </c>
      <c r="G126" t="s">
        <v>5860</v>
      </c>
      <c r="H126" t="s">
        <v>358</v>
      </c>
      <c r="I126" t="s">
        <v>5862</v>
      </c>
      <c r="J126" s="218"/>
      <c r="K126" s="218"/>
      <c r="L126" s="218">
        <v>2</v>
      </c>
      <c r="M126" s="218"/>
      <c r="N126" s="218"/>
      <c r="O126" s="218">
        <v>2</v>
      </c>
    </row>
    <row r="127" spans="6:15" x14ac:dyDescent="0.25">
      <c r="F127" t="s">
        <v>480</v>
      </c>
      <c r="G127" t="s">
        <v>528</v>
      </c>
      <c r="H127" t="s">
        <v>358</v>
      </c>
      <c r="I127" t="s">
        <v>529</v>
      </c>
      <c r="J127" s="218"/>
      <c r="K127" s="218"/>
      <c r="L127" s="218">
        <v>6</v>
      </c>
      <c r="M127" s="218"/>
      <c r="N127" s="218"/>
      <c r="O127" s="218">
        <v>6</v>
      </c>
    </row>
    <row r="128" spans="6:15" x14ac:dyDescent="0.25">
      <c r="F128" t="s">
        <v>480</v>
      </c>
      <c r="G128" t="s">
        <v>545</v>
      </c>
      <c r="H128" t="s">
        <v>358</v>
      </c>
      <c r="I128" t="s">
        <v>546</v>
      </c>
      <c r="J128" s="218"/>
      <c r="K128" s="218"/>
      <c r="L128" s="218">
        <v>2</v>
      </c>
      <c r="M128" s="218"/>
      <c r="N128" s="218"/>
      <c r="O128" s="218">
        <v>2</v>
      </c>
    </row>
    <row r="129" spans="6:15" x14ac:dyDescent="0.25">
      <c r="F129" t="s">
        <v>480</v>
      </c>
      <c r="G129" t="s">
        <v>439</v>
      </c>
      <c r="H129" t="s">
        <v>358</v>
      </c>
      <c r="I129" t="s">
        <v>440</v>
      </c>
      <c r="J129" s="218"/>
      <c r="K129" s="218"/>
      <c r="L129" s="218">
        <v>29</v>
      </c>
      <c r="M129" s="218"/>
      <c r="N129" s="218"/>
      <c r="O129" s="218">
        <v>29</v>
      </c>
    </row>
    <row r="130" spans="6:15" x14ac:dyDescent="0.25">
      <c r="F130" t="s">
        <v>313</v>
      </c>
      <c r="G130" t="s">
        <v>3781</v>
      </c>
      <c r="H130" t="s">
        <v>358</v>
      </c>
      <c r="I130" t="s">
        <v>3786</v>
      </c>
      <c r="J130" s="218">
        <v>3</v>
      </c>
      <c r="K130" s="218"/>
      <c r="L130" s="218"/>
      <c r="M130" s="218">
        <v>1</v>
      </c>
      <c r="N130" s="218">
        <v>4</v>
      </c>
      <c r="O130" s="218">
        <v>8</v>
      </c>
    </row>
    <row r="131" spans="6:15" x14ac:dyDescent="0.25">
      <c r="F131" t="s">
        <v>313</v>
      </c>
      <c r="G131" t="s">
        <v>345</v>
      </c>
      <c r="H131" t="s">
        <v>358</v>
      </c>
      <c r="I131" t="s">
        <v>346</v>
      </c>
      <c r="J131" s="218">
        <v>34</v>
      </c>
      <c r="K131" s="218"/>
      <c r="L131" s="218"/>
      <c r="M131" s="218"/>
      <c r="N131" s="218">
        <v>10</v>
      </c>
      <c r="O131" s="218">
        <v>44</v>
      </c>
    </row>
    <row r="132" spans="6:15" x14ac:dyDescent="0.25">
      <c r="F132" t="s">
        <v>313</v>
      </c>
      <c r="G132" t="s">
        <v>3811</v>
      </c>
      <c r="H132" t="s">
        <v>358</v>
      </c>
      <c r="I132" t="s">
        <v>3815</v>
      </c>
      <c r="J132" s="218"/>
      <c r="K132" s="218"/>
      <c r="L132" s="218">
        <v>245</v>
      </c>
      <c r="M132" s="218"/>
      <c r="N132" s="218"/>
      <c r="O132" s="218">
        <v>245</v>
      </c>
    </row>
    <row r="133" spans="6:15" x14ac:dyDescent="0.25">
      <c r="F133" t="s">
        <v>313</v>
      </c>
      <c r="G133" t="s">
        <v>322</v>
      </c>
      <c r="H133" t="s">
        <v>358</v>
      </c>
      <c r="I133" t="s">
        <v>323</v>
      </c>
      <c r="J133" s="218">
        <v>11</v>
      </c>
      <c r="K133" s="218"/>
      <c r="L133" s="218"/>
      <c r="M133" s="218">
        <v>27</v>
      </c>
      <c r="N133" s="218">
        <v>5</v>
      </c>
      <c r="O133" s="218">
        <v>43</v>
      </c>
    </row>
    <row r="134" spans="6:15" x14ac:dyDescent="0.25">
      <c r="F134" t="s">
        <v>352</v>
      </c>
      <c r="G134" t="s">
        <v>337</v>
      </c>
      <c r="H134" t="s">
        <v>358</v>
      </c>
      <c r="I134" t="s">
        <v>338</v>
      </c>
      <c r="J134" s="218">
        <v>28</v>
      </c>
      <c r="K134" s="218"/>
      <c r="L134" s="218"/>
      <c r="M134" s="218">
        <v>7</v>
      </c>
      <c r="N134" s="218">
        <v>24</v>
      </c>
      <c r="O134" s="218">
        <v>59</v>
      </c>
    </row>
    <row r="135" spans="6:15" x14ac:dyDescent="0.25">
      <c r="F135" t="s">
        <v>352</v>
      </c>
      <c r="G135" t="s">
        <v>337</v>
      </c>
      <c r="H135" t="s">
        <v>358</v>
      </c>
      <c r="I135" t="s">
        <v>4366</v>
      </c>
      <c r="J135" s="218"/>
      <c r="K135" s="218"/>
      <c r="L135" s="218"/>
      <c r="M135" s="218">
        <v>1</v>
      </c>
      <c r="N135" s="218">
        <v>1</v>
      </c>
      <c r="O135" s="218">
        <v>2</v>
      </c>
    </row>
    <row r="136" spans="6:15" x14ac:dyDescent="0.25">
      <c r="F136" t="s">
        <v>352</v>
      </c>
      <c r="G136" t="s">
        <v>332</v>
      </c>
      <c r="H136" t="s">
        <v>358</v>
      </c>
      <c r="I136" t="s">
        <v>333</v>
      </c>
      <c r="J136" s="218">
        <v>53</v>
      </c>
      <c r="K136" s="218"/>
      <c r="L136" s="218"/>
      <c r="M136" s="218">
        <v>2</v>
      </c>
      <c r="N136" s="218">
        <v>59</v>
      </c>
      <c r="O136" s="218">
        <v>114</v>
      </c>
    </row>
    <row r="137" spans="6:15" x14ac:dyDescent="0.25">
      <c r="F137" t="s">
        <v>352</v>
      </c>
      <c r="G137" t="s">
        <v>326</v>
      </c>
      <c r="H137" t="s">
        <v>358</v>
      </c>
      <c r="I137" t="s">
        <v>327</v>
      </c>
      <c r="J137" s="218">
        <v>21</v>
      </c>
      <c r="K137" s="218"/>
      <c r="L137" s="218"/>
      <c r="M137" s="218">
        <v>37</v>
      </c>
      <c r="N137" s="218">
        <v>67</v>
      </c>
      <c r="O137" s="218">
        <v>125</v>
      </c>
    </row>
    <row r="138" spans="6:15" x14ac:dyDescent="0.25">
      <c r="F138" t="s">
        <v>353</v>
      </c>
      <c r="G138" t="s">
        <v>343</v>
      </c>
      <c r="H138" t="s">
        <v>358</v>
      </c>
      <c r="I138" t="s">
        <v>375</v>
      </c>
      <c r="J138" s="218">
        <v>1</v>
      </c>
      <c r="K138" s="218"/>
      <c r="L138" s="218"/>
      <c r="M138" s="218">
        <v>8</v>
      </c>
      <c r="N138" s="218">
        <v>6</v>
      </c>
      <c r="O138" s="218">
        <v>15</v>
      </c>
    </row>
    <row r="139" spans="6:15" x14ac:dyDescent="0.25">
      <c r="F139" t="s">
        <v>353</v>
      </c>
      <c r="G139" t="s">
        <v>343</v>
      </c>
      <c r="H139" t="s">
        <v>358</v>
      </c>
      <c r="I139" t="s">
        <v>6106</v>
      </c>
      <c r="J139" s="218">
        <v>26</v>
      </c>
      <c r="K139" s="218"/>
      <c r="L139" s="218"/>
      <c r="M139" s="218">
        <v>61</v>
      </c>
      <c r="N139" s="218">
        <v>101</v>
      </c>
      <c r="O139" s="218">
        <v>188</v>
      </c>
    </row>
    <row r="140" spans="6:15" x14ac:dyDescent="0.25">
      <c r="F140" t="s">
        <v>353</v>
      </c>
      <c r="G140" t="s">
        <v>341</v>
      </c>
      <c r="H140" t="s">
        <v>358</v>
      </c>
      <c r="I140" t="s">
        <v>342</v>
      </c>
      <c r="J140" s="218">
        <v>3</v>
      </c>
      <c r="K140" s="218"/>
      <c r="L140" s="218"/>
      <c r="M140" s="218">
        <v>192</v>
      </c>
      <c r="N140" s="218">
        <v>18</v>
      </c>
      <c r="O140" s="218">
        <v>213</v>
      </c>
    </row>
    <row r="141" spans="6:15" x14ac:dyDescent="0.25">
      <c r="F141" t="s">
        <v>356</v>
      </c>
      <c r="G141" t="s">
        <v>6025</v>
      </c>
      <c r="H141" t="s">
        <v>358</v>
      </c>
      <c r="I141" t="s">
        <v>6027</v>
      </c>
      <c r="J141" s="218"/>
      <c r="K141" s="218"/>
      <c r="L141" s="218"/>
      <c r="M141" s="218"/>
      <c r="N141" s="218">
        <v>1</v>
      </c>
      <c r="O141" s="218">
        <v>1</v>
      </c>
    </row>
    <row r="142" spans="6:15" x14ac:dyDescent="0.25">
      <c r="F142" t="s">
        <v>356</v>
      </c>
      <c r="G142" t="s">
        <v>537</v>
      </c>
      <c r="H142" t="s">
        <v>358</v>
      </c>
      <c r="I142" t="s">
        <v>538</v>
      </c>
      <c r="J142" s="218"/>
      <c r="K142" s="218"/>
      <c r="L142" s="218">
        <v>8</v>
      </c>
      <c r="M142" s="218"/>
      <c r="N142" s="218"/>
      <c r="O142" s="218">
        <v>8</v>
      </c>
    </row>
    <row r="143" spans="6:15" x14ac:dyDescent="0.25">
      <c r="F143" t="s">
        <v>356</v>
      </c>
      <c r="G143" t="s">
        <v>1775</v>
      </c>
      <c r="H143" t="s">
        <v>358</v>
      </c>
      <c r="I143" t="s">
        <v>1777</v>
      </c>
      <c r="J143" s="218">
        <v>1</v>
      </c>
      <c r="K143" s="218"/>
      <c r="L143" s="218"/>
      <c r="M143" s="218"/>
      <c r="N143" s="218"/>
      <c r="O143" s="218">
        <v>1</v>
      </c>
    </row>
    <row r="144" spans="6:15" x14ac:dyDescent="0.25">
      <c r="F144" t="s">
        <v>475</v>
      </c>
      <c r="G144" t="s">
        <v>464</v>
      </c>
      <c r="H144" t="s">
        <v>358</v>
      </c>
      <c r="I144" t="s">
        <v>465</v>
      </c>
      <c r="J144" s="218"/>
      <c r="K144" s="218"/>
      <c r="L144" s="218">
        <v>1</v>
      </c>
      <c r="M144" s="218"/>
      <c r="N144" s="218"/>
      <c r="O144" s="218">
        <v>1</v>
      </c>
    </row>
    <row r="145" spans="6:15" x14ac:dyDescent="0.25">
      <c r="F145" t="s">
        <v>475</v>
      </c>
      <c r="G145" t="s">
        <v>456</v>
      </c>
      <c r="H145" t="s">
        <v>358</v>
      </c>
      <c r="I145" t="s">
        <v>465</v>
      </c>
      <c r="J145" s="218"/>
      <c r="K145" s="218"/>
      <c r="L145" s="218">
        <v>1</v>
      </c>
      <c r="M145" s="218"/>
      <c r="N145" s="218"/>
      <c r="O145" s="218">
        <v>1</v>
      </c>
    </row>
    <row r="146" spans="6:15" x14ac:dyDescent="0.25">
      <c r="F146" t="s">
        <v>475</v>
      </c>
      <c r="G146" t="s">
        <v>456</v>
      </c>
      <c r="H146" t="s">
        <v>358</v>
      </c>
      <c r="I146" t="s">
        <v>457</v>
      </c>
      <c r="J146" s="218"/>
      <c r="K146" s="218"/>
      <c r="L146" s="218">
        <v>1</v>
      </c>
      <c r="M146" s="218"/>
      <c r="N146" s="218"/>
      <c r="O146" s="218">
        <v>1</v>
      </c>
    </row>
    <row r="147" spans="6:15" x14ac:dyDescent="0.25">
      <c r="F147" t="s">
        <v>682</v>
      </c>
      <c r="G147" t="s">
        <v>12883</v>
      </c>
      <c r="H147" t="s">
        <v>358</v>
      </c>
      <c r="I147" t="s">
        <v>1812</v>
      </c>
      <c r="J147" s="218"/>
      <c r="K147" s="218"/>
      <c r="L147" s="218">
        <v>3</v>
      </c>
      <c r="M147" s="218"/>
      <c r="N147" s="218"/>
      <c r="O147" s="218">
        <v>3</v>
      </c>
    </row>
    <row r="148" spans="6:15" x14ac:dyDescent="0.25">
      <c r="F148" t="s">
        <v>479</v>
      </c>
      <c r="G148" t="s">
        <v>441</v>
      </c>
      <c r="H148" t="s">
        <v>358</v>
      </c>
      <c r="I148" t="s">
        <v>442</v>
      </c>
      <c r="J148" s="218"/>
      <c r="K148" s="218"/>
      <c r="L148" s="218">
        <v>7</v>
      </c>
      <c r="M148" s="218"/>
      <c r="N148" s="218"/>
      <c r="O148" s="218">
        <v>7</v>
      </c>
    </row>
    <row r="149" spans="6:15" x14ac:dyDescent="0.25">
      <c r="F149" t="s">
        <v>5729</v>
      </c>
      <c r="G149" t="s">
        <v>5728</v>
      </c>
      <c r="H149" t="s">
        <v>358</v>
      </c>
      <c r="I149" t="s">
        <v>5730</v>
      </c>
      <c r="J149" s="218"/>
      <c r="K149" s="218"/>
      <c r="L149" s="218"/>
      <c r="M149" s="218"/>
      <c r="N149" s="218">
        <v>1</v>
      </c>
      <c r="O149" s="218">
        <v>1</v>
      </c>
    </row>
    <row r="150" spans="6:15" x14ac:dyDescent="0.25">
      <c r="F150" t="s">
        <v>3095</v>
      </c>
      <c r="G150" t="s">
        <v>3094</v>
      </c>
      <c r="H150" t="s">
        <v>358</v>
      </c>
      <c r="I150" t="s">
        <v>3097</v>
      </c>
      <c r="J150" s="218"/>
      <c r="K150" s="218"/>
      <c r="L150" s="218">
        <v>1</v>
      </c>
      <c r="M150" s="218"/>
      <c r="N150" s="218"/>
      <c r="O150" s="218">
        <v>1</v>
      </c>
    </row>
    <row r="151" spans="6:15" x14ac:dyDescent="0.25">
      <c r="F151" t="s">
        <v>513</v>
      </c>
      <c r="G151" t="s">
        <v>494</v>
      </c>
      <c r="H151" t="s">
        <v>358</v>
      </c>
      <c r="I151" t="s">
        <v>495</v>
      </c>
      <c r="J151" s="218">
        <v>1</v>
      </c>
      <c r="K151" s="218"/>
      <c r="L151" s="218"/>
      <c r="M151" s="218"/>
      <c r="N151" s="218"/>
      <c r="O151" s="218">
        <v>1</v>
      </c>
    </row>
    <row r="152" spans="6:15" x14ac:dyDescent="0.25">
      <c r="F152" t="s">
        <v>513</v>
      </c>
      <c r="G152" t="s">
        <v>494</v>
      </c>
      <c r="H152" t="s">
        <v>358</v>
      </c>
      <c r="I152" t="s">
        <v>6108</v>
      </c>
      <c r="J152" s="218"/>
      <c r="K152" s="218"/>
      <c r="L152" s="218"/>
      <c r="M152" s="218">
        <v>1</v>
      </c>
      <c r="N152" s="218">
        <v>6</v>
      </c>
      <c r="O152" s="218">
        <v>7</v>
      </c>
    </row>
    <row r="153" spans="6:15" x14ac:dyDescent="0.25">
      <c r="F153" t="s">
        <v>513</v>
      </c>
      <c r="G153" t="s">
        <v>497</v>
      </c>
      <c r="H153" t="s">
        <v>358</v>
      </c>
      <c r="I153" t="s">
        <v>498</v>
      </c>
      <c r="J153" s="218">
        <v>4</v>
      </c>
      <c r="K153" s="218"/>
      <c r="L153" s="218"/>
      <c r="M153" s="218"/>
      <c r="N153" s="218">
        <v>10</v>
      </c>
      <c r="O153" s="218">
        <v>14</v>
      </c>
    </row>
    <row r="154" spans="6:15" x14ac:dyDescent="0.25">
      <c r="F154" t="s">
        <v>513</v>
      </c>
      <c r="G154" t="s">
        <v>6124</v>
      </c>
      <c r="H154" t="s">
        <v>358</v>
      </c>
      <c r="I154" t="s">
        <v>6125</v>
      </c>
      <c r="J154" s="218"/>
      <c r="K154" s="218"/>
      <c r="L154" s="218"/>
      <c r="M154" s="218"/>
      <c r="N154" s="218">
        <v>1</v>
      </c>
      <c r="O154" s="218">
        <v>1</v>
      </c>
    </row>
    <row r="155" spans="6:15" x14ac:dyDescent="0.25">
      <c r="F155" t="s">
        <v>482</v>
      </c>
      <c r="G155" t="s">
        <v>462</v>
      </c>
      <c r="H155" t="s">
        <v>358</v>
      </c>
      <c r="I155" t="s">
        <v>463</v>
      </c>
      <c r="J155" s="218"/>
      <c r="K155" s="218"/>
      <c r="L155" s="218">
        <v>2</v>
      </c>
      <c r="M155" s="218"/>
      <c r="N155" s="218"/>
      <c r="O155" s="218">
        <v>2</v>
      </c>
    </row>
    <row r="156" spans="6:15" x14ac:dyDescent="0.25">
      <c r="F156" t="s">
        <v>2673</v>
      </c>
      <c r="G156" t="s">
        <v>2672</v>
      </c>
      <c r="H156" t="s">
        <v>358</v>
      </c>
      <c r="I156" t="s">
        <v>2678</v>
      </c>
      <c r="J156" s="218">
        <v>1</v>
      </c>
      <c r="K156" s="218"/>
      <c r="L156" s="218"/>
      <c r="M156" s="218"/>
      <c r="N156" s="218"/>
      <c r="O156" s="218">
        <v>1</v>
      </c>
    </row>
    <row r="157" spans="6:15" x14ac:dyDescent="0.25">
      <c r="F157" t="s">
        <v>6092</v>
      </c>
      <c r="G157" t="s">
        <v>6093</v>
      </c>
      <c r="H157" t="s">
        <v>358</v>
      </c>
      <c r="I157" t="s">
        <v>6094</v>
      </c>
      <c r="J157" s="218">
        <v>82</v>
      </c>
      <c r="K157" s="218"/>
      <c r="L157" s="218"/>
      <c r="M157" s="218"/>
      <c r="N157" s="218">
        <v>16</v>
      </c>
      <c r="O157" s="218">
        <v>98</v>
      </c>
    </row>
    <row r="158" spans="6:15" x14ac:dyDescent="0.25">
      <c r="F158" t="s">
        <v>6092</v>
      </c>
      <c r="G158" t="s">
        <v>6100</v>
      </c>
      <c r="H158" t="s">
        <v>358</v>
      </c>
      <c r="I158" t="s">
        <v>6101</v>
      </c>
      <c r="J158" s="218">
        <v>1</v>
      </c>
      <c r="K158" s="218"/>
      <c r="L158" s="218"/>
      <c r="M158" s="218"/>
      <c r="N158" s="218">
        <v>11</v>
      </c>
      <c r="O158" s="218">
        <v>12</v>
      </c>
    </row>
    <row r="159" spans="6:15" x14ac:dyDescent="0.25">
      <c r="F159" t="s">
        <v>512</v>
      </c>
      <c r="G159" t="s">
        <v>6098</v>
      </c>
      <c r="H159" t="s">
        <v>358</v>
      </c>
      <c r="I159" t="s">
        <v>6099</v>
      </c>
      <c r="J159" s="218"/>
      <c r="K159" s="218"/>
      <c r="L159" s="218"/>
      <c r="M159" s="218">
        <v>1</v>
      </c>
      <c r="N159" s="218">
        <v>1</v>
      </c>
      <c r="O159" s="218">
        <v>2</v>
      </c>
    </row>
    <row r="160" spans="6:15" x14ac:dyDescent="0.25">
      <c r="F160" t="s">
        <v>354</v>
      </c>
      <c r="G160" t="s">
        <v>339</v>
      </c>
      <c r="H160" t="s">
        <v>358</v>
      </c>
      <c r="I160" t="s">
        <v>340</v>
      </c>
      <c r="J160" s="218">
        <v>49</v>
      </c>
      <c r="K160" s="218"/>
      <c r="L160" s="218"/>
      <c r="M160" s="218">
        <v>90</v>
      </c>
      <c r="N160" s="218">
        <v>88</v>
      </c>
      <c r="O160" s="218">
        <v>227</v>
      </c>
    </row>
    <row r="161" spans="6:15" x14ac:dyDescent="0.25">
      <c r="F161" t="s">
        <v>12891</v>
      </c>
      <c r="G161" t="s">
        <v>12886</v>
      </c>
      <c r="H161" t="s">
        <v>358</v>
      </c>
      <c r="I161" t="s">
        <v>12887</v>
      </c>
      <c r="J161" s="218">
        <v>1</v>
      </c>
      <c r="K161" s="218"/>
      <c r="L161" s="218"/>
      <c r="M161" s="218"/>
      <c r="N161" s="218">
        <v>27</v>
      </c>
      <c r="O161" s="218">
        <v>28</v>
      </c>
    </row>
    <row r="162" spans="6:15" x14ac:dyDescent="0.25">
      <c r="F162" t="s">
        <v>12891</v>
      </c>
      <c r="G162" t="s">
        <v>12884</v>
      </c>
      <c r="H162" t="s">
        <v>358</v>
      </c>
      <c r="I162" t="s">
        <v>12885</v>
      </c>
      <c r="J162" s="218"/>
      <c r="K162" s="218"/>
      <c r="L162" s="218"/>
      <c r="M162" s="218"/>
      <c r="N162" s="218">
        <v>4</v>
      </c>
      <c r="O162" s="218">
        <v>4</v>
      </c>
    </row>
  </sheetData>
  <pageMargins left="0.7" right="0.7" top="0.75" bottom="0.75" header="0.3" footer="0.3"/>
  <pageSetup orientation="portrait" r:id="rId3"/>
  <headerFooter>
    <oddFooter>&amp;L&amp;F &amp;A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O6029"/>
  <sheetViews>
    <sheetView topLeftCell="A141" workbookViewId="0">
      <selection activeCell="L163" sqref="L163"/>
    </sheetView>
  </sheetViews>
  <sheetFormatPr defaultColWidth="9.140625" defaultRowHeight="15" x14ac:dyDescent="0.25"/>
  <cols>
    <col min="1" max="1" width="13.140625" bestFit="1" customWidth="1"/>
    <col min="2" max="2" width="28.5703125" customWidth="1"/>
    <col min="3" max="4" width="24" customWidth="1"/>
    <col min="5" max="5" width="13.140625" style="198" customWidth="1"/>
    <col min="6" max="6" width="31" style="198" bestFit="1" customWidth="1"/>
    <col min="7" max="7" width="13.140625" style="198" customWidth="1"/>
    <col min="8" max="8" width="14.28515625" style="198" customWidth="1"/>
    <col min="9" max="9" width="11.140625" style="198" customWidth="1"/>
    <col min="10" max="10" width="10.7109375" style="198" bestFit="1" customWidth="1"/>
    <col min="11" max="11" width="9.28515625" style="205" bestFit="1" customWidth="1"/>
    <col min="12" max="12" width="10.42578125" style="198" bestFit="1" customWidth="1"/>
    <col min="14" max="14" width="15.5703125" bestFit="1" customWidth="1"/>
  </cols>
  <sheetData>
    <row r="1" spans="1:15" x14ac:dyDescent="0.25">
      <c r="F1" s="198" t="str">
        <f>CONCATENATE(A1&amp;C1)</f>
        <v/>
      </c>
    </row>
    <row r="2" spans="1:15" ht="15.75" x14ac:dyDescent="0.25">
      <c r="A2" s="118" t="s">
        <v>164</v>
      </c>
      <c r="B2" s="118" t="s">
        <v>165</v>
      </c>
      <c r="E2" s="197"/>
      <c r="H2" s="199" t="s">
        <v>166</v>
      </c>
      <c r="K2" s="200" t="s">
        <v>151</v>
      </c>
      <c r="L2" s="201">
        <f>SUM(J6:J1048576)</f>
        <v>6390</v>
      </c>
    </row>
    <row r="4" spans="1:15" ht="15" customHeight="1" x14ac:dyDescent="0.25">
      <c r="A4" s="122"/>
      <c r="B4" s="123"/>
      <c r="C4" s="190"/>
      <c r="D4" s="190"/>
      <c r="E4" s="202"/>
      <c r="F4" s="202"/>
      <c r="G4" s="202"/>
      <c r="H4" s="203" t="s">
        <v>167</v>
      </c>
      <c r="I4" s="202"/>
      <c r="J4" s="202"/>
      <c r="K4" s="202"/>
      <c r="L4" s="202"/>
    </row>
    <row r="5" spans="1:15" ht="15" customHeight="1" x14ac:dyDescent="0.25">
      <c r="A5" s="124" t="s">
        <v>144</v>
      </c>
      <c r="B5" s="124" t="s">
        <v>116</v>
      </c>
      <c r="C5" s="192" t="s">
        <v>268</v>
      </c>
      <c r="D5" s="192" t="s">
        <v>357</v>
      </c>
      <c r="E5" s="204" t="s">
        <v>150</v>
      </c>
      <c r="F5" s="204" t="s">
        <v>168</v>
      </c>
      <c r="G5" s="204" t="s">
        <v>118</v>
      </c>
      <c r="H5" s="204" t="s">
        <v>169</v>
      </c>
      <c r="I5" s="204" t="s">
        <v>170</v>
      </c>
      <c r="J5" s="204" t="s">
        <v>171</v>
      </c>
      <c r="K5" s="204" t="s">
        <v>172</v>
      </c>
      <c r="L5" s="204" t="s">
        <v>173</v>
      </c>
      <c r="N5" s="125" t="s">
        <v>174</v>
      </c>
      <c r="O5" s="126" t="s">
        <v>137</v>
      </c>
    </row>
    <row r="6" spans="1:15" x14ac:dyDescent="0.25">
      <c r="A6" s="215" t="s">
        <v>786</v>
      </c>
      <c r="B6" s="42" t="s">
        <v>632</v>
      </c>
      <c r="C6" t="s">
        <v>788</v>
      </c>
      <c r="D6" t="s">
        <v>358</v>
      </c>
      <c r="E6"/>
      <c r="F6"/>
      <c r="G6">
        <v>3</v>
      </c>
      <c r="H6"/>
      <c r="I6"/>
      <c r="J6">
        <v>3</v>
      </c>
      <c r="K6" s="214">
        <f>VLOOKUP(C6,[4]Master!$O:$Q,3,FALSE)</f>
        <v>1</v>
      </c>
      <c r="L6" s="77">
        <f t="shared" ref="L6" si="0">SUM(J6*K6)</f>
        <v>3</v>
      </c>
      <c r="N6" s="127" t="s">
        <v>150</v>
      </c>
      <c r="O6" s="128">
        <f>SUM(E6:E259)</f>
        <v>1118</v>
      </c>
    </row>
    <row r="7" spans="1:15" x14ac:dyDescent="0.25">
      <c r="A7" s="215" t="s">
        <v>807</v>
      </c>
      <c r="B7" s="42" t="s">
        <v>632</v>
      </c>
      <c r="C7" t="s">
        <v>809</v>
      </c>
      <c r="D7" t="s">
        <v>358</v>
      </c>
      <c r="E7"/>
      <c r="F7"/>
      <c r="G7">
        <v>1</v>
      </c>
      <c r="H7"/>
      <c r="I7"/>
      <c r="J7">
        <v>1</v>
      </c>
      <c r="K7" s="214">
        <f>VLOOKUP(C7,[4]Master!$O:$Q,3,FALSE)</f>
        <v>1</v>
      </c>
      <c r="L7" s="77">
        <f t="shared" ref="L7:L70" si="1">SUM(J7*K7)</f>
        <v>1</v>
      </c>
      <c r="N7" s="127" t="s">
        <v>175</v>
      </c>
      <c r="O7" s="128">
        <f>SUM(F6:F259)</f>
        <v>0</v>
      </c>
    </row>
    <row r="8" spans="1:15" x14ac:dyDescent="0.25">
      <c r="A8" s="215" t="s">
        <v>829</v>
      </c>
      <c r="B8" s="42" t="s">
        <v>469</v>
      </c>
      <c r="C8" t="s">
        <v>831</v>
      </c>
      <c r="D8" t="s">
        <v>358</v>
      </c>
      <c r="E8"/>
      <c r="F8"/>
      <c r="G8">
        <v>1</v>
      </c>
      <c r="H8"/>
      <c r="I8"/>
      <c r="J8">
        <v>1</v>
      </c>
      <c r="K8" s="214">
        <f>VLOOKUP(C8,[4]Master!$O:$Q,3,FALSE)</f>
        <v>1</v>
      </c>
      <c r="L8" s="77">
        <f t="shared" si="1"/>
        <v>1</v>
      </c>
      <c r="N8" s="127" t="s">
        <v>118</v>
      </c>
      <c r="O8" s="128">
        <f>SUM(G6:G259)</f>
        <v>2141</v>
      </c>
    </row>
    <row r="9" spans="1:15" x14ac:dyDescent="0.25">
      <c r="A9" s="215" t="s">
        <v>12883</v>
      </c>
      <c r="B9" s="42" t="s">
        <v>682</v>
      </c>
      <c r="C9" t="s">
        <v>1812</v>
      </c>
      <c r="D9" t="s">
        <v>358</v>
      </c>
      <c r="E9"/>
      <c r="F9"/>
      <c r="G9">
        <v>3</v>
      </c>
      <c r="H9"/>
      <c r="I9"/>
      <c r="J9">
        <v>3</v>
      </c>
      <c r="K9" s="214">
        <f>VLOOKUP(C9,[4]Master!$O:$Q,3,FALSE)</f>
        <v>1</v>
      </c>
      <c r="L9" s="77">
        <f t="shared" si="1"/>
        <v>3</v>
      </c>
      <c r="N9" s="127" t="s">
        <v>169</v>
      </c>
      <c r="O9" s="128">
        <f>SUM(H6:H259)</f>
        <v>1809</v>
      </c>
    </row>
    <row r="10" spans="1:15" x14ac:dyDescent="0.25">
      <c r="A10" s="215" t="s">
        <v>6126</v>
      </c>
      <c r="B10" s="42" t="s">
        <v>820</v>
      </c>
      <c r="C10" t="s">
        <v>522</v>
      </c>
      <c r="D10" t="s">
        <v>358</v>
      </c>
      <c r="E10"/>
      <c r="F10"/>
      <c r="G10">
        <v>1</v>
      </c>
      <c r="H10"/>
      <c r="I10"/>
      <c r="J10">
        <v>1</v>
      </c>
      <c r="K10" s="214">
        <f>VLOOKUP(C10,[4]Master!$O:$Q,3,FALSE)</f>
        <v>1</v>
      </c>
      <c r="L10" s="77">
        <f t="shared" si="1"/>
        <v>1</v>
      </c>
      <c r="N10" s="127" t="s">
        <v>176</v>
      </c>
      <c r="O10" s="128">
        <f>SUM(I6:I259)</f>
        <v>1322</v>
      </c>
    </row>
    <row r="11" spans="1:15" x14ac:dyDescent="0.25">
      <c r="A11" s="215" t="s">
        <v>1239</v>
      </c>
      <c r="B11" s="42" t="s">
        <v>308</v>
      </c>
      <c r="C11" t="s">
        <v>1241</v>
      </c>
      <c r="D11" t="s">
        <v>358</v>
      </c>
      <c r="E11"/>
      <c r="F11"/>
      <c r="G11"/>
      <c r="H11"/>
      <c r="I11">
        <v>6</v>
      </c>
      <c r="J11">
        <v>6</v>
      </c>
      <c r="K11" s="214">
        <f>VLOOKUP(C11,[4]Master!$O:$Q,3,FALSE)</f>
        <v>4.7</v>
      </c>
      <c r="L11" s="77">
        <f t="shared" si="1"/>
        <v>28.200000000000003</v>
      </c>
      <c r="N11" s="129" t="s">
        <v>151</v>
      </c>
      <c r="O11" s="130">
        <f>SUM(O6:O10)</f>
        <v>6390</v>
      </c>
    </row>
    <row r="12" spans="1:15" x14ac:dyDescent="0.25">
      <c r="A12" s="215" t="s">
        <v>586</v>
      </c>
      <c r="B12" s="42" t="s">
        <v>511</v>
      </c>
      <c r="C12" t="s">
        <v>587</v>
      </c>
      <c r="D12" t="s">
        <v>358</v>
      </c>
      <c r="E12"/>
      <c r="F12"/>
      <c r="G12"/>
      <c r="H12"/>
      <c r="I12">
        <v>1</v>
      </c>
      <c r="J12">
        <v>1</v>
      </c>
      <c r="K12" s="214">
        <f>VLOOKUP(C12,[4]Master!$O:$Q,3,FALSE)</f>
        <v>9</v>
      </c>
      <c r="L12" s="77">
        <f t="shared" si="1"/>
        <v>9</v>
      </c>
    </row>
    <row r="13" spans="1:15" x14ac:dyDescent="0.25">
      <c r="A13" s="215" t="s">
        <v>427</v>
      </c>
      <c r="B13" s="42" t="s">
        <v>470</v>
      </c>
      <c r="C13" t="s">
        <v>428</v>
      </c>
      <c r="D13" t="s">
        <v>358</v>
      </c>
      <c r="E13"/>
      <c r="F13"/>
      <c r="G13">
        <v>2</v>
      </c>
      <c r="H13"/>
      <c r="I13"/>
      <c r="J13">
        <v>2</v>
      </c>
      <c r="K13" s="214">
        <f>VLOOKUP(C13,[4]Master!$O:$Q,3,FALSE)</f>
        <v>1.7</v>
      </c>
      <c r="L13" s="77">
        <f t="shared" si="1"/>
        <v>3.4</v>
      </c>
    </row>
    <row r="14" spans="1:15" x14ac:dyDescent="0.25">
      <c r="A14" s="215" t="s">
        <v>378</v>
      </c>
      <c r="B14" s="42" t="s">
        <v>471</v>
      </c>
      <c r="C14" t="s">
        <v>379</v>
      </c>
      <c r="D14" t="s">
        <v>358</v>
      </c>
      <c r="E14"/>
      <c r="F14"/>
      <c r="G14">
        <v>4</v>
      </c>
      <c r="H14"/>
      <c r="I14"/>
      <c r="J14">
        <v>4</v>
      </c>
      <c r="K14" s="214">
        <f>VLOOKUP(C14,[4]Master!$O:$Q,3,FALSE)</f>
        <v>0.35</v>
      </c>
      <c r="L14" s="77">
        <f t="shared" si="1"/>
        <v>1.4</v>
      </c>
    </row>
    <row r="15" spans="1:15" x14ac:dyDescent="0.25">
      <c r="A15" s="215" t="s">
        <v>376</v>
      </c>
      <c r="B15" s="42" t="s">
        <v>471</v>
      </c>
      <c r="C15" t="s">
        <v>377</v>
      </c>
      <c r="D15" t="s">
        <v>358</v>
      </c>
      <c r="E15"/>
      <c r="F15"/>
      <c r="G15">
        <v>29</v>
      </c>
      <c r="H15"/>
      <c r="I15"/>
      <c r="J15">
        <v>29</v>
      </c>
      <c r="K15" s="214">
        <f>VLOOKUP(C15,[4]Master!$O:$Q,3,FALSE)</f>
        <v>0.35</v>
      </c>
      <c r="L15" s="77">
        <f t="shared" si="1"/>
        <v>10.149999999999999</v>
      </c>
      <c r="N15" s="77"/>
    </row>
    <row r="16" spans="1:15" x14ac:dyDescent="0.25">
      <c r="A16" s="215" t="s">
        <v>581</v>
      </c>
      <c r="B16" s="42" t="s">
        <v>690</v>
      </c>
      <c r="C16" t="s">
        <v>582</v>
      </c>
      <c r="D16" t="s">
        <v>358</v>
      </c>
      <c r="E16"/>
      <c r="F16"/>
      <c r="G16">
        <v>1</v>
      </c>
      <c r="H16"/>
      <c r="I16"/>
      <c r="J16">
        <v>1</v>
      </c>
      <c r="K16" s="214">
        <f>VLOOKUP(C16,[4]Master!$O:$Q,3,FALSE)</f>
        <v>1</v>
      </c>
      <c r="L16" s="77">
        <f t="shared" si="1"/>
        <v>1</v>
      </c>
      <c r="N16" s="77"/>
    </row>
    <row r="17" spans="1:12" x14ac:dyDescent="0.25">
      <c r="A17" s="215" t="s">
        <v>324</v>
      </c>
      <c r="B17" s="42" t="s">
        <v>308</v>
      </c>
      <c r="C17" t="s">
        <v>325</v>
      </c>
      <c r="D17" t="s">
        <v>358</v>
      </c>
      <c r="E17"/>
      <c r="F17"/>
      <c r="G17"/>
      <c r="H17"/>
      <c r="I17">
        <v>7</v>
      </c>
      <c r="J17">
        <v>7</v>
      </c>
      <c r="K17" s="214">
        <f>VLOOKUP(C17,[4]Master!$O:$Q,3,FALSE)</f>
        <v>2.95</v>
      </c>
      <c r="L17" s="77">
        <f t="shared" si="1"/>
        <v>20.650000000000002</v>
      </c>
    </row>
    <row r="18" spans="1:12" x14ac:dyDescent="0.25">
      <c r="A18" s="215" t="s">
        <v>1655</v>
      </c>
      <c r="B18" s="42" t="s">
        <v>308</v>
      </c>
      <c r="C18" t="s">
        <v>1657</v>
      </c>
      <c r="D18" t="s">
        <v>358</v>
      </c>
      <c r="E18"/>
      <c r="F18"/>
      <c r="G18"/>
      <c r="H18"/>
      <c r="I18">
        <v>5</v>
      </c>
      <c r="J18">
        <v>5</v>
      </c>
      <c r="K18" s="214">
        <f>VLOOKUP(C18,[4]Master!$O:$Q,3,FALSE)</f>
        <v>2.95</v>
      </c>
      <c r="L18" s="77">
        <f t="shared" si="1"/>
        <v>14.75</v>
      </c>
    </row>
    <row r="19" spans="1:12" x14ac:dyDescent="0.25">
      <c r="A19" s="215" t="s">
        <v>6107</v>
      </c>
      <c r="B19" s="42" t="s">
        <v>1688</v>
      </c>
      <c r="C19" t="s">
        <v>551</v>
      </c>
      <c r="D19" t="s">
        <v>358</v>
      </c>
      <c r="E19"/>
      <c r="F19"/>
      <c r="G19">
        <v>143</v>
      </c>
      <c r="H19"/>
      <c r="I19"/>
      <c r="J19">
        <v>143</v>
      </c>
      <c r="K19" s="214">
        <f>VLOOKUP(C19,[4]Master!$O:$Q,3,FALSE)</f>
        <v>7.25</v>
      </c>
      <c r="L19" s="77">
        <f t="shared" si="1"/>
        <v>1036.75</v>
      </c>
    </row>
    <row r="20" spans="1:12" x14ac:dyDescent="0.25">
      <c r="A20" s="215" t="s">
        <v>485</v>
      </c>
      <c r="B20" s="42" t="s">
        <v>511</v>
      </c>
      <c r="C20" t="s">
        <v>486</v>
      </c>
      <c r="D20" t="s">
        <v>358</v>
      </c>
      <c r="E20">
        <v>1</v>
      </c>
      <c r="F20"/>
      <c r="G20"/>
      <c r="H20"/>
      <c r="I20">
        <v>11</v>
      </c>
      <c r="J20">
        <v>12</v>
      </c>
      <c r="K20" s="214">
        <f>VLOOKUP(C20,[4]Master!$O:$Q,3,FALSE)</f>
        <v>5.55</v>
      </c>
      <c r="L20" s="77">
        <f t="shared" si="1"/>
        <v>66.599999999999994</v>
      </c>
    </row>
    <row r="21" spans="1:12" x14ac:dyDescent="0.25">
      <c r="A21" s="215" t="s">
        <v>389</v>
      </c>
      <c r="B21" s="42" t="s">
        <v>472</v>
      </c>
      <c r="C21" t="s">
        <v>390</v>
      </c>
      <c r="D21" t="s">
        <v>358</v>
      </c>
      <c r="E21"/>
      <c r="F21"/>
      <c r="G21">
        <v>13</v>
      </c>
      <c r="H21"/>
      <c r="I21"/>
      <c r="J21">
        <v>13</v>
      </c>
      <c r="K21" s="214">
        <f>VLOOKUP(C21,[4]Master!$O:$Q,3,FALSE)</f>
        <v>0.8</v>
      </c>
      <c r="L21" s="77">
        <f t="shared" si="1"/>
        <v>10.4</v>
      </c>
    </row>
    <row r="22" spans="1:12" x14ac:dyDescent="0.25">
      <c r="A22" s="215" t="s">
        <v>1775</v>
      </c>
      <c r="B22" s="42" t="s">
        <v>356</v>
      </c>
      <c r="C22" t="s">
        <v>1777</v>
      </c>
      <c r="D22" t="s">
        <v>358</v>
      </c>
      <c r="E22">
        <v>1</v>
      </c>
      <c r="F22"/>
      <c r="G22"/>
      <c r="H22"/>
      <c r="I22"/>
      <c r="J22">
        <v>1</v>
      </c>
      <c r="K22" s="214">
        <f>VLOOKUP(C22,[4]Master!$O:$Q,3,FALSE)</f>
        <v>1</v>
      </c>
      <c r="L22" s="77">
        <f t="shared" si="1"/>
        <v>1</v>
      </c>
    </row>
    <row r="23" spans="1:12" x14ac:dyDescent="0.25">
      <c r="A23" s="42" t="s">
        <v>406</v>
      </c>
      <c r="B23" s="42" t="s">
        <v>472</v>
      </c>
      <c r="C23" t="s">
        <v>436</v>
      </c>
      <c r="D23" t="s">
        <v>358</v>
      </c>
      <c r="E23"/>
      <c r="F23"/>
      <c r="G23">
        <v>7</v>
      </c>
      <c r="H23"/>
      <c r="I23"/>
      <c r="J23">
        <v>7</v>
      </c>
      <c r="K23" s="214">
        <f>VLOOKUP(C23,[4]Master!$O:$Q,3,FALSE)</f>
        <v>1</v>
      </c>
      <c r="L23" s="77">
        <f t="shared" si="1"/>
        <v>7</v>
      </c>
    </row>
    <row r="24" spans="1:12" x14ac:dyDescent="0.25">
      <c r="A24" s="215" t="s">
        <v>406</v>
      </c>
      <c r="B24" s="42" t="s">
        <v>472</v>
      </c>
      <c r="C24" t="s">
        <v>1879</v>
      </c>
      <c r="D24" t="s">
        <v>358</v>
      </c>
      <c r="E24"/>
      <c r="F24"/>
      <c r="G24">
        <v>5</v>
      </c>
      <c r="H24"/>
      <c r="I24"/>
      <c r="J24">
        <v>5</v>
      </c>
      <c r="K24" s="214">
        <f>VLOOKUP(C24,[4]Master!$O:$Q,3,FALSE)</f>
        <v>1</v>
      </c>
      <c r="L24" s="77">
        <f t="shared" si="1"/>
        <v>5</v>
      </c>
    </row>
    <row r="25" spans="1:12" x14ac:dyDescent="0.25">
      <c r="A25" s="215" t="s">
        <v>402</v>
      </c>
      <c r="B25" s="42" t="s">
        <v>472</v>
      </c>
      <c r="C25" t="s">
        <v>403</v>
      </c>
      <c r="D25" t="s">
        <v>358</v>
      </c>
      <c r="E25"/>
      <c r="F25"/>
      <c r="G25">
        <v>5</v>
      </c>
      <c r="H25"/>
      <c r="I25"/>
      <c r="J25">
        <v>5</v>
      </c>
      <c r="K25" s="214">
        <f>VLOOKUP(C25,[4]Master!$O:$Q,3,FALSE)</f>
        <v>1</v>
      </c>
      <c r="L25" s="77">
        <f t="shared" si="1"/>
        <v>5</v>
      </c>
    </row>
    <row r="26" spans="1:12" x14ac:dyDescent="0.25">
      <c r="A26" s="215" t="s">
        <v>2098</v>
      </c>
      <c r="B26" s="42" t="s">
        <v>632</v>
      </c>
      <c r="C26" t="s">
        <v>2099</v>
      </c>
      <c r="D26" t="s">
        <v>358</v>
      </c>
      <c r="E26"/>
      <c r="F26"/>
      <c r="G26">
        <v>1</v>
      </c>
      <c r="H26"/>
      <c r="I26"/>
      <c r="J26">
        <v>1</v>
      </c>
      <c r="K26" s="214">
        <f>VLOOKUP(C26,[4]Master!$O:$Q,3,FALSE)</f>
        <v>1</v>
      </c>
      <c r="L26" s="77">
        <f t="shared" si="1"/>
        <v>1</v>
      </c>
    </row>
    <row r="27" spans="1:12" x14ac:dyDescent="0.25">
      <c r="A27" s="215" t="s">
        <v>597</v>
      </c>
      <c r="B27" s="42" t="s">
        <v>309</v>
      </c>
      <c r="C27" t="s">
        <v>598</v>
      </c>
      <c r="D27" t="s">
        <v>358</v>
      </c>
      <c r="E27"/>
      <c r="F27"/>
      <c r="G27"/>
      <c r="H27"/>
      <c r="I27">
        <v>5</v>
      </c>
      <c r="J27">
        <v>5</v>
      </c>
      <c r="K27" s="214">
        <f>VLOOKUP(C27,[4]Master!$O:$Q,3,FALSE)</f>
        <v>1.65</v>
      </c>
      <c r="L27" s="77">
        <f t="shared" si="1"/>
        <v>8.25</v>
      </c>
    </row>
    <row r="28" spans="1:12" x14ac:dyDescent="0.25">
      <c r="A28" s="215" t="s">
        <v>367</v>
      </c>
      <c r="B28" s="42" t="s">
        <v>309</v>
      </c>
      <c r="C28" t="s">
        <v>368</v>
      </c>
      <c r="D28" t="s">
        <v>358</v>
      </c>
      <c r="E28">
        <v>1</v>
      </c>
      <c r="F28"/>
      <c r="G28"/>
      <c r="H28"/>
      <c r="I28">
        <v>26</v>
      </c>
      <c r="J28">
        <v>27</v>
      </c>
      <c r="K28" s="214">
        <f>VLOOKUP(C28,[4]Master!$O:$Q,3,FALSE)</f>
        <v>1.35</v>
      </c>
      <c r="L28" s="77">
        <f t="shared" si="1"/>
        <v>36.450000000000003</v>
      </c>
    </row>
    <row r="29" spans="1:12" x14ac:dyDescent="0.25">
      <c r="A29" s="215" t="s">
        <v>601</v>
      </c>
      <c r="B29" s="42" t="s">
        <v>289</v>
      </c>
      <c r="C29" t="s">
        <v>602</v>
      </c>
      <c r="D29" t="s">
        <v>358</v>
      </c>
      <c r="E29"/>
      <c r="F29"/>
      <c r="G29"/>
      <c r="H29"/>
      <c r="I29">
        <v>3</v>
      </c>
      <c r="J29">
        <v>3</v>
      </c>
      <c r="K29" s="214">
        <f>VLOOKUP(C29,[4]Master!$O:$Q,3,FALSE)</f>
        <v>5</v>
      </c>
      <c r="L29" s="77">
        <f t="shared" si="1"/>
        <v>15</v>
      </c>
    </row>
    <row r="30" spans="1:12" x14ac:dyDescent="0.25">
      <c r="A30" s="215" t="s">
        <v>371</v>
      </c>
      <c r="B30" s="42" t="s">
        <v>289</v>
      </c>
      <c r="C30" t="s">
        <v>372</v>
      </c>
      <c r="D30" t="s">
        <v>358</v>
      </c>
      <c r="E30"/>
      <c r="F30"/>
      <c r="G30"/>
      <c r="H30"/>
      <c r="I30">
        <v>1</v>
      </c>
      <c r="J30">
        <v>1</v>
      </c>
      <c r="K30" s="214">
        <f>VLOOKUP(C30,[4]Master!$O:$Q,3,FALSE)</f>
        <v>4.5999999999999996</v>
      </c>
      <c r="L30" s="77">
        <f t="shared" si="1"/>
        <v>4.5999999999999996</v>
      </c>
    </row>
    <row r="31" spans="1:12" x14ac:dyDescent="0.25">
      <c r="A31" s="215" t="s">
        <v>599</v>
      </c>
      <c r="B31" s="42" t="s">
        <v>289</v>
      </c>
      <c r="C31" t="s">
        <v>600</v>
      </c>
      <c r="D31" t="s">
        <v>358</v>
      </c>
      <c r="E31"/>
      <c r="F31"/>
      <c r="G31"/>
      <c r="H31"/>
      <c r="I31">
        <v>2</v>
      </c>
      <c r="J31">
        <v>2</v>
      </c>
      <c r="K31" s="214">
        <f>VLOOKUP(C31,[4]Master!$O:$Q,3,FALSE)</f>
        <v>4.5</v>
      </c>
      <c r="L31" s="77">
        <f t="shared" si="1"/>
        <v>9</v>
      </c>
    </row>
    <row r="32" spans="1:12" x14ac:dyDescent="0.25">
      <c r="A32" s="215" t="s">
        <v>425</v>
      </c>
      <c r="B32" s="42" t="s">
        <v>472</v>
      </c>
      <c r="C32" t="s">
        <v>426</v>
      </c>
      <c r="D32" t="s">
        <v>358</v>
      </c>
      <c r="E32"/>
      <c r="F32"/>
      <c r="G32">
        <v>6</v>
      </c>
      <c r="H32"/>
      <c r="I32"/>
      <c r="J32">
        <v>6</v>
      </c>
      <c r="K32" s="214">
        <f>VLOOKUP(C32,[4]Master!$O:$Q,3,FALSE)</f>
        <v>0.7</v>
      </c>
      <c r="L32" s="77">
        <f t="shared" si="1"/>
        <v>4.1999999999999993</v>
      </c>
    </row>
    <row r="33" spans="1:12" x14ac:dyDescent="0.25">
      <c r="A33" s="215" t="s">
        <v>419</v>
      </c>
      <c r="B33" s="42" t="s">
        <v>310</v>
      </c>
      <c r="C33" t="s">
        <v>420</v>
      </c>
      <c r="D33" t="s">
        <v>358</v>
      </c>
      <c r="E33"/>
      <c r="F33"/>
      <c r="G33">
        <v>1</v>
      </c>
      <c r="H33"/>
      <c r="I33"/>
      <c r="J33">
        <v>1</v>
      </c>
      <c r="K33" s="214">
        <f>VLOOKUP(C33,[4]Master!$O:$Q,3,FALSE)</f>
        <v>0.8</v>
      </c>
      <c r="L33" s="77">
        <f t="shared" si="1"/>
        <v>0.8</v>
      </c>
    </row>
    <row r="34" spans="1:12" x14ac:dyDescent="0.25">
      <c r="A34" s="215" t="s">
        <v>583</v>
      </c>
      <c r="B34" s="42" t="s">
        <v>473</v>
      </c>
      <c r="C34" t="s">
        <v>584</v>
      </c>
      <c r="D34" t="s">
        <v>358</v>
      </c>
      <c r="E34"/>
      <c r="F34"/>
      <c r="G34">
        <v>1</v>
      </c>
      <c r="H34"/>
      <c r="I34"/>
      <c r="J34">
        <v>1</v>
      </c>
      <c r="K34" s="214">
        <f>VLOOKUP(C34,[4]Master!$O:$Q,3,FALSE)</f>
        <v>1.3</v>
      </c>
      <c r="L34" s="77">
        <f t="shared" si="1"/>
        <v>1.3</v>
      </c>
    </row>
    <row r="35" spans="1:12" x14ac:dyDescent="0.25">
      <c r="A35" s="215" t="s">
        <v>577</v>
      </c>
      <c r="B35" s="42" t="s">
        <v>473</v>
      </c>
      <c r="C35" t="s">
        <v>578</v>
      </c>
      <c r="D35" t="s">
        <v>358</v>
      </c>
      <c r="E35"/>
      <c r="F35"/>
      <c r="G35">
        <v>3</v>
      </c>
      <c r="H35"/>
      <c r="I35"/>
      <c r="J35">
        <v>3</v>
      </c>
      <c r="K35" s="214">
        <f>VLOOKUP(C35,[4]Master!$O:$Q,3,FALSE)</f>
        <v>1.85</v>
      </c>
      <c r="L35" s="77">
        <f t="shared" si="1"/>
        <v>5.5500000000000007</v>
      </c>
    </row>
    <row r="36" spans="1:12" x14ac:dyDescent="0.25">
      <c r="A36" s="215" t="s">
        <v>520</v>
      </c>
      <c r="B36" s="42" t="s">
        <v>473</v>
      </c>
      <c r="C36" t="s">
        <v>521</v>
      </c>
      <c r="D36" t="s">
        <v>358</v>
      </c>
      <c r="E36"/>
      <c r="F36"/>
      <c r="G36">
        <v>1</v>
      </c>
      <c r="H36"/>
      <c r="I36"/>
      <c r="J36">
        <v>1</v>
      </c>
      <c r="K36" s="214">
        <f>VLOOKUP(C36,[4]Master!$O:$Q,3,FALSE)</f>
        <v>1.8</v>
      </c>
      <c r="L36" s="77">
        <f t="shared" si="1"/>
        <v>1.8</v>
      </c>
    </row>
    <row r="37" spans="1:12" x14ac:dyDescent="0.25">
      <c r="A37" s="215" t="s">
        <v>383</v>
      </c>
      <c r="B37" s="42" t="s">
        <v>474</v>
      </c>
      <c r="C37" t="s">
        <v>384</v>
      </c>
      <c r="D37" t="s">
        <v>358</v>
      </c>
      <c r="E37"/>
      <c r="F37"/>
      <c r="G37">
        <v>57</v>
      </c>
      <c r="H37"/>
      <c r="I37"/>
      <c r="J37">
        <v>57</v>
      </c>
      <c r="K37" s="214">
        <f>VLOOKUP(C37,[4]Master!$O:$Q,3,FALSE)</f>
        <v>1.9</v>
      </c>
      <c r="L37" s="77">
        <f t="shared" si="1"/>
        <v>108.3</v>
      </c>
    </row>
    <row r="38" spans="1:12" x14ac:dyDescent="0.25">
      <c r="A38" s="215" t="s">
        <v>394</v>
      </c>
      <c r="B38" s="42" t="s">
        <v>474</v>
      </c>
      <c r="C38" t="s">
        <v>395</v>
      </c>
      <c r="D38" t="s">
        <v>358</v>
      </c>
      <c r="E38"/>
      <c r="F38"/>
      <c r="G38">
        <v>76</v>
      </c>
      <c r="H38"/>
      <c r="I38"/>
      <c r="J38">
        <v>76</v>
      </c>
      <c r="K38" s="214">
        <f>VLOOKUP(C38,[4]Master!$O:$Q,3,FALSE)</f>
        <v>1.55</v>
      </c>
      <c r="L38" s="77">
        <f t="shared" si="1"/>
        <v>117.8</v>
      </c>
    </row>
    <row r="39" spans="1:12" x14ac:dyDescent="0.25">
      <c r="A39" s="215" t="s">
        <v>2412</v>
      </c>
      <c r="B39" s="42" t="s">
        <v>473</v>
      </c>
      <c r="C39" t="s">
        <v>2413</v>
      </c>
      <c r="D39" t="s">
        <v>358</v>
      </c>
      <c r="E39"/>
      <c r="F39"/>
      <c r="G39">
        <v>2</v>
      </c>
      <c r="H39"/>
      <c r="I39"/>
      <c r="J39">
        <v>2</v>
      </c>
      <c r="K39" s="214">
        <f>VLOOKUP(C39,[4]Master!$O:$Q,3,FALSE)</f>
        <v>1.5</v>
      </c>
      <c r="L39" s="77">
        <f t="shared" si="1"/>
        <v>3</v>
      </c>
    </row>
    <row r="40" spans="1:12" x14ac:dyDescent="0.25">
      <c r="A40" s="215" t="s">
        <v>464</v>
      </c>
      <c r="B40" s="42" t="s">
        <v>475</v>
      </c>
      <c r="C40" t="s">
        <v>465</v>
      </c>
      <c r="D40" t="s">
        <v>358</v>
      </c>
      <c r="E40"/>
      <c r="F40"/>
      <c r="G40">
        <v>1</v>
      </c>
      <c r="H40"/>
      <c r="I40"/>
      <c r="J40">
        <v>1</v>
      </c>
      <c r="K40" s="214">
        <f>VLOOKUP(C40,[4]Master!$O:$Q,3,FALSE)</f>
        <v>1</v>
      </c>
      <c r="L40" s="77">
        <f t="shared" si="1"/>
        <v>1</v>
      </c>
    </row>
    <row r="41" spans="1:12" x14ac:dyDescent="0.25">
      <c r="A41" s="215" t="s">
        <v>451</v>
      </c>
      <c r="B41" s="42" t="s">
        <v>476</v>
      </c>
      <c r="C41" t="s">
        <v>452</v>
      </c>
      <c r="D41" t="s">
        <v>358</v>
      </c>
      <c r="E41"/>
      <c r="F41"/>
      <c r="G41">
        <v>6</v>
      </c>
      <c r="H41"/>
      <c r="I41"/>
      <c r="J41">
        <v>6</v>
      </c>
      <c r="K41" s="214">
        <f>VLOOKUP(C41,[4]Master!$O:$Q,3,FALSE)</f>
        <v>1</v>
      </c>
      <c r="L41" s="77">
        <f t="shared" si="1"/>
        <v>6</v>
      </c>
    </row>
    <row r="42" spans="1:12" x14ac:dyDescent="0.25">
      <c r="A42" s="42" t="s">
        <v>391</v>
      </c>
      <c r="B42" s="42" t="s">
        <v>477</v>
      </c>
      <c r="C42" t="s">
        <v>393</v>
      </c>
      <c r="D42" t="s">
        <v>358</v>
      </c>
      <c r="E42"/>
      <c r="F42"/>
      <c r="G42">
        <v>87</v>
      </c>
      <c r="H42"/>
      <c r="I42"/>
      <c r="J42">
        <v>87</v>
      </c>
      <c r="K42" s="214">
        <f>VLOOKUP(C42,[4]Master!$O:$Q,3,FALSE)</f>
        <v>1</v>
      </c>
      <c r="L42" s="77">
        <f t="shared" si="1"/>
        <v>87</v>
      </c>
    </row>
    <row r="43" spans="1:12" x14ac:dyDescent="0.25">
      <c r="A43" s="215" t="s">
        <v>391</v>
      </c>
      <c r="B43" s="42" t="s">
        <v>477</v>
      </c>
      <c r="C43" t="s">
        <v>392</v>
      </c>
      <c r="D43" t="s">
        <v>358</v>
      </c>
      <c r="E43"/>
      <c r="F43"/>
      <c r="G43">
        <v>83</v>
      </c>
      <c r="H43"/>
      <c r="I43"/>
      <c r="J43">
        <v>83</v>
      </c>
      <c r="K43" s="214">
        <f>VLOOKUP(C43,[4]Master!$O:$Q,3,FALSE)</f>
        <v>1</v>
      </c>
      <c r="L43" s="77">
        <f t="shared" si="1"/>
        <v>83</v>
      </c>
    </row>
    <row r="44" spans="1:12" x14ac:dyDescent="0.25">
      <c r="A44" s="42" t="s">
        <v>456</v>
      </c>
      <c r="B44" s="42" t="s">
        <v>475</v>
      </c>
      <c r="C44" t="s">
        <v>457</v>
      </c>
      <c r="D44" t="s">
        <v>358</v>
      </c>
      <c r="E44"/>
      <c r="F44"/>
      <c r="G44">
        <v>1</v>
      </c>
      <c r="H44"/>
      <c r="I44"/>
      <c r="J44">
        <v>1</v>
      </c>
      <c r="K44" s="214">
        <f>VLOOKUP(C44,[4]Master!$O:$Q,3,FALSE)</f>
        <v>1</v>
      </c>
      <c r="L44" s="77">
        <f t="shared" si="1"/>
        <v>1</v>
      </c>
    </row>
    <row r="45" spans="1:12" x14ac:dyDescent="0.25">
      <c r="A45" s="215" t="s">
        <v>456</v>
      </c>
      <c r="B45" s="42" t="s">
        <v>475</v>
      </c>
      <c r="C45" t="s">
        <v>465</v>
      </c>
      <c r="D45" t="s">
        <v>358</v>
      </c>
      <c r="E45"/>
      <c r="F45"/>
      <c r="G45">
        <v>1</v>
      </c>
      <c r="H45"/>
      <c r="I45"/>
      <c r="J45">
        <v>1</v>
      </c>
      <c r="K45" s="214">
        <f>VLOOKUP(C45,[4]Master!$O:$Q,3,FALSE)</f>
        <v>1</v>
      </c>
      <c r="L45" s="77">
        <f t="shared" si="1"/>
        <v>1</v>
      </c>
    </row>
    <row r="46" spans="1:12" x14ac:dyDescent="0.25">
      <c r="A46" s="215" t="s">
        <v>423</v>
      </c>
      <c r="B46" s="42" t="s">
        <v>478</v>
      </c>
      <c r="C46" t="s">
        <v>424</v>
      </c>
      <c r="D46" t="s">
        <v>358</v>
      </c>
      <c r="E46"/>
      <c r="F46"/>
      <c r="G46">
        <v>156</v>
      </c>
      <c r="H46"/>
      <c r="I46"/>
      <c r="J46">
        <v>156</v>
      </c>
      <c r="K46" s="214">
        <f>VLOOKUP(C46,[4]Master!$O:$Q,3,FALSE)</f>
        <v>2.5499999999999998</v>
      </c>
      <c r="L46" s="77">
        <f t="shared" si="1"/>
        <v>397.79999999999995</v>
      </c>
    </row>
    <row r="47" spans="1:12" x14ac:dyDescent="0.25">
      <c r="A47" s="215" t="s">
        <v>2672</v>
      </c>
      <c r="B47" s="42" t="s">
        <v>2673</v>
      </c>
      <c r="C47" t="s">
        <v>2678</v>
      </c>
      <c r="D47" t="s">
        <v>358</v>
      </c>
      <c r="E47">
        <v>1</v>
      </c>
      <c r="F47"/>
      <c r="G47"/>
      <c r="H47"/>
      <c r="I47"/>
      <c r="J47">
        <v>1</v>
      </c>
      <c r="K47" s="214">
        <f>VLOOKUP(C47,[4]Master!$O:$Q,3,FALSE)</f>
        <v>1</v>
      </c>
      <c r="L47" s="77">
        <f t="shared" si="1"/>
        <v>1</v>
      </c>
    </row>
    <row r="48" spans="1:12" x14ac:dyDescent="0.25">
      <c r="A48" s="42" t="s">
        <v>301</v>
      </c>
      <c r="B48" s="42" t="s">
        <v>311</v>
      </c>
      <c r="C48" t="s">
        <v>307</v>
      </c>
      <c r="D48" t="s">
        <v>358</v>
      </c>
      <c r="E48">
        <v>98</v>
      </c>
      <c r="F48"/>
      <c r="G48"/>
      <c r="H48">
        <v>75</v>
      </c>
      <c r="I48">
        <v>39</v>
      </c>
      <c r="J48">
        <v>212</v>
      </c>
      <c r="K48" s="214">
        <f>VLOOKUP(C48,[4]Master!$O:$Q,3,FALSE)</f>
        <v>1.55</v>
      </c>
      <c r="L48" s="77">
        <f t="shared" si="1"/>
        <v>328.6</v>
      </c>
    </row>
    <row r="49" spans="1:12" x14ac:dyDescent="0.25">
      <c r="A49" s="215" t="s">
        <v>301</v>
      </c>
      <c r="B49" s="42" t="s">
        <v>311</v>
      </c>
      <c r="C49" t="s">
        <v>344</v>
      </c>
      <c r="D49" t="s">
        <v>358</v>
      </c>
      <c r="E49">
        <v>45</v>
      </c>
      <c r="F49"/>
      <c r="G49"/>
      <c r="H49">
        <v>42</v>
      </c>
      <c r="I49">
        <v>26</v>
      </c>
      <c r="J49">
        <v>113</v>
      </c>
      <c r="K49" s="214">
        <f>VLOOKUP(C49,[4]Master!$O:$Q,3,FALSE)</f>
        <v>1.55</v>
      </c>
      <c r="L49" s="77">
        <f t="shared" si="1"/>
        <v>175.15</v>
      </c>
    </row>
    <row r="50" spans="1:12" x14ac:dyDescent="0.25">
      <c r="A50" s="42" t="s">
        <v>330</v>
      </c>
      <c r="B50" s="42" t="s">
        <v>311</v>
      </c>
      <c r="C50" t="s">
        <v>561</v>
      </c>
      <c r="D50" t="s">
        <v>358</v>
      </c>
      <c r="E50">
        <v>17</v>
      </c>
      <c r="F50"/>
      <c r="G50"/>
      <c r="H50">
        <v>11</v>
      </c>
      <c r="I50">
        <v>24</v>
      </c>
      <c r="J50">
        <v>52</v>
      </c>
      <c r="K50" s="214">
        <f>VLOOKUP(C50,[4]Master!$O:$Q,3,FALSE)</f>
        <v>1.35</v>
      </c>
      <c r="L50" s="77">
        <f t="shared" si="1"/>
        <v>70.2</v>
      </c>
    </row>
    <row r="51" spans="1:12" x14ac:dyDescent="0.25">
      <c r="A51" s="215" t="s">
        <v>330</v>
      </c>
      <c r="B51" s="42" t="s">
        <v>311</v>
      </c>
      <c r="C51" t="s">
        <v>331</v>
      </c>
      <c r="D51" t="s">
        <v>358</v>
      </c>
      <c r="E51">
        <v>30</v>
      </c>
      <c r="F51"/>
      <c r="G51"/>
      <c r="H51">
        <v>33</v>
      </c>
      <c r="I51">
        <v>25</v>
      </c>
      <c r="J51">
        <v>88</v>
      </c>
      <c r="K51" s="214">
        <f>VLOOKUP(C51,[4]Master!$O:$Q,3,FALSE)</f>
        <v>1.35</v>
      </c>
      <c r="L51" s="77">
        <f t="shared" si="1"/>
        <v>118.80000000000001</v>
      </c>
    </row>
    <row r="52" spans="1:12" x14ac:dyDescent="0.25">
      <c r="A52" s="42" t="s">
        <v>295</v>
      </c>
      <c r="B52" s="42" t="s">
        <v>311</v>
      </c>
      <c r="C52" t="s">
        <v>532</v>
      </c>
      <c r="D52" t="s">
        <v>358</v>
      </c>
      <c r="E52">
        <v>24</v>
      </c>
      <c r="F52"/>
      <c r="G52"/>
      <c r="H52">
        <v>21</v>
      </c>
      <c r="I52">
        <v>32</v>
      </c>
      <c r="J52">
        <v>77</v>
      </c>
      <c r="K52" s="214">
        <f>VLOOKUP(C52,[4]Master!$O:$Q,3,FALSE)</f>
        <v>1.35</v>
      </c>
      <c r="L52" s="77">
        <f t="shared" si="1"/>
        <v>103.95</v>
      </c>
    </row>
    <row r="53" spans="1:12" x14ac:dyDescent="0.25">
      <c r="A53" s="215" t="s">
        <v>295</v>
      </c>
      <c r="B53" s="42" t="s">
        <v>311</v>
      </c>
      <c r="C53" t="s">
        <v>306</v>
      </c>
      <c r="D53" t="s">
        <v>358</v>
      </c>
      <c r="E53">
        <v>48</v>
      </c>
      <c r="F53"/>
      <c r="G53"/>
      <c r="H53">
        <v>47</v>
      </c>
      <c r="I53">
        <v>42</v>
      </c>
      <c r="J53">
        <v>137</v>
      </c>
      <c r="K53" s="214">
        <f>VLOOKUP(C53,[4]Master!$O:$Q,3,FALSE)</f>
        <v>1.35</v>
      </c>
      <c r="L53" s="77">
        <f t="shared" si="1"/>
        <v>184.95000000000002</v>
      </c>
    </row>
    <row r="54" spans="1:12" x14ac:dyDescent="0.25">
      <c r="A54" s="42" t="s">
        <v>328</v>
      </c>
      <c r="B54" s="42" t="s">
        <v>312</v>
      </c>
      <c r="C54" t="s">
        <v>349</v>
      </c>
      <c r="D54" t="s">
        <v>358</v>
      </c>
      <c r="E54">
        <v>59</v>
      </c>
      <c r="F54"/>
      <c r="G54"/>
      <c r="H54">
        <v>37</v>
      </c>
      <c r="I54">
        <v>45</v>
      </c>
      <c r="J54">
        <v>141</v>
      </c>
      <c r="K54" s="214">
        <f>VLOOKUP(C54,[4]Master!$O:$Q,3,FALSE)</f>
        <v>1.55</v>
      </c>
      <c r="L54" s="77">
        <f t="shared" si="1"/>
        <v>218.55</v>
      </c>
    </row>
    <row r="55" spans="1:12" x14ac:dyDescent="0.25">
      <c r="A55" s="215" t="s">
        <v>328</v>
      </c>
      <c r="B55" s="42" t="s">
        <v>312</v>
      </c>
      <c r="C55" t="s">
        <v>329</v>
      </c>
      <c r="D55" t="s">
        <v>358</v>
      </c>
      <c r="E55">
        <v>132</v>
      </c>
      <c r="F55"/>
      <c r="G55"/>
      <c r="H55">
        <v>204</v>
      </c>
      <c r="I55">
        <v>91</v>
      </c>
      <c r="J55">
        <v>427</v>
      </c>
      <c r="K55" s="214">
        <f>VLOOKUP(C55,[4]Master!$O:$Q,3,FALSE)</f>
        <v>1.55</v>
      </c>
      <c r="L55" s="77">
        <f t="shared" si="1"/>
        <v>661.85</v>
      </c>
    </row>
    <row r="56" spans="1:12" x14ac:dyDescent="0.25">
      <c r="A56" s="42" t="s">
        <v>294</v>
      </c>
      <c r="B56" s="42" t="s">
        <v>312</v>
      </c>
      <c r="C56" t="s">
        <v>351</v>
      </c>
      <c r="D56" t="s">
        <v>358</v>
      </c>
      <c r="E56">
        <v>21</v>
      </c>
      <c r="F56"/>
      <c r="G56"/>
      <c r="H56">
        <v>95</v>
      </c>
      <c r="I56">
        <v>23</v>
      </c>
      <c r="J56">
        <v>139</v>
      </c>
      <c r="K56" s="214">
        <f>VLOOKUP(C56,[4]Master!$O:$Q,3,FALSE)</f>
        <v>1</v>
      </c>
      <c r="L56" s="77">
        <f t="shared" si="1"/>
        <v>139</v>
      </c>
    </row>
    <row r="57" spans="1:12" x14ac:dyDescent="0.25">
      <c r="A57" s="215" t="s">
        <v>294</v>
      </c>
      <c r="B57" s="42" t="s">
        <v>312</v>
      </c>
      <c r="C57" t="s">
        <v>298</v>
      </c>
      <c r="D57" t="s">
        <v>358</v>
      </c>
      <c r="E57">
        <v>93</v>
      </c>
      <c r="F57"/>
      <c r="G57"/>
      <c r="H57">
        <v>160</v>
      </c>
      <c r="I57">
        <v>81</v>
      </c>
      <c r="J57">
        <v>334</v>
      </c>
      <c r="K57" s="214">
        <f>VLOOKUP(C57,[4]Master!$O:$Q,3,FALSE)</f>
        <v>1</v>
      </c>
      <c r="L57" s="77">
        <f t="shared" si="1"/>
        <v>334</v>
      </c>
    </row>
    <row r="58" spans="1:12" x14ac:dyDescent="0.25">
      <c r="A58" s="215" t="s">
        <v>12884</v>
      </c>
      <c r="B58" s="42" t="s">
        <v>12891</v>
      </c>
      <c r="C58" t="s">
        <v>12885</v>
      </c>
      <c r="D58" t="s">
        <v>358</v>
      </c>
      <c r="E58"/>
      <c r="F58"/>
      <c r="G58"/>
      <c r="H58"/>
      <c r="I58">
        <v>4</v>
      </c>
      <c r="J58">
        <v>4</v>
      </c>
      <c r="K58" s="214">
        <v>1.5</v>
      </c>
      <c r="L58" s="77">
        <f t="shared" si="1"/>
        <v>6</v>
      </c>
    </row>
    <row r="59" spans="1:12" x14ac:dyDescent="0.25">
      <c r="A59" s="42" t="s">
        <v>292</v>
      </c>
      <c r="B59" s="42" t="s">
        <v>312</v>
      </c>
      <c r="C59" t="s">
        <v>350</v>
      </c>
      <c r="D59" t="s">
        <v>358</v>
      </c>
      <c r="E59">
        <v>25</v>
      </c>
      <c r="F59"/>
      <c r="G59"/>
      <c r="H59">
        <v>26</v>
      </c>
      <c r="I59">
        <v>44</v>
      </c>
      <c r="J59">
        <v>95</v>
      </c>
      <c r="K59" s="214">
        <f>VLOOKUP(C59,[4]Master!$O:$Q,3,FALSE)</f>
        <v>1.25</v>
      </c>
      <c r="L59" s="77">
        <f t="shared" si="1"/>
        <v>118.75</v>
      </c>
    </row>
    <row r="60" spans="1:12" x14ac:dyDescent="0.25">
      <c r="A60" s="215" t="s">
        <v>292</v>
      </c>
      <c r="B60" s="42" t="s">
        <v>312</v>
      </c>
      <c r="C60" t="s">
        <v>293</v>
      </c>
      <c r="D60" t="s">
        <v>358</v>
      </c>
      <c r="E60">
        <v>27</v>
      </c>
      <c r="F60"/>
      <c r="G60"/>
      <c r="H60">
        <v>38</v>
      </c>
      <c r="I60">
        <v>60</v>
      </c>
      <c r="J60">
        <v>125</v>
      </c>
      <c r="K60" s="214">
        <f>VLOOKUP(C60,[4]Master!$O:$Q,3,FALSE)</f>
        <v>1.25</v>
      </c>
      <c r="L60" s="77">
        <f t="shared" si="1"/>
        <v>156.25</v>
      </c>
    </row>
    <row r="61" spans="1:12" x14ac:dyDescent="0.25">
      <c r="A61" s="42" t="s">
        <v>296</v>
      </c>
      <c r="B61" s="42" t="s">
        <v>312</v>
      </c>
      <c r="C61" t="s">
        <v>297</v>
      </c>
      <c r="D61" t="s">
        <v>358</v>
      </c>
      <c r="E61">
        <v>36</v>
      </c>
      <c r="F61"/>
      <c r="G61"/>
      <c r="H61">
        <v>33</v>
      </c>
      <c r="I61">
        <v>28</v>
      </c>
      <c r="J61">
        <v>97</v>
      </c>
      <c r="K61" s="214">
        <f>VLOOKUP(C61,[4]Master!$O:$Q,3,FALSE)</f>
        <v>1.35</v>
      </c>
      <c r="L61" s="77">
        <f t="shared" si="1"/>
        <v>130.95000000000002</v>
      </c>
    </row>
    <row r="62" spans="1:12" x14ac:dyDescent="0.25">
      <c r="A62" s="215" t="s">
        <v>296</v>
      </c>
      <c r="B62" s="42" t="s">
        <v>312</v>
      </c>
      <c r="C62" t="s">
        <v>336</v>
      </c>
      <c r="D62" t="s">
        <v>358</v>
      </c>
      <c r="E62">
        <v>127</v>
      </c>
      <c r="F62"/>
      <c r="G62"/>
      <c r="H62">
        <v>82</v>
      </c>
      <c r="I62">
        <v>63</v>
      </c>
      <c r="J62">
        <v>272</v>
      </c>
      <c r="K62" s="214">
        <f>VLOOKUP(C62,[4]Master!$O:$Q,3,FALSE)</f>
        <v>1.35</v>
      </c>
      <c r="L62" s="77">
        <f t="shared" si="1"/>
        <v>367.20000000000005</v>
      </c>
    </row>
    <row r="63" spans="1:12" x14ac:dyDescent="0.25">
      <c r="A63" s="215" t="s">
        <v>6098</v>
      </c>
      <c r="B63" s="42" t="s">
        <v>512</v>
      </c>
      <c r="C63" t="s">
        <v>6099</v>
      </c>
      <c r="D63" t="s">
        <v>358</v>
      </c>
      <c r="E63"/>
      <c r="F63"/>
      <c r="G63"/>
      <c r="H63">
        <v>1</v>
      </c>
      <c r="I63">
        <v>1</v>
      </c>
      <c r="J63">
        <v>2</v>
      </c>
      <c r="K63" s="214">
        <f>VLOOKUP(C63,[4]Master!$O:$Q,3,FALSE)</f>
        <v>1.5</v>
      </c>
      <c r="L63" s="77">
        <f t="shared" si="1"/>
        <v>3</v>
      </c>
    </row>
    <row r="64" spans="1:12" x14ac:dyDescent="0.25">
      <c r="A64" s="215" t="s">
        <v>415</v>
      </c>
      <c r="B64" s="42" t="s">
        <v>480</v>
      </c>
      <c r="C64" t="s">
        <v>416</v>
      </c>
      <c r="D64" t="s">
        <v>358</v>
      </c>
      <c r="E64"/>
      <c r="F64"/>
      <c r="G64">
        <v>323</v>
      </c>
      <c r="H64"/>
      <c r="I64"/>
      <c r="J64">
        <v>323</v>
      </c>
      <c r="K64" s="214">
        <f>VLOOKUP(C64,[4]Master!$O:$Q,3,FALSE)</f>
        <v>1.1499999999999999</v>
      </c>
      <c r="L64" s="77">
        <f t="shared" si="1"/>
        <v>371.45</v>
      </c>
    </row>
    <row r="65" spans="1:12" x14ac:dyDescent="0.25">
      <c r="A65" s="215" t="s">
        <v>429</v>
      </c>
      <c r="B65" s="42" t="s">
        <v>473</v>
      </c>
      <c r="C65" t="s">
        <v>430</v>
      </c>
      <c r="D65" t="s">
        <v>358</v>
      </c>
      <c r="E65"/>
      <c r="F65"/>
      <c r="G65">
        <v>15</v>
      </c>
      <c r="H65"/>
      <c r="I65"/>
      <c r="J65">
        <v>15</v>
      </c>
      <c r="K65" s="214">
        <f>VLOOKUP(C65,[4]Master!$O:$Q,3,FALSE)</f>
        <v>1</v>
      </c>
      <c r="L65" s="77">
        <f t="shared" si="1"/>
        <v>15</v>
      </c>
    </row>
    <row r="66" spans="1:12" x14ac:dyDescent="0.25">
      <c r="A66" s="215" t="s">
        <v>569</v>
      </c>
      <c r="B66" s="42" t="s">
        <v>309</v>
      </c>
      <c r="C66" t="s">
        <v>570</v>
      </c>
      <c r="D66" t="s">
        <v>358</v>
      </c>
      <c r="E66"/>
      <c r="F66"/>
      <c r="G66">
        <v>1</v>
      </c>
      <c r="H66"/>
      <c r="I66"/>
      <c r="J66">
        <v>1</v>
      </c>
      <c r="K66" s="214">
        <f>VLOOKUP(C66,[4]Master!$O:$Q,3,FALSE)</f>
        <v>9</v>
      </c>
      <c r="L66" s="77">
        <f t="shared" si="1"/>
        <v>9</v>
      </c>
    </row>
    <row r="67" spans="1:12" x14ac:dyDescent="0.25">
      <c r="A67" s="215" t="s">
        <v>3094</v>
      </c>
      <c r="B67" s="42" t="s">
        <v>3095</v>
      </c>
      <c r="C67" t="s">
        <v>3097</v>
      </c>
      <c r="D67" t="s">
        <v>358</v>
      </c>
      <c r="E67"/>
      <c r="F67"/>
      <c r="G67">
        <v>1</v>
      </c>
      <c r="H67"/>
      <c r="I67"/>
      <c r="J67">
        <v>1</v>
      </c>
      <c r="K67" s="214">
        <f>VLOOKUP(C67,[4]Master!$O:$Q,3,FALSE)</f>
        <v>1</v>
      </c>
      <c r="L67" s="77">
        <f t="shared" si="1"/>
        <v>1</v>
      </c>
    </row>
    <row r="68" spans="1:12" x14ac:dyDescent="0.25">
      <c r="A68" s="215" t="s">
        <v>3111</v>
      </c>
      <c r="B68" s="42" t="s">
        <v>3101</v>
      </c>
      <c r="C68" t="s">
        <v>3115</v>
      </c>
      <c r="D68" t="s">
        <v>358</v>
      </c>
      <c r="E68"/>
      <c r="F68"/>
      <c r="G68"/>
      <c r="H68"/>
      <c r="I68">
        <v>1</v>
      </c>
      <c r="J68">
        <v>1</v>
      </c>
      <c r="K68" s="214">
        <f>VLOOKUP(C68,[4]Master!$O:$Q,3,FALSE)</f>
        <v>1</v>
      </c>
      <c r="L68" s="77">
        <f t="shared" si="1"/>
        <v>1</v>
      </c>
    </row>
    <row r="69" spans="1:12" x14ac:dyDescent="0.25">
      <c r="A69" s="215" t="s">
        <v>404</v>
      </c>
      <c r="B69" s="42" t="s">
        <v>468</v>
      </c>
      <c r="C69" t="s">
        <v>405</v>
      </c>
      <c r="D69" t="s">
        <v>358</v>
      </c>
      <c r="E69"/>
      <c r="F69"/>
      <c r="G69">
        <v>13</v>
      </c>
      <c r="H69"/>
      <c r="I69"/>
      <c r="J69">
        <v>13</v>
      </c>
      <c r="K69" s="214">
        <f>VLOOKUP(C69,[4]Master!$O:$Q,3,FALSE)</f>
        <v>1</v>
      </c>
      <c r="L69" s="77">
        <f t="shared" si="1"/>
        <v>13</v>
      </c>
    </row>
    <row r="70" spans="1:12" x14ac:dyDescent="0.25">
      <c r="A70" s="215" t="s">
        <v>3262</v>
      </c>
      <c r="B70" s="42" t="s">
        <v>308</v>
      </c>
      <c r="C70" t="s">
        <v>3264</v>
      </c>
      <c r="D70" t="s">
        <v>358</v>
      </c>
      <c r="E70"/>
      <c r="F70"/>
      <c r="G70"/>
      <c r="H70"/>
      <c r="I70">
        <v>15</v>
      </c>
      <c r="J70">
        <v>15</v>
      </c>
      <c r="K70" s="214">
        <f>VLOOKUP(C70,[4]Master!$O:$Q,3,FALSE)</f>
        <v>1.65</v>
      </c>
      <c r="L70" s="77">
        <f t="shared" si="1"/>
        <v>24.75</v>
      </c>
    </row>
    <row r="71" spans="1:12" x14ac:dyDescent="0.25">
      <c r="A71" s="215" t="s">
        <v>2202</v>
      </c>
      <c r="B71" s="42" t="s">
        <v>308</v>
      </c>
      <c r="C71" t="s">
        <v>3269</v>
      </c>
      <c r="D71" t="s">
        <v>358</v>
      </c>
      <c r="E71"/>
      <c r="F71"/>
      <c r="G71"/>
      <c r="H71"/>
      <c r="I71">
        <v>2</v>
      </c>
      <c r="J71">
        <v>2</v>
      </c>
      <c r="K71" s="214">
        <f>VLOOKUP(C71,[4]Master!$O:$Q,3,FALSE)</f>
        <v>9</v>
      </c>
      <c r="L71" s="77">
        <f t="shared" ref="L71:L134" si="2">SUM(J71*K71)</f>
        <v>18</v>
      </c>
    </row>
    <row r="72" spans="1:12" x14ac:dyDescent="0.25">
      <c r="A72" s="215" t="s">
        <v>12889</v>
      </c>
      <c r="B72" s="42" t="s">
        <v>1688</v>
      </c>
      <c r="C72" t="s">
        <v>3319</v>
      </c>
      <c r="D72" t="s">
        <v>358</v>
      </c>
      <c r="E72"/>
      <c r="F72"/>
      <c r="G72"/>
      <c r="H72"/>
      <c r="I72">
        <v>1</v>
      </c>
      <c r="J72">
        <v>1</v>
      </c>
      <c r="K72" s="214">
        <f>VLOOKUP(C72,[4]Master!$O:$Q,3,FALSE)</f>
        <v>4.7</v>
      </c>
      <c r="L72" s="77">
        <f t="shared" si="2"/>
        <v>4.7</v>
      </c>
    </row>
    <row r="73" spans="1:12" x14ac:dyDescent="0.25">
      <c r="A73" s="215" t="s">
        <v>1542</v>
      </c>
      <c r="B73" s="42" t="s">
        <v>875</v>
      </c>
      <c r="C73" t="s">
        <v>1543</v>
      </c>
      <c r="D73" t="s">
        <v>358</v>
      </c>
      <c r="E73"/>
      <c r="F73"/>
      <c r="G73">
        <v>16</v>
      </c>
      <c r="H73"/>
      <c r="I73"/>
      <c r="J73">
        <v>16</v>
      </c>
      <c r="K73" s="214">
        <f>VLOOKUP(C73,[4]Master!$O:$Q,3,FALSE)</f>
        <v>0.05</v>
      </c>
      <c r="L73" s="77">
        <f t="shared" si="2"/>
        <v>0.8</v>
      </c>
    </row>
    <row r="74" spans="1:12" x14ac:dyDescent="0.25">
      <c r="A74" s="215" t="s">
        <v>3719</v>
      </c>
      <c r="B74" s="42" t="s">
        <v>875</v>
      </c>
      <c r="C74" t="s">
        <v>3720</v>
      </c>
      <c r="D74" t="s">
        <v>358</v>
      </c>
      <c r="E74"/>
      <c r="F74"/>
      <c r="G74">
        <v>21</v>
      </c>
      <c r="H74"/>
      <c r="I74"/>
      <c r="J74">
        <v>21</v>
      </c>
      <c r="K74" s="214">
        <f>VLOOKUP(C74,[4]Master!$O:$Q,3,FALSE)</f>
        <v>0.05</v>
      </c>
      <c r="L74" s="77">
        <f t="shared" si="2"/>
        <v>1.05</v>
      </c>
    </row>
    <row r="75" spans="1:12" x14ac:dyDescent="0.25">
      <c r="A75" s="215" t="s">
        <v>3731</v>
      </c>
      <c r="B75" s="42" t="s">
        <v>875</v>
      </c>
      <c r="C75" t="s">
        <v>3733</v>
      </c>
      <c r="D75" t="s">
        <v>358</v>
      </c>
      <c r="E75">
        <v>4</v>
      </c>
      <c r="F75"/>
      <c r="G75"/>
      <c r="H75"/>
      <c r="I75"/>
      <c r="J75">
        <v>4</v>
      </c>
      <c r="K75" s="214">
        <f>VLOOKUP(C75,[4]Master!$O:$Q,3,FALSE)</f>
        <v>9</v>
      </c>
      <c r="L75" s="77">
        <f t="shared" si="2"/>
        <v>36</v>
      </c>
    </row>
    <row r="76" spans="1:12" x14ac:dyDescent="0.25">
      <c r="A76" s="215" t="s">
        <v>3781</v>
      </c>
      <c r="B76" s="42" t="s">
        <v>313</v>
      </c>
      <c r="C76" t="s">
        <v>3786</v>
      </c>
      <c r="D76" t="s">
        <v>358</v>
      </c>
      <c r="E76">
        <v>3</v>
      </c>
      <c r="F76"/>
      <c r="G76"/>
      <c r="H76">
        <v>1</v>
      </c>
      <c r="I76">
        <v>4</v>
      </c>
      <c r="J76">
        <v>8</v>
      </c>
      <c r="K76" s="214">
        <f>VLOOKUP(C76,[4]Master!$O:$Q,3,FALSE)</f>
        <v>1.85</v>
      </c>
      <c r="L76" s="77">
        <f t="shared" si="2"/>
        <v>14.8</v>
      </c>
    </row>
    <row r="77" spans="1:12" x14ac:dyDescent="0.25">
      <c r="A77" s="215" t="s">
        <v>345</v>
      </c>
      <c r="B77" s="42" t="s">
        <v>313</v>
      </c>
      <c r="C77" t="s">
        <v>346</v>
      </c>
      <c r="D77" t="s">
        <v>358</v>
      </c>
      <c r="E77">
        <v>34</v>
      </c>
      <c r="F77"/>
      <c r="G77"/>
      <c r="H77"/>
      <c r="I77">
        <v>10</v>
      </c>
      <c r="J77">
        <v>44</v>
      </c>
      <c r="K77" s="214">
        <f>VLOOKUP(C77,[4]Master!$O:$Q,3,FALSE)</f>
        <v>1.95</v>
      </c>
      <c r="L77" s="77">
        <f t="shared" si="2"/>
        <v>85.8</v>
      </c>
    </row>
    <row r="78" spans="1:12" x14ac:dyDescent="0.25">
      <c r="A78" s="215" t="s">
        <v>3811</v>
      </c>
      <c r="B78" s="42" t="s">
        <v>313</v>
      </c>
      <c r="C78" t="s">
        <v>3815</v>
      </c>
      <c r="D78" t="s">
        <v>358</v>
      </c>
      <c r="E78"/>
      <c r="F78"/>
      <c r="G78">
        <v>245</v>
      </c>
      <c r="H78"/>
      <c r="I78"/>
      <c r="J78">
        <v>245</v>
      </c>
      <c r="K78" s="214">
        <f>VLOOKUP(C78,[4]Master!$O:$Q,3,FALSE)</f>
        <v>2</v>
      </c>
      <c r="L78" s="77">
        <f t="shared" si="2"/>
        <v>490</v>
      </c>
    </row>
    <row r="79" spans="1:12" x14ac:dyDescent="0.25">
      <c r="A79" s="215" t="s">
        <v>322</v>
      </c>
      <c r="B79" s="42" t="s">
        <v>313</v>
      </c>
      <c r="C79" t="s">
        <v>323</v>
      </c>
      <c r="D79" t="s">
        <v>358</v>
      </c>
      <c r="E79">
        <v>11</v>
      </c>
      <c r="F79"/>
      <c r="G79"/>
      <c r="H79">
        <v>27</v>
      </c>
      <c r="I79">
        <v>5</v>
      </c>
      <c r="J79">
        <v>43</v>
      </c>
      <c r="K79" s="214">
        <f>VLOOKUP(C79,[4]Master!$O:$Q,3,FALSE)</f>
        <v>1</v>
      </c>
      <c r="L79" s="77">
        <f t="shared" si="2"/>
        <v>43</v>
      </c>
    </row>
    <row r="80" spans="1:12" x14ac:dyDescent="0.25">
      <c r="A80" s="215" t="s">
        <v>6116</v>
      </c>
      <c r="B80" s="42" t="s">
        <v>309</v>
      </c>
      <c r="C80" t="s">
        <v>4121</v>
      </c>
      <c r="D80" t="s">
        <v>358</v>
      </c>
      <c r="E80"/>
      <c r="F80"/>
      <c r="G80">
        <v>2</v>
      </c>
      <c r="H80"/>
      <c r="I80"/>
      <c r="J80">
        <v>2</v>
      </c>
      <c r="K80" s="214">
        <f>VLOOKUP(C80,[4]Master!$O:$Q,3,FALSE)</f>
        <v>4.0999999999999996</v>
      </c>
      <c r="L80" s="77">
        <f t="shared" si="2"/>
        <v>8.1999999999999993</v>
      </c>
    </row>
    <row r="81" spans="1:12" x14ac:dyDescent="0.25">
      <c r="A81" s="215" t="s">
        <v>554</v>
      </c>
      <c r="B81" s="42" t="s">
        <v>309</v>
      </c>
      <c r="C81" t="s">
        <v>555</v>
      </c>
      <c r="D81" t="s">
        <v>358</v>
      </c>
      <c r="E81"/>
      <c r="F81"/>
      <c r="G81">
        <v>1</v>
      </c>
      <c r="H81"/>
      <c r="I81"/>
      <c r="J81">
        <v>1</v>
      </c>
      <c r="K81" s="214">
        <f>VLOOKUP(C81,[4]Master!$O:$Q,3,FALSE)</f>
        <v>9</v>
      </c>
      <c r="L81" s="77">
        <f t="shared" si="2"/>
        <v>9</v>
      </c>
    </row>
    <row r="82" spans="1:12" x14ac:dyDescent="0.25">
      <c r="A82" s="215" t="s">
        <v>4158</v>
      </c>
      <c r="B82" s="42" t="s">
        <v>309</v>
      </c>
      <c r="C82" t="s">
        <v>4160</v>
      </c>
      <c r="D82" t="s">
        <v>358</v>
      </c>
      <c r="E82"/>
      <c r="F82"/>
      <c r="G82"/>
      <c r="H82"/>
      <c r="I82">
        <v>1</v>
      </c>
      <c r="J82">
        <v>1</v>
      </c>
      <c r="K82" s="214">
        <f>VLOOKUP(C82,[4]Master!$O:$Q,3,FALSE)</f>
        <v>9</v>
      </c>
      <c r="L82" s="77">
        <f t="shared" si="2"/>
        <v>9</v>
      </c>
    </row>
    <row r="83" spans="1:12" x14ac:dyDescent="0.25">
      <c r="A83" s="215" t="s">
        <v>552</v>
      </c>
      <c r="B83" s="42" t="s">
        <v>309</v>
      </c>
      <c r="C83" t="s">
        <v>553</v>
      </c>
      <c r="D83" t="s">
        <v>358</v>
      </c>
      <c r="E83"/>
      <c r="F83"/>
      <c r="G83">
        <v>18</v>
      </c>
      <c r="H83"/>
      <c r="I83"/>
      <c r="J83">
        <v>18</v>
      </c>
      <c r="K83" s="214">
        <f>VLOOKUP(C83,[4]Master!$O:$Q,3,FALSE)</f>
        <v>4.5</v>
      </c>
      <c r="L83" s="77">
        <f t="shared" si="2"/>
        <v>81</v>
      </c>
    </row>
    <row r="84" spans="1:12" x14ac:dyDescent="0.25">
      <c r="A84" s="215" t="s">
        <v>4171</v>
      </c>
      <c r="B84" s="42" t="s">
        <v>308</v>
      </c>
      <c r="C84" t="s">
        <v>1634</v>
      </c>
      <c r="D84" t="s">
        <v>358</v>
      </c>
      <c r="E84"/>
      <c r="F84"/>
      <c r="G84"/>
      <c r="H84"/>
      <c r="I84">
        <v>2</v>
      </c>
      <c r="J84">
        <v>2</v>
      </c>
      <c r="K84" s="214">
        <f>VLOOKUP(C84,[4]Master!$O:$Q,3,FALSE)</f>
        <v>4.5999999999999996</v>
      </c>
      <c r="L84" s="77">
        <f t="shared" si="2"/>
        <v>9.1999999999999993</v>
      </c>
    </row>
    <row r="85" spans="1:12" x14ac:dyDescent="0.25">
      <c r="A85" s="215" t="s">
        <v>4345</v>
      </c>
      <c r="B85" s="42" t="s">
        <v>289</v>
      </c>
      <c r="C85" t="s">
        <v>4350</v>
      </c>
      <c r="D85" t="s">
        <v>358</v>
      </c>
      <c r="E85"/>
      <c r="F85"/>
      <c r="G85"/>
      <c r="H85"/>
      <c r="I85">
        <v>1</v>
      </c>
      <c r="J85">
        <v>1</v>
      </c>
      <c r="K85" s="214">
        <f>VLOOKUP(C85,[4]Master!$O:$Q,3,FALSE)</f>
        <v>7.35</v>
      </c>
      <c r="L85" s="77">
        <f t="shared" si="2"/>
        <v>7.35</v>
      </c>
    </row>
    <row r="86" spans="1:12" x14ac:dyDescent="0.25">
      <c r="A86" s="215" t="s">
        <v>6117</v>
      </c>
      <c r="B86" s="42" t="s">
        <v>289</v>
      </c>
      <c r="C86" t="s">
        <v>560</v>
      </c>
      <c r="D86" t="s">
        <v>358</v>
      </c>
      <c r="E86"/>
      <c r="F86"/>
      <c r="G86">
        <v>9</v>
      </c>
      <c r="H86"/>
      <c r="I86"/>
      <c r="J86">
        <v>9</v>
      </c>
      <c r="K86" s="214">
        <f>VLOOKUP(C86,[4]Master!$O:$Q,3,FALSE)</f>
        <v>7.3</v>
      </c>
      <c r="L86" s="77">
        <f t="shared" si="2"/>
        <v>65.7</v>
      </c>
    </row>
    <row r="87" spans="1:12" x14ac:dyDescent="0.25">
      <c r="A87" s="215" t="s">
        <v>12890</v>
      </c>
      <c r="B87" s="42" t="s">
        <v>1688</v>
      </c>
      <c r="C87" t="s">
        <v>1690</v>
      </c>
      <c r="D87" t="s">
        <v>358</v>
      </c>
      <c r="E87"/>
      <c r="F87"/>
      <c r="G87"/>
      <c r="H87"/>
      <c r="I87">
        <v>2</v>
      </c>
      <c r="J87">
        <v>2</v>
      </c>
      <c r="K87" s="214">
        <f>VLOOKUP(C87,[4]Master!$O:$Q,3,FALSE)</f>
        <v>7.25</v>
      </c>
      <c r="L87" s="77">
        <f t="shared" si="2"/>
        <v>14.5</v>
      </c>
    </row>
    <row r="88" spans="1:12" x14ac:dyDescent="0.25">
      <c r="A88" s="215" t="s">
        <v>12888</v>
      </c>
      <c r="B88" s="42" t="s">
        <v>289</v>
      </c>
      <c r="C88" t="s">
        <v>4363</v>
      </c>
      <c r="D88" t="s">
        <v>358</v>
      </c>
      <c r="E88"/>
      <c r="F88"/>
      <c r="G88">
        <v>1</v>
      </c>
      <c r="H88"/>
      <c r="I88"/>
      <c r="J88">
        <v>1</v>
      </c>
      <c r="K88" s="214">
        <f>VLOOKUP(C88,[4]Master!$O:$Q,3,FALSE)</f>
        <v>9</v>
      </c>
      <c r="L88" s="77">
        <f t="shared" si="2"/>
        <v>9</v>
      </c>
    </row>
    <row r="89" spans="1:12" x14ac:dyDescent="0.25">
      <c r="A89" s="42" t="s">
        <v>337</v>
      </c>
      <c r="B89" s="42" t="s">
        <v>352</v>
      </c>
      <c r="C89" t="s">
        <v>338</v>
      </c>
      <c r="D89" t="s">
        <v>358</v>
      </c>
      <c r="E89">
        <v>28</v>
      </c>
      <c r="F89"/>
      <c r="G89"/>
      <c r="H89">
        <v>7</v>
      </c>
      <c r="I89">
        <v>24</v>
      </c>
      <c r="J89">
        <v>59</v>
      </c>
      <c r="K89" s="214">
        <f>VLOOKUP(C89,[4]Master!$O:$Q,3,FALSE)</f>
        <v>1.85</v>
      </c>
      <c r="L89" s="77">
        <f t="shared" si="2"/>
        <v>109.15</v>
      </c>
    </row>
    <row r="90" spans="1:12" x14ac:dyDescent="0.25">
      <c r="A90" s="215" t="s">
        <v>337</v>
      </c>
      <c r="B90" s="42" t="s">
        <v>352</v>
      </c>
      <c r="C90" t="s">
        <v>4366</v>
      </c>
      <c r="D90" t="s">
        <v>358</v>
      </c>
      <c r="E90"/>
      <c r="F90"/>
      <c r="G90"/>
      <c r="H90">
        <v>1</v>
      </c>
      <c r="I90">
        <v>1</v>
      </c>
      <c r="J90">
        <v>2</v>
      </c>
      <c r="K90" s="214">
        <f>VLOOKUP(C90,[4]Master!$O:$Q,3,FALSE)</f>
        <v>1.85</v>
      </c>
      <c r="L90" s="77">
        <f t="shared" si="2"/>
        <v>3.7</v>
      </c>
    </row>
    <row r="91" spans="1:12" x14ac:dyDescent="0.25">
      <c r="A91" s="215" t="s">
        <v>332</v>
      </c>
      <c r="B91" s="42" t="s">
        <v>352</v>
      </c>
      <c r="C91" t="s">
        <v>333</v>
      </c>
      <c r="D91" t="s">
        <v>358</v>
      </c>
      <c r="E91">
        <v>53</v>
      </c>
      <c r="F91"/>
      <c r="G91"/>
      <c r="H91">
        <v>2</v>
      </c>
      <c r="I91">
        <v>59</v>
      </c>
      <c r="J91">
        <v>114</v>
      </c>
      <c r="K91" s="214">
        <f>VLOOKUP(C91,[4]Master!$O:$Q,3,FALSE)</f>
        <v>1.85</v>
      </c>
      <c r="L91" s="77">
        <f t="shared" si="2"/>
        <v>210.9</v>
      </c>
    </row>
    <row r="92" spans="1:12" x14ac:dyDescent="0.25">
      <c r="A92" s="215" t="s">
        <v>326</v>
      </c>
      <c r="B92" s="42" t="s">
        <v>352</v>
      </c>
      <c r="C92" t="s">
        <v>327</v>
      </c>
      <c r="D92" t="s">
        <v>358</v>
      </c>
      <c r="E92">
        <v>21</v>
      </c>
      <c r="F92"/>
      <c r="G92"/>
      <c r="H92">
        <v>37</v>
      </c>
      <c r="I92">
        <v>67</v>
      </c>
      <c r="J92">
        <v>125</v>
      </c>
      <c r="K92" s="214">
        <f>VLOOKUP(C92,[4]Master!$O:$Q,3,FALSE)</f>
        <v>1.85</v>
      </c>
      <c r="L92" s="77">
        <f t="shared" si="2"/>
        <v>231.25</v>
      </c>
    </row>
    <row r="93" spans="1:12" x14ac:dyDescent="0.25">
      <c r="A93" s="42" t="s">
        <v>343</v>
      </c>
      <c r="B93" s="42" t="s">
        <v>353</v>
      </c>
      <c r="C93" t="s">
        <v>6106</v>
      </c>
      <c r="D93" t="s">
        <v>358</v>
      </c>
      <c r="E93">
        <v>26</v>
      </c>
      <c r="F93"/>
      <c r="G93"/>
      <c r="H93">
        <v>61</v>
      </c>
      <c r="I93">
        <v>101</v>
      </c>
      <c r="J93">
        <v>188</v>
      </c>
      <c r="K93" s="214">
        <v>1.5</v>
      </c>
      <c r="L93" s="77">
        <f t="shared" si="2"/>
        <v>282</v>
      </c>
    </row>
    <row r="94" spans="1:12" x14ac:dyDescent="0.25">
      <c r="A94" s="215" t="s">
        <v>343</v>
      </c>
      <c r="B94" s="42" t="s">
        <v>353</v>
      </c>
      <c r="C94" t="s">
        <v>375</v>
      </c>
      <c r="D94" t="s">
        <v>358</v>
      </c>
      <c r="E94">
        <v>1</v>
      </c>
      <c r="F94"/>
      <c r="G94"/>
      <c r="H94">
        <v>8</v>
      </c>
      <c r="I94">
        <v>6</v>
      </c>
      <c r="J94">
        <v>15</v>
      </c>
      <c r="K94" s="214">
        <f>VLOOKUP(C94,[4]Master!$O:$Q,3,FALSE)</f>
        <v>1</v>
      </c>
      <c r="L94" s="77">
        <f t="shared" si="2"/>
        <v>15</v>
      </c>
    </row>
    <row r="95" spans="1:12" x14ac:dyDescent="0.25">
      <c r="A95" s="215" t="s">
        <v>341</v>
      </c>
      <c r="B95" s="42" t="s">
        <v>353</v>
      </c>
      <c r="C95" t="s">
        <v>342</v>
      </c>
      <c r="D95" t="s">
        <v>358</v>
      </c>
      <c r="E95">
        <v>3</v>
      </c>
      <c r="F95"/>
      <c r="G95"/>
      <c r="H95">
        <v>192</v>
      </c>
      <c r="I95">
        <v>18</v>
      </c>
      <c r="J95">
        <v>213</v>
      </c>
      <c r="K95" s="214">
        <f>VLOOKUP(C95,[4]Master!$O:$Q,3,FALSE)</f>
        <v>1</v>
      </c>
      <c r="L95" s="77">
        <f t="shared" si="2"/>
        <v>213</v>
      </c>
    </row>
    <row r="96" spans="1:12" x14ac:dyDescent="0.25">
      <c r="A96" s="215" t="s">
        <v>339</v>
      </c>
      <c r="B96" s="42" t="s">
        <v>354</v>
      </c>
      <c r="C96" t="s">
        <v>340</v>
      </c>
      <c r="D96" t="s">
        <v>358</v>
      </c>
      <c r="E96">
        <v>49</v>
      </c>
      <c r="F96"/>
      <c r="G96"/>
      <c r="H96">
        <v>90</v>
      </c>
      <c r="I96">
        <v>88</v>
      </c>
      <c r="J96">
        <v>227</v>
      </c>
      <c r="K96" s="214">
        <f>VLOOKUP(C96,[4]Master!$O:$Q,3,FALSE)</f>
        <v>1</v>
      </c>
      <c r="L96" s="77">
        <f t="shared" si="2"/>
        <v>227</v>
      </c>
    </row>
    <row r="97" spans="1:12" x14ac:dyDescent="0.25">
      <c r="A97" s="215" t="s">
        <v>6100</v>
      </c>
      <c r="B97" s="42" t="s">
        <v>6092</v>
      </c>
      <c r="C97" t="s">
        <v>6101</v>
      </c>
      <c r="D97" t="s">
        <v>358</v>
      </c>
      <c r="E97">
        <v>1</v>
      </c>
      <c r="F97"/>
      <c r="G97"/>
      <c r="H97"/>
      <c r="I97">
        <v>11</v>
      </c>
      <c r="J97">
        <v>12</v>
      </c>
      <c r="K97" s="214">
        <f>VLOOKUP(C97,[4]Master!$O:$Q,3,FALSE)</f>
        <v>1.5</v>
      </c>
      <c r="L97" s="77">
        <f t="shared" si="2"/>
        <v>18</v>
      </c>
    </row>
    <row r="98" spans="1:12" x14ac:dyDescent="0.25">
      <c r="A98" s="215" t="s">
        <v>6093</v>
      </c>
      <c r="B98" s="42" t="s">
        <v>6092</v>
      </c>
      <c r="C98" t="s">
        <v>6094</v>
      </c>
      <c r="D98" t="s">
        <v>358</v>
      </c>
      <c r="E98">
        <v>82</v>
      </c>
      <c r="F98"/>
      <c r="G98"/>
      <c r="H98"/>
      <c r="I98">
        <v>16</v>
      </c>
      <c r="J98">
        <v>98</v>
      </c>
      <c r="K98" s="214">
        <f>VLOOKUP(C98,[4]Master!$O:$Q,3,FALSE)</f>
        <v>1.5</v>
      </c>
      <c r="L98" s="77">
        <f t="shared" si="2"/>
        <v>147</v>
      </c>
    </row>
    <row r="99" spans="1:12" x14ac:dyDescent="0.25">
      <c r="A99" s="215" t="s">
        <v>4507</v>
      </c>
      <c r="B99" s="42" t="s">
        <v>632</v>
      </c>
      <c r="C99" t="s">
        <v>4508</v>
      </c>
      <c r="D99" t="s">
        <v>358</v>
      </c>
      <c r="E99"/>
      <c r="F99"/>
      <c r="G99">
        <v>1</v>
      </c>
      <c r="H99"/>
      <c r="I99"/>
      <c r="J99">
        <v>1</v>
      </c>
      <c r="K99" s="214">
        <f>VLOOKUP(C99,[4]Master!$O:$Q,3,FALSE)</f>
        <v>1</v>
      </c>
      <c r="L99" s="77">
        <f t="shared" si="2"/>
        <v>1</v>
      </c>
    </row>
    <row r="100" spans="1:12" x14ac:dyDescent="0.25">
      <c r="A100" s="215" t="s">
        <v>445</v>
      </c>
      <c r="B100" s="42" t="s">
        <v>472</v>
      </c>
      <c r="C100" t="s">
        <v>446</v>
      </c>
      <c r="D100" t="s">
        <v>358</v>
      </c>
      <c r="E100"/>
      <c r="F100"/>
      <c r="G100">
        <v>3</v>
      </c>
      <c r="H100"/>
      <c r="I100"/>
      <c r="J100">
        <v>3</v>
      </c>
      <c r="K100" s="214">
        <f>VLOOKUP(C100,[4]Master!$O:$Q,3,FALSE)</f>
        <v>1</v>
      </c>
      <c r="L100" s="77">
        <f t="shared" si="2"/>
        <v>3</v>
      </c>
    </row>
    <row r="101" spans="1:12" x14ac:dyDescent="0.25">
      <c r="A101" s="215" t="s">
        <v>385</v>
      </c>
      <c r="B101" s="42" t="s">
        <v>472</v>
      </c>
      <c r="C101" t="s">
        <v>386</v>
      </c>
      <c r="D101" t="s">
        <v>358</v>
      </c>
      <c r="E101"/>
      <c r="F101"/>
      <c r="G101">
        <v>19</v>
      </c>
      <c r="H101"/>
      <c r="I101"/>
      <c r="J101">
        <v>19</v>
      </c>
      <c r="K101" s="214">
        <f>VLOOKUP(C101,[4]Master!$O:$Q,3,FALSE)</f>
        <v>0.65</v>
      </c>
      <c r="L101" s="77">
        <f t="shared" si="2"/>
        <v>12.35</v>
      </c>
    </row>
    <row r="102" spans="1:12" x14ac:dyDescent="0.25">
      <c r="A102" s="215" t="s">
        <v>396</v>
      </c>
      <c r="B102" s="42" t="s">
        <v>310</v>
      </c>
      <c r="C102" t="s">
        <v>397</v>
      </c>
      <c r="D102" t="s">
        <v>358</v>
      </c>
      <c r="E102"/>
      <c r="F102"/>
      <c r="G102">
        <v>29</v>
      </c>
      <c r="H102"/>
      <c r="I102"/>
      <c r="J102">
        <v>29</v>
      </c>
      <c r="K102" s="214">
        <f>VLOOKUP(C102,[4]Master!$O:$Q,3,FALSE)</f>
        <v>0.65</v>
      </c>
      <c r="L102" s="77">
        <f t="shared" si="2"/>
        <v>18.850000000000001</v>
      </c>
    </row>
    <row r="103" spans="1:12" x14ac:dyDescent="0.25">
      <c r="A103" s="42" t="s">
        <v>539</v>
      </c>
      <c r="B103" s="42" t="s">
        <v>473</v>
      </c>
      <c r="C103" t="s">
        <v>1188</v>
      </c>
      <c r="D103" t="s">
        <v>358</v>
      </c>
      <c r="E103"/>
      <c r="F103"/>
      <c r="G103">
        <v>2</v>
      </c>
      <c r="H103"/>
      <c r="I103"/>
      <c r="J103">
        <v>2</v>
      </c>
      <c r="K103" s="214">
        <f>VLOOKUP(C103,[4]Master!$O:$Q,3,FALSE)</f>
        <v>1</v>
      </c>
      <c r="L103" s="77">
        <f t="shared" si="2"/>
        <v>2</v>
      </c>
    </row>
    <row r="104" spans="1:12" x14ac:dyDescent="0.25">
      <c r="A104" s="215" t="s">
        <v>539</v>
      </c>
      <c r="B104" s="42" t="s">
        <v>473</v>
      </c>
      <c r="C104" t="s">
        <v>540</v>
      </c>
      <c r="D104" t="s">
        <v>358</v>
      </c>
      <c r="E104"/>
      <c r="F104"/>
      <c r="G104">
        <v>1</v>
      </c>
      <c r="H104"/>
      <c r="I104"/>
      <c r="J104">
        <v>1</v>
      </c>
      <c r="K104" s="214">
        <f>VLOOKUP(C104,[4]Master!$O:$Q,3,FALSE)</f>
        <v>1</v>
      </c>
      <c r="L104" s="77">
        <f t="shared" si="2"/>
        <v>1</v>
      </c>
    </row>
    <row r="105" spans="1:12" x14ac:dyDescent="0.25">
      <c r="A105" s="215" t="s">
        <v>4534</v>
      </c>
      <c r="B105" s="42" t="s">
        <v>469</v>
      </c>
      <c r="C105" t="s">
        <v>4535</v>
      </c>
      <c r="D105" t="s">
        <v>358</v>
      </c>
      <c r="E105"/>
      <c r="F105"/>
      <c r="G105">
        <v>1</v>
      </c>
      <c r="H105"/>
      <c r="I105"/>
      <c r="J105">
        <v>1</v>
      </c>
      <c r="K105" s="214">
        <f>VLOOKUP(C105,[4]Master!$O:$Q,3,FALSE)</f>
        <v>1</v>
      </c>
      <c r="L105" s="77">
        <f t="shared" si="2"/>
        <v>1</v>
      </c>
    </row>
    <row r="106" spans="1:12" x14ac:dyDescent="0.25">
      <c r="A106" s="215" t="s">
        <v>4539</v>
      </c>
      <c r="B106" s="42" t="s">
        <v>469</v>
      </c>
      <c r="C106" t="s">
        <v>4540</v>
      </c>
      <c r="D106" t="s">
        <v>358</v>
      </c>
      <c r="E106"/>
      <c r="F106"/>
      <c r="G106">
        <v>1</v>
      </c>
      <c r="H106"/>
      <c r="I106"/>
      <c r="J106">
        <v>1</v>
      </c>
      <c r="K106" s="214">
        <f>VLOOKUP(C106,[4]Master!$O:$Q,3,FALSE)</f>
        <v>1</v>
      </c>
      <c r="L106" s="77">
        <f t="shared" si="2"/>
        <v>1</v>
      </c>
    </row>
    <row r="107" spans="1:12" x14ac:dyDescent="0.25">
      <c r="A107" s="215" t="s">
        <v>12886</v>
      </c>
      <c r="B107" s="42" t="s">
        <v>12891</v>
      </c>
      <c r="C107" t="s">
        <v>12887</v>
      </c>
      <c r="D107" t="s">
        <v>358</v>
      </c>
      <c r="E107">
        <v>1</v>
      </c>
      <c r="F107"/>
      <c r="G107"/>
      <c r="H107"/>
      <c r="I107">
        <v>27</v>
      </c>
      <c r="J107">
        <v>28</v>
      </c>
      <c r="K107" s="214">
        <v>1.2</v>
      </c>
      <c r="L107" s="77">
        <f t="shared" si="2"/>
        <v>33.6</v>
      </c>
    </row>
    <row r="108" spans="1:12" x14ac:dyDescent="0.25">
      <c r="A108" s="215" t="s">
        <v>549</v>
      </c>
      <c r="B108" s="42" t="s">
        <v>308</v>
      </c>
      <c r="C108" t="s">
        <v>550</v>
      </c>
      <c r="D108" t="s">
        <v>358</v>
      </c>
      <c r="E108"/>
      <c r="F108"/>
      <c r="G108">
        <v>20</v>
      </c>
      <c r="H108"/>
      <c r="I108"/>
      <c r="J108">
        <v>20</v>
      </c>
      <c r="K108" s="214">
        <f>VLOOKUP(C108,[4]Master!$O:$Q,3,FALSE)</f>
        <v>9</v>
      </c>
      <c r="L108" s="77">
        <f t="shared" si="2"/>
        <v>180</v>
      </c>
    </row>
    <row r="109" spans="1:12" x14ac:dyDescent="0.25">
      <c r="A109" s="215" t="s">
        <v>4763</v>
      </c>
      <c r="B109" s="42" t="s">
        <v>690</v>
      </c>
      <c r="C109" t="s">
        <v>4765</v>
      </c>
      <c r="D109" t="s">
        <v>358</v>
      </c>
      <c r="E109"/>
      <c r="F109"/>
      <c r="G109">
        <v>1</v>
      </c>
      <c r="H109"/>
      <c r="I109"/>
      <c r="J109">
        <v>1</v>
      </c>
      <c r="K109" s="214">
        <f>VLOOKUP(C109,[4]Master!$O:$Q,3,FALSE)</f>
        <v>1</v>
      </c>
      <c r="L109" s="77">
        <f t="shared" si="2"/>
        <v>1</v>
      </c>
    </row>
    <row r="110" spans="1:12" x14ac:dyDescent="0.25">
      <c r="A110" s="215" t="s">
        <v>434</v>
      </c>
      <c r="B110" s="42" t="s">
        <v>473</v>
      </c>
      <c r="C110" t="s">
        <v>435</v>
      </c>
      <c r="D110" t="s">
        <v>358</v>
      </c>
      <c r="E110"/>
      <c r="F110"/>
      <c r="G110">
        <v>3</v>
      </c>
      <c r="H110"/>
      <c r="I110"/>
      <c r="J110">
        <v>3</v>
      </c>
      <c r="K110" s="214">
        <f>VLOOKUP(C110,[4]Master!$O:$Q,3,FALSE)</f>
        <v>1</v>
      </c>
      <c r="L110" s="77">
        <f t="shared" si="2"/>
        <v>3</v>
      </c>
    </row>
    <row r="111" spans="1:12" x14ac:dyDescent="0.25">
      <c r="A111" s="215" t="s">
        <v>497</v>
      </c>
      <c r="B111" s="42" t="s">
        <v>513</v>
      </c>
      <c r="C111" t="s">
        <v>498</v>
      </c>
      <c r="D111" t="s">
        <v>358</v>
      </c>
      <c r="E111">
        <v>4</v>
      </c>
      <c r="F111"/>
      <c r="G111"/>
      <c r="H111"/>
      <c r="I111">
        <v>10</v>
      </c>
      <c r="J111">
        <v>14</v>
      </c>
      <c r="K111" s="214">
        <f>VLOOKUP(C111,[4]Master!$O:$Q,3,FALSE)</f>
        <v>1.2</v>
      </c>
      <c r="L111" s="77">
        <f t="shared" si="2"/>
        <v>16.8</v>
      </c>
    </row>
    <row r="112" spans="1:12" x14ac:dyDescent="0.25">
      <c r="A112" s="215" t="s">
        <v>6124</v>
      </c>
      <c r="B112" s="42" t="s">
        <v>513</v>
      </c>
      <c r="C112" t="s">
        <v>6125</v>
      </c>
      <c r="D112" t="s">
        <v>358</v>
      </c>
      <c r="E112"/>
      <c r="F112"/>
      <c r="G112"/>
      <c r="H112"/>
      <c r="I112">
        <v>1</v>
      </c>
      <c r="J112">
        <v>1</v>
      </c>
      <c r="K112" s="214">
        <v>1.2</v>
      </c>
      <c r="L112" s="77">
        <f t="shared" si="2"/>
        <v>1.2</v>
      </c>
    </row>
    <row r="113" spans="1:12" x14ac:dyDescent="0.25">
      <c r="A113" s="42" t="s">
        <v>494</v>
      </c>
      <c r="B113" s="42" t="s">
        <v>513</v>
      </c>
      <c r="C113" t="s">
        <v>6108</v>
      </c>
      <c r="D113" t="s">
        <v>358</v>
      </c>
      <c r="E113"/>
      <c r="F113"/>
      <c r="G113"/>
      <c r="H113">
        <v>1</v>
      </c>
      <c r="I113">
        <v>6</v>
      </c>
      <c r="J113">
        <v>7</v>
      </c>
      <c r="K113" s="214">
        <v>1.3</v>
      </c>
      <c r="L113" s="77">
        <f t="shared" si="2"/>
        <v>9.1</v>
      </c>
    </row>
    <row r="114" spans="1:12" x14ac:dyDescent="0.25">
      <c r="A114" s="215" t="s">
        <v>494</v>
      </c>
      <c r="B114" s="42" t="s">
        <v>513</v>
      </c>
      <c r="C114" t="s">
        <v>495</v>
      </c>
      <c r="D114" t="s">
        <v>358</v>
      </c>
      <c r="E114">
        <v>1</v>
      </c>
      <c r="F114"/>
      <c r="G114"/>
      <c r="H114"/>
      <c r="I114"/>
      <c r="J114">
        <v>1</v>
      </c>
      <c r="K114" s="214">
        <f>VLOOKUP(C114,[4]Master!$O:$Q,3,FALSE)</f>
        <v>1</v>
      </c>
      <c r="L114" s="77">
        <f t="shared" si="2"/>
        <v>1</v>
      </c>
    </row>
    <row r="115" spans="1:12" x14ac:dyDescent="0.25">
      <c r="A115" s="215" t="s">
        <v>302</v>
      </c>
      <c r="B115" s="42" t="s">
        <v>314</v>
      </c>
      <c r="C115" t="s">
        <v>303</v>
      </c>
      <c r="D115" t="s">
        <v>358</v>
      </c>
      <c r="E115"/>
      <c r="F115"/>
      <c r="G115"/>
      <c r="H115"/>
      <c r="I115">
        <v>4</v>
      </c>
      <c r="J115">
        <v>4</v>
      </c>
      <c r="K115" s="214">
        <f>VLOOKUP(C115,[4]Master!$O:$Q,3,FALSE)</f>
        <v>1.55</v>
      </c>
      <c r="L115" s="77">
        <f t="shared" si="2"/>
        <v>6.2</v>
      </c>
    </row>
    <row r="116" spans="1:12" x14ac:dyDescent="0.25">
      <c r="A116" s="215" t="s">
        <v>318</v>
      </c>
      <c r="B116" s="42" t="s">
        <v>314</v>
      </c>
      <c r="C116" t="s">
        <v>319</v>
      </c>
      <c r="D116" t="s">
        <v>358</v>
      </c>
      <c r="E116"/>
      <c r="F116"/>
      <c r="G116"/>
      <c r="H116"/>
      <c r="I116">
        <v>15</v>
      </c>
      <c r="J116">
        <v>15</v>
      </c>
      <c r="K116" s="214">
        <f>VLOOKUP(C116,[4]Master!$O:$Q,3,FALSE)</f>
        <v>1.17</v>
      </c>
      <c r="L116" s="77">
        <f t="shared" si="2"/>
        <v>17.549999999999997</v>
      </c>
    </row>
    <row r="117" spans="1:12" x14ac:dyDescent="0.25">
      <c r="A117" s="215" t="s">
        <v>373</v>
      </c>
      <c r="B117" s="42" t="s">
        <v>314</v>
      </c>
      <c r="C117" t="s">
        <v>374</v>
      </c>
      <c r="D117" t="s">
        <v>358</v>
      </c>
      <c r="E117"/>
      <c r="F117"/>
      <c r="G117"/>
      <c r="H117"/>
      <c r="I117">
        <v>3</v>
      </c>
      <c r="J117">
        <v>3</v>
      </c>
      <c r="K117" s="214">
        <f>VLOOKUP(C117,[4]Master!$O:$Q,3,FALSE)</f>
        <v>1.55</v>
      </c>
      <c r="L117" s="77">
        <f t="shared" si="2"/>
        <v>4.6500000000000004</v>
      </c>
    </row>
    <row r="118" spans="1:12" x14ac:dyDescent="0.25">
      <c r="A118" s="215" t="s">
        <v>5038</v>
      </c>
      <c r="B118" s="42" t="s">
        <v>315</v>
      </c>
      <c r="C118" t="s">
        <v>5040</v>
      </c>
      <c r="D118" t="s">
        <v>358</v>
      </c>
      <c r="E118"/>
      <c r="F118"/>
      <c r="G118"/>
      <c r="H118"/>
      <c r="I118">
        <v>2</v>
      </c>
      <c r="J118">
        <v>2</v>
      </c>
      <c r="K118" s="214">
        <f>VLOOKUP(C118,[4]Master!$O:$Q,3,FALSE)</f>
        <v>3.5</v>
      </c>
      <c r="L118" s="77">
        <f t="shared" si="2"/>
        <v>7</v>
      </c>
    </row>
    <row r="119" spans="1:12" x14ac:dyDescent="0.25">
      <c r="A119" s="215" t="s">
        <v>304</v>
      </c>
      <c r="B119" s="42" t="s">
        <v>315</v>
      </c>
      <c r="C119" t="s">
        <v>305</v>
      </c>
      <c r="D119" t="s">
        <v>358</v>
      </c>
      <c r="E119"/>
      <c r="F119"/>
      <c r="G119"/>
      <c r="H119"/>
      <c r="I119">
        <v>11</v>
      </c>
      <c r="J119">
        <v>11</v>
      </c>
      <c r="K119" s="214">
        <f>VLOOKUP(C119,[4]Master!$O:$Q,3,FALSE)</f>
        <v>3.2</v>
      </c>
      <c r="L119" s="77">
        <f t="shared" si="2"/>
        <v>35.200000000000003</v>
      </c>
    </row>
    <row r="120" spans="1:12" x14ac:dyDescent="0.25">
      <c r="A120" s="215" t="s">
        <v>489</v>
      </c>
      <c r="B120" s="42" t="s">
        <v>315</v>
      </c>
      <c r="C120" t="s">
        <v>490</v>
      </c>
      <c r="D120" t="s">
        <v>358</v>
      </c>
      <c r="E120"/>
      <c r="F120"/>
      <c r="G120"/>
      <c r="H120"/>
      <c r="I120">
        <v>1</v>
      </c>
      <c r="J120">
        <v>1</v>
      </c>
      <c r="K120" s="214">
        <f>VLOOKUP(C120,[4]Master!$O:$Q,3,FALSE)</f>
        <v>3.35</v>
      </c>
      <c r="L120" s="77">
        <f t="shared" si="2"/>
        <v>3.35</v>
      </c>
    </row>
    <row r="121" spans="1:12" x14ac:dyDescent="0.25">
      <c r="A121" s="215" t="s">
        <v>320</v>
      </c>
      <c r="B121" s="42" t="s">
        <v>316</v>
      </c>
      <c r="C121" t="s">
        <v>321</v>
      </c>
      <c r="D121" t="s">
        <v>358</v>
      </c>
      <c r="E121"/>
      <c r="F121"/>
      <c r="G121"/>
      <c r="H121"/>
      <c r="I121">
        <v>15</v>
      </c>
      <c r="J121">
        <v>15</v>
      </c>
      <c r="K121" s="214">
        <f>VLOOKUP(C121,[4]Master!$O:$Q,3,FALSE)</f>
        <v>1.55</v>
      </c>
      <c r="L121" s="77">
        <f t="shared" si="2"/>
        <v>23.25</v>
      </c>
    </row>
    <row r="122" spans="1:12" x14ac:dyDescent="0.25">
      <c r="A122" s="215" t="s">
        <v>299</v>
      </c>
      <c r="B122" s="42" t="s">
        <v>316</v>
      </c>
      <c r="C122" t="s">
        <v>300</v>
      </c>
      <c r="D122" t="s">
        <v>358</v>
      </c>
      <c r="E122"/>
      <c r="F122"/>
      <c r="G122"/>
      <c r="H122"/>
      <c r="I122">
        <v>27</v>
      </c>
      <c r="J122">
        <v>27</v>
      </c>
      <c r="K122" s="214">
        <f>VLOOKUP(C122,[4]Master!$O:$Q,3,FALSE)</f>
        <v>1.55</v>
      </c>
      <c r="L122" s="77">
        <f t="shared" si="2"/>
        <v>41.85</v>
      </c>
    </row>
    <row r="123" spans="1:12" x14ac:dyDescent="0.25">
      <c r="A123" s="215" t="s">
        <v>381</v>
      </c>
      <c r="B123" s="42" t="s">
        <v>317</v>
      </c>
      <c r="C123" t="s">
        <v>382</v>
      </c>
      <c r="D123" t="s">
        <v>358</v>
      </c>
      <c r="E123"/>
      <c r="F123"/>
      <c r="G123"/>
      <c r="H123"/>
      <c r="I123">
        <v>5</v>
      </c>
      <c r="J123">
        <v>5</v>
      </c>
      <c r="K123" s="214">
        <f>VLOOKUP(C123,[4]Master!$O:$Q,3,FALSE)</f>
        <v>3.25</v>
      </c>
      <c r="L123" s="77">
        <f t="shared" si="2"/>
        <v>16.25</v>
      </c>
    </row>
    <row r="124" spans="1:12" x14ac:dyDescent="0.25">
      <c r="A124" s="215" t="s">
        <v>290</v>
      </c>
      <c r="B124" s="42" t="s">
        <v>317</v>
      </c>
      <c r="C124" t="s">
        <v>291</v>
      </c>
      <c r="D124" t="s">
        <v>358</v>
      </c>
      <c r="E124"/>
      <c r="F124"/>
      <c r="G124"/>
      <c r="H124"/>
      <c r="I124">
        <v>18</v>
      </c>
      <c r="J124">
        <v>18</v>
      </c>
      <c r="K124" s="214">
        <f>VLOOKUP(C124,[4]Master!$O:$Q,3,FALSE)</f>
        <v>3.4</v>
      </c>
      <c r="L124" s="77">
        <f t="shared" si="2"/>
        <v>61.199999999999996</v>
      </c>
    </row>
    <row r="125" spans="1:12" x14ac:dyDescent="0.25">
      <c r="A125" s="215" t="s">
        <v>6118</v>
      </c>
      <c r="B125" s="42" t="s">
        <v>309</v>
      </c>
      <c r="C125" t="s">
        <v>562</v>
      </c>
      <c r="D125" t="s">
        <v>358</v>
      </c>
      <c r="E125"/>
      <c r="F125"/>
      <c r="G125">
        <v>1</v>
      </c>
      <c r="H125"/>
      <c r="I125"/>
      <c r="J125">
        <v>1</v>
      </c>
      <c r="K125" s="214">
        <f>VLOOKUP(C125,[4]Master!$O:$Q,3,FALSE)</f>
        <v>4.45</v>
      </c>
      <c r="L125" s="77">
        <f t="shared" si="2"/>
        <v>4.45</v>
      </c>
    </row>
    <row r="126" spans="1:12" x14ac:dyDescent="0.25">
      <c r="A126" s="215" t="s">
        <v>558</v>
      </c>
      <c r="B126" s="42" t="s">
        <v>308</v>
      </c>
      <c r="C126" t="s">
        <v>559</v>
      </c>
      <c r="D126" t="s">
        <v>358</v>
      </c>
      <c r="E126"/>
      <c r="F126"/>
      <c r="G126">
        <v>22</v>
      </c>
      <c r="H126"/>
      <c r="I126"/>
      <c r="J126">
        <v>22</v>
      </c>
      <c r="K126" s="214">
        <f>VLOOKUP(C126,[4]Master!$O:$Q,3,FALSE)</f>
        <v>3.45</v>
      </c>
      <c r="L126" s="77">
        <f t="shared" si="2"/>
        <v>75.900000000000006</v>
      </c>
    </row>
    <row r="127" spans="1:12" x14ac:dyDescent="0.25">
      <c r="A127" s="215" t="s">
        <v>6119</v>
      </c>
      <c r="B127" s="42" t="s">
        <v>289</v>
      </c>
      <c r="C127" t="s">
        <v>585</v>
      </c>
      <c r="D127" t="s">
        <v>358</v>
      </c>
      <c r="E127"/>
      <c r="F127"/>
      <c r="G127">
        <v>3</v>
      </c>
      <c r="H127"/>
      <c r="I127"/>
      <c r="J127">
        <v>3</v>
      </c>
      <c r="K127" s="214">
        <f>VLOOKUP(C127,[4]Master!$O:$Q,3,FALSE)</f>
        <v>9</v>
      </c>
      <c r="L127" s="77">
        <f t="shared" si="2"/>
        <v>27</v>
      </c>
    </row>
    <row r="128" spans="1:12" x14ac:dyDescent="0.25">
      <c r="A128" s="215" t="s">
        <v>556</v>
      </c>
      <c r="B128" s="42" t="s">
        <v>1688</v>
      </c>
      <c r="C128" t="s">
        <v>557</v>
      </c>
      <c r="D128" t="s">
        <v>358</v>
      </c>
      <c r="E128"/>
      <c r="F128"/>
      <c r="G128">
        <v>24</v>
      </c>
      <c r="H128"/>
      <c r="I128"/>
      <c r="J128">
        <v>24</v>
      </c>
      <c r="K128" s="214">
        <f>VLOOKUP(C128,[4]Master!$O:$Q,3,FALSE)</f>
        <v>6.65</v>
      </c>
      <c r="L128" s="77">
        <f t="shared" si="2"/>
        <v>159.60000000000002</v>
      </c>
    </row>
    <row r="129" spans="1:13" x14ac:dyDescent="0.25">
      <c r="A129" s="215" t="s">
        <v>547</v>
      </c>
      <c r="B129" s="42" t="s">
        <v>308</v>
      </c>
      <c r="C129" t="s">
        <v>548</v>
      </c>
      <c r="D129" t="s">
        <v>358</v>
      </c>
      <c r="E129"/>
      <c r="F129"/>
      <c r="G129">
        <v>83</v>
      </c>
      <c r="H129"/>
      <c r="I129"/>
      <c r="J129">
        <v>83</v>
      </c>
      <c r="K129" s="214">
        <f>VLOOKUP(C129,[4]Master!$O:$Q,3,FALSE)</f>
        <v>3.45</v>
      </c>
      <c r="L129" s="77">
        <f t="shared" si="2"/>
        <v>286.35000000000002</v>
      </c>
    </row>
    <row r="130" spans="1:13" x14ac:dyDescent="0.25">
      <c r="A130" s="215" t="s">
        <v>369</v>
      </c>
      <c r="B130" s="42" t="s">
        <v>310</v>
      </c>
      <c r="C130" t="s">
        <v>370</v>
      </c>
      <c r="D130" t="s">
        <v>358</v>
      </c>
      <c r="E130"/>
      <c r="F130"/>
      <c r="G130">
        <v>7</v>
      </c>
      <c r="H130"/>
      <c r="I130"/>
      <c r="J130">
        <v>7</v>
      </c>
      <c r="K130" s="214">
        <f>VLOOKUP(C130,[4]Master!$O:$Q,3,FALSE)</f>
        <v>1</v>
      </c>
      <c r="L130" s="77">
        <f t="shared" si="2"/>
        <v>7</v>
      </c>
    </row>
    <row r="131" spans="1:13" x14ac:dyDescent="0.25">
      <c r="A131" s="215" t="s">
        <v>462</v>
      </c>
      <c r="B131" s="42" t="s">
        <v>482</v>
      </c>
      <c r="C131" t="s">
        <v>463</v>
      </c>
      <c r="D131" t="s">
        <v>358</v>
      </c>
      <c r="E131"/>
      <c r="F131"/>
      <c r="G131">
        <v>2</v>
      </c>
      <c r="H131"/>
      <c r="I131"/>
      <c r="J131">
        <v>2</v>
      </c>
      <c r="K131" s="214">
        <f>VLOOKUP(C131,[4]Master!$O:$Q,3,FALSE)</f>
        <v>0.85</v>
      </c>
      <c r="L131" s="77">
        <f t="shared" si="2"/>
        <v>1.7</v>
      </c>
    </row>
    <row r="132" spans="1:13" x14ac:dyDescent="0.25">
      <c r="A132" s="215" t="s">
        <v>421</v>
      </c>
      <c r="B132" s="42" t="s">
        <v>474</v>
      </c>
      <c r="C132" t="s">
        <v>422</v>
      </c>
      <c r="D132" t="s">
        <v>358</v>
      </c>
      <c r="E132"/>
      <c r="F132"/>
      <c r="G132">
        <v>73</v>
      </c>
      <c r="H132"/>
      <c r="I132"/>
      <c r="J132">
        <v>73</v>
      </c>
      <c r="K132" s="214">
        <f>VLOOKUP(C132,[4]Master!$O:$Q,3,FALSE)</f>
        <v>2.5499999999999998</v>
      </c>
      <c r="L132" s="77">
        <f t="shared" si="2"/>
        <v>186.14999999999998</v>
      </c>
    </row>
    <row r="133" spans="1:13" x14ac:dyDescent="0.25">
      <c r="A133" s="215" t="s">
        <v>413</v>
      </c>
      <c r="B133" s="42" t="s">
        <v>478</v>
      </c>
      <c r="C133" t="s">
        <v>414</v>
      </c>
      <c r="D133" t="s">
        <v>358</v>
      </c>
      <c r="E133"/>
      <c r="F133"/>
      <c r="G133">
        <v>123</v>
      </c>
      <c r="H133"/>
      <c r="I133"/>
      <c r="J133">
        <v>123</v>
      </c>
      <c r="K133" s="214">
        <f>VLOOKUP(C133,[4]Master!$O:$Q,3,FALSE)</f>
        <v>2.6</v>
      </c>
      <c r="L133" s="77">
        <f t="shared" si="2"/>
        <v>319.8</v>
      </c>
    </row>
    <row r="134" spans="1:13" x14ac:dyDescent="0.25">
      <c r="A134" s="215" t="s">
        <v>387</v>
      </c>
      <c r="B134" s="42" t="s">
        <v>478</v>
      </c>
      <c r="C134" t="s">
        <v>388</v>
      </c>
      <c r="D134" t="s">
        <v>358</v>
      </c>
      <c r="E134"/>
      <c r="F134"/>
      <c r="G134">
        <v>176</v>
      </c>
      <c r="H134"/>
      <c r="I134"/>
      <c r="J134">
        <v>176</v>
      </c>
      <c r="K134" s="214">
        <f>VLOOKUP(C134,[4]Master!$O:$Q,3,FALSE)</f>
        <v>1.9</v>
      </c>
      <c r="L134" s="77">
        <f t="shared" si="2"/>
        <v>334.4</v>
      </c>
    </row>
    <row r="135" spans="1:13" x14ac:dyDescent="0.25">
      <c r="A135" s="215" t="s">
        <v>441</v>
      </c>
      <c r="B135" s="42" t="s">
        <v>479</v>
      </c>
      <c r="C135" t="s">
        <v>442</v>
      </c>
      <c r="D135" t="s">
        <v>358</v>
      </c>
      <c r="E135"/>
      <c r="F135"/>
      <c r="G135">
        <v>7</v>
      </c>
      <c r="H135"/>
      <c r="I135"/>
      <c r="J135">
        <v>7</v>
      </c>
      <c r="K135" s="214">
        <f>VLOOKUP(C135,[4]Master!$O:$Q,3,FALSE)</f>
        <v>1</v>
      </c>
      <c r="L135" s="77">
        <f t="shared" ref="L135:L198" si="3">SUM(J135*K135)</f>
        <v>7</v>
      </c>
    </row>
    <row r="136" spans="1:13" x14ac:dyDescent="0.25">
      <c r="A136" s="215" t="s">
        <v>347</v>
      </c>
      <c r="B136" s="42" t="s">
        <v>355</v>
      </c>
      <c r="C136" t="s">
        <v>348</v>
      </c>
      <c r="D136" t="s">
        <v>358</v>
      </c>
      <c r="E136">
        <v>2</v>
      </c>
      <c r="F136"/>
      <c r="G136"/>
      <c r="H136"/>
      <c r="I136">
        <v>2</v>
      </c>
      <c r="J136">
        <v>4</v>
      </c>
      <c r="K136" s="214">
        <f>VLOOKUP(C136,[4]Master!$O:$Q,3,FALSE)</f>
        <v>1.05</v>
      </c>
      <c r="L136" s="77">
        <f t="shared" si="3"/>
        <v>4.2</v>
      </c>
    </row>
    <row r="137" spans="1:13" x14ac:dyDescent="0.25">
      <c r="A137" s="215" t="s">
        <v>454</v>
      </c>
      <c r="B137" s="42" t="s">
        <v>355</v>
      </c>
      <c r="C137" t="s">
        <v>455</v>
      </c>
      <c r="D137" t="s">
        <v>358</v>
      </c>
      <c r="E137">
        <v>3</v>
      </c>
      <c r="F137"/>
      <c r="G137"/>
      <c r="H137"/>
      <c r="I137">
        <v>8</v>
      </c>
      <c r="J137">
        <v>11</v>
      </c>
      <c r="K137" s="214">
        <f>VLOOKUP(C137,[4]Master!$O:$Q,3,FALSE)</f>
        <v>1</v>
      </c>
      <c r="L137" s="77">
        <f t="shared" si="3"/>
        <v>11</v>
      </c>
    </row>
    <row r="138" spans="1:13" x14ac:dyDescent="0.25">
      <c r="A138" s="215" t="s">
        <v>334</v>
      </c>
      <c r="B138" s="42" t="s">
        <v>355</v>
      </c>
      <c r="C138" t="s">
        <v>335</v>
      </c>
      <c r="D138" t="s">
        <v>358</v>
      </c>
      <c r="E138">
        <v>5</v>
      </c>
      <c r="F138"/>
      <c r="G138"/>
      <c r="H138"/>
      <c r="I138">
        <v>31</v>
      </c>
      <c r="J138">
        <v>36</v>
      </c>
      <c r="K138" s="214">
        <f>VLOOKUP(C138,[4]Master!$O:$Q,3,FALSE)</f>
        <v>1.05</v>
      </c>
      <c r="L138" s="77">
        <f t="shared" si="3"/>
        <v>37.800000000000004</v>
      </c>
    </row>
    <row r="139" spans="1:13" x14ac:dyDescent="0.25">
      <c r="A139" s="215" t="s">
        <v>5550</v>
      </c>
      <c r="B139" s="42" t="s">
        <v>469</v>
      </c>
      <c r="C139" t="s">
        <v>5551</v>
      </c>
      <c r="D139" t="s">
        <v>358</v>
      </c>
      <c r="E139"/>
      <c r="F139"/>
      <c r="G139">
        <v>1</v>
      </c>
      <c r="H139"/>
      <c r="I139"/>
      <c r="J139">
        <v>1</v>
      </c>
      <c r="K139" s="214">
        <f>VLOOKUP(C139,[4]Master!$O:$Q,3,FALSE)</f>
        <v>1</v>
      </c>
      <c r="L139" s="77">
        <f t="shared" si="3"/>
        <v>1</v>
      </c>
    </row>
    <row r="140" spans="1:13" x14ac:dyDescent="0.25">
      <c r="A140" s="215" t="s">
        <v>526</v>
      </c>
      <c r="B140" s="42" t="s">
        <v>469</v>
      </c>
      <c r="C140" t="s">
        <v>527</v>
      </c>
      <c r="D140" t="s">
        <v>358</v>
      </c>
      <c r="E140"/>
      <c r="F140"/>
      <c r="G140">
        <v>1</v>
      </c>
      <c r="H140"/>
      <c r="I140"/>
      <c r="J140">
        <v>1</v>
      </c>
      <c r="K140" s="214">
        <f>VLOOKUP(C140,[4]Master!$O:$Q,3,FALSE)</f>
        <v>1</v>
      </c>
      <c r="L140" s="77">
        <f t="shared" si="3"/>
        <v>1</v>
      </c>
    </row>
    <row r="141" spans="1:13" x14ac:dyDescent="0.25">
      <c r="A141" s="42" t="s">
        <v>411</v>
      </c>
      <c r="B141" s="42" t="s">
        <v>469</v>
      </c>
      <c r="C141" t="s">
        <v>525</v>
      </c>
      <c r="D141" t="s">
        <v>358</v>
      </c>
      <c r="E141"/>
      <c r="F141"/>
      <c r="G141">
        <v>5</v>
      </c>
      <c r="H141"/>
      <c r="I141"/>
      <c r="J141">
        <v>5</v>
      </c>
      <c r="K141" s="214">
        <f>VLOOKUP(C141,[4]Master!$O:$Q,3,FALSE)</f>
        <v>1</v>
      </c>
      <c r="L141" s="77">
        <f t="shared" si="3"/>
        <v>5</v>
      </c>
    </row>
    <row r="142" spans="1:13" x14ac:dyDescent="0.25">
      <c r="A142" s="215" t="s">
        <v>411</v>
      </c>
      <c r="B142" s="42" t="s">
        <v>469</v>
      </c>
      <c r="C142" t="s">
        <v>412</v>
      </c>
      <c r="D142" t="s">
        <v>358</v>
      </c>
      <c r="E142"/>
      <c r="F142"/>
      <c r="G142">
        <v>6</v>
      </c>
      <c r="H142"/>
      <c r="I142"/>
      <c r="J142">
        <v>6</v>
      </c>
      <c r="K142" s="214">
        <f>VLOOKUP(C142,[4]Master!$O:$Q,3,FALSE)</f>
        <v>1</v>
      </c>
      <c r="L142" s="77">
        <f t="shared" si="3"/>
        <v>6</v>
      </c>
      <c r="M142" s="214"/>
    </row>
    <row r="143" spans="1:13" x14ac:dyDescent="0.25">
      <c r="A143" s="215" t="s">
        <v>398</v>
      </c>
      <c r="B143" s="42" t="s">
        <v>469</v>
      </c>
      <c r="C143" t="s">
        <v>399</v>
      </c>
      <c r="D143" t="s">
        <v>358</v>
      </c>
      <c r="E143"/>
      <c r="F143"/>
      <c r="G143">
        <v>6</v>
      </c>
      <c r="H143"/>
      <c r="I143"/>
      <c r="J143">
        <v>6</v>
      </c>
      <c r="K143" s="214">
        <f>VLOOKUP(C143,[4]Master!$O:$Q,3,FALSE)</f>
        <v>1</v>
      </c>
      <c r="L143" s="77">
        <f t="shared" si="3"/>
        <v>6</v>
      </c>
    </row>
    <row r="144" spans="1:13" x14ac:dyDescent="0.25">
      <c r="A144" s="42" t="s">
        <v>437</v>
      </c>
      <c r="B144" s="42" t="s">
        <v>469</v>
      </c>
      <c r="C144" t="s">
        <v>438</v>
      </c>
      <c r="D144" t="s">
        <v>358</v>
      </c>
      <c r="E144"/>
      <c r="F144"/>
      <c r="G144">
        <v>8</v>
      </c>
      <c r="H144"/>
      <c r="I144"/>
      <c r="J144">
        <v>8</v>
      </c>
      <c r="K144" s="214">
        <f>VLOOKUP(C144,[4]Master!$O:$Q,3,FALSE)</f>
        <v>1.45</v>
      </c>
      <c r="L144" s="77">
        <f t="shared" si="3"/>
        <v>11.6</v>
      </c>
    </row>
    <row r="145" spans="1:13" x14ac:dyDescent="0.25">
      <c r="A145" s="215" t="s">
        <v>437</v>
      </c>
      <c r="B145" s="42" t="s">
        <v>469</v>
      </c>
      <c r="C145" t="s">
        <v>449</v>
      </c>
      <c r="D145" t="s">
        <v>358</v>
      </c>
      <c r="E145"/>
      <c r="F145"/>
      <c r="G145">
        <v>23</v>
      </c>
      <c r="H145"/>
      <c r="I145"/>
      <c r="J145">
        <v>23</v>
      </c>
      <c r="K145" s="214">
        <f>VLOOKUP(C145,[4]Master!$O:$Q,3,FALSE)</f>
        <v>1.45</v>
      </c>
      <c r="L145" s="77">
        <f t="shared" si="3"/>
        <v>33.35</v>
      </c>
    </row>
    <row r="146" spans="1:13" x14ac:dyDescent="0.25">
      <c r="A146" s="215" t="s">
        <v>409</v>
      </c>
      <c r="B146" s="42" t="s">
        <v>481</v>
      </c>
      <c r="C146" t="s">
        <v>410</v>
      </c>
      <c r="D146" t="s">
        <v>358</v>
      </c>
      <c r="E146"/>
      <c r="F146"/>
      <c r="G146"/>
      <c r="H146">
        <v>249</v>
      </c>
      <c r="I146">
        <v>1</v>
      </c>
      <c r="J146">
        <v>250</v>
      </c>
      <c r="K146" s="214">
        <f>VLOOKUP(C146,[4]Master!$O:$Q,3,FALSE)</f>
        <v>1.85</v>
      </c>
      <c r="L146" s="77">
        <f t="shared" si="3"/>
        <v>462.5</v>
      </c>
    </row>
    <row r="147" spans="1:13" x14ac:dyDescent="0.25">
      <c r="A147" s="215" t="s">
        <v>460</v>
      </c>
      <c r="B147" s="42" t="s">
        <v>483</v>
      </c>
      <c r="C147" t="s">
        <v>461</v>
      </c>
      <c r="D147" t="s">
        <v>358</v>
      </c>
      <c r="E147"/>
      <c r="F147"/>
      <c r="G147">
        <v>6</v>
      </c>
      <c r="H147"/>
      <c r="I147"/>
      <c r="J147">
        <v>6</v>
      </c>
      <c r="K147" s="214">
        <f>VLOOKUP(C147,[4]Master!$O:$Q,3,FALSE)</f>
        <v>4.05</v>
      </c>
      <c r="L147" s="77">
        <f t="shared" si="3"/>
        <v>24.299999999999997</v>
      </c>
    </row>
    <row r="148" spans="1:13" x14ac:dyDescent="0.25">
      <c r="A148" s="42" t="s">
        <v>5681</v>
      </c>
      <c r="B148" s="42" t="s">
        <v>481</v>
      </c>
      <c r="C148" t="s">
        <v>5689</v>
      </c>
      <c r="D148" t="s">
        <v>358</v>
      </c>
      <c r="E148"/>
      <c r="F148"/>
      <c r="G148"/>
      <c r="H148"/>
      <c r="I148">
        <v>1</v>
      </c>
      <c r="J148">
        <v>1</v>
      </c>
      <c r="K148" s="214">
        <f>VLOOKUP(C148,[4]Master!$O:$Q,3,FALSE)</f>
        <v>1.9</v>
      </c>
      <c r="L148" s="77">
        <f t="shared" si="3"/>
        <v>1.9</v>
      </c>
    </row>
    <row r="149" spans="1:13" x14ac:dyDescent="0.25">
      <c r="A149" s="215" t="s">
        <v>5681</v>
      </c>
      <c r="B149" s="42" t="s">
        <v>481</v>
      </c>
      <c r="C149" t="s">
        <v>5682</v>
      </c>
      <c r="D149" t="s">
        <v>358</v>
      </c>
      <c r="E149"/>
      <c r="F149"/>
      <c r="G149"/>
      <c r="H149">
        <v>228</v>
      </c>
      <c r="I149">
        <v>2</v>
      </c>
      <c r="J149">
        <v>230</v>
      </c>
      <c r="K149" s="214">
        <f>VLOOKUP(C149,[4]Master!$O:$Q,3,FALSE)</f>
        <v>1.9</v>
      </c>
      <c r="L149" s="77">
        <f t="shared" si="3"/>
        <v>437</v>
      </c>
    </row>
    <row r="150" spans="1:13" x14ac:dyDescent="0.25">
      <c r="A150" s="215" t="s">
        <v>400</v>
      </c>
      <c r="B150" s="42" t="s">
        <v>476</v>
      </c>
      <c r="C150" t="s">
        <v>401</v>
      </c>
      <c r="D150" t="s">
        <v>358</v>
      </c>
      <c r="E150"/>
      <c r="F150"/>
      <c r="G150">
        <v>46</v>
      </c>
      <c r="H150"/>
      <c r="I150"/>
      <c r="J150">
        <v>46</v>
      </c>
      <c r="K150" s="214">
        <f>VLOOKUP(C150,[4]Master!$O:$Q,3,FALSE)</f>
        <v>0.95</v>
      </c>
      <c r="L150" s="77">
        <f t="shared" si="3"/>
        <v>43.699999999999996</v>
      </c>
    </row>
    <row r="151" spans="1:13" x14ac:dyDescent="0.25">
      <c r="A151" s="215" t="s">
        <v>431</v>
      </c>
      <c r="B151" s="42" t="s">
        <v>484</v>
      </c>
      <c r="C151" t="s">
        <v>432</v>
      </c>
      <c r="D151" t="s">
        <v>358</v>
      </c>
      <c r="E151"/>
      <c r="F151"/>
      <c r="G151">
        <v>1</v>
      </c>
      <c r="H151"/>
      <c r="I151"/>
      <c r="J151">
        <v>1</v>
      </c>
      <c r="K151" s="214">
        <f>VLOOKUP(C151,[4]Master!$O:$Q,3,FALSE)</f>
        <v>1.75</v>
      </c>
      <c r="L151" s="77">
        <f t="shared" si="3"/>
        <v>1.75</v>
      </c>
    </row>
    <row r="152" spans="1:13" x14ac:dyDescent="0.25">
      <c r="A152" s="215" t="s">
        <v>407</v>
      </c>
      <c r="B152" s="42" t="s">
        <v>476</v>
      </c>
      <c r="C152" t="s">
        <v>408</v>
      </c>
      <c r="D152" t="s">
        <v>358</v>
      </c>
      <c r="E152"/>
      <c r="F152"/>
      <c r="G152">
        <v>8</v>
      </c>
      <c r="H152"/>
      <c r="I152"/>
      <c r="J152">
        <v>8</v>
      </c>
      <c r="K152" s="214">
        <f>VLOOKUP(C152,[4]Master!$O:$Q,3,FALSE)</f>
        <v>1.05</v>
      </c>
      <c r="L152" s="77">
        <f t="shared" si="3"/>
        <v>8.4</v>
      </c>
    </row>
    <row r="153" spans="1:13" x14ac:dyDescent="0.25">
      <c r="A153" s="215" t="s">
        <v>5728</v>
      </c>
      <c r="B153" s="42" t="s">
        <v>5729</v>
      </c>
      <c r="C153" t="s">
        <v>5730</v>
      </c>
      <c r="D153" t="s">
        <v>358</v>
      </c>
      <c r="E153"/>
      <c r="F153"/>
      <c r="G153"/>
      <c r="H153"/>
      <c r="I153">
        <v>1</v>
      </c>
      <c r="J153">
        <v>1</v>
      </c>
      <c r="K153" s="214">
        <f>VLOOKUP(C153,[4]Master!$O:$Q,3,FALSE)</f>
        <v>0.35</v>
      </c>
      <c r="L153" s="77">
        <f t="shared" si="3"/>
        <v>0.35</v>
      </c>
    </row>
    <row r="154" spans="1:13" x14ac:dyDescent="0.25">
      <c r="A154" s="215" t="s">
        <v>5860</v>
      </c>
      <c r="B154" s="42" t="s">
        <v>480</v>
      </c>
      <c r="C154" t="s">
        <v>5862</v>
      </c>
      <c r="D154" t="s">
        <v>358</v>
      </c>
      <c r="E154"/>
      <c r="F154"/>
      <c r="G154">
        <v>2</v>
      </c>
      <c r="H154"/>
      <c r="I154"/>
      <c r="J154">
        <v>2</v>
      </c>
      <c r="K154" s="214">
        <f>VLOOKUP(C154,[4]Master!$O:$Q,3,FALSE)</f>
        <v>0.9</v>
      </c>
      <c r="L154" s="77">
        <f t="shared" si="3"/>
        <v>1.8</v>
      </c>
    </row>
    <row r="155" spans="1:13" x14ac:dyDescent="0.25">
      <c r="A155" s="215" t="s">
        <v>528</v>
      </c>
      <c r="B155" s="42" t="s">
        <v>480</v>
      </c>
      <c r="C155" t="s">
        <v>529</v>
      </c>
      <c r="D155" t="s">
        <v>358</v>
      </c>
      <c r="E155"/>
      <c r="F155"/>
      <c r="G155">
        <v>6</v>
      </c>
      <c r="H155"/>
      <c r="I155"/>
      <c r="J155">
        <v>6</v>
      </c>
      <c r="K155" s="214">
        <f>VLOOKUP(C155,[4]Master!$O:$Q,3,FALSE)</f>
        <v>1</v>
      </c>
      <c r="L155" s="77">
        <f t="shared" si="3"/>
        <v>6</v>
      </c>
      <c r="M155" s="214"/>
    </row>
    <row r="156" spans="1:13" x14ac:dyDescent="0.25">
      <c r="A156" s="215" t="s">
        <v>545</v>
      </c>
      <c r="B156" s="42" t="s">
        <v>480</v>
      </c>
      <c r="C156" t="s">
        <v>546</v>
      </c>
      <c r="D156" t="s">
        <v>358</v>
      </c>
      <c r="E156"/>
      <c r="F156"/>
      <c r="G156">
        <v>2</v>
      </c>
      <c r="H156"/>
      <c r="I156"/>
      <c r="J156">
        <v>2</v>
      </c>
      <c r="K156" s="214">
        <f>VLOOKUP(C156,[4]Master!$O:$Q,3,FALSE)</f>
        <v>1</v>
      </c>
      <c r="L156" s="77">
        <f t="shared" si="3"/>
        <v>2</v>
      </c>
    </row>
    <row r="157" spans="1:13" x14ac:dyDescent="0.25">
      <c r="A157" s="215" t="s">
        <v>439</v>
      </c>
      <c r="B157" s="42" t="s">
        <v>480</v>
      </c>
      <c r="C157" t="s">
        <v>440</v>
      </c>
      <c r="D157" t="s">
        <v>358</v>
      </c>
      <c r="E157"/>
      <c r="F157"/>
      <c r="G157">
        <v>29</v>
      </c>
      <c r="H157"/>
      <c r="I157"/>
      <c r="J157">
        <v>29</v>
      </c>
      <c r="K157" s="214">
        <f>VLOOKUP(C157,[4]Master!$O:$Q,3,FALSE)</f>
        <v>0.95</v>
      </c>
      <c r="L157" s="77">
        <f t="shared" si="3"/>
        <v>27.549999999999997</v>
      </c>
    </row>
    <row r="158" spans="1:13" x14ac:dyDescent="0.25">
      <c r="A158" s="215" t="s">
        <v>5880</v>
      </c>
      <c r="B158" s="42" t="s">
        <v>4784</v>
      </c>
      <c r="C158" t="s">
        <v>5882</v>
      </c>
      <c r="D158" t="s">
        <v>358</v>
      </c>
      <c r="E158"/>
      <c r="F158"/>
      <c r="G158">
        <v>1</v>
      </c>
      <c r="H158"/>
      <c r="I158"/>
      <c r="J158">
        <v>1</v>
      </c>
      <c r="K158" s="214">
        <f>VLOOKUP(C158,[4]Master!$O:$Q,3,FALSE)</f>
        <v>1</v>
      </c>
      <c r="L158" s="77">
        <f t="shared" si="3"/>
        <v>1</v>
      </c>
    </row>
    <row r="159" spans="1:13" x14ac:dyDescent="0.25">
      <c r="A159" s="215" t="s">
        <v>5895</v>
      </c>
      <c r="B159" s="42" t="s">
        <v>4784</v>
      </c>
      <c r="C159" t="s">
        <v>5897</v>
      </c>
      <c r="D159" t="s">
        <v>358</v>
      </c>
      <c r="E159"/>
      <c r="F159"/>
      <c r="G159">
        <v>2</v>
      </c>
      <c r="H159"/>
      <c r="I159"/>
      <c r="J159">
        <v>2</v>
      </c>
      <c r="K159" s="214">
        <f>VLOOKUP(C159,[4]Master!$O:$Q,3,FALSE)</f>
        <v>0.65</v>
      </c>
      <c r="L159" s="77">
        <f t="shared" si="3"/>
        <v>1.3</v>
      </c>
    </row>
    <row r="160" spans="1:13" x14ac:dyDescent="0.25">
      <c r="A160" s="215" t="s">
        <v>417</v>
      </c>
      <c r="B160" s="42" t="s">
        <v>470</v>
      </c>
      <c r="C160" t="s">
        <v>418</v>
      </c>
      <c r="D160" t="s">
        <v>358</v>
      </c>
      <c r="E160"/>
      <c r="F160"/>
      <c r="G160">
        <v>11</v>
      </c>
      <c r="H160"/>
      <c r="I160"/>
      <c r="J160">
        <v>11</v>
      </c>
      <c r="K160" s="214">
        <f>VLOOKUP(C160,[4]Master!$O:$Q,3,FALSE)</f>
        <v>1.8</v>
      </c>
      <c r="L160" s="77">
        <f t="shared" si="3"/>
        <v>19.8</v>
      </c>
    </row>
    <row r="161" spans="1:14" x14ac:dyDescent="0.25">
      <c r="A161" s="215" t="s">
        <v>537</v>
      </c>
      <c r="B161" s="42" t="s">
        <v>356</v>
      </c>
      <c r="C161" t="s">
        <v>538</v>
      </c>
      <c r="D161" t="s">
        <v>358</v>
      </c>
      <c r="E161"/>
      <c r="F161"/>
      <c r="G161">
        <v>8</v>
      </c>
      <c r="H161"/>
      <c r="I161"/>
      <c r="J161">
        <v>8</v>
      </c>
      <c r="K161" s="214">
        <f>VLOOKUP(C161,[4]Master!$O:$Q,3,FALSE)</f>
        <v>1</v>
      </c>
      <c r="L161" s="77">
        <f t="shared" si="3"/>
        <v>8</v>
      </c>
    </row>
    <row r="162" spans="1:14" x14ac:dyDescent="0.25">
      <c r="A162" s="215" t="s">
        <v>6025</v>
      </c>
      <c r="B162" s="42" t="s">
        <v>356</v>
      </c>
      <c r="C162" t="s">
        <v>6027</v>
      </c>
      <c r="D162" t="s">
        <v>358</v>
      </c>
      <c r="E162"/>
      <c r="F162"/>
      <c r="G162"/>
      <c r="H162"/>
      <c r="I162">
        <v>1</v>
      </c>
      <c r="J162">
        <v>1</v>
      </c>
      <c r="K162" s="214">
        <f>VLOOKUP(C162,[4]Master!$O:$Q,3,FALSE)</f>
        <v>0.75</v>
      </c>
      <c r="L162" s="77">
        <f t="shared" si="3"/>
        <v>0.75</v>
      </c>
      <c r="M162" s="214"/>
    </row>
    <row r="163" spans="1:14" x14ac:dyDescent="0.25">
      <c r="A163" s="215"/>
      <c r="B163" s="42"/>
      <c r="E163"/>
      <c r="F163"/>
      <c r="G163"/>
      <c r="H163"/>
      <c r="I163"/>
      <c r="J163"/>
      <c r="K163" s="214" t="e">
        <f>VLOOKUP(C163,[4]Master!$O:$Q,3,FALSE)</f>
        <v>#N/A</v>
      </c>
      <c r="L163" s="77">
        <f>SUM(L6:L162)</f>
        <v>11117.449999999999</v>
      </c>
    </row>
    <row r="164" spans="1:14" x14ac:dyDescent="0.25">
      <c r="A164" s="215"/>
      <c r="B164" s="42"/>
      <c r="E164"/>
      <c r="F164"/>
      <c r="G164"/>
      <c r="H164"/>
      <c r="I164"/>
      <c r="J164"/>
      <c r="K164" s="214" t="e">
        <f>VLOOKUP(C164,[4]Master!$O:$Q,3,FALSE)</f>
        <v>#N/A</v>
      </c>
      <c r="L164" s="77" t="e">
        <f t="shared" si="3"/>
        <v>#N/A</v>
      </c>
    </row>
    <row r="165" spans="1:14" x14ac:dyDescent="0.25">
      <c r="A165" s="215"/>
      <c r="B165" s="42"/>
      <c r="E165"/>
      <c r="F165"/>
      <c r="G165"/>
      <c r="H165"/>
      <c r="I165"/>
      <c r="J165"/>
      <c r="K165" s="214" t="e">
        <f>VLOOKUP(C165,[4]Master!$O:$Q,3,FALSE)</f>
        <v>#N/A</v>
      </c>
      <c r="L165" s="77" t="e">
        <f t="shared" si="3"/>
        <v>#N/A</v>
      </c>
    </row>
    <row r="166" spans="1:14" x14ac:dyDescent="0.25">
      <c r="A166" s="42"/>
      <c r="B166" s="42"/>
      <c r="E166"/>
      <c r="F166"/>
      <c r="G166"/>
      <c r="H166"/>
      <c r="I166"/>
      <c r="J166"/>
      <c r="K166" s="214" t="e">
        <f>VLOOKUP(C166,[4]Master!$O:$Q,3,FALSE)</f>
        <v>#N/A</v>
      </c>
      <c r="L166" s="77" t="e">
        <f t="shared" si="3"/>
        <v>#N/A</v>
      </c>
      <c r="M166" s="214"/>
    </row>
    <row r="167" spans="1:14" x14ac:dyDescent="0.25">
      <c r="A167" s="215"/>
      <c r="B167" s="42"/>
      <c r="E167"/>
      <c r="F167"/>
      <c r="G167"/>
      <c r="H167"/>
      <c r="I167"/>
      <c r="J167"/>
      <c r="K167" s="214" t="e">
        <f>VLOOKUP(C167,[4]Master!$O:$Q,3,FALSE)</f>
        <v>#N/A</v>
      </c>
      <c r="L167" s="77" t="e">
        <f t="shared" si="3"/>
        <v>#N/A</v>
      </c>
      <c r="N167" s="213"/>
    </row>
    <row r="168" spans="1:14" x14ac:dyDescent="0.25">
      <c r="A168" s="215"/>
      <c r="B168" s="42"/>
      <c r="E168"/>
      <c r="F168"/>
      <c r="G168"/>
      <c r="H168"/>
      <c r="I168"/>
      <c r="J168"/>
      <c r="K168" s="214" t="e">
        <f>VLOOKUP(C168,[4]Master!$O:$Q,3,FALSE)</f>
        <v>#N/A</v>
      </c>
      <c r="L168" s="77" t="e">
        <f t="shared" si="3"/>
        <v>#N/A</v>
      </c>
    </row>
    <row r="169" spans="1:14" x14ac:dyDescent="0.25">
      <c r="A169" s="215"/>
      <c r="B169" s="42"/>
      <c r="E169"/>
      <c r="F169"/>
      <c r="G169"/>
      <c r="H169"/>
      <c r="I169"/>
      <c r="J169"/>
      <c r="K169" s="214" t="e">
        <f>VLOOKUP(C169,[4]Master!$O:$Q,3,FALSE)</f>
        <v>#N/A</v>
      </c>
      <c r="L169" s="77" t="e">
        <f t="shared" si="3"/>
        <v>#N/A</v>
      </c>
    </row>
    <row r="170" spans="1:14" x14ac:dyDescent="0.25">
      <c r="A170" s="215"/>
      <c r="B170" s="42"/>
      <c r="E170"/>
      <c r="F170"/>
      <c r="G170"/>
      <c r="H170"/>
      <c r="I170"/>
      <c r="J170"/>
      <c r="K170" s="214" t="e">
        <f>VLOOKUP(C170,[4]Master!$O:$Q,3,FALSE)</f>
        <v>#N/A</v>
      </c>
      <c r="L170" s="77" t="e">
        <f t="shared" si="3"/>
        <v>#N/A</v>
      </c>
    </row>
    <row r="171" spans="1:14" x14ac:dyDescent="0.25">
      <c r="A171" s="215"/>
      <c r="B171" s="42"/>
      <c r="E171"/>
      <c r="F171"/>
      <c r="G171"/>
      <c r="H171"/>
      <c r="I171"/>
      <c r="J171"/>
      <c r="K171" s="214" t="e">
        <f>VLOOKUP(C171,[4]Master!$O:$Q,3,FALSE)</f>
        <v>#N/A</v>
      </c>
      <c r="L171" s="77" t="e">
        <f t="shared" si="3"/>
        <v>#N/A</v>
      </c>
      <c r="M171" s="213"/>
    </row>
    <row r="172" spans="1:14" x14ac:dyDescent="0.25">
      <c r="A172" s="215"/>
      <c r="B172" s="42"/>
      <c r="E172"/>
      <c r="F172"/>
      <c r="G172"/>
      <c r="H172"/>
      <c r="I172"/>
      <c r="J172"/>
      <c r="K172" s="214" t="e">
        <f>VLOOKUP(C172,[4]Master!$O:$Q,3,FALSE)</f>
        <v>#N/A</v>
      </c>
      <c r="L172" s="77" t="e">
        <f t="shared" si="3"/>
        <v>#N/A</v>
      </c>
      <c r="M172" s="214"/>
    </row>
    <row r="173" spans="1:14" x14ac:dyDescent="0.25">
      <c r="A173" s="215"/>
      <c r="B173" s="42"/>
      <c r="E173"/>
      <c r="F173"/>
      <c r="G173"/>
      <c r="H173"/>
      <c r="I173"/>
      <c r="J173"/>
      <c r="K173" s="214" t="e">
        <f>VLOOKUP(C173,[4]Master!$O:$Q,3,FALSE)</f>
        <v>#N/A</v>
      </c>
      <c r="L173" s="77" t="e">
        <f t="shared" si="3"/>
        <v>#N/A</v>
      </c>
      <c r="M173" s="214"/>
    </row>
    <row r="174" spans="1:14" x14ac:dyDescent="0.25">
      <c r="A174" s="215"/>
      <c r="B174" s="42"/>
      <c r="E174"/>
      <c r="F174"/>
      <c r="G174"/>
      <c r="H174"/>
      <c r="I174"/>
      <c r="J174"/>
      <c r="K174" s="214" t="e">
        <f>VLOOKUP(C174,[4]Master!$O:$Q,3,FALSE)</f>
        <v>#N/A</v>
      </c>
      <c r="L174" s="77" t="e">
        <f t="shared" si="3"/>
        <v>#N/A</v>
      </c>
    </row>
    <row r="175" spans="1:14" x14ac:dyDescent="0.25">
      <c r="A175" s="215"/>
      <c r="B175" s="42"/>
      <c r="E175"/>
      <c r="F175"/>
      <c r="G175"/>
      <c r="H175"/>
      <c r="I175"/>
      <c r="J175"/>
      <c r="K175" s="214" t="e">
        <f>VLOOKUP(C175,[4]Master!$O:$Q,3,FALSE)</f>
        <v>#N/A</v>
      </c>
      <c r="L175" s="77" t="e">
        <f t="shared" si="3"/>
        <v>#N/A</v>
      </c>
    </row>
    <row r="176" spans="1:14" x14ac:dyDescent="0.25">
      <c r="A176" s="215"/>
      <c r="B176" s="42"/>
      <c r="E176"/>
      <c r="F176" s="189"/>
      <c r="G176"/>
      <c r="H176"/>
      <c r="I176"/>
      <c r="J176"/>
      <c r="K176" s="214" t="e">
        <f>VLOOKUP(C176,[4]Master!$O:$Q,3,FALSE)</f>
        <v>#N/A</v>
      </c>
      <c r="L176" s="77" t="e">
        <f t="shared" si="3"/>
        <v>#N/A</v>
      </c>
    </row>
    <row r="177" spans="1:12" x14ac:dyDescent="0.25">
      <c r="A177" s="215"/>
      <c r="B177" s="42"/>
      <c r="E177"/>
      <c r="F177" s="189"/>
      <c r="G177"/>
      <c r="H177"/>
      <c r="I177"/>
      <c r="J177"/>
      <c r="K177" s="214" t="e">
        <f>VLOOKUP(C177,[4]Master!$O:$Q,3,FALSE)</f>
        <v>#N/A</v>
      </c>
      <c r="L177" s="77" t="e">
        <f t="shared" si="3"/>
        <v>#N/A</v>
      </c>
    </row>
    <row r="178" spans="1:12" x14ac:dyDescent="0.25">
      <c r="A178" s="215"/>
      <c r="B178" s="42"/>
      <c r="E178"/>
      <c r="F178" s="189"/>
      <c r="G178"/>
      <c r="H178"/>
      <c r="I178"/>
      <c r="J178"/>
      <c r="K178" s="214" t="e">
        <f>VLOOKUP(C178,[4]Master!$O:$Q,3,FALSE)</f>
        <v>#N/A</v>
      </c>
      <c r="L178" s="77" t="e">
        <f t="shared" si="3"/>
        <v>#N/A</v>
      </c>
    </row>
    <row r="179" spans="1:12" x14ac:dyDescent="0.25">
      <c r="A179" s="215"/>
      <c r="B179" s="42"/>
      <c r="E179"/>
      <c r="F179" s="189"/>
      <c r="G179"/>
      <c r="H179"/>
      <c r="I179"/>
      <c r="J179"/>
      <c r="K179" s="214" t="e">
        <f>VLOOKUP(C179,[4]Master!$O:$Q,3,FALSE)</f>
        <v>#N/A</v>
      </c>
      <c r="L179" s="77" t="e">
        <f t="shared" si="3"/>
        <v>#N/A</v>
      </c>
    </row>
    <row r="180" spans="1:12" x14ac:dyDescent="0.25">
      <c r="A180" s="215"/>
      <c r="B180" s="42"/>
      <c r="E180"/>
      <c r="F180" s="189"/>
      <c r="G180"/>
      <c r="H180"/>
      <c r="I180"/>
      <c r="J180"/>
      <c r="K180" s="214" t="e">
        <f>VLOOKUP(C180,[4]Master!$O:$Q,3,FALSE)</f>
        <v>#N/A</v>
      </c>
      <c r="L180" s="77" t="e">
        <f t="shared" si="3"/>
        <v>#N/A</v>
      </c>
    </row>
    <row r="181" spans="1:12" x14ac:dyDescent="0.25">
      <c r="A181" s="215"/>
      <c r="B181" s="42"/>
      <c r="E181"/>
      <c r="F181" s="189"/>
      <c r="G181"/>
      <c r="H181"/>
      <c r="I181"/>
      <c r="J181"/>
      <c r="K181" s="214" t="e">
        <f>VLOOKUP(C181,[4]Master!$O:$Q,3,FALSE)</f>
        <v>#N/A</v>
      </c>
      <c r="L181" s="77" t="e">
        <f t="shared" si="3"/>
        <v>#N/A</v>
      </c>
    </row>
    <row r="182" spans="1:12" x14ac:dyDescent="0.25">
      <c r="A182" s="215"/>
      <c r="B182" s="42"/>
      <c r="E182"/>
      <c r="F182" s="189"/>
      <c r="G182"/>
      <c r="H182"/>
      <c r="I182"/>
      <c r="J182"/>
      <c r="K182" s="214" t="e">
        <f>VLOOKUP(C182,[4]Master!$O:$Q,3,FALSE)</f>
        <v>#N/A</v>
      </c>
      <c r="L182" s="77" t="e">
        <f t="shared" si="3"/>
        <v>#N/A</v>
      </c>
    </row>
    <row r="183" spans="1:12" x14ac:dyDescent="0.25">
      <c r="A183" s="215"/>
      <c r="B183" s="42"/>
      <c r="E183"/>
      <c r="F183" s="189"/>
      <c r="G183"/>
      <c r="H183"/>
      <c r="I183"/>
      <c r="J183"/>
      <c r="K183" s="214" t="e">
        <f>VLOOKUP(C183,[4]Master!$O:$Q,3,FALSE)</f>
        <v>#N/A</v>
      </c>
      <c r="L183" s="77" t="e">
        <f t="shared" si="3"/>
        <v>#N/A</v>
      </c>
    </row>
    <row r="184" spans="1:12" x14ac:dyDescent="0.25">
      <c r="A184" s="215"/>
      <c r="B184" s="42"/>
      <c r="E184"/>
      <c r="F184" s="189"/>
      <c r="G184"/>
      <c r="H184"/>
      <c r="I184"/>
      <c r="J184"/>
      <c r="K184" s="214" t="e">
        <f>VLOOKUP(C184,[4]Master!$O:$Q,3,FALSE)</f>
        <v>#N/A</v>
      </c>
      <c r="L184" s="77" t="e">
        <f t="shared" si="3"/>
        <v>#N/A</v>
      </c>
    </row>
    <row r="185" spans="1:12" x14ac:dyDescent="0.25">
      <c r="A185" s="215"/>
      <c r="B185" s="42"/>
      <c r="E185"/>
      <c r="F185" s="189"/>
      <c r="G185"/>
      <c r="H185"/>
      <c r="I185"/>
      <c r="J185"/>
      <c r="K185" s="214" t="e">
        <f>VLOOKUP(C185,[4]Master!$O:$Q,3,FALSE)</f>
        <v>#N/A</v>
      </c>
      <c r="L185" s="77" t="e">
        <f t="shared" si="3"/>
        <v>#N/A</v>
      </c>
    </row>
    <row r="186" spans="1:12" x14ac:dyDescent="0.25">
      <c r="A186" s="215"/>
      <c r="B186" s="42"/>
      <c r="E186"/>
      <c r="F186" s="189"/>
      <c r="G186"/>
      <c r="H186"/>
      <c r="I186"/>
      <c r="J186"/>
      <c r="K186" s="214" t="e">
        <f>VLOOKUP(C186,[4]Master!$O:$Q,3,FALSE)</f>
        <v>#N/A</v>
      </c>
      <c r="L186" s="77" t="e">
        <f t="shared" si="3"/>
        <v>#N/A</v>
      </c>
    </row>
    <row r="187" spans="1:12" x14ac:dyDescent="0.25">
      <c r="A187" s="215"/>
      <c r="B187" s="42"/>
      <c r="E187"/>
      <c r="F187" s="189"/>
      <c r="G187"/>
      <c r="H187"/>
      <c r="I187"/>
      <c r="J187"/>
      <c r="K187" s="214" t="e">
        <f>VLOOKUP(C187,[4]Master!$O:$Q,3,FALSE)</f>
        <v>#N/A</v>
      </c>
      <c r="L187" s="77" t="e">
        <f t="shared" si="3"/>
        <v>#N/A</v>
      </c>
    </row>
    <row r="188" spans="1:12" x14ac:dyDescent="0.25">
      <c r="A188" s="215"/>
      <c r="B188" s="42"/>
      <c r="E188"/>
      <c r="F188" s="189"/>
      <c r="G188"/>
      <c r="H188"/>
      <c r="I188"/>
      <c r="J188"/>
      <c r="K188" s="214" t="e">
        <f>VLOOKUP(C188,[4]Master!$O:$Q,3,FALSE)</f>
        <v>#N/A</v>
      </c>
      <c r="L188" s="77" t="e">
        <f t="shared" si="3"/>
        <v>#N/A</v>
      </c>
    </row>
    <row r="189" spans="1:12" x14ac:dyDescent="0.25">
      <c r="A189" s="215"/>
      <c r="B189" s="42"/>
      <c r="E189"/>
      <c r="F189" s="189"/>
      <c r="G189"/>
      <c r="H189"/>
      <c r="I189"/>
      <c r="J189"/>
      <c r="K189" s="214" t="e">
        <f>VLOOKUP(C189,[4]Master!$O:$Q,3,FALSE)</f>
        <v>#N/A</v>
      </c>
      <c r="L189" s="77" t="e">
        <f t="shared" si="3"/>
        <v>#N/A</v>
      </c>
    </row>
    <row r="190" spans="1:12" x14ac:dyDescent="0.25">
      <c r="A190" s="215"/>
      <c r="B190" s="42"/>
      <c r="E190"/>
      <c r="F190" s="189"/>
      <c r="G190"/>
      <c r="H190"/>
      <c r="I190"/>
      <c r="J190"/>
      <c r="K190" s="214" t="e">
        <f>VLOOKUP(C190,[4]Master!$O:$Q,3,FALSE)</f>
        <v>#N/A</v>
      </c>
      <c r="L190" s="77" t="e">
        <f t="shared" si="3"/>
        <v>#N/A</v>
      </c>
    </row>
    <row r="191" spans="1:12" x14ac:dyDescent="0.25">
      <c r="A191" s="215"/>
      <c r="B191" s="42"/>
      <c r="E191"/>
      <c r="F191" s="189"/>
      <c r="G191"/>
      <c r="H191"/>
      <c r="I191"/>
      <c r="J191"/>
      <c r="K191" s="214" t="e">
        <f>VLOOKUP(C191,[4]Master!$O:$Q,3,FALSE)</f>
        <v>#N/A</v>
      </c>
      <c r="L191" s="77" t="e">
        <f t="shared" si="3"/>
        <v>#N/A</v>
      </c>
    </row>
    <row r="192" spans="1:12" x14ac:dyDescent="0.25">
      <c r="A192" s="215"/>
      <c r="B192" s="42"/>
      <c r="E192"/>
      <c r="F192" s="189"/>
      <c r="G192"/>
      <c r="H192"/>
      <c r="I192"/>
      <c r="J192"/>
      <c r="K192" s="214" t="e">
        <f>VLOOKUP(C192,[4]Master!$O:$Q,3,FALSE)</f>
        <v>#N/A</v>
      </c>
      <c r="L192" s="77" t="e">
        <f t="shared" si="3"/>
        <v>#N/A</v>
      </c>
    </row>
    <row r="193" spans="1:12" x14ac:dyDescent="0.25">
      <c r="A193" s="215"/>
      <c r="B193" s="42"/>
      <c r="E193"/>
      <c r="F193" s="189"/>
      <c r="G193"/>
      <c r="H193"/>
      <c r="I193"/>
      <c r="J193"/>
      <c r="K193" s="214" t="e">
        <f>VLOOKUP(C193,[4]Master!$O:$Q,3,FALSE)</f>
        <v>#N/A</v>
      </c>
      <c r="L193" s="77" t="e">
        <f t="shared" si="3"/>
        <v>#N/A</v>
      </c>
    </row>
    <row r="194" spans="1:12" x14ac:dyDescent="0.25">
      <c r="A194" s="215"/>
      <c r="B194" s="42"/>
      <c r="E194"/>
      <c r="F194" s="189"/>
      <c r="G194"/>
      <c r="H194"/>
      <c r="I194"/>
      <c r="J194"/>
      <c r="K194" s="214" t="e">
        <f>VLOOKUP(C194,[4]Master!$O:$Q,3,FALSE)</f>
        <v>#N/A</v>
      </c>
      <c r="L194" s="77" t="e">
        <f t="shared" si="3"/>
        <v>#N/A</v>
      </c>
    </row>
    <row r="195" spans="1:12" x14ac:dyDescent="0.25">
      <c r="A195" s="189"/>
      <c r="B195" s="189"/>
      <c r="C195" s="189"/>
      <c r="D195" s="189"/>
      <c r="E195" s="189"/>
      <c r="F195" s="189"/>
      <c r="G195"/>
      <c r="H195"/>
      <c r="I195"/>
      <c r="J195"/>
      <c r="K195" s="214" t="e">
        <f>VLOOKUP(C195,[4]Master!$O:$Q,3,FALSE)</f>
        <v>#N/A</v>
      </c>
      <c r="L195" s="77" t="e">
        <f t="shared" si="3"/>
        <v>#N/A</v>
      </c>
    </row>
    <row r="196" spans="1:12" x14ac:dyDescent="0.25">
      <c r="A196" s="189"/>
      <c r="B196" s="189"/>
      <c r="C196" s="189"/>
      <c r="D196" s="189"/>
      <c r="E196" s="189"/>
      <c r="F196" s="189"/>
      <c r="G196"/>
      <c r="H196"/>
      <c r="I196"/>
      <c r="J196"/>
      <c r="K196" s="214" t="e">
        <f>VLOOKUP(C196,[4]Master!$O:$Q,3,FALSE)</f>
        <v>#N/A</v>
      </c>
      <c r="L196" s="77" t="e">
        <f t="shared" si="3"/>
        <v>#N/A</v>
      </c>
    </row>
    <row r="197" spans="1:12" x14ac:dyDescent="0.25">
      <c r="A197" s="189"/>
      <c r="B197" s="189"/>
      <c r="C197" s="189"/>
      <c r="D197" s="189"/>
      <c r="E197" s="189"/>
      <c r="F197" s="189"/>
      <c r="G197"/>
      <c r="H197"/>
      <c r="I197"/>
      <c r="J197"/>
      <c r="K197" s="214" t="e">
        <f>VLOOKUP(C197,[4]Master!$O:$Q,3,FALSE)</f>
        <v>#N/A</v>
      </c>
      <c r="L197" s="77" t="e">
        <f t="shared" si="3"/>
        <v>#N/A</v>
      </c>
    </row>
    <row r="198" spans="1:12" x14ac:dyDescent="0.25">
      <c r="A198" s="189"/>
      <c r="B198" s="189"/>
      <c r="C198" s="189"/>
      <c r="D198" s="189"/>
      <c r="E198" s="189"/>
      <c r="F198" s="189"/>
      <c r="G198"/>
      <c r="H198"/>
      <c r="I198"/>
      <c r="J198"/>
      <c r="K198" s="214" t="e">
        <f>VLOOKUP(C198,[4]Master!$O:$Q,3,FALSE)</f>
        <v>#N/A</v>
      </c>
      <c r="L198" s="77" t="e">
        <f t="shared" si="3"/>
        <v>#N/A</v>
      </c>
    </row>
    <row r="199" spans="1:12" x14ac:dyDescent="0.25">
      <c r="A199" s="189"/>
      <c r="B199" s="189"/>
      <c r="C199" s="189"/>
      <c r="D199" s="189"/>
      <c r="E199" s="189"/>
      <c r="F199" s="189"/>
      <c r="G199"/>
      <c r="H199"/>
      <c r="I199"/>
      <c r="J199"/>
      <c r="K199" s="214" t="e">
        <f>VLOOKUP(C199,[4]Master!$O:$Q,3,FALSE)</f>
        <v>#N/A</v>
      </c>
      <c r="L199" s="77" t="e">
        <f t="shared" ref="L199:L248" si="4">SUM(J199*K199)</f>
        <v>#N/A</v>
      </c>
    </row>
    <row r="200" spans="1:12" x14ac:dyDescent="0.25">
      <c r="A200" s="189"/>
      <c r="B200" s="189"/>
      <c r="C200" s="189"/>
      <c r="D200" s="189"/>
      <c r="E200" s="189"/>
      <c r="F200" s="189"/>
      <c r="G200"/>
      <c r="H200"/>
      <c r="I200"/>
      <c r="J200"/>
      <c r="K200" s="214" t="e">
        <f>VLOOKUP(C200,[4]Master!$O:$Q,3,FALSE)</f>
        <v>#N/A</v>
      </c>
      <c r="L200" s="77" t="e">
        <f t="shared" si="4"/>
        <v>#N/A</v>
      </c>
    </row>
    <row r="201" spans="1:12" x14ac:dyDescent="0.25">
      <c r="A201" s="189"/>
      <c r="B201" s="189"/>
      <c r="C201" s="189"/>
      <c r="D201" s="189"/>
      <c r="E201" s="189"/>
      <c r="F201" s="189"/>
      <c r="G201"/>
      <c r="H201"/>
      <c r="I201"/>
      <c r="J201"/>
      <c r="K201" s="214" t="e">
        <f>VLOOKUP(C201,[4]Master!$O:$Q,3,FALSE)</f>
        <v>#N/A</v>
      </c>
      <c r="L201" s="77" t="e">
        <f t="shared" si="4"/>
        <v>#N/A</v>
      </c>
    </row>
    <row r="202" spans="1:12" x14ac:dyDescent="0.25">
      <c r="A202" s="189"/>
      <c r="B202" s="189"/>
      <c r="C202" s="189"/>
      <c r="D202" s="189"/>
      <c r="E202" s="189"/>
      <c r="F202" s="189"/>
      <c r="G202"/>
      <c r="H202"/>
      <c r="I202"/>
      <c r="J202"/>
      <c r="K202" s="214" t="e">
        <f>VLOOKUP(C202,[4]Master!$O:$Q,3,FALSE)</f>
        <v>#N/A</v>
      </c>
      <c r="L202" s="77" t="e">
        <f t="shared" si="4"/>
        <v>#N/A</v>
      </c>
    </row>
    <row r="203" spans="1:12" x14ac:dyDescent="0.25">
      <c r="A203" s="189"/>
      <c r="B203" s="189"/>
      <c r="C203" s="189"/>
      <c r="D203" s="189"/>
      <c r="E203" s="189"/>
      <c r="F203" s="189"/>
      <c r="G203"/>
      <c r="H203"/>
      <c r="I203"/>
      <c r="J203"/>
      <c r="K203" s="214" t="e">
        <f>VLOOKUP(C203,[4]Master!$O:$Q,3,FALSE)</f>
        <v>#N/A</v>
      </c>
      <c r="L203" s="77" t="e">
        <f t="shared" si="4"/>
        <v>#N/A</v>
      </c>
    </row>
    <row r="204" spans="1:12" x14ac:dyDescent="0.25">
      <c r="A204" s="189"/>
      <c r="B204" s="189"/>
      <c r="C204" s="189"/>
      <c r="D204" s="189"/>
      <c r="E204" s="189"/>
      <c r="F204" s="189"/>
      <c r="G204"/>
      <c r="H204"/>
      <c r="I204"/>
      <c r="J204"/>
      <c r="K204" s="214" t="e">
        <f>VLOOKUP(C204,[4]Master!$O:$Q,3,FALSE)</f>
        <v>#N/A</v>
      </c>
      <c r="L204" s="77" t="e">
        <f t="shared" si="4"/>
        <v>#N/A</v>
      </c>
    </row>
    <row r="205" spans="1:12" x14ac:dyDescent="0.25">
      <c r="A205" s="189"/>
      <c r="B205" s="189"/>
      <c r="C205" s="189"/>
      <c r="D205" s="189"/>
      <c r="E205" s="189"/>
      <c r="F205" s="189"/>
      <c r="G205"/>
      <c r="H205"/>
      <c r="I205"/>
      <c r="J205"/>
      <c r="K205" s="214" t="e">
        <f>VLOOKUP(C205,[4]Master!$O:$Q,3,FALSE)</f>
        <v>#N/A</v>
      </c>
      <c r="L205" s="77" t="e">
        <f t="shared" si="4"/>
        <v>#N/A</v>
      </c>
    </row>
    <row r="206" spans="1:12" x14ac:dyDescent="0.25">
      <c r="A206" s="189"/>
      <c r="B206" s="189"/>
      <c r="C206" s="189"/>
      <c r="D206" s="189"/>
      <c r="E206" s="189"/>
      <c r="F206" s="189"/>
      <c r="G206"/>
      <c r="H206"/>
      <c r="I206"/>
      <c r="J206"/>
      <c r="K206" s="214" t="e">
        <f>VLOOKUP(C206,[4]Master!$O:$Q,3,FALSE)</f>
        <v>#N/A</v>
      </c>
      <c r="L206" s="77" t="e">
        <f t="shared" si="4"/>
        <v>#N/A</v>
      </c>
    </row>
    <row r="207" spans="1:12" x14ac:dyDescent="0.25">
      <c r="A207" s="189"/>
      <c r="B207" s="189"/>
      <c r="C207" s="189"/>
      <c r="D207" s="189"/>
      <c r="E207" s="189"/>
      <c r="F207" s="189"/>
      <c r="G207"/>
      <c r="H207"/>
      <c r="I207"/>
      <c r="J207"/>
      <c r="K207" s="214" t="e">
        <f>VLOOKUP(C207,[4]Master!$O:$Q,3,FALSE)</f>
        <v>#N/A</v>
      </c>
      <c r="L207" s="77" t="e">
        <f t="shared" si="4"/>
        <v>#N/A</v>
      </c>
    </row>
    <row r="208" spans="1:12" x14ac:dyDescent="0.25">
      <c r="A208" s="189"/>
      <c r="B208" s="189"/>
      <c r="C208" s="189"/>
      <c r="D208" s="189"/>
      <c r="E208" s="189"/>
      <c r="F208" s="189"/>
      <c r="G208"/>
      <c r="H208"/>
      <c r="I208"/>
      <c r="J208"/>
      <c r="K208" s="214" t="e">
        <f>VLOOKUP(C208,[4]Master!$O:$Q,3,FALSE)</f>
        <v>#N/A</v>
      </c>
      <c r="L208" s="77" t="e">
        <f t="shared" si="4"/>
        <v>#N/A</v>
      </c>
    </row>
    <row r="209" spans="1:12" x14ac:dyDescent="0.25">
      <c r="A209" s="189"/>
      <c r="B209" s="189"/>
      <c r="C209" s="189"/>
      <c r="D209" s="189"/>
      <c r="E209" s="189"/>
      <c r="F209" s="189"/>
      <c r="G209"/>
      <c r="H209"/>
      <c r="I209"/>
      <c r="J209"/>
      <c r="K209" s="214" t="e">
        <f>VLOOKUP(C209,[4]Master!$O:$Q,3,FALSE)</f>
        <v>#N/A</v>
      </c>
      <c r="L209" s="77" t="e">
        <f t="shared" si="4"/>
        <v>#N/A</v>
      </c>
    </row>
    <row r="210" spans="1:12" x14ac:dyDescent="0.25">
      <c r="A210" s="189"/>
      <c r="B210" s="189"/>
      <c r="C210" s="189"/>
      <c r="D210" s="189"/>
      <c r="E210" s="189"/>
      <c r="F210" s="189"/>
      <c r="G210"/>
      <c r="H210"/>
      <c r="I210"/>
      <c r="J210"/>
      <c r="K210" s="214" t="e">
        <f>VLOOKUP(C210,[4]Master!$O:$Q,3,FALSE)</f>
        <v>#N/A</v>
      </c>
      <c r="L210" s="77" t="e">
        <f t="shared" si="4"/>
        <v>#N/A</v>
      </c>
    </row>
    <row r="211" spans="1:12" x14ac:dyDescent="0.25">
      <c r="A211" s="189"/>
      <c r="B211" s="189"/>
      <c r="C211" s="189"/>
      <c r="D211" s="189"/>
      <c r="E211" s="189"/>
      <c r="F211" s="189"/>
      <c r="G211"/>
      <c r="H211"/>
      <c r="I211"/>
      <c r="J211"/>
      <c r="K211" s="214" t="e">
        <f>VLOOKUP(C211,[4]Master!$O:$Q,3,FALSE)</f>
        <v>#N/A</v>
      </c>
      <c r="L211" s="77" t="e">
        <f t="shared" si="4"/>
        <v>#N/A</v>
      </c>
    </row>
    <row r="212" spans="1:12" x14ac:dyDescent="0.25">
      <c r="A212" s="189"/>
      <c r="B212" s="189"/>
      <c r="C212" s="189"/>
      <c r="D212" s="189"/>
      <c r="E212" s="189"/>
      <c r="F212" s="189"/>
      <c r="G212"/>
      <c r="H212"/>
      <c r="I212"/>
      <c r="J212"/>
      <c r="K212" s="214" t="e">
        <f>VLOOKUP(C212,[4]Master!$O:$Q,3,FALSE)</f>
        <v>#N/A</v>
      </c>
      <c r="L212" s="77" t="e">
        <f t="shared" si="4"/>
        <v>#N/A</v>
      </c>
    </row>
    <row r="213" spans="1:12" x14ac:dyDescent="0.25">
      <c r="A213" s="189"/>
      <c r="B213" s="189"/>
      <c r="C213" s="189"/>
      <c r="D213" s="189"/>
      <c r="E213" s="189"/>
      <c r="F213" s="189"/>
      <c r="G213"/>
      <c r="H213"/>
      <c r="I213"/>
      <c r="J213"/>
      <c r="K213" s="214" t="e">
        <f>VLOOKUP(C213,[4]Master!$O:$Q,3,FALSE)</f>
        <v>#N/A</v>
      </c>
      <c r="L213" s="77" t="e">
        <f t="shared" si="4"/>
        <v>#N/A</v>
      </c>
    </row>
    <row r="214" spans="1:12" x14ac:dyDescent="0.25">
      <c r="A214" s="189"/>
      <c r="B214" s="189"/>
      <c r="C214" s="189"/>
      <c r="D214" s="189"/>
      <c r="E214" s="189"/>
      <c r="F214" s="189"/>
      <c r="G214"/>
      <c r="H214"/>
      <c r="I214"/>
      <c r="J214"/>
      <c r="K214" s="214" t="e">
        <f>VLOOKUP(C214,[4]Master!$O:$Q,3,FALSE)</f>
        <v>#N/A</v>
      </c>
      <c r="L214" s="77" t="e">
        <f t="shared" si="4"/>
        <v>#N/A</v>
      </c>
    </row>
    <row r="215" spans="1:12" x14ac:dyDescent="0.25">
      <c r="A215" s="189"/>
      <c r="B215" s="189"/>
      <c r="C215" s="189"/>
      <c r="D215" s="189"/>
      <c r="E215" s="189"/>
      <c r="F215" s="189"/>
      <c r="G215"/>
      <c r="H215"/>
      <c r="I215"/>
      <c r="J215"/>
      <c r="K215" s="214" t="e">
        <f>VLOOKUP(C215,[4]Master!$O:$Q,3,FALSE)</f>
        <v>#N/A</v>
      </c>
      <c r="L215" s="77" t="e">
        <f t="shared" si="4"/>
        <v>#N/A</v>
      </c>
    </row>
    <row r="216" spans="1:12" x14ac:dyDescent="0.25">
      <c r="A216" s="189"/>
      <c r="B216" s="189"/>
      <c r="C216" s="189"/>
      <c r="D216" s="189"/>
      <c r="E216" s="189"/>
      <c r="F216" s="189"/>
      <c r="G216"/>
      <c r="H216"/>
      <c r="I216"/>
      <c r="J216"/>
      <c r="K216" s="214" t="e">
        <f>VLOOKUP(C216,[4]Master!$O:$Q,3,FALSE)</f>
        <v>#N/A</v>
      </c>
      <c r="L216" s="77" t="e">
        <f t="shared" si="4"/>
        <v>#N/A</v>
      </c>
    </row>
    <row r="217" spans="1:12" x14ac:dyDescent="0.25">
      <c r="A217" s="189"/>
      <c r="B217" s="189"/>
      <c r="C217" s="189"/>
      <c r="D217" s="189"/>
      <c r="E217" s="189"/>
      <c r="F217" s="189"/>
      <c r="G217"/>
      <c r="H217"/>
      <c r="I217"/>
      <c r="J217"/>
      <c r="K217" s="214" t="e">
        <f>VLOOKUP(C217,[4]Master!$O:$Q,3,FALSE)</f>
        <v>#N/A</v>
      </c>
      <c r="L217" s="77" t="e">
        <f t="shared" si="4"/>
        <v>#N/A</v>
      </c>
    </row>
    <row r="218" spans="1:12" x14ac:dyDescent="0.25">
      <c r="A218" s="189"/>
      <c r="B218" s="189"/>
      <c r="C218" s="189"/>
      <c r="D218" s="189"/>
      <c r="E218" s="189"/>
      <c r="F218" s="189"/>
      <c r="G218"/>
      <c r="H218"/>
      <c r="I218"/>
      <c r="J218"/>
      <c r="K218" s="214" t="e">
        <f>VLOOKUP(C218,[4]Master!$O:$Q,3,FALSE)</f>
        <v>#N/A</v>
      </c>
      <c r="L218" s="77" t="e">
        <f t="shared" si="4"/>
        <v>#N/A</v>
      </c>
    </row>
    <row r="219" spans="1:12" x14ac:dyDescent="0.25">
      <c r="A219" s="189"/>
      <c r="B219" s="189"/>
      <c r="C219" s="189"/>
      <c r="D219" s="189"/>
      <c r="E219" s="189"/>
      <c r="F219" s="189"/>
      <c r="G219"/>
      <c r="H219"/>
      <c r="I219"/>
      <c r="J219"/>
      <c r="K219" s="214" t="e">
        <f>VLOOKUP(C219,[4]Master!$O:$Q,3,FALSE)</f>
        <v>#N/A</v>
      </c>
      <c r="L219" s="77" t="e">
        <f t="shared" si="4"/>
        <v>#N/A</v>
      </c>
    </row>
    <row r="220" spans="1:12" x14ac:dyDescent="0.25">
      <c r="A220" s="189"/>
      <c r="B220" s="189"/>
      <c r="C220" s="189"/>
      <c r="D220" s="189"/>
      <c r="E220" s="189"/>
      <c r="F220" s="189"/>
      <c r="G220" s="187"/>
      <c r="H220" s="187"/>
      <c r="I220" s="187"/>
      <c r="J220" s="213"/>
      <c r="K220" s="214" t="e">
        <f>VLOOKUP(C220,[4]Master!$O:$Q,3,FALSE)</f>
        <v>#N/A</v>
      </c>
      <c r="L220" s="77" t="e">
        <f t="shared" si="4"/>
        <v>#N/A</v>
      </c>
    </row>
    <row r="221" spans="1:12" x14ac:dyDescent="0.25">
      <c r="A221" s="189"/>
      <c r="B221" s="189"/>
      <c r="C221" s="189"/>
      <c r="D221" s="189"/>
      <c r="E221" s="189"/>
      <c r="F221" s="189"/>
      <c r="G221" s="187"/>
      <c r="H221" s="187"/>
      <c r="I221" s="187"/>
      <c r="J221" s="213"/>
      <c r="K221" s="214" t="e">
        <f>VLOOKUP(C221,[4]Master!$O:$Q,3,FALSE)</f>
        <v>#N/A</v>
      </c>
      <c r="L221" s="77" t="e">
        <f t="shared" si="4"/>
        <v>#N/A</v>
      </c>
    </row>
    <row r="222" spans="1:12" x14ac:dyDescent="0.25">
      <c r="A222" s="189"/>
      <c r="B222" s="189"/>
      <c r="C222" s="189"/>
      <c r="D222" s="189"/>
      <c r="E222" s="189"/>
      <c r="F222" s="189"/>
      <c r="G222" s="187"/>
      <c r="H222" s="187"/>
      <c r="I222" s="187"/>
      <c r="J222" s="213"/>
      <c r="K222" s="214" t="e">
        <f>VLOOKUP(C222,[4]Master!$O:$Q,3,FALSE)</f>
        <v>#N/A</v>
      </c>
      <c r="L222" s="77" t="e">
        <f t="shared" si="4"/>
        <v>#N/A</v>
      </c>
    </row>
    <row r="223" spans="1:12" x14ac:dyDescent="0.25">
      <c r="A223" s="189"/>
      <c r="B223" s="189"/>
      <c r="C223" s="189"/>
      <c r="D223" s="189"/>
      <c r="E223" s="189"/>
      <c r="F223" s="189"/>
      <c r="G223" s="187"/>
      <c r="H223" s="187"/>
      <c r="I223" s="187"/>
      <c r="J223" s="213"/>
      <c r="K223" s="214" t="e">
        <f>VLOOKUP(C223,[4]Master!$O:$Q,3,FALSE)</f>
        <v>#N/A</v>
      </c>
      <c r="L223" s="77" t="e">
        <f t="shared" si="4"/>
        <v>#N/A</v>
      </c>
    </row>
    <row r="224" spans="1:12" x14ac:dyDescent="0.25">
      <c r="A224" s="189"/>
      <c r="B224" s="189"/>
      <c r="C224" s="189"/>
      <c r="D224" s="189"/>
      <c r="E224" s="189"/>
      <c r="F224" s="189"/>
      <c r="G224" s="187"/>
      <c r="H224" s="187"/>
      <c r="I224" s="187"/>
      <c r="J224" s="213"/>
      <c r="K224" s="214" t="e">
        <f>VLOOKUP(C224,[4]Master!$O:$Q,3,FALSE)</f>
        <v>#N/A</v>
      </c>
      <c r="L224" s="77" t="e">
        <f t="shared" si="4"/>
        <v>#N/A</v>
      </c>
    </row>
    <row r="225" spans="1:14" x14ac:dyDescent="0.25">
      <c r="A225" s="189"/>
      <c r="B225" s="189"/>
      <c r="C225" s="189"/>
      <c r="D225" s="189"/>
      <c r="E225" s="189"/>
      <c r="F225" s="189"/>
      <c r="G225" s="187"/>
      <c r="H225" s="187"/>
      <c r="I225" s="187"/>
      <c r="J225" s="213"/>
      <c r="K225" s="214" t="e">
        <f>VLOOKUP(C225,[4]Master!$O:$Q,3,FALSE)</f>
        <v>#N/A</v>
      </c>
      <c r="L225" s="77" t="e">
        <f t="shared" si="4"/>
        <v>#N/A</v>
      </c>
    </row>
    <row r="226" spans="1:14" x14ac:dyDescent="0.25">
      <c r="A226" s="189"/>
      <c r="B226" s="189"/>
      <c r="C226" s="189"/>
      <c r="D226" s="189"/>
      <c r="E226" s="189"/>
      <c r="F226" s="189"/>
      <c r="G226" s="187"/>
      <c r="H226" s="187"/>
      <c r="I226" s="187"/>
      <c r="J226" s="213"/>
      <c r="K226" s="214" t="e">
        <f>VLOOKUP(C226,[4]Master!$O:$Q,3,FALSE)</f>
        <v>#N/A</v>
      </c>
      <c r="L226" s="77" t="e">
        <f t="shared" si="4"/>
        <v>#N/A</v>
      </c>
    </row>
    <row r="227" spans="1:14" x14ac:dyDescent="0.25">
      <c r="A227" s="189"/>
      <c r="B227" s="189"/>
      <c r="C227" s="189"/>
      <c r="D227" s="189"/>
      <c r="E227" s="189"/>
      <c r="F227" s="189"/>
      <c r="G227" s="187"/>
      <c r="H227" s="187"/>
      <c r="I227" s="187"/>
      <c r="J227" s="213"/>
      <c r="K227" s="214" t="e">
        <f>VLOOKUP(C227,[4]Master!$O:$Q,3,FALSE)</f>
        <v>#N/A</v>
      </c>
      <c r="L227" s="77" t="e">
        <f t="shared" si="4"/>
        <v>#N/A</v>
      </c>
    </row>
    <row r="228" spans="1:14" x14ac:dyDescent="0.25">
      <c r="A228" s="189"/>
      <c r="B228" s="189"/>
      <c r="C228" s="189"/>
      <c r="D228" s="189"/>
      <c r="E228" s="189"/>
      <c r="F228" s="189"/>
      <c r="G228" s="187"/>
      <c r="H228" s="187"/>
      <c r="I228" s="187"/>
      <c r="J228" s="187"/>
      <c r="K228" s="214" t="e">
        <f>VLOOKUP(C228,[4]Master!$O:$Q,3,FALSE)</f>
        <v>#N/A</v>
      </c>
      <c r="L228" s="77" t="e">
        <f t="shared" si="4"/>
        <v>#N/A</v>
      </c>
    </row>
    <row r="229" spans="1:14" x14ac:dyDescent="0.25">
      <c r="A229" s="189"/>
      <c r="B229" s="189"/>
      <c r="C229" s="189"/>
      <c r="D229" s="189"/>
      <c r="E229" s="189"/>
      <c r="F229" s="189"/>
      <c r="G229" s="187"/>
      <c r="H229" s="187"/>
      <c r="I229" s="187"/>
      <c r="J229" s="187"/>
      <c r="K229" s="214" t="e">
        <f>VLOOKUP(C229,[4]Master!$O:$Q,3,FALSE)</f>
        <v>#N/A</v>
      </c>
      <c r="L229" s="77" t="e">
        <f t="shared" si="4"/>
        <v>#N/A</v>
      </c>
    </row>
    <row r="230" spans="1:14" x14ac:dyDescent="0.25">
      <c r="A230" s="189"/>
      <c r="B230" s="189"/>
      <c r="C230" s="189"/>
      <c r="D230" s="189"/>
      <c r="E230" s="189"/>
      <c r="F230" s="189"/>
      <c r="G230" s="187"/>
      <c r="H230" s="187"/>
      <c r="I230" s="187"/>
      <c r="J230" s="187"/>
      <c r="K230" s="214" t="e">
        <f>VLOOKUP(C230,[4]Master!$O:$Q,3,FALSE)</f>
        <v>#N/A</v>
      </c>
      <c r="L230" s="77" t="e">
        <f t="shared" si="4"/>
        <v>#N/A</v>
      </c>
    </row>
    <row r="231" spans="1:14" x14ac:dyDescent="0.25">
      <c r="A231" s="189"/>
      <c r="B231" s="189"/>
      <c r="C231" s="189"/>
      <c r="D231" s="189"/>
      <c r="E231" s="189"/>
      <c r="F231" s="189"/>
      <c r="G231" s="187"/>
      <c r="H231" s="187"/>
      <c r="I231" s="187"/>
      <c r="J231" s="187"/>
      <c r="K231" s="214" t="e">
        <f>VLOOKUP(C231,[4]Master!$O:$Q,3,FALSE)</f>
        <v>#N/A</v>
      </c>
      <c r="L231" s="77" t="e">
        <f t="shared" si="4"/>
        <v>#N/A</v>
      </c>
    </row>
    <row r="232" spans="1:14" x14ac:dyDescent="0.25">
      <c r="A232" s="189"/>
      <c r="B232" s="189"/>
      <c r="C232" s="189"/>
      <c r="D232" s="189"/>
      <c r="E232" s="189"/>
      <c r="F232" s="189"/>
      <c r="G232" s="187"/>
      <c r="H232" s="187"/>
      <c r="I232" s="187"/>
      <c r="J232" s="187"/>
      <c r="K232" s="214" t="e">
        <f>VLOOKUP(C232,[4]Master!$O:$Q,3,FALSE)</f>
        <v>#N/A</v>
      </c>
      <c r="L232" s="77" t="e">
        <f t="shared" si="4"/>
        <v>#N/A</v>
      </c>
    </row>
    <row r="233" spans="1:14" x14ac:dyDescent="0.25">
      <c r="A233" s="189"/>
      <c r="B233" s="189"/>
      <c r="C233" s="189"/>
      <c r="D233" s="189"/>
      <c r="E233" s="189"/>
      <c r="F233" s="189"/>
      <c r="G233" s="187"/>
      <c r="H233" s="187"/>
      <c r="I233" s="187"/>
      <c r="J233" s="187"/>
      <c r="K233" s="214" t="e">
        <f>VLOOKUP(C233,[4]Master!$O:$Q,3,FALSE)</f>
        <v>#N/A</v>
      </c>
      <c r="L233" s="77" t="e">
        <f t="shared" si="4"/>
        <v>#N/A</v>
      </c>
    </row>
    <row r="234" spans="1:14" x14ac:dyDescent="0.25">
      <c r="A234" s="189"/>
      <c r="B234" s="189"/>
      <c r="C234" s="189"/>
      <c r="D234" s="189"/>
      <c r="E234" s="189"/>
      <c r="F234" s="189"/>
      <c r="G234" s="187"/>
      <c r="H234" s="187"/>
      <c r="I234" s="187"/>
      <c r="J234" s="187"/>
      <c r="K234" s="214" t="e">
        <f>VLOOKUP(C234,[4]Master!$O:$Q,3,FALSE)</f>
        <v>#N/A</v>
      </c>
      <c r="L234" s="77" t="e">
        <f t="shared" si="4"/>
        <v>#N/A</v>
      </c>
    </row>
    <row r="235" spans="1:14" x14ac:dyDescent="0.25">
      <c r="A235" s="189"/>
      <c r="B235" s="189"/>
      <c r="C235" s="189"/>
      <c r="D235" s="189"/>
      <c r="E235" s="189"/>
      <c r="F235" s="189"/>
      <c r="G235" s="187"/>
      <c r="H235" s="187"/>
      <c r="I235" s="187"/>
      <c r="J235" s="187"/>
      <c r="K235" s="214" t="e">
        <f>VLOOKUP(C235,[4]Master!$O:$Q,3,FALSE)</f>
        <v>#N/A</v>
      </c>
      <c r="L235" s="77" t="e">
        <f t="shared" si="4"/>
        <v>#N/A</v>
      </c>
    </row>
    <row r="236" spans="1:14" x14ac:dyDescent="0.25">
      <c r="A236" s="189"/>
      <c r="B236" s="189"/>
      <c r="C236" s="189"/>
      <c r="D236" s="189"/>
      <c r="E236" s="189"/>
      <c r="F236" s="189"/>
      <c r="G236" s="187"/>
      <c r="H236" s="187"/>
      <c r="I236" s="187"/>
      <c r="J236" s="187"/>
      <c r="K236" s="214" t="e">
        <f>VLOOKUP(C236,[4]Master!$O:$Q,3,FALSE)</f>
        <v>#N/A</v>
      </c>
      <c r="L236" s="77" t="e">
        <f t="shared" si="4"/>
        <v>#N/A</v>
      </c>
    </row>
    <row r="237" spans="1:14" x14ac:dyDescent="0.25">
      <c r="A237" s="189"/>
      <c r="B237" s="189"/>
      <c r="C237" s="189"/>
      <c r="D237" s="189"/>
      <c r="E237" s="189"/>
      <c r="F237" s="189"/>
      <c r="G237" s="187"/>
      <c r="H237" s="187"/>
      <c r="I237" s="187"/>
      <c r="J237" s="187"/>
      <c r="K237" s="214" t="e">
        <f>VLOOKUP(C237,[4]Master!$O:$Q,3,FALSE)</f>
        <v>#N/A</v>
      </c>
      <c r="L237" s="77" t="e">
        <f t="shared" si="4"/>
        <v>#N/A</v>
      </c>
    </row>
    <row r="238" spans="1:14" x14ac:dyDescent="0.25">
      <c r="A238" s="189"/>
      <c r="B238" s="189"/>
      <c r="C238" s="189"/>
      <c r="D238" s="189"/>
      <c r="E238" s="189"/>
      <c r="F238" s="189"/>
      <c r="G238" s="187"/>
      <c r="H238" s="187"/>
      <c r="I238" s="187"/>
      <c r="J238" s="187"/>
      <c r="K238" s="214" t="e">
        <f>VLOOKUP(C238,[4]Master!$O:$Q,3,FALSE)</f>
        <v>#N/A</v>
      </c>
      <c r="L238" s="77" t="e">
        <f t="shared" si="4"/>
        <v>#N/A</v>
      </c>
    </row>
    <row r="239" spans="1:14" x14ac:dyDescent="0.25">
      <c r="A239" s="189"/>
      <c r="B239" s="189"/>
      <c r="C239" s="189"/>
      <c r="D239" s="189"/>
      <c r="E239" s="189"/>
      <c r="F239" s="189"/>
      <c r="G239" s="187"/>
      <c r="H239" s="187"/>
      <c r="I239" s="187"/>
      <c r="J239" s="187"/>
      <c r="K239" s="214" t="e">
        <f>VLOOKUP(C239,[4]Master!$O:$Q,3,FALSE)</f>
        <v>#N/A</v>
      </c>
      <c r="L239" s="77" t="e">
        <f t="shared" si="4"/>
        <v>#N/A</v>
      </c>
      <c r="M239" s="187"/>
      <c r="N239" s="187"/>
    </row>
    <row r="240" spans="1:14" x14ac:dyDescent="0.25">
      <c r="A240" s="189"/>
      <c r="B240" s="189"/>
      <c r="C240" s="189"/>
      <c r="D240" s="189"/>
      <c r="E240" s="189"/>
      <c r="F240" s="189"/>
      <c r="G240" s="187"/>
      <c r="H240" s="187"/>
      <c r="I240" s="187"/>
      <c r="J240" s="187"/>
      <c r="K240" s="214" t="e">
        <f>VLOOKUP(C240,[4]Master!$O:$Q,3,FALSE)</f>
        <v>#N/A</v>
      </c>
      <c r="L240" s="77" t="e">
        <f t="shared" si="4"/>
        <v>#N/A</v>
      </c>
    </row>
    <row r="241" spans="1:12" x14ac:dyDescent="0.25">
      <c r="A241" s="189"/>
      <c r="B241" s="189"/>
      <c r="C241" s="189"/>
      <c r="D241" s="189"/>
      <c r="E241" s="189"/>
      <c r="F241" s="189"/>
      <c r="G241" s="187"/>
      <c r="H241" s="187"/>
      <c r="I241" s="187"/>
      <c r="J241" s="187"/>
      <c r="K241" s="214" t="e">
        <f>VLOOKUP(C241,[4]Master!$O:$Q,3,FALSE)</f>
        <v>#N/A</v>
      </c>
      <c r="L241" s="77" t="e">
        <f t="shared" si="4"/>
        <v>#N/A</v>
      </c>
    </row>
    <row r="242" spans="1:12" x14ac:dyDescent="0.25">
      <c r="A242" s="189"/>
      <c r="B242" s="189"/>
      <c r="C242" s="189"/>
      <c r="D242" s="189"/>
      <c r="E242" s="189"/>
      <c r="F242" s="189"/>
      <c r="G242" s="187"/>
      <c r="H242" s="187"/>
      <c r="I242" s="187"/>
      <c r="J242" s="187"/>
      <c r="K242" s="214" t="e">
        <f>VLOOKUP(C242,[4]Master!$O:$Q,3,FALSE)</f>
        <v>#N/A</v>
      </c>
      <c r="L242" s="77" t="e">
        <f t="shared" si="4"/>
        <v>#N/A</v>
      </c>
    </row>
    <row r="243" spans="1:12" x14ac:dyDescent="0.25">
      <c r="A243" s="189"/>
      <c r="B243" s="189"/>
      <c r="C243" s="189"/>
      <c r="D243" s="189"/>
      <c r="E243" s="189"/>
      <c r="F243" s="189"/>
      <c r="G243" s="187"/>
      <c r="H243" s="187"/>
      <c r="I243" s="187"/>
      <c r="J243" s="187"/>
      <c r="K243" s="214" t="e">
        <f>VLOOKUP(C243,[4]Master!$O:$Q,3,FALSE)</f>
        <v>#N/A</v>
      </c>
      <c r="L243" s="77" t="e">
        <f t="shared" si="4"/>
        <v>#N/A</v>
      </c>
    </row>
    <row r="244" spans="1:12" x14ac:dyDescent="0.25">
      <c r="A244" s="189"/>
      <c r="B244" s="189"/>
      <c r="C244" s="189"/>
      <c r="D244" s="189"/>
      <c r="E244" s="189"/>
      <c r="F244" s="189"/>
      <c r="G244" s="187"/>
      <c r="H244" s="187"/>
      <c r="I244" s="187"/>
      <c r="J244" s="187"/>
      <c r="K244" s="214" t="e">
        <f>VLOOKUP(C244,[4]Master!$O:$Q,3,FALSE)</f>
        <v>#N/A</v>
      </c>
      <c r="L244" s="77" t="e">
        <f t="shared" si="4"/>
        <v>#N/A</v>
      </c>
    </row>
    <row r="245" spans="1:12" x14ac:dyDescent="0.25">
      <c r="A245" s="189"/>
      <c r="B245" s="189"/>
      <c r="C245" s="189"/>
      <c r="D245" s="189"/>
      <c r="E245" s="189"/>
      <c r="F245" s="189"/>
      <c r="G245" s="187"/>
      <c r="H245" s="187"/>
      <c r="I245" s="187"/>
      <c r="J245" s="187"/>
      <c r="K245" s="214" t="e">
        <f>VLOOKUP(C245,[4]Master!$O:$Q,3,FALSE)</f>
        <v>#N/A</v>
      </c>
      <c r="L245" s="77" t="e">
        <f t="shared" si="4"/>
        <v>#N/A</v>
      </c>
    </row>
    <row r="246" spans="1:12" x14ac:dyDescent="0.25">
      <c r="A246" s="189"/>
      <c r="B246" s="189"/>
      <c r="C246" s="189"/>
      <c r="D246" s="189"/>
      <c r="E246" s="189"/>
      <c r="F246" s="189"/>
      <c r="G246" s="187"/>
      <c r="H246" s="187"/>
      <c r="I246" s="187"/>
      <c r="J246" s="187"/>
      <c r="K246" s="214" t="e">
        <f>VLOOKUP(C246,[4]Master!$O:$Q,3,FALSE)</f>
        <v>#N/A</v>
      </c>
      <c r="L246" s="77" t="e">
        <f t="shared" si="4"/>
        <v>#N/A</v>
      </c>
    </row>
    <row r="247" spans="1:12" x14ac:dyDescent="0.25">
      <c r="A247" s="189"/>
      <c r="B247" s="189"/>
      <c r="C247" s="189"/>
      <c r="D247" s="189"/>
      <c r="E247" s="189"/>
      <c r="F247" s="189"/>
      <c r="G247" s="187"/>
      <c r="H247" s="187"/>
      <c r="I247" s="187"/>
      <c r="J247" s="187"/>
      <c r="K247" s="214" t="e">
        <f>VLOOKUP(C247,[4]Master!$O:$Q,3,FALSE)</f>
        <v>#N/A</v>
      </c>
      <c r="L247" s="77" t="e">
        <f t="shared" si="4"/>
        <v>#N/A</v>
      </c>
    </row>
    <row r="248" spans="1:12" x14ac:dyDescent="0.25">
      <c r="A248" s="189"/>
      <c r="B248" s="189"/>
      <c r="C248" s="189"/>
      <c r="D248" s="189"/>
      <c r="E248" s="189"/>
      <c r="F248" s="189"/>
      <c r="G248" s="187"/>
      <c r="H248" s="187"/>
      <c r="I248" s="187"/>
      <c r="J248" s="187"/>
      <c r="K248" s="214" t="e">
        <f>VLOOKUP(C248,[4]Master!$O:$Q,3,FALSE)</f>
        <v>#N/A</v>
      </c>
      <c r="L248" s="77" t="e">
        <f t="shared" si="4"/>
        <v>#N/A</v>
      </c>
    </row>
    <row r="249" spans="1:12" x14ac:dyDescent="0.25">
      <c r="A249" s="189"/>
      <c r="B249" s="189"/>
      <c r="C249" s="189"/>
      <c r="D249" s="189"/>
      <c r="E249" s="189"/>
      <c r="F249" s="189"/>
      <c r="G249" s="187"/>
      <c r="H249" s="187"/>
      <c r="I249" s="187"/>
      <c r="J249" s="187"/>
      <c r="K249" s="187"/>
      <c r="L249" s="187"/>
    </row>
    <row r="250" spans="1:12" x14ac:dyDescent="0.25">
      <c r="A250" s="189"/>
      <c r="B250" s="189"/>
      <c r="C250" s="189"/>
      <c r="D250" s="189"/>
      <c r="E250" s="189"/>
      <c r="F250" s="189"/>
      <c r="G250" s="187"/>
      <c r="H250" s="187"/>
      <c r="I250" s="187"/>
      <c r="J250" s="187"/>
      <c r="K250" s="187"/>
      <c r="L250" s="187"/>
    </row>
    <row r="251" spans="1:12" x14ac:dyDescent="0.25">
      <c r="A251" s="189"/>
      <c r="B251" s="189"/>
      <c r="C251" s="189"/>
      <c r="D251" s="189"/>
      <c r="E251" s="189"/>
      <c r="F251" s="189"/>
      <c r="G251" s="187"/>
      <c r="H251" s="187"/>
      <c r="I251" s="187"/>
      <c r="J251" s="187"/>
      <c r="K251" s="187"/>
      <c r="L251" s="187"/>
    </row>
    <row r="252" spans="1:12" x14ac:dyDescent="0.25">
      <c r="A252" s="189"/>
      <c r="B252" s="189"/>
      <c r="C252" s="189"/>
      <c r="D252" s="189"/>
      <c r="E252" s="189"/>
      <c r="F252" s="189"/>
      <c r="G252" s="187"/>
      <c r="H252" s="187"/>
      <c r="I252" s="187"/>
      <c r="J252" s="187"/>
      <c r="K252" s="187"/>
      <c r="L252" s="187"/>
    </row>
    <row r="253" spans="1:12" x14ac:dyDescent="0.25">
      <c r="A253" s="189"/>
      <c r="B253" s="189"/>
      <c r="C253" s="189"/>
      <c r="D253" s="189"/>
      <c r="E253" s="189"/>
      <c r="F253" s="189"/>
      <c r="G253" s="187"/>
      <c r="H253" s="187"/>
      <c r="I253" s="187"/>
      <c r="J253" s="187"/>
      <c r="K253" s="187"/>
      <c r="L253" s="187"/>
    </row>
    <row r="254" spans="1:12" x14ac:dyDescent="0.25">
      <c r="A254" s="189"/>
      <c r="B254" s="189"/>
      <c r="C254" s="189"/>
      <c r="D254" s="189"/>
      <c r="E254" s="189"/>
      <c r="F254" s="189"/>
      <c r="G254" s="187"/>
      <c r="H254" s="187"/>
      <c r="I254" s="187"/>
      <c r="J254" s="187"/>
      <c r="K254" s="187"/>
      <c r="L254" s="187"/>
    </row>
    <row r="255" spans="1:12" x14ac:dyDescent="0.25">
      <c r="A255" s="189"/>
      <c r="B255" s="189"/>
      <c r="C255" s="189"/>
      <c r="D255" s="189"/>
      <c r="E255" s="189"/>
      <c r="F255" s="189"/>
      <c r="G255" s="187"/>
      <c r="H255" s="187"/>
      <c r="I255" s="187"/>
      <c r="J255" s="187"/>
      <c r="K255" s="187"/>
      <c r="L255" s="187"/>
    </row>
    <row r="256" spans="1:12" x14ac:dyDescent="0.25">
      <c r="A256" s="189"/>
      <c r="B256" s="189"/>
      <c r="C256" s="189"/>
      <c r="D256" s="189"/>
      <c r="E256" s="189"/>
      <c r="F256" s="189"/>
      <c r="G256" s="187"/>
      <c r="H256" s="187"/>
      <c r="I256" s="187"/>
      <c r="J256" s="187"/>
      <c r="K256" s="187"/>
      <c r="L256" s="188"/>
    </row>
    <row r="257" spans="1:12" x14ac:dyDescent="0.25">
      <c r="A257" s="189"/>
      <c r="B257" s="189"/>
      <c r="C257" s="189"/>
      <c r="D257" s="189"/>
      <c r="E257" s="189"/>
      <c r="F257" s="189"/>
      <c r="G257" s="187"/>
      <c r="H257" s="187"/>
      <c r="I257" s="187"/>
      <c r="J257" s="187"/>
      <c r="K257" s="187"/>
      <c r="L257" s="187"/>
    </row>
    <row r="258" spans="1:12" x14ac:dyDescent="0.25">
      <c r="A258" s="189"/>
      <c r="B258" s="189"/>
      <c r="C258" s="189"/>
      <c r="D258" s="189"/>
      <c r="E258" s="189"/>
      <c r="F258" s="189"/>
      <c r="G258" s="187"/>
      <c r="H258" s="187"/>
      <c r="I258" s="187"/>
      <c r="J258" s="187"/>
      <c r="K258" s="187"/>
      <c r="L258" s="187"/>
    </row>
    <row r="259" spans="1:12" x14ac:dyDescent="0.25">
      <c r="A259" s="189"/>
      <c r="B259" s="189"/>
      <c r="C259" s="189"/>
      <c r="D259" s="189"/>
      <c r="E259" s="189"/>
      <c r="F259" s="189"/>
      <c r="L259" s="201"/>
    </row>
    <row r="260" spans="1:12" x14ac:dyDescent="0.25">
      <c r="A260" s="189"/>
      <c r="B260" s="189"/>
      <c r="C260" s="189"/>
      <c r="D260" s="189"/>
      <c r="E260" s="189"/>
      <c r="F260" s="189"/>
    </row>
    <row r="261" spans="1:12" x14ac:dyDescent="0.25">
      <c r="A261" s="189"/>
      <c r="B261" s="189"/>
      <c r="C261" s="189"/>
      <c r="D261" s="189"/>
      <c r="E261" s="189"/>
      <c r="F261" s="189"/>
    </row>
    <row r="262" spans="1:12" x14ac:dyDescent="0.25">
      <c r="A262" s="189"/>
      <c r="B262" s="189"/>
      <c r="C262" s="189"/>
      <c r="D262" s="189"/>
      <c r="E262" s="189"/>
      <c r="F262" s="189"/>
    </row>
    <row r="263" spans="1:12" x14ac:dyDescent="0.25">
      <c r="A263" s="189"/>
      <c r="B263" s="189"/>
      <c r="C263" s="189"/>
      <c r="D263" s="189"/>
      <c r="E263" s="189"/>
      <c r="F263" s="189"/>
    </row>
    <row r="264" spans="1:12" x14ac:dyDescent="0.25">
      <c r="A264" s="189"/>
      <c r="B264" s="189"/>
      <c r="C264" s="189"/>
      <c r="D264" s="189"/>
      <c r="E264" s="189"/>
      <c r="F264" s="189"/>
    </row>
    <row r="265" spans="1:12" x14ac:dyDescent="0.25">
      <c r="A265" s="189"/>
      <c r="B265" s="189"/>
      <c r="C265" s="189"/>
      <c r="D265" s="189"/>
      <c r="E265" s="189"/>
      <c r="F265" s="189"/>
    </row>
    <row r="266" spans="1:12" x14ac:dyDescent="0.25">
      <c r="A266" s="189"/>
      <c r="B266" s="189"/>
      <c r="C266" s="189"/>
      <c r="D266" s="189"/>
      <c r="E266" s="189"/>
      <c r="F266" s="189"/>
    </row>
    <row r="267" spans="1:12" x14ac:dyDescent="0.25">
      <c r="A267" s="189"/>
      <c r="B267" s="189"/>
      <c r="C267" s="189"/>
      <c r="D267" s="189"/>
      <c r="E267" s="189"/>
      <c r="F267" s="189"/>
    </row>
    <row r="268" spans="1:12" x14ac:dyDescent="0.25">
      <c r="A268" s="189"/>
      <c r="B268" s="189"/>
      <c r="C268" s="189"/>
      <c r="D268" s="189"/>
      <c r="E268" s="189"/>
      <c r="F268" s="189"/>
    </row>
    <row r="269" spans="1:12" x14ac:dyDescent="0.25">
      <c r="A269" s="189"/>
      <c r="B269" s="189"/>
      <c r="C269" s="189"/>
      <c r="D269" s="189"/>
      <c r="E269" s="189"/>
      <c r="F269" s="189"/>
    </row>
    <row r="270" spans="1:12" x14ac:dyDescent="0.25">
      <c r="A270" s="189"/>
      <c r="B270" s="189"/>
      <c r="C270" s="189"/>
      <c r="D270" s="189"/>
      <c r="E270" s="189"/>
      <c r="F270" s="189"/>
    </row>
    <row r="271" spans="1:12" x14ac:dyDescent="0.25">
      <c r="A271" s="189"/>
      <c r="B271" s="189"/>
      <c r="C271" s="189"/>
      <c r="D271" s="189"/>
      <c r="E271" s="189"/>
      <c r="F271" s="189"/>
    </row>
    <row r="272" spans="1:12" x14ac:dyDescent="0.25">
      <c r="A272" s="189"/>
      <c r="B272" s="189"/>
      <c r="C272" s="189"/>
      <c r="D272" s="189"/>
      <c r="E272" s="189"/>
      <c r="F272" s="189"/>
    </row>
    <row r="273" spans="1:6" x14ac:dyDescent="0.25">
      <c r="A273" s="189"/>
      <c r="B273" s="189"/>
      <c r="C273" s="189"/>
      <c r="D273" s="189"/>
      <c r="E273" s="189"/>
      <c r="F273" s="189"/>
    </row>
    <row r="274" spans="1:6" x14ac:dyDescent="0.25">
      <c r="A274" s="189"/>
      <c r="B274" s="189"/>
      <c r="C274" s="189"/>
      <c r="D274" s="189"/>
      <c r="E274" s="189"/>
      <c r="F274" s="189"/>
    </row>
    <row r="275" spans="1:6" x14ac:dyDescent="0.25">
      <c r="A275" s="189"/>
      <c r="B275" s="189"/>
      <c r="C275" s="189"/>
      <c r="D275" s="189"/>
      <c r="E275" s="189"/>
      <c r="F275" s="189"/>
    </row>
    <row r="276" spans="1:6" x14ac:dyDescent="0.25">
      <c r="A276" s="189"/>
      <c r="B276" s="189"/>
      <c r="C276" s="189"/>
      <c r="D276" s="189"/>
      <c r="E276" s="189"/>
      <c r="F276" s="189"/>
    </row>
    <row r="277" spans="1:6" x14ac:dyDescent="0.25">
      <c r="A277" s="189"/>
      <c r="B277" s="189"/>
      <c r="C277" s="189"/>
      <c r="D277" s="189"/>
      <c r="E277" s="189"/>
      <c r="F277" s="189"/>
    </row>
    <row r="278" spans="1:6" x14ac:dyDescent="0.25">
      <c r="A278" s="189"/>
      <c r="B278" s="189"/>
      <c r="C278" s="189"/>
      <c r="D278" s="189"/>
      <c r="E278" s="189"/>
      <c r="F278" s="189"/>
    </row>
    <row r="279" spans="1:6" x14ac:dyDescent="0.25">
      <c r="A279" s="189"/>
      <c r="B279" s="189"/>
      <c r="C279" s="189"/>
      <c r="D279" s="189"/>
      <c r="E279" s="189"/>
      <c r="F279" s="189"/>
    </row>
    <row r="280" spans="1:6" x14ac:dyDescent="0.25">
      <c r="A280" s="189"/>
      <c r="B280" s="189"/>
      <c r="C280" s="189"/>
      <c r="D280" s="189"/>
      <c r="E280" s="189"/>
      <c r="F280" s="189"/>
    </row>
    <row r="281" spans="1:6" x14ac:dyDescent="0.25">
      <c r="A281" s="189"/>
      <c r="B281" s="189"/>
      <c r="C281" s="189"/>
      <c r="D281" s="189"/>
      <c r="E281" s="189"/>
      <c r="F281" s="189"/>
    </row>
    <row r="282" spans="1:6" x14ac:dyDescent="0.25">
      <c r="A282" s="189"/>
      <c r="B282" s="189"/>
      <c r="C282" s="189"/>
      <c r="D282" s="189"/>
      <c r="E282" s="189"/>
      <c r="F282" s="189"/>
    </row>
    <row r="283" spans="1:6" x14ac:dyDescent="0.25">
      <c r="A283" s="189"/>
      <c r="B283" s="189"/>
      <c r="C283" s="189"/>
      <c r="D283" s="189"/>
      <c r="E283" s="189"/>
      <c r="F283" s="189"/>
    </row>
    <row r="284" spans="1:6" x14ac:dyDescent="0.25">
      <c r="A284" s="189"/>
      <c r="B284" s="189"/>
      <c r="C284" s="189"/>
      <c r="D284" s="189"/>
      <c r="E284" s="189"/>
      <c r="F284" s="189"/>
    </row>
    <row r="285" spans="1:6" x14ac:dyDescent="0.25">
      <c r="A285" s="189"/>
      <c r="B285" s="189"/>
      <c r="C285" s="189"/>
      <c r="D285" s="189"/>
      <c r="E285" s="189"/>
      <c r="F285" s="189"/>
    </row>
    <row r="286" spans="1:6" x14ac:dyDescent="0.25">
      <c r="A286" s="189"/>
      <c r="B286" s="189"/>
      <c r="C286" s="189"/>
      <c r="D286" s="189"/>
      <c r="E286" s="189"/>
      <c r="F286" s="189"/>
    </row>
    <row r="287" spans="1:6" x14ac:dyDescent="0.25">
      <c r="A287" s="189"/>
      <c r="B287" s="189"/>
      <c r="C287" s="189"/>
      <c r="D287" s="189"/>
      <c r="E287" s="189"/>
      <c r="F287" s="189"/>
    </row>
    <row r="288" spans="1:6" x14ac:dyDescent="0.25">
      <c r="A288" s="189"/>
      <c r="B288" s="189"/>
      <c r="C288" s="189"/>
      <c r="D288" s="189"/>
      <c r="E288" s="189"/>
      <c r="F288" s="189"/>
    </row>
    <row r="289" spans="1:6" x14ac:dyDescent="0.25">
      <c r="A289" s="189"/>
      <c r="B289" s="189"/>
      <c r="C289" s="189"/>
      <c r="D289" s="189"/>
      <c r="E289" s="189"/>
      <c r="F289" s="189"/>
    </row>
    <row r="290" spans="1:6" x14ac:dyDescent="0.25">
      <c r="A290" s="189"/>
      <c r="B290" s="189"/>
      <c r="C290" s="189"/>
      <c r="D290" s="189"/>
      <c r="E290" s="189"/>
      <c r="F290" s="189"/>
    </row>
    <row r="291" spans="1:6" x14ac:dyDescent="0.25">
      <c r="A291" s="189"/>
      <c r="B291" s="189"/>
      <c r="C291" s="189"/>
      <c r="D291" s="189"/>
      <c r="E291" s="189"/>
      <c r="F291" s="189"/>
    </row>
    <row r="292" spans="1:6" x14ac:dyDescent="0.25">
      <c r="A292" s="189"/>
      <c r="B292" s="189"/>
      <c r="C292" s="189"/>
      <c r="D292" s="189"/>
      <c r="E292" s="189"/>
      <c r="F292" s="189"/>
    </row>
    <row r="293" spans="1:6" x14ac:dyDescent="0.25">
      <c r="A293" s="189"/>
      <c r="B293" s="189"/>
      <c r="C293" s="189"/>
      <c r="D293" s="189"/>
      <c r="E293" s="189"/>
      <c r="F293" s="189"/>
    </row>
    <row r="294" spans="1:6" x14ac:dyDescent="0.25">
      <c r="A294" s="189"/>
      <c r="B294" s="189"/>
      <c r="C294" s="189"/>
      <c r="D294" s="189"/>
      <c r="E294" s="189"/>
      <c r="F294" s="189"/>
    </row>
    <row r="295" spans="1:6" x14ac:dyDescent="0.25">
      <c r="A295" s="189"/>
      <c r="B295" s="189"/>
      <c r="C295" s="189"/>
      <c r="D295" s="189"/>
      <c r="E295" s="189"/>
      <c r="F295" s="189"/>
    </row>
    <row r="296" spans="1:6" x14ac:dyDescent="0.25">
      <c r="A296" s="189"/>
      <c r="B296" s="189"/>
      <c r="C296" s="189"/>
      <c r="D296" s="189"/>
      <c r="E296" s="189"/>
      <c r="F296" s="189"/>
    </row>
    <row r="297" spans="1:6" x14ac:dyDescent="0.25">
      <c r="A297" s="189"/>
      <c r="B297" s="189"/>
      <c r="C297" s="189"/>
      <c r="D297" s="189"/>
      <c r="E297" s="189"/>
      <c r="F297" s="189"/>
    </row>
    <row r="298" spans="1:6" x14ac:dyDescent="0.25">
      <c r="A298" s="189"/>
      <c r="B298" s="189"/>
      <c r="C298" s="189"/>
      <c r="D298" s="189"/>
      <c r="E298" s="189"/>
      <c r="F298" s="189"/>
    </row>
    <row r="299" spans="1:6" x14ac:dyDescent="0.25">
      <c r="A299" s="189"/>
      <c r="B299" s="189"/>
      <c r="C299" s="189"/>
      <c r="D299" s="189"/>
      <c r="E299" s="189"/>
      <c r="F299" s="189"/>
    </row>
    <row r="300" spans="1:6" x14ac:dyDescent="0.25">
      <c r="A300" s="189"/>
      <c r="B300" s="189"/>
      <c r="C300" s="189"/>
      <c r="D300" s="189"/>
      <c r="E300" s="189"/>
      <c r="F300" s="189"/>
    </row>
    <row r="301" spans="1:6" x14ac:dyDescent="0.25">
      <c r="A301" s="189"/>
      <c r="B301" s="189"/>
      <c r="C301" s="189"/>
      <c r="D301" s="189"/>
      <c r="E301" s="189"/>
      <c r="F301" s="189"/>
    </row>
    <row r="302" spans="1:6" x14ac:dyDescent="0.25">
      <c r="A302" s="189"/>
      <c r="B302" s="189"/>
      <c r="C302" s="189"/>
      <c r="D302" s="189"/>
      <c r="E302" s="189"/>
      <c r="F302" s="189"/>
    </row>
    <row r="303" spans="1:6" x14ac:dyDescent="0.25">
      <c r="A303" s="189"/>
      <c r="B303" s="189"/>
      <c r="C303" s="189"/>
      <c r="D303" s="189"/>
      <c r="E303" s="189"/>
      <c r="F303" s="189"/>
    </row>
    <row r="304" spans="1:6" x14ac:dyDescent="0.25">
      <c r="A304" s="189"/>
      <c r="B304" s="189"/>
      <c r="C304" s="189"/>
      <c r="D304" s="189"/>
      <c r="E304" s="189"/>
      <c r="F304" s="189"/>
    </row>
    <row r="305" spans="1:6" x14ac:dyDescent="0.25">
      <c r="A305" s="189"/>
      <c r="B305" s="189"/>
      <c r="C305" s="189"/>
      <c r="D305" s="189"/>
      <c r="E305" s="189"/>
      <c r="F305" s="189"/>
    </row>
    <row r="306" spans="1:6" x14ac:dyDescent="0.25">
      <c r="A306" s="189"/>
      <c r="B306" s="189"/>
      <c r="C306" s="189"/>
      <c r="D306" s="189"/>
      <c r="E306" s="189"/>
      <c r="F306" s="189"/>
    </row>
    <row r="307" spans="1:6" x14ac:dyDescent="0.25">
      <c r="A307" s="189"/>
      <c r="B307" s="189"/>
      <c r="C307" s="189"/>
      <c r="D307" s="189"/>
      <c r="E307" s="189"/>
      <c r="F307" s="189"/>
    </row>
    <row r="308" spans="1:6" x14ac:dyDescent="0.25">
      <c r="A308" s="189"/>
      <c r="B308" s="189"/>
      <c r="C308" s="189"/>
      <c r="D308" s="189"/>
      <c r="E308" s="189"/>
      <c r="F308" s="189"/>
    </row>
    <row r="309" spans="1:6" x14ac:dyDescent="0.25">
      <c r="A309" s="189"/>
      <c r="B309" s="189"/>
      <c r="C309" s="189"/>
      <c r="D309" s="189"/>
      <c r="E309" s="189"/>
      <c r="F309" s="189"/>
    </row>
    <row r="310" spans="1:6" x14ac:dyDescent="0.25">
      <c r="A310" s="189"/>
      <c r="B310" s="189"/>
      <c r="C310" s="189"/>
      <c r="D310" s="189"/>
      <c r="E310" s="189"/>
      <c r="F310" s="189"/>
    </row>
    <row r="311" spans="1:6" x14ac:dyDescent="0.25">
      <c r="A311" s="189"/>
      <c r="B311" s="189"/>
      <c r="C311" s="189"/>
      <c r="D311" s="189"/>
      <c r="E311" s="189"/>
      <c r="F311" s="189"/>
    </row>
    <row r="312" spans="1:6" x14ac:dyDescent="0.25">
      <c r="A312" s="189"/>
      <c r="B312" s="189"/>
      <c r="C312" s="189"/>
      <c r="D312" s="189"/>
      <c r="E312" s="189"/>
      <c r="F312" s="189"/>
    </row>
    <row r="313" spans="1:6" x14ac:dyDescent="0.25">
      <c r="A313" s="189"/>
      <c r="B313" s="189"/>
      <c r="C313" s="189"/>
      <c r="D313" s="189"/>
      <c r="E313" s="189"/>
      <c r="F313" s="189"/>
    </row>
    <row r="314" spans="1:6" x14ac:dyDescent="0.25">
      <c r="A314" s="189"/>
      <c r="B314" s="189"/>
      <c r="C314" s="189"/>
      <c r="D314" s="189"/>
      <c r="E314" s="189"/>
      <c r="F314" s="189"/>
    </row>
    <row r="315" spans="1:6" x14ac:dyDescent="0.25">
      <c r="A315" s="189"/>
      <c r="B315" s="189"/>
      <c r="C315" s="189"/>
      <c r="D315" s="189"/>
      <c r="E315" s="189"/>
      <c r="F315" s="189"/>
    </row>
    <row r="316" spans="1:6" x14ac:dyDescent="0.25">
      <c r="A316" s="189"/>
      <c r="B316" s="189"/>
      <c r="C316" s="189"/>
      <c r="D316" s="189"/>
      <c r="E316" s="189"/>
      <c r="F316" s="189"/>
    </row>
    <row r="317" spans="1:6" x14ac:dyDescent="0.25">
      <c r="A317" s="189"/>
      <c r="B317" s="189"/>
      <c r="C317" s="189"/>
      <c r="D317" s="189"/>
      <c r="E317" s="189"/>
      <c r="F317" s="189"/>
    </row>
    <row r="318" spans="1:6" x14ac:dyDescent="0.25">
      <c r="A318" s="189"/>
      <c r="B318" s="189"/>
      <c r="C318" s="189"/>
      <c r="D318" s="189"/>
      <c r="E318" s="189"/>
      <c r="F318" s="189"/>
    </row>
    <row r="319" spans="1:6" x14ac:dyDescent="0.25">
      <c r="A319" s="189"/>
      <c r="B319" s="189"/>
      <c r="C319" s="189"/>
      <c r="D319" s="189"/>
      <c r="E319" s="189"/>
      <c r="F319" s="189"/>
    </row>
    <row r="320" spans="1:6" x14ac:dyDescent="0.25">
      <c r="A320" s="189"/>
      <c r="B320" s="189"/>
      <c r="C320" s="189"/>
      <c r="D320" s="189"/>
      <c r="E320" s="189"/>
      <c r="F320" s="189"/>
    </row>
    <row r="321" spans="1:6" x14ac:dyDescent="0.25">
      <c r="A321" s="189"/>
      <c r="B321" s="189"/>
      <c r="C321" s="189"/>
      <c r="D321" s="189"/>
      <c r="E321" s="189"/>
      <c r="F321" s="189"/>
    </row>
    <row r="322" spans="1:6" x14ac:dyDescent="0.25">
      <c r="A322" s="189"/>
      <c r="B322" s="189"/>
      <c r="C322" s="189"/>
      <c r="D322" s="189"/>
      <c r="E322" s="189"/>
      <c r="F322" s="189"/>
    </row>
    <row r="323" spans="1:6" x14ac:dyDescent="0.25">
      <c r="A323" s="189"/>
      <c r="B323" s="189"/>
      <c r="C323" s="189"/>
      <c r="D323" s="189"/>
      <c r="E323" s="189"/>
      <c r="F323" s="189"/>
    </row>
    <row r="324" spans="1:6" x14ac:dyDescent="0.25">
      <c r="A324" s="189"/>
      <c r="B324" s="189"/>
      <c r="C324" s="189"/>
      <c r="D324" s="189"/>
      <c r="E324" s="189"/>
      <c r="F324" s="189"/>
    </row>
    <row r="325" spans="1:6" x14ac:dyDescent="0.25">
      <c r="A325" s="189"/>
      <c r="B325" s="189"/>
      <c r="C325" s="189"/>
      <c r="D325" s="189"/>
      <c r="E325" s="189"/>
      <c r="F325" s="189"/>
    </row>
    <row r="326" spans="1:6" x14ac:dyDescent="0.25">
      <c r="A326" s="189"/>
      <c r="B326" s="189"/>
      <c r="C326" s="189"/>
      <c r="D326" s="189"/>
      <c r="E326" s="189"/>
      <c r="F326" s="189"/>
    </row>
    <row r="327" spans="1:6" x14ac:dyDescent="0.25">
      <c r="A327" s="189"/>
      <c r="B327" s="189"/>
      <c r="C327" s="189"/>
      <c r="D327" s="189"/>
      <c r="E327" s="189"/>
      <c r="F327" s="189"/>
    </row>
    <row r="328" spans="1:6" x14ac:dyDescent="0.25">
      <c r="A328" s="189"/>
      <c r="B328" s="189"/>
      <c r="C328" s="189"/>
      <c r="D328" s="189"/>
      <c r="E328" s="189"/>
      <c r="F328" s="189"/>
    </row>
    <row r="329" spans="1:6" x14ac:dyDescent="0.25">
      <c r="A329" s="189"/>
      <c r="B329" s="189"/>
      <c r="C329" s="189"/>
      <c r="D329" s="189"/>
      <c r="E329" s="189"/>
      <c r="F329" s="189"/>
    </row>
    <row r="330" spans="1:6" x14ac:dyDescent="0.25">
      <c r="A330" s="189"/>
      <c r="B330" s="189"/>
      <c r="C330" s="189"/>
      <c r="D330" s="189"/>
      <c r="E330" s="189"/>
      <c r="F330" s="189"/>
    </row>
    <row r="331" spans="1:6" x14ac:dyDescent="0.25">
      <c r="A331" s="189"/>
      <c r="B331" s="189"/>
      <c r="C331" s="189"/>
      <c r="D331" s="189"/>
      <c r="E331" s="189"/>
      <c r="F331" s="189"/>
    </row>
    <row r="332" spans="1:6" x14ac:dyDescent="0.25">
      <c r="A332" s="189"/>
      <c r="B332" s="189"/>
      <c r="C332" s="189"/>
      <c r="D332" s="189"/>
      <c r="E332" s="189"/>
      <c r="F332" s="189"/>
    </row>
    <row r="333" spans="1:6" x14ac:dyDescent="0.25">
      <c r="A333" s="189"/>
      <c r="B333" s="189"/>
      <c r="C333" s="189"/>
      <c r="D333" s="189"/>
      <c r="E333" s="189"/>
      <c r="F333" s="189"/>
    </row>
    <row r="334" spans="1:6" x14ac:dyDescent="0.25">
      <c r="A334" s="189"/>
      <c r="B334" s="189"/>
      <c r="C334" s="189"/>
      <c r="D334" s="189"/>
      <c r="E334" s="189"/>
      <c r="F334" s="189"/>
    </row>
    <row r="335" spans="1:6" x14ac:dyDescent="0.25">
      <c r="A335" s="189"/>
      <c r="B335" s="189"/>
      <c r="C335" s="189"/>
      <c r="D335" s="189"/>
      <c r="E335" s="189"/>
      <c r="F335" s="189"/>
    </row>
    <row r="336" spans="1:6" x14ac:dyDescent="0.25">
      <c r="A336" s="189"/>
      <c r="B336" s="189"/>
      <c r="C336" s="189"/>
      <c r="D336" s="189"/>
      <c r="E336" s="189"/>
      <c r="F336" s="189"/>
    </row>
    <row r="337" spans="1:6" x14ac:dyDescent="0.25">
      <c r="A337" s="189"/>
      <c r="B337" s="189"/>
      <c r="C337" s="189"/>
      <c r="D337" s="189"/>
      <c r="E337" s="189"/>
      <c r="F337" s="189"/>
    </row>
    <row r="338" spans="1:6" x14ac:dyDescent="0.25">
      <c r="A338" s="189"/>
      <c r="B338" s="189"/>
      <c r="C338" s="189"/>
      <c r="D338" s="189"/>
      <c r="E338" s="189"/>
      <c r="F338" s="189"/>
    </row>
    <row r="339" spans="1:6" x14ac:dyDescent="0.25">
      <c r="A339" s="189"/>
      <c r="B339" s="189"/>
      <c r="C339" s="189"/>
      <c r="D339" s="189"/>
      <c r="E339" s="189"/>
      <c r="F339" s="189"/>
    </row>
    <row r="340" spans="1:6" x14ac:dyDescent="0.25">
      <c r="A340" s="189"/>
      <c r="B340" s="189"/>
      <c r="C340" s="189"/>
      <c r="D340" s="189"/>
      <c r="E340" s="189"/>
      <c r="F340" s="189"/>
    </row>
    <row r="341" spans="1:6" x14ac:dyDescent="0.25">
      <c r="A341" s="189"/>
      <c r="B341" s="189"/>
      <c r="C341" s="189"/>
      <c r="D341" s="189"/>
      <c r="E341" s="189"/>
      <c r="F341" s="189"/>
    </row>
    <row r="342" spans="1:6" x14ac:dyDescent="0.25">
      <c r="A342" s="189"/>
      <c r="B342" s="189"/>
      <c r="C342" s="189"/>
      <c r="D342" s="189"/>
      <c r="E342" s="189"/>
      <c r="F342" s="189"/>
    </row>
    <row r="343" spans="1:6" x14ac:dyDescent="0.25">
      <c r="A343" s="189"/>
      <c r="B343" s="189"/>
      <c r="C343" s="189"/>
      <c r="D343" s="189"/>
      <c r="E343" s="189"/>
      <c r="F343" s="189"/>
    </row>
    <row r="344" spans="1:6" x14ac:dyDescent="0.25">
      <c r="A344" s="189"/>
      <c r="B344" s="189"/>
      <c r="C344" s="189"/>
      <c r="D344" s="189"/>
      <c r="E344" s="189"/>
      <c r="F344" s="189"/>
    </row>
    <row r="345" spans="1:6" x14ac:dyDescent="0.25">
      <c r="A345" s="189"/>
      <c r="B345" s="189"/>
      <c r="C345" s="189"/>
      <c r="D345" s="189"/>
      <c r="E345" s="189"/>
      <c r="F345" s="189"/>
    </row>
    <row r="346" spans="1:6" x14ac:dyDescent="0.25">
      <c r="A346" s="189"/>
      <c r="B346" s="189"/>
      <c r="C346" s="189"/>
      <c r="D346" s="189"/>
      <c r="E346" s="189"/>
      <c r="F346" s="189"/>
    </row>
    <row r="347" spans="1:6" x14ac:dyDescent="0.25">
      <c r="A347" s="189"/>
      <c r="B347" s="189"/>
      <c r="C347" s="189"/>
      <c r="D347" s="189"/>
      <c r="E347" s="189"/>
      <c r="F347" s="189"/>
    </row>
    <row r="348" spans="1:6" x14ac:dyDescent="0.25">
      <c r="A348" s="189"/>
      <c r="B348" s="189"/>
      <c r="C348" s="189"/>
      <c r="D348" s="189"/>
      <c r="E348" s="189"/>
      <c r="F348" s="189"/>
    </row>
    <row r="349" spans="1:6" x14ac:dyDescent="0.25">
      <c r="A349" s="189"/>
      <c r="B349" s="189"/>
      <c r="C349" s="189"/>
      <c r="D349" s="189"/>
      <c r="E349" s="189"/>
      <c r="F349" s="189"/>
    </row>
    <row r="350" spans="1:6" x14ac:dyDescent="0.25">
      <c r="A350" s="189"/>
      <c r="B350" s="189"/>
      <c r="C350" s="189"/>
      <c r="D350" s="189"/>
      <c r="E350" s="189"/>
      <c r="F350" s="189"/>
    </row>
    <row r="351" spans="1:6" x14ac:dyDescent="0.25">
      <c r="A351" s="189"/>
      <c r="B351" s="189"/>
      <c r="C351" s="189"/>
      <c r="D351" s="189"/>
      <c r="E351" s="189"/>
      <c r="F351" s="189"/>
    </row>
    <row r="352" spans="1:6" x14ac:dyDescent="0.25">
      <c r="A352" s="189"/>
      <c r="B352" s="189"/>
      <c r="C352" s="189"/>
      <c r="D352" s="189"/>
      <c r="E352" s="189"/>
      <c r="F352" s="189"/>
    </row>
    <row r="353" spans="1:6" x14ac:dyDescent="0.25">
      <c r="A353" s="189"/>
      <c r="B353" s="189"/>
      <c r="C353" s="189"/>
      <c r="D353" s="189"/>
      <c r="E353" s="189"/>
      <c r="F353" s="189"/>
    </row>
    <row r="354" spans="1:6" x14ac:dyDescent="0.25">
      <c r="A354" s="189"/>
      <c r="B354" s="189"/>
      <c r="C354" s="189"/>
      <c r="D354" s="189"/>
      <c r="E354" s="189"/>
      <c r="F354" s="189"/>
    </row>
    <row r="355" spans="1:6" x14ac:dyDescent="0.25">
      <c r="A355" s="189"/>
      <c r="B355" s="189"/>
      <c r="C355" s="189"/>
      <c r="D355" s="189"/>
      <c r="E355" s="189"/>
      <c r="F355" s="189"/>
    </row>
    <row r="356" spans="1:6" x14ac:dyDescent="0.25">
      <c r="A356" s="189"/>
      <c r="B356" s="189"/>
      <c r="C356" s="189"/>
      <c r="D356" s="189"/>
      <c r="E356" s="189"/>
      <c r="F356" s="189"/>
    </row>
    <row r="357" spans="1:6" x14ac:dyDescent="0.25">
      <c r="A357" s="189"/>
      <c r="B357" s="189"/>
      <c r="C357" s="189"/>
      <c r="D357" s="189"/>
      <c r="E357" s="189"/>
      <c r="F357" s="189"/>
    </row>
    <row r="358" spans="1:6" x14ac:dyDescent="0.25">
      <c r="A358" s="189"/>
      <c r="B358" s="189"/>
      <c r="C358" s="189"/>
      <c r="D358" s="189"/>
      <c r="E358" s="189"/>
      <c r="F358" s="189"/>
    </row>
    <row r="359" spans="1:6" x14ac:dyDescent="0.25">
      <c r="A359" s="189"/>
      <c r="B359" s="189"/>
      <c r="C359" s="189"/>
      <c r="D359" s="189"/>
      <c r="E359" s="189"/>
      <c r="F359" s="189"/>
    </row>
    <row r="360" spans="1:6" x14ac:dyDescent="0.25">
      <c r="A360" s="189"/>
      <c r="B360" s="189"/>
      <c r="C360" s="189"/>
      <c r="D360" s="189"/>
      <c r="E360" s="189"/>
      <c r="F360" s="189"/>
    </row>
    <row r="361" spans="1:6" x14ac:dyDescent="0.25">
      <c r="A361" s="189"/>
      <c r="B361" s="189"/>
      <c r="C361" s="189"/>
      <c r="D361" s="189"/>
      <c r="E361" s="189"/>
      <c r="F361" s="189"/>
    </row>
    <row r="362" spans="1:6" x14ac:dyDescent="0.25">
      <c r="A362" s="189"/>
      <c r="B362" s="189"/>
      <c r="C362" s="189"/>
      <c r="D362" s="189"/>
      <c r="E362" s="189"/>
      <c r="F362" s="189"/>
    </row>
    <row r="363" spans="1:6" x14ac:dyDescent="0.25">
      <c r="A363" s="189"/>
      <c r="B363" s="189"/>
      <c r="C363" s="189"/>
      <c r="D363" s="189"/>
      <c r="E363" s="189"/>
      <c r="F363" s="189"/>
    </row>
    <row r="364" spans="1:6" x14ac:dyDescent="0.25">
      <c r="A364" s="189"/>
      <c r="B364" s="189"/>
      <c r="C364" s="189"/>
      <c r="D364" s="189"/>
      <c r="E364" s="189"/>
      <c r="F364" s="189"/>
    </row>
    <row r="365" spans="1:6" x14ac:dyDescent="0.25">
      <c r="A365" s="189"/>
      <c r="B365" s="189"/>
      <c r="C365" s="189"/>
      <c r="D365" s="189"/>
      <c r="E365" s="189"/>
      <c r="F365" s="189"/>
    </row>
    <row r="366" spans="1:6" x14ac:dyDescent="0.25">
      <c r="A366" s="189"/>
      <c r="B366" s="189"/>
      <c r="C366" s="189"/>
      <c r="D366" s="189"/>
      <c r="E366" s="189"/>
      <c r="F366" s="189"/>
    </row>
    <row r="367" spans="1:6" x14ac:dyDescent="0.25">
      <c r="A367" s="189"/>
      <c r="B367" s="189"/>
      <c r="C367" s="189"/>
      <c r="D367" s="189"/>
      <c r="E367" s="189"/>
      <c r="F367" s="189"/>
    </row>
    <row r="368" spans="1:6" x14ac:dyDescent="0.25">
      <c r="A368" s="189"/>
      <c r="B368" s="189"/>
      <c r="C368" s="189"/>
      <c r="D368" s="189"/>
      <c r="E368" s="189"/>
      <c r="F368" s="189"/>
    </row>
    <row r="369" spans="1:6" x14ac:dyDescent="0.25">
      <c r="A369" s="189"/>
      <c r="B369" s="189"/>
      <c r="C369" s="189"/>
      <c r="D369" s="189"/>
      <c r="E369" s="189"/>
      <c r="F369" s="189"/>
    </row>
    <row r="370" spans="1:6" x14ac:dyDescent="0.25">
      <c r="A370" s="189"/>
      <c r="B370" s="189"/>
      <c r="C370" s="189"/>
      <c r="D370" s="189"/>
      <c r="E370" s="189"/>
      <c r="F370" s="189"/>
    </row>
    <row r="371" spans="1:6" x14ac:dyDescent="0.25">
      <c r="A371" s="189"/>
      <c r="B371" s="189"/>
      <c r="C371" s="189"/>
      <c r="D371" s="189"/>
      <c r="E371" s="189"/>
      <c r="F371" s="189"/>
    </row>
    <row r="372" spans="1:6" x14ac:dyDescent="0.25">
      <c r="A372" s="189"/>
      <c r="B372" s="189"/>
      <c r="C372" s="189"/>
      <c r="D372" s="189"/>
      <c r="E372" s="189"/>
      <c r="F372" s="189"/>
    </row>
    <row r="373" spans="1:6" x14ac:dyDescent="0.25">
      <c r="A373" s="189"/>
      <c r="B373" s="189"/>
      <c r="C373" s="189"/>
      <c r="D373" s="189"/>
      <c r="E373" s="189"/>
      <c r="F373" s="189"/>
    </row>
    <row r="374" spans="1:6" x14ac:dyDescent="0.25">
      <c r="A374" s="189"/>
      <c r="B374" s="189"/>
      <c r="C374" s="189"/>
      <c r="D374" s="189"/>
      <c r="E374" s="189"/>
      <c r="F374" s="189"/>
    </row>
    <row r="375" spans="1:6" x14ac:dyDescent="0.25">
      <c r="A375" s="189"/>
      <c r="B375" s="189"/>
      <c r="C375" s="189"/>
      <c r="D375" s="189"/>
      <c r="E375" s="189"/>
      <c r="F375" s="189"/>
    </row>
    <row r="376" spans="1:6" x14ac:dyDescent="0.25">
      <c r="A376" s="189"/>
      <c r="B376" s="189"/>
      <c r="C376" s="189"/>
      <c r="D376" s="189"/>
      <c r="E376" s="189"/>
      <c r="F376" s="189"/>
    </row>
    <row r="377" spans="1:6" x14ac:dyDescent="0.25">
      <c r="A377" s="189"/>
      <c r="B377" s="189"/>
      <c r="C377" s="189"/>
      <c r="D377" s="189"/>
      <c r="E377" s="189"/>
      <c r="F377" s="189"/>
    </row>
    <row r="378" spans="1:6" x14ac:dyDescent="0.25">
      <c r="A378" s="189"/>
      <c r="B378" s="189"/>
      <c r="C378" s="189"/>
      <c r="D378" s="189"/>
      <c r="E378" s="189"/>
      <c r="F378" s="189"/>
    </row>
    <row r="379" spans="1:6" x14ac:dyDescent="0.25">
      <c r="A379" s="189"/>
      <c r="B379" s="189"/>
      <c r="C379" s="189"/>
      <c r="D379" s="189"/>
      <c r="E379" s="189"/>
      <c r="F379" s="189"/>
    </row>
    <row r="380" spans="1:6" x14ac:dyDescent="0.25">
      <c r="A380" s="189"/>
      <c r="B380" s="189"/>
      <c r="C380" s="189"/>
      <c r="D380" s="189"/>
      <c r="E380" s="189"/>
      <c r="F380" s="189"/>
    </row>
    <row r="381" spans="1:6" x14ac:dyDescent="0.25">
      <c r="A381" s="189"/>
      <c r="B381" s="189"/>
      <c r="C381" s="189"/>
      <c r="D381" s="189"/>
      <c r="E381" s="189"/>
      <c r="F381" s="189"/>
    </row>
    <row r="382" spans="1:6" x14ac:dyDescent="0.25">
      <c r="A382" s="189"/>
      <c r="B382" s="189"/>
      <c r="C382" s="189"/>
      <c r="D382" s="189"/>
      <c r="E382" s="189"/>
      <c r="F382" s="189"/>
    </row>
    <row r="383" spans="1:6" x14ac:dyDescent="0.25">
      <c r="A383" s="189"/>
      <c r="B383" s="189"/>
      <c r="C383" s="189"/>
      <c r="D383" s="189"/>
      <c r="E383" s="189"/>
      <c r="F383" s="189"/>
    </row>
    <row r="384" spans="1:6" x14ac:dyDescent="0.25">
      <c r="A384" s="189"/>
      <c r="B384" s="189"/>
      <c r="C384" s="189"/>
      <c r="D384" s="189"/>
      <c r="E384" s="189"/>
      <c r="F384" s="189"/>
    </row>
    <row r="385" spans="1:6" x14ac:dyDescent="0.25">
      <c r="A385" s="189"/>
      <c r="B385" s="189"/>
      <c r="C385" s="189"/>
      <c r="D385" s="189"/>
      <c r="E385" s="189"/>
      <c r="F385" s="189"/>
    </row>
    <row r="386" spans="1:6" x14ac:dyDescent="0.25">
      <c r="A386" s="189"/>
      <c r="B386" s="189"/>
      <c r="C386" s="189"/>
      <c r="D386" s="189"/>
      <c r="E386" s="189"/>
      <c r="F386" s="189"/>
    </row>
    <row r="387" spans="1:6" x14ac:dyDescent="0.25">
      <c r="A387" s="189"/>
      <c r="B387" s="189"/>
      <c r="C387" s="189"/>
      <c r="D387" s="189"/>
      <c r="E387" s="189"/>
      <c r="F387" s="189"/>
    </row>
    <row r="388" spans="1:6" x14ac:dyDescent="0.25">
      <c r="A388" s="189"/>
      <c r="B388" s="189"/>
      <c r="C388" s="189"/>
      <c r="D388" s="189"/>
      <c r="E388" s="189"/>
      <c r="F388" s="189"/>
    </row>
    <row r="389" spans="1:6" x14ac:dyDescent="0.25">
      <c r="A389" s="189"/>
      <c r="B389" s="189"/>
      <c r="C389" s="189"/>
      <c r="D389" s="189"/>
      <c r="E389" s="189"/>
      <c r="F389" s="189"/>
    </row>
    <row r="390" spans="1:6" x14ac:dyDescent="0.25">
      <c r="A390" s="189"/>
      <c r="B390" s="189"/>
      <c r="C390" s="189"/>
      <c r="D390" s="189"/>
      <c r="E390" s="189"/>
      <c r="F390" s="189"/>
    </row>
    <row r="391" spans="1:6" x14ac:dyDescent="0.25">
      <c r="A391" s="189"/>
      <c r="B391" s="189"/>
      <c r="C391" s="189"/>
      <c r="D391" s="189"/>
      <c r="E391" s="189"/>
      <c r="F391" s="189"/>
    </row>
    <row r="392" spans="1:6" x14ac:dyDescent="0.25">
      <c r="A392" s="189"/>
      <c r="B392" s="189"/>
      <c r="C392" s="189"/>
      <c r="D392" s="189"/>
      <c r="E392" s="189"/>
      <c r="F392" s="189"/>
    </row>
    <row r="393" spans="1:6" x14ac:dyDescent="0.25">
      <c r="A393" s="189"/>
      <c r="B393" s="189"/>
      <c r="C393" s="189"/>
      <c r="D393" s="189"/>
      <c r="E393" s="189"/>
      <c r="F393" s="189"/>
    </row>
    <row r="394" spans="1:6" x14ac:dyDescent="0.25">
      <c r="A394" s="189"/>
      <c r="B394" s="189"/>
      <c r="C394" s="189"/>
      <c r="D394" s="189"/>
      <c r="E394" s="189"/>
      <c r="F394" s="189"/>
    </row>
    <row r="395" spans="1:6" x14ac:dyDescent="0.25">
      <c r="A395" s="189"/>
      <c r="B395" s="189"/>
      <c r="C395" s="189"/>
      <c r="D395" s="189"/>
      <c r="E395" s="189"/>
      <c r="F395" s="189"/>
    </row>
    <row r="396" spans="1:6" x14ac:dyDescent="0.25">
      <c r="A396" s="189"/>
      <c r="B396" s="189"/>
      <c r="C396" s="189"/>
      <c r="D396" s="189"/>
      <c r="E396" s="189"/>
      <c r="F396" s="189"/>
    </row>
    <row r="397" spans="1:6" x14ac:dyDescent="0.25">
      <c r="A397" s="189"/>
      <c r="B397" s="189"/>
      <c r="C397" s="189"/>
      <c r="D397" s="189"/>
      <c r="E397" s="189"/>
      <c r="F397" s="189"/>
    </row>
    <row r="398" spans="1:6" x14ac:dyDescent="0.25">
      <c r="A398" s="189"/>
      <c r="B398" s="189"/>
      <c r="C398" s="189"/>
      <c r="D398" s="189"/>
      <c r="E398" s="189"/>
      <c r="F398" s="189"/>
    </row>
    <row r="399" spans="1:6" x14ac:dyDescent="0.25">
      <c r="A399" s="189"/>
      <c r="B399" s="189"/>
      <c r="C399" s="189"/>
      <c r="D399" s="189"/>
      <c r="E399" s="189"/>
      <c r="F399" s="189"/>
    </row>
    <row r="400" spans="1:6" x14ac:dyDescent="0.25">
      <c r="A400" s="189"/>
      <c r="B400" s="189"/>
      <c r="C400" s="189"/>
      <c r="D400" s="189"/>
      <c r="E400" s="189"/>
      <c r="F400" s="189"/>
    </row>
    <row r="401" spans="1:6" x14ac:dyDescent="0.25">
      <c r="A401" s="189"/>
      <c r="B401" s="189"/>
      <c r="C401" s="189"/>
      <c r="D401" s="189"/>
      <c r="E401" s="189"/>
      <c r="F401" s="189"/>
    </row>
    <row r="402" spans="1:6" x14ac:dyDescent="0.25">
      <c r="A402" s="189"/>
      <c r="B402" s="189"/>
      <c r="C402" s="189"/>
      <c r="D402" s="189"/>
      <c r="E402" s="189"/>
      <c r="F402" s="189"/>
    </row>
    <row r="403" spans="1:6" x14ac:dyDescent="0.25">
      <c r="A403" s="189"/>
      <c r="B403" s="189"/>
      <c r="C403" s="189"/>
      <c r="D403" s="189"/>
      <c r="E403" s="189"/>
      <c r="F403" s="189"/>
    </row>
    <row r="404" spans="1:6" x14ac:dyDescent="0.25">
      <c r="A404" s="189"/>
      <c r="B404" s="189"/>
      <c r="C404" s="189"/>
      <c r="D404" s="189"/>
      <c r="E404" s="189"/>
      <c r="F404" s="189"/>
    </row>
    <row r="405" spans="1:6" x14ac:dyDescent="0.25">
      <c r="A405" s="189"/>
      <c r="B405" s="189"/>
      <c r="C405" s="189"/>
      <c r="D405" s="189"/>
      <c r="E405" s="189"/>
      <c r="F405" s="189"/>
    </row>
    <row r="406" spans="1:6" x14ac:dyDescent="0.25">
      <c r="A406" s="189"/>
      <c r="B406" s="189"/>
      <c r="C406" s="189"/>
      <c r="D406" s="189"/>
      <c r="E406" s="189"/>
      <c r="F406" s="189"/>
    </row>
    <row r="407" spans="1:6" x14ac:dyDescent="0.25">
      <c r="A407" s="189"/>
      <c r="B407" s="189"/>
      <c r="C407" s="189"/>
      <c r="D407" s="189"/>
      <c r="E407" s="189"/>
      <c r="F407" s="189"/>
    </row>
    <row r="408" spans="1:6" x14ac:dyDescent="0.25">
      <c r="A408" s="189"/>
      <c r="B408" s="189"/>
      <c r="C408" s="189"/>
      <c r="D408" s="189"/>
      <c r="E408" s="189"/>
      <c r="F408" s="189"/>
    </row>
    <row r="409" spans="1:6" x14ac:dyDescent="0.25">
      <c r="A409" s="189"/>
      <c r="B409" s="189"/>
      <c r="C409" s="189"/>
      <c r="D409" s="189"/>
      <c r="E409" s="189"/>
      <c r="F409" s="189"/>
    </row>
    <row r="410" spans="1:6" x14ac:dyDescent="0.25">
      <c r="A410" s="189"/>
      <c r="B410" s="189"/>
      <c r="C410" s="189"/>
      <c r="D410" s="189"/>
      <c r="E410" s="189"/>
      <c r="F410" s="189"/>
    </row>
    <row r="411" spans="1:6" x14ac:dyDescent="0.25">
      <c r="A411" s="189"/>
      <c r="B411" s="189"/>
      <c r="C411" s="189"/>
      <c r="D411" s="189"/>
      <c r="E411" s="189"/>
      <c r="F411" s="189"/>
    </row>
    <row r="412" spans="1:6" x14ac:dyDescent="0.25">
      <c r="A412" s="189"/>
      <c r="B412" s="189"/>
      <c r="C412" s="189"/>
      <c r="D412" s="189"/>
      <c r="E412" s="189"/>
      <c r="F412" s="189"/>
    </row>
    <row r="413" spans="1:6" x14ac:dyDescent="0.25">
      <c r="A413" s="189"/>
      <c r="B413" s="189"/>
      <c r="C413" s="189"/>
      <c r="D413" s="189"/>
      <c r="E413" s="189"/>
      <c r="F413" s="189"/>
    </row>
    <row r="414" spans="1:6" x14ac:dyDescent="0.25">
      <c r="A414" s="189"/>
      <c r="B414" s="189"/>
      <c r="C414" s="189"/>
      <c r="D414" s="189"/>
      <c r="E414" s="189"/>
      <c r="F414" s="189"/>
    </row>
    <row r="415" spans="1:6" x14ac:dyDescent="0.25">
      <c r="A415" s="189"/>
      <c r="B415" s="189"/>
      <c r="C415" s="189"/>
      <c r="D415" s="189"/>
      <c r="E415" s="189"/>
      <c r="F415" s="189"/>
    </row>
    <row r="416" spans="1:6" x14ac:dyDescent="0.25">
      <c r="A416" s="189"/>
      <c r="B416" s="189"/>
      <c r="C416" s="189"/>
      <c r="D416" s="189"/>
      <c r="E416" s="189"/>
      <c r="F416" s="189"/>
    </row>
    <row r="417" spans="1:6" x14ac:dyDescent="0.25">
      <c r="A417" s="189"/>
      <c r="B417" s="189"/>
      <c r="C417" s="189"/>
      <c r="D417" s="189"/>
      <c r="E417" s="189"/>
      <c r="F417" s="189"/>
    </row>
    <row r="418" spans="1:6" x14ac:dyDescent="0.25">
      <c r="A418" s="189"/>
      <c r="B418" s="189"/>
      <c r="C418" s="189"/>
      <c r="D418" s="189"/>
      <c r="E418" s="189"/>
      <c r="F418" s="189"/>
    </row>
    <row r="419" spans="1:6" x14ac:dyDescent="0.25">
      <c r="A419" s="189"/>
      <c r="B419" s="189"/>
      <c r="C419" s="189"/>
      <c r="D419" s="189"/>
      <c r="E419" s="189"/>
      <c r="F419" s="189"/>
    </row>
    <row r="420" spans="1:6" x14ac:dyDescent="0.25">
      <c r="A420" s="189"/>
      <c r="B420" s="189"/>
      <c r="C420" s="189"/>
      <c r="D420" s="189"/>
      <c r="E420" s="189"/>
      <c r="F420" s="189"/>
    </row>
    <row r="421" spans="1:6" x14ac:dyDescent="0.25">
      <c r="A421" s="189"/>
      <c r="B421" s="189"/>
      <c r="C421" s="189"/>
      <c r="D421" s="189"/>
      <c r="E421" s="189"/>
      <c r="F421" s="189"/>
    </row>
    <row r="422" spans="1:6" x14ac:dyDescent="0.25">
      <c r="A422" s="189"/>
      <c r="B422" s="189"/>
      <c r="C422" s="189"/>
      <c r="D422" s="189"/>
      <c r="E422" s="189"/>
      <c r="F422" s="189"/>
    </row>
    <row r="423" spans="1:6" x14ac:dyDescent="0.25">
      <c r="A423" s="189"/>
      <c r="B423" s="189"/>
      <c r="C423" s="189"/>
      <c r="D423" s="189"/>
      <c r="E423" s="189"/>
      <c r="F423" s="189"/>
    </row>
    <row r="424" spans="1:6" x14ac:dyDescent="0.25">
      <c r="A424" s="189"/>
      <c r="B424" s="189"/>
      <c r="C424" s="189"/>
      <c r="D424" s="189"/>
      <c r="E424" s="189"/>
      <c r="F424" s="189"/>
    </row>
    <row r="425" spans="1:6" x14ac:dyDescent="0.25">
      <c r="A425" s="189"/>
      <c r="B425" s="189"/>
      <c r="C425" s="189"/>
      <c r="D425" s="189"/>
      <c r="E425" s="189"/>
      <c r="F425" s="189"/>
    </row>
    <row r="426" spans="1:6" x14ac:dyDescent="0.25">
      <c r="A426" s="189"/>
      <c r="B426" s="189"/>
      <c r="C426" s="189"/>
      <c r="D426" s="189"/>
      <c r="E426" s="189"/>
      <c r="F426" s="189"/>
    </row>
    <row r="427" spans="1:6" x14ac:dyDescent="0.25">
      <c r="A427" s="189"/>
      <c r="B427" s="189"/>
      <c r="C427" s="189"/>
      <c r="D427" s="189"/>
      <c r="E427" s="189"/>
      <c r="F427" s="189"/>
    </row>
    <row r="428" spans="1:6" x14ac:dyDescent="0.25">
      <c r="A428" s="189"/>
      <c r="B428" s="189"/>
      <c r="C428" s="189"/>
      <c r="D428" s="189"/>
      <c r="E428" s="189"/>
      <c r="F428" s="189"/>
    </row>
    <row r="429" spans="1:6" x14ac:dyDescent="0.25">
      <c r="A429" s="189"/>
      <c r="B429" s="189"/>
      <c r="C429" s="189"/>
      <c r="D429" s="189"/>
      <c r="E429" s="189"/>
      <c r="F429" s="189"/>
    </row>
    <row r="430" spans="1:6" x14ac:dyDescent="0.25">
      <c r="A430" s="189"/>
      <c r="B430" s="189"/>
      <c r="C430" s="189"/>
      <c r="D430" s="189"/>
      <c r="E430" s="189"/>
      <c r="F430" s="189"/>
    </row>
    <row r="431" spans="1:6" x14ac:dyDescent="0.25">
      <c r="A431" s="189"/>
      <c r="B431" s="189"/>
      <c r="C431" s="189"/>
      <c r="D431" s="189"/>
      <c r="E431" s="189"/>
      <c r="F431" s="189"/>
    </row>
    <row r="432" spans="1:6" x14ac:dyDescent="0.25">
      <c r="A432" s="189"/>
      <c r="B432" s="189"/>
      <c r="C432" s="189"/>
      <c r="D432" s="189"/>
      <c r="E432" s="189"/>
      <c r="F432" s="189"/>
    </row>
    <row r="433" spans="1:6" x14ac:dyDescent="0.25">
      <c r="A433" s="189"/>
      <c r="B433" s="189"/>
      <c r="C433" s="189"/>
      <c r="D433" s="189"/>
      <c r="E433" s="189"/>
      <c r="F433" s="189"/>
    </row>
    <row r="434" spans="1:6" x14ac:dyDescent="0.25">
      <c r="A434" s="189"/>
      <c r="B434" s="189"/>
      <c r="C434" s="189"/>
      <c r="D434" s="189"/>
      <c r="E434" s="189"/>
      <c r="F434" s="189"/>
    </row>
    <row r="435" spans="1:6" x14ac:dyDescent="0.25">
      <c r="A435" s="189"/>
      <c r="B435" s="189"/>
      <c r="C435" s="189"/>
      <c r="D435" s="189"/>
      <c r="E435" s="189"/>
      <c r="F435" s="189"/>
    </row>
    <row r="436" spans="1:6" x14ac:dyDescent="0.25">
      <c r="A436" s="189"/>
      <c r="B436" s="189"/>
      <c r="C436" s="189"/>
      <c r="D436" s="189"/>
      <c r="E436" s="189"/>
      <c r="F436" s="189"/>
    </row>
    <row r="437" spans="1:6" x14ac:dyDescent="0.25">
      <c r="A437" s="189"/>
      <c r="B437" s="189"/>
      <c r="C437" s="189"/>
      <c r="D437" s="189"/>
      <c r="E437" s="189"/>
      <c r="F437" s="189"/>
    </row>
    <row r="438" spans="1:6" x14ac:dyDescent="0.25">
      <c r="A438" s="189"/>
      <c r="B438" s="189"/>
      <c r="C438" s="189"/>
      <c r="D438" s="189"/>
      <c r="E438" s="189"/>
      <c r="F438" s="189"/>
    </row>
    <row r="439" spans="1:6" x14ac:dyDescent="0.25">
      <c r="A439" s="189"/>
      <c r="B439" s="189"/>
      <c r="C439" s="189"/>
      <c r="D439" s="189"/>
      <c r="E439" s="189"/>
      <c r="F439" s="189"/>
    </row>
    <row r="440" spans="1:6" x14ac:dyDescent="0.25">
      <c r="A440" s="189"/>
      <c r="B440" s="189"/>
      <c r="C440" s="189"/>
      <c r="D440" s="189"/>
      <c r="E440" s="189"/>
      <c r="F440" s="189"/>
    </row>
    <row r="441" spans="1:6" x14ac:dyDescent="0.25">
      <c r="A441" s="189"/>
      <c r="B441" s="189"/>
      <c r="C441" s="189"/>
      <c r="D441" s="189"/>
      <c r="E441" s="189"/>
      <c r="F441" s="189"/>
    </row>
    <row r="442" spans="1:6" x14ac:dyDescent="0.25">
      <c r="A442" s="189"/>
      <c r="B442" s="189"/>
      <c r="C442" s="189"/>
      <c r="D442" s="189"/>
      <c r="E442" s="189"/>
      <c r="F442" s="189"/>
    </row>
    <row r="443" spans="1:6" x14ac:dyDescent="0.25">
      <c r="A443" s="189"/>
      <c r="B443" s="189"/>
      <c r="C443" s="189"/>
      <c r="D443" s="189"/>
      <c r="E443" s="189"/>
      <c r="F443" s="189"/>
    </row>
    <row r="444" spans="1:6" x14ac:dyDescent="0.25">
      <c r="A444" s="189"/>
      <c r="B444" s="189"/>
      <c r="C444" s="189"/>
      <c r="D444" s="189"/>
      <c r="E444" s="189"/>
      <c r="F444" s="189"/>
    </row>
    <row r="445" spans="1:6" x14ac:dyDescent="0.25">
      <c r="A445" s="189"/>
      <c r="B445" s="189"/>
      <c r="C445" s="189"/>
      <c r="D445" s="189"/>
      <c r="E445" s="189"/>
      <c r="F445" s="189"/>
    </row>
    <row r="446" spans="1:6" x14ac:dyDescent="0.25">
      <c r="A446" s="189"/>
      <c r="B446" s="189"/>
      <c r="C446" s="189"/>
      <c r="D446" s="189"/>
      <c r="E446" s="189"/>
      <c r="F446" s="189"/>
    </row>
    <row r="447" spans="1:6" x14ac:dyDescent="0.25">
      <c r="A447" s="189"/>
      <c r="B447" s="189"/>
      <c r="C447" s="189"/>
      <c r="D447" s="189"/>
      <c r="E447" s="189"/>
      <c r="F447" s="189"/>
    </row>
    <row r="448" spans="1:6" x14ac:dyDescent="0.25">
      <c r="A448" s="189"/>
      <c r="B448" s="189"/>
      <c r="C448" s="189"/>
      <c r="D448" s="189"/>
      <c r="E448" s="189"/>
      <c r="F448" s="189"/>
    </row>
    <row r="449" spans="1:6" x14ac:dyDescent="0.25">
      <c r="A449" s="189"/>
      <c r="B449" s="189"/>
      <c r="C449" s="189"/>
      <c r="D449" s="189"/>
      <c r="E449" s="189"/>
      <c r="F449" s="189"/>
    </row>
    <row r="450" spans="1:6" x14ac:dyDescent="0.25">
      <c r="A450" s="189"/>
      <c r="B450" s="189"/>
      <c r="C450" s="189"/>
      <c r="D450" s="189"/>
      <c r="E450" s="189"/>
      <c r="F450" s="189"/>
    </row>
    <row r="451" spans="1:6" x14ac:dyDescent="0.25">
      <c r="A451" s="189"/>
      <c r="B451" s="189"/>
      <c r="C451" s="189"/>
      <c r="D451" s="189"/>
      <c r="E451" s="189"/>
      <c r="F451" s="189"/>
    </row>
    <row r="452" spans="1:6" x14ac:dyDescent="0.25">
      <c r="A452" s="189"/>
      <c r="B452" s="189"/>
      <c r="C452" s="189"/>
      <c r="D452" s="189"/>
      <c r="E452" s="189"/>
      <c r="F452" s="189"/>
    </row>
    <row r="453" spans="1:6" x14ac:dyDescent="0.25">
      <c r="A453" s="189"/>
      <c r="B453" s="189"/>
      <c r="C453" s="189"/>
      <c r="D453" s="189"/>
      <c r="E453" s="189"/>
      <c r="F453" s="189"/>
    </row>
    <row r="454" spans="1:6" x14ac:dyDescent="0.25">
      <c r="A454" s="189"/>
      <c r="B454" s="189"/>
      <c r="C454" s="189"/>
      <c r="D454" s="189"/>
      <c r="E454" s="189"/>
      <c r="F454" s="189"/>
    </row>
    <row r="455" spans="1:6" x14ac:dyDescent="0.25">
      <c r="A455" s="189"/>
      <c r="B455" s="189"/>
      <c r="C455" s="189"/>
      <c r="D455" s="189"/>
      <c r="E455" s="189"/>
      <c r="F455" s="189"/>
    </row>
    <row r="456" spans="1:6" x14ac:dyDescent="0.25">
      <c r="A456" s="189"/>
      <c r="B456" s="189"/>
      <c r="C456" s="189"/>
      <c r="D456" s="189"/>
      <c r="E456" s="189"/>
      <c r="F456" s="189"/>
    </row>
    <row r="457" spans="1:6" x14ac:dyDescent="0.25">
      <c r="A457" s="189"/>
      <c r="B457" s="189"/>
      <c r="C457" s="189"/>
      <c r="D457" s="189"/>
      <c r="E457" s="189"/>
      <c r="F457" s="189"/>
    </row>
    <row r="458" spans="1:6" x14ac:dyDescent="0.25">
      <c r="A458" s="189"/>
      <c r="B458" s="189"/>
      <c r="C458" s="189"/>
      <c r="D458" s="189"/>
      <c r="E458" s="189"/>
      <c r="F458" s="189"/>
    </row>
    <row r="459" spans="1:6" x14ac:dyDescent="0.25">
      <c r="A459" s="189"/>
      <c r="B459" s="189"/>
      <c r="C459" s="189"/>
      <c r="D459" s="189"/>
      <c r="E459" s="189"/>
      <c r="F459" s="189"/>
    </row>
    <row r="460" spans="1:6" x14ac:dyDescent="0.25">
      <c r="A460" s="189"/>
      <c r="B460" s="189"/>
      <c r="C460" s="189"/>
      <c r="D460" s="189"/>
      <c r="E460" s="189"/>
      <c r="F460" s="189"/>
    </row>
    <row r="461" spans="1:6" x14ac:dyDescent="0.25">
      <c r="A461" s="189"/>
      <c r="B461" s="189"/>
      <c r="C461" s="189"/>
      <c r="D461" s="189"/>
      <c r="E461" s="189"/>
      <c r="F461" s="189"/>
    </row>
    <row r="462" spans="1:6" x14ac:dyDescent="0.25">
      <c r="A462" s="189"/>
      <c r="B462" s="189"/>
      <c r="C462" s="189"/>
      <c r="D462" s="189"/>
      <c r="E462" s="189"/>
      <c r="F462" s="189"/>
    </row>
    <row r="463" spans="1:6" x14ac:dyDescent="0.25">
      <c r="A463" s="189"/>
      <c r="B463" s="189"/>
      <c r="C463" s="189"/>
      <c r="D463" s="189"/>
      <c r="E463" s="189"/>
      <c r="F463" s="189"/>
    </row>
    <row r="464" spans="1:6" x14ac:dyDescent="0.25">
      <c r="A464" s="189"/>
      <c r="B464" s="189"/>
      <c r="C464" s="189"/>
      <c r="D464" s="189"/>
      <c r="E464" s="189"/>
      <c r="F464" s="189"/>
    </row>
    <row r="465" spans="1:6" x14ac:dyDescent="0.25">
      <c r="A465" s="189"/>
      <c r="B465" s="189"/>
      <c r="C465" s="189"/>
      <c r="D465" s="189"/>
      <c r="E465" s="189"/>
      <c r="F465" s="189"/>
    </row>
    <row r="466" spans="1:6" x14ac:dyDescent="0.25">
      <c r="A466" s="189"/>
      <c r="B466" s="189"/>
      <c r="C466" s="189"/>
      <c r="D466" s="189"/>
      <c r="E466" s="189"/>
      <c r="F466" s="189"/>
    </row>
    <row r="467" spans="1:6" x14ac:dyDescent="0.25">
      <c r="A467" s="189"/>
      <c r="B467" s="189"/>
      <c r="C467" s="189"/>
      <c r="D467" s="189"/>
      <c r="E467" s="189"/>
      <c r="F467" s="189"/>
    </row>
    <row r="468" spans="1:6" x14ac:dyDescent="0.25">
      <c r="A468" s="189"/>
      <c r="B468" s="189"/>
      <c r="C468" s="189"/>
      <c r="D468" s="189"/>
      <c r="E468" s="189"/>
      <c r="F468" s="189"/>
    </row>
    <row r="469" spans="1:6" x14ac:dyDescent="0.25">
      <c r="A469" s="189"/>
      <c r="B469" s="189"/>
      <c r="C469" s="189"/>
      <c r="D469" s="189"/>
      <c r="E469" s="189"/>
      <c r="F469" s="189"/>
    </row>
    <row r="470" spans="1:6" x14ac:dyDescent="0.25">
      <c r="A470" s="189"/>
      <c r="B470" s="189"/>
      <c r="C470" s="189"/>
      <c r="D470" s="189"/>
      <c r="E470" s="189"/>
      <c r="F470" s="189"/>
    </row>
    <row r="471" spans="1:6" x14ac:dyDescent="0.25">
      <c r="A471" s="189"/>
      <c r="B471" s="189"/>
      <c r="C471" s="189"/>
      <c r="D471" s="189"/>
      <c r="E471" s="189"/>
      <c r="F471" s="189"/>
    </row>
    <row r="472" spans="1:6" x14ac:dyDescent="0.25">
      <c r="A472" s="189"/>
      <c r="B472" s="189"/>
      <c r="C472" s="189"/>
      <c r="D472" s="189"/>
      <c r="E472" s="189"/>
      <c r="F472" s="189"/>
    </row>
    <row r="473" spans="1:6" x14ac:dyDescent="0.25">
      <c r="A473" s="189"/>
      <c r="B473" s="189"/>
      <c r="C473" s="189"/>
      <c r="D473" s="189"/>
      <c r="E473" s="189"/>
      <c r="F473" s="189"/>
    </row>
    <row r="474" spans="1:6" x14ac:dyDescent="0.25">
      <c r="A474" s="189"/>
      <c r="B474" s="189"/>
      <c r="C474" s="189"/>
      <c r="D474" s="189"/>
      <c r="E474" s="189"/>
      <c r="F474" s="189"/>
    </row>
    <row r="475" spans="1:6" x14ac:dyDescent="0.25">
      <c r="A475" s="189"/>
      <c r="B475" s="189"/>
      <c r="C475" s="189"/>
      <c r="D475" s="189"/>
      <c r="E475" s="189"/>
      <c r="F475" s="189"/>
    </row>
    <row r="476" spans="1:6" x14ac:dyDescent="0.25">
      <c r="A476" s="189"/>
      <c r="B476" s="189"/>
      <c r="C476" s="189"/>
      <c r="D476" s="189"/>
      <c r="E476" s="189"/>
      <c r="F476" s="189"/>
    </row>
    <row r="477" spans="1:6" x14ac:dyDescent="0.25">
      <c r="A477" s="189"/>
      <c r="B477" s="189"/>
      <c r="C477" s="189"/>
      <c r="D477" s="189"/>
      <c r="E477" s="189"/>
      <c r="F477" s="189"/>
    </row>
    <row r="478" spans="1:6" x14ac:dyDescent="0.25">
      <c r="A478" s="189"/>
      <c r="B478" s="189"/>
      <c r="C478" s="189"/>
      <c r="D478" s="189"/>
      <c r="E478" s="189"/>
      <c r="F478" s="189"/>
    </row>
    <row r="479" spans="1:6" x14ac:dyDescent="0.25">
      <c r="A479" s="189"/>
      <c r="B479" s="189"/>
      <c r="C479" s="189"/>
      <c r="D479" s="189"/>
      <c r="E479" s="189"/>
      <c r="F479" s="189"/>
    </row>
    <row r="480" spans="1:6" x14ac:dyDescent="0.25">
      <c r="A480" s="189"/>
      <c r="B480" s="189"/>
      <c r="C480" s="189"/>
      <c r="D480" s="189"/>
      <c r="E480" s="189"/>
      <c r="F480" s="189"/>
    </row>
    <row r="481" spans="1:6" x14ac:dyDescent="0.25">
      <c r="A481" s="189"/>
      <c r="B481" s="189"/>
      <c r="C481" s="189"/>
      <c r="D481" s="189"/>
      <c r="E481" s="189"/>
      <c r="F481" s="189"/>
    </row>
    <row r="482" spans="1:6" x14ac:dyDescent="0.25">
      <c r="A482" s="189"/>
      <c r="B482" s="189"/>
      <c r="C482" s="189"/>
      <c r="D482" s="189"/>
      <c r="E482" s="189"/>
      <c r="F482" s="189"/>
    </row>
    <row r="483" spans="1:6" x14ac:dyDescent="0.25">
      <c r="A483" s="189"/>
      <c r="B483" s="189"/>
      <c r="C483" s="189"/>
      <c r="D483" s="189"/>
      <c r="E483" s="189"/>
      <c r="F483" s="189"/>
    </row>
    <row r="484" spans="1:6" x14ac:dyDescent="0.25">
      <c r="A484" s="189"/>
      <c r="B484" s="189"/>
      <c r="C484" s="189"/>
      <c r="D484" s="189"/>
      <c r="E484" s="189"/>
      <c r="F484" s="189"/>
    </row>
    <row r="485" spans="1:6" x14ac:dyDescent="0.25">
      <c r="A485" s="189"/>
      <c r="B485" s="189"/>
      <c r="C485" s="189"/>
      <c r="D485" s="189"/>
      <c r="E485" s="189"/>
      <c r="F485" s="189"/>
    </row>
    <row r="486" spans="1:6" x14ac:dyDescent="0.25">
      <c r="A486" s="189"/>
      <c r="B486" s="189"/>
      <c r="C486" s="189"/>
      <c r="D486" s="189"/>
      <c r="E486" s="189"/>
      <c r="F486" s="189"/>
    </row>
    <row r="487" spans="1:6" x14ac:dyDescent="0.25">
      <c r="A487" s="189"/>
      <c r="B487" s="189"/>
      <c r="C487" s="189"/>
      <c r="D487" s="189"/>
      <c r="E487" s="189"/>
      <c r="F487" s="189"/>
    </row>
    <row r="488" spans="1:6" x14ac:dyDescent="0.25">
      <c r="A488" s="189"/>
      <c r="B488" s="189"/>
      <c r="C488" s="189"/>
      <c r="D488" s="189"/>
      <c r="E488" s="189"/>
      <c r="F488" s="189"/>
    </row>
    <row r="489" spans="1:6" x14ac:dyDescent="0.25">
      <c r="A489" s="189"/>
      <c r="B489" s="189"/>
      <c r="C489" s="189"/>
      <c r="D489" s="189"/>
      <c r="E489" s="189"/>
      <c r="F489" s="189"/>
    </row>
    <row r="490" spans="1:6" x14ac:dyDescent="0.25">
      <c r="A490" s="189"/>
      <c r="B490" s="189"/>
      <c r="C490" s="189"/>
      <c r="D490" s="189"/>
      <c r="E490" s="189"/>
      <c r="F490" s="189"/>
    </row>
    <row r="491" spans="1:6" x14ac:dyDescent="0.25">
      <c r="A491" s="189"/>
      <c r="B491" s="189"/>
      <c r="C491" s="189"/>
      <c r="D491" s="189"/>
      <c r="E491" s="189"/>
      <c r="F491" s="189"/>
    </row>
    <row r="492" spans="1:6" x14ac:dyDescent="0.25">
      <c r="A492" s="189"/>
      <c r="B492" s="189"/>
      <c r="C492" s="189"/>
      <c r="D492" s="189"/>
      <c r="E492" s="189"/>
      <c r="F492" s="189"/>
    </row>
    <row r="493" spans="1:6" x14ac:dyDescent="0.25">
      <c r="A493" s="189"/>
      <c r="B493" s="189"/>
      <c r="C493" s="189"/>
      <c r="D493" s="189"/>
      <c r="E493" s="189"/>
      <c r="F493" s="189"/>
    </row>
    <row r="494" spans="1:6" x14ac:dyDescent="0.25">
      <c r="A494" s="189"/>
      <c r="B494" s="189"/>
      <c r="C494" s="189"/>
      <c r="D494" s="189"/>
      <c r="E494" s="189"/>
      <c r="F494" s="189"/>
    </row>
    <row r="495" spans="1:6" x14ac:dyDescent="0.25">
      <c r="A495" s="189"/>
      <c r="B495" s="189"/>
      <c r="C495" s="189"/>
      <c r="D495" s="189"/>
      <c r="E495" s="189"/>
      <c r="F495" s="189"/>
    </row>
    <row r="496" spans="1:6" x14ac:dyDescent="0.25">
      <c r="A496" s="189"/>
      <c r="B496" s="189"/>
      <c r="C496" s="189"/>
      <c r="D496" s="189"/>
      <c r="E496" s="189"/>
      <c r="F496" s="189"/>
    </row>
    <row r="497" spans="1:6" x14ac:dyDescent="0.25">
      <c r="A497" s="189"/>
      <c r="B497" s="189"/>
      <c r="C497" s="189"/>
      <c r="D497" s="189"/>
      <c r="E497" s="189"/>
      <c r="F497" s="189"/>
    </row>
    <row r="498" spans="1:6" x14ac:dyDescent="0.25">
      <c r="A498" s="189"/>
      <c r="B498" s="189"/>
      <c r="C498" s="189"/>
      <c r="D498" s="189"/>
      <c r="E498" s="189"/>
      <c r="F498" s="189"/>
    </row>
    <row r="499" spans="1:6" x14ac:dyDescent="0.25">
      <c r="A499" s="189"/>
      <c r="B499" s="189"/>
      <c r="C499" s="189"/>
      <c r="D499" s="189"/>
      <c r="E499" s="189"/>
      <c r="F499" s="189"/>
    </row>
    <row r="500" spans="1:6" x14ac:dyDescent="0.25">
      <c r="A500" s="189"/>
      <c r="B500" s="189"/>
      <c r="C500" s="189"/>
      <c r="D500" s="189"/>
      <c r="E500" s="189"/>
      <c r="F500" s="189"/>
    </row>
    <row r="501" spans="1:6" x14ac:dyDescent="0.25">
      <c r="A501" s="189"/>
      <c r="B501" s="189"/>
      <c r="C501" s="189"/>
      <c r="D501" s="189"/>
      <c r="E501" s="189"/>
      <c r="F501" s="189"/>
    </row>
    <row r="502" spans="1:6" x14ac:dyDescent="0.25">
      <c r="A502" s="189"/>
      <c r="B502" s="189"/>
      <c r="C502" s="189"/>
      <c r="D502" s="189"/>
      <c r="E502" s="189"/>
      <c r="F502" s="189"/>
    </row>
    <row r="503" spans="1:6" x14ac:dyDescent="0.25">
      <c r="A503" s="189"/>
      <c r="B503" s="189"/>
      <c r="C503" s="189"/>
      <c r="D503" s="189"/>
      <c r="E503" s="189"/>
      <c r="F503" s="189"/>
    </row>
    <row r="504" spans="1:6" x14ac:dyDescent="0.25">
      <c r="A504" s="189"/>
      <c r="B504" s="189"/>
      <c r="C504" s="189"/>
      <c r="D504" s="189"/>
      <c r="E504" s="189"/>
      <c r="F504" s="189"/>
    </row>
    <row r="505" spans="1:6" x14ac:dyDescent="0.25">
      <c r="A505" s="189"/>
      <c r="B505" s="189"/>
      <c r="C505" s="189"/>
      <c r="D505" s="189"/>
      <c r="E505" s="189"/>
      <c r="F505" s="189"/>
    </row>
    <row r="506" spans="1:6" x14ac:dyDescent="0.25">
      <c r="A506" s="189"/>
      <c r="B506" s="189"/>
      <c r="C506" s="189"/>
      <c r="D506" s="189"/>
      <c r="E506" s="189"/>
      <c r="F506" s="189"/>
    </row>
    <row r="507" spans="1:6" x14ac:dyDescent="0.25">
      <c r="A507" s="189"/>
      <c r="B507" s="189"/>
      <c r="C507" s="189"/>
      <c r="D507" s="189"/>
      <c r="E507" s="189"/>
      <c r="F507" s="189"/>
    </row>
    <row r="508" spans="1:6" x14ac:dyDescent="0.25">
      <c r="A508" s="189"/>
      <c r="B508" s="189"/>
      <c r="C508" s="189"/>
      <c r="D508" s="189"/>
      <c r="E508" s="189"/>
      <c r="F508" s="189"/>
    </row>
    <row r="509" spans="1:6" x14ac:dyDescent="0.25">
      <c r="A509" s="189"/>
      <c r="B509" s="189"/>
      <c r="C509" s="189"/>
      <c r="D509" s="189"/>
      <c r="E509" s="189"/>
      <c r="F509" s="189"/>
    </row>
    <row r="510" spans="1:6" x14ac:dyDescent="0.25">
      <c r="A510" s="189"/>
      <c r="B510" s="189"/>
      <c r="C510" s="189"/>
      <c r="D510" s="189"/>
      <c r="E510" s="189"/>
      <c r="F510" s="189"/>
    </row>
    <row r="511" spans="1:6" x14ac:dyDescent="0.25">
      <c r="A511" s="189"/>
      <c r="B511" s="189"/>
      <c r="C511" s="189"/>
      <c r="D511" s="189"/>
      <c r="E511" s="189"/>
      <c r="F511" s="189"/>
    </row>
    <row r="512" spans="1:6" x14ac:dyDescent="0.25">
      <c r="A512" s="189"/>
      <c r="B512" s="189"/>
      <c r="C512" s="189"/>
      <c r="D512" s="189"/>
      <c r="E512" s="189"/>
      <c r="F512" s="189"/>
    </row>
    <row r="513" spans="1:6" x14ac:dyDescent="0.25">
      <c r="A513" s="189"/>
      <c r="B513" s="189"/>
      <c r="C513" s="189"/>
      <c r="D513" s="189"/>
      <c r="E513" s="189"/>
      <c r="F513" s="189"/>
    </row>
    <row r="514" spans="1:6" x14ac:dyDescent="0.25">
      <c r="A514" s="189"/>
      <c r="B514" s="189"/>
      <c r="C514" s="189"/>
      <c r="D514" s="189"/>
      <c r="E514" s="189"/>
      <c r="F514" s="189"/>
    </row>
    <row r="515" spans="1:6" x14ac:dyDescent="0.25">
      <c r="A515" s="189"/>
      <c r="B515" s="189"/>
      <c r="C515" s="189"/>
      <c r="D515" s="189"/>
      <c r="E515" s="189"/>
      <c r="F515" s="189"/>
    </row>
    <row r="516" spans="1:6" x14ac:dyDescent="0.25">
      <c r="A516" s="189"/>
      <c r="B516" s="189"/>
      <c r="C516" s="189"/>
      <c r="D516" s="189"/>
      <c r="E516" s="189"/>
      <c r="F516" s="189"/>
    </row>
    <row r="517" spans="1:6" x14ac:dyDescent="0.25">
      <c r="A517" s="189"/>
      <c r="B517" s="189"/>
      <c r="C517" s="189"/>
      <c r="D517" s="189"/>
      <c r="E517" s="189"/>
      <c r="F517" s="189"/>
    </row>
    <row r="518" spans="1:6" x14ac:dyDescent="0.25">
      <c r="A518" s="189"/>
      <c r="B518" s="189"/>
      <c r="C518" s="189"/>
      <c r="D518" s="189"/>
      <c r="E518" s="189"/>
      <c r="F518" s="189"/>
    </row>
    <row r="519" spans="1:6" x14ac:dyDescent="0.25">
      <c r="A519" s="189"/>
      <c r="B519" s="189"/>
      <c r="C519" s="189"/>
      <c r="D519" s="189"/>
      <c r="E519" s="189"/>
      <c r="F519" s="189"/>
    </row>
    <row r="520" spans="1:6" x14ac:dyDescent="0.25">
      <c r="A520" s="189"/>
      <c r="B520" s="189"/>
      <c r="C520" s="189"/>
      <c r="D520" s="189"/>
      <c r="E520" s="189"/>
      <c r="F520" s="189"/>
    </row>
    <row r="521" spans="1:6" x14ac:dyDescent="0.25">
      <c r="A521" s="189"/>
      <c r="B521" s="189"/>
      <c r="C521" s="189"/>
      <c r="D521" s="189"/>
      <c r="E521" s="189"/>
      <c r="F521" s="189"/>
    </row>
    <row r="522" spans="1:6" x14ac:dyDescent="0.25">
      <c r="A522" s="189"/>
      <c r="B522" s="189"/>
      <c r="C522" s="189"/>
      <c r="D522" s="189"/>
      <c r="E522" s="189"/>
      <c r="F522" s="189"/>
    </row>
    <row r="523" spans="1:6" x14ac:dyDescent="0.25">
      <c r="A523" s="189"/>
      <c r="B523" s="189"/>
      <c r="C523" s="189"/>
      <c r="D523" s="189"/>
      <c r="E523" s="189"/>
      <c r="F523" s="189"/>
    </row>
    <row r="524" spans="1:6" x14ac:dyDescent="0.25">
      <c r="A524" s="189"/>
      <c r="B524" s="189"/>
      <c r="C524" s="189"/>
      <c r="D524" s="189"/>
      <c r="E524" s="189"/>
      <c r="F524" s="189"/>
    </row>
    <row r="525" spans="1:6" x14ac:dyDescent="0.25">
      <c r="A525" s="189"/>
      <c r="B525" s="189"/>
      <c r="C525" s="189"/>
      <c r="D525" s="189"/>
      <c r="E525" s="189"/>
      <c r="F525" s="189"/>
    </row>
    <row r="526" spans="1:6" x14ac:dyDescent="0.25">
      <c r="A526" s="189"/>
      <c r="B526" s="189"/>
      <c r="C526" s="189"/>
      <c r="D526" s="189"/>
      <c r="E526" s="189"/>
      <c r="F526" s="189"/>
    </row>
    <row r="527" spans="1:6" x14ac:dyDescent="0.25">
      <c r="A527" s="189"/>
      <c r="B527" s="189"/>
      <c r="C527" s="189"/>
      <c r="D527" s="189"/>
      <c r="E527" s="189"/>
      <c r="F527" s="189"/>
    </row>
    <row r="528" spans="1:6" x14ac:dyDescent="0.25">
      <c r="A528" s="189"/>
      <c r="B528" s="189"/>
      <c r="C528" s="189"/>
      <c r="D528" s="189"/>
      <c r="E528" s="189"/>
      <c r="F528" s="189"/>
    </row>
    <row r="529" spans="1:6" x14ac:dyDescent="0.25">
      <c r="A529" s="189"/>
      <c r="B529" s="189"/>
      <c r="C529" s="189"/>
      <c r="D529" s="189"/>
      <c r="E529" s="189"/>
      <c r="F529" s="189"/>
    </row>
    <row r="530" spans="1:6" x14ac:dyDescent="0.25">
      <c r="A530" s="189"/>
      <c r="B530" s="189"/>
      <c r="C530" s="189"/>
      <c r="D530" s="189"/>
      <c r="E530" s="189"/>
      <c r="F530" s="189"/>
    </row>
    <row r="531" spans="1:6" x14ac:dyDescent="0.25">
      <c r="A531" s="189"/>
      <c r="B531" s="189"/>
      <c r="C531" s="189"/>
      <c r="D531" s="189"/>
      <c r="E531" s="189"/>
      <c r="F531" s="189"/>
    </row>
    <row r="532" spans="1:6" x14ac:dyDescent="0.25">
      <c r="A532" s="189"/>
      <c r="B532" s="189"/>
      <c r="C532" s="189"/>
      <c r="D532" s="189"/>
      <c r="E532" s="189"/>
      <c r="F532" s="189"/>
    </row>
    <row r="533" spans="1:6" x14ac:dyDescent="0.25">
      <c r="A533" s="189"/>
      <c r="B533" s="189"/>
      <c r="C533" s="189"/>
      <c r="D533" s="189"/>
      <c r="E533" s="189"/>
      <c r="F533" s="189"/>
    </row>
    <row r="534" spans="1:6" x14ac:dyDescent="0.25">
      <c r="A534" s="189"/>
      <c r="B534" s="189"/>
      <c r="C534" s="189"/>
      <c r="D534" s="189"/>
      <c r="E534" s="189"/>
      <c r="F534" s="189"/>
    </row>
    <row r="535" spans="1:6" x14ac:dyDescent="0.25">
      <c r="A535" s="189"/>
      <c r="B535" s="189"/>
      <c r="C535" s="189"/>
      <c r="D535" s="189"/>
      <c r="E535" s="189"/>
      <c r="F535" s="189"/>
    </row>
    <row r="536" spans="1:6" x14ac:dyDescent="0.25">
      <c r="A536" s="189"/>
      <c r="B536" s="189"/>
      <c r="C536" s="189"/>
      <c r="D536" s="189"/>
      <c r="E536" s="189"/>
      <c r="F536" s="189"/>
    </row>
    <row r="537" spans="1:6" x14ac:dyDescent="0.25">
      <c r="A537" s="189"/>
      <c r="B537" s="189"/>
      <c r="C537" s="189"/>
      <c r="D537" s="189"/>
      <c r="E537" s="189"/>
      <c r="F537" s="189"/>
    </row>
    <row r="538" spans="1:6" x14ac:dyDescent="0.25">
      <c r="A538" s="189"/>
      <c r="B538" s="189"/>
      <c r="C538" s="189"/>
      <c r="D538" s="189"/>
      <c r="E538" s="189"/>
      <c r="F538" s="189"/>
    </row>
    <row r="539" spans="1:6" x14ac:dyDescent="0.25">
      <c r="A539" s="189"/>
      <c r="B539" s="189"/>
      <c r="C539" s="189"/>
      <c r="D539" s="189"/>
      <c r="E539" s="189"/>
      <c r="F539" s="189"/>
    </row>
    <row r="540" spans="1:6" x14ac:dyDescent="0.25">
      <c r="A540" s="189"/>
      <c r="B540" s="189"/>
      <c r="C540" s="189"/>
      <c r="D540" s="189"/>
      <c r="E540" s="189"/>
      <c r="F540" s="189"/>
    </row>
    <row r="541" spans="1:6" x14ac:dyDescent="0.25">
      <c r="A541" s="189"/>
      <c r="B541" s="189"/>
      <c r="C541" s="189"/>
      <c r="D541" s="189"/>
      <c r="E541" s="189"/>
      <c r="F541" s="189"/>
    </row>
    <row r="542" spans="1:6" x14ac:dyDescent="0.25">
      <c r="A542" s="189"/>
      <c r="B542" s="189"/>
      <c r="C542" s="189"/>
      <c r="D542" s="189"/>
      <c r="E542" s="189"/>
      <c r="F542" s="189"/>
    </row>
    <row r="543" spans="1:6" x14ac:dyDescent="0.25">
      <c r="A543" s="189"/>
      <c r="B543" s="189"/>
      <c r="C543" s="189"/>
      <c r="D543" s="189"/>
      <c r="E543" s="189"/>
      <c r="F543" s="189"/>
    </row>
    <row r="544" spans="1:6" x14ac:dyDescent="0.25">
      <c r="A544" s="189"/>
      <c r="B544" s="189"/>
      <c r="C544" s="189"/>
      <c r="D544" s="189"/>
      <c r="E544" s="189"/>
      <c r="F544" s="189"/>
    </row>
    <row r="545" spans="1:6" x14ac:dyDescent="0.25">
      <c r="A545" s="189"/>
      <c r="B545" s="189"/>
      <c r="C545" s="189"/>
      <c r="D545" s="189"/>
      <c r="E545" s="189"/>
      <c r="F545" s="189"/>
    </row>
    <row r="546" spans="1:6" x14ac:dyDescent="0.25">
      <c r="A546" s="189"/>
      <c r="B546" s="189"/>
      <c r="C546" s="189"/>
      <c r="D546" s="189"/>
      <c r="E546" s="189"/>
      <c r="F546" s="189"/>
    </row>
    <row r="547" spans="1:6" x14ac:dyDescent="0.25">
      <c r="A547" s="189"/>
      <c r="B547" s="189"/>
      <c r="C547" s="189"/>
      <c r="D547" s="189"/>
      <c r="E547" s="189"/>
      <c r="F547" s="189"/>
    </row>
    <row r="548" spans="1:6" x14ac:dyDescent="0.25">
      <c r="A548" s="189"/>
      <c r="B548" s="189"/>
      <c r="C548" s="189"/>
      <c r="D548" s="189"/>
      <c r="E548" s="189"/>
      <c r="F548" s="189"/>
    </row>
    <row r="549" spans="1:6" x14ac:dyDescent="0.25">
      <c r="A549" s="189"/>
      <c r="B549" s="189"/>
      <c r="C549" s="189"/>
      <c r="D549" s="189"/>
      <c r="E549" s="189"/>
      <c r="F549" s="189"/>
    </row>
    <row r="550" spans="1:6" x14ac:dyDescent="0.25">
      <c r="A550" s="189"/>
      <c r="B550" s="189"/>
      <c r="C550" s="189"/>
      <c r="D550" s="189"/>
      <c r="E550" s="189"/>
      <c r="F550" s="189"/>
    </row>
    <row r="551" spans="1:6" x14ac:dyDescent="0.25">
      <c r="A551" s="189"/>
      <c r="B551" s="189"/>
      <c r="C551" s="189"/>
      <c r="D551" s="189"/>
      <c r="E551" s="189"/>
      <c r="F551" s="189"/>
    </row>
    <row r="552" spans="1:6" x14ac:dyDescent="0.25">
      <c r="A552" s="189"/>
      <c r="B552" s="189"/>
      <c r="C552" s="189"/>
      <c r="D552" s="189"/>
      <c r="E552" s="189"/>
      <c r="F552" s="189"/>
    </row>
    <row r="553" spans="1:6" x14ac:dyDescent="0.25">
      <c r="A553" s="189"/>
      <c r="B553" s="189"/>
      <c r="C553" s="189"/>
      <c r="D553" s="189"/>
      <c r="E553" s="189"/>
      <c r="F553" s="189"/>
    </row>
    <row r="554" spans="1:6" x14ac:dyDescent="0.25">
      <c r="A554" s="189"/>
      <c r="B554" s="189"/>
      <c r="C554" s="189"/>
      <c r="D554" s="189"/>
      <c r="E554" s="189"/>
      <c r="F554" s="189"/>
    </row>
    <row r="555" spans="1:6" x14ac:dyDescent="0.25">
      <c r="A555" s="189"/>
      <c r="B555" s="189"/>
      <c r="C555" s="189"/>
      <c r="D555" s="189"/>
      <c r="E555" s="189"/>
      <c r="F555" s="189"/>
    </row>
    <row r="556" spans="1:6" x14ac:dyDescent="0.25">
      <c r="A556" s="189"/>
      <c r="B556" s="189"/>
      <c r="C556" s="189"/>
      <c r="D556" s="189"/>
      <c r="E556" s="189"/>
      <c r="F556" s="189"/>
    </row>
    <row r="557" spans="1:6" x14ac:dyDescent="0.25">
      <c r="A557" s="189"/>
      <c r="B557" s="189"/>
      <c r="C557" s="189"/>
      <c r="D557" s="189"/>
      <c r="E557" s="189"/>
      <c r="F557" s="189"/>
    </row>
    <row r="558" spans="1:6" x14ac:dyDescent="0.25">
      <c r="A558" s="189"/>
      <c r="B558" s="189"/>
      <c r="C558" s="189"/>
      <c r="D558" s="189"/>
      <c r="E558" s="189"/>
      <c r="F558" s="189"/>
    </row>
    <row r="559" spans="1:6" x14ac:dyDescent="0.25">
      <c r="A559" s="189"/>
      <c r="B559" s="189"/>
      <c r="C559" s="189"/>
      <c r="D559" s="189"/>
      <c r="E559" s="189"/>
      <c r="F559" s="189"/>
    </row>
    <row r="560" spans="1:6" x14ac:dyDescent="0.25">
      <c r="A560" s="189"/>
      <c r="B560" s="189"/>
      <c r="C560" s="189"/>
      <c r="D560" s="189"/>
      <c r="E560" s="189"/>
      <c r="F560" s="189"/>
    </row>
    <row r="561" spans="1:6" x14ac:dyDescent="0.25">
      <c r="A561" s="189"/>
      <c r="B561" s="189"/>
      <c r="C561" s="189"/>
      <c r="D561" s="189"/>
      <c r="E561" s="189"/>
      <c r="F561" s="189"/>
    </row>
    <row r="562" spans="1:6" x14ac:dyDescent="0.25">
      <c r="A562" s="189"/>
      <c r="B562" s="189"/>
      <c r="C562" s="189"/>
      <c r="D562" s="189"/>
      <c r="E562" s="189"/>
      <c r="F562" s="189"/>
    </row>
    <row r="563" spans="1:6" x14ac:dyDescent="0.25">
      <c r="A563" s="189"/>
      <c r="B563" s="189"/>
      <c r="C563" s="189"/>
      <c r="D563" s="189"/>
      <c r="E563" s="189"/>
      <c r="F563" s="189"/>
    </row>
    <row r="564" spans="1:6" x14ac:dyDescent="0.25">
      <c r="A564" s="189"/>
      <c r="B564" s="189"/>
      <c r="C564" s="189"/>
      <c r="D564" s="189"/>
      <c r="E564" s="189"/>
      <c r="F564" s="189"/>
    </row>
    <row r="565" spans="1:6" x14ac:dyDescent="0.25">
      <c r="A565" s="189"/>
      <c r="B565" s="189"/>
      <c r="C565" s="189"/>
      <c r="D565" s="189"/>
      <c r="E565" s="189"/>
      <c r="F565" s="189"/>
    </row>
    <row r="566" spans="1:6" x14ac:dyDescent="0.25">
      <c r="A566" s="189"/>
      <c r="B566" s="189"/>
      <c r="C566" s="189"/>
      <c r="D566" s="189"/>
      <c r="E566" s="189"/>
      <c r="F566" s="189"/>
    </row>
    <row r="567" spans="1:6" x14ac:dyDescent="0.25">
      <c r="A567" s="189"/>
      <c r="B567" s="189"/>
      <c r="C567" s="189"/>
      <c r="D567" s="189"/>
      <c r="E567" s="189"/>
      <c r="F567" s="189"/>
    </row>
    <row r="568" spans="1:6" x14ac:dyDescent="0.25">
      <c r="A568" s="189"/>
      <c r="B568" s="189"/>
      <c r="C568" s="189"/>
      <c r="D568" s="189"/>
      <c r="E568" s="189"/>
      <c r="F568" s="189"/>
    </row>
    <row r="569" spans="1:6" x14ac:dyDescent="0.25">
      <c r="A569" s="189"/>
      <c r="B569" s="189"/>
      <c r="C569" s="189"/>
      <c r="D569" s="189"/>
      <c r="E569" s="189"/>
      <c r="F569" s="189"/>
    </row>
    <row r="570" spans="1:6" x14ac:dyDescent="0.25">
      <c r="A570" s="189"/>
      <c r="B570" s="189"/>
      <c r="C570" s="189"/>
      <c r="D570" s="189"/>
      <c r="E570" s="189"/>
      <c r="F570" s="189"/>
    </row>
    <row r="571" spans="1:6" x14ac:dyDescent="0.25">
      <c r="A571" s="189"/>
      <c r="B571" s="189"/>
      <c r="C571" s="189"/>
      <c r="D571" s="189"/>
      <c r="E571" s="189"/>
      <c r="F571" s="189"/>
    </row>
    <row r="572" spans="1:6" x14ac:dyDescent="0.25">
      <c r="A572" s="189"/>
      <c r="B572" s="189"/>
      <c r="C572" s="189"/>
      <c r="D572" s="189"/>
      <c r="E572" s="189"/>
      <c r="F572" s="189"/>
    </row>
    <row r="573" spans="1:6" x14ac:dyDescent="0.25">
      <c r="A573" s="189"/>
      <c r="B573" s="189"/>
      <c r="C573" s="189"/>
      <c r="D573" s="189"/>
      <c r="E573" s="189"/>
      <c r="F573" s="189"/>
    </row>
    <row r="574" spans="1:6" x14ac:dyDescent="0.25">
      <c r="A574" s="189"/>
      <c r="B574" s="189"/>
      <c r="C574" s="189"/>
      <c r="D574" s="189"/>
      <c r="E574" s="189"/>
      <c r="F574" s="189"/>
    </row>
    <row r="575" spans="1:6" x14ac:dyDescent="0.25">
      <c r="A575" s="189"/>
      <c r="B575" s="189"/>
      <c r="C575" s="189"/>
      <c r="D575" s="189"/>
      <c r="E575" s="189"/>
      <c r="F575" s="189"/>
    </row>
    <row r="576" spans="1:6" x14ac:dyDescent="0.25">
      <c r="A576" s="189"/>
      <c r="B576" s="189"/>
      <c r="C576" s="189"/>
      <c r="D576" s="189"/>
      <c r="E576" s="189"/>
      <c r="F576" s="189"/>
    </row>
    <row r="577" spans="1:6" x14ac:dyDescent="0.25">
      <c r="A577" s="189"/>
      <c r="B577" s="189"/>
      <c r="C577" s="189"/>
      <c r="D577" s="189"/>
      <c r="E577" s="189"/>
      <c r="F577" s="189"/>
    </row>
    <row r="578" spans="1:6" x14ac:dyDescent="0.25">
      <c r="A578" s="189"/>
      <c r="B578" s="189"/>
      <c r="C578" s="189"/>
      <c r="D578" s="189"/>
      <c r="E578" s="189"/>
      <c r="F578" s="189"/>
    </row>
    <row r="579" spans="1:6" x14ac:dyDescent="0.25">
      <c r="A579" s="189"/>
      <c r="B579" s="189"/>
      <c r="C579" s="189"/>
      <c r="D579" s="189"/>
      <c r="E579" s="189"/>
      <c r="F579" s="189"/>
    </row>
    <row r="580" spans="1:6" x14ac:dyDescent="0.25">
      <c r="A580" s="189"/>
      <c r="B580" s="189"/>
      <c r="C580" s="189"/>
      <c r="D580" s="189"/>
      <c r="E580" s="189"/>
      <c r="F580" s="189"/>
    </row>
    <row r="581" spans="1:6" x14ac:dyDescent="0.25">
      <c r="A581" s="189"/>
      <c r="B581" s="189"/>
      <c r="C581" s="189"/>
      <c r="D581" s="189"/>
      <c r="E581" s="189"/>
      <c r="F581" s="189"/>
    </row>
    <row r="582" spans="1:6" x14ac:dyDescent="0.25">
      <c r="A582" s="189"/>
      <c r="B582" s="189"/>
      <c r="C582" s="189"/>
      <c r="D582" s="189"/>
      <c r="E582" s="189"/>
      <c r="F582" s="189"/>
    </row>
    <row r="583" spans="1:6" x14ac:dyDescent="0.25">
      <c r="A583" s="189"/>
      <c r="B583" s="189"/>
      <c r="C583" s="189"/>
      <c r="D583" s="189"/>
      <c r="E583" s="189"/>
      <c r="F583" s="189"/>
    </row>
    <row r="584" spans="1:6" x14ac:dyDescent="0.25">
      <c r="A584" s="189"/>
      <c r="B584" s="189"/>
      <c r="C584" s="189"/>
      <c r="D584" s="189"/>
      <c r="E584" s="189"/>
      <c r="F584" s="189"/>
    </row>
    <row r="585" spans="1:6" x14ac:dyDescent="0.25">
      <c r="A585" s="189"/>
      <c r="B585" s="189"/>
      <c r="C585" s="189"/>
      <c r="D585" s="189"/>
      <c r="E585" s="189"/>
      <c r="F585" s="189"/>
    </row>
    <row r="586" spans="1:6" x14ac:dyDescent="0.25">
      <c r="A586" s="189"/>
      <c r="B586" s="189"/>
      <c r="C586" s="189"/>
      <c r="D586" s="189"/>
      <c r="E586" s="189"/>
      <c r="F586" s="189"/>
    </row>
    <row r="587" spans="1:6" x14ac:dyDescent="0.25">
      <c r="A587" s="189"/>
      <c r="B587" s="189"/>
      <c r="C587" s="189"/>
      <c r="D587" s="189"/>
      <c r="E587" s="189"/>
      <c r="F587" s="189"/>
    </row>
    <row r="588" spans="1:6" x14ac:dyDescent="0.25">
      <c r="A588" s="189"/>
      <c r="B588" s="189"/>
      <c r="C588" s="189"/>
      <c r="D588" s="189"/>
      <c r="E588" s="189"/>
      <c r="F588" s="189"/>
    </row>
    <row r="589" spans="1:6" x14ac:dyDescent="0.25">
      <c r="A589" s="189"/>
      <c r="B589" s="189"/>
      <c r="C589" s="189"/>
      <c r="D589" s="189"/>
      <c r="E589" s="189"/>
      <c r="F589" s="189"/>
    </row>
    <row r="590" spans="1:6" x14ac:dyDescent="0.25">
      <c r="A590" s="189"/>
      <c r="B590" s="189"/>
      <c r="C590" s="189"/>
      <c r="D590" s="189"/>
      <c r="E590" s="189"/>
      <c r="F590" s="189"/>
    </row>
    <row r="591" spans="1:6" x14ac:dyDescent="0.25">
      <c r="A591" s="189"/>
      <c r="B591" s="189"/>
      <c r="C591" s="189"/>
      <c r="D591" s="189"/>
      <c r="E591" s="189"/>
      <c r="F591" s="189"/>
    </row>
    <row r="592" spans="1:6" x14ac:dyDescent="0.25">
      <c r="A592" s="189"/>
      <c r="B592" s="189"/>
      <c r="C592" s="189"/>
      <c r="D592" s="189"/>
      <c r="E592" s="189"/>
      <c r="F592" s="189"/>
    </row>
    <row r="593" spans="1:6" x14ac:dyDescent="0.25">
      <c r="A593" s="189"/>
      <c r="B593" s="189"/>
      <c r="C593" s="189"/>
      <c r="D593" s="189"/>
      <c r="E593" s="189"/>
      <c r="F593" s="189"/>
    </row>
    <row r="594" spans="1:6" x14ac:dyDescent="0.25">
      <c r="A594" s="189"/>
      <c r="B594" s="189"/>
      <c r="C594" s="189"/>
      <c r="D594" s="189"/>
      <c r="E594" s="189"/>
      <c r="F594" s="189"/>
    </row>
    <row r="595" spans="1:6" x14ac:dyDescent="0.25">
      <c r="A595" s="189"/>
      <c r="B595" s="189"/>
      <c r="C595" s="189"/>
      <c r="D595" s="189"/>
      <c r="E595" s="189"/>
      <c r="F595" s="189"/>
    </row>
    <row r="596" spans="1:6" x14ac:dyDescent="0.25">
      <c r="A596" s="189"/>
      <c r="B596" s="189"/>
      <c r="C596" s="189"/>
      <c r="D596" s="189"/>
      <c r="E596" s="189"/>
      <c r="F596" s="189"/>
    </row>
    <row r="597" spans="1:6" x14ac:dyDescent="0.25">
      <c r="A597" s="189"/>
      <c r="B597" s="189"/>
      <c r="C597" s="189"/>
      <c r="D597" s="189"/>
      <c r="E597" s="189"/>
      <c r="F597" s="189"/>
    </row>
    <row r="598" spans="1:6" x14ac:dyDescent="0.25">
      <c r="A598" s="189"/>
      <c r="B598" s="189"/>
      <c r="C598" s="189"/>
      <c r="D598" s="189"/>
      <c r="E598" s="189"/>
      <c r="F598" s="189"/>
    </row>
    <row r="599" spans="1:6" x14ac:dyDescent="0.25">
      <c r="A599" s="189"/>
      <c r="B599" s="189"/>
      <c r="C599" s="189"/>
      <c r="D599" s="189"/>
      <c r="E599" s="189"/>
      <c r="F599" s="189"/>
    </row>
    <row r="600" spans="1:6" x14ac:dyDescent="0.25">
      <c r="A600" s="189"/>
      <c r="B600" s="189"/>
      <c r="C600" s="189"/>
      <c r="D600" s="189"/>
      <c r="E600" s="189"/>
      <c r="F600" s="189"/>
    </row>
    <row r="601" spans="1:6" x14ac:dyDescent="0.25">
      <c r="A601" s="189"/>
      <c r="B601" s="189"/>
      <c r="C601" s="189"/>
      <c r="D601" s="189"/>
      <c r="E601" s="189"/>
      <c r="F601" s="189"/>
    </row>
    <row r="602" spans="1:6" x14ac:dyDescent="0.25">
      <c r="A602" s="189"/>
      <c r="B602" s="189"/>
      <c r="C602" s="189"/>
      <c r="D602" s="189"/>
      <c r="E602" s="189"/>
      <c r="F602" s="189"/>
    </row>
    <row r="603" spans="1:6" x14ac:dyDescent="0.25">
      <c r="A603" s="189"/>
      <c r="B603" s="189"/>
      <c r="C603" s="189"/>
      <c r="D603" s="189"/>
      <c r="E603" s="189"/>
      <c r="F603" s="189"/>
    </row>
    <row r="604" spans="1:6" x14ac:dyDescent="0.25">
      <c r="A604" s="189"/>
      <c r="B604" s="189"/>
      <c r="C604" s="189"/>
      <c r="D604" s="189"/>
      <c r="E604" s="189"/>
      <c r="F604" s="189"/>
    </row>
    <row r="605" spans="1:6" x14ac:dyDescent="0.25">
      <c r="A605" s="189"/>
      <c r="B605" s="189"/>
      <c r="C605" s="189"/>
      <c r="D605" s="189"/>
      <c r="E605" s="189"/>
      <c r="F605" s="189"/>
    </row>
    <row r="606" spans="1:6" x14ac:dyDescent="0.25">
      <c r="A606" s="189"/>
      <c r="B606" s="189"/>
      <c r="C606" s="189"/>
      <c r="D606" s="189"/>
      <c r="E606" s="189"/>
      <c r="F606" s="189"/>
    </row>
    <row r="607" spans="1:6" x14ac:dyDescent="0.25">
      <c r="A607" s="189"/>
      <c r="B607" s="189"/>
      <c r="C607" s="189"/>
      <c r="D607" s="189"/>
      <c r="E607" s="189"/>
      <c r="F607" s="189"/>
    </row>
    <row r="608" spans="1:6" x14ac:dyDescent="0.25">
      <c r="A608" s="189"/>
      <c r="B608" s="189"/>
      <c r="C608" s="189"/>
      <c r="D608" s="189"/>
      <c r="E608" s="189"/>
      <c r="F608" s="189"/>
    </row>
    <row r="609" spans="1:6" x14ac:dyDescent="0.25">
      <c r="A609" s="189"/>
      <c r="B609" s="189"/>
      <c r="C609" s="189"/>
      <c r="D609" s="189"/>
      <c r="E609" s="189"/>
      <c r="F609" s="189"/>
    </row>
    <row r="610" spans="1:6" x14ac:dyDescent="0.25">
      <c r="A610" s="189"/>
      <c r="B610" s="189"/>
      <c r="C610" s="189"/>
      <c r="D610" s="189"/>
      <c r="E610" s="189"/>
      <c r="F610" s="189"/>
    </row>
    <row r="611" spans="1:6" x14ac:dyDescent="0.25">
      <c r="A611" s="189"/>
      <c r="B611" s="189"/>
      <c r="C611" s="189"/>
      <c r="D611" s="189"/>
      <c r="E611" s="189"/>
      <c r="F611" s="189"/>
    </row>
    <row r="612" spans="1:6" x14ac:dyDescent="0.25">
      <c r="A612" s="189"/>
      <c r="B612" s="189"/>
      <c r="C612" s="189"/>
      <c r="D612" s="189"/>
      <c r="E612" s="189"/>
      <c r="F612" s="189"/>
    </row>
    <row r="613" spans="1:6" x14ac:dyDescent="0.25">
      <c r="A613" s="189"/>
      <c r="B613" s="189"/>
      <c r="C613" s="189"/>
      <c r="D613" s="189"/>
      <c r="E613" s="189"/>
      <c r="F613" s="189"/>
    </row>
    <row r="614" spans="1:6" x14ac:dyDescent="0.25">
      <c r="A614" s="189"/>
      <c r="B614" s="189"/>
      <c r="C614" s="189"/>
      <c r="D614" s="189"/>
      <c r="E614" s="189"/>
      <c r="F614" s="189"/>
    </row>
    <row r="615" spans="1:6" x14ac:dyDescent="0.25">
      <c r="A615" s="189"/>
      <c r="B615" s="189"/>
      <c r="C615" s="189"/>
      <c r="D615" s="189"/>
      <c r="E615" s="189"/>
      <c r="F615" s="189"/>
    </row>
    <row r="616" spans="1:6" x14ac:dyDescent="0.25">
      <c r="A616" s="189"/>
      <c r="B616" s="189"/>
      <c r="C616" s="189"/>
      <c r="D616" s="189"/>
      <c r="E616" s="189"/>
      <c r="F616" s="189"/>
    </row>
    <row r="617" spans="1:6" x14ac:dyDescent="0.25">
      <c r="A617" s="189"/>
      <c r="B617" s="189"/>
      <c r="C617" s="189"/>
      <c r="D617" s="189"/>
      <c r="E617" s="189"/>
      <c r="F617" s="189"/>
    </row>
    <row r="618" spans="1:6" x14ac:dyDescent="0.25">
      <c r="A618" s="189"/>
      <c r="B618" s="189"/>
      <c r="C618" s="189"/>
      <c r="D618" s="189"/>
      <c r="E618" s="189"/>
      <c r="F618" s="189"/>
    </row>
    <row r="619" spans="1:6" x14ac:dyDescent="0.25">
      <c r="A619" s="189"/>
      <c r="B619" s="189"/>
      <c r="C619" s="189"/>
      <c r="D619" s="189"/>
      <c r="E619" s="189"/>
      <c r="F619" s="189"/>
    </row>
    <row r="620" spans="1:6" x14ac:dyDescent="0.25">
      <c r="A620" s="189"/>
      <c r="B620" s="189"/>
      <c r="C620" s="189"/>
      <c r="D620" s="189"/>
      <c r="E620" s="189"/>
      <c r="F620" s="189"/>
    </row>
    <row r="621" spans="1:6" x14ac:dyDescent="0.25">
      <c r="A621" s="189"/>
      <c r="B621" s="189"/>
      <c r="C621" s="189"/>
      <c r="D621" s="189"/>
      <c r="E621" s="189"/>
      <c r="F621" s="189"/>
    </row>
    <row r="622" spans="1:6" x14ac:dyDescent="0.25">
      <c r="A622" s="189"/>
      <c r="B622" s="189"/>
      <c r="C622" s="189"/>
      <c r="D622" s="189"/>
      <c r="E622" s="189"/>
      <c r="F622" s="189"/>
    </row>
    <row r="623" spans="1:6" x14ac:dyDescent="0.25">
      <c r="A623" s="189"/>
      <c r="B623" s="189"/>
      <c r="C623" s="189"/>
      <c r="D623" s="189"/>
      <c r="E623" s="189"/>
      <c r="F623" s="189"/>
    </row>
    <row r="624" spans="1:6" x14ac:dyDescent="0.25">
      <c r="A624" s="189"/>
      <c r="B624" s="189"/>
      <c r="C624" s="189"/>
      <c r="D624" s="189"/>
      <c r="E624" s="189"/>
      <c r="F624" s="189"/>
    </row>
    <row r="625" spans="1:6" x14ac:dyDescent="0.25">
      <c r="A625" s="189"/>
      <c r="B625" s="189"/>
      <c r="C625" s="189"/>
      <c r="D625" s="189"/>
      <c r="E625" s="189"/>
      <c r="F625" s="189"/>
    </row>
    <row r="626" spans="1:6" x14ac:dyDescent="0.25">
      <c r="A626" s="189"/>
      <c r="B626" s="189"/>
      <c r="C626" s="189"/>
      <c r="D626" s="189"/>
      <c r="E626" s="189"/>
      <c r="F626" s="189"/>
    </row>
    <row r="627" spans="1:6" x14ac:dyDescent="0.25">
      <c r="A627" s="189"/>
      <c r="B627" s="189"/>
      <c r="C627" s="189"/>
      <c r="D627" s="189"/>
      <c r="E627" s="189"/>
      <c r="F627" s="189"/>
    </row>
    <row r="628" spans="1:6" x14ac:dyDescent="0.25">
      <c r="A628" s="189"/>
      <c r="B628" s="189"/>
      <c r="C628" s="189"/>
      <c r="D628" s="189"/>
      <c r="E628" s="189"/>
      <c r="F628" s="189"/>
    </row>
    <row r="629" spans="1:6" x14ac:dyDescent="0.25">
      <c r="A629" s="189"/>
      <c r="B629" s="189"/>
      <c r="C629" s="189"/>
      <c r="D629" s="189"/>
      <c r="E629" s="189"/>
      <c r="F629" s="189"/>
    </row>
    <row r="630" spans="1:6" x14ac:dyDescent="0.25">
      <c r="A630" s="189"/>
      <c r="B630" s="189"/>
      <c r="C630" s="189"/>
      <c r="D630" s="189"/>
      <c r="E630" s="189"/>
      <c r="F630" s="189"/>
    </row>
    <row r="631" spans="1:6" x14ac:dyDescent="0.25">
      <c r="A631" s="189"/>
      <c r="B631" s="189"/>
      <c r="C631" s="189"/>
      <c r="D631" s="189"/>
      <c r="E631" s="189"/>
      <c r="F631" s="189"/>
    </row>
    <row r="632" spans="1:6" x14ac:dyDescent="0.25">
      <c r="A632" s="189"/>
      <c r="B632" s="189"/>
      <c r="C632" s="189"/>
      <c r="D632" s="189"/>
      <c r="E632" s="189"/>
      <c r="F632" s="189"/>
    </row>
    <row r="633" spans="1:6" x14ac:dyDescent="0.25">
      <c r="A633" s="189"/>
      <c r="B633" s="189"/>
      <c r="C633" s="189"/>
      <c r="D633" s="189"/>
      <c r="E633" s="189"/>
      <c r="F633" s="189"/>
    </row>
    <row r="634" spans="1:6" x14ac:dyDescent="0.25">
      <c r="A634" s="189"/>
      <c r="B634" s="189"/>
      <c r="C634" s="189"/>
      <c r="D634" s="189"/>
      <c r="E634" s="189"/>
      <c r="F634" s="189"/>
    </row>
    <row r="635" spans="1:6" x14ac:dyDescent="0.25">
      <c r="A635" s="189"/>
      <c r="B635" s="189"/>
      <c r="C635" s="189"/>
      <c r="D635" s="189"/>
      <c r="E635" s="189"/>
      <c r="F635" s="189"/>
    </row>
    <row r="636" spans="1:6" x14ac:dyDescent="0.25">
      <c r="A636" s="189"/>
      <c r="B636" s="189"/>
      <c r="C636" s="189"/>
      <c r="D636" s="189"/>
      <c r="E636" s="189"/>
      <c r="F636" s="189"/>
    </row>
    <row r="637" spans="1:6" x14ac:dyDescent="0.25">
      <c r="A637" s="189"/>
      <c r="B637" s="189"/>
      <c r="C637" s="189"/>
      <c r="D637" s="189"/>
      <c r="E637" s="189"/>
      <c r="F637" s="189"/>
    </row>
    <row r="638" spans="1:6" x14ac:dyDescent="0.25">
      <c r="A638" s="189"/>
      <c r="B638" s="189"/>
      <c r="C638" s="189"/>
      <c r="D638" s="189"/>
      <c r="E638" s="189"/>
      <c r="F638" s="189"/>
    </row>
    <row r="639" spans="1:6" x14ac:dyDescent="0.25">
      <c r="A639" s="189"/>
      <c r="B639" s="189"/>
      <c r="C639" s="189"/>
      <c r="D639" s="189"/>
      <c r="E639" s="189"/>
      <c r="F639" s="189"/>
    </row>
    <row r="640" spans="1:6" x14ac:dyDescent="0.25">
      <c r="A640" s="189"/>
      <c r="B640" s="189"/>
      <c r="C640" s="189"/>
      <c r="D640" s="189"/>
      <c r="E640" s="189"/>
      <c r="F640" s="189"/>
    </row>
    <row r="641" spans="1:6" x14ac:dyDescent="0.25">
      <c r="A641" s="189"/>
      <c r="B641" s="189"/>
      <c r="C641" s="189"/>
      <c r="D641" s="189"/>
      <c r="E641" s="189"/>
      <c r="F641" s="189"/>
    </row>
    <row r="642" spans="1:6" x14ac:dyDescent="0.25">
      <c r="A642" s="189"/>
      <c r="B642" s="189"/>
      <c r="C642" s="189"/>
      <c r="D642" s="189"/>
      <c r="E642" s="189"/>
      <c r="F642" s="189"/>
    </row>
    <row r="643" spans="1:6" x14ac:dyDescent="0.25">
      <c r="A643" s="189"/>
      <c r="B643" s="189"/>
      <c r="C643" s="189"/>
      <c r="D643" s="189"/>
      <c r="E643" s="189"/>
      <c r="F643" s="189"/>
    </row>
    <row r="644" spans="1:6" x14ac:dyDescent="0.25">
      <c r="A644" s="189"/>
      <c r="B644" s="189"/>
      <c r="C644" s="189"/>
      <c r="D644" s="189"/>
      <c r="E644" s="189"/>
      <c r="F644" s="189"/>
    </row>
    <row r="645" spans="1:6" x14ac:dyDescent="0.25">
      <c r="A645" s="189"/>
      <c r="B645" s="189"/>
      <c r="C645" s="189"/>
      <c r="D645" s="189"/>
      <c r="E645" s="189"/>
      <c r="F645" s="189"/>
    </row>
    <row r="646" spans="1:6" x14ac:dyDescent="0.25">
      <c r="A646" s="189"/>
      <c r="B646" s="189"/>
      <c r="C646" s="189"/>
      <c r="D646" s="189"/>
      <c r="E646" s="189"/>
      <c r="F646" s="189"/>
    </row>
    <row r="647" spans="1:6" x14ac:dyDescent="0.25">
      <c r="A647" s="189"/>
      <c r="B647" s="189"/>
      <c r="C647" s="189"/>
      <c r="D647" s="189"/>
      <c r="E647" s="189"/>
      <c r="F647" s="189"/>
    </row>
    <row r="648" spans="1:6" x14ac:dyDescent="0.25">
      <c r="A648" s="189"/>
      <c r="B648" s="189"/>
      <c r="C648" s="189"/>
      <c r="D648" s="189"/>
      <c r="E648" s="189"/>
      <c r="F648" s="189"/>
    </row>
    <row r="649" spans="1:6" x14ac:dyDescent="0.25">
      <c r="A649" s="189"/>
      <c r="B649" s="189"/>
      <c r="C649" s="189"/>
      <c r="D649" s="189"/>
      <c r="E649" s="189"/>
      <c r="F649" s="189"/>
    </row>
    <row r="650" spans="1:6" x14ac:dyDescent="0.25">
      <c r="A650" s="189"/>
      <c r="B650" s="189"/>
      <c r="C650" s="189"/>
      <c r="D650" s="189"/>
      <c r="E650" s="189"/>
      <c r="F650" s="189"/>
    </row>
    <row r="651" spans="1:6" x14ac:dyDescent="0.25">
      <c r="A651" s="189"/>
      <c r="B651" s="189"/>
      <c r="C651" s="189"/>
      <c r="D651" s="189"/>
      <c r="E651" s="189"/>
      <c r="F651" s="189"/>
    </row>
    <row r="652" spans="1:6" x14ac:dyDescent="0.25">
      <c r="A652" s="189"/>
      <c r="B652" s="189"/>
      <c r="C652" s="189"/>
      <c r="D652" s="189"/>
      <c r="E652" s="189"/>
      <c r="F652" s="189"/>
    </row>
    <row r="653" spans="1:6" x14ac:dyDescent="0.25">
      <c r="A653" s="189"/>
      <c r="B653" s="189"/>
      <c r="C653" s="189"/>
      <c r="D653" s="189"/>
      <c r="E653" s="189"/>
      <c r="F653" s="189"/>
    </row>
    <row r="654" spans="1:6" x14ac:dyDescent="0.25">
      <c r="A654" s="189"/>
      <c r="B654" s="189"/>
      <c r="C654" s="189"/>
      <c r="D654" s="189"/>
      <c r="E654" s="189"/>
      <c r="F654" s="189"/>
    </row>
    <row r="655" spans="1:6" x14ac:dyDescent="0.25">
      <c r="A655" s="189"/>
      <c r="B655" s="189"/>
      <c r="C655" s="189"/>
      <c r="D655" s="189"/>
      <c r="E655" s="189"/>
      <c r="F655" s="189"/>
    </row>
    <row r="656" spans="1:6" x14ac:dyDescent="0.25">
      <c r="A656" s="189"/>
      <c r="B656" s="189"/>
      <c r="C656" s="189"/>
      <c r="D656" s="189"/>
      <c r="E656" s="189"/>
      <c r="F656" s="189"/>
    </row>
    <row r="657" spans="1:6" x14ac:dyDescent="0.25">
      <c r="A657" s="189"/>
      <c r="B657" s="189"/>
      <c r="C657" s="189"/>
      <c r="D657" s="189"/>
      <c r="E657" s="189"/>
      <c r="F657" s="189"/>
    </row>
    <row r="658" spans="1:6" x14ac:dyDescent="0.25">
      <c r="A658" s="189"/>
      <c r="B658" s="189"/>
      <c r="C658" s="189"/>
      <c r="D658" s="189"/>
      <c r="E658" s="189"/>
      <c r="F658" s="189"/>
    </row>
    <row r="659" spans="1:6" x14ac:dyDescent="0.25">
      <c r="A659" s="189"/>
      <c r="B659" s="189"/>
      <c r="C659" s="189"/>
      <c r="D659" s="189"/>
      <c r="E659" s="189"/>
      <c r="F659" s="189"/>
    </row>
    <row r="660" spans="1:6" x14ac:dyDescent="0.25">
      <c r="A660" s="189"/>
      <c r="B660" s="189"/>
      <c r="C660" s="189"/>
      <c r="D660" s="189"/>
      <c r="E660" s="189"/>
      <c r="F660" s="189"/>
    </row>
    <row r="661" spans="1:6" x14ac:dyDescent="0.25">
      <c r="A661" s="189"/>
      <c r="B661" s="189"/>
      <c r="C661" s="189"/>
      <c r="D661" s="189"/>
      <c r="E661" s="189"/>
      <c r="F661" s="189"/>
    </row>
    <row r="662" spans="1:6" x14ac:dyDescent="0.25">
      <c r="A662" s="189"/>
      <c r="B662" s="189"/>
      <c r="C662" s="189"/>
      <c r="D662" s="189"/>
      <c r="E662" s="189"/>
      <c r="F662" s="189"/>
    </row>
    <row r="663" spans="1:6" x14ac:dyDescent="0.25">
      <c r="A663" s="189"/>
      <c r="B663" s="189"/>
      <c r="C663" s="189"/>
      <c r="D663" s="189"/>
      <c r="E663" s="189"/>
      <c r="F663" s="189"/>
    </row>
    <row r="664" spans="1:6" x14ac:dyDescent="0.25">
      <c r="A664" s="189"/>
      <c r="B664" s="189"/>
      <c r="C664" s="189"/>
      <c r="D664" s="189"/>
      <c r="E664" s="189"/>
      <c r="F664" s="189"/>
    </row>
    <row r="665" spans="1:6" x14ac:dyDescent="0.25">
      <c r="A665" s="189"/>
      <c r="B665" s="189"/>
      <c r="C665" s="189"/>
      <c r="D665" s="189"/>
      <c r="E665" s="189"/>
      <c r="F665" s="189"/>
    </row>
    <row r="666" spans="1:6" x14ac:dyDescent="0.25">
      <c r="A666" s="189"/>
      <c r="B666" s="189"/>
      <c r="C666" s="189"/>
      <c r="D666" s="189"/>
      <c r="E666" s="189"/>
      <c r="F666" s="189"/>
    </row>
    <row r="667" spans="1:6" x14ac:dyDescent="0.25">
      <c r="A667" s="189"/>
      <c r="B667" s="189"/>
      <c r="C667" s="189"/>
      <c r="D667" s="189"/>
      <c r="E667" s="189"/>
      <c r="F667" s="189"/>
    </row>
    <row r="668" spans="1:6" x14ac:dyDescent="0.25">
      <c r="A668" s="189"/>
      <c r="B668" s="189"/>
      <c r="C668" s="189"/>
      <c r="D668" s="189"/>
      <c r="E668" s="189"/>
      <c r="F668" s="189"/>
    </row>
    <row r="669" spans="1:6" x14ac:dyDescent="0.25">
      <c r="A669" s="189"/>
      <c r="B669" s="189"/>
      <c r="C669" s="189"/>
      <c r="D669" s="189"/>
      <c r="E669" s="189"/>
      <c r="F669" s="189"/>
    </row>
    <row r="670" spans="1:6" x14ac:dyDescent="0.25">
      <c r="A670" s="189"/>
      <c r="B670" s="189"/>
      <c r="C670" s="189"/>
      <c r="D670" s="189"/>
      <c r="E670" s="189"/>
      <c r="F670" s="189"/>
    </row>
    <row r="671" spans="1:6" x14ac:dyDescent="0.25">
      <c r="A671" s="189"/>
      <c r="B671" s="189"/>
      <c r="C671" s="189"/>
      <c r="D671" s="189"/>
      <c r="E671" s="189"/>
      <c r="F671" s="189"/>
    </row>
    <row r="672" spans="1:6" x14ac:dyDescent="0.25">
      <c r="A672" s="189"/>
      <c r="B672" s="189"/>
      <c r="C672" s="189"/>
      <c r="D672" s="189"/>
      <c r="E672" s="189"/>
      <c r="F672" s="189"/>
    </row>
    <row r="673" spans="1:6" x14ac:dyDescent="0.25">
      <c r="A673" s="189"/>
      <c r="B673" s="189"/>
      <c r="C673" s="189"/>
      <c r="D673" s="189"/>
      <c r="E673" s="189"/>
      <c r="F673" s="189"/>
    </row>
    <row r="674" spans="1:6" x14ac:dyDescent="0.25">
      <c r="A674" s="189"/>
      <c r="B674" s="189"/>
      <c r="C674" s="189"/>
      <c r="D674" s="189"/>
      <c r="E674" s="189"/>
      <c r="F674" s="189"/>
    </row>
    <row r="675" spans="1:6" x14ac:dyDescent="0.25">
      <c r="A675" s="189"/>
      <c r="B675" s="189"/>
      <c r="C675" s="189"/>
      <c r="D675" s="189"/>
      <c r="E675" s="189"/>
      <c r="F675" s="189"/>
    </row>
    <row r="676" spans="1:6" x14ac:dyDescent="0.25">
      <c r="A676" s="189"/>
      <c r="B676" s="189"/>
      <c r="C676" s="189"/>
      <c r="D676" s="189"/>
      <c r="E676" s="189"/>
      <c r="F676" s="189"/>
    </row>
    <row r="677" spans="1:6" x14ac:dyDescent="0.25">
      <c r="A677" s="189"/>
      <c r="B677" s="189"/>
      <c r="C677" s="189"/>
      <c r="D677" s="189"/>
      <c r="E677" s="189"/>
      <c r="F677" s="189"/>
    </row>
    <row r="678" spans="1:6" x14ac:dyDescent="0.25">
      <c r="A678" s="189"/>
      <c r="B678" s="189"/>
      <c r="C678" s="189"/>
      <c r="D678" s="189"/>
      <c r="E678" s="189"/>
      <c r="F678" s="189"/>
    </row>
    <row r="679" spans="1:6" x14ac:dyDescent="0.25">
      <c r="A679" s="189"/>
      <c r="B679" s="189"/>
      <c r="C679" s="189"/>
      <c r="D679" s="189"/>
      <c r="E679" s="189"/>
      <c r="F679" s="189"/>
    </row>
    <row r="680" spans="1:6" x14ac:dyDescent="0.25">
      <c r="A680" s="189"/>
      <c r="B680" s="189"/>
      <c r="C680" s="189"/>
      <c r="D680" s="189"/>
      <c r="E680" s="189"/>
      <c r="F680" s="189"/>
    </row>
    <row r="681" spans="1:6" x14ac:dyDescent="0.25">
      <c r="A681" s="189"/>
      <c r="B681" s="189"/>
      <c r="C681" s="189"/>
      <c r="D681" s="189"/>
      <c r="E681" s="189"/>
      <c r="F681" s="189"/>
    </row>
    <row r="682" spans="1:6" x14ac:dyDescent="0.25">
      <c r="A682" s="189"/>
      <c r="B682" s="189"/>
      <c r="C682" s="189"/>
      <c r="D682" s="189"/>
      <c r="E682" s="189"/>
      <c r="F682" s="189"/>
    </row>
    <row r="683" spans="1:6" x14ac:dyDescent="0.25">
      <c r="A683" s="189"/>
      <c r="B683" s="189"/>
      <c r="C683" s="189"/>
      <c r="D683" s="189"/>
      <c r="E683" s="189"/>
      <c r="F683" s="189"/>
    </row>
    <row r="684" spans="1:6" x14ac:dyDescent="0.25">
      <c r="A684" s="189"/>
      <c r="B684" s="189"/>
      <c r="C684" s="189"/>
      <c r="D684" s="189"/>
      <c r="E684" s="189"/>
      <c r="F684" s="189"/>
    </row>
    <row r="685" spans="1:6" x14ac:dyDescent="0.25">
      <c r="A685" s="189"/>
      <c r="B685" s="189"/>
      <c r="C685" s="189"/>
      <c r="D685" s="189"/>
      <c r="E685" s="189"/>
      <c r="F685" s="189"/>
    </row>
    <row r="686" spans="1:6" x14ac:dyDescent="0.25">
      <c r="A686" s="189"/>
      <c r="B686" s="189"/>
      <c r="C686" s="189"/>
      <c r="D686" s="189"/>
      <c r="E686" s="189"/>
      <c r="F686" s="189"/>
    </row>
    <row r="687" spans="1:6" x14ac:dyDescent="0.25">
      <c r="A687" s="189"/>
      <c r="B687" s="189"/>
      <c r="C687" s="189"/>
      <c r="D687" s="189"/>
      <c r="E687" s="189"/>
      <c r="F687" s="189"/>
    </row>
    <row r="688" spans="1:6" x14ac:dyDescent="0.25">
      <c r="A688" s="189"/>
      <c r="B688" s="189"/>
      <c r="C688" s="189"/>
      <c r="D688" s="189"/>
      <c r="E688" s="189"/>
      <c r="F688" s="189"/>
    </row>
    <row r="689" spans="1:6" x14ac:dyDescent="0.25">
      <c r="A689" s="189"/>
      <c r="B689" s="189"/>
      <c r="C689" s="189"/>
      <c r="D689" s="189"/>
      <c r="E689" s="189"/>
      <c r="F689" s="189"/>
    </row>
    <row r="690" spans="1:6" x14ac:dyDescent="0.25">
      <c r="A690" s="189"/>
      <c r="B690" s="189"/>
      <c r="C690" s="189"/>
      <c r="D690" s="189"/>
      <c r="E690" s="189"/>
      <c r="F690" s="189"/>
    </row>
    <row r="691" spans="1:6" x14ac:dyDescent="0.25">
      <c r="A691" s="189"/>
      <c r="B691" s="189"/>
      <c r="C691" s="189"/>
      <c r="D691" s="189"/>
      <c r="E691" s="189"/>
      <c r="F691" s="189"/>
    </row>
    <row r="692" spans="1:6" x14ac:dyDescent="0.25">
      <c r="A692" s="189"/>
      <c r="B692" s="189"/>
      <c r="C692" s="189"/>
      <c r="D692" s="189"/>
      <c r="E692" s="189"/>
      <c r="F692" s="189"/>
    </row>
    <row r="693" spans="1:6" x14ac:dyDescent="0.25">
      <c r="A693" s="189"/>
      <c r="B693" s="189"/>
      <c r="C693" s="189"/>
      <c r="D693" s="189"/>
      <c r="E693" s="189"/>
      <c r="F693" s="189"/>
    </row>
    <row r="694" spans="1:6" x14ac:dyDescent="0.25">
      <c r="A694" s="189"/>
      <c r="B694" s="189"/>
      <c r="C694" s="189"/>
      <c r="D694" s="189"/>
      <c r="E694" s="189"/>
      <c r="F694" s="189"/>
    </row>
    <row r="695" spans="1:6" x14ac:dyDescent="0.25">
      <c r="A695" s="189"/>
      <c r="B695" s="189"/>
      <c r="C695" s="189"/>
      <c r="D695" s="189"/>
      <c r="E695" s="189"/>
      <c r="F695" s="189"/>
    </row>
    <row r="696" spans="1:6" x14ac:dyDescent="0.25">
      <c r="A696" s="189"/>
      <c r="B696" s="189"/>
      <c r="C696" s="189"/>
      <c r="D696" s="189"/>
      <c r="E696" s="189"/>
      <c r="F696" s="189"/>
    </row>
    <row r="697" spans="1:6" x14ac:dyDescent="0.25">
      <c r="A697" s="189"/>
      <c r="B697" s="189"/>
      <c r="C697" s="189"/>
      <c r="D697" s="189"/>
      <c r="E697" s="189"/>
      <c r="F697" s="189"/>
    </row>
    <row r="698" spans="1:6" x14ac:dyDescent="0.25">
      <c r="A698" s="189"/>
      <c r="B698" s="189"/>
      <c r="C698" s="189"/>
      <c r="D698" s="189"/>
      <c r="E698" s="189"/>
      <c r="F698" s="189"/>
    </row>
    <row r="699" spans="1:6" x14ac:dyDescent="0.25">
      <c r="A699" s="189"/>
      <c r="B699" s="189"/>
      <c r="C699" s="189"/>
      <c r="D699" s="189"/>
      <c r="E699" s="189"/>
      <c r="F699" s="189"/>
    </row>
    <row r="700" spans="1:6" x14ac:dyDescent="0.25">
      <c r="A700" s="189"/>
      <c r="B700" s="189"/>
      <c r="C700" s="189"/>
      <c r="D700" s="189"/>
      <c r="E700" s="189"/>
      <c r="F700" s="189"/>
    </row>
    <row r="701" spans="1:6" x14ac:dyDescent="0.25">
      <c r="A701" s="189"/>
      <c r="B701" s="189"/>
      <c r="C701" s="189"/>
      <c r="D701" s="189"/>
      <c r="E701" s="189"/>
      <c r="F701" s="189"/>
    </row>
    <row r="702" spans="1:6" x14ac:dyDescent="0.25">
      <c r="A702" s="189"/>
      <c r="B702" s="189"/>
      <c r="C702" s="189"/>
      <c r="D702" s="189"/>
      <c r="E702" s="189"/>
      <c r="F702" s="189"/>
    </row>
    <row r="703" spans="1:6" x14ac:dyDescent="0.25">
      <c r="A703" s="189"/>
      <c r="B703" s="189"/>
      <c r="C703" s="189"/>
      <c r="D703" s="189"/>
      <c r="E703" s="189"/>
      <c r="F703" s="189"/>
    </row>
    <row r="704" spans="1:6" x14ac:dyDescent="0.25">
      <c r="A704" s="189"/>
      <c r="B704" s="189"/>
      <c r="C704" s="189"/>
      <c r="D704" s="189"/>
      <c r="E704" s="189"/>
      <c r="F704" s="189"/>
    </row>
    <row r="705" spans="1:6" x14ac:dyDescent="0.25">
      <c r="A705" s="189"/>
      <c r="B705" s="189"/>
      <c r="C705" s="189"/>
      <c r="D705" s="189"/>
      <c r="E705" s="189"/>
      <c r="F705" s="189"/>
    </row>
    <row r="706" spans="1:6" x14ac:dyDescent="0.25">
      <c r="A706" s="189"/>
      <c r="B706" s="189"/>
      <c r="C706" s="189"/>
      <c r="D706" s="189"/>
      <c r="E706" s="189"/>
      <c r="F706" s="189"/>
    </row>
    <row r="707" spans="1:6" x14ac:dyDescent="0.25">
      <c r="A707" s="189"/>
      <c r="B707" s="189"/>
      <c r="C707" s="189"/>
      <c r="D707" s="189"/>
      <c r="E707" s="189"/>
      <c r="F707" s="189"/>
    </row>
    <row r="708" spans="1:6" x14ac:dyDescent="0.25">
      <c r="A708" s="189"/>
      <c r="B708" s="189"/>
      <c r="C708" s="189"/>
      <c r="D708" s="189"/>
      <c r="E708" s="189"/>
      <c r="F708" s="189"/>
    </row>
    <row r="709" spans="1:6" x14ac:dyDescent="0.25">
      <c r="A709" s="189"/>
      <c r="B709" s="189"/>
      <c r="C709" s="189"/>
      <c r="D709" s="189"/>
      <c r="E709" s="189"/>
      <c r="F709" s="189"/>
    </row>
    <row r="710" spans="1:6" x14ac:dyDescent="0.25">
      <c r="A710" s="189"/>
      <c r="B710" s="189"/>
      <c r="C710" s="189"/>
      <c r="D710" s="189"/>
      <c r="E710" s="189"/>
      <c r="F710" s="189"/>
    </row>
    <row r="711" spans="1:6" x14ac:dyDescent="0.25">
      <c r="A711" s="189"/>
      <c r="B711" s="189"/>
      <c r="C711" s="189"/>
      <c r="D711" s="189"/>
      <c r="E711" s="189"/>
      <c r="F711" s="189"/>
    </row>
    <row r="712" spans="1:6" x14ac:dyDescent="0.25">
      <c r="A712" s="189"/>
      <c r="B712" s="189"/>
      <c r="C712" s="189"/>
      <c r="D712" s="189"/>
      <c r="E712" s="189"/>
      <c r="F712" s="189"/>
    </row>
    <row r="713" spans="1:6" x14ac:dyDescent="0.25">
      <c r="A713" s="189"/>
      <c r="B713" s="189"/>
      <c r="C713" s="189"/>
      <c r="D713" s="189"/>
      <c r="E713" s="189"/>
      <c r="F713" s="189"/>
    </row>
    <row r="714" spans="1:6" x14ac:dyDescent="0.25">
      <c r="A714" s="189"/>
      <c r="B714" s="189"/>
      <c r="C714" s="189"/>
      <c r="D714" s="189"/>
      <c r="E714" s="189"/>
      <c r="F714" s="189"/>
    </row>
    <row r="715" spans="1:6" x14ac:dyDescent="0.25">
      <c r="A715" s="189"/>
      <c r="B715" s="189"/>
      <c r="C715" s="189"/>
      <c r="D715" s="189"/>
      <c r="E715" s="189"/>
      <c r="F715" s="189"/>
    </row>
    <row r="716" spans="1:6" x14ac:dyDescent="0.25">
      <c r="A716" s="189"/>
      <c r="B716" s="189"/>
      <c r="C716" s="189"/>
      <c r="D716" s="189"/>
      <c r="E716" s="189"/>
      <c r="F716" s="189"/>
    </row>
    <row r="717" spans="1:6" x14ac:dyDescent="0.25">
      <c r="A717" s="189"/>
      <c r="B717" s="189"/>
      <c r="C717" s="189"/>
      <c r="D717" s="189"/>
      <c r="E717" s="189"/>
      <c r="F717" s="189"/>
    </row>
    <row r="718" spans="1:6" x14ac:dyDescent="0.25">
      <c r="A718" s="189"/>
      <c r="B718" s="189"/>
      <c r="C718" s="189"/>
      <c r="D718" s="189"/>
      <c r="E718" s="189"/>
      <c r="F718" s="189"/>
    </row>
    <row r="719" spans="1:6" x14ac:dyDescent="0.25">
      <c r="A719" s="189"/>
      <c r="B719" s="189"/>
      <c r="C719" s="189"/>
      <c r="D719" s="189"/>
      <c r="E719" s="189"/>
      <c r="F719" s="189"/>
    </row>
    <row r="720" spans="1:6" x14ac:dyDescent="0.25">
      <c r="A720" s="189"/>
      <c r="B720" s="189"/>
      <c r="C720" s="189"/>
      <c r="D720" s="189"/>
      <c r="E720" s="189"/>
      <c r="F720" s="189"/>
    </row>
    <row r="721" spans="1:6" x14ac:dyDescent="0.25">
      <c r="A721" s="189"/>
      <c r="B721" s="189"/>
      <c r="C721" s="189"/>
      <c r="D721" s="189"/>
      <c r="E721" s="189"/>
      <c r="F721" s="189"/>
    </row>
    <row r="722" spans="1:6" x14ac:dyDescent="0.25">
      <c r="A722" s="189"/>
      <c r="B722" s="189"/>
      <c r="C722" s="189"/>
      <c r="D722" s="189"/>
      <c r="E722" s="189"/>
      <c r="F722" s="189"/>
    </row>
    <row r="723" spans="1:6" x14ac:dyDescent="0.25">
      <c r="A723" s="189"/>
      <c r="B723" s="189"/>
      <c r="C723" s="189"/>
      <c r="D723" s="189"/>
      <c r="E723" s="189"/>
      <c r="F723" s="189"/>
    </row>
    <row r="724" spans="1:6" x14ac:dyDescent="0.25">
      <c r="A724" s="189"/>
      <c r="B724" s="189"/>
      <c r="C724" s="189"/>
      <c r="D724" s="189"/>
      <c r="E724" s="189"/>
      <c r="F724" s="189"/>
    </row>
    <row r="725" spans="1:6" x14ac:dyDescent="0.25">
      <c r="A725" s="189"/>
      <c r="B725" s="189"/>
      <c r="C725" s="189"/>
      <c r="D725" s="189"/>
      <c r="E725" s="189"/>
      <c r="F725" s="189"/>
    </row>
    <row r="726" spans="1:6" x14ac:dyDescent="0.25">
      <c r="A726" s="189"/>
      <c r="B726" s="189"/>
      <c r="C726" s="189"/>
      <c r="D726" s="189"/>
      <c r="E726" s="189"/>
      <c r="F726" s="189"/>
    </row>
    <row r="727" spans="1:6" x14ac:dyDescent="0.25">
      <c r="A727" s="189"/>
      <c r="B727" s="189"/>
      <c r="C727" s="189"/>
      <c r="D727" s="189"/>
      <c r="E727" s="189"/>
      <c r="F727" s="189"/>
    </row>
    <row r="728" spans="1:6" x14ac:dyDescent="0.25">
      <c r="A728" s="189"/>
      <c r="B728" s="189"/>
      <c r="C728" s="189"/>
      <c r="D728" s="189"/>
      <c r="E728" s="189"/>
      <c r="F728" s="189"/>
    </row>
    <row r="729" spans="1:6" x14ac:dyDescent="0.25">
      <c r="A729" s="189"/>
      <c r="B729" s="189"/>
      <c r="C729" s="189"/>
      <c r="D729" s="189"/>
      <c r="E729" s="189"/>
      <c r="F729" s="189"/>
    </row>
    <row r="730" spans="1:6" x14ac:dyDescent="0.25">
      <c r="A730" s="189"/>
      <c r="B730" s="189"/>
      <c r="C730" s="189"/>
      <c r="D730" s="189"/>
      <c r="E730" s="189"/>
      <c r="F730" s="189"/>
    </row>
    <row r="731" spans="1:6" x14ac:dyDescent="0.25">
      <c r="A731" s="189"/>
      <c r="B731" s="189"/>
      <c r="C731" s="189"/>
      <c r="D731" s="189"/>
      <c r="E731" s="189"/>
      <c r="F731" s="189"/>
    </row>
    <row r="732" spans="1:6" x14ac:dyDescent="0.25">
      <c r="A732" s="189"/>
      <c r="B732" s="189"/>
      <c r="C732" s="189"/>
      <c r="D732" s="189"/>
      <c r="E732" s="189"/>
      <c r="F732" s="189"/>
    </row>
    <row r="733" spans="1:6" x14ac:dyDescent="0.25">
      <c r="A733" s="189"/>
      <c r="B733" s="189"/>
      <c r="C733" s="189"/>
      <c r="D733" s="189"/>
      <c r="E733" s="189"/>
      <c r="F733" s="189"/>
    </row>
    <row r="734" spans="1:6" x14ac:dyDescent="0.25">
      <c r="A734" s="189"/>
      <c r="B734" s="189"/>
      <c r="C734" s="189"/>
      <c r="D734" s="189"/>
      <c r="E734" s="189"/>
      <c r="F734" s="189"/>
    </row>
    <row r="735" spans="1:6" x14ac:dyDescent="0.25">
      <c r="A735" s="189"/>
      <c r="B735" s="189"/>
      <c r="C735" s="189"/>
      <c r="D735" s="189"/>
      <c r="E735" s="189"/>
      <c r="F735" s="189"/>
    </row>
    <row r="736" spans="1:6" x14ac:dyDescent="0.25">
      <c r="A736" s="189"/>
      <c r="B736" s="189"/>
      <c r="C736" s="189"/>
      <c r="D736" s="189"/>
      <c r="E736" s="189"/>
      <c r="F736" s="189"/>
    </row>
    <row r="737" spans="1:6" x14ac:dyDescent="0.25">
      <c r="A737" s="189"/>
      <c r="B737" s="189"/>
      <c r="C737" s="189"/>
      <c r="D737" s="189"/>
      <c r="E737" s="189"/>
      <c r="F737" s="189"/>
    </row>
    <row r="738" spans="1:6" x14ac:dyDescent="0.25">
      <c r="A738" s="189"/>
      <c r="B738" s="189"/>
      <c r="C738" s="189"/>
      <c r="D738" s="189"/>
      <c r="E738" s="189"/>
      <c r="F738" s="189"/>
    </row>
    <row r="739" spans="1:6" x14ac:dyDescent="0.25">
      <c r="A739" s="189"/>
      <c r="B739" s="189"/>
      <c r="C739" s="189"/>
      <c r="D739" s="189"/>
      <c r="E739" s="189"/>
      <c r="F739" s="189"/>
    </row>
    <row r="740" spans="1:6" x14ac:dyDescent="0.25">
      <c r="A740" s="189"/>
      <c r="B740" s="189"/>
      <c r="C740" s="189"/>
      <c r="D740" s="189"/>
      <c r="E740" s="189"/>
      <c r="F740" s="189"/>
    </row>
    <row r="741" spans="1:6" x14ac:dyDescent="0.25">
      <c r="A741" s="189"/>
      <c r="B741" s="189"/>
      <c r="C741" s="189"/>
      <c r="D741" s="189"/>
      <c r="E741" s="189"/>
      <c r="F741" s="189"/>
    </row>
    <row r="742" spans="1:6" x14ac:dyDescent="0.25">
      <c r="A742" s="189"/>
      <c r="B742" s="189"/>
      <c r="C742" s="189"/>
      <c r="D742" s="189"/>
      <c r="E742" s="189"/>
      <c r="F742" s="189"/>
    </row>
    <row r="743" spans="1:6" x14ac:dyDescent="0.25">
      <c r="A743" s="189"/>
      <c r="B743" s="189"/>
      <c r="C743" s="189"/>
      <c r="D743" s="189"/>
      <c r="E743" s="189"/>
      <c r="F743" s="189"/>
    </row>
    <row r="744" spans="1:6" x14ac:dyDescent="0.25">
      <c r="A744" s="189"/>
      <c r="B744" s="189"/>
      <c r="C744" s="189"/>
      <c r="D744" s="189"/>
      <c r="E744" s="189"/>
      <c r="F744" s="189"/>
    </row>
    <row r="745" spans="1:6" x14ac:dyDescent="0.25">
      <c r="A745" s="189"/>
      <c r="B745" s="189"/>
      <c r="C745" s="189"/>
      <c r="D745" s="189"/>
      <c r="E745" s="189"/>
      <c r="F745" s="189"/>
    </row>
    <row r="746" spans="1:6" x14ac:dyDescent="0.25">
      <c r="A746" s="189"/>
      <c r="B746" s="189"/>
      <c r="C746" s="189"/>
      <c r="D746" s="189"/>
      <c r="E746" s="189"/>
      <c r="F746" s="189"/>
    </row>
    <row r="747" spans="1:6" x14ac:dyDescent="0.25">
      <c r="A747" s="189"/>
      <c r="B747" s="189"/>
      <c r="C747" s="189"/>
      <c r="D747" s="189"/>
      <c r="E747" s="189"/>
      <c r="F747" s="189"/>
    </row>
    <row r="748" spans="1:6" x14ac:dyDescent="0.25">
      <c r="A748" s="189"/>
      <c r="B748" s="189"/>
      <c r="C748" s="189"/>
      <c r="D748" s="189"/>
      <c r="E748" s="189"/>
      <c r="F748" s="189"/>
    </row>
    <row r="749" spans="1:6" x14ac:dyDescent="0.25">
      <c r="A749" s="189"/>
      <c r="B749" s="189"/>
      <c r="C749" s="189"/>
      <c r="D749" s="189"/>
      <c r="E749" s="189"/>
      <c r="F749" s="189"/>
    </row>
    <row r="750" spans="1:6" x14ac:dyDescent="0.25">
      <c r="A750" s="189"/>
      <c r="B750" s="189"/>
      <c r="C750" s="189"/>
      <c r="D750" s="189"/>
      <c r="E750" s="189"/>
      <c r="F750" s="189"/>
    </row>
    <row r="751" spans="1:6" x14ac:dyDescent="0.25">
      <c r="A751" s="189"/>
      <c r="B751" s="189"/>
      <c r="C751" s="189"/>
      <c r="D751" s="189"/>
      <c r="E751" s="189"/>
      <c r="F751" s="189"/>
    </row>
    <row r="752" spans="1:6" x14ac:dyDescent="0.25">
      <c r="A752" s="189"/>
      <c r="B752" s="189"/>
      <c r="C752" s="189"/>
      <c r="D752" s="189"/>
      <c r="E752" s="189"/>
      <c r="F752" s="189"/>
    </row>
    <row r="753" spans="1:6" x14ac:dyDescent="0.25">
      <c r="A753" s="189"/>
      <c r="B753" s="189"/>
      <c r="C753" s="189"/>
      <c r="D753" s="189"/>
      <c r="E753" s="189"/>
      <c r="F753" s="189"/>
    </row>
    <row r="754" spans="1:6" x14ac:dyDescent="0.25">
      <c r="A754" s="189"/>
      <c r="B754" s="189"/>
      <c r="C754" s="189"/>
      <c r="D754" s="189"/>
      <c r="E754" s="189"/>
      <c r="F754" s="189"/>
    </row>
    <row r="755" spans="1:6" x14ac:dyDescent="0.25">
      <c r="A755" s="189"/>
      <c r="B755" s="189"/>
      <c r="C755" s="189"/>
      <c r="D755" s="189"/>
      <c r="E755" s="189"/>
      <c r="F755" s="189"/>
    </row>
    <row r="756" spans="1:6" x14ac:dyDescent="0.25">
      <c r="A756" s="189"/>
      <c r="B756" s="189"/>
      <c r="C756" s="189"/>
      <c r="D756" s="189"/>
      <c r="E756" s="189"/>
      <c r="F756" s="189"/>
    </row>
    <row r="757" spans="1:6" x14ac:dyDescent="0.25">
      <c r="A757" s="189"/>
      <c r="B757" s="189"/>
      <c r="C757" s="189"/>
      <c r="D757" s="189"/>
      <c r="E757" s="189"/>
      <c r="F757" s="189"/>
    </row>
    <row r="758" spans="1:6" x14ac:dyDescent="0.25">
      <c r="A758" s="189"/>
      <c r="B758" s="189"/>
      <c r="C758" s="189"/>
      <c r="D758" s="189"/>
      <c r="E758" s="189"/>
      <c r="F758" s="189"/>
    </row>
    <row r="759" spans="1:6" x14ac:dyDescent="0.25">
      <c r="A759" s="189"/>
      <c r="B759" s="189"/>
      <c r="C759" s="189"/>
      <c r="D759" s="189"/>
      <c r="E759" s="189"/>
      <c r="F759" s="189"/>
    </row>
    <row r="760" spans="1:6" x14ac:dyDescent="0.25">
      <c r="A760" s="189"/>
      <c r="B760" s="189"/>
      <c r="C760" s="189"/>
      <c r="D760" s="189"/>
      <c r="E760" s="189"/>
      <c r="F760" s="189"/>
    </row>
    <row r="761" spans="1:6" x14ac:dyDescent="0.25">
      <c r="A761" s="189"/>
      <c r="B761" s="189"/>
      <c r="C761" s="189"/>
      <c r="D761" s="189"/>
      <c r="E761" s="189"/>
      <c r="F761" s="189"/>
    </row>
    <row r="762" spans="1:6" x14ac:dyDescent="0.25">
      <c r="A762" s="189"/>
      <c r="B762" s="189"/>
      <c r="C762" s="189"/>
      <c r="D762" s="189"/>
      <c r="E762" s="189"/>
      <c r="F762" s="189"/>
    </row>
    <row r="763" spans="1:6" x14ac:dyDescent="0.25">
      <c r="A763" s="189"/>
      <c r="B763" s="189"/>
      <c r="C763" s="189"/>
      <c r="D763" s="189"/>
      <c r="E763" s="189"/>
      <c r="F763" s="189"/>
    </row>
    <row r="764" spans="1:6" x14ac:dyDescent="0.25">
      <c r="A764" s="189"/>
      <c r="B764" s="189"/>
      <c r="C764" s="189"/>
      <c r="D764" s="189"/>
      <c r="E764" s="189"/>
      <c r="F764" s="189"/>
    </row>
    <row r="765" spans="1:6" x14ac:dyDescent="0.25">
      <c r="A765" s="189"/>
      <c r="B765" s="189"/>
      <c r="C765" s="189"/>
      <c r="D765" s="189"/>
      <c r="E765" s="189"/>
      <c r="F765" s="189"/>
    </row>
    <row r="766" spans="1:6" x14ac:dyDescent="0.25">
      <c r="A766" s="189"/>
      <c r="B766" s="189"/>
      <c r="C766" s="189"/>
      <c r="D766" s="189"/>
      <c r="E766" s="189"/>
      <c r="F766" s="189"/>
    </row>
    <row r="767" spans="1:6" x14ac:dyDescent="0.25">
      <c r="A767" s="189"/>
      <c r="B767" s="189"/>
      <c r="C767" s="189"/>
      <c r="D767" s="189"/>
      <c r="E767" s="189"/>
      <c r="F767" s="189"/>
    </row>
    <row r="768" spans="1:6" x14ac:dyDescent="0.25">
      <c r="A768" s="189"/>
      <c r="B768" s="189"/>
      <c r="C768" s="189"/>
      <c r="D768" s="189"/>
      <c r="E768" s="189"/>
      <c r="F768" s="189"/>
    </row>
    <row r="769" spans="1:6" x14ac:dyDescent="0.25">
      <c r="A769" s="189"/>
      <c r="B769" s="189"/>
      <c r="C769" s="189"/>
      <c r="D769" s="189"/>
      <c r="E769" s="189"/>
      <c r="F769" s="189"/>
    </row>
    <row r="770" spans="1:6" x14ac:dyDescent="0.25">
      <c r="A770" s="189"/>
      <c r="B770" s="189"/>
      <c r="C770" s="189"/>
      <c r="D770" s="189"/>
      <c r="E770" s="189"/>
      <c r="F770" s="189"/>
    </row>
    <row r="771" spans="1:6" x14ac:dyDescent="0.25">
      <c r="A771" s="189"/>
      <c r="B771" s="189"/>
      <c r="C771" s="189"/>
      <c r="D771" s="189"/>
      <c r="E771" s="189"/>
      <c r="F771" s="189"/>
    </row>
    <row r="772" spans="1:6" x14ac:dyDescent="0.25">
      <c r="A772" s="189"/>
      <c r="B772" s="189"/>
      <c r="C772" s="189"/>
      <c r="D772" s="189"/>
      <c r="E772" s="189"/>
      <c r="F772" s="189"/>
    </row>
    <row r="773" spans="1:6" x14ac:dyDescent="0.25">
      <c r="A773" s="189"/>
      <c r="B773" s="189"/>
      <c r="C773" s="189"/>
      <c r="D773" s="189"/>
      <c r="E773" s="189"/>
      <c r="F773" s="189"/>
    </row>
    <row r="774" spans="1:6" x14ac:dyDescent="0.25">
      <c r="A774" s="189"/>
      <c r="B774" s="189"/>
      <c r="C774" s="189"/>
      <c r="D774" s="189"/>
      <c r="E774" s="189"/>
      <c r="F774" s="189"/>
    </row>
    <row r="775" spans="1:6" x14ac:dyDescent="0.25">
      <c r="A775" s="189"/>
      <c r="B775" s="189"/>
      <c r="C775" s="189"/>
      <c r="D775" s="189"/>
      <c r="E775" s="189"/>
      <c r="F775" s="189"/>
    </row>
    <row r="776" spans="1:6" x14ac:dyDescent="0.25">
      <c r="A776" s="189"/>
      <c r="B776" s="189"/>
      <c r="C776" s="189"/>
      <c r="D776" s="189"/>
      <c r="E776" s="189"/>
      <c r="F776" s="189"/>
    </row>
    <row r="777" spans="1:6" x14ac:dyDescent="0.25">
      <c r="A777" s="189"/>
      <c r="B777" s="189"/>
      <c r="C777" s="189"/>
      <c r="D777" s="189"/>
      <c r="E777" s="189"/>
      <c r="F777" s="189"/>
    </row>
    <row r="778" spans="1:6" x14ac:dyDescent="0.25">
      <c r="A778" s="189"/>
      <c r="B778" s="189"/>
      <c r="C778" s="189"/>
      <c r="D778" s="189"/>
      <c r="E778" s="189"/>
      <c r="F778" s="189"/>
    </row>
    <row r="779" spans="1:6" x14ac:dyDescent="0.25">
      <c r="A779" s="189"/>
      <c r="B779" s="189"/>
      <c r="C779" s="189"/>
      <c r="D779" s="189"/>
      <c r="E779" s="189"/>
      <c r="F779" s="189"/>
    </row>
    <row r="780" spans="1:6" x14ac:dyDescent="0.25">
      <c r="A780" s="189"/>
      <c r="B780" s="189"/>
      <c r="C780" s="189"/>
      <c r="D780" s="189"/>
      <c r="E780" s="189"/>
      <c r="F780" s="189"/>
    </row>
    <row r="781" spans="1:6" x14ac:dyDescent="0.25">
      <c r="A781" s="189"/>
      <c r="B781" s="189"/>
      <c r="C781" s="189"/>
      <c r="D781" s="189"/>
      <c r="E781" s="189"/>
      <c r="F781" s="189"/>
    </row>
    <row r="782" spans="1:6" x14ac:dyDescent="0.25">
      <c r="A782" s="189"/>
      <c r="B782" s="189"/>
      <c r="C782" s="189"/>
      <c r="D782" s="189"/>
      <c r="E782" s="189"/>
      <c r="F782" s="189"/>
    </row>
    <row r="783" spans="1:6" x14ac:dyDescent="0.25">
      <c r="A783" s="189"/>
      <c r="B783" s="189"/>
      <c r="C783" s="189"/>
      <c r="D783" s="189"/>
      <c r="E783" s="189"/>
      <c r="F783" s="189"/>
    </row>
    <row r="784" spans="1:6" x14ac:dyDescent="0.25">
      <c r="A784" s="189"/>
      <c r="B784" s="189"/>
      <c r="C784" s="189"/>
      <c r="D784" s="189"/>
      <c r="E784" s="189"/>
      <c r="F784" s="189"/>
    </row>
    <row r="785" spans="1:6" x14ac:dyDescent="0.25">
      <c r="A785" s="189"/>
      <c r="B785" s="189"/>
      <c r="C785" s="189"/>
      <c r="D785" s="189"/>
      <c r="E785" s="189"/>
      <c r="F785" s="189"/>
    </row>
    <row r="786" spans="1:6" x14ac:dyDescent="0.25">
      <c r="A786" s="189"/>
      <c r="B786" s="189"/>
      <c r="C786" s="189"/>
      <c r="D786" s="189"/>
      <c r="E786" s="189"/>
      <c r="F786" s="189"/>
    </row>
    <row r="787" spans="1:6" x14ac:dyDescent="0.25">
      <c r="A787" s="189"/>
      <c r="B787" s="189"/>
      <c r="C787" s="189"/>
      <c r="D787" s="189"/>
      <c r="E787" s="189"/>
      <c r="F787" s="189"/>
    </row>
    <row r="788" spans="1:6" x14ac:dyDescent="0.25">
      <c r="A788" s="189"/>
      <c r="B788" s="189"/>
      <c r="C788" s="189"/>
      <c r="D788" s="189"/>
      <c r="E788" s="189"/>
      <c r="F788" s="189"/>
    </row>
    <row r="789" spans="1:6" x14ac:dyDescent="0.25">
      <c r="A789" s="189"/>
      <c r="B789" s="189"/>
      <c r="C789" s="189"/>
      <c r="D789" s="189"/>
      <c r="E789" s="189"/>
      <c r="F789" s="189"/>
    </row>
    <row r="790" spans="1:6" x14ac:dyDescent="0.25">
      <c r="A790" s="189"/>
      <c r="B790" s="189"/>
      <c r="C790" s="189"/>
      <c r="D790" s="189"/>
      <c r="E790" s="189"/>
      <c r="F790" s="189"/>
    </row>
    <row r="791" spans="1:6" x14ac:dyDescent="0.25">
      <c r="A791" s="189"/>
      <c r="B791" s="189"/>
      <c r="C791" s="189"/>
      <c r="D791" s="189"/>
      <c r="E791" s="189"/>
      <c r="F791" s="189"/>
    </row>
    <row r="792" spans="1:6" x14ac:dyDescent="0.25">
      <c r="A792" s="189"/>
      <c r="B792" s="189"/>
      <c r="C792" s="189"/>
      <c r="D792" s="189"/>
      <c r="E792" s="189"/>
      <c r="F792" s="189"/>
    </row>
    <row r="793" spans="1:6" x14ac:dyDescent="0.25">
      <c r="A793" s="189"/>
      <c r="B793" s="189"/>
      <c r="C793" s="189"/>
      <c r="D793" s="189"/>
      <c r="E793" s="189"/>
      <c r="F793" s="189"/>
    </row>
    <row r="794" spans="1:6" x14ac:dyDescent="0.25">
      <c r="A794" s="189"/>
      <c r="B794" s="189"/>
      <c r="C794" s="189"/>
      <c r="D794" s="189"/>
      <c r="E794" s="189"/>
      <c r="F794" s="189"/>
    </row>
    <row r="795" spans="1:6" x14ac:dyDescent="0.25">
      <c r="A795" s="189"/>
      <c r="B795" s="189"/>
      <c r="C795" s="189"/>
      <c r="D795" s="189"/>
      <c r="E795" s="189"/>
      <c r="F795" s="189"/>
    </row>
    <row r="796" spans="1:6" x14ac:dyDescent="0.25">
      <c r="A796" s="189"/>
      <c r="B796" s="189"/>
      <c r="C796" s="189"/>
      <c r="D796" s="189"/>
      <c r="E796" s="189"/>
      <c r="F796" s="189"/>
    </row>
    <row r="797" spans="1:6" x14ac:dyDescent="0.25">
      <c r="A797" s="189"/>
      <c r="B797" s="189"/>
      <c r="C797" s="189"/>
      <c r="D797" s="189"/>
      <c r="E797" s="189"/>
      <c r="F797" s="189"/>
    </row>
    <row r="798" spans="1:6" x14ac:dyDescent="0.25">
      <c r="A798" s="189"/>
      <c r="B798" s="189"/>
      <c r="C798" s="189"/>
      <c r="D798" s="189"/>
      <c r="E798" s="189"/>
      <c r="F798" s="189"/>
    </row>
    <row r="799" spans="1:6" x14ac:dyDescent="0.25">
      <c r="A799" s="189"/>
      <c r="B799" s="189"/>
      <c r="C799" s="189"/>
      <c r="D799" s="189"/>
      <c r="E799" s="189"/>
      <c r="F799" s="189"/>
    </row>
    <row r="800" spans="1:6" x14ac:dyDescent="0.25">
      <c r="A800" s="189"/>
      <c r="B800" s="189"/>
      <c r="C800" s="189"/>
      <c r="D800" s="189"/>
      <c r="E800" s="189"/>
      <c r="F800" s="189"/>
    </row>
    <row r="801" spans="1:6" x14ac:dyDescent="0.25">
      <c r="A801" s="189"/>
      <c r="B801" s="189"/>
      <c r="C801" s="189"/>
      <c r="D801" s="189"/>
      <c r="E801" s="189"/>
      <c r="F801" s="189"/>
    </row>
    <row r="802" spans="1:6" x14ac:dyDescent="0.25">
      <c r="A802" s="189"/>
      <c r="B802" s="189"/>
      <c r="C802" s="189"/>
      <c r="D802" s="189"/>
      <c r="E802" s="189"/>
      <c r="F802" s="189"/>
    </row>
    <row r="803" spans="1:6" x14ac:dyDescent="0.25">
      <c r="A803" s="189"/>
      <c r="B803" s="189"/>
      <c r="C803" s="189"/>
      <c r="D803" s="189"/>
      <c r="E803" s="189"/>
      <c r="F803" s="189"/>
    </row>
    <row r="804" spans="1:6" x14ac:dyDescent="0.25">
      <c r="A804" s="189"/>
      <c r="B804" s="189"/>
      <c r="C804" s="189"/>
      <c r="D804" s="189"/>
      <c r="E804" s="189"/>
      <c r="F804" s="189"/>
    </row>
    <row r="805" spans="1:6" x14ac:dyDescent="0.25">
      <c r="A805" s="189"/>
      <c r="B805" s="189"/>
      <c r="C805" s="189"/>
      <c r="D805" s="189"/>
      <c r="E805" s="189"/>
      <c r="F805" s="189"/>
    </row>
    <row r="806" spans="1:6" x14ac:dyDescent="0.25">
      <c r="A806" s="189"/>
      <c r="B806" s="189"/>
      <c r="C806" s="189"/>
      <c r="D806" s="189"/>
      <c r="E806" s="189"/>
      <c r="F806" s="189"/>
    </row>
    <row r="807" spans="1:6" x14ac:dyDescent="0.25">
      <c r="A807" s="189"/>
      <c r="B807" s="189"/>
      <c r="C807" s="189"/>
      <c r="D807" s="189"/>
      <c r="E807" s="189"/>
      <c r="F807" s="189"/>
    </row>
    <row r="808" spans="1:6" x14ac:dyDescent="0.25">
      <c r="A808" s="189"/>
      <c r="B808" s="189"/>
      <c r="C808" s="189"/>
      <c r="D808" s="189"/>
      <c r="E808" s="189"/>
      <c r="F808" s="189"/>
    </row>
    <row r="809" spans="1:6" x14ac:dyDescent="0.25">
      <c r="A809" s="189"/>
      <c r="B809" s="189"/>
      <c r="C809" s="189"/>
      <c r="D809" s="189"/>
      <c r="E809" s="189"/>
      <c r="F809" s="189"/>
    </row>
    <row r="810" spans="1:6" x14ac:dyDescent="0.25">
      <c r="A810" s="189"/>
      <c r="B810" s="189"/>
      <c r="C810" s="189"/>
      <c r="D810" s="189"/>
      <c r="E810" s="189"/>
      <c r="F810" s="189"/>
    </row>
    <row r="811" spans="1:6" x14ac:dyDescent="0.25">
      <c r="A811" s="189"/>
      <c r="B811" s="189"/>
      <c r="C811" s="189"/>
      <c r="D811" s="189"/>
      <c r="E811" s="189"/>
      <c r="F811" s="189"/>
    </row>
    <row r="812" spans="1:6" x14ac:dyDescent="0.25">
      <c r="A812" s="189"/>
      <c r="B812" s="189"/>
      <c r="C812" s="189"/>
      <c r="D812" s="189"/>
      <c r="E812" s="189"/>
      <c r="F812" s="189"/>
    </row>
    <row r="813" spans="1:6" x14ac:dyDescent="0.25">
      <c r="A813" s="189"/>
      <c r="B813" s="189"/>
      <c r="C813" s="189"/>
      <c r="D813" s="189"/>
      <c r="E813" s="189"/>
      <c r="F813" s="189"/>
    </row>
    <row r="814" spans="1:6" x14ac:dyDescent="0.25">
      <c r="A814" s="189"/>
      <c r="B814" s="189"/>
      <c r="C814" s="189"/>
      <c r="D814" s="189"/>
      <c r="E814" s="189"/>
      <c r="F814" s="189"/>
    </row>
    <row r="815" spans="1:6" x14ac:dyDescent="0.25">
      <c r="A815" s="189"/>
      <c r="B815" s="189"/>
      <c r="C815" s="189"/>
      <c r="D815" s="189"/>
      <c r="E815" s="189"/>
      <c r="F815" s="189"/>
    </row>
    <row r="816" spans="1:6" x14ac:dyDescent="0.25">
      <c r="A816" s="189"/>
      <c r="B816" s="189"/>
      <c r="C816" s="189"/>
      <c r="D816" s="189"/>
      <c r="E816" s="189"/>
      <c r="F816" s="189"/>
    </row>
    <row r="817" spans="1:6" x14ac:dyDescent="0.25">
      <c r="A817" s="189"/>
      <c r="B817" s="189"/>
      <c r="C817" s="189"/>
      <c r="D817" s="189"/>
      <c r="E817" s="189"/>
      <c r="F817" s="189"/>
    </row>
    <row r="818" spans="1:6" x14ac:dyDescent="0.25">
      <c r="A818" s="189"/>
      <c r="B818" s="189"/>
      <c r="C818" s="189"/>
      <c r="D818" s="189"/>
      <c r="E818" s="189"/>
      <c r="F818" s="189"/>
    </row>
    <row r="819" spans="1:6" x14ac:dyDescent="0.25">
      <c r="A819" s="189"/>
      <c r="B819" s="189"/>
      <c r="C819" s="189"/>
      <c r="D819" s="189"/>
      <c r="E819" s="189"/>
      <c r="F819" s="189"/>
    </row>
    <row r="820" spans="1:6" x14ac:dyDescent="0.25">
      <c r="A820" s="189"/>
      <c r="B820" s="189"/>
      <c r="C820" s="189"/>
      <c r="D820" s="189"/>
      <c r="E820" s="189"/>
      <c r="F820" s="189"/>
    </row>
    <row r="821" spans="1:6" x14ac:dyDescent="0.25">
      <c r="A821" s="189"/>
      <c r="B821" s="189"/>
      <c r="C821" s="189"/>
      <c r="D821" s="189"/>
      <c r="E821" s="189"/>
      <c r="F821" s="189"/>
    </row>
    <row r="822" spans="1:6" x14ac:dyDescent="0.25">
      <c r="A822" s="189"/>
      <c r="B822" s="189"/>
      <c r="C822" s="189"/>
      <c r="D822" s="189"/>
      <c r="E822" s="189"/>
      <c r="F822" s="189"/>
    </row>
    <row r="823" spans="1:6" x14ac:dyDescent="0.25">
      <c r="A823" s="189"/>
      <c r="B823" s="189"/>
      <c r="C823" s="189"/>
      <c r="D823" s="189"/>
      <c r="E823" s="189"/>
      <c r="F823" s="189"/>
    </row>
    <row r="824" spans="1:6" x14ac:dyDescent="0.25">
      <c r="A824" s="189"/>
      <c r="B824" s="189"/>
      <c r="C824" s="189"/>
      <c r="D824" s="189"/>
      <c r="E824" s="189"/>
      <c r="F824" s="189"/>
    </row>
    <row r="825" spans="1:6" x14ac:dyDescent="0.25">
      <c r="A825" s="189"/>
      <c r="B825" s="189"/>
      <c r="C825" s="189"/>
      <c r="D825" s="189"/>
      <c r="E825" s="189"/>
      <c r="F825" s="189"/>
    </row>
    <row r="826" spans="1:6" x14ac:dyDescent="0.25">
      <c r="A826" s="189"/>
      <c r="B826" s="189"/>
      <c r="C826" s="189"/>
      <c r="D826" s="189"/>
      <c r="E826" s="189"/>
      <c r="F826" s="189"/>
    </row>
    <row r="827" spans="1:6" x14ac:dyDescent="0.25">
      <c r="A827" s="189"/>
      <c r="B827" s="189"/>
      <c r="C827" s="189"/>
      <c r="D827" s="189"/>
      <c r="E827" s="189"/>
      <c r="F827" s="189"/>
    </row>
    <row r="828" spans="1:6" x14ac:dyDescent="0.25">
      <c r="A828" s="189"/>
      <c r="B828" s="189"/>
      <c r="C828" s="189"/>
      <c r="D828" s="189"/>
      <c r="E828" s="189"/>
      <c r="F828" s="189"/>
    </row>
    <row r="829" spans="1:6" x14ac:dyDescent="0.25">
      <c r="A829" s="189"/>
      <c r="B829" s="189"/>
      <c r="C829" s="189"/>
      <c r="D829" s="189"/>
      <c r="E829" s="189"/>
      <c r="F829" s="189"/>
    </row>
    <row r="830" spans="1:6" x14ac:dyDescent="0.25">
      <c r="A830" s="189"/>
      <c r="B830" s="189"/>
      <c r="C830" s="189"/>
      <c r="D830" s="189"/>
      <c r="E830" s="189"/>
      <c r="F830" s="189"/>
    </row>
    <row r="831" spans="1:6" x14ac:dyDescent="0.25">
      <c r="A831" s="189"/>
      <c r="B831" s="189"/>
      <c r="C831" s="189"/>
      <c r="D831" s="189"/>
      <c r="E831" s="189"/>
      <c r="F831" s="189"/>
    </row>
    <row r="832" spans="1:6" x14ac:dyDescent="0.25">
      <c r="A832" s="189"/>
      <c r="B832" s="189"/>
      <c r="C832" s="189"/>
      <c r="D832" s="189"/>
      <c r="E832" s="189"/>
      <c r="F832" s="189"/>
    </row>
    <row r="833" spans="1:6" x14ac:dyDescent="0.25">
      <c r="A833" s="189"/>
      <c r="B833" s="189"/>
      <c r="C833" s="189"/>
      <c r="D833" s="189"/>
      <c r="E833" s="189"/>
      <c r="F833" s="189"/>
    </row>
    <row r="834" spans="1:6" x14ac:dyDescent="0.25">
      <c r="A834" s="189"/>
      <c r="B834" s="189"/>
      <c r="C834" s="189"/>
      <c r="D834" s="189"/>
      <c r="E834" s="189"/>
      <c r="F834" s="189"/>
    </row>
    <row r="835" spans="1:6" x14ac:dyDescent="0.25">
      <c r="A835" s="189"/>
      <c r="B835" s="189"/>
      <c r="C835" s="189"/>
      <c r="D835" s="189"/>
      <c r="E835" s="189"/>
      <c r="F835" s="189"/>
    </row>
    <row r="836" spans="1:6" x14ac:dyDescent="0.25">
      <c r="A836" s="189"/>
      <c r="B836" s="189"/>
      <c r="C836" s="189"/>
      <c r="D836" s="189"/>
      <c r="E836" s="189"/>
      <c r="F836" s="189"/>
    </row>
    <row r="837" spans="1:6" x14ac:dyDescent="0.25">
      <c r="A837" s="189"/>
      <c r="B837" s="189"/>
      <c r="C837" s="189"/>
      <c r="D837" s="189"/>
      <c r="E837" s="189"/>
      <c r="F837" s="189"/>
    </row>
    <row r="838" spans="1:6" x14ac:dyDescent="0.25">
      <c r="A838" s="189"/>
      <c r="B838" s="189"/>
      <c r="C838" s="189"/>
      <c r="D838" s="189"/>
      <c r="E838" s="189"/>
      <c r="F838" s="189"/>
    </row>
    <row r="839" spans="1:6" x14ac:dyDescent="0.25">
      <c r="A839" s="189"/>
      <c r="B839" s="189"/>
      <c r="C839" s="189"/>
      <c r="D839" s="189"/>
      <c r="E839" s="189"/>
      <c r="F839" s="189"/>
    </row>
    <row r="840" spans="1:6" x14ac:dyDescent="0.25">
      <c r="A840" s="189"/>
      <c r="B840" s="189"/>
      <c r="C840" s="189"/>
      <c r="D840" s="189"/>
      <c r="E840" s="189"/>
      <c r="F840" s="189"/>
    </row>
    <row r="841" spans="1:6" x14ac:dyDescent="0.25">
      <c r="A841" s="189"/>
      <c r="B841" s="189"/>
      <c r="C841" s="189"/>
      <c r="D841" s="189"/>
      <c r="E841" s="189"/>
      <c r="F841" s="189"/>
    </row>
    <row r="842" spans="1:6" x14ac:dyDescent="0.25">
      <c r="A842" s="189"/>
      <c r="B842" s="189"/>
      <c r="C842" s="189"/>
      <c r="D842" s="189"/>
      <c r="E842" s="189"/>
      <c r="F842" s="189"/>
    </row>
    <row r="843" spans="1:6" x14ac:dyDescent="0.25">
      <c r="A843" s="189"/>
      <c r="B843" s="189"/>
      <c r="C843" s="189"/>
      <c r="D843" s="189"/>
      <c r="E843" s="189"/>
      <c r="F843" s="189"/>
    </row>
    <row r="844" spans="1:6" x14ac:dyDescent="0.25">
      <c r="A844" s="189"/>
      <c r="B844" s="189"/>
      <c r="C844" s="189"/>
      <c r="D844" s="189"/>
      <c r="E844" s="189"/>
      <c r="F844" s="189"/>
    </row>
    <row r="845" spans="1:6" x14ac:dyDescent="0.25">
      <c r="A845" s="189"/>
      <c r="B845" s="189"/>
      <c r="C845" s="189"/>
      <c r="D845" s="189"/>
      <c r="E845" s="189"/>
      <c r="F845" s="189"/>
    </row>
    <row r="846" spans="1:6" x14ac:dyDescent="0.25">
      <c r="A846" s="189"/>
      <c r="B846" s="189"/>
      <c r="C846" s="189"/>
      <c r="D846" s="189"/>
      <c r="E846" s="189"/>
      <c r="F846" s="189"/>
    </row>
    <row r="847" spans="1:6" x14ac:dyDescent="0.25">
      <c r="A847" s="189"/>
      <c r="B847" s="189"/>
      <c r="C847" s="189"/>
      <c r="D847" s="189"/>
      <c r="E847" s="189"/>
      <c r="F847" s="189"/>
    </row>
    <row r="848" spans="1:6" x14ac:dyDescent="0.25">
      <c r="A848" s="189"/>
      <c r="B848" s="189"/>
      <c r="C848" s="189"/>
      <c r="D848" s="189"/>
      <c r="E848" s="189"/>
      <c r="F848" s="189"/>
    </row>
    <row r="849" spans="1:6" x14ac:dyDescent="0.25">
      <c r="A849" s="189"/>
      <c r="B849" s="189"/>
      <c r="C849" s="189"/>
      <c r="D849" s="189"/>
      <c r="E849" s="189"/>
      <c r="F849" s="189"/>
    </row>
    <row r="850" spans="1:6" x14ac:dyDescent="0.25">
      <c r="A850" s="189"/>
      <c r="B850" s="189"/>
      <c r="C850" s="189"/>
      <c r="D850" s="189"/>
      <c r="E850" s="189"/>
      <c r="F850" s="189"/>
    </row>
    <row r="851" spans="1:6" x14ac:dyDescent="0.25">
      <c r="A851" s="189"/>
      <c r="B851" s="189"/>
      <c r="C851" s="189"/>
      <c r="D851" s="189"/>
      <c r="E851" s="189"/>
      <c r="F851" s="189"/>
    </row>
    <row r="852" spans="1:6" x14ac:dyDescent="0.25">
      <c r="A852" s="189"/>
      <c r="B852" s="189"/>
      <c r="C852" s="189"/>
      <c r="D852" s="189"/>
      <c r="E852" s="189"/>
      <c r="F852" s="189"/>
    </row>
    <row r="853" spans="1:6" x14ac:dyDescent="0.25">
      <c r="A853" s="189"/>
      <c r="B853" s="189"/>
      <c r="C853" s="189"/>
      <c r="D853" s="189"/>
      <c r="E853" s="189"/>
      <c r="F853" s="189"/>
    </row>
    <row r="854" spans="1:6" x14ac:dyDescent="0.25">
      <c r="A854" s="189"/>
      <c r="B854" s="189"/>
      <c r="C854" s="189"/>
      <c r="D854" s="189"/>
      <c r="E854" s="189"/>
      <c r="F854" s="189"/>
    </row>
    <row r="855" spans="1:6" x14ac:dyDescent="0.25">
      <c r="A855" s="189"/>
      <c r="B855" s="189"/>
      <c r="C855" s="189"/>
      <c r="D855" s="189"/>
      <c r="E855" s="189"/>
      <c r="F855" s="189"/>
    </row>
    <row r="856" spans="1:6" x14ac:dyDescent="0.25">
      <c r="A856" s="189"/>
      <c r="B856" s="189"/>
      <c r="C856" s="189"/>
      <c r="D856" s="189"/>
      <c r="E856" s="189"/>
      <c r="F856" s="189"/>
    </row>
    <row r="857" spans="1:6" x14ac:dyDescent="0.25">
      <c r="A857" s="189"/>
      <c r="B857" s="189"/>
      <c r="C857" s="189"/>
      <c r="D857" s="189"/>
      <c r="E857" s="189"/>
      <c r="F857" s="189"/>
    </row>
    <row r="858" spans="1:6" x14ac:dyDescent="0.25">
      <c r="A858" s="189"/>
      <c r="B858" s="189"/>
      <c r="C858" s="189"/>
      <c r="D858" s="189"/>
      <c r="E858" s="189"/>
      <c r="F858" s="189"/>
    </row>
    <row r="859" spans="1:6" x14ac:dyDescent="0.25">
      <c r="A859" s="189"/>
      <c r="B859" s="189"/>
      <c r="C859" s="189"/>
      <c r="D859" s="189"/>
      <c r="E859" s="189"/>
      <c r="F859" s="189"/>
    </row>
    <row r="860" spans="1:6" x14ac:dyDescent="0.25">
      <c r="A860" s="189"/>
      <c r="B860" s="189"/>
      <c r="C860" s="189"/>
      <c r="D860" s="189"/>
      <c r="E860" s="189"/>
      <c r="F860" s="189"/>
    </row>
    <row r="861" spans="1:6" x14ac:dyDescent="0.25">
      <c r="A861" s="189"/>
      <c r="B861" s="189"/>
      <c r="C861" s="189"/>
      <c r="D861" s="189"/>
      <c r="E861" s="189"/>
      <c r="F861" s="189"/>
    </row>
    <row r="862" spans="1:6" x14ac:dyDescent="0.25">
      <c r="A862" s="189"/>
      <c r="B862" s="189"/>
      <c r="C862" s="189"/>
      <c r="D862" s="189"/>
      <c r="E862" s="189"/>
      <c r="F862" s="189"/>
    </row>
    <row r="863" spans="1:6" x14ac:dyDescent="0.25">
      <c r="A863" s="189"/>
      <c r="B863" s="189"/>
      <c r="C863" s="189"/>
      <c r="D863" s="189"/>
      <c r="E863" s="189"/>
      <c r="F863" s="189"/>
    </row>
    <row r="864" spans="1:6" x14ac:dyDescent="0.25">
      <c r="A864" s="189"/>
      <c r="B864" s="189"/>
      <c r="C864" s="189"/>
      <c r="D864" s="189"/>
      <c r="E864" s="189"/>
      <c r="F864" s="189"/>
    </row>
    <row r="865" spans="1:6" x14ac:dyDescent="0.25">
      <c r="A865" s="189"/>
      <c r="B865" s="189"/>
      <c r="C865" s="189"/>
      <c r="D865" s="189"/>
      <c r="E865" s="189"/>
      <c r="F865" s="189"/>
    </row>
    <row r="866" spans="1:6" x14ac:dyDescent="0.25">
      <c r="A866" s="189"/>
      <c r="B866" s="189"/>
      <c r="C866" s="189"/>
      <c r="D866" s="189"/>
      <c r="E866" s="189"/>
      <c r="F866" s="189"/>
    </row>
    <row r="867" spans="1:6" x14ac:dyDescent="0.25">
      <c r="A867" s="189"/>
      <c r="B867" s="189"/>
      <c r="C867" s="189"/>
      <c r="D867" s="189"/>
      <c r="E867" s="189"/>
      <c r="F867" s="189"/>
    </row>
    <row r="868" spans="1:6" x14ac:dyDescent="0.25">
      <c r="A868" s="189"/>
      <c r="B868" s="189"/>
      <c r="C868" s="189"/>
      <c r="D868" s="189"/>
      <c r="E868" s="189"/>
      <c r="F868" s="189"/>
    </row>
    <row r="869" spans="1:6" x14ac:dyDescent="0.25">
      <c r="A869" s="189"/>
      <c r="B869" s="189"/>
      <c r="C869" s="189"/>
      <c r="D869" s="189"/>
      <c r="E869" s="189"/>
      <c r="F869" s="189"/>
    </row>
    <row r="870" spans="1:6" x14ac:dyDescent="0.25">
      <c r="A870" s="189"/>
      <c r="B870" s="189"/>
      <c r="C870" s="189"/>
      <c r="D870" s="189"/>
      <c r="E870" s="189"/>
      <c r="F870" s="189"/>
    </row>
    <row r="871" spans="1:6" x14ac:dyDescent="0.25">
      <c r="A871" s="189"/>
      <c r="B871" s="189"/>
      <c r="C871" s="189"/>
      <c r="D871" s="189"/>
      <c r="E871" s="189"/>
      <c r="F871" s="189"/>
    </row>
    <row r="872" spans="1:6" x14ac:dyDescent="0.25">
      <c r="A872" s="189"/>
      <c r="B872" s="189"/>
      <c r="C872" s="189"/>
      <c r="D872" s="189"/>
      <c r="E872" s="189"/>
      <c r="F872" s="189"/>
    </row>
    <row r="873" spans="1:6" x14ac:dyDescent="0.25">
      <c r="A873" s="189"/>
      <c r="B873" s="189"/>
      <c r="C873" s="189"/>
      <c r="D873" s="189"/>
      <c r="E873" s="189"/>
      <c r="F873" s="189"/>
    </row>
    <row r="874" spans="1:6" x14ac:dyDescent="0.25">
      <c r="A874" s="189"/>
      <c r="B874" s="189"/>
      <c r="C874" s="189"/>
      <c r="D874" s="189"/>
      <c r="E874" s="189"/>
      <c r="F874" s="189"/>
    </row>
    <row r="875" spans="1:6" x14ac:dyDescent="0.25">
      <c r="A875" s="189"/>
      <c r="B875" s="189"/>
      <c r="C875" s="189"/>
      <c r="D875" s="189"/>
      <c r="E875" s="189"/>
      <c r="F875" s="189"/>
    </row>
    <row r="876" spans="1:6" x14ac:dyDescent="0.25">
      <c r="A876" s="189"/>
      <c r="B876" s="189"/>
      <c r="C876" s="189"/>
      <c r="D876" s="189"/>
      <c r="E876" s="189"/>
      <c r="F876" s="189"/>
    </row>
    <row r="877" spans="1:6" x14ac:dyDescent="0.25">
      <c r="A877" s="189"/>
      <c r="B877" s="189"/>
      <c r="C877" s="189"/>
      <c r="D877" s="189"/>
      <c r="E877" s="189"/>
      <c r="F877" s="189"/>
    </row>
    <row r="878" spans="1:6" x14ac:dyDescent="0.25">
      <c r="A878" s="189"/>
      <c r="B878" s="189"/>
      <c r="C878" s="189"/>
      <c r="D878" s="189"/>
      <c r="E878" s="189"/>
      <c r="F878" s="189"/>
    </row>
    <row r="879" spans="1:6" x14ac:dyDescent="0.25">
      <c r="A879" s="189"/>
      <c r="B879" s="189"/>
      <c r="C879" s="189"/>
      <c r="D879" s="189"/>
      <c r="E879" s="189"/>
      <c r="F879" s="189"/>
    </row>
    <row r="880" spans="1:6" x14ac:dyDescent="0.25">
      <c r="A880" s="189"/>
      <c r="B880" s="189"/>
      <c r="C880" s="189"/>
      <c r="D880" s="189"/>
      <c r="E880" s="189"/>
      <c r="F880" s="189"/>
    </row>
    <row r="881" spans="1:6" x14ac:dyDescent="0.25">
      <c r="A881" s="189"/>
      <c r="B881" s="189"/>
      <c r="C881" s="189"/>
      <c r="D881" s="189"/>
      <c r="E881" s="189"/>
      <c r="F881" s="189"/>
    </row>
    <row r="882" spans="1:6" x14ac:dyDescent="0.25">
      <c r="A882" s="189"/>
      <c r="B882" s="189"/>
      <c r="C882" s="189"/>
      <c r="D882" s="189"/>
      <c r="E882" s="189"/>
      <c r="F882" s="189"/>
    </row>
    <row r="883" spans="1:6" x14ac:dyDescent="0.25">
      <c r="A883" s="189"/>
      <c r="B883" s="189"/>
      <c r="C883" s="189"/>
      <c r="D883" s="189"/>
      <c r="E883" s="189"/>
      <c r="F883" s="189"/>
    </row>
    <row r="884" spans="1:6" x14ac:dyDescent="0.25">
      <c r="A884" s="189"/>
      <c r="B884" s="189"/>
      <c r="C884" s="189"/>
      <c r="D884" s="189"/>
      <c r="E884" s="189"/>
      <c r="F884" s="189"/>
    </row>
    <row r="885" spans="1:6" x14ac:dyDescent="0.25">
      <c r="A885" s="189"/>
      <c r="B885" s="189"/>
      <c r="C885" s="189"/>
      <c r="D885" s="189"/>
      <c r="E885" s="189"/>
      <c r="F885" s="189"/>
    </row>
    <row r="886" spans="1:6" x14ac:dyDescent="0.25">
      <c r="A886" s="189"/>
      <c r="B886" s="189"/>
      <c r="C886" s="189"/>
      <c r="D886" s="189"/>
      <c r="E886" s="189"/>
      <c r="F886" s="189"/>
    </row>
    <row r="887" spans="1:6" x14ac:dyDescent="0.25">
      <c r="A887" s="189"/>
      <c r="B887" s="189"/>
      <c r="C887" s="189"/>
      <c r="D887" s="189"/>
      <c r="E887" s="189"/>
      <c r="F887" s="189"/>
    </row>
    <row r="888" spans="1:6" x14ac:dyDescent="0.25">
      <c r="A888" s="189"/>
      <c r="B888" s="189"/>
      <c r="C888" s="189"/>
      <c r="D888" s="189"/>
      <c r="E888" s="189"/>
      <c r="F888" s="189"/>
    </row>
    <row r="889" spans="1:6" x14ac:dyDescent="0.25">
      <c r="A889" s="189"/>
      <c r="B889" s="189"/>
      <c r="C889" s="189"/>
      <c r="D889" s="189"/>
      <c r="E889" s="189"/>
      <c r="F889" s="189"/>
    </row>
    <row r="890" spans="1:6" x14ac:dyDescent="0.25">
      <c r="A890" s="189"/>
      <c r="B890" s="189"/>
      <c r="C890" s="189"/>
      <c r="D890" s="189"/>
      <c r="E890" s="189"/>
      <c r="F890" s="189"/>
    </row>
    <row r="891" spans="1:6" x14ac:dyDescent="0.25">
      <c r="A891" s="189"/>
      <c r="B891" s="189"/>
      <c r="C891" s="189"/>
      <c r="D891" s="189"/>
      <c r="E891" s="189"/>
      <c r="F891" s="189"/>
    </row>
    <row r="892" spans="1:6" x14ac:dyDescent="0.25">
      <c r="A892" s="189"/>
      <c r="B892" s="189"/>
      <c r="C892" s="189"/>
      <c r="D892" s="189"/>
      <c r="E892" s="189"/>
      <c r="F892" s="189"/>
    </row>
    <row r="893" spans="1:6" x14ac:dyDescent="0.25">
      <c r="A893" s="189"/>
      <c r="B893" s="189"/>
      <c r="C893" s="189"/>
      <c r="D893" s="189"/>
      <c r="E893" s="189"/>
      <c r="F893" s="189"/>
    </row>
    <row r="894" spans="1:6" x14ac:dyDescent="0.25">
      <c r="A894" s="189"/>
      <c r="B894" s="189"/>
      <c r="C894" s="189"/>
      <c r="D894" s="189"/>
      <c r="E894" s="189"/>
      <c r="F894" s="189"/>
    </row>
    <row r="895" spans="1:6" x14ac:dyDescent="0.25">
      <c r="A895" s="189"/>
      <c r="B895" s="189"/>
      <c r="C895" s="189"/>
      <c r="D895" s="189"/>
      <c r="E895" s="189"/>
      <c r="F895" s="189"/>
    </row>
    <row r="896" spans="1:6" x14ac:dyDescent="0.25">
      <c r="A896" s="189"/>
      <c r="B896" s="189"/>
      <c r="C896" s="189"/>
      <c r="D896" s="189"/>
      <c r="E896" s="189"/>
      <c r="F896" s="189"/>
    </row>
    <row r="897" spans="1:6" x14ac:dyDescent="0.25">
      <c r="A897" s="189"/>
      <c r="B897" s="189"/>
      <c r="C897" s="189"/>
      <c r="D897" s="189"/>
      <c r="E897" s="189"/>
      <c r="F897" s="189"/>
    </row>
    <row r="898" spans="1:6" x14ac:dyDescent="0.25">
      <c r="A898" s="189"/>
      <c r="B898" s="189"/>
      <c r="C898" s="189"/>
      <c r="D898" s="189"/>
      <c r="E898" s="189"/>
      <c r="F898" s="189"/>
    </row>
    <row r="899" spans="1:6" x14ac:dyDescent="0.25">
      <c r="A899" s="189"/>
      <c r="B899" s="189"/>
      <c r="C899" s="189"/>
      <c r="D899" s="189"/>
      <c r="E899" s="189"/>
      <c r="F899" s="189"/>
    </row>
    <row r="900" spans="1:6" x14ac:dyDescent="0.25">
      <c r="A900" s="189"/>
      <c r="B900" s="189"/>
      <c r="C900" s="189"/>
      <c r="D900" s="189"/>
      <c r="E900" s="189"/>
      <c r="F900" s="189"/>
    </row>
    <row r="901" spans="1:6" x14ac:dyDescent="0.25">
      <c r="A901" s="189"/>
      <c r="B901" s="189"/>
      <c r="C901" s="189"/>
      <c r="D901" s="189"/>
      <c r="E901" s="189"/>
      <c r="F901" s="189"/>
    </row>
    <row r="902" spans="1:6" x14ac:dyDescent="0.25">
      <c r="A902" s="189"/>
      <c r="B902" s="189"/>
      <c r="C902" s="189"/>
      <c r="D902" s="189"/>
      <c r="E902" s="189"/>
      <c r="F902" s="189"/>
    </row>
    <row r="903" spans="1:6" x14ac:dyDescent="0.25">
      <c r="A903" s="189"/>
      <c r="B903" s="189"/>
      <c r="C903" s="189"/>
      <c r="D903" s="189"/>
      <c r="E903" s="189"/>
      <c r="F903" s="189"/>
    </row>
    <row r="904" spans="1:6" x14ac:dyDescent="0.25">
      <c r="A904" s="189"/>
      <c r="B904" s="189"/>
      <c r="C904" s="189"/>
      <c r="D904" s="189"/>
      <c r="E904" s="189"/>
      <c r="F904" s="189"/>
    </row>
    <row r="905" spans="1:6" x14ac:dyDescent="0.25">
      <c r="A905" s="189"/>
      <c r="B905" s="189"/>
      <c r="C905" s="189"/>
      <c r="D905" s="189"/>
      <c r="E905" s="189"/>
      <c r="F905" s="189"/>
    </row>
    <row r="906" spans="1:6" x14ac:dyDescent="0.25">
      <c r="A906" s="189"/>
      <c r="B906" s="189"/>
      <c r="C906" s="189"/>
      <c r="D906" s="189"/>
      <c r="E906" s="189"/>
      <c r="F906" s="189"/>
    </row>
    <row r="907" spans="1:6" x14ac:dyDescent="0.25">
      <c r="A907" s="189"/>
      <c r="B907" s="189"/>
      <c r="C907" s="189"/>
      <c r="D907" s="189"/>
      <c r="E907" s="189"/>
      <c r="F907" s="189"/>
    </row>
    <row r="908" spans="1:6" x14ac:dyDescent="0.25">
      <c r="A908" s="189"/>
      <c r="B908" s="189"/>
      <c r="C908" s="189"/>
      <c r="D908" s="189"/>
      <c r="E908" s="189"/>
      <c r="F908" s="189"/>
    </row>
    <row r="909" spans="1:6" x14ac:dyDescent="0.25">
      <c r="A909" s="189"/>
      <c r="B909" s="189"/>
      <c r="C909" s="189"/>
      <c r="D909" s="189"/>
      <c r="E909" s="189"/>
      <c r="F909" s="189"/>
    </row>
    <row r="910" spans="1:6" x14ac:dyDescent="0.25">
      <c r="A910" s="189"/>
      <c r="B910" s="189"/>
      <c r="C910" s="189"/>
      <c r="D910" s="189"/>
      <c r="E910" s="189"/>
      <c r="F910" s="189"/>
    </row>
    <row r="911" spans="1:6" x14ac:dyDescent="0.25">
      <c r="A911" s="189"/>
      <c r="B911" s="189"/>
      <c r="C911" s="189"/>
      <c r="D911" s="189"/>
      <c r="E911" s="189"/>
      <c r="F911" s="189"/>
    </row>
    <row r="912" spans="1:6" x14ac:dyDescent="0.25">
      <c r="A912" s="189"/>
      <c r="B912" s="189"/>
      <c r="C912" s="189"/>
      <c r="D912" s="189"/>
      <c r="E912" s="189"/>
      <c r="F912" s="189"/>
    </row>
    <row r="913" spans="1:6" x14ac:dyDescent="0.25">
      <c r="A913" s="189"/>
      <c r="B913" s="189"/>
      <c r="C913" s="189"/>
      <c r="D913" s="189"/>
      <c r="E913" s="189"/>
      <c r="F913" s="189"/>
    </row>
    <row r="914" spans="1:6" x14ac:dyDescent="0.25">
      <c r="A914" s="189"/>
      <c r="B914" s="189"/>
      <c r="C914" s="189"/>
      <c r="D914" s="189"/>
      <c r="E914" s="189"/>
      <c r="F914" s="189"/>
    </row>
    <row r="915" spans="1:6" x14ac:dyDescent="0.25">
      <c r="A915" s="189"/>
      <c r="B915" s="189"/>
      <c r="C915" s="189"/>
      <c r="D915" s="189"/>
      <c r="E915" s="189"/>
      <c r="F915" s="189"/>
    </row>
    <row r="916" spans="1:6" x14ac:dyDescent="0.25">
      <c r="A916" s="189"/>
      <c r="B916" s="189"/>
      <c r="C916" s="189"/>
      <c r="D916" s="189"/>
      <c r="E916" s="189"/>
      <c r="F916" s="189"/>
    </row>
    <row r="917" spans="1:6" x14ac:dyDescent="0.25">
      <c r="A917" s="189"/>
      <c r="B917" s="189"/>
      <c r="C917" s="189"/>
      <c r="D917" s="189"/>
      <c r="E917" s="189"/>
      <c r="F917" s="189"/>
    </row>
    <row r="918" spans="1:6" x14ac:dyDescent="0.25">
      <c r="A918" s="189"/>
      <c r="B918" s="189"/>
      <c r="C918" s="189"/>
      <c r="D918" s="189"/>
      <c r="E918" s="189"/>
      <c r="F918" s="189"/>
    </row>
    <row r="919" spans="1:6" x14ac:dyDescent="0.25">
      <c r="A919" s="189"/>
      <c r="B919" s="189"/>
      <c r="C919" s="189"/>
      <c r="D919" s="189"/>
      <c r="E919" s="189"/>
      <c r="F919" s="189"/>
    </row>
    <row r="920" spans="1:6" x14ac:dyDescent="0.25">
      <c r="A920" s="189"/>
      <c r="B920" s="189"/>
      <c r="C920" s="189"/>
      <c r="D920" s="189"/>
      <c r="E920" s="189"/>
      <c r="F920" s="189"/>
    </row>
    <row r="921" spans="1:6" x14ac:dyDescent="0.25">
      <c r="A921" s="189"/>
      <c r="B921" s="189"/>
      <c r="C921" s="189"/>
      <c r="D921" s="189"/>
      <c r="E921" s="189"/>
      <c r="F921" s="189"/>
    </row>
    <row r="922" spans="1:6" x14ac:dyDescent="0.25">
      <c r="A922" s="189"/>
      <c r="B922" s="189"/>
      <c r="C922" s="189"/>
      <c r="D922" s="189"/>
      <c r="E922" s="189"/>
      <c r="F922" s="189"/>
    </row>
    <row r="923" spans="1:6" x14ac:dyDescent="0.25">
      <c r="A923" s="189"/>
      <c r="B923" s="189"/>
      <c r="C923" s="189"/>
      <c r="D923" s="189"/>
      <c r="E923" s="189"/>
      <c r="F923" s="189"/>
    </row>
    <row r="924" spans="1:6" x14ac:dyDescent="0.25">
      <c r="A924" s="189"/>
      <c r="B924" s="189"/>
      <c r="C924" s="189"/>
      <c r="D924" s="189"/>
      <c r="E924" s="189"/>
      <c r="F924" s="189"/>
    </row>
    <row r="925" spans="1:6" x14ac:dyDescent="0.25">
      <c r="A925" s="189"/>
      <c r="B925" s="189"/>
      <c r="C925" s="189"/>
      <c r="D925" s="189"/>
      <c r="E925" s="189"/>
      <c r="F925" s="189"/>
    </row>
    <row r="926" spans="1:6" x14ac:dyDescent="0.25">
      <c r="A926" s="189"/>
      <c r="B926" s="189"/>
      <c r="C926" s="189"/>
      <c r="D926" s="189"/>
      <c r="E926" s="189"/>
      <c r="F926" s="189"/>
    </row>
    <row r="927" spans="1:6" x14ac:dyDescent="0.25">
      <c r="A927" s="189"/>
      <c r="B927" s="189"/>
      <c r="C927" s="189"/>
      <c r="D927" s="189"/>
      <c r="E927" s="189"/>
      <c r="F927" s="189"/>
    </row>
    <row r="928" spans="1:6" x14ac:dyDescent="0.25">
      <c r="A928" s="189"/>
      <c r="B928" s="189"/>
      <c r="C928" s="189"/>
      <c r="D928" s="189"/>
      <c r="E928" s="189"/>
      <c r="F928" s="189"/>
    </row>
    <row r="929" spans="1:6" x14ac:dyDescent="0.25">
      <c r="A929" s="189"/>
      <c r="B929" s="189"/>
      <c r="C929" s="189"/>
      <c r="D929" s="189"/>
      <c r="E929" s="189"/>
      <c r="F929" s="189"/>
    </row>
    <row r="930" spans="1:6" x14ac:dyDescent="0.25">
      <c r="A930" s="189"/>
      <c r="B930" s="189"/>
      <c r="C930" s="189"/>
      <c r="D930" s="189"/>
      <c r="E930" s="189"/>
      <c r="F930" s="189"/>
    </row>
    <row r="931" spans="1:6" x14ac:dyDescent="0.25">
      <c r="A931" s="189"/>
      <c r="B931" s="189"/>
      <c r="C931" s="189"/>
      <c r="D931" s="189"/>
      <c r="E931" s="189"/>
      <c r="F931" s="189"/>
    </row>
    <row r="932" spans="1:6" x14ac:dyDescent="0.25">
      <c r="A932" s="189"/>
      <c r="B932" s="189"/>
      <c r="C932" s="189"/>
      <c r="D932" s="189"/>
      <c r="E932" s="189"/>
      <c r="F932" s="189"/>
    </row>
    <row r="933" spans="1:6" x14ac:dyDescent="0.25">
      <c r="A933" s="189"/>
      <c r="B933" s="189"/>
      <c r="C933" s="189"/>
      <c r="D933" s="189"/>
      <c r="E933" s="189"/>
      <c r="F933" s="189"/>
    </row>
    <row r="934" spans="1:6" x14ac:dyDescent="0.25">
      <c r="A934" s="189"/>
      <c r="B934" s="189"/>
      <c r="C934" s="189"/>
      <c r="D934" s="189"/>
      <c r="E934" s="189"/>
      <c r="F934" s="189"/>
    </row>
    <row r="935" spans="1:6" x14ac:dyDescent="0.25">
      <c r="A935" s="189"/>
      <c r="B935" s="189"/>
      <c r="C935" s="189"/>
      <c r="D935" s="189"/>
      <c r="E935" s="189"/>
      <c r="F935" s="189"/>
    </row>
    <row r="936" spans="1:6" x14ac:dyDescent="0.25">
      <c r="A936" s="189"/>
      <c r="B936" s="189"/>
      <c r="C936" s="189"/>
      <c r="D936" s="189"/>
      <c r="E936" s="189"/>
      <c r="F936" s="189"/>
    </row>
    <row r="937" spans="1:6" x14ac:dyDescent="0.25">
      <c r="A937" s="189"/>
      <c r="B937" s="189"/>
      <c r="C937" s="189"/>
      <c r="D937" s="189"/>
      <c r="E937" s="189"/>
      <c r="F937" s="189"/>
    </row>
    <row r="938" spans="1:6" x14ac:dyDescent="0.25">
      <c r="A938" s="189"/>
      <c r="B938" s="189"/>
      <c r="C938" s="189"/>
      <c r="D938" s="189"/>
      <c r="E938" s="189"/>
      <c r="F938" s="189"/>
    </row>
    <row r="939" spans="1:6" x14ac:dyDescent="0.25">
      <c r="A939" s="189"/>
      <c r="B939" s="189"/>
      <c r="C939" s="189"/>
      <c r="D939" s="189"/>
      <c r="E939" s="189"/>
      <c r="F939" s="189"/>
    </row>
    <row r="940" spans="1:6" x14ac:dyDescent="0.25">
      <c r="A940" s="189"/>
      <c r="B940" s="189"/>
      <c r="C940" s="189"/>
      <c r="D940" s="189"/>
      <c r="E940" s="189"/>
      <c r="F940" s="189"/>
    </row>
    <row r="941" spans="1:6" x14ac:dyDescent="0.25">
      <c r="A941" s="189"/>
      <c r="B941" s="189"/>
      <c r="C941" s="189"/>
      <c r="D941" s="189"/>
      <c r="E941" s="189"/>
      <c r="F941" s="189"/>
    </row>
    <row r="942" spans="1:6" x14ac:dyDescent="0.25">
      <c r="A942" s="189"/>
      <c r="B942" s="189"/>
      <c r="C942" s="189"/>
      <c r="D942" s="189"/>
      <c r="E942" s="189"/>
      <c r="F942" s="189"/>
    </row>
    <row r="943" spans="1:6" x14ac:dyDescent="0.25">
      <c r="A943" s="189"/>
      <c r="B943" s="189"/>
      <c r="C943" s="189"/>
      <c r="D943" s="189"/>
      <c r="E943" s="189"/>
      <c r="F943" s="189"/>
    </row>
    <row r="944" spans="1:6" x14ac:dyDescent="0.25">
      <c r="A944" s="189"/>
      <c r="B944" s="189"/>
      <c r="C944" s="189"/>
      <c r="D944" s="189"/>
      <c r="E944" s="189"/>
      <c r="F944" s="189"/>
    </row>
    <row r="945" spans="1:6" x14ac:dyDescent="0.25">
      <c r="A945" s="189"/>
      <c r="B945" s="189"/>
      <c r="C945" s="189"/>
      <c r="D945" s="189"/>
      <c r="E945" s="189"/>
      <c r="F945" s="189"/>
    </row>
    <row r="946" spans="1:6" x14ac:dyDescent="0.25">
      <c r="A946" s="189"/>
      <c r="B946" s="189"/>
      <c r="C946" s="189"/>
      <c r="D946" s="189"/>
      <c r="E946" s="189"/>
      <c r="F946" s="189"/>
    </row>
    <row r="947" spans="1:6" x14ac:dyDescent="0.25">
      <c r="A947" s="189"/>
      <c r="B947" s="189"/>
      <c r="C947" s="189"/>
      <c r="D947" s="189"/>
      <c r="E947" s="189"/>
      <c r="F947" s="189"/>
    </row>
    <row r="948" spans="1:6" x14ac:dyDescent="0.25">
      <c r="A948" s="189"/>
      <c r="B948" s="189"/>
      <c r="C948" s="189"/>
      <c r="D948" s="189"/>
      <c r="E948" s="189"/>
      <c r="F948" s="189"/>
    </row>
    <row r="949" spans="1:6" x14ac:dyDescent="0.25">
      <c r="A949" s="189"/>
      <c r="B949" s="189"/>
      <c r="C949" s="189"/>
      <c r="D949" s="189"/>
      <c r="E949" s="189"/>
      <c r="F949" s="189"/>
    </row>
    <row r="950" spans="1:6" x14ac:dyDescent="0.25">
      <c r="A950" s="189"/>
      <c r="B950" s="189"/>
      <c r="C950" s="189"/>
      <c r="D950" s="189"/>
      <c r="E950" s="189"/>
      <c r="F950" s="189"/>
    </row>
    <row r="951" spans="1:6" x14ac:dyDescent="0.25">
      <c r="A951" s="189"/>
      <c r="B951" s="189"/>
      <c r="C951" s="189"/>
      <c r="D951" s="189"/>
      <c r="E951" s="189"/>
      <c r="F951" s="189"/>
    </row>
    <row r="952" spans="1:6" x14ac:dyDescent="0.25">
      <c r="A952" s="189"/>
      <c r="B952" s="189"/>
      <c r="C952" s="189"/>
      <c r="D952" s="189"/>
      <c r="E952" s="189"/>
      <c r="F952" s="189"/>
    </row>
    <row r="953" spans="1:6" x14ac:dyDescent="0.25">
      <c r="A953" s="189"/>
      <c r="B953" s="189"/>
      <c r="C953" s="189"/>
      <c r="D953" s="189"/>
      <c r="E953" s="189"/>
      <c r="F953" s="189"/>
    </row>
    <row r="954" spans="1:6" x14ac:dyDescent="0.25">
      <c r="A954" s="189"/>
      <c r="B954" s="189"/>
      <c r="C954" s="189"/>
      <c r="D954" s="189"/>
      <c r="E954" s="189"/>
      <c r="F954" s="189"/>
    </row>
    <row r="955" spans="1:6" x14ac:dyDescent="0.25">
      <c r="A955" s="189"/>
      <c r="B955" s="189"/>
      <c r="C955" s="189"/>
      <c r="D955" s="189"/>
      <c r="E955" s="189"/>
      <c r="F955" s="189"/>
    </row>
    <row r="956" spans="1:6" x14ac:dyDescent="0.25">
      <c r="A956" s="189"/>
      <c r="B956" s="189"/>
      <c r="C956" s="189"/>
      <c r="D956" s="189"/>
      <c r="E956" s="189"/>
      <c r="F956" s="189"/>
    </row>
    <row r="957" spans="1:6" x14ac:dyDescent="0.25">
      <c r="A957" s="189"/>
      <c r="B957" s="189"/>
      <c r="C957" s="189"/>
      <c r="D957" s="189"/>
      <c r="E957" s="189"/>
      <c r="F957" s="189"/>
    </row>
    <row r="958" spans="1:6" x14ac:dyDescent="0.25">
      <c r="A958" s="189"/>
      <c r="B958" s="189"/>
      <c r="C958" s="189"/>
      <c r="D958" s="189"/>
      <c r="E958" s="189"/>
      <c r="F958" s="189"/>
    </row>
    <row r="959" spans="1:6" x14ac:dyDescent="0.25">
      <c r="A959" s="189"/>
      <c r="B959" s="189"/>
      <c r="C959" s="189"/>
      <c r="D959" s="189"/>
      <c r="E959" s="189"/>
      <c r="F959" s="189"/>
    </row>
    <row r="960" spans="1:6" x14ac:dyDescent="0.25">
      <c r="A960" s="189"/>
      <c r="B960" s="189"/>
      <c r="C960" s="189"/>
      <c r="D960" s="189"/>
      <c r="E960" s="189"/>
      <c r="F960" s="189"/>
    </row>
    <row r="961" spans="1:6" x14ac:dyDescent="0.25">
      <c r="A961" s="189"/>
      <c r="B961" s="189"/>
      <c r="C961" s="189"/>
      <c r="D961" s="189"/>
      <c r="E961" s="189"/>
      <c r="F961" s="189"/>
    </row>
    <row r="962" spans="1:6" x14ac:dyDescent="0.25">
      <c r="A962" s="189"/>
      <c r="B962" s="189"/>
      <c r="C962" s="189"/>
      <c r="D962" s="189"/>
      <c r="E962" s="189"/>
      <c r="F962" s="189"/>
    </row>
    <row r="963" spans="1:6" x14ac:dyDescent="0.25">
      <c r="A963" s="189"/>
      <c r="B963" s="189"/>
      <c r="C963" s="189"/>
      <c r="D963" s="189"/>
      <c r="E963" s="189"/>
      <c r="F963" s="189"/>
    </row>
    <row r="964" spans="1:6" x14ac:dyDescent="0.25">
      <c r="A964" s="189"/>
      <c r="B964" s="189"/>
      <c r="C964" s="189"/>
      <c r="D964" s="189"/>
      <c r="E964" s="189"/>
      <c r="F964" s="189"/>
    </row>
    <row r="965" spans="1:6" x14ac:dyDescent="0.25">
      <c r="A965" s="189"/>
      <c r="B965" s="189"/>
      <c r="C965" s="189"/>
      <c r="D965" s="189"/>
      <c r="E965" s="189"/>
      <c r="F965" s="189"/>
    </row>
    <row r="966" spans="1:6" x14ac:dyDescent="0.25">
      <c r="A966" s="189"/>
      <c r="B966" s="189"/>
      <c r="C966" s="189"/>
      <c r="D966" s="189"/>
      <c r="E966" s="189"/>
      <c r="F966" s="189"/>
    </row>
    <row r="967" spans="1:6" x14ac:dyDescent="0.25">
      <c r="A967" s="189"/>
      <c r="B967" s="189"/>
      <c r="C967" s="189"/>
      <c r="D967" s="189"/>
      <c r="E967" s="189"/>
      <c r="F967" s="189"/>
    </row>
    <row r="968" spans="1:6" x14ac:dyDescent="0.25">
      <c r="A968" s="189"/>
      <c r="B968" s="189"/>
      <c r="C968" s="189"/>
      <c r="D968" s="189"/>
      <c r="E968" s="189"/>
      <c r="F968" s="189"/>
    </row>
    <row r="969" spans="1:6" x14ac:dyDescent="0.25">
      <c r="A969" s="189"/>
      <c r="B969" s="189"/>
      <c r="C969" s="189"/>
      <c r="D969" s="189"/>
      <c r="E969" s="189"/>
      <c r="F969" s="189"/>
    </row>
    <row r="970" spans="1:6" x14ac:dyDescent="0.25">
      <c r="A970" s="189"/>
      <c r="B970" s="189"/>
      <c r="C970" s="189"/>
      <c r="D970" s="189"/>
      <c r="E970" s="189"/>
      <c r="F970" s="189"/>
    </row>
    <row r="971" spans="1:6" x14ac:dyDescent="0.25">
      <c r="A971" s="189"/>
      <c r="B971" s="189"/>
      <c r="C971" s="189"/>
      <c r="D971" s="189"/>
      <c r="E971" s="189"/>
      <c r="F971" s="189"/>
    </row>
    <row r="972" spans="1:6" x14ac:dyDescent="0.25">
      <c r="A972" s="189"/>
      <c r="B972" s="189"/>
      <c r="C972" s="189"/>
      <c r="D972" s="189"/>
      <c r="E972" s="189"/>
      <c r="F972" s="189"/>
    </row>
    <row r="973" spans="1:6" x14ac:dyDescent="0.25">
      <c r="A973" s="189"/>
      <c r="B973" s="189"/>
      <c r="C973" s="189"/>
      <c r="D973" s="189"/>
      <c r="E973" s="189"/>
      <c r="F973" s="189"/>
    </row>
    <row r="974" spans="1:6" x14ac:dyDescent="0.25">
      <c r="A974" s="189"/>
      <c r="B974" s="189"/>
      <c r="C974" s="189"/>
      <c r="D974" s="189"/>
      <c r="E974" s="189"/>
      <c r="F974" s="189"/>
    </row>
    <row r="975" spans="1:6" x14ac:dyDescent="0.25">
      <c r="A975" s="189"/>
      <c r="B975" s="189"/>
      <c r="C975" s="189"/>
      <c r="D975" s="189"/>
      <c r="E975" s="189"/>
      <c r="F975" s="189"/>
    </row>
    <row r="976" spans="1:6" x14ac:dyDescent="0.25">
      <c r="A976" s="189"/>
      <c r="B976" s="189"/>
      <c r="C976" s="189"/>
      <c r="D976" s="189"/>
      <c r="E976" s="189"/>
      <c r="F976" s="189"/>
    </row>
    <row r="977" spans="1:6" x14ac:dyDescent="0.25">
      <c r="A977" s="189"/>
      <c r="B977" s="189"/>
      <c r="C977" s="189"/>
      <c r="D977" s="189"/>
      <c r="E977" s="189"/>
      <c r="F977" s="189"/>
    </row>
    <row r="978" spans="1:6" x14ac:dyDescent="0.25">
      <c r="A978" s="189"/>
      <c r="B978" s="189"/>
      <c r="C978" s="189"/>
      <c r="D978" s="189"/>
      <c r="E978" s="189"/>
      <c r="F978" s="189"/>
    </row>
    <row r="979" spans="1:6" x14ac:dyDescent="0.25">
      <c r="A979" s="189"/>
      <c r="B979" s="189"/>
      <c r="C979" s="189"/>
      <c r="D979" s="189"/>
      <c r="E979" s="189"/>
      <c r="F979" s="189"/>
    </row>
    <row r="980" spans="1:6" x14ac:dyDescent="0.25">
      <c r="A980" s="189"/>
      <c r="B980" s="189"/>
      <c r="C980" s="189"/>
      <c r="D980" s="189"/>
      <c r="E980" s="189"/>
      <c r="F980" s="189"/>
    </row>
    <row r="981" spans="1:6" x14ac:dyDescent="0.25">
      <c r="A981" s="189"/>
      <c r="B981" s="189"/>
      <c r="C981" s="189"/>
      <c r="D981" s="189"/>
      <c r="E981" s="189"/>
      <c r="F981" s="189"/>
    </row>
    <row r="982" spans="1:6" x14ac:dyDescent="0.25">
      <c r="A982" s="189"/>
      <c r="B982" s="189"/>
      <c r="C982" s="189"/>
      <c r="D982" s="189"/>
      <c r="E982" s="189"/>
      <c r="F982" s="189"/>
    </row>
    <row r="983" spans="1:6" x14ac:dyDescent="0.25">
      <c r="A983" s="189"/>
      <c r="B983" s="189"/>
      <c r="C983" s="189"/>
      <c r="D983" s="189"/>
      <c r="E983" s="189"/>
      <c r="F983" s="189"/>
    </row>
    <row r="984" spans="1:6" x14ac:dyDescent="0.25">
      <c r="A984" s="189"/>
      <c r="B984" s="189"/>
      <c r="C984" s="189"/>
      <c r="D984" s="189"/>
      <c r="E984" s="189"/>
      <c r="F984" s="189"/>
    </row>
    <row r="985" spans="1:6" x14ac:dyDescent="0.25">
      <c r="A985" s="189"/>
      <c r="B985" s="189"/>
      <c r="C985" s="189"/>
      <c r="D985" s="189"/>
      <c r="E985" s="189"/>
      <c r="F985" s="189"/>
    </row>
    <row r="986" spans="1:6" x14ac:dyDescent="0.25">
      <c r="A986" s="189"/>
      <c r="B986" s="189"/>
      <c r="C986" s="189"/>
      <c r="D986" s="189"/>
      <c r="E986" s="189"/>
      <c r="F986" s="189"/>
    </row>
    <row r="987" spans="1:6" x14ac:dyDescent="0.25">
      <c r="A987" s="189"/>
      <c r="B987" s="189"/>
      <c r="C987" s="189"/>
      <c r="D987" s="189"/>
      <c r="E987" s="189"/>
      <c r="F987" s="189"/>
    </row>
    <row r="988" spans="1:6" x14ac:dyDescent="0.25">
      <c r="A988" s="189"/>
      <c r="B988" s="189"/>
      <c r="C988" s="189"/>
      <c r="D988" s="189"/>
      <c r="E988" s="189"/>
      <c r="F988" s="189"/>
    </row>
    <row r="989" spans="1:6" x14ac:dyDescent="0.25">
      <c r="A989" s="189"/>
      <c r="B989" s="189"/>
      <c r="C989" s="189"/>
      <c r="D989" s="189"/>
      <c r="E989" s="189"/>
      <c r="F989" s="189"/>
    </row>
    <row r="990" spans="1:6" x14ac:dyDescent="0.25">
      <c r="A990" s="189"/>
      <c r="B990" s="189"/>
      <c r="C990" s="189"/>
      <c r="D990" s="189"/>
      <c r="E990" s="189"/>
      <c r="F990" s="189"/>
    </row>
    <row r="991" spans="1:6" x14ac:dyDescent="0.25">
      <c r="A991" s="189"/>
      <c r="B991" s="189"/>
      <c r="C991" s="189"/>
      <c r="D991" s="189"/>
      <c r="E991" s="189"/>
      <c r="F991" s="189"/>
    </row>
    <row r="992" spans="1:6" x14ac:dyDescent="0.25">
      <c r="A992" s="189"/>
      <c r="B992" s="189"/>
      <c r="C992" s="189"/>
      <c r="D992" s="189"/>
      <c r="E992" s="189"/>
      <c r="F992" s="189"/>
    </row>
    <row r="993" spans="1:6" x14ac:dyDescent="0.25">
      <c r="A993" s="189"/>
      <c r="B993" s="189"/>
      <c r="C993" s="189"/>
      <c r="D993" s="189"/>
      <c r="E993" s="189"/>
      <c r="F993" s="189"/>
    </row>
    <row r="994" spans="1:6" x14ac:dyDescent="0.25">
      <c r="A994" s="189"/>
      <c r="B994" s="189"/>
      <c r="C994" s="189"/>
      <c r="D994" s="189"/>
      <c r="E994" s="189"/>
      <c r="F994" s="189"/>
    </row>
    <row r="995" spans="1:6" x14ac:dyDescent="0.25">
      <c r="A995" s="189"/>
      <c r="B995" s="189"/>
      <c r="C995" s="189"/>
      <c r="D995" s="189"/>
      <c r="E995" s="189"/>
      <c r="F995" s="189"/>
    </row>
    <row r="996" spans="1:6" x14ac:dyDescent="0.25">
      <c r="A996" s="189"/>
      <c r="B996" s="189"/>
      <c r="C996" s="189"/>
      <c r="D996" s="189"/>
      <c r="E996" s="189"/>
      <c r="F996" s="189"/>
    </row>
    <row r="997" spans="1:6" x14ac:dyDescent="0.25">
      <c r="A997" s="189"/>
      <c r="B997" s="189"/>
      <c r="C997" s="189"/>
      <c r="D997" s="189"/>
      <c r="E997" s="189"/>
      <c r="F997" s="189"/>
    </row>
    <row r="998" spans="1:6" x14ac:dyDescent="0.25">
      <c r="A998" s="189"/>
      <c r="B998" s="189"/>
      <c r="C998" s="189"/>
      <c r="D998" s="189"/>
      <c r="E998" s="189"/>
      <c r="F998" s="189"/>
    </row>
    <row r="999" spans="1:6" x14ac:dyDescent="0.25">
      <c r="A999" s="189"/>
      <c r="B999" s="189"/>
      <c r="C999" s="189"/>
      <c r="D999" s="189"/>
      <c r="E999" s="189"/>
      <c r="F999" s="189"/>
    </row>
    <row r="1000" spans="1:6" x14ac:dyDescent="0.25">
      <c r="A1000" s="189"/>
      <c r="B1000" s="189"/>
      <c r="C1000" s="189"/>
      <c r="D1000" s="189"/>
      <c r="E1000" s="189"/>
      <c r="F1000" s="189"/>
    </row>
    <row r="1001" spans="1:6" x14ac:dyDescent="0.25">
      <c r="A1001" s="189"/>
      <c r="B1001" s="189"/>
      <c r="C1001" s="189"/>
      <c r="D1001" s="189"/>
      <c r="E1001" s="189"/>
      <c r="F1001" s="189"/>
    </row>
    <row r="1002" spans="1:6" x14ac:dyDescent="0.25">
      <c r="A1002" s="189"/>
      <c r="B1002" s="189"/>
      <c r="C1002" s="189"/>
      <c r="D1002" s="189"/>
      <c r="E1002" s="189"/>
      <c r="F1002" s="189"/>
    </row>
    <row r="1003" spans="1:6" x14ac:dyDescent="0.25">
      <c r="A1003" s="189"/>
      <c r="B1003" s="189"/>
      <c r="C1003" s="189"/>
      <c r="D1003" s="189"/>
      <c r="E1003" s="189"/>
      <c r="F1003" s="189"/>
    </row>
    <row r="1004" spans="1:6" x14ac:dyDescent="0.25">
      <c r="A1004" s="189"/>
      <c r="B1004" s="189"/>
      <c r="C1004" s="189"/>
      <c r="D1004" s="189"/>
      <c r="E1004" s="189"/>
      <c r="F1004" s="189"/>
    </row>
    <row r="1005" spans="1:6" x14ac:dyDescent="0.25">
      <c r="A1005" s="189"/>
      <c r="B1005" s="189"/>
      <c r="C1005" s="189"/>
      <c r="D1005" s="189"/>
      <c r="E1005" s="189"/>
      <c r="F1005" s="189"/>
    </row>
    <row r="1006" spans="1:6" x14ac:dyDescent="0.25">
      <c r="A1006" s="189"/>
      <c r="B1006" s="189"/>
      <c r="C1006" s="189"/>
      <c r="D1006" s="189"/>
      <c r="E1006" s="189"/>
      <c r="F1006" s="189"/>
    </row>
    <row r="1007" spans="1:6" x14ac:dyDescent="0.25">
      <c r="A1007" s="189"/>
      <c r="B1007" s="189"/>
      <c r="C1007" s="189"/>
      <c r="D1007" s="189"/>
      <c r="E1007" s="189"/>
      <c r="F1007" s="189"/>
    </row>
    <row r="1008" spans="1:6" x14ac:dyDescent="0.25">
      <c r="A1008" s="189"/>
      <c r="B1008" s="189"/>
      <c r="C1008" s="189"/>
      <c r="D1008" s="189"/>
      <c r="E1008" s="189"/>
      <c r="F1008" s="189"/>
    </row>
    <row r="1009" spans="1:6" x14ac:dyDescent="0.25">
      <c r="A1009" s="189"/>
      <c r="B1009" s="189"/>
      <c r="C1009" s="189"/>
      <c r="D1009" s="189"/>
      <c r="E1009" s="189"/>
      <c r="F1009" s="189"/>
    </row>
    <row r="1010" spans="1:6" x14ac:dyDescent="0.25">
      <c r="A1010" s="189"/>
      <c r="B1010" s="189"/>
      <c r="C1010" s="189"/>
      <c r="D1010" s="189"/>
      <c r="E1010" s="189"/>
      <c r="F1010" s="189"/>
    </row>
    <row r="1011" spans="1:6" x14ac:dyDescent="0.25">
      <c r="A1011" s="189"/>
      <c r="B1011" s="189"/>
      <c r="C1011" s="189"/>
      <c r="D1011" s="189"/>
      <c r="E1011" s="189"/>
      <c r="F1011" s="189"/>
    </row>
    <row r="1012" spans="1:6" x14ac:dyDescent="0.25">
      <c r="A1012" s="189"/>
      <c r="B1012" s="189"/>
      <c r="C1012" s="189"/>
      <c r="D1012" s="189"/>
      <c r="E1012" s="189"/>
      <c r="F1012" s="189"/>
    </row>
    <row r="1013" spans="1:6" x14ac:dyDescent="0.25">
      <c r="A1013" s="189"/>
      <c r="B1013" s="189"/>
      <c r="C1013" s="189"/>
      <c r="D1013" s="189"/>
      <c r="E1013" s="189"/>
      <c r="F1013" s="189"/>
    </row>
    <row r="1014" spans="1:6" x14ac:dyDescent="0.25">
      <c r="A1014" s="189"/>
      <c r="B1014" s="189"/>
      <c r="C1014" s="189"/>
      <c r="D1014" s="189"/>
      <c r="E1014" s="189"/>
      <c r="F1014" s="189"/>
    </row>
    <row r="1015" spans="1:6" x14ac:dyDescent="0.25">
      <c r="A1015" s="189"/>
      <c r="B1015" s="189"/>
      <c r="C1015" s="189"/>
      <c r="D1015" s="189"/>
      <c r="E1015" s="189"/>
      <c r="F1015" s="189"/>
    </row>
    <row r="1016" spans="1:6" x14ac:dyDescent="0.25">
      <c r="A1016" s="189"/>
      <c r="B1016" s="189"/>
      <c r="C1016" s="189"/>
      <c r="D1016" s="189"/>
      <c r="E1016" s="189"/>
      <c r="F1016" s="189"/>
    </row>
    <row r="1017" spans="1:6" x14ac:dyDescent="0.25">
      <c r="A1017" s="189"/>
      <c r="B1017" s="189"/>
      <c r="C1017" s="189"/>
      <c r="D1017" s="189"/>
      <c r="E1017" s="189"/>
      <c r="F1017" s="189"/>
    </row>
    <row r="1018" spans="1:6" x14ac:dyDescent="0.25">
      <c r="A1018" s="189"/>
      <c r="B1018" s="189"/>
      <c r="C1018" s="189"/>
      <c r="D1018" s="189"/>
      <c r="E1018" s="189"/>
      <c r="F1018" s="189"/>
    </row>
    <row r="1019" spans="1:6" x14ac:dyDescent="0.25">
      <c r="A1019" s="189"/>
      <c r="B1019" s="189"/>
      <c r="C1019" s="189"/>
      <c r="D1019" s="189"/>
      <c r="E1019" s="189"/>
      <c r="F1019" s="189"/>
    </row>
    <row r="1020" spans="1:6" x14ac:dyDescent="0.25">
      <c r="A1020" s="189"/>
      <c r="B1020" s="189"/>
      <c r="C1020" s="189"/>
      <c r="D1020" s="189"/>
      <c r="E1020" s="189"/>
      <c r="F1020" s="189"/>
    </row>
    <row r="1021" spans="1:6" x14ac:dyDescent="0.25">
      <c r="A1021" s="189"/>
      <c r="B1021" s="189"/>
      <c r="C1021" s="189"/>
      <c r="D1021" s="189"/>
      <c r="E1021" s="189"/>
      <c r="F1021" s="189"/>
    </row>
    <row r="1022" spans="1:6" x14ac:dyDescent="0.25">
      <c r="A1022" s="189"/>
      <c r="B1022" s="189"/>
      <c r="C1022" s="189"/>
      <c r="D1022" s="189"/>
      <c r="E1022" s="189"/>
      <c r="F1022" s="189"/>
    </row>
    <row r="1023" spans="1:6" x14ac:dyDescent="0.25">
      <c r="A1023" s="189"/>
      <c r="B1023" s="189"/>
      <c r="C1023" s="189"/>
      <c r="D1023" s="189"/>
      <c r="E1023" s="189"/>
      <c r="F1023" s="189"/>
    </row>
    <row r="1024" spans="1:6" x14ac:dyDescent="0.25">
      <c r="A1024" s="189"/>
      <c r="B1024" s="189"/>
      <c r="C1024" s="189"/>
      <c r="D1024" s="189"/>
      <c r="E1024" s="189"/>
      <c r="F1024" s="189"/>
    </row>
    <row r="1025" spans="1:6" x14ac:dyDescent="0.25">
      <c r="A1025" s="189"/>
      <c r="B1025" s="189"/>
      <c r="C1025" s="189"/>
      <c r="D1025" s="189"/>
      <c r="E1025" s="189"/>
      <c r="F1025" s="189"/>
    </row>
    <row r="1026" spans="1:6" x14ac:dyDescent="0.25">
      <c r="A1026" s="189"/>
      <c r="B1026" s="189"/>
      <c r="C1026" s="189"/>
      <c r="D1026" s="189"/>
      <c r="E1026" s="189"/>
      <c r="F1026" s="189"/>
    </row>
    <row r="1027" spans="1:6" x14ac:dyDescent="0.25">
      <c r="A1027" s="189"/>
      <c r="B1027" s="189"/>
      <c r="C1027" s="189"/>
      <c r="D1027" s="189"/>
      <c r="E1027" s="189"/>
      <c r="F1027" s="189"/>
    </row>
    <row r="1028" spans="1:6" x14ac:dyDescent="0.25">
      <c r="A1028" s="189"/>
      <c r="B1028" s="189"/>
      <c r="C1028" s="189"/>
      <c r="D1028" s="189"/>
      <c r="E1028" s="189"/>
      <c r="F1028" s="189"/>
    </row>
    <row r="1029" spans="1:6" x14ac:dyDescent="0.25">
      <c r="A1029" s="189"/>
      <c r="B1029" s="189"/>
      <c r="C1029" s="189"/>
      <c r="D1029" s="189"/>
      <c r="E1029" s="189"/>
      <c r="F1029" s="189"/>
    </row>
    <row r="1030" spans="1:6" x14ac:dyDescent="0.25">
      <c r="A1030" s="189"/>
      <c r="B1030" s="189"/>
      <c r="C1030" s="189"/>
      <c r="D1030" s="189"/>
      <c r="E1030" s="189"/>
      <c r="F1030" s="189"/>
    </row>
    <row r="1031" spans="1:6" x14ac:dyDescent="0.25">
      <c r="A1031" s="189"/>
      <c r="B1031" s="189"/>
      <c r="C1031" s="189"/>
      <c r="D1031" s="189"/>
      <c r="E1031" s="189"/>
      <c r="F1031" s="189"/>
    </row>
    <row r="1032" spans="1:6" x14ac:dyDescent="0.25">
      <c r="A1032" s="189"/>
      <c r="B1032" s="189"/>
      <c r="C1032" s="189"/>
      <c r="D1032" s="189"/>
      <c r="E1032" s="189"/>
      <c r="F1032" s="189"/>
    </row>
    <row r="1033" spans="1:6" x14ac:dyDescent="0.25">
      <c r="A1033" s="189"/>
      <c r="B1033" s="189"/>
      <c r="C1033" s="189"/>
      <c r="D1033" s="189"/>
      <c r="E1033" s="189"/>
      <c r="F1033" s="189"/>
    </row>
    <row r="1034" spans="1:6" x14ac:dyDescent="0.25">
      <c r="A1034" s="189"/>
      <c r="B1034" s="189"/>
      <c r="C1034" s="189"/>
      <c r="D1034" s="189"/>
      <c r="E1034" s="189"/>
      <c r="F1034" s="189"/>
    </row>
    <row r="1035" spans="1:6" x14ac:dyDescent="0.25">
      <c r="A1035" s="189"/>
      <c r="B1035" s="189"/>
      <c r="C1035" s="189"/>
      <c r="D1035" s="189"/>
      <c r="E1035" s="189"/>
      <c r="F1035" s="189"/>
    </row>
    <row r="1036" spans="1:6" x14ac:dyDescent="0.25">
      <c r="A1036" s="189"/>
      <c r="B1036" s="189"/>
      <c r="C1036" s="189"/>
      <c r="D1036" s="189"/>
      <c r="E1036" s="189"/>
      <c r="F1036" s="189"/>
    </row>
    <row r="1037" spans="1:6" x14ac:dyDescent="0.25">
      <c r="A1037" s="189"/>
      <c r="B1037" s="189"/>
      <c r="C1037" s="189"/>
      <c r="D1037" s="189"/>
      <c r="E1037" s="189"/>
      <c r="F1037" s="189"/>
    </row>
    <row r="1038" spans="1:6" x14ac:dyDescent="0.25">
      <c r="A1038" s="189"/>
      <c r="B1038" s="189"/>
      <c r="C1038" s="189"/>
      <c r="D1038" s="189"/>
      <c r="E1038" s="189"/>
      <c r="F1038" s="189"/>
    </row>
    <row r="1039" spans="1:6" x14ac:dyDescent="0.25">
      <c r="A1039" s="189"/>
      <c r="B1039" s="189"/>
      <c r="C1039" s="189"/>
      <c r="D1039" s="189"/>
      <c r="E1039" s="189"/>
      <c r="F1039" s="189"/>
    </row>
    <row r="1040" spans="1:6" x14ac:dyDescent="0.25">
      <c r="A1040" s="189"/>
      <c r="B1040" s="189"/>
      <c r="C1040" s="189"/>
      <c r="D1040" s="189"/>
      <c r="E1040" s="189"/>
      <c r="F1040" s="189"/>
    </row>
    <row r="1041" spans="1:6" x14ac:dyDescent="0.25">
      <c r="A1041" s="189"/>
      <c r="B1041" s="189"/>
      <c r="C1041" s="189"/>
      <c r="D1041" s="189"/>
      <c r="E1041" s="189"/>
      <c r="F1041" s="189"/>
    </row>
    <row r="1042" spans="1:6" x14ac:dyDescent="0.25">
      <c r="A1042" s="189"/>
      <c r="B1042" s="189"/>
      <c r="C1042" s="189"/>
      <c r="D1042" s="189"/>
      <c r="E1042" s="189"/>
      <c r="F1042" s="189"/>
    </row>
    <row r="1043" spans="1:6" x14ac:dyDescent="0.25">
      <c r="A1043" s="189"/>
      <c r="B1043" s="189"/>
      <c r="C1043" s="189"/>
      <c r="D1043" s="189"/>
      <c r="E1043" s="189"/>
      <c r="F1043" s="189"/>
    </row>
    <row r="1044" spans="1:6" x14ac:dyDescent="0.25">
      <c r="A1044" s="189"/>
      <c r="B1044" s="189"/>
      <c r="C1044" s="189"/>
      <c r="D1044" s="189"/>
      <c r="E1044" s="189"/>
      <c r="F1044" s="189"/>
    </row>
    <row r="1045" spans="1:6" x14ac:dyDescent="0.25">
      <c r="A1045" s="189"/>
      <c r="B1045" s="189"/>
      <c r="C1045" s="189"/>
      <c r="D1045" s="189"/>
      <c r="E1045" s="189"/>
      <c r="F1045" s="189"/>
    </row>
    <row r="1046" spans="1:6" x14ac:dyDescent="0.25">
      <c r="A1046" s="189"/>
      <c r="B1046" s="189"/>
      <c r="C1046" s="189"/>
      <c r="D1046" s="189"/>
      <c r="E1046" s="189"/>
      <c r="F1046" s="189"/>
    </row>
    <row r="1047" spans="1:6" x14ac:dyDescent="0.25">
      <c r="A1047" s="189"/>
      <c r="B1047" s="189"/>
      <c r="C1047" s="189"/>
      <c r="D1047" s="189"/>
      <c r="E1047" s="189"/>
      <c r="F1047" s="189"/>
    </row>
    <row r="1048" spans="1:6" x14ac:dyDescent="0.25">
      <c r="A1048" s="189"/>
      <c r="B1048" s="189"/>
      <c r="C1048" s="189"/>
      <c r="D1048" s="189"/>
      <c r="E1048" s="189"/>
      <c r="F1048" s="189"/>
    </row>
    <row r="1049" spans="1:6" x14ac:dyDescent="0.25">
      <c r="A1049" s="189"/>
      <c r="B1049" s="189"/>
      <c r="C1049" s="189"/>
      <c r="D1049" s="189"/>
      <c r="E1049" s="189"/>
      <c r="F1049" s="189"/>
    </row>
    <row r="1050" spans="1:6" x14ac:dyDescent="0.25">
      <c r="A1050" s="189"/>
      <c r="B1050" s="189"/>
      <c r="C1050" s="189"/>
      <c r="D1050" s="189"/>
      <c r="E1050" s="189"/>
      <c r="F1050" s="189"/>
    </row>
    <row r="1051" spans="1:6" x14ac:dyDescent="0.25">
      <c r="A1051" s="189"/>
      <c r="B1051" s="189"/>
      <c r="C1051" s="189"/>
      <c r="D1051" s="189"/>
      <c r="E1051" s="189"/>
      <c r="F1051" s="189"/>
    </row>
    <row r="1052" spans="1:6" x14ac:dyDescent="0.25">
      <c r="A1052" s="189"/>
      <c r="B1052" s="189"/>
      <c r="C1052" s="189"/>
      <c r="D1052" s="189"/>
      <c r="E1052" s="189"/>
      <c r="F1052" s="189"/>
    </row>
    <row r="1053" spans="1:6" x14ac:dyDescent="0.25">
      <c r="A1053" s="189"/>
      <c r="B1053" s="189"/>
      <c r="C1053" s="189"/>
      <c r="D1053" s="189"/>
      <c r="E1053" s="189"/>
      <c r="F1053" s="189"/>
    </row>
    <row r="1054" spans="1:6" x14ac:dyDescent="0.25">
      <c r="A1054" s="189"/>
      <c r="B1054" s="189"/>
      <c r="C1054" s="189"/>
      <c r="D1054" s="189"/>
      <c r="E1054" s="189"/>
      <c r="F1054" s="189"/>
    </row>
    <row r="1055" spans="1:6" x14ac:dyDescent="0.25">
      <c r="A1055" s="189"/>
      <c r="B1055" s="189"/>
      <c r="C1055" s="189"/>
      <c r="D1055" s="189"/>
      <c r="E1055" s="189"/>
      <c r="F1055" s="189"/>
    </row>
    <row r="1056" spans="1:6" x14ac:dyDescent="0.25">
      <c r="A1056" s="189"/>
      <c r="B1056" s="189"/>
      <c r="C1056" s="189"/>
      <c r="D1056" s="189"/>
      <c r="E1056" s="189"/>
      <c r="F1056" s="189"/>
    </row>
    <row r="1057" spans="1:6" x14ac:dyDescent="0.25">
      <c r="A1057" s="189"/>
      <c r="B1057" s="189"/>
      <c r="C1057" s="189"/>
      <c r="D1057" s="189"/>
      <c r="E1057" s="189"/>
      <c r="F1057" s="189"/>
    </row>
    <row r="1058" spans="1:6" x14ac:dyDescent="0.25">
      <c r="A1058" s="189"/>
      <c r="B1058" s="189"/>
      <c r="C1058" s="189"/>
      <c r="D1058" s="189"/>
      <c r="E1058" s="189"/>
      <c r="F1058" s="189"/>
    </row>
    <row r="1059" spans="1:6" x14ac:dyDescent="0.25">
      <c r="A1059" s="189"/>
      <c r="B1059" s="189"/>
      <c r="C1059" s="189"/>
      <c r="D1059" s="189"/>
      <c r="E1059" s="189"/>
      <c r="F1059" s="189"/>
    </row>
    <row r="1060" spans="1:6" x14ac:dyDescent="0.25">
      <c r="A1060" s="189"/>
      <c r="B1060" s="189"/>
      <c r="C1060" s="189"/>
      <c r="D1060" s="189"/>
      <c r="E1060" s="189"/>
      <c r="F1060" s="189"/>
    </row>
    <row r="1061" spans="1:6" x14ac:dyDescent="0.25">
      <c r="A1061" s="189"/>
      <c r="B1061" s="189"/>
      <c r="C1061" s="189"/>
      <c r="D1061" s="189"/>
      <c r="E1061" s="189"/>
      <c r="F1061" s="189"/>
    </row>
    <row r="1062" spans="1:6" x14ac:dyDescent="0.25">
      <c r="A1062" s="189"/>
      <c r="B1062" s="189"/>
      <c r="C1062" s="189"/>
      <c r="D1062" s="189"/>
      <c r="E1062" s="189"/>
      <c r="F1062" s="189"/>
    </row>
    <row r="1063" spans="1:6" x14ac:dyDescent="0.25">
      <c r="A1063" s="189"/>
      <c r="B1063" s="189"/>
      <c r="C1063" s="189"/>
      <c r="D1063" s="189"/>
      <c r="E1063" s="189"/>
      <c r="F1063" s="189"/>
    </row>
    <row r="1064" spans="1:6" x14ac:dyDescent="0.25">
      <c r="A1064" s="189"/>
      <c r="B1064" s="189"/>
      <c r="C1064" s="189"/>
      <c r="D1064" s="189"/>
      <c r="E1064" s="189"/>
      <c r="F1064" s="189"/>
    </row>
    <row r="1065" spans="1:6" x14ac:dyDescent="0.25">
      <c r="A1065" s="189"/>
      <c r="B1065" s="189"/>
      <c r="C1065" s="189"/>
      <c r="D1065" s="189"/>
      <c r="E1065" s="189"/>
      <c r="F1065" s="189"/>
    </row>
    <row r="1066" spans="1:6" x14ac:dyDescent="0.25">
      <c r="A1066" s="189"/>
      <c r="B1066" s="189"/>
      <c r="C1066" s="189"/>
      <c r="D1066" s="189"/>
      <c r="E1066" s="189"/>
      <c r="F1066" s="189"/>
    </row>
    <row r="1067" spans="1:6" x14ac:dyDescent="0.25">
      <c r="A1067" s="189"/>
      <c r="B1067" s="189"/>
      <c r="C1067" s="189"/>
      <c r="D1067" s="189"/>
      <c r="E1067" s="189"/>
      <c r="F1067" s="189"/>
    </row>
    <row r="1068" spans="1:6" x14ac:dyDescent="0.25">
      <c r="A1068" s="189"/>
      <c r="B1068" s="189"/>
      <c r="C1068" s="189"/>
      <c r="D1068" s="189"/>
      <c r="E1068" s="189"/>
      <c r="F1068" s="189"/>
    </row>
    <row r="1069" spans="1:6" x14ac:dyDescent="0.25">
      <c r="A1069" s="189"/>
      <c r="B1069" s="189"/>
      <c r="C1069" s="189"/>
      <c r="D1069" s="189"/>
      <c r="E1069" s="189"/>
      <c r="F1069" s="189"/>
    </row>
    <row r="1070" spans="1:6" x14ac:dyDescent="0.25">
      <c r="A1070" s="189"/>
      <c r="B1070" s="189"/>
      <c r="C1070" s="189"/>
      <c r="D1070" s="189"/>
      <c r="E1070" s="189"/>
      <c r="F1070" s="189"/>
    </row>
    <row r="1071" spans="1:6" x14ac:dyDescent="0.25">
      <c r="A1071" s="189"/>
      <c r="B1071" s="189"/>
      <c r="C1071" s="189"/>
      <c r="D1071" s="189"/>
      <c r="E1071" s="189"/>
      <c r="F1071" s="189"/>
    </row>
    <row r="1072" spans="1:6" x14ac:dyDescent="0.25">
      <c r="A1072" s="189"/>
      <c r="B1072" s="189"/>
      <c r="C1072" s="189"/>
      <c r="D1072" s="189"/>
      <c r="E1072" s="189"/>
      <c r="F1072" s="189"/>
    </row>
    <row r="1073" spans="1:6" x14ac:dyDescent="0.25">
      <c r="A1073" s="189"/>
      <c r="B1073" s="189"/>
      <c r="C1073" s="189"/>
      <c r="D1073" s="189"/>
      <c r="E1073" s="189"/>
      <c r="F1073" s="189"/>
    </row>
    <row r="1074" spans="1:6" x14ac:dyDescent="0.25">
      <c r="A1074" s="189"/>
      <c r="B1074" s="189"/>
      <c r="C1074" s="189"/>
      <c r="D1074" s="189"/>
      <c r="E1074" s="189"/>
      <c r="F1074" s="189"/>
    </row>
    <row r="1075" spans="1:6" x14ac:dyDescent="0.25">
      <c r="A1075" s="189"/>
      <c r="B1075" s="189"/>
      <c r="C1075" s="189"/>
      <c r="D1075" s="189"/>
      <c r="E1075" s="189"/>
      <c r="F1075" s="189"/>
    </row>
    <row r="1076" spans="1:6" x14ac:dyDescent="0.25">
      <c r="A1076" s="189"/>
      <c r="B1076" s="189"/>
      <c r="C1076" s="189"/>
      <c r="D1076" s="189"/>
      <c r="E1076" s="189"/>
      <c r="F1076" s="189"/>
    </row>
    <row r="1077" spans="1:6" x14ac:dyDescent="0.25">
      <c r="A1077" s="189"/>
      <c r="B1077" s="189"/>
      <c r="C1077" s="189"/>
      <c r="D1077" s="189"/>
      <c r="E1077" s="189"/>
      <c r="F1077" s="189"/>
    </row>
    <row r="1078" spans="1:6" x14ac:dyDescent="0.25">
      <c r="A1078" s="189"/>
      <c r="B1078" s="189"/>
      <c r="C1078" s="189"/>
      <c r="D1078" s="189"/>
      <c r="E1078" s="189"/>
      <c r="F1078" s="189"/>
    </row>
    <row r="1079" spans="1:6" x14ac:dyDescent="0.25">
      <c r="A1079" s="189"/>
      <c r="B1079" s="189"/>
      <c r="C1079" s="189"/>
      <c r="D1079" s="189"/>
      <c r="E1079" s="189"/>
      <c r="F1079" s="189"/>
    </row>
    <row r="1080" spans="1:6" x14ac:dyDescent="0.25">
      <c r="A1080" s="189"/>
      <c r="B1080" s="189"/>
      <c r="C1080" s="189"/>
      <c r="D1080" s="189"/>
      <c r="E1080" s="189"/>
      <c r="F1080" s="189"/>
    </row>
    <row r="1081" spans="1:6" x14ac:dyDescent="0.25">
      <c r="A1081" s="189"/>
      <c r="B1081" s="189"/>
      <c r="C1081" s="189"/>
      <c r="D1081" s="189"/>
      <c r="E1081" s="189"/>
      <c r="F1081" s="189"/>
    </row>
    <row r="1082" spans="1:6" x14ac:dyDescent="0.25">
      <c r="A1082" s="189"/>
      <c r="B1082" s="189"/>
      <c r="C1082" s="189"/>
      <c r="D1082" s="189"/>
      <c r="E1082" s="189"/>
      <c r="F1082" s="189"/>
    </row>
    <row r="1083" spans="1:6" x14ac:dyDescent="0.25">
      <c r="A1083" s="189"/>
      <c r="B1083" s="189"/>
      <c r="C1083" s="189"/>
      <c r="D1083" s="189"/>
      <c r="E1083" s="189"/>
      <c r="F1083" s="189"/>
    </row>
    <row r="1084" spans="1:6" x14ac:dyDescent="0.25">
      <c r="A1084" s="189"/>
      <c r="B1084" s="189"/>
      <c r="C1084" s="189"/>
      <c r="D1084" s="189"/>
      <c r="E1084" s="189"/>
      <c r="F1084" s="189"/>
    </row>
    <row r="1085" spans="1:6" x14ac:dyDescent="0.25">
      <c r="A1085" s="189"/>
      <c r="B1085" s="189"/>
      <c r="C1085" s="189"/>
      <c r="D1085" s="189"/>
      <c r="E1085" s="189"/>
      <c r="F1085" s="189"/>
    </row>
    <row r="1086" spans="1:6" x14ac:dyDescent="0.25">
      <c r="A1086" s="189"/>
      <c r="B1086" s="189"/>
      <c r="C1086" s="189"/>
      <c r="D1086" s="189"/>
      <c r="E1086" s="189"/>
      <c r="F1086" s="189"/>
    </row>
    <row r="1087" spans="1:6" x14ac:dyDescent="0.25">
      <c r="A1087" s="189"/>
      <c r="B1087" s="189"/>
      <c r="C1087" s="189"/>
      <c r="D1087" s="189"/>
      <c r="E1087" s="189"/>
      <c r="F1087" s="189"/>
    </row>
    <row r="1088" spans="1:6" x14ac:dyDescent="0.25">
      <c r="A1088" s="189"/>
      <c r="B1088" s="189"/>
      <c r="C1088" s="189"/>
      <c r="D1088" s="189"/>
      <c r="E1088" s="189"/>
      <c r="F1088" s="189"/>
    </row>
    <row r="1089" spans="1:6" x14ac:dyDescent="0.25">
      <c r="A1089" s="189"/>
      <c r="B1089" s="189"/>
      <c r="C1089" s="189"/>
      <c r="D1089" s="189"/>
      <c r="E1089" s="189"/>
      <c r="F1089" s="189"/>
    </row>
    <row r="1090" spans="1:6" x14ac:dyDescent="0.25">
      <c r="A1090" s="189"/>
      <c r="B1090" s="189"/>
      <c r="C1090" s="189"/>
      <c r="D1090" s="189"/>
      <c r="E1090" s="189"/>
      <c r="F1090" s="189"/>
    </row>
    <row r="1091" spans="1:6" x14ac:dyDescent="0.25">
      <c r="A1091" s="189"/>
      <c r="B1091" s="189"/>
      <c r="C1091" s="189"/>
      <c r="D1091" s="189"/>
      <c r="E1091" s="189"/>
      <c r="F1091" s="189"/>
    </row>
    <row r="1092" spans="1:6" x14ac:dyDescent="0.25">
      <c r="A1092" s="189"/>
      <c r="B1092" s="189"/>
      <c r="C1092" s="189"/>
      <c r="D1092" s="189"/>
      <c r="E1092" s="189"/>
      <c r="F1092" s="189"/>
    </row>
    <row r="1093" spans="1:6" x14ac:dyDescent="0.25">
      <c r="A1093" s="189"/>
      <c r="B1093" s="189"/>
      <c r="C1093" s="189"/>
      <c r="D1093" s="189"/>
      <c r="E1093" s="189"/>
      <c r="F1093" s="189"/>
    </row>
    <row r="1094" spans="1:6" x14ac:dyDescent="0.25">
      <c r="A1094" s="189"/>
      <c r="B1094" s="189"/>
      <c r="C1094" s="189"/>
      <c r="D1094" s="189"/>
      <c r="E1094" s="189"/>
      <c r="F1094" s="189"/>
    </row>
    <row r="1095" spans="1:6" x14ac:dyDescent="0.25">
      <c r="A1095" s="189"/>
      <c r="B1095" s="189"/>
      <c r="C1095" s="189"/>
      <c r="D1095" s="189"/>
      <c r="E1095" s="189"/>
      <c r="F1095" s="189"/>
    </row>
    <row r="1096" spans="1:6" x14ac:dyDescent="0.25">
      <c r="A1096" s="189"/>
      <c r="B1096" s="189"/>
      <c r="C1096" s="189"/>
      <c r="D1096" s="189"/>
      <c r="E1096" s="189"/>
      <c r="F1096" s="189"/>
    </row>
    <row r="1097" spans="1:6" x14ac:dyDescent="0.25">
      <c r="A1097" s="189"/>
      <c r="B1097" s="189"/>
      <c r="C1097" s="189"/>
      <c r="D1097" s="189"/>
      <c r="E1097" s="189"/>
      <c r="F1097" s="189"/>
    </row>
    <row r="1098" spans="1:6" x14ac:dyDescent="0.25">
      <c r="A1098" s="189"/>
      <c r="B1098" s="189"/>
      <c r="C1098" s="189"/>
      <c r="D1098" s="189"/>
      <c r="E1098" s="189"/>
      <c r="F1098" s="189"/>
    </row>
    <row r="1099" spans="1:6" x14ac:dyDescent="0.25">
      <c r="A1099" s="189"/>
      <c r="B1099" s="189"/>
      <c r="C1099" s="189"/>
      <c r="D1099" s="189"/>
      <c r="E1099" s="189"/>
      <c r="F1099" s="189"/>
    </row>
    <row r="1100" spans="1:6" x14ac:dyDescent="0.25">
      <c r="A1100" s="189"/>
      <c r="B1100" s="189"/>
      <c r="C1100" s="189"/>
      <c r="D1100" s="189"/>
      <c r="E1100" s="189"/>
      <c r="F1100" s="189"/>
    </row>
    <row r="1101" spans="1:6" x14ac:dyDescent="0.25">
      <c r="A1101" s="189"/>
      <c r="B1101" s="189"/>
      <c r="C1101" s="189"/>
      <c r="D1101" s="189"/>
      <c r="E1101" s="189"/>
      <c r="F1101" s="189"/>
    </row>
    <row r="1102" spans="1:6" x14ac:dyDescent="0.25">
      <c r="A1102" s="189"/>
      <c r="B1102" s="189"/>
      <c r="C1102" s="189"/>
      <c r="D1102" s="189"/>
      <c r="E1102" s="189"/>
      <c r="F1102" s="189"/>
    </row>
    <row r="1103" spans="1:6" x14ac:dyDescent="0.25">
      <c r="A1103" s="189"/>
      <c r="B1103" s="189"/>
      <c r="C1103" s="189"/>
      <c r="D1103" s="189"/>
      <c r="E1103" s="189"/>
      <c r="F1103" s="189"/>
    </row>
    <row r="1104" spans="1:6" x14ac:dyDescent="0.25">
      <c r="A1104" s="189"/>
      <c r="B1104" s="189"/>
      <c r="C1104" s="189"/>
      <c r="D1104" s="189"/>
      <c r="E1104" s="189"/>
      <c r="F1104" s="189"/>
    </row>
    <row r="1105" spans="1:6" x14ac:dyDescent="0.25">
      <c r="A1105" s="189"/>
      <c r="B1105" s="189"/>
      <c r="C1105" s="189"/>
      <c r="D1105" s="189"/>
      <c r="E1105" s="189"/>
      <c r="F1105" s="189"/>
    </row>
    <row r="1106" spans="1:6" x14ac:dyDescent="0.25">
      <c r="A1106" s="189"/>
      <c r="B1106" s="189"/>
      <c r="C1106" s="189"/>
      <c r="D1106" s="189"/>
      <c r="E1106" s="189"/>
      <c r="F1106" s="189"/>
    </row>
    <row r="1107" spans="1:6" x14ac:dyDescent="0.25">
      <c r="A1107" s="189"/>
      <c r="B1107" s="189"/>
      <c r="C1107" s="189"/>
      <c r="D1107" s="189"/>
      <c r="E1107" s="189"/>
      <c r="F1107" s="189"/>
    </row>
    <row r="1108" spans="1:6" x14ac:dyDescent="0.25">
      <c r="A1108" s="189"/>
      <c r="B1108" s="189"/>
      <c r="C1108" s="189"/>
      <c r="D1108" s="189"/>
      <c r="E1108" s="189"/>
      <c r="F1108" s="189"/>
    </row>
    <row r="1109" spans="1:6" x14ac:dyDescent="0.25">
      <c r="A1109" s="189"/>
      <c r="B1109" s="189"/>
      <c r="C1109" s="189"/>
      <c r="D1109" s="189"/>
      <c r="E1109" s="189"/>
      <c r="F1109" s="189"/>
    </row>
    <row r="1110" spans="1:6" x14ac:dyDescent="0.25">
      <c r="A1110" s="189"/>
      <c r="B1110" s="189"/>
      <c r="C1110" s="189"/>
      <c r="D1110" s="189"/>
      <c r="E1110" s="189"/>
      <c r="F1110" s="189"/>
    </row>
    <row r="1111" spans="1:6" x14ac:dyDescent="0.25">
      <c r="A1111" s="189"/>
      <c r="B1111" s="189"/>
      <c r="C1111" s="189"/>
      <c r="D1111" s="189"/>
      <c r="E1111" s="189"/>
      <c r="F1111" s="189"/>
    </row>
    <row r="1112" spans="1:6" x14ac:dyDescent="0.25">
      <c r="A1112" s="189"/>
      <c r="B1112" s="189"/>
      <c r="C1112" s="189"/>
      <c r="D1112" s="189"/>
      <c r="E1112" s="189"/>
      <c r="F1112" s="189"/>
    </row>
    <row r="1113" spans="1:6" x14ac:dyDescent="0.25">
      <c r="A1113" s="189"/>
      <c r="B1113" s="189"/>
      <c r="C1113" s="189"/>
      <c r="D1113" s="189"/>
      <c r="E1113" s="189"/>
      <c r="F1113" s="189"/>
    </row>
    <row r="1114" spans="1:6" x14ac:dyDescent="0.25">
      <c r="A1114" s="189"/>
      <c r="B1114" s="189"/>
      <c r="C1114" s="189"/>
      <c r="D1114" s="189"/>
      <c r="E1114" s="189"/>
      <c r="F1114" s="189"/>
    </row>
    <row r="1115" spans="1:6" x14ac:dyDescent="0.25">
      <c r="A1115" s="189"/>
      <c r="B1115" s="189"/>
      <c r="C1115" s="189"/>
      <c r="D1115" s="189"/>
      <c r="E1115" s="189"/>
      <c r="F1115" s="189"/>
    </row>
    <row r="1116" spans="1:6" x14ac:dyDescent="0.25">
      <c r="A1116" s="189"/>
      <c r="B1116" s="189"/>
      <c r="C1116" s="189"/>
      <c r="D1116" s="189"/>
      <c r="E1116" s="189"/>
      <c r="F1116" s="189"/>
    </row>
    <row r="1117" spans="1:6" x14ac:dyDescent="0.25">
      <c r="A1117" s="189"/>
      <c r="B1117" s="189"/>
      <c r="C1117" s="189"/>
      <c r="D1117" s="189"/>
      <c r="E1117" s="189"/>
      <c r="F1117" s="189"/>
    </row>
    <row r="1118" spans="1:6" x14ac:dyDescent="0.25">
      <c r="A1118" s="189"/>
      <c r="B1118" s="189"/>
      <c r="C1118" s="189"/>
      <c r="D1118" s="189"/>
      <c r="E1118" s="189"/>
      <c r="F1118" s="189"/>
    </row>
    <row r="1119" spans="1:6" x14ac:dyDescent="0.25">
      <c r="A1119" s="189"/>
      <c r="B1119" s="189"/>
      <c r="C1119" s="189"/>
      <c r="D1119" s="189"/>
      <c r="E1119" s="189"/>
      <c r="F1119" s="189"/>
    </row>
    <row r="1120" spans="1:6" x14ac:dyDescent="0.25">
      <c r="A1120" s="189"/>
      <c r="B1120" s="189"/>
      <c r="C1120" s="189"/>
      <c r="D1120" s="189"/>
      <c r="E1120" s="189"/>
      <c r="F1120" s="189"/>
    </row>
    <row r="1121" spans="1:6" x14ac:dyDescent="0.25">
      <c r="A1121" s="189"/>
      <c r="B1121" s="189"/>
      <c r="C1121" s="189"/>
      <c r="D1121" s="189"/>
      <c r="E1121" s="189"/>
      <c r="F1121" s="189"/>
    </row>
    <row r="1122" spans="1:6" x14ac:dyDescent="0.25">
      <c r="A1122" s="189"/>
      <c r="B1122" s="189"/>
      <c r="C1122" s="189"/>
      <c r="D1122" s="189"/>
      <c r="E1122" s="189"/>
      <c r="F1122" s="189"/>
    </row>
    <row r="1123" spans="1:6" x14ac:dyDescent="0.25">
      <c r="A1123" s="189"/>
      <c r="B1123" s="189"/>
      <c r="C1123" s="189"/>
      <c r="D1123" s="189"/>
      <c r="E1123" s="189"/>
      <c r="F1123" s="189"/>
    </row>
    <row r="1124" spans="1:6" x14ac:dyDescent="0.25">
      <c r="A1124" s="189"/>
      <c r="B1124" s="189"/>
      <c r="C1124" s="189"/>
      <c r="D1124" s="189"/>
      <c r="E1124" s="189"/>
      <c r="F1124" s="189"/>
    </row>
    <row r="1125" spans="1:6" x14ac:dyDescent="0.25">
      <c r="A1125" s="189"/>
      <c r="B1125" s="189"/>
      <c r="C1125" s="189"/>
      <c r="D1125" s="189"/>
      <c r="E1125" s="189"/>
      <c r="F1125" s="189"/>
    </row>
    <row r="1126" spans="1:6" x14ac:dyDescent="0.25">
      <c r="A1126" s="189"/>
      <c r="B1126" s="189"/>
      <c r="C1126" s="189"/>
      <c r="D1126" s="189"/>
      <c r="E1126" s="189"/>
      <c r="F1126" s="189"/>
    </row>
    <row r="1127" spans="1:6" x14ac:dyDescent="0.25">
      <c r="A1127" s="189"/>
      <c r="B1127" s="189"/>
      <c r="C1127" s="189"/>
      <c r="D1127" s="189"/>
      <c r="E1127" s="189"/>
      <c r="F1127" s="189"/>
    </row>
    <row r="1128" spans="1:6" x14ac:dyDescent="0.25">
      <c r="A1128" s="189"/>
      <c r="B1128" s="189"/>
      <c r="C1128" s="189"/>
      <c r="D1128" s="189"/>
      <c r="E1128" s="189"/>
      <c r="F1128" s="189"/>
    </row>
    <row r="1129" spans="1:6" x14ac:dyDescent="0.25">
      <c r="A1129" s="189"/>
      <c r="B1129" s="189"/>
      <c r="C1129" s="189"/>
      <c r="D1129" s="189"/>
      <c r="E1129" s="189"/>
      <c r="F1129" s="189"/>
    </row>
    <row r="1130" spans="1:6" x14ac:dyDescent="0.25">
      <c r="A1130" s="189"/>
      <c r="B1130" s="189"/>
      <c r="C1130" s="189"/>
      <c r="D1130" s="189"/>
      <c r="E1130" s="189"/>
      <c r="F1130" s="189"/>
    </row>
    <row r="1131" spans="1:6" x14ac:dyDescent="0.25">
      <c r="A1131" s="189"/>
      <c r="B1131" s="189"/>
      <c r="C1131" s="189"/>
      <c r="D1131" s="189"/>
      <c r="E1131" s="189"/>
      <c r="F1131" s="189"/>
    </row>
    <row r="1132" spans="1:6" x14ac:dyDescent="0.25">
      <c r="A1132" s="189"/>
      <c r="B1132" s="189"/>
      <c r="C1132" s="189"/>
      <c r="D1132" s="189"/>
      <c r="E1132" s="189"/>
      <c r="F1132" s="189"/>
    </row>
    <row r="1133" spans="1:6" x14ac:dyDescent="0.25">
      <c r="A1133" s="189"/>
      <c r="B1133" s="189"/>
      <c r="C1133" s="189"/>
      <c r="D1133" s="189"/>
      <c r="E1133" s="189"/>
      <c r="F1133" s="189"/>
    </row>
    <row r="1134" spans="1:6" x14ac:dyDescent="0.25">
      <c r="A1134" s="189"/>
      <c r="B1134" s="189"/>
      <c r="C1134" s="189"/>
      <c r="D1134" s="189"/>
      <c r="E1134" s="189"/>
      <c r="F1134" s="189"/>
    </row>
    <row r="1135" spans="1:6" x14ac:dyDescent="0.25">
      <c r="A1135" s="189"/>
      <c r="B1135" s="189"/>
      <c r="C1135" s="189"/>
      <c r="D1135" s="189"/>
      <c r="E1135" s="189"/>
      <c r="F1135" s="189"/>
    </row>
    <row r="1136" spans="1:6" x14ac:dyDescent="0.25">
      <c r="A1136" s="189"/>
      <c r="B1136" s="189"/>
      <c r="C1136" s="189"/>
      <c r="D1136" s="189"/>
      <c r="E1136" s="189"/>
      <c r="F1136" s="189"/>
    </row>
    <row r="1137" spans="1:6" x14ac:dyDescent="0.25">
      <c r="A1137" s="189"/>
      <c r="B1137" s="189"/>
      <c r="C1137" s="189"/>
      <c r="D1137" s="189"/>
      <c r="E1137" s="189"/>
      <c r="F1137" s="189"/>
    </row>
    <row r="1138" spans="1:6" x14ac:dyDescent="0.25">
      <c r="A1138" s="189"/>
      <c r="B1138" s="189"/>
      <c r="C1138" s="189"/>
      <c r="D1138" s="189"/>
      <c r="E1138" s="189"/>
      <c r="F1138" s="189"/>
    </row>
    <row r="1139" spans="1:6" x14ac:dyDescent="0.25">
      <c r="A1139" s="189"/>
      <c r="B1139" s="189"/>
      <c r="C1139" s="189"/>
      <c r="D1139" s="189"/>
      <c r="E1139" s="189"/>
      <c r="F1139" s="189"/>
    </row>
    <row r="1140" spans="1:6" x14ac:dyDescent="0.25">
      <c r="A1140" s="189"/>
      <c r="B1140" s="189"/>
      <c r="C1140" s="189"/>
      <c r="D1140" s="189"/>
      <c r="E1140" s="189"/>
      <c r="F1140" s="189"/>
    </row>
    <row r="1141" spans="1:6" x14ac:dyDescent="0.25">
      <c r="A1141" s="189"/>
      <c r="B1141" s="189"/>
      <c r="C1141" s="189"/>
      <c r="D1141" s="189"/>
      <c r="E1141" s="189"/>
      <c r="F1141" s="189"/>
    </row>
    <row r="1142" spans="1:6" x14ac:dyDescent="0.25">
      <c r="A1142" s="189"/>
      <c r="B1142" s="189"/>
      <c r="C1142" s="189"/>
      <c r="D1142" s="189"/>
      <c r="E1142" s="189"/>
      <c r="F1142" s="189"/>
    </row>
    <row r="1143" spans="1:6" x14ac:dyDescent="0.25">
      <c r="A1143" s="189"/>
      <c r="B1143" s="189"/>
      <c r="C1143" s="189"/>
      <c r="D1143" s="189"/>
      <c r="E1143" s="189"/>
      <c r="F1143" s="189"/>
    </row>
    <row r="1144" spans="1:6" x14ac:dyDescent="0.25">
      <c r="A1144" s="189"/>
      <c r="B1144" s="189"/>
      <c r="C1144" s="189"/>
      <c r="D1144" s="189"/>
      <c r="E1144" s="189"/>
      <c r="F1144" s="189"/>
    </row>
    <row r="1145" spans="1:6" x14ac:dyDescent="0.25">
      <c r="A1145" s="189"/>
      <c r="B1145" s="189"/>
      <c r="C1145" s="189"/>
      <c r="D1145" s="189"/>
      <c r="E1145" s="189"/>
      <c r="F1145" s="189"/>
    </row>
    <row r="1146" spans="1:6" x14ac:dyDescent="0.25">
      <c r="A1146" s="189"/>
      <c r="B1146" s="189"/>
      <c r="C1146" s="189"/>
      <c r="D1146" s="189"/>
      <c r="E1146" s="189"/>
      <c r="F1146" s="189"/>
    </row>
    <row r="1147" spans="1:6" x14ac:dyDescent="0.25">
      <c r="A1147" s="189"/>
      <c r="B1147" s="189"/>
      <c r="C1147" s="189"/>
      <c r="D1147" s="189"/>
      <c r="E1147" s="189"/>
      <c r="F1147" s="189"/>
    </row>
    <row r="1148" spans="1:6" x14ac:dyDescent="0.25">
      <c r="A1148" s="189"/>
      <c r="B1148" s="189"/>
      <c r="C1148" s="189"/>
      <c r="D1148" s="189"/>
      <c r="E1148" s="189"/>
      <c r="F1148" s="189"/>
    </row>
    <row r="1149" spans="1:6" x14ac:dyDescent="0.25">
      <c r="A1149" s="189"/>
      <c r="B1149" s="189"/>
      <c r="C1149" s="189"/>
      <c r="D1149" s="189"/>
      <c r="E1149" s="189"/>
      <c r="F1149" s="189"/>
    </row>
    <row r="1150" spans="1:6" x14ac:dyDescent="0.25">
      <c r="A1150" s="189"/>
      <c r="B1150" s="189"/>
      <c r="C1150" s="189"/>
      <c r="D1150" s="189"/>
      <c r="E1150" s="189"/>
      <c r="F1150" s="189"/>
    </row>
    <row r="1151" spans="1:6" x14ac:dyDescent="0.25">
      <c r="A1151" s="189"/>
      <c r="B1151" s="189"/>
      <c r="C1151" s="189"/>
      <c r="D1151" s="189"/>
      <c r="E1151" s="189"/>
      <c r="F1151" s="189"/>
    </row>
    <row r="1152" spans="1:6" x14ac:dyDescent="0.25">
      <c r="A1152" s="189"/>
      <c r="B1152" s="189"/>
      <c r="C1152" s="189"/>
      <c r="D1152" s="189"/>
      <c r="E1152" s="189"/>
      <c r="F1152" s="189"/>
    </row>
    <row r="1153" spans="1:6" x14ac:dyDescent="0.25">
      <c r="A1153" s="189"/>
      <c r="B1153" s="189"/>
      <c r="C1153" s="189"/>
      <c r="D1153" s="189"/>
      <c r="E1153" s="189"/>
      <c r="F1153" s="189"/>
    </row>
    <row r="1154" spans="1:6" x14ac:dyDescent="0.25">
      <c r="A1154" s="189"/>
      <c r="B1154" s="189"/>
      <c r="C1154" s="189"/>
      <c r="D1154" s="189"/>
      <c r="E1154" s="189"/>
      <c r="F1154" s="189"/>
    </row>
    <row r="1155" spans="1:6" x14ac:dyDescent="0.25">
      <c r="A1155" s="189"/>
      <c r="B1155" s="189"/>
      <c r="C1155" s="189"/>
      <c r="D1155" s="189"/>
      <c r="E1155" s="189"/>
      <c r="F1155" s="189"/>
    </row>
    <row r="1156" spans="1:6" x14ac:dyDescent="0.25">
      <c r="A1156" s="189"/>
      <c r="B1156" s="189"/>
      <c r="C1156" s="189"/>
      <c r="D1156" s="189"/>
      <c r="E1156" s="189"/>
      <c r="F1156" s="189"/>
    </row>
    <row r="1157" spans="1:6" x14ac:dyDescent="0.25">
      <c r="A1157" s="189"/>
      <c r="B1157" s="189"/>
      <c r="C1157" s="189"/>
      <c r="D1157" s="189"/>
      <c r="E1157" s="189"/>
      <c r="F1157" s="189"/>
    </row>
    <row r="1158" spans="1:6" x14ac:dyDescent="0.25">
      <c r="A1158" s="189"/>
      <c r="B1158" s="189"/>
      <c r="C1158" s="189"/>
      <c r="D1158" s="189"/>
      <c r="E1158" s="189"/>
      <c r="F1158" s="189"/>
    </row>
    <row r="1159" spans="1:6" x14ac:dyDescent="0.25">
      <c r="A1159" s="189"/>
      <c r="B1159" s="189"/>
      <c r="C1159" s="189"/>
      <c r="D1159" s="189"/>
      <c r="E1159" s="189"/>
      <c r="F1159" s="189"/>
    </row>
    <row r="1160" spans="1:6" x14ac:dyDescent="0.25">
      <c r="A1160" s="189"/>
      <c r="B1160" s="189"/>
      <c r="C1160" s="189"/>
      <c r="D1160" s="189"/>
      <c r="E1160" s="189"/>
      <c r="F1160" s="189"/>
    </row>
    <row r="1161" spans="1:6" x14ac:dyDescent="0.25">
      <c r="A1161" s="189"/>
      <c r="B1161" s="189"/>
      <c r="C1161" s="189"/>
      <c r="D1161" s="189"/>
      <c r="E1161" s="189"/>
      <c r="F1161" s="189"/>
    </row>
    <row r="1162" spans="1:6" x14ac:dyDescent="0.25">
      <c r="A1162" s="189"/>
      <c r="B1162" s="189"/>
      <c r="C1162" s="189"/>
      <c r="D1162" s="189"/>
      <c r="E1162" s="189"/>
      <c r="F1162" s="189"/>
    </row>
    <row r="1163" spans="1:6" x14ac:dyDescent="0.25">
      <c r="A1163" s="189"/>
      <c r="B1163" s="189"/>
      <c r="C1163" s="189"/>
      <c r="D1163" s="189"/>
      <c r="E1163" s="189"/>
      <c r="F1163" s="189"/>
    </row>
    <row r="1164" spans="1:6" x14ac:dyDescent="0.25">
      <c r="A1164" s="189"/>
      <c r="B1164" s="189"/>
      <c r="C1164" s="189"/>
      <c r="D1164" s="189"/>
      <c r="E1164" s="189"/>
      <c r="F1164" s="189"/>
    </row>
    <row r="1165" spans="1:6" x14ac:dyDescent="0.25">
      <c r="A1165" s="189"/>
      <c r="B1165" s="189"/>
      <c r="C1165" s="189"/>
      <c r="D1165" s="189"/>
      <c r="E1165" s="189"/>
      <c r="F1165" s="189"/>
    </row>
    <row r="1166" spans="1:6" x14ac:dyDescent="0.25">
      <c r="A1166" s="189"/>
      <c r="B1166" s="189"/>
      <c r="C1166" s="189"/>
      <c r="D1166" s="189"/>
      <c r="E1166" s="189"/>
      <c r="F1166" s="189"/>
    </row>
    <row r="1167" spans="1:6" x14ac:dyDescent="0.25">
      <c r="A1167" s="189"/>
      <c r="B1167" s="189"/>
      <c r="C1167" s="189"/>
      <c r="D1167" s="189"/>
      <c r="E1167" s="189"/>
      <c r="F1167" s="189"/>
    </row>
    <row r="1168" spans="1:6" x14ac:dyDescent="0.25">
      <c r="A1168" s="189"/>
      <c r="B1168" s="189"/>
      <c r="C1168" s="189"/>
      <c r="D1168" s="189"/>
      <c r="E1168" s="189"/>
      <c r="F1168" s="189"/>
    </row>
    <row r="1169" spans="1:6" x14ac:dyDescent="0.25">
      <c r="A1169" s="189"/>
      <c r="B1169" s="189"/>
      <c r="C1169" s="189"/>
      <c r="D1169" s="189"/>
      <c r="E1169" s="189"/>
      <c r="F1169" s="189"/>
    </row>
    <row r="1170" spans="1:6" x14ac:dyDescent="0.25">
      <c r="A1170" s="189"/>
      <c r="B1170" s="189"/>
      <c r="C1170" s="189"/>
      <c r="D1170" s="189"/>
      <c r="E1170" s="189"/>
      <c r="F1170" s="189"/>
    </row>
    <row r="1171" spans="1:6" x14ac:dyDescent="0.25">
      <c r="A1171" s="189"/>
      <c r="B1171" s="189"/>
      <c r="C1171" s="189"/>
      <c r="D1171" s="189"/>
      <c r="E1171" s="189"/>
      <c r="F1171" s="189"/>
    </row>
    <row r="1172" spans="1:6" x14ac:dyDescent="0.25">
      <c r="A1172" s="189"/>
      <c r="B1172" s="189"/>
      <c r="C1172" s="189"/>
      <c r="D1172" s="189"/>
      <c r="E1172" s="189"/>
      <c r="F1172" s="189"/>
    </row>
    <row r="1173" spans="1:6" x14ac:dyDescent="0.25">
      <c r="A1173" s="189"/>
      <c r="B1173" s="189"/>
      <c r="C1173" s="189"/>
      <c r="D1173" s="189"/>
      <c r="E1173" s="189"/>
      <c r="F1173" s="189"/>
    </row>
    <row r="1174" spans="1:6" x14ac:dyDescent="0.25">
      <c r="A1174" s="189"/>
      <c r="B1174" s="189"/>
      <c r="C1174" s="189"/>
      <c r="D1174" s="189"/>
      <c r="E1174" s="189"/>
      <c r="F1174" s="189"/>
    </row>
    <row r="1175" spans="1:6" x14ac:dyDescent="0.25">
      <c r="A1175" s="189"/>
      <c r="B1175" s="189"/>
      <c r="C1175" s="189"/>
      <c r="D1175" s="189"/>
      <c r="E1175" s="189"/>
      <c r="F1175" s="189"/>
    </row>
    <row r="1176" spans="1:6" x14ac:dyDescent="0.25">
      <c r="A1176" s="189"/>
      <c r="B1176" s="189"/>
      <c r="C1176" s="189"/>
      <c r="D1176" s="189"/>
      <c r="E1176" s="189"/>
      <c r="F1176" s="189"/>
    </row>
    <row r="1177" spans="1:6" x14ac:dyDescent="0.25">
      <c r="A1177" s="189"/>
      <c r="B1177" s="189"/>
      <c r="C1177" s="189"/>
      <c r="D1177" s="189"/>
      <c r="E1177" s="189"/>
      <c r="F1177" s="189"/>
    </row>
    <row r="1178" spans="1:6" x14ac:dyDescent="0.25">
      <c r="A1178" s="189"/>
      <c r="B1178" s="189"/>
      <c r="C1178" s="189"/>
      <c r="D1178" s="189"/>
      <c r="E1178" s="189"/>
      <c r="F1178" s="189"/>
    </row>
    <row r="1179" spans="1:6" x14ac:dyDescent="0.25">
      <c r="A1179" s="189"/>
      <c r="B1179" s="189"/>
      <c r="C1179" s="189"/>
      <c r="D1179" s="189"/>
      <c r="E1179" s="189"/>
      <c r="F1179" s="189"/>
    </row>
    <row r="1180" spans="1:6" x14ac:dyDescent="0.25">
      <c r="A1180" s="189"/>
      <c r="B1180" s="189"/>
      <c r="C1180" s="189"/>
      <c r="D1180" s="189"/>
      <c r="E1180" s="189"/>
      <c r="F1180" s="189"/>
    </row>
    <row r="1181" spans="1:6" x14ac:dyDescent="0.25">
      <c r="A1181" s="189"/>
      <c r="B1181" s="189"/>
      <c r="C1181" s="189"/>
      <c r="D1181" s="189"/>
      <c r="E1181" s="189"/>
      <c r="F1181" s="189"/>
    </row>
    <row r="1182" spans="1:6" x14ac:dyDescent="0.25">
      <c r="A1182" s="189"/>
      <c r="B1182" s="189"/>
      <c r="C1182" s="189"/>
      <c r="D1182" s="189"/>
      <c r="E1182" s="189"/>
      <c r="F1182" s="189"/>
    </row>
    <row r="1183" spans="1:6" x14ac:dyDescent="0.25">
      <c r="A1183" s="189"/>
      <c r="B1183" s="189"/>
      <c r="C1183" s="189"/>
      <c r="D1183" s="189"/>
      <c r="E1183" s="189"/>
      <c r="F1183" s="189"/>
    </row>
    <row r="1184" spans="1:6" x14ac:dyDescent="0.25">
      <c r="A1184" s="189"/>
      <c r="B1184" s="189"/>
      <c r="C1184" s="189"/>
      <c r="D1184" s="189"/>
      <c r="E1184" s="189"/>
      <c r="F1184" s="189"/>
    </row>
    <row r="1185" spans="1:6" x14ac:dyDescent="0.25">
      <c r="A1185" s="189"/>
      <c r="B1185" s="189"/>
      <c r="C1185" s="189"/>
      <c r="D1185" s="189"/>
      <c r="E1185" s="189"/>
      <c r="F1185" s="189"/>
    </row>
    <row r="1186" spans="1:6" x14ac:dyDescent="0.25">
      <c r="A1186" s="189"/>
      <c r="B1186" s="189"/>
      <c r="C1186" s="189"/>
      <c r="D1186" s="189"/>
      <c r="E1186" s="189"/>
      <c r="F1186" s="189"/>
    </row>
    <row r="1187" spans="1:6" x14ac:dyDescent="0.25">
      <c r="A1187" s="189"/>
      <c r="B1187" s="189"/>
      <c r="C1187" s="189"/>
      <c r="D1187" s="189"/>
      <c r="E1187" s="189"/>
      <c r="F1187" s="189"/>
    </row>
    <row r="1188" spans="1:6" x14ac:dyDescent="0.25">
      <c r="A1188" s="189"/>
      <c r="B1188" s="189"/>
      <c r="C1188" s="189"/>
      <c r="D1188" s="189"/>
      <c r="E1188" s="189"/>
      <c r="F1188" s="189"/>
    </row>
    <row r="1189" spans="1:6" x14ac:dyDescent="0.25">
      <c r="A1189" s="189"/>
      <c r="B1189" s="189"/>
      <c r="C1189" s="189"/>
      <c r="D1189" s="189"/>
      <c r="E1189" s="189"/>
      <c r="F1189" s="189"/>
    </row>
    <row r="1190" spans="1:6" x14ac:dyDescent="0.25">
      <c r="A1190" s="189"/>
      <c r="B1190" s="189"/>
      <c r="C1190" s="189"/>
      <c r="D1190" s="189"/>
      <c r="E1190" s="189"/>
      <c r="F1190" s="189"/>
    </row>
    <row r="1191" spans="1:6" x14ac:dyDescent="0.25">
      <c r="A1191" s="189"/>
      <c r="B1191" s="189"/>
      <c r="C1191" s="189"/>
      <c r="D1191" s="189"/>
      <c r="E1191" s="189"/>
      <c r="F1191" s="189"/>
    </row>
    <row r="1192" spans="1:6" x14ac:dyDescent="0.25">
      <c r="A1192" s="189"/>
      <c r="B1192" s="189"/>
      <c r="C1192" s="189"/>
      <c r="D1192" s="189"/>
      <c r="E1192" s="189"/>
      <c r="F1192" s="189"/>
    </row>
    <row r="1193" spans="1:6" x14ac:dyDescent="0.25">
      <c r="A1193" s="189"/>
      <c r="B1193" s="189"/>
      <c r="C1193" s="189"/>
      <c r="D1193" s="189"/>
      <c r="E1193" s="189"/>
      <c r="F1193" s="189"/>
    </row>
    <row r="1194" spans="1:6" x14ac:dyDescent="0.25">
      <c r="A1194" s="189"/>
      <c r="B1194" s="189"/>
      <c r="C1194" s="189"/>
      <c r="D1194" s="189"/>
      <c r="E1194" s="189"/>
      <c r="F1194" s="189"/>
    </row>
    <row r="1195" spans="1:6" x14ac:dyDescent="0.25">
      <c r="A1195" s="189"/>
      <c r="B1195" s="189"/>
      <c r="C1195" s="189"/>
      <c r="D1195" s="189"/>
      <c r="E1195" s="189"/>
      <c r="F1195" s="189"/>
    </row>
    <row r="1196" spans="1:6" x14ac:dyDescent="0.25">
      <c r="A1196" s="189"/>
      <c r="B1196" s="189"/>
      <c r="C1196" s="189"/>
      <c r="D1196" s="189"/>
      <c r="E1196" s="189"/>
      <c r="F1196" s="189"/>
    </row>
    <row r="1197" spans="1:6" x14ac:dyDescent="0.25">
      <c r="A1197" s="189"/>
      <c r="B1197" s="189"/>
      <c r="C1197" s="189"/>
      <c r="D1197" s="189"/>
      <c r="E1197" s="189"/>
      <c r="F1197" s="189"/>
    </row>
    <row r="1198" spans="1:6" x14ac:dyDescent="0.25">
      <c r="A1198" s="189"/>
      <c r="B1198" s="189"/>
      <c r="C1198" s="189"/>
      <c r="D1198" s="189"/>
      <c r="E1198" s="189"/>
      <c r="F1198" s="189"/>
    </row>
    <row r="1199" spans="1:6" x14ac:dyDescent="0.25">
      <c r="A1199" s="189"/>
      <c r="B1199" s="189"/>
      <c r="C1199" s="189"/>
      <c r="D1199" s="189"/>
      <c r="E1199" s="189"/>
      <c r="F1199" s="189"/>
    </row>
    <row r="1200" spans="1:6" x14ac:dyDescent="0.25">
      <c r="A1200" s="189"/>
      <c r="B1200" s="189"/>
      <c r="C1200" s="189"/>
      <c r="D1200" s="189"/>
      <c r="E1200" s="189"/>
      <c r="F1200" s="189"/>
    </row>
    <row r="1201" spans="1:6" x14ac:dyDescent="0.25">
      <c r="A1201" s="189"/>
      <c r="B1201" s="189"/>
      <c r="C1201" s="189"/>
      <c r="D1201" s="189"/>
      <c r="E1201" s="189"/>
      <c r="F1201" s="189"/>
    </row>
    <row r="1202" spans="1:6" x14ac:dyDescent="0.25">
      <c r="A1202" s="189"/>
      <c r="B1202" s="189"/>
      <c r="C1202" s="189"/>
      <c r="D1202" s="189"/>
      <c r="E1202" s="189"/>
      <c r="F1202" s="189"/>
    </row>
    <row r="1203" spans="1:6" x14ac:dyDescent="0.25">
      <c r="A1203" s="189"/>
      <c r="B1203" s="189"/>
      <c r="C1203" s="189"/>
      <c r="D1203" s="189"/>
      <c r="E1203" s="189"/>
      <c r="F1203" s="189"/>
    </row>
    <row r="1204" spans="1:6" x14ac:dyDescent="0.25">
      <c r="A1204" s="189"/>
      <c r="B1204" s="189"/>
      <c r="C1204" s="189"/>
      <c r="D1204" s="189"/>
      <c r="E1204" s="189"/>
      <c r="F1204" s="189"/>
    </row>
    <row r="1205" spans="1:6" x14ac:dyDescent="0.25">
      <c r="A1205" s="189"/>
      <c r="B1205" s="189"/>
      <c r="C1205" s="189"/>
      <c r="D1205" s="189"/>
      <c r="E1205" s="189"/>
      <c r="F1205" s="189"/>
    </row>
    <row r="1206" spans="1:6" x14ac:dyDescent="0.25">
      <c r="A1206" s="189"/>
      <c r="B1206" s="189"/>
      <c r="C1206" s="189"/>
      <c r="D1206" s="189"/>
      <c r="E1206" s="189"/>
      <c r="F1206" s="189"/>
    </row>
    <row r="1207" spans="1:6" x14ac:dyDescent="0.25">
      <c r="A1207" s="189"/>
      <c r="B1207" s="189"/>
      <c r="C1207" s="189"/>
      <c r="D1207" s="189"/>
      <c r="E1207" s="189"/>
      <c r="F1207" s="189"/>
    </row>
    <row r="1208" spans="1:6" x14ac:dyDescent="0.25">
      <c r="A1208" s="189"/>
      <c r="B1208" s="189"/>
      <c r="C1208" s="189"/>
      <c r="D1208" s="189"/>
      <c r="E1208" s="189"/>
      <c r="F1208" s="189"/>
    </row>
    <row r="1209" spans="1:6" x14ac:dyDescent="0.25">
      <c r="A1209" s="189"/>
      <c r="B1209" s="189"/>
      <c r="C1209" s="189"/>
      <c r="D1209" s="189"/>
      <c r="E1209" s="189"/>
      <c r="F1209" s="189"/>
    </row>
    <row r="1210" spans="1:6" x14ac:dyDescent="0.25">
      <c r="A1210" s="189"/>
      <c r="B1210" s="189"/>
      <c r="C1210" s="189"/>
      <c r="D1210" s="189"/>
      <c r="E1210" s="189"/>
      <c r="F1210" s="189"/>
    </row>
    <row r="1211" spans="1:6" x14ac:dyDescent="0.25">
      <c r="A1211" s="189"/>
      <c r="B1211" s="189"/>
      <c r="C1211" s="189"/>
      <c r="D1211" s="189"/>
      <c r="E1211" s="189"/>
      <c r="F1211" s="189"/>
    </row>
    <row r="1212" spans="1:6" x14ac:dyDescent="0.25">
      <c r="A1212" s="189"/>
      <c r="B1212" s="189"/>
      <c r="C1212" s="189"/>
      <c r="D1212" s="189"/>
      <c r="E1212" s="189"/>
      <c r="F1212" s="189"/>
    </row>
    <row r="1213" spans="1:6" x14ac:dyDescent="0.25">
      <c r="A1213" s="189"/>
      <c r="B1213" s="189"/>
      <c r="C1213" s="189"/>
      <c r="D1213" s="189"/>
      <c r="E1213" s="189"/>
      <c r="F1213" s="189"/>
    </row>
    <row r="1214" spans="1:6" x14ac:dyDescent="0.25">
      <c r="A1214" s="189"/>
      <c r="B1214" s="189"/>
      <c r="C1214" s="189"/>
      <c r="D1214" s="189"/>
      <c r="E1214" s="189"/>
      <c r="F1214" s="189"/>
    </row>
    <row r="1215" spans="1:6" x14ac:dyDescent="0.25">
      <c r="A1215" s="189"/>
      <c r="B1215" s="189"/>
      <c r="C1215" s="189"/>
      <c r="D1215" s="189"/>
      <c r="E1215" s="189"/>
      <c r="F1215" s="189"/>
    </row>
    <row r="1216" spans="1:6" x14ac:dyDescent="0.25">
      <c r="A1216" s="189"/>
      <c r="B1216" s="189"/>
      <c r="C1216" s="189"/>
      <c r="D1216" s="189"/>
      <c r="E1216" s="189"/>
      <c r="F1216" s="189"/>
    </row>
    <row r="1217" spans="1:6" x14ac:dyDescent="0.25">
      <c r="A1217" s="189"/>
      <c r="B1217" s="189"/>
      <c r="C1217" s="189"/>
      <c r="D1217" s="189"/>
      <c r="E1217" s="189"/>
      <c r="F1217" s="189"/>
    </row>
    <row r="1218" spans="1:6" x14ac:dyDescent="0.25">
      <c r="A1218" s="189"/>
      <c r="B1218" s="189"/>
      <c r="C1218" s="189"/>
      <c r="D1218" s="189"/>
      <c r="E1218" s="189"/>
      <c r="F1218" s="189"/>
    </row>
    <row r="1219" spans="1:6" x14ac:dyDescent="0.25">
      <c r="A1219" s="189"/>
      <c r="B1219" s="189"/>
      <c r="C1219" s="189"/>
      <c r="D1219" s="189"/>
      <c r="E1219" s="189"/>
      <c r="F1219" s="189"/>
    </row>
    <row r="1220" spans="1:6" x14ac:dyDescent="0.25">
      <c r="A1220" s="189"/>
      <c r="B1220" s="189"/>
      <c r="C1220" s="189"/>
      <c r="D1220" s="189"/>
      <c r="E1220" s="189"/>
      <c r="F1220" s="189"/>
    </row>
    <row r="1221" spans="1:6" x14ac:dyDescent="0.25">
      <c r="A1221" s="189"/>
      <c r="B1221" s="189"/>
      <c r="C1221" s="189"/>
      <c r="D1221" s="189"/>
      <c r="E1221" s="189"/>
      <c r="F1221" s="189"/>
    </row>
    <row r="1222" spans="1:6" x14ac:dyDescent="0.25">
      <c r="A1222" s="189"/>
      <c r="B1222" s="189"/>
      <c r="C1222" s="189"/>
      <c r="D1222" s="189"/>
      <c r="E1222" s="189"/>
      <c r="F1222" s="189"/>
    </row>
    <row r="1223" spans="1:6" x14ac:dyDescent="0.25">
      <c r="A1223" s="189"/>
      <c r="B1223" s="189"/>
      <c r="C1223" s="189"/>
      <c r="D1223" s="189"/>
      <c r="E1223" s="189"/>
      <c r="F1223" s="189"/>
    </row>
    <row r="1224" spans="1:6" x14ac:dyDescent="0.25">
      <c r="A1224" s="189"/>
      <c r="B1224" s="189"/>
      <c r="C1224" s="189"/>
      <c r="D1224" s="189"/>
      <c r="E1224" s="189"/>
      <c r="F1224" s="189"/>
    </row>
    <row r="1225" spans="1:6" x14ac:dyDescent="0.25">
      <c r="A1225" s="189"/>
      <c r="B1225" s="189"/>
      <c r="C1225" s="189"/>
      <c r="D1225" s="189"/>
      <c r="E1225" s="189"/>
      <c r="F1225" s="189"/>
    </row>
    <row r="1226" spans="1:6" x14ac:dyDescent="0.25">
      <c r="A1226" s="189"/>
      <c r="B1226" s="189"/>
      <c r="C1226" s="189"/>
      <c r="D1226" s="189"/>
      <c r="E1226" s="189"/>
      <c r="F1226" s="189"/>
    </row>
    <row r="1227" spans="1:6" x14ac:dyDescent="0.25">
      <c r="A1227" s="189"/>
      <c r="B1227" s="189"/>
      <c r="C1227" s="189"/>
      <c r="D1227" s="189"/>
      <c r="E1227" s="189"/>
      <c r="F1227" s="189"/>
    </row>
    <row r="1228" spans="1:6" x14ac:dyDescent="0.25">
      <c r="A1228" s="189"/>
      <c r="B1228" s="189"/>
      <c r="C1228" s="189"/>
      <c r="D1228" s="189"/>
      <c r="E1228" s="189"/>
      <c r="F1228" s="189"/>
    </row>
    <row r="1229" spans="1:6" x14ac:dyDescent="0.25">
      <c r="A1229" s="189"/>
      <c r="B1229" s="189"/>
      <c r="C1229" s="189"/>
      <c r="D1229" s="189"/>
      <c r="E1229" s="189"/>
      <c r="F1229" s="189"/>
    </row>
    <row r="1230" spans="1:6" x14ac:dyDescent="0.25">
      <c r="A1230" s="189"/>
      <c r="B1230" s="189"/>
      <c r="C1230" s="189"/>
      <c r="D1230" s="189"/>
      <c r="E1230" s="189"/>
      <c r="F1230" s="189"/>
    </row>
    <row r="1231" spans="1:6" x14ac:dyDescent="0.25">
      <c r="A1231" s="189"/>
      <c r="B1231" s="189"/>
      <c r="C1231" s="189"/>
      <c r="D1231" s="189"/>
      <c r="E1231" s="189"/>
      <c r="F1231" s="189"/>
    </row>
    <row r="1232" spans="1:6" x14ac:dyDescent="0.25">
      <c r="A1232" s="189"/>
      <c r="B1232" s="189"/>
      <c r="C1232" s="189"/>
      <c r="D1232" s="189"/>
      <c r="E1232" s="189"/>
      <c r="F1232" s="189"/>
    </row>
    <row r="1233" spans="1:6" x14ac:dyDescent="0.25">
      <c r="A1233" s="189"/>
      <c r="B1233" s="189"/>
      <c r="C1233" s="189"/>
      <c r="D1233" s="189"/>
      <c r="E1233" s="189"/>
      <c r="F1233" s="189"/>
    </row>
    <row r="1234" spans="1:6" x14ac:dyDescent="0.25">
      <c r="A1234" s="189"/>
      <c r="B1234" s="189"/>
      <c r="C1234" s="189"/>
      <c r="D1234" s="189"/>
      <c r="E1234" s="189"/>
      <c r="F1234" s="189"/>
    </row>
    <row r="1235" spans="1:6" x14ac:dyDescent="0.25">
      <c r="A1235" s="189"/>
      <c r="B1235" s="189"/>
      <c r="C1235" s="189"/>
      <c r="D1235" s="189"/>
      <c r="E1235" s="189"/>
      <c r="F1235" s="189"/>
    </row>
    <row r="1236" spans="1:6" x14ac:dyDescent="0.25">
      <c r="A1236" s="189"/>
      <c r="B1236" s="189"/>
      <c r="C1236" s="189"/>
      <c r="D1236" s="189"/>
      <c r="E1236" s="189"/>
      <c r="F1236" s="189"/>
    </row>
    <row r="1237" spans="1:6" x14ac:dyDescent="0.25">
      <c r="A1237" s="189"/>
      <c r="B1237" s="189"/>
      <c r="C1237" s="189"/>
      <c r="D1237" s="189"/>
      <c r="E1237" s="189"/>
      <c r="F1237" s="189"/>
    </row>
    <row r="1238" spans="1:6" x14ac:dyDescent="0.25">
      <c r="A1238" s="189"/>
      <c r="B1238" s="189"/>
      <c r="C1238" s="189"/>
      <c r="D1238" s="189"/>
      <c r="E1238" s="189"/>
      <c r="F1238" s="189"/>
    </row>
    <row r="1239" spans="1:6" x14ac:dyDescent="0.25">
      <c r="A1239" s="189"/>
      <c r="B1239" s="189"/>
      <c r="C1239" s="189"/>
      <c r="D1239" s="189"/>
      <c r="E1239" s="189"/>
      <c r="F1239" s="189"/>
    </row>
    <row r="1240" spans="1:6" x14ac:dyDescent="0.25">
      <c r="A1240" s="189"/>
      <c r="B1240" s="189"/>
      <c r="C1240" s="189"/>
      <c r="D1240" s="189"/>
      <c r="E1240" s="189"/>
      <c r="F1240" s="189"/>
    </row>
    <row r="1241" spans="1:6" x14ac:dyDescent="0.25">
      <c r="A1241" s="189"/>
      <c r="B1241" s="189"/>
      <c r="C1241" s="189"/>
      <c r="D1241" s="189"/>
      <c r="E1241" s="189"/>
      <c r="F1241" s="189"/>
    </row>
    <row r="1242" spans="1:6" x14ac:dyDescent="0.25">
      <c r="A1242" s="189"/>
      <c r="B1242" s="189"/>
      <c r="C1242" s="189"/>
      <c r="D1242" s="189"/>
      <c r="E1242" s="189"/>
      <c r="F1242" s="189"/>
    </row>
    <row r="1243" spans="1:6" x14ac:dyDescent="0.25">
      <c r="A1243" s="189"/>
      <c r="B1243" s="189"/>
      <c r="C1243" s="189"/>
      <c r="D1243" s="189"/>
      <c r="E1243" s="189"/>
      <c r="F1243" s="189"/>
    </row>
    <row r="1244" spans="1:6" x14ac:dyDescent="0.25">
      <c r="A1244" s="189"/>
      <c r="B1244" s="189"/>
      <c r="C1244" s="189"/>
      <c r="D1244" s="189"/>
      <c r="E1244" s="189"/>
      <c r="F1244" s="189"/>
    </row>
    <row r="1245" spans="1:6" x14ac:dyDescent="0.25">
      <c r="A1245" s="189"/>
      <c r="B1245" s="189"/>
      <c r="C1245" s="189"/>
      <c r="D1245" s="189"/>
      <c r="E1245" s="189"/>
      <c r="F1245" s="189"/>
    </row>
    <row r="1246" spans="1:6" x14ac:dyDescent="0.25">
      <c r="A1246" s="189"/>
      <c r="B1246" s="189"/>
      <c r="C1246" s="189"/>
      <c r="D1246" s="189"/>
      <c r="E1246" s="189"/>
      <c r="F1246" s="189"/>
    </row>
    <row r="1247" spans="1:6" x14ac:dyDescent="0.25">
      <c r="A1247" s="189"/>
      <c r="B1247" s="189"/>
      <c r="C1247" s="189"/>
      <c r="D1247" s="189"/>
      <c r="E1247" s="189"/>
      <c r="F1247" s="189"/>
    </row>
    <row r="1248" spans="1:6" x14ac:dyDescent="0.25">
      <c r="A1248" s="189"/>
      <c r="B1248" s="189"/>
      <c r="C1248" s="189"/>
      <c r="D1248" s="189"/>
      <c r="E1248" s="189"/>
      <c r="F1248" s="189"/>
    </row>
    <row r="1249" spans="1:6" x14ac:dyDescent="0.25">
      <c r="A1249" s="189"/>
      <c r="B1249" s="189"/>
      <c r="C1249" s="189"/>
      <c r="D1249" s="189"/>
      <c r="E1249" s="189"/>
      <c r="F1249" s="189"/>
    </row>
    <row r="1250" spans="1:6" x14ac:dyDescent="0.25">
      <c r="A1250" s="189"/>
      <c r="B1250" s="189"/>
      <c r="C1250" s="189"/>
      <c r="D1250" s="189"/>
      <c r="E1250" s="189"/>
      <c r="F1250" s="189"/>
    </row>
    <row r="1251" spans="1:6" x14ac:dyDescent="0.25">
      <c r="A1251" s="189"/>
      <c r="B1251" s="189"/>
      <c r="C1251" s="189"/>
      <c r="D1251" s="189"/>
      <c r="E1251" s="189"/>
      <c r="F1251" s="189"/>
    </row>
    <row r="1252" spans="1:6" x14ac:dyDescent="0.25">
      <c r="A1252" s="189"/>
      <c r="B1252" s="189"/>
      <c r="C1252" s="189"/>
      <c r="D1252" s="189"/>
      <c r="E1252" s="189"/>
      <c r="F1252" s="189"/>
    </row>
    <row r="1253" spans="1:6" x14ac:dyDescent="0.25">
      <c r="A1253" s="189"/>
      <c r="B1253" s="189"/>
      <c r="C1253" s="189"/>
      <c r="D1253" s="189"/>
      <c r="E1253" s="189"/>
      <c r="F1253" s="189"/>
    </row>
    <row r="1254" spans="1:6" x14ac:dyDescent="0.25">
      <c r="A1254" s="189"/>
      <c r="B1254" s="189"/>
      <c r="C1254" s="189"/>
      <c r="D1254" s="189"/>
      <c r="E1254" s="189"/>
      <c r="F1254" s="189"/>
    </row>
    <row r="1255" spans="1:6" x14ac:dyDescent="0.25">
      <c r="A1255" s="189"/>
      <c r="B1255" s="189"/>
      <c r="C1255" s="189"/>
      <c r="D1255" s="189"/>
      <c r="E1255" s="189"/>
      <c r="F1255" s="189"/>
    </row>
    <row r="1256" spans="1:6" x14ac:dyDescent="0.25">
      <c r="A1256" s="189"/>
      <c r="B1256" s="189"/>
      <c r="C1256" s="189"/>
      <c r="D1256" s="189"/>
      <c r="E1256" s="189"/>
      <c r="F1256" s="189"/>
    </row>
    <row r="1257" spans="1:6" x14ac:dyDescent="0.25">
      <c r="A1257" s="189"/>
      <c r="B1257" s="189"/>
      <c r="C1257" s="189"/>
      <c r="D1257" s="189"/>
      <c r="E1257" s="189"/>
      <c r="F1257" s="189"/>
    </row>
    <row r="1258" spans="1:6" x14ac:dyDescent="0.25">
      <c r="A1258" s="189"/>
      <c r="B1258" s="189"/>
      <c r="C1258" s="189"/>
      <c r="D1258" s="189"/>
      <c r="E1258" s="189"/>
      <c r="F1258" s="189"/>
    </row>
    <row r="1259" spans="1:6" x14ac:dyDescent="0.25">
      <c r="A1259" s="189"/>
      <c r="B1259" s="189"/>
      <c r="C1259" s="189"/>
      <c r="D1259" s="189"/>
      <c r="E1259" s="189"/>
      <c r="F1259" s="189"/>
    </row>
    <row r="1260" spans="1:6" x14ac:dyDescent="0.25">
      <c r="A1260" s="189"/>
      <c r="B1260" s="189"/>
      <c r="C1260" s="189"/>
      <c r="D1260" s="189"/>
      <c r="E1260" s="189"/>
      <c r="F1260" s="189"/>
    </row>
    <row r="1261" spans="1:6" x14ac:dyDescent="0.25">
      <c r="A1261" s="189"/>
      <c r="B1261" s="189"/>
      <c r="C1261" s="189"/>
      <c r="D1261" s="189"/>
      <c r="E1261" s="189"/>
      <c r="F1261" s="189"/>
    </row>
    <row r="1262" spans="1:6" x14ac:dyDescent="0.25">
      <c r="A1262" s="189"/>
      <c r="B1262" s="189"/>
      <c r="C1262" s="189"/>
      <c r="D1262" s="189"/>
      <c r="E1262" s="189"/>
      <c r="F1262" s="189"/>
    </row>
    <row r="1263" spans="1:6" x14ac:dyDescent="0.25">
      <c r="A1263" s="189"/>
      <c r="B1263" s="189"/>
      <c r="C1263" s="189"/>
      <c r="D1263" s="189"/>
      <c r="E1263" s="189"/>
      <c r="F1263" s="189"/>
    </row>
    <row r="1264" spans="1:6" x14ac:dyDescent="0.25">
      <c r="A1264" s="189"/>
      <c r="B1264" s="189"/>
      <c r="C1264" s="189"/>
      <c r="D1264" s="189"/>
      <c r="E1264" s="189"/>
      <c r="F1264" s="189"/>
    </row>
    <row r="1265" spans="1:6" x14ac:dyDescent="0.25">
      <c r="A1265" s="189"/>
      <c r="B1265" s="189"/>
      <c r="C1265" s="189"/>
      <c r="D1265" s="189"/>
      <c r="E1265" s="189"/>
      <c r="F1265" s="189"/>
    </row>
    <row r="1266" spans="1:6" x14ac:dyDescent="0.25">
      <c r="A1266" s="189"/>
      <c r="B1266" s="189"/>
      <c r="C1266" s="189"/>
      <c r="D1266" s="189"/>
      <c r="E1266" s="189"/>
      <c r="F1266" s="189"/>
    </row>
    <row r="1267" spans="1:6" x14ac:dyDescent="0.25">
      <c r="A1267" s="189"/>
      <c r="B1267" s="189"/>
      <c r="C1267" s="189"/>
      <c r="D1267" s="189"/>
      <c r="E1267" s="189"/>
      <c r="F1267" s="189"/>
    </row>
    <row r="1268" spans="1:6" x14ac:dyDescent="0.25">
      <c r="A1268" s="189"/>
      <c r="B1268" s="189"/>
      <c r="C1268" s="189"/>
      <c r="D1268" s="189"/>
      <c r="E1268" s="189"/>
      <c r="F1268" s="189"/>
    </row>
    <row r="1269" spans="1:6" x14ac:dyDescent="0.25">
      <c r="A1269" s="189"/>
      <c r="B1269" s="189"/>
      <c r="C1269" s="189"/>
      <c r="D1269" s="189"/>
      <c r="E1269" s="189"/>
      <c r="F1269" s="189"/>
    </row>
    <row r="1270" spans="1:6" x14ac:dyDescent="0.25">
      <c r="A1270" s="189"/>
      <c r="B1270" s="189"/>
      <c r="C1270" s="189"/>
      <c r="D1270" s="189"/>
      <c r="E1270" s="189"/>
      <c r="F1270" s="189"/>
    </row>
    <row r="1271" spans="1:6" x14ac:dyDescent="0.25">
      <c r="A1271" s="189"/>
      <c r="B1271" s="189"/>
      <c r="C1271" s="189"/>
      <c r="D1271" s="189"/>
      <c r="E1271" s="189"/>
      <c r="F1271" s="189"/>
    </row>
    <row r="1272" spans="1:6" x14ac:dyDescent="0.25">
      <c r="A1272" s="189"/>
      <c r="B1272" s="189"/>
      <c r="C1272" s="189"/>
      <c r="D1272" s="189"/>
      <c r="E1272" s="189"/>
      <c r="F1272" s="189"/>
    </row>
    <row r="1273" spans="1:6" x14ac:dyDescent="0.25">
      <c r="A1273" s="189"/>
      <c r="B1273" s="189"/>
      <c r="C1273" s="189"/>
      <c r="D1273" s="189"/>
      <c r="E1273" s="189"/>
      <c r="F1273" s="189"/>
    </row>
    <row r="1274" spans="1:6" x14ac:dyDescent="0.25">
      <c r="A1274" s="189"/>
      <c r="B1274" s="189"/>
      <c r="C1274" s="189"/>
      <c r="D1274" s="189"/>
      <c r="E1274" s="189"/>
      <c r="F1274" s="189"/>
    </row>
    <row r="1275" spans="1:6" x14ac:dyDescent="0.25">
      <c r="A1275" s="189"/>
      <c r="B1275" s="189"/>
      <c r="C1275" s="189"/>
      <c r="D1275" s="189"/>
      <c r="E1275" s="189"/>
      <c r="F1275" s="189"/>
    </row>
    <row r="1276" spans="1:6" x14ac:dyDescent="0.25">
      <c r="A1276" s="189"/>
      <c r="B1276" s="189"/>
      <c r="C1276" s="189"/>
      <c r="D1276" s="189"/>
      <c r="E1276" s="189"/>
      <c r="F1276" s="189"/>
    </row>
    <row r="1277" spans="1:6" x14ac:dyDescent="0.25">
      <c r="A1277" s="189"/>
      <c r="B1277" s="189"/>
      <c r="C1277" s="189"/>
      <c r="D1277" s="189"/>
      <c r="E1277" s="189"/>
      <c r="F1277" s="189"/>
    </row>
    <row r="1278" spans="1:6" x14ac:dyDescent="0.25">
      <c r="A1278" s="189"/>
      <c r="B1278" s="189"/>
      <c r="C1278" s="189"/>
      <c r="D1278" s="189"/>
      <c r="E1278" s="189"/>
      <c r="F1278" s="189"/>
    </row>
    <row r="1279" spans="1:6" x14ac:dyDescent="0.25">
      <c r="A1279" s="189"/>
      <c r="B1279" s="189"/>
      <c r="C1279" s="189"/>
      <c r="D1279" s="189"/>
      <c r="E1279" s="189"/>
      <c r="F1279" s="189"/>
    </row>
    <row r="1280" spans="1:6" x14ac:dyDescent="0.25">
      <c r="A1280" s="189"/>
      <c r="B1280" s="189"/>
      <c r="C1280" s="189"/>
      <c r="D1280" s="189"/>
      <c r="E1280" s="189"/>
      <c r="F1280" s="189"/>
    </row>
    <row r="1281" spans="1:6" x14ac:dyDescent="0.25">
      <c r="A1281" s="189"/>
      <c r="B1281" s="189"/>
      <c r="C1281" s="189"/>
      <c r="D1281" s="189"/>
      <c r="E1281" s="189"/>
      <c r="F1281" s="189"/>
    </row>
    <row r="1282" spans="1:6" x14ac:dyDescent="0.25">
      <c r="A1282" s="189"/>
      <c r="B1282" s="189"/>
      <c r="C1282" s="189"/>
      <c r="D1282" s="189"/>
      <c r="E1282" s="189"/>
      <c r="F1282" s="189"/>
    </row>
    <row r="1283" spans="1:6" x14ac:dyDescent="0.25">
      <c r="A1283" s="189"/>
      <c r="B1283" s="189"/>
      <c r="C1283" s="189"/>
      <c r="D1283" s="189"/>
      <c r="E1283" s="189"/>
      <c r="F1283" s="189"/>
    </row>
    <row r="1284" spans="1:6" x14ac:dyDescent="0.25">
      <c r="A1284" s="189"/>
      <c r="B1284" s="189"/>
      <c r="C1284" s="189"/>
      <c r="D1284" s="189"/>
      <c r="E1284" s="189"/>
      <c r="F1284" s="189"/>
    </row>
    <row r="1285" spans="1:6" x14ac:dyDescent="0.25">
      <c r="A1285" s="189"/>
      <c r="B1285" s="189"/>
      <c r="C1285" s="189"/>
      <c r="D1285" s="189"/>
      <c r="E1285" s="189"/>
      <c r="F1285" s="189"/>
    </row>
    <row r="1286" spans="1:6" x14ac:dyDescent="0.25">
      <c r="A1286" s="189"/>
      <c r="B1286" s="189"/>
      <c r="C1286" s="189"/>
      <c r="D1286" s="189"/>
      <c r="E1286" s="189"/>
      <c r="F1286" s="189"/>
    </row>
    <row r="1287" spans="1:6" x14ac:dyDescent="0.25">
      <c r="A1287" s="189"/>
      <c r="B1287" s="189"/>
      <c r="C1287" s="189"/>
      <c r="D1287" s="189"/>
      <c r="E1287" s="189"/>
      <c r="F1287" s="189"/>
    </row>
    <row r="1288" spans="1:6" x14ac:dyDescent="0.25">
      <c r="A1288" s="189"/>
      <c r="B1288" s="189"/>
      <c r="C1288" s="189"/>
      <c r="D1288" s="189"/>
      <c r="E1288" s="189"/>
      <c r="F1288" s="189"/>
    </row>
    <row r="1289" spans="1:6" x14ac:dyDescent="0.25">
      <c r="A1289" s="189"/>
      <c r="B1289" s="189"/>
      <c r="C1289" s="189"/>
      <c r="D1289" s="189"/>
      <c r="E1289" s="189"/>
      <c r="F1289" s="189"/>
    </row>
    <row r="1290" spans="1:6" x14ac:dyDescent="0.25">
      <c r="A1290" s="189"/>
      <c r="B1290" s="189"/>
      <c r="C1290" s="189"/>
      <c r="D1290" s="189"/>
      <c r="E1290" s="189"/>
      <c r="F1290" s="189"/>
    </row>
    <row r="1291" spans="1:6" x14ac:dyDescent="0.25">
      <c r="A1291" s="189"/>
      <c r="B1291" s="189"/>
      <c r="C1291" s="189"/>
      <c r="D1291" s="189"/>
      <c r="E1291" s="189"/>
      <c r="F1291" s="189"/>
    </row>
    <row r="1292" spans="1:6" x14ac:dyDescent="0.25">
      <c r="A1292" s="189"/>
      <c r="B1292" s="189"/>
      <c r="C1292" s="189"/>
      <c r="D1292" s="189"/>
      <c r="E1292" s="189"/>
      <c r="F1292" s="189"/>
    </row>
    <row r="1293" spans="1:6" x14ac:dyDescent="0.25">
      <c r="A1293" s="189"/>
      <c r="B1293" s="189"/>
      <c r="C1293" s="189"/>
      <c r="D1293" s="189"/>
      <c r="E1293" s="189"/>
      <c r="F1293" s="189"/>
    </row>
    <row r="1294" spans="1:6" x14ac:dyDescent="0.25">
      <c r="A1294" s="189"/>
      <c r="B1294" s="189"/>
      <c r="C1294" s="189"/>
      <c r="D1294" s="189"/>
      <c r="E1294" s="189"/>
      <c r="F1294" s="189"/>
    </row>
    <row r="1295" spans="1:6" x14ac:dyDescent="0.25">
      <c r="A1295" s="189"/>
      <c r="B1295" s="189"/>
      <c r="C1295" s="189"/>
      <c r="D1295" s="189"/>
      <c r="E1295" s="189"/>
      <c r="F1295" s="189"/>
    </row>
    <row r="1296" spans="1:6" x14ac:dyDescent="0.25">
      <c r="A1296" s="189"/>
      <c r="B1296" s="189"/>
      <c r="C1296" s="189"/>
      <c r="D1296" s="189"/>
      <c r="E1296" s="189"/>
      <c r="F1296" s="189"/>
    </row>
    <row r="1297" spans="1:6" x14ac:dyDescent="0.25">
      <c r="A1297" s="189"/>
      <c r="B1297" s="189"/>
      <c r="C1297" s="189"/>
      <c r="D1297" s="189"/>
      <c r="E1297" s="189"/>
      <c r="F1297" s="189"/>
    </row>
    <row r="1298" spans="1:6" x14ac:dyDescent="0.25">
      <c r="A1298" s="189"/>
      <c r="B1298" s="189"/>
      <c r="C1298" s="189"/>
      <c r="D1298" s="189"/>
      <c r="E1298" s="189"/>
      <c r="F1298" s="189"/>
    </row>
    <row r="1299" spans="1:6" x14ac:dyDescent="0.25">
      <c r="A1299" s="189"/>
      <c r="B1299" s="189"/>
      <c r="C1299" s="189"/>
      <c r="D1299" s="189"/>
      <c r="E1299" s="189"/>
      <c r="F1299" s="189"/>
    </row>
    <row r="1300" spans="1:6" x14ac:dyDescent="0.25">
      <c r="A1300" s="189"/>
      <c r="B1300" s="189"/>
      <c r="C1300" s="189"/>
      <c r="D1300" s="189"/>
      <c r="E1300" s="189"/>
      <c r="F1300" s="189"/>
    </row>
    <row r="1301" spans="1:6" x14ac:dyDescent="0.25">
      <c r="A1301" s="189"/>
      <c r="B1301" s="189"/>
      <c r="C1301" s="189"/>
      <c r="D1301" s="189"/>
      <c r="E1301" s="189"/>
      <c r="F1301" s="189"/>
    </row>
    <row r="1302" spans="1:6" x14ac:dyDescent="0.25">
      <c r="A1302" s="189"/>
      <c r="B1302" s="189"/>
      <c r="C1302" s="189"/>
      <c r="D1302" s="189"/>
      <c r="E1302" s="189"/>
      <c r="F1302" s="189"/>
    </row>
    <row r="1303" spans="1:6" x14ac:dyDescent="0.25">
      <c r="A1303" s="189"/>
      <c r="B1303" s="189"/>
      <c r="C1303" s="189"/>
      <c r="D1303" s="189"/>
      <c r="E1303" s="189"/>
      <c r="F1303" s="189"/>
    </row>
    <row r="1304" spans="1:6" x14ac:dyDescent="0.25">
      <c r="A1304" s="189"/>
      <c r="B1304" s="189"/>
      <c r="C1304" s="189"/>
      <c r="D1304" s="189"/>
      <c r="E1304" s="189"/>
      <c r="F1304" s="189"/>
    </row>
    <row r="1305" spans="1:6" x14ac:dyDescent="0.25">
      <c r="A1305" s="189"/>
      <c r="B1305" s="189"/>
      <c r="C1305" s="189"/>
      <c r="D1305" s="189"/>
      <c r="E1305" s="189"/>
      <c r="F1305" s="189"/>
    </row>
    <row r="1306" spans="1:6" x14ac:dyDescent="0.25">
      <c r="A1306" s="189"/>
      <c r="B1306" s="189"/>
      <c r="C1306" s="189"/>
      <c r="D1306" s="189"/>
      <c r="E1306" s="189"/>
      <c r="F1306" s="189"/>
    </row>
    <row r="1307" spans="1:6" x14ac:dyDescent="0.25">
      <c r="A1307" s="189"/>
      <c r="B1307" s="189"/>
      <c r="C1307" s="189"/>
      <c r="D1307" s="189"/>
      <c r="E1307" s="189"/>
      <c r="F1307" s="189"/>
    </row>
    <row r="1308" spans="1:6" x14ac:dyDescent="0.25">
      <c r="A1308" s="189"/>
      <c r="B1308" s="189"/>
      <c r="C1308" s="189"/>
      <c r="D1308" s="189"/>
      <c r="E1308" s="189"/>
      <c r="F1308" s="189"/>
    </row>
    <row r="1309" spans="1:6" x14ac:dyDescent="0.25">
      <c r="A1309" s="189"/>
      <c r="B1309" s="189"/>
      <c r="C1309" s="189"/>
      <c r="D1309" s="189"/>
      <c r="E1309" s="189"/>
      <c r="F1309" s="189"/>
    </row>
    <row r="1310" spans="1:6" x14ac:dyDescent="0.25">
      <c r="A1310" s="189"/>
      <c r="B1310" s="189"/>
      <c r="C1310" s="189"/>
      <c r="D1310" s="189"/>
      <c r="E1310" s="189"/>
      <c r="F1310" s="189"/>
    </row>
    <row r="1311" spans="1:6" x14ac:dyDescent="0.25">
      <c r="A1311" s="189"/>
      <c r="B1311" s="189"/>
      <c r="C1311" s="189"/>
      <c r="D1311" s="189"/>
      <c r="E1311" s="189"/>
      <c r="F1311" s="189"/>
    </row>
    <row r="1312" spans="1:6" x14ac:dyDescent="0.25">
      <c r="A1312" s="189"/>
      <c r="B1312" s="189"/>
      <c r="C1312" s="189"/>
      <c r="D1312" s="189"/>
      <c r="E1312" s="189"/>
      <c r="F1312" s="189"/>
    </row>
    <row r="1313" spans="1:6" x14ac:dyDescent="0.25">
      <c r="A1313" s="189"/>
      <c r="B1313" s="189"/>
      <c r="C1313" s="189"/>
      <c r="D1313" s="189"/>
      <c r="E1313" s="189"/>
      <c r="F1313" s="189"/>
    </row>
    <row r="1314" spans="1:6" x14ac:dyDescent="0.25">
      <c r="A1314" s="189"/>
      <c r="B1314" s="189"/>
      <c r="C1314" s="189"/>
      <c r="D1314" s="189"/>
      <c r="E1314" s="189"/>
      <c r="F1314" s="189"/>
    </row>
    <row r="1315" spans="1:6" x14ac:dyDescent="0.25">
      <c r="A1315" s="189"/>
      <c r="B1315" s="189"/>
      <c r="C1315" s="189"/>
      <c r="D1315" s="189"/>
      <c r="E1315" s="189"/>
      <c r="F1315" s="189"/>
    </row>
    <row r="1316" spans="1:6" x14ac:dyDescent="0.25">
      <c r="A1316" s="189"/>
      <c r="B1316" s="189"/>
      <c r="C1316" s="189"/>
      <c r="D1316" s="189"/>
      <c r="E1316" s="189"/>
      <c r="F1316" s="189"/>
    </row>
    <row r="1317" spans="1:6" x14ac:dyDescent="0.25">
      <c r="A1317" s="189"/>
      <c r="B1317" s="189"/>
      <c r="C1317" s="189"/>
      <c r="D1317" s="189"/>
      <c r="E1317" s="189"/>
      <c r="F1317" s="189"/>
    </row>
    <row r="1318" spans="1:6" x14ac:dyDescent="0.25">
      <c r="A1318" s="189"/>
      <c r="B1318" s="189"/>
      <c r="C1318" s="189"/>
      <c r="D1318" s="189"/>
      <c r="E1318" s="189"/>
      <c r="F1318" s="189"/>
    </row>
    <row r="1319" spans="1:6" x14ac:dyDescent="0.25">
      <c r="A1319" s="189"/>
      <c r="B1319" s="189"/>
      <c r="C1319" s="189"/>
      <c r="D1319" s="189"/>
      <c r="E1319" s="189"/>
      <c r="F1319" s="189"/>
    </row>
    <row r="1320" spans="1:6" x14ac:dyDescent="0.25">
      <c r="A1320" s="189"/>
      <c r="B1320" s="189"/>
      <c r="C1320" s="189"/>
      <c r="D1320" s="189"/>
      <c r="E1320" s="189"/>
      <c r="F1320" s="189"/>
    </row>
    <row r="1321" spans="1:6" x14ac:dyDescent="0.25">
      <c r="A1321" s="189"/>
      <c r="B1321" s="189"/>
      <c r="C1321" s="189"/>
      <c r="D1321" s="189"/>
      <c r="E1321" s="189"/>
      <c r="F1321" s="189"/>
    </row>
    <row r="1322" spans="1:6" x14ac:dyDescent="0.25">
      <c r="A1322" s="189"/>
      <c r="B1322" s="189"/>
      <c r="C1322" s="189"/>
      <c r="D1322" s="189"/>
      <c r="E1322" s="189"/>
      <c r="F1322" s="189"/>
    </row>
    <row r="1323" spans="1:6" x14ac:dyDescent="0.25">
      <c r="A1323" s="189"/>
      <c r="B1323" s="189"/>
      <c r="C1323" s="189"/>
      <c r="D1323" s="189"/>
      <c r="E1323" s="189"/>
      <c r="F1323" s="189"/>
    </row>
    <row r="1324" spans="1:6" x14ac:dyDescent="0.25">
      <c r="A1324" s="189"/>
      <c r="B1324" s="189"/>
      <c r="C1324" s="189"/>
      <c r="D1324" s="189"/>
      <c r="E1324" s="189"/>
      <c r="F1324" s="189"/>
    </row>
    <row r="1325" spans="1:6" x14ac:dyDescent="0.25">
      <c r="A1325" s="189"/>
      <c r="B1325" s="189"/>
      <c r="C1325" s="189"/>
      <c r="D1325" s="189"/>
      <c r="E1325" s="189"/>
      <c r="F1325" s="189"/>
    </row>
    <row r="1326" spans="1:6" x14ac:dyDescent="0.25">
      <c r="A1326" s="189"/>
      <c r="B1326" s="189"/>
      <c r="C1326" s="189"/>
      <c r="D1326" s="189"/>
      <c r="E1326" s="189"/>
      <c r="F1326" s="189"/>
    </row>
    <row r="1327" spans="1:6" x14ac:dyDescent="0.25">
      <c r="A1327" s="189"/>
      <c r="B1327" s="189"/>
      <c r="C1327" s="189"/>
      <c r="D1327" s="189"/>
      <c r="E1327" s="189"/>
      <c r="F1327" s="189"/>
    </row>
    <row r="1328" spans="1:6" x14ac:dyDescent="0.25">
      <c r="A1328" s="189"/>
      <c r="B1328" s="189"/>
      <c r="C1328" s="189"/>
      <c r="D1328" s="189"/>
      <c r="E1328" s="189"/>
      <c r="F1328" s="189"/>
    </row>
    <row r="1329" spans="1:6" x14ac:dyDescent="0.25">
      <c r="A1329" s="189"/>
      <c r="B1329" s="189"/>
      <c r="C1329" s="189"/>
      <c r="D1329" s="189"/>
      <c r="E1329" s="189"/>
      <c r="F1329" s="189"/>
    </row>
    <row r="1330" spans="1:6" x14ac:dyDescent="0.25">
      <c r="A1330" s="189"/>
      <c r="B1330" s="189"/>
      <c r="C1330" s="189"/>
      <c r="D1330" s="189"/>
      <c r="E1330" s="189"/>
      <c r="F1330" s="189"/>
    </row>
    <row r="1331" spans="1:6" x14ac:dyDescent="0.25">
      <c r="A1331" s="189"/>
      <c r="B1331" s="189"/>
      <c r="C1331" s="189"/>
      <c r="D1331" s="189"/>
      <c r="E1331" s="189"/>
      <c r="F1331" s="189"/>
    </row>
    <row r="1332" spans="1:6" x14ac:dyDescent="0.25">
      <c r="A1332" s="189"/>
      <c r="B1332" s="189"/>
      <c r="C1332" s="189"/>
      <c r="D1332" s="189"/>
      <c r="E1332" s="189"/>
      <c r="F1332" s="189"/>
    </row>
    <row r="1333" spans="1:6" x14ac:dyDescent="0.25">
      <c r="A1333" s="189"/>
      <c r="B1333" s="189"/>
      <c r="C1333" s="189"/>
      <c r="D1333" s="189"/>
      <c r="E1333" s="189"/>
      <c r="F1333" s="189"/>
    </row>
    <row r="1334" spans="1:6" x14ac:dyDescent="0.25">
      <c r="A1334" s="189"/>
      <c r="B1334" s="189"/>
      <c r="C1334" s="189"/>
      <c r="D1334" s="189"/>
      <c r="E1334" s="189"/>
      <c r="F1334" s="189"/>
    </row>
    <row r="1335" spans="1:6" x14ac:dyDescent="0.25">
      <c r="A1335" s="189"/>
      <c r="B1335" s="189"/>
      <c r="C1335" s="189"/>
      <c r="D1335" s="189"/>
      <c r="E1335" s="189"/>
      <c r="F1335" s="189"/>
    </row>
    <row r="1336" spans="1:6" x14ac:dyDescent="0.25">
      <c r="A1336" s="189"/>
      <c r="B1336" s="189"/>
      <c r="C1336" s="189"/>
      <c r="D1336" s="189"/>
      <c r="E1336" s="189"/>
      <c r="F1336" s="189"/>
    </row>
    <row r="1337" spans="1:6" x14ac:dyDescent="0.25">
      <c r="A1337" s="189"/>
      <c r="B1337" s="189"/>
      <c r="C1337" s="189"/>
      <c r="D1337" s="189"/>
      <c r="E1337" s="189"/>
      <c r="F1337" s="189"/>
    </row>
    <row r="1338" spans="1:6" x14ac:dyDescent="0.25">
      <c r="A1338" s="189"/>
      <c r="B1338" s="189"/>
      <c r="C1338" s="189"/>
      <c r="D1338" s="189"/>
      <c r="E1338" s="189"/>
      <c r="F1338" s="189"/>
    </row>
    <row r="1339" spans="1:6" x14ac:dyDescent="0.25">
      <c r="A1339" s="189"/>
      <c r="B1339" s="189"/>
      <c r="C1339" s="189"/>
      <c r="D1339" s="189"/>
      <c r="E1339" s="189"/>
      <c r="F1339" s="189"/>
    </row>
    <row r="1340" spans="1:6" x14ac:dyDescent="0.25">
      <c r="A1340" s="189"/>
      <c r="B1340" s="189"/>
      <c r="C1340" s="189"/>
      <c r="D1340" s="189"/>
      <c r="E1340" s="189"/>
      <c r="F1340" s="189"/>
    </row>
    <row r="1341" spans="1:6" x14ac:dyDescent="0.25">
      <c r="A1341" s="189"/>
      <c r="B1341" s="189"/>
      <c r="C1341" s="189"/>
      <c r="D1341" s="189"/>
      <c r="E1341" s="189"/>
      <c r="F1341" s="189"/>
    </row>
    <row r="1342" spans="1:6" x14ac:dyDescent="0.25">
      <c r="A1342" s="189"/>
      <c r="B1342" s="189"/>
      <c r="C1342" s="189"/>
      <c r="D1342" s="189"/>
      <c r="E1342" s="189"/>
      <c r="F1342" s="189"/>
    </row>
    <row r="1343" spans="1:6" x14ac:dyDescent="0.25">
      <c r="A1343" s="189"/>
      <c r="B1343" s="189"/>
      <c r="C1343" s="189"/>
      <c r="D1343" s="189"/>
      <c r="E1343" s="189"/>
      <c r="F1343" s="189"/>
    </row>
    <row r="1344" spans="1:6" x14ac:dyDescent="0.25">
      <c r="A1344" s="189"/>
      <c r="B1344" s="189"/>
      <c r="C1344" s="189"/>
      <c r="D1344" s="189"/>
      <c r="E1344" s="189"/>
      <c r="F1344" s="189"/>
    </row>
    <row r="1345" spans="1:6" x14ac:dyDescent="0.25">
      <c r="A1345" s="189"/>
      <c r="B1345" s="189"/>
      <c r="C1345" s="189"/>
      <c r="D1345" s="189"/>
      <c r="E1345" s="189"/>
      <c r="F1345" s="189"/>
    </row>
    <row r="1346" spans="1:6" x14ac:dyDescent="0.25">
      <c r="A1346" s="189"/>
      <c r="B1346" s="189"/>
      <c r="C1346" s="189"/>
      <c r="D1346" s="189"/>
      <c r="E1346" s="189"/>
      <c r="F1346" s="189"/>
    </row>
    <row r="1347" spans="1:6" x14ac:dyDescent="0.25">
      <c r="A1347" s="189"/>
      <c r="B1347" s="189"/>
      <c r="C1347" s="189"/>
      <c r="D1347" s="189"/>
      <c r="E1347" s="189"/>
      <c r="F1347" s="189"/>
    </row>
    <row r="1348" spans="1:6" x14ac:dyDescent="0.25">
      <c r="A1348" s="189"/>
      <c r="B1348" s="189"/>
      <c r="C1348" s="189"/>
      <c r="D1348" s="189"/>
      <c r="E1348" s="189"/>
      <c r="F1348" s="189"/>
    </row>
    <row r="1349" spans="1:6" x14ac:dyDescent="0.25">
      <c r="A1349" s="189"/>
      <c r="B1349" s="189"/>
      <c r="C1349" s="189"/>
      <c r="D1349" s="189"/>
      <c r="E1349" s="189"/>
      <c r="F1349" s="189"/>
    </row>
    <row r="1350" spans="1:6" x14ac:dyDescent="0.25">
      <c r="A1350" s="189"/>
      <c r="B1350" s="189"/>
      <c r="C1350" s="189"/>
      <c r="D1350" s="189"/>
      <c r="E1350" s="189"/>
      <c r="F1350" s="189"/>
    </row>
    <row r="1351" spans="1:6" x14ac:dyDescent="0.25">
      <c r="A1351" s="189"/>
      <c r="B1351" s="189"/>
      <c r="C1351" s="189"/>
      <c r="D1351" s="189"/>
      <c r="E1351" s="189"/>
      <c r="F1351" s="189"/>
    </row>
    <row r="1352" spans="1:6" x14ac:dyDescent="0.25">
      <c r="A1352" s="189"/>
      <c r="B1352" s="189"/>
      <c r="C1352" s="189"/>
      <c r="D1352" s="189"/>
      <c r="E1352" s="189"/>
      <c r="F1352" s="189"/>
    </row>
    <row r="1353" spans="1:6" x14ac:dyDescent="0.25">
      <c r="A1353" s="189"/>
      <c r="B1353" s="189"/>
      <c r="C1353" s="189"/>
      <c r="D1353" s="189"/>
      <c r="E1353" s="189"/>
      <c r="F1353" s="189"/>
    </row>
    <row r="1354" spans="1:6" x14ac:dyDescent="0.25">
      <c r="A1354" s="189"/>
      <c r="B1354" s="189"/>
      <c r="C1354" s="189"/>
      <c r="D1354" s="189"/>
      <c r="E1354" s="189"/>
      <c r="F1354" s="189"/>
    </row>
    <row r="1355" spans="1:6" x14ac:dyDescent="0.25">
      <c r="A1355" s="189"/>
      <c r="B1355" s="189"/>
      <c r="C1355" s="189"/>
      <c r="D1355" s="189"/>
      <c r="E1355" s="189"/>
      <c r="F1355" s="189"/>
    </row>
    <row r="1356" spans="1:6" x14ac:dyDescent="0.25">
      <c r="A1356" s="189"/>
      <c r="B1356" s="189"/>
      <c r="C1356" s="189"/>
      <c r="D1356" s="189"/>
      <c r="E1356" s="189"/>
      <c r="F1356" s="189"/>
    </row>
    <row r="1357" spans="1:6" x14ac:dyDescent="0.25">
      <c r="A1357" s="189"/>
      <c r="B1357" s="189"/>
      <c r="C1357" s="189"/>
      <c r="D1357" s="189"/>
      <c r="E1357" s="189"/>
      <c r="F1357" s="189"/>
    </row>
    <row r="1358" spans="1:6" x14ac:dyDescent="0.25">
      <c r="A1358" s="189"/>
      <c r="B1358" s="189"/>
      <c r="C1358" s="189"/>
      <c r="D1358" s="189"/>
      <c r="E1358" s="189"/>
      <c r="F1358" s="189"/>
    </row>
    <row r="1359" spans="1:6" x14ac:dyDescent="0.25">
      <c r="A1359" s="189"/>
      <c r="B1359" s="189"/>
      <c r="C1359" s="189"/>
      <c r="D1359" s="189"/>
      <c r="E1359" s="189"/>
      <c r="F1359" s="189"/>
    </row>
    <row r="1360" spans="1:6" x14ac:dyDescent="0.25">
      <c r="A1360" s="189"/>
      <c r="B1360" s="189"/>
      <c r="C1360" s="189"/>
      <c r="D1360" s="189"/>
      <c r="E1360" s="189"/>
      <c r="F1360" s="189"/>
    </row>
    <row r="1361" spans="1:6" x14ac:dyDescent="0.25">
      <c r="A1361" s="189"/>
      <c r="B1361" s="189"/>
      <c r="C1361" s="189"/>
      <c r="D1361" s="189"/>
      <c r="E1361" s="189"/>
      <c r="F1361" s="189"/>
    </row>
    <row r="1362" spans="1:6" x14ac:dyDescent="0.25">
      <c r="A1362" s="189"/>
      <c r="B1362" s="189"/>
      <c r="C1362" s="189"/>
      <c r="D1362" s="189"/>
      <c r="E1362" s="189"/>
      <c r="F1362" s="189"/>
    </row>
    <row r="1363" spans="1:6" x14ac:dyDescent="0.25">
      <c r="A1363" s="189"/>
      <c r="B1363" s="189"/>
      <c r="C1363" s="189"/>
      <c r="D1363" s="189"/>
      <c r="E1363" s="189"/>
      <c r="F1363" s="189"/>
    </row>
    <row r="1364" spans="1:6" x14ac:dyDescent="0.25">
      <c r="A1364" s="189"/>
      <c r="B1364" s="189"/>
      <c r="C1364" s="189"/>
      <c r="D1364" s="189"/>
      <c r="E1364" s="189"/>
      <c r="F1364" s="189"/>
    </row>
    <row r="1365" spans="1:6" x14ac:dyDescent="0.25">
      <c r="A1365" s="189"/>
      <c r="B1365" s="189"/>
      <c r="C1365" s="189"/>
      <c r="D1365" s="189"/>
      <c r="E1365" s="189"/>
      <c r="F1365" s="189"/>
    </row>
    <row r="1366" spans="1:6" x14ac:dyDescent="0.25">
      <c r="A1366" s="189"/>
      <c r="B1366" s="189"/>
      <c r="C1366" s="189"/>
      <c r="D1366" s="189"/>
      <c r="E1366" s="189"/>
      <c r="F1366" s="189"/>
    </row>
    <row r="1367" spans="1:6" x14ac:dyDescent="0.25">
      <c r="A1367" s="189"/>
      <c r="B1367" s="189"/>
      <c r="C1367" s="189"/>
      <c r="D1367" s="189"/>
      <c r="E1367" s="189"/>
      <c r="F1367" s="189"/>
    </row>
    <row r="1368" spans="1:6" x14ac:dyDescent="0.25">
      <c r="A1368" s="189"/>
      <c r="B1368" s="189"/>
      <c r="C1368" s="189"/>
      <c r="D1368" s="189"/>
      <c r="E1368" s="189"/>
      <c r="F1368" s="189"/>
    </row>
    <row r="1369" spans="1:6" x14ac:dyDescent="0.25">
      <c r="A1369" s="189"/>
      <c r="B1369" s="189"/>
      <c r="C1369" s="189"/>
      <c r="D1369" s="189"/>
      <c r="E1369" s="189"/>
      <c r="F1369" s="189"/>
    </row>
    <row r="1370" spans="1:6" x14ac:dyDescent="0.25">
      <c r="A1370" s="189"/>
      <c r="B1370" s="189"/>
      <c r="C1370" s="189"/>
      <c r="D1370" s="189"/>
      <c r="E1370" s="189"/>
      <c r="F1370" s="189"/>
    </row>
    <row r="1371" spans="1:6" x14ac:dyDescent="0.25">
      <c r="A1371" s="189"/>
      <c r="B1371" s="189"/>
      <c r="C1371" s="189"/>
      <c r="D1371" s="189"/>
      <c r="E1371" s="189"/>
      <c r="F1371" s="189"/>
    </row>
    <row r="1372" spans="1:6" x14ac:dyDescent="0.25">
      <c r="A1372" s="189"/>
      <c r="B1372" s="189"/>
      <c r="C1372" s="189"/>
      <c r="D1372" s="189"/>
      <c r="E1372" s="189"/>
      <c r="F1372" s="189"/>
    </row>
    <row r="1373" spans="1:6" x14ac:dyDescent="0.25">
      <c r="A1373" s="189"/>
      <c r="B1373" s="189"/>
      <c r="C1373" s="189"/>
      <c r="D1373" s="189"/>
      <c r="E1373" s="189"/>
      <c r="F1373" s="189"/>
    </row>
    <row r="1374" spans="1:6" x14ac:dyDescent="0.25">
      <c r="A1374" s="189"/>
      <c r="B1374" s="189"/>
      <c r="C1374" s="189"/>
      <c r="D1374" s="189"/>
      <c r="E1374" s="189"/>
      <c r="F1374" s="189"/>
    </row>
    <row r="1375" spans="1:6" x14ac:dyDescent="0.25">
      <c r="A1375" s="189"/>
      <c r="B1375" s="189"/>
      <c r="C1375" s="189"/>
      <c r="D1375" s="189"/>
      <c r="E1375" s="189"/>
      <c r="F1375" s="189"/>
    </row>
    <row r="1376" spans="1:6" x14ac:dyDescent="0.25">
      <c r="A1376" s="189"/>
      <c r="B1376" s="189"/>
      <c r="C1376" s="189"/>
      <c r="D1376" s="189"/>
      <c r="E1376" s="189"/>
      <c r="F1376" s="189"/>
    </row>
    <row r="1377" spans="1:6" x14ac:dyDescent="0.25">
      <c r="A1377" s="189"/>
      <c r="B1377" s="189"/>
      <c r="C1377" s="189"/>
      <c r="D1377" s="189"/>
      <c r="E1377" s="189"/>
      <c r="F1377" s="189"/>
    </row>
    <row r="1378" spans="1:6" x14ac:dyDescent="0.25">
      <c r="A1378" s="189"/>
      <c r="B1378" s="189"/>
      <c r="C1378" s="189"/>
      <c r="D1378" s="189"/>
      <c r="E1378" s="189"/>
      <c r="F1378" s="189"/>
    </row>
    <row r="1379" spans="1:6" x14ac:dyDescent="0.25">
      <c r="A1379" s="189"/>
      <c r="B1379" s="189"/>
      <c r="C1379" s="189"/>
      <c r="D1379" s="189"/>
      <c r="E1379" s="189"/>
      <c r="F1379" s="189"/>
    </row>
    <row r="1380" spans="1:6" x14ac:dyDescent="0.25">
      <c r="A1380" s="189"/>
      <c r="B1380" s="189"/>
      <c r="C1380" s="189"/>
      <c r="D1380" s="189"/>
      <c r="E1380" s="189"/>
      <c r="F1380" s="189"/>
    </row>
    <row r="1381" spans="1:6" x14ac:dyDescent="0.25">
      <c r="A1381" s="189"/>
      <c r="B1381" s="189"/>
      <c r="C1381" s="189"/>
      <c r="D1381" s="189"/>
      <c r="E1381" s="189"/>
      <c r="F1381" s="189"/>
    </row>
    <row r="1382" spans="1:6" x14ac:dyDescent="0.25">
      <c r="A1382" s="189"/>
      <c r="B1382" s="189"/>
      <c r="C1382" s="189"/>
      <c r="D1382" s="189"/>
      <c r="E1382" s="189"/>
      <c r="F1382" s="189"/>
    </row>
    <row r="1383" spans="1:6" x14ac:dyDescent="0.25">
      <c r="A1383" s="189"/>
      <c r="B1383" s="189"/>
      <c r="C1383" s="189"/>
      <c r="D1383" s="189"/>
      <c r="E1383" s="189"/>
      <c r="F1383" s="189"/>
    </row>
    <row r="1384" spans="1:6" x14ac:dyDescent="0.25">
      <c r="A1384" s="189"/>
      <c r="B1384" s="189"/>
      <c r="C1384" s="189"/>
      <c r="D1384" s="189"/>
      <c r="E1384" s="189"/>
      <c r="F1384" s="189"/>
    </row>
    <row r="1385" spans="1:6" x14ac:dyDescent="0.25">
      <c r="A1385" s="189"/>
      <c r="B1385" s="189"/>
      <c r="C1385" s="189"/>
      <c r="D1385" s="189"/>
      <c r="E1385" s="189"/>
      <c r="F1385" s="189"/>
    </row>
    <row r="1386" spans="1:6" x14ac:dyDescent="0.25">
      <c r="A1386" s="189"/>
      <c r="B1386" s="189"/>
      <c r="C1386" s="189"/>
      <c r="D1386" s="189"/>
      <c r="E1386" s="189"/>
      <c r="F1386" s="189"/>
    </row>
    <row r="1387" spans="1:6" x14ac:dyDescent="0.25">
      <c r="A1387" s="189"/>
      <c r="B1387" s="189"/>
      <c r="C1387" s="189"/>
      <c r="D1387" s="189"/>
      <c r="E1387" s="189"/>
      <c r="F1387" s="189"/>
    </row>
    <row r="1388" spans="1:6" x14ac:dyDescent="0.25">
      <c r="A1388" s="189"/>
      <c r="B1388" s="189"/>
      <c r="C1388" s="189"/>
      <c r="D1388" s="189"/>
      <c r="E1388" s="189"/>
      <c r="F1388" s="189"/>
    </row>
    <row r="1389" spans="1:6" x14ac:dyDescent="0.25">
      <c r="A1389" s="189"/>
      <c r="B1389" s="189"/>
      <c r="C1389" s="189"/>
      <c r="D1389" s="189"/>
      <c r="E1389" s="189"/>
      <c r="F1389" s="189"/>
    </row>
    <row r="1390" spans="1:6" x14ac:dyDescent="0.25">
      <c r="A1390" s="189"/>
      <c r="B1390" s="189"/>
      <c r="C1390" s="189"/>
      <c r="D1390" s="189"/>
      <c r="E1390" s="189"/>
      <c r="F1390" s="189"/>
    </row>
    <row r="1391" spans="1:6" x14ac:dyDescent="0.25">
      <c r="A1391" s="189"/>
      <c r="B1391" s="189"/>
      <c r="C1391" s="189"/>
      <c r="D1391" s="189"/>
      <c r="E1391" s="189"/>
      <c r="F1391" s="189"/>
    </row>
    <row r="1392" spans="1:6" x14ac:dyDescent="0.25">
      <c r="A1392" s="189"/>
      <c r="B1392" s="189"/>
      <c r="C1392" s="189"/>
      <c r="D1392" s="189"/>
      <c r="E1392" s="189"/>
      <c r="F1392" s="189"/>
    </row>
    <row r="1393" spans="1:6" x14ac:dyDescent="0.25">
      <c r="A1393" s="189"/>
      <c r="B1393" s="189"/>
      <c r="C1393" s="189"/>
      <c r="D1393" s="189"/>
      <c r="E1393" s="189"/>
      <c r="F1393" s="189"/>
    </row>
    <row r="1394" spans="1:6" x14ac:dyDescent="0.25">
      <c r="A1394" s="189"/>
      <c r="B1394" s="189"/>
      <c r="C1394" s="189"/>
      <c r="D1394" s="189"/>
      <c r="E1394" s="189"/>
      <c r="F1394" s="189"/>
    </row>
    <row r="1395" spans="1:6" x14ac:dyDescent="0.25">
      <c r="A1395" s="189"/>
      <c r="B1395" s="189"/>
      <c r="C1395" s="189"/>
      <c r="D1395" s="189"/>
      <c r="E1395" s="189"/>
      <c r="F1395" s="189"/>
    </row>
    <row r="1396" spans="1:6" x14ac:dyDescent="0.25">
      <c r="A1396" s="189"/>
      <c r="B1396" s="189"/>
      <c r="C1396" s="189"/>
      <c r="D1396" s="189"/>
      <c r="E1396" s="189"/>
      <c r="F1396" s="189"/>
    </row>
    <row r="1397" spans="1:6" x14ac:dyDescent="0.25">
      <c r="A1397" s="189"/>
      <c r="B1397" s="189"/>
      <c r="C1397" s="189"/>
      <c r="D1397" s="189"/>
      <c r="E1397" s="189"/>
      <c r="F1397" s="189"/>
    </row>
    <row r="1398" spans="1:6" x14ac:dyDescent="0.25">
      <c r="A1398" s="189"/>
      <c r="B1398" s="189"/>
      <c r="C1398" s="189"/>
      <c r="D1398" s="189"/>
      <c r="E1398" s="189"/>
      <c r="F1398" s="189"/>
    </row>
    <row r="1399" spans="1:6" x14ac:dyDescent="0.25">
      <c r="A1399" s="189"/>
      <c r="B1399" s="189"/>
      <c r="C1399" s="189"/>
      <c r="D1399" s="189"/>
      <c r="E1399" s="189"/>
      <c r="F1399" s="189"/>
    </row>
    <row r="1400" spans="1:6" x14ac:dyDescent="0.25">
      <c r="A1400" s="189"/>
      <c r="B1400" s="189"/>
      <c r="C1400" s="189"/>
      <c r="D1400" s="189"/>
      <c r="E1400" s="189"/>
      <c r="F1400" s="189"/>
    </row>
    <row r="1401" spans="1:6" x14ac:dyDescent="0.25">
      <c r="A1401" s="189"/>
      <c r="B1401" s="189"/>
      <c r="C1401" s="189"/>
      <c r="D1401" s="189"/>
      <c r="E1401" s="189"/>
      <c r="F1401" s="189"/>
    </row>
    <row r="1402" spans="1:6" x14ac:dyDescent="0.25">
      <c r="A1402" s="189"/>
      <c r="B1402" s="189"/>
      <c r="C1402" s="189"/>
      <c r="D1402" s="189"/>
      <c r="E1402" s="189"/>
      <c r="F1402" s="189"/>
    </row>
    <row r="1403" spans="1:6" x14ac:dyDescent="0.25">
      <c r="A1403" s="189"/>
      <c r="B1403" s="189"/>
      <c r="C1403" s="189"/>
      <c r="D1403" s="189"/>
      <c r="E1403" s="189"/>
      <c r="F1403" s="189"/>
    </row>
    <row r="1404" spans="1:6" x14ac:dyDescent="0.25">
      <c r="A1404" s="189"/>
      <c r="B1404" s="189"/>
      <c r="C1404" s="189"/>
      <c r="D1404" s="189"/>
      <c r="E1404" s="189"/>
      <c r="F1404" s="189"/>
    </row>
    <row r="1405" spans="1:6" x14ac:dyDescent="0.25">
      <c r="A1405" s="189"/>
      <c r="B1405" s="189"/>
      <c r="C1405" s="189"/>
      <c r="D1405" s="189"/>
      <c r="E1405" s="189"/>
      <c r="F1405" s="189"/>
    </row>
    <row r="1406" spans="1:6" x14ac:dyDescent="0.25">
      <c r="A1406" s="189"/>
      <c r="B1406" s="189"/>
      <c r="C1406" s="189"/>
      <c r="D1406" s="189"/>
      <c r="E1406" s="189"/>
      <c r="F1406" s="189"/>
    </row>
    <row r="1407" spans="1:6" x14ac:dyDescent="0.25">
      <c r="A1407" s="189"/>
      <c r="B1407" s="189"/>
      <c r="C1407" s="189"/>
      <c r="D1407" s="189"/>
      <c r="E1407" s="189"/>
      <c r="F1407" s="189"/>
    </row>
    <row r="1408" spans="1:6" x14ac:dyDescent="0.25">
      <c r="A1408" s="189"/>
      <c r="B1408" s="189"/>
      <c r="C1408" s="189"/>
      <c r="D1408" s="189"/>
      <c r="E1408" s="189"/>
      <c r="F1408" s="189"/>
    </row>
    <row r="1409" spans="1:6" x14ac:dyDescent="0.25">
      <c r="A1409" s="189"/>
      <c r="B1409" s="189"/>
      <c r="C1409" s="189"/>
      <c r="D1409" s="189"/>
      <c r="E1409" s="189"/>
      <c r="F1409" s="189"/>
    </row>
    <row r="1410" spans="1:6" x14ac:dyDescent="0.25">
      <c r="A1410" s="189"/>
      <c r="B1410" s="189"/>
      <c r="C1410" s="189"/>
      <c r="D1410" s="189"/>
      <c r="E1410" s="189"/>
      <c r="F1410" s="189"/>
    </row>
    <row r="1411" spans="1:6" x14ac:dyDescent="0.25">
      <c r="A1411" s="189"/>
      <c r="B1411" s="189"/>
      <c r="C1411" s="189"/>
      <c r="D1411" s="189"/>
      <c r="E1411" s="189"/>
      <c r="F1411" s="189"/>
    </row>
    <row r="1412" spans="1:6" x14ac:dyDescent="0.25">
      <c r="A1412" s="189"/>
      <c r="B1412" s="189"/>
      <c r="C1412" s="189"/>
      <c r="D1412" s="189"/>
      <c r="E1412" s="189"/>
      <c r="F1412" s="189"/>
    </row>
    <row r="1413" spans="1:6" x14ac:dyDescent="0.25">
      <c r="A1413" s="189"/>
      <c r="B1413" s="189"/>
      <c r="C1413" s="189"/>
      <c r="D1413" s="189"/>
      <c r="E1413" s="189"/>
      <c r="F1413" s="189"/>
    </row>
    <row r="1414" spans="1:6" x14ac:dyDescent="0.25">
      <c r="A1414" s="189"/>
      <c r="B1414" s="189"/>
      <c r="C1414" s="189"/>
      <c r="D1414" s="189"/>
      <c r="E1414" s="189"/>
      <c r="F1414" s="189"/>
    </row>
    <row r="1415" spans="1:6" x14ac:dyDescent="0.25">
      <c r="A1415" s="189"/>
      <c r="B1415" s="189"/>
      <c r="C1415" s="189"/>
      <c r="D1415" s="189"/>
      <c r="E1415" s="189"/>
      <c r="F1415" s="189"/>
    </row>
    <row r="1416" spans="1:6" x14ac:dyDescent="0.25">
      <c r="A1416" s="189"/>
      <c r="B1416" s="189"/>
      <c r="C1416" s="189"/>
      <c r="D1416" s="189"/>
      <c r="E1416" s="189"/>
      <c r="F1416" s="189"/>
    </row>
    <row r="1417" spans="1:6" x14ac:dyDescent="0.25">
      <c r="A1417" s="189"/>
      <c r="B1417" s="189"/>
      <c r="C1417" s="189"/>
      <c r="D1417" s="189"/>
      <c r="E1417" s="189"/>
      <c r="F1417" s="189"/>
    </row>
    <row r="1418" spans="1:6" x14ac:dyDescent="0.25">
      <c r="A1418" s="189"/>
      <c r="B1418" s="189"/>
      <c r="C1418" s="189"/>
      <c r="D1418" s="189"/>
      <c r="E1418" s="189"/>
      <c r="F1418" s="189"/>
    </row>
    <row r="1419" spans="1:6" x14ac:dyDescent="0.25">
      <c r="A1419" s="189"/>
      <c r="B1419" s="189"/>
      <c r="C1419" s="189"/>
      <c r="D1419" s="189"/>
      <c r="E1419" s="189"/>
      <c r="F1419" s="189"/>
    </row>
    <row r="1420" spans="1:6" x14ac:dyDescent="0.25">
      <c r="A1420" s="189"/>
      <c r="B1420" s="189"/>
      <c r="C1420" s="189"/>
      <c r="D1420" s="189"/>
      <c r="E1420" s="189"/>
      <c r="F1420" s="189"/>
    </row>
    <row r="1421" spans="1:6" x14ac:dyDescent="0.25">
      <c r="A1421" s="189"/>
      <c r="B1421" s="189"/>
      <c r="C1421" s="189"/>
      <c r="D1421" s="189"/>
      <c r="E1421" s="189"/>
      <c r="F1421" s="189"/>
    </row>
    <row r="1422" spans="1:6" x14ac:dyDescent="0.25">
      <c r="A1422" s="189"/>
      <c r="B1422" s="189"/>
      <c r="C1422" s="189"/>
      <c r="D1422" s="189"/>
      <c r="E1422" s="189"/>
      <c r="F1422" s="189"/>
    </row>
    <row r="1423" spans="1:6" x14ac:dyDescent="0.25">
      <c r="A1423" s="189"/>
      <c r="B1423" s="189"/>
      <c r="C1423" s="189"/>
      <c r="D1423" s="189"/>
      <c r="E1423" s="189"/>
      <c r="F1423" s="189"/>
    </row>
    <row r="1424" spans="1:6" x14ac:dyDescent="0.25">
      <c r="A1424" s="189"/>
      <c r="B1424" s="189"/>
      <c r="C1424" s="189"/>
      <c r="D1424" s="189"/>
      <c r="E1424" s="189"/>
      <c r="F1424" s="189"/>
    </row>
    <row r="1425" spans="1:6" x14ac:dyDescent="0.25">
      <c r="A1425" s="189"/>
      <c r="B1425" s="189"/>
      <c r="C1425" s="189"/>
      <c r="D1425" s="189"/>
      <c r="E1425" s="189"/>
      <c r="F1425" s="189"/>
    </row>
    <row r="1426" spans="1:6" x14ac:dyDescent="0.25">
      <c r="A1426" s="189"/>
      <c r="B1426" s="189"/>
      <c r="C1426" s="189"/>
      <c r="D1426" s="189"/>
      <c r="E1426" s="189"/>
      <c r="F1426" s="189"/>
    </row>
    <row r="1427" spans="1:6" x14ac:dyDescent="0.25">
      <c r="A1427" s="189"/>
      <c r="B1427" s="189"/>
      <c r="C1427" s="189"/>
      <c r="D1427" s="189"/>
      <c r="E1427" s="189"/>
      <c r="F1427" s="189"/>
    </row>
    <row r="1428" spans="1:6" x14ac:dyDescent="0.25">
      <c r="A1428" s="189"/>
      <c r="B1428" s="189"/>
      <c r="C1428" s="189"/>
      <c r="D1428" s="189"/>
      <c r="E1428" s="189"/>
      <c r="F1428" s="189"/>
    </row>
    <row r="1429" spans="1:6" x14ac:dyDescent="0.25">
      <c r="A1429" s="189"/>
      <c r="B1429" s="189"/>
      <c r="C1429" s="189"/>
      <c r="D1429" s="189"/>
      <c r="E1429" s="189"/>
      <c r="F1429" s="189"/>
    </row>
    <row r="1430" spans="1:6" x14ac:dyDescent="0.25">
      <c r="A1430" s="189"/>
      <c r="B1430" s="189"/>
      <c r="C1430" s="189"/>
      <c r="D1430" s="189"/>
      <c r="E1430" s="189"/>
      <c r="F1430" s="189"/>
    </row>
    <row r="1431" spans="1:6" x14ac:dyDescent="0.25">
      <c r="A1431" s="189"/>
      <c r="B1431" s="189"/>
      <c r="C1431" s="189"/>
      <c r="D1431" s="189"/>
      <c r="E1431" s="189"/>
      <c r="F1431" s="189"/>
    </row>
    <row r="1432" spans="1:6" x14ac:dyDescent="0.25">
      <c r="A1432" s="189"/>
      <c r="B1432" s="189"/>
      <c r="C1432" s="189"/>
      <c r="D1432" s="189"/>
      <c r="E1432" s="189"/>
      <c r="F1432" s="189"/>
    </row>
    <row r="1433" spans="1:6" x14ac:dyDescent="0.25">
      <c r="A1433" s="189"/>
      <c r="B1433" s="189"/>
      <c r="C1433" s="189"/>
      <c r="D1433" s="189"/>
      <c r="E1433" s="189"/>
      <c r="F1433" s="189"/>
    </row>
    <row r="1434" spans="1:6" x14ac:dyDescent="0.25">
      <c r="A1434" s="189"/>
      <c r="B1434" s="189"/>
      <c r="C1434" s="189"/>
      <c r="D1434" s="189"/>
      <c r="E1434" s="189"/>
      <c r="F1434" s="189"/>
    </row>
    <row r="1435" spans="1:6" x14ac:dyDescent="0.25">
      <c r="A1435" s="189"/>
      <c r="B1435" s="189"/>
      <c r="C1435" s="189"/>
      <c r="D1435" s="189"/>
      <c r="E1435" s="189"/>
      <c r="F1435" s="189"/>
    </row>
    <row r="1436" spans="1:6" x14ac:dyDescent="0.25">
      <c r="A1436" s="189"/>
      <c r="B1436" s="189"/>
      <c r="C1436" s="189"/>
      <c r="D1436" s="189"/>
      <c r="E1436" s="189"/>
      <c r="F1436" s="189"/>
    </row>
    <row r="1437" spans="1:6" x14ac:dyDescent="0.25">
      <c r="A1437" s="189"/>
      <c r="B1437" s="189"/>
      <c r="C1437" s="189"/>
      <c r="D1437" s="189"/>
      <c r="E1437" s="189"/>
      <c r="F1437" s="189"/>
    </row>
    <row r="1438" spans="1:6" x14ac:dyDescent="0.25">
      <c r="A1438" s="189"/>
      <c r="B1438" s="189"/>
      <c r="C1438" s="189"/>
      <c r="D1438" s="189"/>
      <c r="E1438" s="189"/>
      <c r="F1438" s="189"/>
    </row>
    <row r="1439" spans="1:6" x14ac:dyDescent="0.25">
      <c r="A1439" s="189"/>
      <c r="B1439" s="189"/>
      <c r="C1439" s="189"/>
      <c r="D1439" s="189"/>
      <c r="E1439" s="189"/>
      <c r="F1439" s="189"/>
    </row>
    <row r="1440" spans="1:6" x14ac:dyDescent="0.25">
      <c r="A1440" s="189"/>
      <c r="B1440" s="189"/>
      <c r="C1440" s="189"/>
      <c r="D1440" s="189"/>
      <c r="E1440" s="189"/>
      <c r="F1440" s="189"/>
    </row>
    <row r="1441" spans="1:6" x14ac:dyDescent="0.25">
      <c r="A1441" s="189"/>
      <c r="B1441" s="189"/>
      <c r="C1441" s="189"/>
      <c r="D1441" s="189"/>
      <c r="E1441" s="189"/>
      <c r="F1441" s="189"/>
    </row>
    <row r="1442" spans="1:6" x14ac:dyDescent="0.25">
      <c r="A1442" s="189"/>
      <c r="B1442" s="189"/>
      <c r="C1442" s="189"/>
      <c r="D1442" s="189"/>
      <c r="E1442" s="189"/>
      <c r="F1442" s="189"/>
    </row>
    <row r="1443" spans="1:6" x14ac:dyDescent="0.25">
      <c r="A1443" s="189"/>
      <c r="B1443" s="189"/>
      <c r="C1443" s="189"/>
      <c r="D1443" s="189"/>
      <c r="E1443" s="189"/>
      <c r="F1443" s="189"/>
    </row>
    <row r="1444" spans="1:6" x14ac:dyDescent="0.25">
      <c r="A1444" s="189"/>
      <c r="B1444" s="189"/>
      <c r="C1444" s="189"/>
      <c r="D1444" s="189"/>
      <c r="E1444" s="189"/>
      <c r="F1444" s="189"/>
    </row>
    <row r="1445" spans="1:6" x14ac:dyDescent="0.25">
      <c r="A1445" s="189"/>
      <c r="B1445" s="189"/>
      <c r="C1445" s="189"/>
      <c r="D1445" s="189"/>
      <c r="E1445" s="189"/>
      <c r="F1445" s="189"/>
    </row>
    <row r="1446" spans="1:6" x14ac:dyDescent="0.25">
      <c r="A1446" s="189"/>
      <c r="B1446" s="189"/>
      <c r="C1446" s="189"/>
      <c r="D1446" s="189"/>
      <c r="E1446" s="189"/>
      <c r="F1446" s="189"/>
    </row>
    <row r="1447" spans="1:6" x14ac:dyDescent="0.25">
      <c r="A1447" s="189"/>
      <c r="B1447" s="189"/>
      <c r="C1447" s="189"/>
      <c r="D1447" s="189"/>
      <c r="E1447" s="189"/>
      <c r="F1447" s="189"/>
    </row>
    <row r="1448" spans="1:6" x14ac:dyDescent="0.25">
      <c r="A1448" s="189"/>
      <c r="B1448" s="189"/>
      <c r="C1448" s="189"/>
      <c r="D1448" s="189"/>
      <c r="E1448" s="189"/>
      <c r="F1448" s="189"/>
    </row>
    <row r="1449" spans="1:6" x14ac:dyDescent="0.25">
      <c r="A1449" s="189"/>
      <c r="B1449" s="189"/>
      <c r="C1449" s="189"/>
      <c r="D1449" s="189"/>
      <c r="E1449" s="189"/>
      <c r="F1449" s="189"/>
    </row>
    <row r="1450" spans="1:6" x14ac:dyDescent="0.25">
      <c r="A1450" s="189"/>
      <c r="B1450" s="189"/>
      <c r="C1450" s="189"/>
      <c r="D1450" s="189"/>
      <c r="E1450" s="189"/>
      <c r="F1450" s="189"/>
    </row>
    <row r="1451" spans="1:6" x14ac:dyDescent="0.25">
      <c r="A1451" s="189"/>
      <c r="B1451" s="189"/>
      <c r="C1451" s="189"/>
      <c r="D1451" s="189"/>
      <c r="E1451" s="189"/>
      <c r="F1451" s="189"/>
    </row>
    <row r="1452" spans="1:6" x14ac:dyDescent="0.25">
      <c r="A1452" s="189"/>
      <c r="B1452" s="189"/>
      <c r="C1452" s="189"/>
      <c r="D1452" s="189"/>
      <c r="E1452" s="189"/>
      <c r="F1452" s="189"/>
    </row>
    <row r="1453" spans="1:6" x14ac:dyDescent="0.25">
      <c r="A1453" s="189"/>
      <c r="B1453" s="189"/>
      <c r="C1453" s="189"/>
      <c r="D1453" s="189"/>
      <c r="E1453" s="189"/>
      <c r="F1453" s="189"/>
    </row>
    <row r="1454" spans="1:6" x14ac:dyDescent="0.25">
      <c r="A1454" s="189"/>
      <c r="B1454" s="189"/>
      <c r="C1454" s="189"/>
      <c r="D1454" s="189"/>
      <c r="E1454" s="189"/>
      <c r="F1454" s="189"/>
    </row>
    <row r="1455" spans="1:6" x14ac:dyDescent="0.25">
      <c r="A1455" s="189"/>
      <c r="B1455" s="189"/>
      <c r="C1455" s="189"/>
      <c r="D1455" s="189"/>
      <c r="E1455" s="189"/>
      <c r="F1455" s="189"/>
    </row>
    <row r="1456" spans="1:6" x14ac:dyDescent="0.25">
      <c r="A1456" s="189"/>
      <c r="B1456" s="189"/>
      <c r="C1456" s="189"/>
      <c r="D1456" s="189"/>
      <c r="E1456" s="189"/>
      <c r="F1456" s="189"/>
    </row>
    <row r="1457" spans="1:6" x14ac:dyDescent="0.25">
      <c r="A1457" s="189"/>
      <c r="B1457" s="189"/>
      <c r="C1457" s="189"/>
      <c r="D1457" s="189"/>
      <c r="E1457" s="189"/>
      <c r="F1457" s="189"/>
    </row>
    <row r="1458" spans="1:6" x14ac:dyDescent="0.25">
      <c r="A1458" s="189"/>
      <c r="B1458" s="189"/>
      <c r="C1458" s="189"/>
      <c r="D1458" s="189"/>
      <c r="E1458" s="189"/>
      <c r="F1458" s="189"/>
    </row>
    <row r="1459" spans="1:6" x14ac:dyDescent="0.25">
      <c r="A1459" s="189"/>
      <c r="B1459" s="189"/>
      <c r="C1459" s="189"/>
      <c r="D1459" s="189"/>
      <c r="E1459" s="189"/>
      <c r="F1459" s="189"/>
    </row>
    <row r="1460" spans="1:6" x14ac:dyDescent="0.25">
      <c r="A1460" s="189"/>
      <c r="B1460" s="189"/>
      <c r="C1460" s="189"/>
      <c r="D1460" s="189"/>
      <c r="E1460" s="189"/>
      <c r="F1460" s="189"/>
    </row>
    <row r="1461" spans="1:6" x14ac:dyDescent="0.25">
      <c r="A1461" s="189"/>
      <c r="B1461" s="189"/>
      <c r="C1461" s="189"/>
      <c r="D1461" s="189"/>
      <c r="E1461" s="189"/>
      <c r="F1461" s="189"/>
    </row>
    <row r="1462" spans="1:6" x14ac:dyDescent="0.25">
      <c r="A1462" s="189"/>
      <c r="B1462" s="189"/>
      <c r="C1462" s="189"/>
      <c r="D1462" s="189"/>
      <c r="E1462" s="189"/>
      <c r="F1462" s="189"/>
    </row>
    <row r="1463" spans="1:6" x14ac:dyDescent="0.25">
      <c r="A1463" s="189"/>
      <c r="B1463" s="189"/>
      <c r="C1463" s="189"/>
      <c r="D1463" s="189"/>
      <c r="E1463" s="189"/>
      <c r="F1463" s="189"/>
    </row>
    <row r="1464" spans="1:6" x14ac:dyDescent="0.25">
      <c r="A1464" s="189"/>
      <c r="B1464" s="189"/>
      <c r="C1464" s="189"/>
      <c r="D1464" s="189"/>
      <c r="E1464" s="189"/>
      <c r="F1464" s="189"/>
    </row>
    <row r="1465" spans="1:6" x14ac:dyDescent="0.25">
      <c r="A1465" s="189"/>
      <c r="B1465" s="189"/>
      <c r="C1465" s="189"/>
      <c r="D1465" s="189"/>
      <c r="E1465" s="189"/>
      <c r="F1465" s="189"/>
    </row>
    <row r="1466" spans="1:6" x14ac:dyDescent="0.25">
      <c r="A1466" s="189"/>
      <c r="B1466" s="189"/>
      <c r="C1466" s="189"/>
      <c r="D1466" s="189"/>
      <c r="E1466" s="189"/>
      <c r="F1466" s="189"/>
    </row>
    <row r="1467" spans="1:6" x14ac:dyDescent="0.25">
      <c r="A1467" s="189"/>
      <c r="B1467" s="189"/>
      <c r="C1467" s="189"/>
      <c r="D1467" s="189"/>
      <c r="E1467" s="189"/>
      <c r="F1467" s="189"/>
    </row>
    <row r="1468" spans="1:6" x14ac:dyDescent="0.25">
      <c r="A1468" s="189"/>
      <c r="B1468" s="189"/>
      <c r="C1468" s="189"/>
      <c r="D1468" s="189"/>
      <c r="E1468" s="189"/>
      <c r="F1468" s="189"/>
    </row>
    <row r="1469" spans="1:6" x14ac:dyDescent="0.25">
      <c r="A1469" s="189"/>
      <c r="B1469" s="189"/>
      <c r="C1469" s="189"/>
      <c r="D1469" s="189"/>
      <c r="E1469" s="189"/>
      <c r="F1469" s="189"/>
    </row>
    <row r="1470" spans="1:6" x14ac:dyDescent="0.25">
      <c r="A1470" s="189"/>
      <c r="B1470" s="189"/>
      <c r="C1470" s="189"/>
      <c r="D1470" s="189"/>
      <c r="E1470" s="189"/>
      <c r="F1470" s="189"/>
    </row>
    <row r="1471" spans="1:6" x14ac:dyDescent="0.25">
      <c r="A1471" s="189"/>
      <c r="B1471" s="189"/>
      <c r="C1471" s="189"/>
      <c r="D1471" s="189"/>
      <c r="E1471" s="189"/>
      <c r="F1471" s="189"/>
    </row>
    <row r="1472" spans="1:6" x14ac:dyDescent="0.25">
      <c r="A1472" s="189"/>
      <c r="B1472" s="189"/>
      <c r="C1472" s="189"/>
      <c r="D1472" s="189"/>
      <c r="E1472" s="189"/>
      <c r="F1472" s="189"/>
    </row>
    <row r="1473" spans="1:6" x14ac:dyDescent="0.25">
      <c r="A1473" s="189"/>
      <c r="B1473" s="189"/>
      <c r="C1473" s="189"/>
      <c r="D1473" s="189"/>
      <c r="E1473" s="189"/>
      <c r="F1473" s="189"/>
    </row>
    <row r="1474" spans="1:6" x14ac:dyDescent="0.25">
      <c r="A1474" s="189"/>
      <c r="B1474" s="189"/>
      <c r="C1474" s="189"/>
      <c r="D1474" s="189"/>
      <c r="E1474" s="189"/>
      <c r="F1474" s="189"/>
    </row>
    <row r="1475" spans="1:6" x14ac:dyDescent="0.25">
      <c r="A1475" s="189"/>
      <c r="B1475" s="189"/>
      <c r="C1475" s="189"/>
      <c r="D1475" s="189"/>
      <c r="E1475" s="189"/>
      <c r="F1475" s="189"/>
    </row>
    <row r="1476" spans="1:6" x14ac:dyDescent="0.25">
      <c r="A1476" s="189"/>
      <c r="B1476" s="189"/>
      <c r="C1476" s="189"/>
      <c r="D1476" s="189"/>
      <c r="E1476" s="189"/>
      <c r="F1476" s="189"/>
    </row>
    <row r="1477" spans="1:6" x14ac:dyDescent="0.25">
      <c r="A1477" s="189"/>
      <c r="B1477" s="189"/>
      <c r="C1477" s="189"/>
      <c r="D1477" s="189"/>
      <c r="E1477" s="189"/>
      <c r="F1477" s="189"/>
    </row>
    <row r="1478" spans="1:6" x14ac:dyDescent="0.25">
      <c r="A1478" s="189"/>
      <c r="B1478" s="189"/>
      <c r="C1478" s="189"/>
      <c r="D1478" s="189"/>
      <c r="E1478" s="189"/>
      <c r="F1478" s="189"/>
    </row>
    <row r="1479" spans="1:6" x14ac:dyDescent="0.25">
      <c r="A1479" s="189"/>
      <c r="B1479" s="189"/>
      <c r="C1479" s="189"/>
      <c r="D1479" s="189"/>
      <c r="E1479" s="189"/>
      <c r="F1479" s="189"/>
    </row>
    <row r="1480" spans="1:6" x14ac:dyDescent="0.25">
      <c r="A1480" s="189"/>
      <c r="B1480" s="189"/>
      <c r="C1480" s="189"/>
      <c r="D1480" s="189"/>
      <c r="E1480" s="189"/>
      <c r="F1480" s="189"/>
    </row>
    <row r="1481" spans="1:6" x14ac:dyDescent="0.25">
      <c r="A1481" s="189"/>
      <c r="B1481" s="189"/>
      <c r="C1481" s="189"/>
      <c r="D1481" s="189"/>
      <c r="E1481" s="189"/>
      <c r="F1481" s="189"/>
    </row>
    <row r="1482" spans="1:6" x14ac:dyDescent="0.25">
      <c r="A1482" s="189"/>
      <c r="B1482" s="189"/>
      <c r="C1482" s="189"/>
      <c r="D1482" s="189"/>
      <c r="E1482" s="189"/>
      <c r="F1482" s="189"/>
    </row>
    <row r="1483" spans="1:6" x14ac:dyDescent="0.25">
      <c r="A1483" s="189"/>
      <c r="B1483" s="189"/>
      <c r="C1483" s="189"/>
      <c r="D1483" s="189"/>
      <c r="E1483" s="189"/>
      <c r="F1483" s="189"/>
    </row>
    <row r="1484" spans="1:6" x14ac:dyDescent="0.25">
      <c r="A1484" s="189"/>
      <c r="B1484" s="189"/>
      <c r="C1484" s="189"/>
      <c r="D1484" s="189"/>
      <c r="E1484" s="189"/>
      <c r="F1484" s="189"/>
    </row>
    <row r="1485" spans="1:6" x14ac:dyDescent="0.25">
      <c r="A1485" s="189"/>
      <c r="B1485" s="189"/>
      <c r="C1485" s="189"/>
      <c r="D1485" s="189"/>
      <c r="E1485" s="189"/>
      <c r="F1485" s="189"/>
    </row>
    <row r="1486" spans="1:6" x14ac:dyDescent="0.25">
      <c r="A1486" s="189"/>
      <c r="B1486" s="189"/>
      <c r="C1486" s="189"/>
      <c r="D1486" s="189"/>
      <c r="E1486" s="189"/>
      <c r="F1486" s="189"/>
    </row>
    <row r="1487" spans="1:6" x14ac:dyDescent="0.25">
      <c r="A1487" s="189"/>
      <c r="B1487" s="189"/>
      <c r="C1487" s="189"/>
      <c r="D1487" s="189"/>
      <c r="E1487" s="189"/>
      <c r="F1487" s="189"/>
    </row>
    <row r="1488" spans="1:6" x14ac:dyDescent="0.25">
      <c r="A1488" s="189"/>
      <c r="B1488" s="189"/>
      <c r="C1488" s="189"/>
      <c r="D1488" s="189"/>
      <c r="E1488" s="189"/>
      <c r="F1488" s="189"/>
    </row>
    <row r="1489" spans="1:6" x14ac:dyDescent="0.25">
      <c r="A1489" s="189"/>
      <c r="B1489" s="189"/>
      <c r="C1489" s="189"/>
      <c r="D1489" s="189"/>
      <c r="E1489" s="189"/>
      <c r="F1489" s="189"/>
    </row>
    <row r="1490" spans="1:6" x14ac:dyDescent="0.25">
      <c r="A1490" s="189"/>
      <c r="B1490" s="189"/>
      <c r="C1490" s="189"/>
      <c r="D1490" s="189"/>
      <c r="E1490" s="189"/>
      <c r="F1490" s="189"/>
    </row>
    <row r="1491" spans="1:6" x14ac:dyDescent="0.25">
      <c r="A1491" s="189"/>
      <c r="B1491" s="189"/>
      <c r="C1491" s="189"/>
      <c r="D1491" s="189"/>
      <c r="E1491" s="189"/>
      <c r="F1491" s="189"/>
    </row>
    <row r="1492" spans="1:6" x14ac:dyDescent="0.25">
      <c r="A1492" s="189"/>
      <c r="B1492" s="189"/>
      <c r="C1492" s="189"/>
      <c r="D1492" s="189"/>
      <c r="E1492" s="189"/>
      <c r="F1492" s="189"/>
    </row>
    <row r="1493" spans="1:6" x14ac:dyDescent="0.25">
      <c r="A1493" s="189"/>
      <c r="B1493" s="189"/>
      <c r="C1493" s="189"/>
      <c r="D1493" s="189"/>
      <c r="E1493" s="189"/>
      <c r="F1493" s="189"/>
    </row>
    <row r="1494" spans="1:6" x14ac:dyDescent="0.25">
      <c r="A1494" s="189"/>
      <c r="B1494" s="189"/>
      <c r="C1494" s="189"/>
      <c r="D1494" s="189"/>
      <c r="E1494" s="189"/>
      <c r="F1494" s="189"/>
    </row>
    <row r="1495" spans="1:6" x14ac:dyDescent="0.25">
      <c r="A1495" s="189"/>
      <c r="B1495" s="189"/>
      <c r="C1495" s="189"/>
      <c r="D1495" s="189"/>
      <c r="E1495" s="189"/>
      <c r="F1495" s="189"/>
    </row>
    <row r="1496" spans="1:6" x14ac:dyDescent="0.25">
      <c r="A1496" s="189"/>
      <c r="B1496" s="189"/>
      <c r="C1496" s="189"/>
      <c r="D1496" s="189"/>
      <c r="E1496" s="189"/>
      <c r="F1496" s="189"/>
    </row>
    <row r="1497" spans="1:6" x14ac:dyDescent="0.25">
      <c r="A1497" s="189"/>
      <c r="B1497" s="189"/>
      <c r="C1497" s="189"/>
      <c r="D1497" s="189"/>
      <c r="E1497" s="189"/>
      <c r="F1497" s="189"/>
    </row>
    <row r="1498" spans="1:6" x14ac:dyDescent="0.25">
      <c r="A1498" s="189"/>
      <c r="B1498" s="189"/>
      <c r="C1498" s="189"/>
      <c r="D1498" s="189"/>
      <c r="E1498" s="189"/>
      <c r="F1498" s="189"/>
    </row>
    <row r="1499" spans="1:6" x14ac:dyDescent="0.25">
      <c r="A1499" s="189"/>
      <c r="B1499" s="189"/>
      <c r="C1499" s="189"/>
      <c r="D1499" s="189"/>
      <c r="E1499" s="189"/>
      <c r="F1499" s="189"/>
    </row>
    <row r="1500" spans="1:6" x14ac:dyDescent="0.25">
      <c r="A1500" s="189"/>
      <c r="B1500" s="189"/>
      <c r="C1500" s="189"/>
      <c r="D1500" s="189"/>
      <c r="E1500" s="189"/>
      <c r="F1500" s="189"/>
    </row>
    <row r="1501" spans="1:6" x14ac:dyDescent="0.25">
      <c r="A1501" s="189"/>
      <c r="B1501" s="189"/>
      <c r="C1501" s="189"/>
      <c r="D1501" s="189"/>
      <c r="E1501" s="189"/>
      <c r="F1501" s="189"/>
    </row>
    <row r="1502" spans="1:6" x14ac:dyDescent="0.25">
      <c r="A1502" s="189"/>
      <c r="B1502" s="189"/>
      <c r="C1502" s="189"/>
      <c r="D1502" s="189"/>
      <c r="E1502" s="189"/>
      <c r="F1502" s="189"/>
    </row>
    <row r="1503" spans="1:6" x14ac:dyDescent="0.25">
      <c r="A1503" s="189"/>
      <c r="B1503" s="189"/>
      <c r="C1503" s="189"/>
      <c r="D1503" s="189"/>
      <c r="E1503" s="189"/>
      <c r="F1503" s="189"/>
    </row>
    <row r="1504" spans="1:6" x14ac:dyDescent="0.25">
      <c r="A1504" s="189"/>
      <c r="B1504" s="189"/>
      <c r="C1504" s="189"/>
      <c r="D1504" s="189"/>
      <c r="E1504" s="189"/>
      <c r="F1504" s="189"/>
    </row>
    <row r="1505" spans="1:6" x14ac:dyDescent="0.25">
      <c r="A1505" s="189"/>
      <c r="B1505" s="189"/>
      <c r="C1505" s="189"/>
      <c r="D1505" s="189"/>
      <c r="E1505" s="189"/>
      <c r="F1505" s="189"/>
    </row>
    <row r="1506" spans="1:6" x14ac:dyDescent="0.25">
      <c r="A1506" s="189"/>
      <c r="B1506" s="189"/>
      <c r="C1506" s="189"/>
      <c r="D1506" s="189"/>
      <c r="E1506" s="189"/>
      <c r="F1506" s="189"/>
    </row>
    <row r="1507" spans="1:6" x14ac:dyDescent="0.25">
      <c r="A1507" s="189"/>
      <c r="B1507" s="189"/>
      <c r="C1507" s="189"/>
      <c r="D1507" s="189"/>
      <c r="E1507" s="189"/>
      <c r="F1507" s="189"/>
    </row>
    <row r="1508" spans="1:6" x14ac:dyDescent="0.25">
      <c r="A1508" s="189"/>
      <c r="B1508" s="189"/>
      <c r="C1508" s="189"/>
      <c r="D1508" s="189"/>
      <c r="E1508" s="189"/>
      <c r="F1508" s="189"/>
    </row>
    <row r="1509" spans="1:6" x14ac:dyDescent="0.25">
      <c r="A1509" s="189"/>
      <c r="B1509" s="189"/>
      <c r="C1509" s="189"/>
      <c r="D1509" s="189"/>
      <c r="E1509" s="189"/>
      <c r="F1509" s="189"/>
    </row>
    <row r="1510" spans="1:6" x14ac:dyDescent="0.25">
      <c r="A1510" s="189"/>
      <c r="B1510" s="189"/>
      <c r="C1510" s="189"/>
      <c r="D1510" s="189"/>
      <c r="E1510" s="189"/>
      <c r="F1510" s="189"/>
    </row>
    <row r="1511" spans="1:6" x14ac:dyDescent="0.25">
      <c r="A1511" s="189"/>
      <c r="B1511" s="189"/>
      <c r="C1511" s="189"/>
      <c r="D1511" s="189"/>
      <c r="E1511" s="189"/>
      <c r="F1511" s="189"/>
    </row>
    <row r="1512" spans="1:6" x14ac:dyDescent="0.25">
      <c r="A1512" s="189"/>
      <c r="B1512" s="189"/>
      <c r="C1512" s="189"/>
      <c r="D1512" s="189"/>
      <c r="E1512" s="189"/>
      <c r="F1512" s="189"/>
    </row>
    <row r="1513" spans="1:6" x14ac:dyDescent="0.25">
      <c r="A1513" s="189"/>
      <c r="B1513" s="189"/>
      <c r="C1513" s="189"/>
      <c r="D1513" s="189"/>
      <c r="E1513" s="189"/>
      <c r="F1513" s="189"/>
    </row>
    <row r="1514" spans="1:6" x14ac:dyDescent="0.25">
      <c r="A1514" s="189"/>
      <c r="B1514" s="189"/>
      <c r="C1514" s="189"/>
      <c r="D1514" s="189"/>
      <c r="E1514" s="189"/>
      <c r="F1514" s="189"/>
    </row>
    <row r="1515" spans="1:6" x14ac:dyDescent="0.25">
      <c r="A1515" s="189"/>
      <c r="B1515" s="189"/>
      <c r="C1515" s="189"/>
      <c r="D1515" s="189"/>
      <c r="E1515" s="189"/>
      <c r="F1515" s="189"/>
    </row>
    <row r="1516" spans="1:6" x14ac:dyDescent="0.25">
      <c r="A1516" s="189"/>
      <c r="B1516" s="189"/>
      <c r="C1516" s="189"/>
      <c r="D1516" s="189"/>
      <c r="E1516" s="189"/>
      <c r="F1516" s="189"/>
    </row>
    <row r="1517" spans="1:6" x14ac:dyDescent="0.25">
      <c r="A1517" s="189"/>
      <c r="B1517" s="189"/>
      <c r="C1517" s="189"/>
      <c r="D1517" s="189"/>
      <c r="E1517" s="189"/>
      <c r="F1517" s="189"/>
    </row>
    <row r="1518" spans="1:6" x14ac:dyDescent="0.25">
      <c r="A1518" s="189"/>
      <c r="B1518" s="189"/>
      <c r="C1518" s="189"/>
      <c r="D1518" s="189"/>
      <c r="E1518" s="189"/>
      <c r="F1518" s="189"/>
    </row>
    <row r="1519" spans="1:6" x14ac:dyDescent="0.25">
      <c r="A1519" s="189"/>
      <c r="B1519" s="189"/>
      <c r="C1519" s="189"/>
      <c r="D1519" s="189"/>
      <c r="E1519" s="189"/>
      <c r="F1519" s="189"/>
    </row>
    <row r="1520" spans="1:6" x14ac:dyDescent="0.25">
      <c r="A1520" s="189"/>
      <c r="B1520" s="189"/>
      <c r="C1520" s="189"/>
      <c r="D1520" s="189"/>
      <c r="E1520" s="189"/>
      <c r="F1520" s="189"/>
    </row>
    <row r="1521" spans="1:6" x14ac:dyDescent="0.25">
      <c r="A1521" s="189"/>
      <c r="B1521" s="189"/>
      <c r="C1521" s="189"/>
      <c r="D1521" s="189"/>
      <c r="E1521" s="189"/>
      <c r="F1521" s="189"/>
    </row>
    <row r="1522" spans="1:6" x14ac:dyDescent="0.25">
      <c r="A1522" s="189"/>
      <c r="B1522" s="189"/>
      <c r="C1522" s="189"/>
      <c r="D1522" s="189"/>
      <c r="E1522" s="189"/>
      <c r="F1522" s="189"/>
    </row>
    <row r="1523" spans="1:6" x14ac:dyDescent="0.25">
      <c r="A1523" s="189"/>
      <c r="B1523" s="189"/>
      <c r="C1523" s="189"/>
      <c r="D1523" s="189"/>
      <c r="E1523" s="189"/>
      <c r="F1523" s="189"/>
    </row>
    <row r="1524" spans="1:6" x14ac:dyDescent="0.25">
      <c r="A1524" s="189"/>
      <c r="B1524" s="189"/>
      <c r="C1524" s="189"/>
      <c r="D1524" s="189"/>
      <c r="E1524" s="189"/>
      <c r="F1524" s="189"/>
    </row>
    <row r="1525" spans="1:6" x14ac:dyDescent="0.25">
      <c r="A1525" s="189"/>
      <c r="B1525" s="189"/>
      <c r="C1525" s="189"/>
      <c r="D1525" s="189"/>
      <c r="E1525" s="189"/>
      <c r="F1525" s="189"/>
    </row>
    <row r="1526" spans="1:6" x14ac:dyDescent="0.25">
      <c r="A1526" s="189"/>
      <c r="B1526" s="189"/>
      <c r="C1526" s="189"/>
      <c r="D1526" s="189"/>
      <c r="E1526" s="189"/>
      <c r="F1526" s="189"/>
    </row>
    <row r="1527" spans="1:6" x14ac:dyDescent="0.25">
      <c r="A1527" s="189"/>
      <c r="B1527" s="189"/>
      <c r="C1527" s="189"/>
      <c r="D1527" s="189"/>
      <c r="E1527" s="189"/>
      <c r="F1527" s="189"/>
    </row>
    <row r="1528" spans="1:6" x14ac:dyDescent="0.25">
      <c r="A1528" s="189"/>
      <c r="B1528" s="189"/>
      <c r="C1528" s="189"/>
      <c r="D1528" s="189"/>
      <c r="E1528" s="189"/>
      <c r="F1528" s="189"/>
    </row>
    <row r="1529" spans="1:6" x14ac:dyDescent="0.25">
      <c r="A1529" s="189"/>
      <c r="B1529" s="189"/>
      <c r="C1529" s="189"/>
      <c r="D1529" s="189"/>
      <c r="E1529" s="189"/>
      <c r="F1529" s="189"/>
    </row>
    <row r="1530" spans="1:6" x14ac:dyDescent="0.25">
      <c r="A1530" s="189"/>
      <c r="B1530" s="189"/>
      <c r="C1530" s="189"/>
      <c r="D1530" s="189"/>
      <c r="E1530" s="189"/>
      <c r="F1530" s="189"/>
    </row>
    <row r="1531" spans="1:6" x14ac:dyDescent="0.25">
      <c r="A1531" s="189"/>
      <c r="B1531" s="189"/>
      <c r="C1531" s="189"/>
      <c r="D1531" s="189"/>
      <c r="E1531" s="189"/>
      <c r="F1531" s="189"/>
    </row>
    <row r="1532" spans="1:6" x14ac:dyDescent="0.25">
      <c r="A1532" s="189"/>
      <c r="B1532" s="189"/>
      <c r="C1532" s="189"/>
      <c r="D1532" s="189"/>
      <c r="E1532" s="189"/>
      <c r="F1532" s="189"/>
    </row>
    <row r="1533" spans="1:6" x14ac:dyDescent="0.25">
      <c r="A1533" s="189"/>
      <c r="B1533" s="189"/>
      <c r="C1533" s="189"/>
      <c r="D1533" s="189"/>
      <c r="E1533" s="189"/>
      <c r="F1533" s="189"/>
    </row>
    <row r="1534" spans="1:6" x14ac:dyDescent="0.25">
      <c r="A1534" s="189"/>
      <c r="B1534" s="189"/>
      <c r="C1534" s="189"/>
      <c r="D1534" s="189"/>
      <c r="E1534" s="189"/>
      <c r="F1534" s="189"/>
    </row>
    <row r="1535" spans="1:6" x14ac:dyDescent="0.25">
      <c r="A1535" s="189"/>
      <c r="B1535" s="189"/>
      <c r="C1535" s="189"/>
      <c r="D1535" s="189"/>
      <c r="E1535" s="189"/>
      <c r="F1535" s="189"/>
    </row>
    <row r="1536" spans="1:6" x14ac:dyDescent="0.25">
      <c r="A1536" s="189"/>
      <c r="B1536" s="189"/>
      <c r="C1536" s="189"/>
      <c r="D1536" s="189"/>
      <c r="E1536" s="189"/>
      <c r="F1536" s="189"/>
    </row>
    <row r="1537" spans="1:6" x14ac:dyDescent="0.25">
      <c r="A1537" s="189"/>
      <c r="B1537" s="189"/>
      <c r="C1537" s="189"/>
      <c r="D1537" s="189"/>
      <c r="E1537" s="189"/>
      <c r="F1537" s="189"/>
    </row>
    <row r="1538" spans="1:6" x14ac:dyDescent="0.25">
      <c r="A1538" s="189"/>
      <c r="B1538" s="189"/>
      <c r="C1538" s="189"/>
      <c r="D1538" s="189"/>
      <c r="E1538" s="189"/>
      <c r="F1538" s="189"/>
    </row>
    <row r="1539" spans="1:6" x14ac:dyDescent="0.25">
      <c r="A1539" s="189"/>
      <c r="B1539" s="189"/>
      <c r="C1539" s="189"/>
      <c r="D1539" s="189"/>
      <c r="E1539" s="189"/>
      <c r="F1539" s="189"/>
    </row>
    <row r="1540" spans="1:6" x14ac:dyDescent="0.25">
      <c r="A1540" s="189"/>
      <c r="B1540" s="189"/>
      <c r="C1540" s="189"/>
      <c r="D1540" s="189"/>
      <c r="E1540" s="189"/>
      <c r="F1540" s="189"/>
    </row>
    <row r="1541" spans="1:6" x14ac:dyDescent="0.25">
      <c r="A1541" s="189"/>
      <c r="B1541" s="189"/>
      <c r="C1541" s="189"/>
      <c r="D1541" s="189"/>
      <c r="E1541" s="189"/>
      <c r="F1541" s="189"/>
    </row>
    <row r="1542" spans="1:6" x14ac:dyDescent="0.25">
      <c r="A1542" s="189"/>
      <c r="B1542" s="189"/>
      <c r="C1542" s="189"/>
      <c r="D1542" s="189"/>
      <c r="E1542" s="189"/>
      <c r="F1542" s="189"/>
    </row>
    <row r="1543" spans="1:6" x14ac:dyDescent="0.25">
      <c r="A1543" s="189"/>
      <c r="B1543" s="189"/>
      <c r="C1543" s="189"/>
      <c r="D1543" s="189"/>
      <c r="E1543" s="189"/>
      <c r="F1543" s="189"/>
    </row>
    <row r="1544" spans="1:6" x14ac:dyDescent="0.25">
      <c r="A1544" s="189"/>
      <c r="B1544" s="189"/>
      <c r="C1544" s="189"/>
      <c r="D1544" s="189"/>
      <c r="E1544" s="189"/>
      <c r="F1544" s="189"/>
    </row>
    <row r="1545" spans="1:6" x14ac:dyDescent="0.25">
      <c r="A1545" s="189"/>
      <c r="B1545" s="189"/>
      <c r="C1545" s="189"/>
      <c r="D1545" s="189"/>
      <c r="E1545" s="189"/>
      <c r="F1545" s="189"/>
    </row>
    <row r="1546" spans="1:6" x14ac:dyDescent="0.25">
      <c r="A1546" s="189"/>
      <c r="B1546" s="189"/>
      <c r="C1546" s="189"/>
      <c r="D1546" s="189"/>
      <c r="E1546" s="189"/>
      <c r="F1546" s="189"/>
    </row>
    <row r="1547" spans="1:6" x14ac:dyDescent="0.25">
      <c r="A1547" s="189"/>
      <c r="B1547" s="189"/>
      <c r="C1547" s="189"/>
      <c r="D1547" s="189"/>
      <c r="E1547" s="189"/>
      <c r="F1547" s="189"/>
    </row>
    <row r="1548" spans="1:6" x14ac:dyDescent="0.25">
      <c r="A1548" s="189"/>
      <c r="B1548" s="189"/>
      <c r="C1548" s="189"/>
      <c r="D1548" s="189"/>
      <c r="E1548" s="189"/>
      <c r="F1548" s="189"/>
    </row>
    <row r="1549" spans="1:6" x14ac:dyDescent="0.25">
      <c r="A1549" s="189"/>
      <c r="B1549" s="189"/>
      <c r="C1549" s="189"/>
      <c r="D1549" s="189"/>
      <c r="E1549" s="189"/>
      <c r="F1549" s="189"/>
    </row>
    <row r="1550" spans="1:6" x14ac:dyDescent="0.25">
      <c r="A1550" s="189"/>
      <c r="B1550" s="189"/>
      <c r="C1550" s="189"/>
      <c r="D1550" s="189"/>
      <c r="E1550" s="189"/>
      <c r="F1550" s="189"/>
    </row>
    <row r="1551" spans="1:6" x14ac:dyDescent="0.25">
      <c r="A1551" s="189"/>
      <c r="B1551" s="189"/>
      <c r="C1551" s="189"/>
      <c r="D1551" s="189"/>
      <c r="E1551" s="189"/>
      <c r="F1551" s="189"/>
    </row>
    <row r="1552" spans="1:6" x14ac:dyDescent="0.25">
      <c r="A1552" s="189"/>
      <c r="B1552" s="189"/>
      <c r="C1552" s="189"/>
      <c r="D1552" s="189"/>
      <c r="E1552" s="189"/>
      <c r="F1552" s="189"/>
    </row>
    <row r="1553" spans="1:6" x14ac:dyDescent="0.25">
      <c r="A1553" s="189"/>
      <c r="B1553" s="189"/>
      <c r="C1553" s="189"/>
      <c r="D1553" s="189"/>
      <c r="E1553" s="189"/>
      <c r="F1553" s="189"/>
    </row>
    <row r="1554" spans="1:6" x14ac:dyDescent="0.25">
      <c r="A1554" s="189"/>
      <c r="B1554" s="189"/>
      <c r="C1554" s="189"/>
      <c r="D1554" s="189"/>
      <c r="E1554" s="189"/>
      <c r="F1554" s="189"/>
    </row>
    <row r="1555" spans="1:6" x14ac:dyDescent="0.25">
      <c r="A1555" s="189"/>
      <c r="B1555" s="189"/>
      <c r="C1555" s="189"/>
      <c r="D1555" s="189"/>
      <c r="E1555" s="189"/>
      <c r="F1555" s="189"/>
    </row>
    <row r="1556" spans="1:6" x14ac:dyDescent="0.25">
      <c r="A1556" s="189"/>
      <c r="B1556" s="189"/>
      <c r="C1556" s="189"/>
      <c r="D1556" s="189"/>
      <c r="E1556" s="189"/>
      <c r="F1556" s="189"/>
    </row>
    <row r="1557" spans="1:6" x14ac:dyDescent="0.25">
      <c r="A1557" s="189"/>
      <c r="B1557" s="189"/>
      <c r="C1557" s="189"/>
      <c r="D1557" s="189"/>
      <c r="E1557" s="189"/>
      <c r="F1557" s="189"/>
    </row>
    <row r="1558" spans="1:6" x14ac:dyDescent="0.25">
      <c r="A1558" s="189"/>
      <c r="B1558" s="189"/>
      <c r="C1558" s="189"/>
      <c r="D1558" s="189"/>
      <c r="E1558" s="189"/>
      <c r="F1558" s="189"/>
    </row>
    <row r="1559" spans="1:6" x14ac:dyDescent="0.25">
      <c r="A1559" s="189"/>
      <c r="B1559" s="189"/>
      <c r="C1559" s="189"/>
      <c r="D1559" s="189"/>
      <c r="E1559" s="189"/>
      <c r="F1559" s="189"/>
    </row>
    <row r="1560" spans="1:6" x14ac:dyDescent="0.25">
      <c r="A1560" s="189"/>
      <c r="B1560" s="189"/>
      <c r="C1560" s="189"/>
      <c r="D1560" s="189"/>
      <c r="E1560" s="189"/>
      <c r="F1560" s="189"/>
    </row>
    <row r="1561" spans="1:6" x14ac:dyDescent="0.25">
      <c r="A1561" s="189"/>
      <c r="B1561" s="189"/>
      <c r="C1561" s="189"/>
      <c r="D1561" s="189"/>
      <c r="E1561" s="189"/>
      <c r="F1561" s="189"/>
    </row>
    <row r="1562" spans="1:6" x14ac:dyDescent="0.25">
      <c r="A1562" s="189"/>
      <c r="B1562" s="189"/>
      <c r="C1562" s="189"/>
      <c r="D1562" s="189"/>
      <c r="E1562" s="189"/>
      <c r="F1562" s="189"/>
    </row>
    <row r="1563" spans="1:6" x14ac:dyDescent="0.25">
      <c r="A1563" s="189"/>
      <c r="B1563" s="189"/>
      <c r="C1563" s="189"/>
      <c r="D1563" s="189"/>
      <c r="E1563" s="189"/>
      <c r="F1563" s="189"/>
    </row>
    <row r="1564" spans="1:6" x14ac:dyDescent="0.25">
      <c r="A1564" s="189"/>
      <c r="B1564" s="189"/>
      <c r="C1564" s="189"/>
      <c r="D1564" s="189"/>
      <c r="E1564" s="189"/>
      <c r="F1564" s="189"/>
    </row>
    <row r="1565" spans="1:6" x14ac:dyDescent="0.25">
      <c r="A1565" s="189"/>
      <c r="B1565" s="189"/>
      <c r="C1565" s="189"/>
      <c r="D1565" s="189"/>
      <c r="E1565" s="189"/>
      <c r="F1565" s="189"/>
    </row>
    <row r="1566" spans="1:6" x14ac:dyDescent="0.25">
      <c r="A1566" s="189"/>
      <c r="B1566" s="189"/>
      <c r="C1566" s="189"/>
      <c r="D1566" s="189"/>
      <c r="E1566" s="189"/>
      <c r="F1566" s="189"/>
    </row>
    <row r="1567" spans="1:6" x14ac:dyDescent="0.25">
      <c r="A1567" s="189"/>
      <c r="B1567" s="189"/>
      <c r="C1567" s="189"/>
      <c r="D1567" s="189"/>
      <c r="E1567" s="189"/>
      <c r="F1567" s="189"/>
    </row>
    <row r="1568" spans="1:6" x14ac:dyDescent="0.25">
      <c r="A1568" s="189"/>
      <c r="B1568" s="189"/>
      <c r="C1568" s="189"/>
      <c r="D1568" s="189"/>
      <c r="E1568" s="189"/>
      <c r="F1568" s="189"/>
    </row>
    <row r="1569" spans="1:6" x14ac:dyDescent="0.25">
      <c r="A1569" s="189"/>
      <c r="B1569" s="189"/>
      <c r="C1569" s="189"/>
      <c r="D1569" s="189"/>
      <c r="E1569" s="189"/>
      <c r="F1569" s="189"/>
    </row>
    <row r="1570" spans="1:6" x14ac:dyDescent="0.25">
      <c r="A1570" s="189"/>
      <c r="B1570" s="189"/>
      <c r="C1570" s="189"/>
      <c r="D1570" s="189"/>
      <c r="E1570" s="189"/>
      <c r="F1570" s="189"/>
    </row>
    <row r="1571" spans="1:6" x14ac:dyDescent="0.25">
      <c r="A1571" s="189"/>
      <c r="B1571" s="189"/>
      <c r="C1571" s="189"/>
      <c r="D1571" s="189"/>
      <c r="E1571" s="189"/>
      <c r="F1571" s="189"/>
    </row>
    <row r="1572" spans="1:6" x14ac:dyDescent="0.25">
      <c r="A1572" s="189"/>
      <c r="B1572" s="189"/>
      <c r="C1572" s="189"/>
      <c r="D1572" s="189"/>
      <c r="E1572" s="189"/>
      <c r="F1572" s="189"/>
    </row>
    <row r="1573" spans="1:6" x14ac:dyDescent="0.25">
      <c r="A1573" s="189"/>
      <c r="B1573" s="189"/>
      <c r="C1573" s="189"/>
      <c r="D1573" s="189"/>
      <c r="E1573" s="189"/>
      <c r="F1573" s="189"/>
    </row>
    <row r="1574" spans="1:6" x14ac:dyDescent="0.25">
      <c r="A1574" s="189"/>
      <c r="B1574" s="189"/>
      <c r="C1574" s="189"/>
      <c r="D1574" s="189"/>
      <c r="E1574" s="189"/>
      <c r="F1574" s="189"/>
    </row>
    <row r="1575" spans="1:6" x14ac:dyDescent="0.25">
      <c r="A1575" s="189"/>
      <c r="B1575" s="189"/>
      <c r="C1575" s="189"/>
      <c r="D1575" s="189"/>
      <c r="E1575" s="189"/>
      <c r="F1575" s="189"/>
    </row>
    <row r="1576" spans="1:6" x14ac:dyDescent="0.25">
      <c r="A1576" s="189"/>
      <c r="B1576" s="189"/>
      <c r="C1576" s="189"/>
      <c r="D1576" s="189"/>
      <c r="E1576" s="189"/>
      <c r="F1576" s="189"/>
    </row>
    <row r="1577" spans="1:6" x14ac:dyDescent="0.25">
      <c r="A1577" s="189"/>
      <c r="B1577" s="189"/>
      <c r="C1577" s="189"/>
      <c r="D1577" s="189"/>
      <c r="E1577" s="189"/>
      <c r="F1577" s="189"/>
    </row>
    <row r="1578" spans="1:6" x14ac:dyDescent="0.25">
      <c r="A1578" s="189"/>
      <c r="B1578" s="189"/>
      <c r="C1578" s="189"/>
      <c r="D1578" s="189"/>
      <c r="E1578" s="189"/>
      <c r="F1578" s="189"/>
    </row>
    <row r="1579" spans="1:6" x14ac:dyDescent="0.25">
      <c r="A1579" s="189"/>
      <c r="B1579" s="189"/>
      <c r="C1579" s="189"/>
      <c r="D1579" s="189"/>
      <c r="E1579" s="189"/>
      <c r="F1579" s="189"/>
    </row>
    <row r="1580" spans="1:6" x14ac:dyDescent="0.25">
      <c r="A1580" s="189"/>
      <c r="B1580" s="189"/>
      <c r="C1580" s="189"/>
      <c r="D1580" s="189"/>
      <c r="E1580" s="189"/>
      <c r="F1580" s="189"/>
    </row>
    <row r="1581" spans="1:6" x14ac:dyDescent="0.25">
      <c r="A1581" s="189"/>
      <c r="B1581" s="189"/>
      <c r="C1581" s="189"/>
      <c r="D1581" s="189"/>
      <c r="E1581" s="189"/>
      <c r="F1581" s="189"/>
    </row>
    <row r="1582" spans="1:6" x14ac:dyDescent="0.25">
      <c r="A1582" s="189"/>
      <c r="B1582" s="189"/>
      <c r="C1582" s="189"/>
      <c r="D1582" s="189"/>
      <c r="E1582" s="189"/>
      <c r="F1582" s="189"/>
    </row>
    <row r="1583" spans="1:6" x14ac:dyDescent="0.25">
      <c r="A1583" s="189"/>
      <c r="B1583" s="189"/>
      <c r="C1583" s="189"/>
      <c r="D1583" s="189"/>
      <c r="E1583" s="189"/>
      <c r="F1583" s="189"/>
    </row>
    <row r="1584" spans="1:6" x14ac:dyDescent="0.25">
      <c r="A1584" s="189"/>
      <c r="B1584" s="189"/>
      <c r="C1584" s="189"/>
      <c r="D1584" s="189"/>
      <c r="E1584" s="189"/>
      <c r="F1584" s="189"/>
    </row>
    <row r="1585" spans="1:6" x14ac:dyDescent="0.25">
      <c r="A1585" s="189"/>
      <c r="B1585" s="189"/>
      <c r="C1585" s="189"/>
      <c r="D1585" s="189"/>
      <c r="E1585" s="189"/>
      <c r="F1585" s="189"/>
    </row>
    <row r="1586" spans="1:6" x14ac:dyDescent="0.25">
      <c r="A1586" s="189"/>
      <c r="B1586" s="189"/>
      <c r="C1586" s="189"/>
      <c r="D1586" s="189"/>
      <c r="E1586" s="189"/>
      <c r="F1586" s="189"/>
    </row>
    <row r="1587" spans="1:6" x14ac:dyDescent="0.25">
      <c r="A1587" s="189"/>
      <c r="B1587" s="189"/>
      <c r="C1587" s="189"/>
      <c r="D1587" s="189"/>
      <c r="E1587" s="189"/>
      <c r="F1587" s="189"/>
    </row>
    <row r="1588" spans="1:6" x14ac:dyDescent="0.25">
      <c r="A1588" s="189"/>
      <c r="B1588" s="189"/>
      <c r="C1588" s="189"/>
      <c r="D1588" s="189"/>
      <c r="E1588" s="189"/>
      <c r="F1588" s="189"/>
    </row>
    <row r="1589" spans="1:6" x14ac:dyDescent="0.25">
      <c r="A1589" s="189"/>
      <c r="B1589" s="189"/>
      <c r="C1589" s="189"/>
      <c r="D1589" s="189"/>
      <c r="E1589" s="189"/>
      <c r="F1589" s="189"/>
    </row>
    <row r="1590" spans="1:6" x14ac:dyDescent="0.25">
      <c r="A1590" s="189"/>
      <c r="B1590" s="189"/>
      <c r="C1590" s="189"/>
      <c r="D1590" s="189"/>
      <c r="E1590" s="189"/>
      <c r="F1590" s="189"/>
    </row>
    <row r="1591" spans="1:6" x14ac:dyDescent="0.25">
      <c r="A1591" s="189"/>
      <c r="B1591" s="189"/>
      <c r="C1591" s="189"/>
      <c r="D1591" s="189"/>
      <c r="E1591" s="189"/>
      <c r="F1591" s="189"/>
    </row>
    <row r="1592" spans="1:6" x14ac:dyDescent="0.25">
      <c r="A1592" s="189"/>
      <c r="B1592" s="189"/>
      <c r="C1592" s="189"/>
      <c r="D1592" s="189"/>
      <c r="E1592" s="189"/>
      <c r="F1592" s="189"/>
    </row>
    <row r="1593" spans="1:6" x14ac:dyDescent="0.25">
      <c r="A1593" s="189"/>
      <c r="B1593" s="189"/>
      <c r="C1593" s="189"/>
      <c r="D1593" s="189"/>
      <c r="E1593" s="189"/>
      <c r="F1593" s="189"/>
    </row>
    <row r="1594" spans="1:6" x14ac:dyDescent="0.25">
      <c r="A1594" s="189"/>
      <c r="B1594" s="189"/>
      <c r="C1594" s="189"/>
      <c r="D1594" s="189"/>
      <c r="E1594" s="189"/>
      <c r="F1594" s="189"/>
    </row>
    <row r="1595" spans="1:6" x14ac:dyDescent="0.25">
      <c r="A1595" s="189"/>
      <c r="B1595" s="189"/>
      <c r="C1595" s="189"/>
      <c r="D1595" s="189"/>
      <c r="E1595" s="189"/>
      <c r="F1595" s="189"/>
    </row>
    <row r="1596" spans="1:6" x14ac:dyDescent="0.25">
      <c r="A1596" s="189"/>
      <c r="B1596" s="189"/>
      <c r="C1596" s="189"/>
      <c r="D1596" s="189"/>
      <c r="E1596" s="189"/>
      <c r="F1596" s="189"/>
    </row>
    <row r="1597" spans="1:6" x14ac:dyDescent="0.25">
      <c r="A1597" s="189"/>
      <c r="B1597" s="189"/>
      <c r="C1597" s="189"/>
      <c r="D1597" s="189"/>
      <c r="E1597" s="189"/>
      <c r="F1597" s="189"/>
    </row>
    <row r="1598" spans="1:6" x14ac:dyDescent="0.25">
      <c r="A1598" s="189"/>
      <c r="B1598" s="189"/>
      <c r="C1598" s="189"/>
      <c r="D1598" s="189"/>
      <c r="E1598" s="189"/>
      <c r="F1598" s="189"/>
    </row>
    <row r="1599" spans="1:6" x14ac:dyDescent="0.25">
      <c r="A1599" s="189"/>
      <c r="B1599" s="189"/>
      <c r="C1599" s="189"/>
      <c r="D1599" s="189"/>
      <c r="E1599" s="189"/>
      <c r="F1599" s="189"/>
    </row>
    <row r="1600" spans="1:6" x14ac:dyDescent="0.25">
      <c r="A1600" s="189"/>
      <c r="B1600" s="189"/>
      <c r="C1600" s="189"/>
      <c r="D1600" s="189"/>
      <c r="E1600" s="189"/>
      <c r="F1600" s="189"/>
    </row>
    <row r="1601" spans="1:6" x14ac:dyDescent="0.25">
      <c r="A1601" s="189"/>
      <c r="B1601" s="189"/>
      <c r="C1601" s="189"/>
      <c r="D1601" s="189"/>
      <c r="E1601" s="189"/>
      <c r="F1601" s="189"/>
    </row>
    <row r="1602" spans="1:6" x14ac:dyDescent="0.25">
      <c r="A1602" s="189"/>
      <c r="B1602" s="189"/>
      <c r="C1602" s="189"/>
      <c r="D1602" s="189"/>
      <c r="E1602" s="189"/>
      <c r="F1602" s="189"/>
    </row>
    <row r="1603" spans="1:6" x14ac:dyDescent="0.25">
      <c r="A1603" s="189"/>
      <c r="B1603" s="189"/>
      <c r="C1603" s="189"/>
      <c r="D1603" s="189"/>
      <c r="E1603" s="189"/>
      <c r="F1603" s="189"/>
    </row>
    <row r="1604" spans="1:6" x14ac:dyDescent="0.25">
      <c r="A1604" s="189"/>
      <c r="B1604" s="189"/>
      <c r="C1604" s="189"/>
      <c r="D1604" s="189"/>
      <c r="E1604" s="189"/>
      <c r="F1604" s="189"/>
    </row>
    <row r="1605" spans="1:6" x14ac:dyDescent="0.25">
      <c r="A1605" s="189"/>
      <c r="B1605" s="189"/>
      <c r="C1605" s="189"/>
      <c r="D1605" s="189"/>
      <c r="E1605" s="189"/>
      <c r="F1605" s="189"/>
    </row>
    <row r="1606" spans="1:6" x14ac:dyDescent="0.25">
      <c r="A1606" s="189"/>
      <c r="B1606" s="189"/>
      <c r="C1606" s="189"/>
      <c r="D1606" s="189"/>
      <c r="E1606" s="189"/>
      <c r="F1606" s="189"/>
    </row>
    <row r="1607" spans="1:6" x14ac:dyDescent="0.25">
      <c r="A1607" s="189"/>
      <c r="B1607" s="189"/>
      <c r="C1607" s="189"/>
      <c r="D1607" s="189"/>
      <c r="E1607" s="189"/>
      <c r="F1607" s="189"/>
    </row>
    <row r="1608" spans="1:6" x14ac:dyDescent="0.25">
      <c r="A1608" s="189"/>
      <c r="B1608" s="189"/>
      <c r="C1608" s="189"/>
      <c r="D1608" s="189"/>
      <c r="E1608" s="189"/>
      <c r="F1608" s="189"/>
    </row>
    <row r="1609" spans="1:6" x14ac:dyDescent="0.25">
      <c r="A1609" s="189"/>
      <c r="B1609" s="189"/>
      <c r="C1609" s="189"/>
      <c r="D1609" s="189"/>
      <c r="E1609" s="189"/>
      <c r="F1609" s="189"/>
    </row>
    <row r="1610" spans="1:6" x14ac:dyDescent="0.25">
      <c r="A1610" s="189"/>
      <c r="B1610" s="189"/>
      <c r="C1610" s="189"/>
      <c r="D1610" s="189"/>
      <c r="E1610" s="189"/>
      <c r="F1610" s="189"/>
    </row>
    <row r="1611" spans="1:6" x14ac:dyDescent="0.25">
      <c r="A1611" s="189"/>
      <c r="B1611" s="189"/>
      <c r="C1611" s="189"/>
      <c r="D1611" s="189"/>
      <c r="E1611" s="189"/>
      <c r="F1611" s="189"/>
    </row>
    <row r="1612" spans="1:6" x14ac:dyDescent="0.25">
      <c r="A1612" s="189"/>
      <c r="B1612" s="189"/>
      <c r="C1612" s="189"/>
      <c r="D1612" s="189"/>
      <c r="E1612" s="189"/>
      <c r="F1612" s="189"/>
    </row>
    <row r="1613" spans="1:6" x14ac:dyDescent="0.25">
      <c r="A1613" s="189"/>
      <c r="B1613" s="189"/>
      <c r="C1613" s="189"/>
      <c r="D1613" s="189"/>
      <c r="E1613" s="189"/>
      <c r="F1613" s="189"/>
    </row>
    <row r="1614" spans="1:6" x14ac:dyDescent="0.25">
      <c r="A1614" s="189"/>
      <c r="B1614" s="189"/>
      <c r="C1614" s="189"/>
      <c r="D1614" s="189"/>
      <c r="E1614" s="189"/>
      <c r="F1614" s="189"/>
    </row>
    <row r="1615" spans="1:6" x14ac:dyDescent="0.25">
      <c r="A1615" s="189"/>
      <c r="B1615" s="189"/>
      <c r="C1615" s="189"/>
      <c r="D1615" s="189"/>
      <c r="E1615" s="189"/>
      <c r="F1615" s="189"/>
    </row>
    <row r="1616" spans="1:6" x14ac:dyDescent="0.25">
      <c r="A1616" s="189"/>
      <c r="B1616" s="189"/>
      <c r="C1616" s="189"/>
      <c r="D1616" s="189"/>
      <c r="E1616" s="189"/>
      <c r="F1616" s="189"/>
    </row>
    <row r="1617" spans="1:6" x14ac:dyDescent="0.25">
      <c r="A1617" s="189"/>
      <c r="B1617" s="189"/>
      <c r="C1617" s="189"/>
      <c r="D1617" s="189"/>
      <c r="E1617" s="189"/>
      <c r="F1617" s="189"/>
    </row>
    <row r="1618" spans="1:6" x14ac:dyDescent="0.25">
      <c r="A1618" s="189"/>
      <c r="B1618" s="189"/>
      <c r="C1618" s="189"/>
      <c r="D1618" s="189"/>
      <c r="E1618" s="189"/>
      <c r="F1618" s="189"/>
    </row>
    <row r="1619" spans="1:6" x14ac:dyDescent="0.25">
      <c r="A1619" s="189"/>
      <c r="B1619" s="189"/>
      <c r="C1619" s="189"/>
      <c r="D1619" s="189"/>
      <c r="E1619" s="189"/>
      <c r="F1619" s="189"/>
    </row>
    <row r="1620" spans="1:6" x14ac:dyDescent="0.25">
      <c r="A1620" s="189"/>
      <c r="B1620" s="189"/>
      <c r="C1620" s="189"/>
      <c r="D1620" s="189"/>
      <c r="E1620" s="189"/>
      <c r="F1620" s="189"/>
    </row>
    <row r="1621" spans="1:6" x14ac:dyDescent="0.25">
      <c r="A1621" s="189"/>
      <c r="B1621" s="189"/>
      <c r="C1621" s="189"/>
      <c r="D1621" s="189"/>
      <c r="E1621" s="189"/>
      <c r="F1621" s="189"/>
    </row>
    <row r="1622" spans="1:6" x14ac:dyDescent="0.25">
      <c r="A1622" s="189"/>
      <c r="B1622" s="189"/>
      <c r="C1622" s="189"/>
      <c r="D1622" s="189"/>
      <c r="E1622" s="189"/>
      <c r="F1622" s="189"/>
    </row>
    <row r="1623" spans="1:6" x14ac:dyDescent="0.25">
      <c r="A1623" s="189"/>
      <c r="B1623" s="189"/>
      <c r="C1623" s="189"/>
      <c r="D1623" s="189"/>
      <c r="E1623" s="189"/>
      <c r="F1623" s="189"/>
    </row>
    <row r="1624" spans="1:6" x14ac:dyDescent="0.25">
      <c r="A1624" s="189"/>
      <c r="B1624" s="189"/>
      <c r="C1624" s="189"/>
      <c r="D1624" s="189"/>
      <c r="E1624" s="189"/>
      <c r="F1624" s="189"/>
    </row>
    <row r="1625" spans="1:6" x14ac:dyDescent="0.25">
      <c r="A1625" s="189"/>
      <c r="B1625" s="189"/>
      <c r="C1625" s="189"/>
      <c r="D1625" s="189"/>
      <c r="E1625" s="189"/>
      <c r="F1625" s="189"/>
    </row>
    <row r="1626" spans="1:6" x14ac:dyDescent="0.25">
      <c r="A1626" s="189"/>
      <c r="B1626" s="189"/>
      <c r="C1626" s="189"/>
      <c r="D1626" s="189"/>
      <c r="E1626" s="189"/>
      <c r="F1626" s="189"/>
    </row>
    <row r="1627" spans="1:6" x14ac:dyDescent="0.25">
      <c r="A1627" s="189"/>
      <c r="B1627" s="189"/>
      <c r="C1627" s="189"/>
      <c r="D1627" s="189"/>
      <c r="E1627" s="189"/>
      <c r="F1627" s="189"/>
    </row>
    <row r="1628" spans="1:6" x14ac:dyDescent="0.25">
      <c r="A1628" s="189"/>
      <c r="B1628" s="189"/>
      <c r="C1628" s="189"/>
      <c r="D1628" s="189"/>
      <c r="E1628" s="189"/>
      <c r="F1628" s="189"/>
    </row>
    <row r="1629" spans="1:6" x14ac:dyDescent="0.25">
      <c r="A1629" s="189"/>
      <c r="B1629" s="189"/>
      <c r="C1629" s="189"/>
      <c r="D1629" s="189"/>
      <c r="E1629" s="189"/>
      <c r="F1629" s="189"/>
    </row>
    <row r="1630" spans="1:6" x14ac:dyDescent="0.25">
      <c r="A1630" s="189"/>
      <c r="B1630" s="189"/>
      <c r="C1630" s="189"/>
      <c r="D1630" s="189"/>
      <c r="E1630" s="189"/>
      <c r="F1630" s="189"/>
    </row>
    <row r="1631" spans="1:6" x14ac:dyDescent="0.25">
      <c r="A1631" s="189"/>
      <c r="B1631" s="189"/>
      <c r="C1631" s="189"/>
      <c r="D1631" s="189"/>
      <c r="E1631" s="189"/>
      <c r="F1631" s="189"/>
    </row>
    <row r="1632" spans="1:6" x14ac:dyDescent="0.25">
      <c r="A1632" s="189"/>
      <c r="B1632" s="189"/>
      <c r="C1632" s="189"/>
      <c r="D1632" s="189"/>
      <c r="E1632" s="189"/>
      <c r="F1632" s="189"/>
    </row>
    <row r="1633" spans="1:6" x14ac:dyDescent="0.25">
      <c r="A1633" s="189"/>
      <c r="B1633" s="189"/>
      <c r="C1633" s="189"/>
      <c r="D1633" s="189"/>
      <c r="E1633" s="189"/>
      <c r="F1633" s="189"/>
    </row>
    <row r="1634" spans="1:6" x14ac:dyDescent="0.25">
      <c r="A1634" s="189"/>
      <c r="B1634" s="189"/>
      <c r="C1634" s="189"/>
      <c r="D1634" s="189"/>
      <c r="E1634" s="189"/>
      <c r="F1634" s="189"/>
    </row>
    <row r="1635" spans="1:6" x14ac:dyDescent="0.25">
      <c r="A1635" s="189"/>
      <c r="B1635" s="189"/>
      <c r="C1635" s="189"/>
      <c r="D1635" s="189"/>
      <c r="E1635" s="189"/>
      <c r="F1635" s="189"/>
    </row>
    <row r="1636" spans="1:6" x14ac:dyDescent="0.25">
      <c r="A1636" s="189"/>
      <c r="B1636" s="189"/>
      <c r="C1636" s="189"/>
      <c r="D1636" s="189"/>
      <c r="E1636" s="189"/>
      <c r="F1636" s="189"/>
    </row>
    <row r="1637" spans="1:6" x14ac:dyDescent="0.25">
      <c r="A1637" s="189"/>
      <c r="B1637" s="189"/>
      <c r="C1637" s="189"/>
      <c r="D1637" s="189"/>
      <c r="E1637" s="189"/>
      <c r="F1637" s="189"/>
    </row>
    <row r="1638" spans="1:6" x14ac:dyDescent="0.25">
      <c r="A1638" s="189"/>
      <c r="B1638" s="189"/>
      <c r="C1638" s="189"/>
      <c r="D1638" s="189"/>
      <c r="E1638" s="189"/>
      <c r="F1638" s="189"/>
    </row>
    <row r="1639" spans="1:6" x14ac:dyDescent="0.25">
      <c r="A1639" s="189"/>
      <c r="B1639" s="189"/>
      <c r="C1639" s="189"/>
      <c r="D1639" s="189"/>
      <c r="E1639" s="189"/>
      <c r="F1639" s="189"/>
    </row>
    <row r="1640" spans="1:6" x14ac:dyDescent="0.25">
      <c r="A1640" s="189"/>
      <c r="B1640" s="189"/>
      <c r="C1640" s="189"/>
      <c r="D1640" s="189"/>
      <c r="E1640" s="189"/>
      <c r="F1640" s="189"/>
    </row>
    <row r="1641" spans="1:6" x14ac:dyDescent="0.25">
      <c r="A1641" s="189"/>
      <c r="B1641" s="189"/>
      <c r="C1641" s="189"/>
      <c r="D1641" s="189"/>
      <c r="E1641" s="189"/>
      <c r="F1641" s="189"/>
    </row>
    <row r="1642" spans="1:6" x14ac:dyDescent="0.25">
      <c r="A1642" s="189"/>
      <c r="B1642" s="189"/>
      <c r="C1642" s="189"/>
      <c r="D1642" s="189"/>
      <c r="E1642" s="189"/>
      <c r="F1642" s="189"/>
    </row>
    <row r="1643" spans="1:6" x14ac:dyDescent="0.25">
      <c r="A1643" s="189"/>
      <c r="B1643" s="189"/>
      <c r="C1643" s="189"/>
      <c r="D1643" s="189"/>
      <c r="E1643" s="189"/>
      <c r="F1643" s="189"/>
    </row>
    <row r="1644" spans="1:6" x14ac:dyDescent="0.25">
      <c r="A1644" s="189"/>
      <c r="B1644" s="189"/>
      <c r="C1644" s="189"/>
      <c r="D1644" s="189"/>
      <c r="E1644" s="189"/>
      <c r="F1644" s="189"/>
    </row>
    <row r="1645" spans="1:6" x14ac:dyDescent="0.25">
      <c r="A1645" s="189"/>
      <c r="B1645" s="189"/>
      <c r="C1645" s="189"/>
      <c r="D1645" s="189"/>
      <c r="E1645" s="189"/>
      <c r="F1645" s="189"/>
    </row>
    <row r="1646" spans="1:6" x14ac:dyDescent="0.25">
      <c r="A1646" s="189"/>
      <c r="B1646" s="189"/>
      <c r="C1646" s="189"/>
      <c r="D1646" s="189"/>
      <c r="E1646" s="189"/>
      <c r="F1646" s="189"/>
    </row>
    <row r="1647" spans="1:6" x14ac:dyDescent="0.25">
      <c r="A1647" s="189"/>
      <c r="B1647" s="189"/>
      <c r="C1647" s="189"/>
      <c r="D1647" s="189"/>
      <c r="E1647" s="189"/>
      <c r="F1647" s="189"/>
    </row>
    <row r="1648" spans="1:6" x14ac:dyDescent="0.25">
      <c r="A1648" s="189"/>
      <c r="B1648" s="189"/>
      <c r="C1648" s="189"/>
      <c r="D1648" s="189"/>
      <c r="E1648" s="189"/>
      <c r="F1648" s="189"/>
    </row>
    <row r="1649" spans="1:6" x14ac:dyDescent="0.25">
      <c r="A1649" s="189"/>
      <c r="B1649" s="189"/>
      <c r="C1649" s="189"/>
      <c r="D1649" s="189"/>
      <c r="E1649" s="189"/>
      <c r="F1649" s="189"/>
    </row>
    <row r="1650" spans="1:6" x14ac:dyDescent="0.25">
      <c r="A1650" s="189"/>
      <c r="B1650" s="189"/>
      <c r="C1650" s="189"/>
      <c r="D1650" s="189"/>
      <c r="E1650" s="189"/>
      <c r="F1650" s="189"/>
    </row>
    <row r="1651" spans="1:6" x14ac:dyDescent="0.25">
      <c r="A1651" s="189"/>
      <c r="B1651" s="189"/>
      <c r="C1651" s="189"/>
      <c r="D1651" s="189"/>
      <c r="E1651" s="189"/>
      <c r="F1651" s="189"/>
    </row>
    <row r="1652" spans="1:6" x14ac:dyDescent="0.25">
      <c r="A1652" s="189"/>
      <c r="B1652" s="189"/>
      <c r="C1652" s="189"/>
      <c r="D1652" s="189"/>
      <c r="E1652" s="189"/>
      <c r="F1652" s="189"/>
    </row>
    <row r="1653" spans="1:6" x14ac:dyDescent="0.25">
      <c r="A1653" s="189"/>
      <c r="B1653" s="189"/>
      <c r="C1653" s="189"/>
      <c r="D1653" s="189"/>
      <c r="E1653" s="189"/>
      <c r="F1653" s="189"/>
    </row>
    <row r="1654" spans="1:6" x14ac:dyDescent="0.25">
      <c r="A1654" s="189"/>
      <c r="B1654" s="189"/>
      <c r="C1654" s="189"/>
      <c r="D1654" s="189"/>
      <c r="E1654" s="189"/>
      <c r="F1654" s="189"/>
    </row>
    <row r="1655" spans="1:6" x14ac:dyDescent="0.25">
      <c r="A1655" s="189"/>
      <c r="B1655" s="189"/>
      <c r="C1655" s="189"/>
      <c r="D1655" s="189"/>
      <c r="E1655" s="189"/>
      <c r="F1655" s="189"/>
    </row>
    <row r="1656" spans="1:6" x14ac:dyDescent="0.25">
      <c r="A1656" s="189"/>
      <c r="B1656" s="189"/>
      <c r="C1656" s="189"/>
      <c r="D1656" s="189"/>
      <c r="E1656" s="189"/>
      <c r="F1656" s="189"/>
    </row>
    <row r="1657" spans="1:6" x14ac:dyDescent="0.25">
      <c r="A1657" s="189"/>
      <c r="B1657" s="189"/>
      <c r="C1657" s="189"/>
      <c r="D1657" s="189"/>
      <c r="E1657" s="189"/>
      <c r="F1657" s="189"/>
    </row>
    <row r="1658" spans="1:6" x14ac:dyDescent="0.25">
      <c r="A1658" s="189"/>
      <c r="B1658" s="189"/>
      <c r="C1658" s="189"/>
      <c r="D1658" s="189"/>
      <c r="E1658" s="189"/>
      <c r="F1658" s="189"/>
    </row>
    <row r="1659" spans="1:6" x14ac:dyDescent="0.25">
      <c r="A1659" s="189"/>
      <c r="B1659" s="189"/>
      <c r="C1659" s="189"/>
      <c r="D1659" s="189"/>
      <c r="E1659" s="189"/>
      <c r="F1659" s="189"/>
    </row>
    <row r="1660" spans="1:6" x14ac:dyDescent="0.25">
      <c r="A1660" s="189"/>
      <c r="B1660" s="189"/>
      <c r="C1660" s="189"/>
      <c r="D1660" s="189"/>
      <c r="E1660" s="189"/>
      <c r="F1660" s="189"/>
    </row>
    <row r="1661" spans="1:6" x14ac:dyDescent="0.25">
      <c r="A1661" s="189"/>
      <c r="B1661" s="189"/>
      <c r="C1661" s="189"/>
      <c r="D1661" s="189"/>
      <c r="E1661" s="189"/>
      <c r="F1661" s="189"/>
    </row>
    <row r="1662" spans="1:6" x14ac:dyDescent="0.25">
      <c r="A1662" s="189"/>
      <c r="B1662" s="189"/>
      <c r="C1662" s="189"/>
      <c r="D1662" s="189"/>
      <c r="E1662" s="189"/>
      <c r="F1662" s="189"/>
    </row>
    <row r="1663" spans="1:6" x14ac:dyDescent="0.25">
      <c r="A1663" s="189"/>
      <c r="B1663" s="189"/>
      <c r="C1663" s="189"/>
      <c r="D1663" s="189"/>
      <c r="E1663" s="189"/>
      <c r="F1663" s="189"/>
    </row>
    <row r="1664" spans="1:6" x14ac:dyDescent="0.25">
      <c r="A1664" s="189"/>
      <c r="B1664" s="189"/>
      <c r="C1664" s="189"/>
      <c r="D1664" s="189"/>
      <c r="E1664" s="189"/>
      <c r="F1664" s="189"/>
    </row>
    <row r="1665" spans="1:6" x14ac:dyDescent="0.25">
      <c r="A1665" s="189"/>
      <c r="B1665" s="189"/>
      <c r="C1665" s="189"/>
      <c r="D1665" s="189"/>
      <c r="E1665" s="189"/>
      <c r="F1665" s="189"/>
    </row>
    <row r="1666" spans="1:6" x14ac:dyDescent="0.25">
      <c r="A1666" s="189"/>
      <c r="B1666" s="189"/>
      <c r="C1666" s="189"/>
      <c r="D1666" s="189"/>
      <c r="E1666" s="189"/>
      <c r="F1666" s="189"/>
    </row>
    <row r="1667" spans="1:6" x14ac:dyDescent="0.25">
      <c r="A1667" s="189"/>
      <c r="B1667" s="189"/>
      <c r="C1667" s="189"/>
      <c r="D1667" s="189"/>
      <c r="E1667" s="189"/>
      <c r="F1667" s="189"/>
    </row>
    <row r="1668" spans="1:6" x14ac:dyDescent="0.25">
      <c r="A1668" s="189"/>
      <c r="B1668" s="189"/>
      <c r="C1668" s="189"/>
      <c r="D1668" s="189"/>
      <c r="E1668" s="189"/>
      <c r="F1668" s="189"/>
    </row>
    <row r="1669" spans="1:6" x14ac:dyDescent="0.25">
      <c r="A1669" s="189"/>
      <c r="B1669" s="189"/>
      <c r="C1669" s="189"/>
      <c r="D1669" s="189"/>
      <c r="E1669" s="189"/>
      <c r="F1669" s="189"/>
    </row>
    <row r="1670" spans="1:6" x14ac:dyDescent="0.25">
      <c r="A1670" s="189"/>
      <c r="B1670" s="189"/>
      <c r="C1670" s="189"/>
      <c r="D1670" s="189"/>
      <c r="E1670" s="189"/>
      <c r="F1670" s="189"/>
    </row>
    <row r="1671" spans="1:6" x14ac:dyDescent="0.25">
      <c r="A1671" s="189"/>
      <c r="B1671" s="189"/>
      <c r="C1671" s="189"/>
      <c r="D1671" s="189"/>
      <c r="E1671" s="189"/>
      <c r="F1671" s="189"/>
    </row>
    <row r="1672" spans="1:6" x14ac:dyDescent="0.25">
      <c r="A1672" s="189"/>
      <c r="B1672" s="189"/>
      <c r="C1672" s="189"/>
      <c r="D1672" s="189"/>
      <c r="E1672" s="189"/>
      <c r="F1672" s="189"/>
    </row>
    <row r="1673" spans="1:6" x14ac:dyDescent="0.25">
      <c r="A1673" s="189"/>
      <c r="B1673" s="189"/>
      <c r="C1673" s="189"/>
      <c r="D1673" s="189"/>
      <c r="E1673" s="189"/>
      <c r="F1673" s="189"/>
    </row>
    <row r="1674" spans="1:6" x14ac:dyDescent="0.25">
      <c r="A1674" s="189"/>
      <c r="B1674" s="189"/>
      <c r="C1674" s="189"/>
      <c r="D1674" s="189"/>
      <c r="E1674" s="189"/>
      <c r="F1674" s="189"/>
    </row>
    <row r="1675" spans="1:6" x14ac:dyDescent="0.25">
      <c r="A1675" s="189"/>
      <c r="B1675" s="189"/>
      <c r="C1675" s="189"/>
      <c r="D1675" s="189"/>
      <c r="E1675" s="189"/>
      <c r="F1675" s="189"/>
    </row>
    <row r="1676" spans="1:6" x14ac:dyDescent="0.25">
      <c r="A1676" s="189"/>
      <c r="B1676" s="189"/>
      <c r="C1676" s="189"/>
      <c r="D1676" s="189"/>
      <c r="E1676" s="189"/>
      <c r="F1676" s="189"/>
    </row>
    <row r="1677" spans="1:6" x14ac:dyDescent="0.25">
      <c r="A1677" s="189"/>
      <c r="B1677" s="189"/>
      <c r="C1677" s="189"/>
      <c r="D1677" s="189"/>
      <c r="E1677" s="189"/>
      <c r="F1677" s="189"/>
    </row>
    <row r="1678" spans="1:6" x14ac:dyDescent="0.25">
      <c r="A1678" s="189"/>
      <c r="B1678" s="189"/>
      <c r="C1678" s="189"/>
      <c r="D1678" s="189"/>
      <c r="E1678" s="189"/>
      <c r="F1678" s="189"/>
    </row>
    <row r="1679" spans="1:6" x14ac:dyDescent="0.25">
      <c r="A1679" s="189"/>
      <c r="B1679" s="189"/>
      <c r="C1679" s="189"/>
      <c r="D1679" s="189"/>
      <c r="E1679" s="189"/>
      <c r="F1679" s="189"/>
    </row>
    <row r="1680" spans="1:6" x14ac:dyDescent="0.25">
      <c r="A1680" s="189"/>
      <c r="B1680" s="189"/>
      <c r="C1680" s="189"/>
      <c r="D1680" s="189"/>
      <c r="E1680" s="189"/>
      <c r="F1680" s="189"/>
    </row>
    <row r="1681" spans="1:6" x14ac:dyDescent="0.25">
      <c r="A1681" s="189"/>
      <c r="B1681" s="189"/>
      <c r="C1681" s="189"/>
      <c r="D1681" s="189"/>
      <c r="E1681" s="189"/>
      <c r="F1681" s="189"/>
    </row>
    <row r="1682" spans="1:6" x14ac:dyDescent="0.25">
      <c r="A1682" s="189"/>
      <c r="B1682" s="189"/>
      <c r="C1682" s="189"/>
      <c r="D1682" s="189"/>
      <c r="E1682" s="189"/>
      <c r="F1682" s="189"/>
    </row>
    <row r="1683" spans="1:6" x14ac:dyDescent="0.25">
      <c r="A1683" s="189"/>
      <c r="B1683" s="189"/>
      <c r="C1683" s="189"/>
      <c r="D1683" s="189"/>
      <c r="E1683" s="189"/>
      <c r="F1683" s="189"/>
    </row>
    <row r="1684" spans="1:6" x14ac:dyDescent="0.25">
      <c r="A1684" s="189"/>
      <c r="B1684" s="189"/>
      <c r="C1684" s="189"/>
      <c r="D1684" s="189"/>
      <c r="E1684" s="189"/>
      <c r="F1684" s="189"/>
    </row>
    <row r="1685" spans="1:6" x14ac:dyDescent="0.25">
      <c r="A1685" s="189"/>
      <c r="B1685" s="189"/>
      <c r="C1685" s="189"/>
      <c r="D1685" s="189"/>
      <c r="E1685" s="189"/>
      <c r="F1685" s="189"/>
    </row>
    <row r="1686" spans="1:6" x14ac:dyDescent="0.25">
      <c r="A1686" s="189"/>
      <c r="B1686" s="189"/>
      <c r="C1686" s="189"/>
      <c r="D1686" s="189"/>
      <c r="E1686" s="189"/>
      <c r="F1686" s="189"/>
    </row>
    <row r="1687" spans="1:6" x14ac:dyDescent="0.25">
      <c r="A1687" s="189"/>
      <c r="B1687" s="189"/>
      <c r="C1687" s="189"/>
      <c r="D1687" s="189"/>
      <c r="E1687" s="189"/>
      <c r="F1687" s="189"/>
    </row>
    <row r="1688" spans="1:6" x14ac:dyDescent="0.25">
      <c r="A1688" s="189"/>
      <c r="B1688" s="189"/>
      <c r="C1688" s="189"/>
      <c r="D1688" s="189"/>
      <c r="E1688" s="189"/>
      <c r="F1688" s="189"/>
    </row>
    <row r="1689" spans="1:6" x14ac:dyDescent="0.25">
      <c r="A1689" s="189"/>
      <c r="B1689" s="189"/>
      <c r="C1689" s="189"/>
      <c r="D1689" s="189"/>
      <c r="E1689" s="189"/>
      <c r="F1689" s="189"/>
    </row>
    <row r="1690" spans="1:6" x14ac:dyDescent="0.25">
      <c r="A1690" s="189"/>
      <c r="B1690" s="189"/>
      <c r="C1690" s="189"/>
      <c r="D1690" s="189"/>
      <c r="E1690" s="189"/>
      <c r="F1690" s="189"/>
    </row>
    <row r="1691" spans="1:6" x14ac:dyDescent="0.25">
      <c r="A1691" s="189"/>
      <c r="B1691" s="189"/>
      <c r="C1691" s="189"/>
      <c r="D1691" s="189"/>
      <c r="E1691" s="189"/>
      <c r="F1691" s="189"/>
    </row>
    <row r="1692" spans="1:6" x14ac:dyDescent="0.25">
      <c r="A1692" s="189"/>
      <c r="B1692" s="189"/>
      <c r="C1692" s="189"/>
      <c r="D1692" s="189"/>
      <c r="E1692" s="189"/>
      <c r="F1692" s="189"/>
    </row>
    <row r="1693" spans="1:6" x14ac:dyDescent="0.25">
      <c r="A1693" s="189"/>
      <c r="B1693" s="189"/>
      <c r="C1693" s="189"/>
      <c r="D1693" s="189"/>
      <c r="E1693" s="189"/>
      <c r="F1693" s="189"/>
    </row>
    <row r="1694" spans="1:6" x14ac:dyDescent="0.25">
      <c r="A1694" s="189"/>
      <c r="B1694" s="189"/>
      <c r="C1694" s="189"/>
      <c r="D1694" s="189"/>
      <c r="E1694" s="189"/>
      <c r="F1694" s="189"/>
    </row>
    <row r="1695" spans="1:6" x14ac:dyDescent="0.25">
      <c r="A1695" s="189"/>
      <c r="B1695" s="189"/>
      <c r="C1695" s="189"/>
      <c r="D1695" s="189"/>
      <c r="E1695" s="189"/>
      <c r="F1695" s="189"/>
    </row>
    <row r="1696" spans="1:6" x14ac:dyDescent="0.25">
      <c r="A1696" s="189"/>
      <c r="B1696" s="189"/>
      <c r="C1696" s="189"/>
      <c r="D1696" s="189"/>
      <c r="E1696" s="189"/>
      <c r="F1696" s="189"/>
    </row>
    <row r="1697" spans="1:6" x14ac:dyDescent="0.25">
      <c r="A1697" s="189"/>
      <c r="B1697" s="189"/>
      <c r="C1697" s="189"/>
      <c r="D1697" s="189"/>
      <c r="E1697" s="189"/>
      <c r="F1697" s="189"/>
    </row>
    <row r="1698" spans="1:6" x14ac:dyDescent="0.25">
      <c r="A1698" s="189"/>
      <c r="B1698" s="189"/>
      <c r="C1698" s="189"/>
      <c r="D1698" s="189"/>
      <c r="E1698" s="189"/>
      <c r="F1698" s="189"/>
    </row>
    <row r="1699" spans="1:6" x14ac:dyDescent="0.25">
      <c r="A1699" s="189"/>
      <c r="B1699" s="189"/>
      <c r="C1699" s="189"/>
      <c r="D1699" s="189"/>
      <c r="E1699" s="189"/>
      <c r="F1699" s="189"/>
    </row>
    <row r="1700" spans="1:6" x14ac:dyDescent="0.25">
      <c r="A1700" s="189"/>
      <c r="B1700" s="189"/>
      <c r="C1700" s="189"/>
      <c r="D1700" s="189"/>
      <c r="E1700" s="189"/>
      <c r="F1700" s="189"/>
    </row>
    <row r="1701" spans="1:6" x14ac:dyDescent="0.25">
      <c r="A1701" s="189"/>
      <c r="B1701" s="189"/>
      <c r="C1701" s="189"/>
      <c r="D1701" s="189"/>
      <c r="E1701" s="189"/>
      <c r="F1701" s="189"/>
    </row>
    <row r="1702" spans="1:6" x14ac:dyDescent="0.25">
      <c r="A1702" s="189"/>
      <c r="B1702" s="189"/>
      <c r="C1702" s="189"/>
      <c r="D1702" s="189"/>
      <c r="E1702" s="189"/>
      <c r="F1702" s="189"/>
    </row>
    <row r="1703" spans="1:6" x14ac:dyDescent="0.25">
      <c r="A1703" s="189"/>
      <c r="B1703" s="189"/>
      <c r="C1703" s="189"/>
      <c r="D1703" s="189"/>
      <c r="E1703" s="189"/>
      <c r="F1703" s="189"/>
    </row>
    <row r="1704" spans="1:6" x14ac:dyDescent="0.25">
      <c r="A1704" s="189"/>
      <c r="B1704" s="189"/>
      <c r="C1704" s="189"/>
      <c r="D1704" s="189"/>
      <c r="E1704" s="189"/>
      <c r="F1704" s="189"/>
    </row>
    <row r="1705" spans="1:6" x14ac:dyDescent="0.25">
      <c r="A1705" s="189"/>
      <c r="B1705" s="189"/>
      <c r="C1705" s="189"/>
      <c r="D1705" s="189"/>
      <c r="E1705" s="189"/>
      <c r="F1705" s="189"/>
    </row>
    <row r="1706" spans="1:6" x14ac:dyDescent="0.25">
      <c r="A1706" s="189"/>
      <c r="B1706" s="189"/>
      <c r="C1706" s="189"/>
      <c r="D1706" s="189"/>
      <c r="E1706" s="189"/>
      <c r="F1706" s="189"/>
    </row>
    <row r="1707" spans="1:6" x14ac:dyDescent="0.25">
      <c r="A1707" s="189"/>
      <c r="B1707" s="189"/>
      <c r="C1707" s="189"/>
      <c r="D1707" s="189"/>
      <c r="E1707" s="189"/>
      <c r="F1707" s="189"/>
    </row>
    <row r="1708" spans="1:6" x14ac:dyDescent="0.25">
      <c r="A1708" s="189"/>
      <c r="B1708" s="189"/>
      <c r="C1708" s="189"/>
      <c r="D1708" s="189"/>
      <c r="E1708" s="189"/>
      <c r="F1708" s="189"/>
    </row>
    <row r="1709" spans="1:6" x14ac:dyDescent="0.25">
      <c r="A1709" s="189"/>
      <c r="B1709" s="189"/>
      <c r="C1709" s="189"/>
      <c r="D1709" s="189"/>
      <c r="E1709" s="189"/>
      <c r="F1709" s="189"/>
    </row>
    <row r="1710" spans="1:6" x14ac:dyDescent="0.25">
      <c r="A1710" s="189"/>
      <c r="B1710" s="189"/>
      <c r="C1710" s="189"/>
      <c r="D1710" s="189"/>
      <c r="E1710" s="189"/>
      <c r="F1710" s="189"/>
    </row>
    <row r="1711" spans="1:6" x14ac:dyDescent="0.25">
      <c r="A1711" s="189"/>
      <c r="B1711" s="189"/>
      <c r="C1711" s="189"/>
      <c r="D1711" s="189"/>
      <c r="E1711" s="189"/>
      <c r="F1711" s="189"/>
    </row>
    <row r="1712" spans="1:6" x14ac:dyDescent="0.25">
      <c r="A1712" s="189"/>
      <c r="B1712" s="189"/>
      <c r="C1712" s="189"/>
      <c r="D1712" s="189"/>
      <c r="E1712" s="189"/>
      <c r="F1712" s="189"/>
    </row>
    <row r="1713" spans="1:6" x14ac:dyDescent="0.25">
      <c r="A1713" s="189"/>
      <c r="B1713" s="189"/>
      <c r="C1713" s="189"/>
      <c r="D1713" s="189"/>
      <c r="E1713" s="189"/>
      <c r="F1713" s="189"/>
    </row>
    <row r="1714" spans="1:6" x14ac:dyDescent="0.25">
      <c r="A1714" s="189"/>
      <c r="B1714" s="189"/>
      <c r="C1714" s="189"/>
      <c r="D1714" s="189"/>
      <c r="E1714" s="189"/>
      <c r="F1714" s="189"/>
    </row>
    <row r="1715" spans="1:6" x14ac:dyDescent="0.25">
      <c r="A1715" s="189"/>
      <c r="B1715" s="189"/>
      <c r="C1715" s="189"/>
      <c r="D1715" s="189"/>
      <c r="E1715" s="189"/>
      <c r="F1715" s="189"/>
    </row>
    <row r="1716" spans="1:6" x14ac:dyDescent="0.25">
      <c r="A1716" s="189"/>
      <c r="B1716" s="189"/>
      <c r="C1716" s="189"/>
      <c r="D1716" s="189"/>
      <c r="E1716" s="189"/>
      <c r="F1716" s="189"/>
    </row>
    <row r="1717" spans="1:6" x14ac:dyDescent="0.25">
      <c r="A1717" s="189"/>
      <c r="B1717" s="189"/>
      <c r="C1717" s="189"/>
      <c r="D1717" s="189"/>
      <c r="E1717" s="189"/>
      <c r="F1717" s="189"/>
    </row>
    <row r="1718" spans="1:6" x14ac:dyDescent="0.25">
      <c r="A1718" s="189"/>
      <c r="B1718" s="189"/>
      <c r="C1718" s="189"/>
      <c r="D1718" s="189"/>
      <c r="E1718" s="189"/>
      <c r="F1718" s="189"/>
    </row>
    <row r="1719" spans="1:6" x14ac:dyDescent="0.25">
      <c r="A1719" s="189"/>
      <c r="B1719" s="189"/>
      <c r="C1719" s="189"/>
      <c r="D1719" s="189"/>
      <c r="E1719" s="189"/>
      <c r="F1719" s="189"/>
    </row>
    <row r="1720" spans="1:6" x14ac:dyDescent="0.25">
      <c r="A1720" s="189"/>
      <c r="B1720" s="189"/>
      <c r="C1720" s="189"/>
      <c r="D1720" s="189"/>
      <c r="E1720" s="189"/>
      <c r="F1720" s="189"/>
    </row>
    <row r="1721" spans="1:6" x14ac:dyDescent="0.25">
      <c r="A1721" s="189"/>
      <c r="B1721" s="189"/>
      <c r="C1721" s="189"/>
      <c r="D1721" s="189"/>
      <c r="E1721" s="189"/>
      <c r="F1721" s="189"/>
    </row>
    <row r="1722" spans="1:6" x14ac:dyDescent="0.25">
      <c r="A1722" s="189"/>
      <c r="B1722" s="189"/>
      <c r="C1722" s="189"/>
      <c r="D1722" s="189"/>
      <c r="E1722" s="189"/>
      <c r="F1722" s="189"/>
    </row>
    <row r="1723" spans="1:6" x14ac:dyDescent="0.25">
      <c r="A1723" s="189"/>
      <c r="B1723" s="189"/>
      <c r="C1723" s="189"/>
      <c r="D1723" s="189"/>
      <c r="E1723" s="189"/>
      <c r="F1723" s="189"/>
    </row>
    <row r="1724" spans="1:6" x14ac:dyDescent="0.25">
      <c r="A1724" s="189"/>
      <c r="B1724" s="189"/>
      <c r="C1724" s="189"/>
      <c r="D1724" s="189"/>
      <c r="E1724" s="189"/>
      <c r="F1724" s="189"/>
    </row>
    <row r="1725" spans="1:6" x14ac:dyDescent="0.25">
      <c r="A1725" s="189"/>
      <c r="B1725" s="189"/>
      <c r="C1725" s="189"/>
      <c r="D1725" s="189"/>
      <c r="E1725" s="189"/>
      <c r="F1725" s="189"/>
    </row>
    <row r="1726" spans="1:6" x14ac:dyDescent="0.25">
      <c r="A1726" s="189"/>
      <c r="B1726" s="189"/>
      <c r="C1726" s="189"/>
      <c r="D1726" s="189"/>
      <c r="E1726" s="189"/>
      <c r="F1726" s="189"/>
    </row>
    <row r="1727" spans="1:6" x14ac:dyDescent="0.25">
      <c r="A1727" s="189"/>
      <c r="B1727" s="189"/>
      <c r="C1727" s="189"/>
      <c r="D1727" s="189"/>
      <c r="E1727" s="189"/>
      <c r="F1727" s="189"/>
    </row>
    <row r="1728" spans="1:6" x14ac:dyDescent="0.25">
      <c r="A1728" s="189"/>
      <c r="B1728" s="189"/>
      <c r="C1728" s="189"/>
      <c r="D1728" s="189"/>
      <c r="E1728" s="189"/>
      <c r="F1728" s="189"/>
    </row>
    <row r="1729" spans="1:6" x14ac:dyDescent="0.25">
      <c r="A1729" s="189"/>
      <c r="B1729" s="189"/>
      <c r="C1729" s="189"/>
      <c r="D1729" s="189"/>
      <c r="E1729" s="189"/>
      <c r="F1729" s="189"/>
    </row>
    <row r="1730" spans="1:6" x14ac:dyDescent="0.25">
      <c r="A1730" s="189"/>
      <c r="B1730" s="189"/>
      <c r="C1730" s="189"/>
      <c r="D1730" s="189"/>
      <c r="E1730" s="189"/>
      <c r="F1730" s="189"/>
    </row>
    <row r="1731" spans="1:6" x14ac:dyDescent="0.25">
      <c r="A1731" s="189"/>
      <c r="B1731" s="189"/>
      <c r="C1731" s="189"/>
      <c r="D1731" s="189"/>
      <c r="E1731" s="189"/>
      <c r="F1731" s="189"/>
    </row>
    <row r="1732" spans="1:6" x14ac:dyDescent="0.25">
      <c r="A1732" s="189"/>
      <c r="B1732" s="189"/>
      <c r="C1732" s="189"/>
      <c r="D1732" s="189"/>
      <c r="E1732" s="189"/>
      <c r="F1732" s="189"/>
    </row>
    <row r="1733" spans="1:6" x14ac:dyDescent="0.25">
      <c r="A1733" s="189"/>
      <c r="B1733" s="189"/>
      <c r="C1733" s="189"/>
      <c r="D1733" s="189"/>
      <c r="E1733" s="189"/>
      <c r="F1733" s="189"/>
    </row>
    <row r="1734" spans="1:6" x14ac:dyDescent="0.25">
      <c r="A1734" s="189"/>
      <c r="B1734" s="189"/>
      <c r="C1734" s="189"/>
      <c r="D1734" s="189"/>
      <c r="E1734" s="189"/>
      <c r="F1734" s="189"/>
    </row>
    <row r="1735" spans="1:6" x14ac:dyDescent="0.25">
      <c r="A1735" s="189"/>
      <c r="B1735" s="189"/>
      <c r="C1735" s="189"/>
      <c r="D1735" s="189"/>
      <c r="E1735" s="189"/>
      <c r="F1735" s="189"/>
    </row>
    <row r="1736" spans="1:6" x14ac:dyDescent="0.25">
      <c r="A1736" s="189"/>
      <c r="B1736" s="189"/>
      <c r="C1736" s="189"/>
      <c r="D1736" s="189"/>
      <c r="E1736" s="189"/>
      <c r="F1736" s="189"/>
    </row>
    <row r="1737" spans="1:6" x14ac:dyDescent="0.25">
      <c r="A1737" s="189"/>
      <c r="B1737" s="189"/>
      <c r="C1737" s="189"/>
      <c r="D1737" s="189"/>
      <c r="E1737" s="189"/>
      <c r="F1737" s="189"/>
    </row>
    <row r="1738" spans="1:6" x14ac:dyDescent="0.25">
      <c r="A1738" s="189"/>
      <c r="B1738" s="189"/>
      <c r="C1738" s="189"/>
      <c r="D1738" s="189"/>
      <c r="E1738" s="189"/>
      <c r="F1738" s="189"/>
    </row>
    <row r="1739" spans="1:6" x14ac:dyDescent="0.25">
      <c r="A1739" s="189"/>
      <c r="B1739" s="189"/>
      <c r="C1739" s="189"/>
      <c r="D1739" s="189"/>
      <c r="E1739" s="189"/>
      <c r="F1739" s="189"/>
    </row>
    <row r="1740" spans="1:6" x14ac:dyDescent="0.25">
      <c r="A1740" s="189"/>
      <c r="B1740" s="189"/>
      <c r="C1740" s="189"/>
      <c r="D1740" s="189"/>
      <c r="E1740" s="189"/>
      <c r="F1740" s="189"/>
    </row>
    <row r="1741" spans="1:6" x14ac:dyDescent="0.25">
      <c r="A1741" s="189"/>
      <c r="B1741" s="189"/>
      <c r="C1741" s="189"/>
      <c r="D1741" s="189"/>
      <c r="E1741" s="189"/>
      <c r="F1741" s="189"/>
    </row>
    <row r="1742" spans="1:6" x14ac:dyDescent="0.25">
      <c r="A1742" s="189"/>
      <c r="B1742" s="189"/>
      <c r="C1742" s="189"/>
      <c r="D1742" s="189"/>
      <c r="E1742" s="189"/>
      <c r="F1742" s="189"/>
    </row>
    <row r="1743" spans="1:6" x14ac:dyDescent="0.25">
      <c r="A1743" s="189"/>
      <c r="B1743" s="189"/>
      <c r="C1743" s="189"/>
      <c r="D1743" s="189"/>
      <c r="E1743" s="189"/>
      <c r="F1743" s="189"/>
    </row>
    <row r="1744" spans="1:6" x14ac:dyDescent="0.25">
      <c r="A1744" s="189"/>
      <c r="B1744" s="189"/>
      <c r="C1744" s="189"/>
      <c r="D1744" s="189"/>
      <c r="E1744" s="189"/>
      <c r="F1744" s="189"/>
    </row>
    <row r="1745" spans="1:6" x14ac:dyDescent="0.25">
      <c r="A1745" s="189"/>
      <c r="B1745" s="189"/>
      <c r="C1745" s="189"/>
      <c r="D1745" s="189"/>
      <c r="E1745" s="189"/>
      <c r="F1745" s="189"/>
    </row>
    <row r="1746" spans="1:6" x14ac:dyDescent="0.25">
      <c r="A1746" s="189"/>
      <c r="B1746" s="189"/>
      <c r="C1746" s="189"/>
      <c r="D1746" s="189"/>
      <c r="E1746" s="189"/>
      <c r="F1746" s="189"/>
    </row>
    <row r="1747" spans="1:6" x14ac:dyDescent="0.25">
      <c r="A1747" s="189"/>
      <c r="B1747" s="189"/>
      <c r="C1747" s="189"/>
      <c r="D1747" s="189"/>
      <c r="E1747" s="189"/>
      <c r="F1747" s="189"/>
    </row>
    <row r="1748" spans="1:6" x14ac:dyDescent="0.25">
      <c r="A1748" s="189"/>
      <c r="B1748" s="189"/>
      <c r="C1748" s="189"/>
      <c r="D1748" s="189"/>
      <c r="E1748" s="189"/>
      <c r="F1748" s="189"/>
    </row>
    <row r="1749" spans="1:6" x14ac:dyDescent="0.25">
      <c r="A1749" s="189"/>
      <c r="B1749" s="189"/>
      <c r="C1749" s="189"/>
      <c r="D1749" s="189"/>
      <c r="E1749" s="189"/>
      <c r="F1749" s="189"/>
    </row>
    <row r="1750" spans="1:6" x14ac:dyDescent="0.25">
      <c r="A1750" s="189"/>
      <c r="B1750" s="189"/>
      <c r="C1750" s="189"/>
      <c r="D1750" s="189"/>
      <c r="E1750" s="189"/>
      <c r="F1750" s="189"/>
    </row>
    <row r="1751" spans="1:6" x14ac:dyDescent="0.25">
      <c r="A1751" s="189"/>
      <c r="B1751" s="189"/>
      <c r="C1751" s="189"/>
      <c r="D1751" s="189"/>
      <c r="E1751" s="189"/>
      <c r="F1751" s="189"/>
    </row>
    <row r="1752" spans="1:6" x14ac:dyDescent="0.25">
      <c r="A1752" s="189"/>
      <c r="B1752" s="189"/>
      <c r="C1752" s="189"/>
      <c r="D1752" s="189"/>
      <c r="E1752" s="189"/>
      <c r="F1752" s="189"/>
    </row>
    <row r="1753" spans="1:6" x14ac:dyDescent="0.25">
      <c r="A1753" s="189"/>
      <c r="B1753" s="189"/>
      <c r="C1753" s="189"/>
      <c r="D1753" s="189"/>
      <c r="E1753" s="189"/>
      <c r="F1753" s="189"/>
    </row>
    <row r="1754" spans="1:6" x14ac:dyDescent="0.25">
      <c r="A1754" s="189"/>
      <c r="B1754" s="189"/>
      <c r="C1754" s="189"/>
      <c r="D1754" s="189"/>
      <c r="E1754" s="189"/>
      <c r="F1754" s="189"/>
    </row>
    <row r="1755" spans="1:6" x14ac:dyDescent="0.25">
      <c r="A1755" s="189"/>
      <c r="B1755" s="189"/>
      <c r="C1755" s="189"/>
      <c r="D1755" s="189"/>
      <c r="E1755" s="189"/>
      <c r="F1755" s="189"/>
    </row>
    <row r="1756" spans="1:6" x14ac:dyDescent="0.25">
      <c r="A1756" s="189"/>
      <c r="B1756" s="189"/>
      <c r="C1756" s="189"/>
      <c r="D1756" s="189"/>
      <c r="E1756" s="189"/>
      <c r="F1756" s="189"/>
    </row>
    <row r="1757" spans="1:6" x14ac:dyDescent="0.25">
      <c r="A1757" s="189"/>
      <c r="B1757" s="189"/>
      <c r="C1757" s="189"/>
      <c r="D1757" s="189"/>
      <c r="E1757" s="189"/>
      <c r="F1757" s="189"/>
    </row>
    <row r="1758" spans="1:6" x14ac:dyDescent="0.25">
      <c r="A1758" s="189"/>
      <c r="B1758" s="189"/>
      <c r="C1758" s="189"/>
      <c r="D1758" s="189"/>
      <c r="E1758" s="189"/>
      <c r="F1758" s="189"/>
    </row>
    <row r="1759" spans="1:6" x14ac:dyDescent="0.25">
      <c r="A1759" s="189"/>
      <c r="B1759" s="189"/>
      <c r="C1759" s="189"/>
      <c r="D1759" s="189"/>
      <c r="E1759" s="189"/>
      <c r="F1759" s="189"/>
    </row>
    <row r="1760" spans="1:6" x14ac:dyDescent="0.25">
      <c r="A1760" s="189"/>
      <c r="B1760" s="189"/>
      <c r="C1760" s="189"/>
      <c r="D1760" s="189"/>
      <c r="E1760" s="189"/>
      <c r="F1760" s="189"/>
    </row>
    <row r="1761" spans="1:6" x14ac:dyDescent="0.25">
      <c r="A1761" s="189"/>
      <c r="B1761" s="189"/>
      <c r="C1761" s="189"/>
      <c r="D1761" s="189"/>
      <c r="E1761" s="189"/>
      <c r="F1761" s="189"/>
    </row>
    <row r="1762" spans="1:6" x14ac:dyDescent="0.25">
      <c r="A1762" s="189"/>
      <c r="B1762" s="189"/>
      <c r="C1762" s="189"/>
      <c r="D1762" s="189"/>
      <c r="E1762" s="189"/>
      <c r="F1762" s="189"/>
    </row>
    <row r="1763" spans="1:6" x14ac:dyDescent="0.25">
      <c r="A1763" s="189"/>
      <c r="B1763" s="189"/>
      <c r="C1763" s="189"/>
      <c r="D1763" s="189"/>
      <c r="E1763" s="189"/>
      <c r="F1763" s="189"/>
    </row>
    <row r="1764" spans="1:6" x14ac:dyDescent="0.25">
      <c r="A1764" s="189"/>
      <c r="B1764" s="189"/>
      <c r="C1764" s="189"/>
      <c r="D1764" s="189"/>
      <c r="E1764" s="189"/>
      <c r="F1764" s="189"/>
    </row>
    <row r="1765" spans="1:6" x14ac:dyDescent="0.25">
      <c r="A1765" s="189"/>
      <c r="B1765" s="189"/>
      <c r="C1765" s="189"/>
      <c r="D1765" s="189"/>
      <c r="E1765" s="189"/>
      <c r="F1765" s="189"/>
    </row>
    <row r="1766" spans="1:6" x14ac:dyDescent="0.25">
      <c r="A1766" s="189"/>
      <c r="B1766" s="189"/>
      <c r="C1766" s="189"/>
      <c r="D1766" s="189"/>
      <c r="E1766" s="189"/>
      <c r="F1766" s="189"/>
    </row>
    <row r="1767" spans="1:6" x14ac:dyDescent="0.25">
      <c r="A1767" s="189"/>
      <c r="B1767" s="189"/>
      <c r="C1767" s="189"/>
      <c r="D1767" s="189"/>
      <c r="E1767" s="189"/>
      <c r="F1767" s="189"/>
    </row>
    <row r="1768" spans="1:6" x14ac:dyDescent="0.25">
      <c r="A1768" s="189"/>
      <c r="B1768" s="189"/>
      <c r="C1768" s="189"/>
      <c r="D1768" s="189"/>
      <c r="E1768" s="189"/>
      <c r="F1768" s="189"/>
    </row>
    <row r="1769" spans="1:6" x14ac:dyDescent="0.25">
      <c r="A1769" s="189"/>
      <c r="B1769" s="189"/>
      <c r="C1769" s="189"/>
      <c r="D1769" s="189"/>
      <c r="E1769" s="189"/>
      <c r="F1769" s="189"/>
    </row>
    <row r="1770" spans="1:6" x14ac:dyDescent="0.25">
      <c r="A1770" s="189"/>
      <c r="B1770" s="189"/>
      <c r="C1770" s="189"/>
      <c r="D1770" s="189"/>
      <c r="E1770" s="189"/>
      <c r="F1770" s="189"/>
    </row>
    <row r="1771" spans="1:6" x14ac:dyDescent="0.25">
      <c r="A1771" s="189"/>
      <c r="B1771" s="189"/>
      <c r="C1771" s="189"/>
      <c r="D1771" s="189"/>
      <c r="E1771" s="189"/>
      <c r="F1771" s="189"/>
    </row>
    <row r="1772" spans="1:6" x14ac:dyDescent="0.25">
      <c r="A1772" s="189"/>
      <c r="B1772" s="189"/>
      <c r="C1772" s="189"/>
      <c r="D1772" s="189"/>
      <c r="E1772" s="189"/>
      <c r="F1772" s="189"/>
    </row>
    <row r="1773" spans="1:6" x14ac:dyDescent="0.25">
      <c r="A1773" s="189"/>
      <c r="B1773" s="189"/>
      <c r="C1773" s="189"/>
      <c r="D1773" s="189"/>
      <c r="E1773" s="189"/>
      <c r="F1773" s="189"/>
    </row>
    <row r="1774" spans="1:6" x14ac:dyDescent="0.25">
      <c r="A1774" s="189"/>
      <c r="B1774" s="189"/>
      <c r="C1774" s="189"/>
      <c r="D1774" s="189"/>
      <c r="E1774" s="189"/>
      <c r="F1774" s="189"/>
    </row>
    <row r="1775" spans="1:6" x14ac:dyDescent="0.25">
      <c r="A1775" s="189"/>
      <c r="B1775" s="189"/>
      <c r="C1775" s="189"/>
      <c r="D1775" s="189"/>
      <c r="E1775" s="189"/>
      <c r="F1775" s="189"/>
    </row>
    <row r="1776" spans="1:6" x14ac:dyDescent="0.25">
      <c r="A1776" s="189"/>
      <c r="B1776" s="189"/>
      <c r="C1776" s="189"/>
      <c r="D1776" s="189"/>
      <c r="E1776" s="189"/>
      <c r="F1776" s="189"/>
    </row>
    <row r="1777" spans="1:6" x14ac:dyDescent="0.25">
      <c r="A1777" s="189"/>
      <c r="B1777" s="189"/>
      <c r="C1777" s="189"/>
      <c r="D1777" s="189"/>
      <c r="E1777" s="189"/>
      <c r="F1777" s="189"/>
    </row>
    <row r="1778" spans="1:6" x14ac:dyDescent="0.25">
      <c r="A1778" s="189"/>
      <c r="B1778" s="189"/>
      <c r="C1778" s="189"/>
      <c r="D1778" s="189"/>
      <c r="E1778" s="189"/>
      <c r="F1778" s="189"/>
    </row>
    <row r="1779" spans="1:6" x14ac:dyDescent="0.25">
      <c r="A1779" s="189"/>
      <c r="B1779" s="189"/>
      <c r="C1779" s="189"/>
      <c r="D1779" s="189"/>
      <c r="E1779" s="189"/>
      <c r="F1779" s="189"/>
    </row>
    <row r="1780" spans="1:6" x14ac:dyDescent="0.25">
      <c r="A1780" s="189"/>
      <c r="B1780" s="189"/>
      <c r="C1780" s="189"/>
      <c r="D1780" s="189"/>
      <c r="E1780" s="189"/>
      <c r="F1780" s="189"/>
    </row>
    <row r="1781" spans="1:6" x14ac:dyDescent="0.25">
      <c r="A1781" s="189"/>
      <c r="B1781" s="189"/>
      <c r="C1781" s="189"/>
      <c r="D1781" s="189"/>
      <c r="E1781" s="189"/>
      <c r="F1781" s="189"/>
    </row>
    <row r="1782" spans="1:6" x14ac:dyDescent="0.25">
      <c r="A1782" s="189"/>
      <c r="B1782" s="189"/>
      <c r="C1782" s="189"/>
      <c r="D1782" s="189"/>
      <c r="E1782" s="189"/>
      <c r="F1782" s="189"/>
    </row>
    <row r="1783" spans="1:6" x14ac:dyDescent="0.25">
      <c r="A1783" s="189"/>
      <c r="B1783" s="189"/>
      <c r="C1783" s="189"/>
      <c r="D1783" s="189"/>
      <c r="E1783" s="189"/>
      <c r="F1783" s="189"/>
    </row>
    <row r="1784" spans="1:6" x14ac:dyDescent="0.25">
      <c r="A1784" s="189"/>
      <c r="B1784" s="189"/>
      <c r="C1784" s="189"/>
      <c r="D1784" s="189"/>
      <c r="E1784" s="189"/>
      <c r="F1784" s="189"/>
    </row>
    <row r="1785" spans="1:6" x14ac:dyDescent="0.25">
      <c r="A1785" s="189"/>
      <c r="B1785" s="189"/>
      <c r="C1785" s="189"/>
      <c r="D1785" s="189"/>
      <c r="E1785" s="189"/>
      <c r="F1785" s="189"/>
    </row>
    <row r="1786" spans="1:6" x14ac:dyDescent="0.25">
      <c r="A1786" s="189"/>
      <c r="B1786" s="189"/>
      <c r="C1786" s="189"/>
      <c r="D1786" s="189"/>
      <c r="E1786" s="189"/>
      <c r="F1786" s="189"/>
    </row>
    <row r="1787" spans="1:6" x14ac:dyDescent="0.25">
      <c r="A1787" s="189"/>
      <c r="B1787" s="189"/>
      <c r="C1787" s="189"/>
      <c r="D1787" s="189"/>
      <c r="E1787" s="189"/>
      <c r="F1787" s="189"/>
    </row>
    <row r="1788" spans="1:6" x14ac:dyDescent="0.25">
      <c r="A1788" s="189"/>
      <c r="B1788" s="189"/>
      <c r="C1788" s="189"/>
      <c r="D1788" s="189"/>
      <c r="E1788" s="189"/>
      <c r="F1788" s="189"/>
    </row>
    <row r="1789" spans="1:6" x14ac:dyDescent="0.25">
      <c r="A1789" s="189"/>
      <c r="B1789" s="189"/>
      <c r="C1789" s="189"/>
      <c r="D1789" s="189"/>
      <c r="E1789" s="189"/>
      <c r="F1789" s="189"/>
    </row>
    <row r="1790" spans="1:6" x14ac:dyDescent="0.25">
      <c r="A1790" s="189"/>
      <c r="B1790" s="189"/>
      <c r="C1790" s="189"/>
      <c r="D1790" s="189"/>
      <c r="E1790" s="189"/>
      <c r="F1790" s="189"/>
    </row>
    <row r="1791" spans="1:6" x14ac:dyDescent="0.25">
      <c r="A1791" s="189"/>
      <c r="B1791" s="189"/>
      <c r="C1791" s="189"/>
      <c r="D1791" s="189"/>
      <c r="E1791" s="189"/>
      <c r="F1791" s="189"/>
    </row>
    <row r="1792" spans="1:6" x14ac:dyDescent="0.25">
      <c r="A1792" s="189"/>
      <c r="B1792" s="189"/>
      <c r="C1792" s="189"/>
      <c r="D1792" s="189"/>
      <c r="E1792" s="189"/>
      <c r="F1792" s="189"/>
    </row>
    <row r="1793" spans="1:6" x14ac:dyDescent="0.25">
      <c r="A1793" s="189"/>
      <c r="B1793" s="189"/>
      <c r="C1793" s="189"/>
      <c r="D1793" s="189"/>
      <c r="E1793" s="189"/>
      <c r="F1793" s="189"/>
    </row>
    <row r="1794" spans="1:6" x14ac:dyDescent="0.25">
      <c r="A1794" s="189"/>
      <c r="B1794" s="189"/>
      <c r="C1794" s="189"/>
      <c r="D1794" s="189"/>
      <c r="E1794" s="189"/>
      <c r="F1794" s="189"/>
    </row>
    <row r="1795" spans="1:6" x14ac:dyDescent="0.25">
      <c r="A1795" s="189"/>
      <c r="B1795" s="189"/>
      <c r="C1795" s="189"/>
      <c r="D1795" s="189"/>
      <c r="E1795" s="189"/>
      <c r="F1795" s="189"/>
    </row>
    <row r="1796" spans="1:6" x14ac:dyDescent="0.25">
      <c r="A1796" s="189"/>
      <c r="B1796" s="189"/>
      <c r="C1796" s="189"/>
      <c r="D1796" s="189"/>
      <c r="E1796" s="189"/>
      <c r="F1796" s="189"/>
    </row>
    <row r="1797" spans="1:6" x14ac:dyDescent="0.25">
      <c r="A1797" s="189"/>
      <c r="B1797" s="189"/>
      <c r="C1797" s="189"/>
      <c r="D1797" s="189"/>
      <c r="E1797" s="189"/>
      <c r="F1797" s="189"/>
    </row>
    <row r="1798" spans="1:6" x14ac:dyDescent="0.25">
      <c r="A1798" s="189"/>
      <c r="B1798" s="189"/>
      <c r="C1798" s="189"/>
      <c r="D1798" s="189"/>
      <c r="E1798" s="189"/>
      <c r="F1798" s="189"/>
    </row>
    <row r="1799" spans="1:6" x14ac:dyDescent="0.25">
      <c r="A1799" s="189"/>
      <c r="B1799" s="189"/>
      <c r="C1799" s="189"/>
      <c r="D1799" s="189"/>
      <c r="E1799" s="189"/>
      <c r="F1799" s="189"/>
    </row>
    <row r="1800" spans="1:6" x14ac:dyDescent="0.25">
      <c r="A1800" s="189"/>
      <c r="B1800" s="189"/>
      <c r="C1800" s="189"/>
      <c r="D1800" s="189"/>
      <c r="E1800" s="189"/>
      <c r="F1800" s="189"/>
    </row>
    <row r="1801" spans="1:6" x14ac:dyDescent="0.25">
      <c r="A1801" s="189"/>
      <c r="B1801" s="189"/>
      <c r="C1801" s="189"/>
      <c r="D1801" s="189"/>
      <c r="E1801" s="189"/>
      <c r="F1801" s="189"/>
    </row>
    <row r="1802" spans="1:6" x14ac:dyDescent="0.25">
      <c r="A1802" s="189"/>
      <c r="B1802" s="189"/>
      <c r="C1802" s="189"/>
      <c r="D1802" s="189"/>
      <c r="E1802" s="189"/>
      <c r="F1802" s="189"/>
    </row>
    <row r="1803" spans="1:6" x14ac:dyDescent="0.25">
      <c r="A1803" s="189"/>
      <c r="B1803" s="189"/>
      <c r="C1803" s="189"/>
      <c r="D1803" s="189"/>
      <c r="E1803" s="189"/>
      <c r="F1803" s="189"/>
    </row>
    <row r="1804" spans="1:6" x14ac:dyDescent="0.25">
      <c r="A1804" s="189"/>
      <c r="B1804" s="189"/>
      <c r="C1804" s="189"/>
      <c r="D1804" s="189"/>
      <c r="E1804" s="189"/>
      <c r="F1804" s="189"/>
    </row>
    <row r="1805" spans="1:6" x14ac:dyDescent="0.25">
      <c r="A1805" s="189"/>
      <c r="B1805" s="189"/>
      <c r="C1805" s="189"/>
      <c r="D1805" s="189"/>
      <c r="E1805" s="189"/>
      <c r="F1805" s="189"/>
    </row>
    <row r="1806" spans="1:6" x14ac:dyDescent="0.25">
      <c r="A1806" s="189"/>
      <c r="B1806" s="189"/>
      <c r="C1806" s="189"/>
      <c r="D1806" s="189"/>
      <c r="E1806" s="189"/>
      <c r="F1806" s="189"/>
    </row>
    <row r="1807" spans="1:6" x14ac:dyDescent="0.25">
      <c r="A1807" s="189"/>
      <c r="B1807" s="189"/>
      <c r="C1807" s="189"/>
      <c r="D1807" s="189"/>
      <c r="E1807" s="189"/>
      <c r="F1807" s="189"/>
    </row>
    <row r="1808" spans="1:6" x14ac:dyDescent="0.25">
      <c r="A1808" s="189"/>
      <c r="B1808" s="189"/>
      <c r="C1808" s="189"/>
      <c r="D1808" s="189"/>
      <c r="E1808" s="189"/>
      <c r="F1808" s="189"/>
    </row>
    <row r="1809" spans="1:6" x14ac:dyDescent="0.25">
      <c r="A1809" s="189"/>
      <c r="B1809" s="189"/>
      <c r="C1809" s="189"/>
      <c r="D1809" s="189"/>
      <c r="E1809" s="189"/>
      <c r="F1809" s="189"/>
    </row>
    <row r="1810" spans="1:6" x14ac:dyDescent="0.25">
      <c r="A1810" s="189"/>
      <c r="B1810" s="189"/>
      <c r="C1810" s="189"/>
      <c r="D1810" s="189"/>
      <c r="E1810" s="189"/>
      <c r="F1810" s="189"/>
    </row>
    <row r="1811" spans="1:6" x14ac:dyDescent="0.25">
      <c r="A1811" s="189"/>
      <c r="B1811" s="189"/>
      <c r="C1811" s="189"/>
      <c r="D1811" s="189"/>
      <c r="E1811" s="189"/>
      <c r="F1811" s="189"/>
    </row>
    <row r="1812" spans="1:6" x14ac:dyDescent="0.25">
      <c r="A1812" s="189"/>
      <c r="B1812" s="189"/>
      <c r="C1812" s="189"/>
      <c r="D1812" s="189"/>
      <c r="E1812" s="189"/>
      <c r="F1812" s="189"/>
    </row>
    <row r="1813" spans="1:6" x14ac:dyDescent="0.25">
      <c r="A1813" s="189"/>
      <c r="B1813" s="189"/>
      <c r="C1813" s="189"/>
      <c r="D1813" s="189"/>
      <c r="E1813" s="189"/>
      <c r="F1813" s="189"/>
    </row>
    <row r="1814" spans="1:6" x14ac:dyDescent="0.25">
      <c r="A1814" s="189"/>
      <c r="B1814" s="189"/>
      <c r="C1814" s="189"/>
      <c r="D1814" s="189"/>
      <c r="E1814" s="189"/>
      <c r="F1814" s="189"/>
    </row>
    <row r="1815" spans="1:6" x14ac:dyDescent="0.25">
      <c r="A1815" s="189"/>
      <c r="B1815" s="189"/>
      <c r="C1815" s="189"/>
      <c r="D1815" s="189"/>
      <c r="E1815" s="189"/>
      <c r="F1815" s="189"/>
    </row>
    <row r="1816" spans="1:6" x14ac:dyDescent="0.25">
      <c r="A1816" s="189"/>
      <c r="B1816" s="189"/>
      <c r="C1816" s="189"/>
      <c r="D1816" s="189"/>
      <c r="E1816" s="189"/>
      <c r="F1816" s="189"/>
    </row>
    <row r="1817" spans="1:6" x14ac:dyDescent="0.25">
      <c r="A1817" s="189"/>
      <c r="B1817" s="189"/>
      <c r="C1817" s="189"/>
      <c r="D1817" s="189"/>
      <c r="E1817" s="189"/>
      <c r="F1817" s="189"/>
    </row>
    <row r="1818" spans="1:6" x14ac:dyDescent="0.25">
      <c r="A1818" s="189"/>
      <c r="B1818" s="189"/>
      <c r="C1818" s="189"/>
      <c r="D1818" s="189"/>
      <c r="E1818" s="189"/>
      <c r="F1818" s="189"/>
    </row>
    <row r="1819" spans="1:6" x14ac:dyDescent="0.25">
      <c r="A1819" s="189"/>
      <c r="B1819" s="189"/>
      <c r="C1819" s="189"/>
      <c r="D1819" s="189"/>
      <c r="E1819" s="189"/>
      <c r="F1819" s="189"/>
    </row>
    <row r="1820" spans="1:6" x14ac:dyDescent="0.25">
      <c r="A1820" s="189"/>
      <c r="B1820" s="189"/>
      <c r="C1820" s="189"/>
      <c r="D1820" s="189"/>
      <c r="E1820" s="189"/>
      <c r="F1820" s="189"/>
    </row>
    <row r="1821" spans="1:6" x14ac:dyDescent="0.25">
      <c r="A1821" s="189"/>
      <c r="B1821" s="189"/>
      <c r="C1821" s="189"/>
      <c r="D1821" s="189"/>
      <c r="E1821" s="189"/>
      <c r="F1821" s="189"/>
    </row>
    <row r="1822" spans="1:6" x14ac:dyDescent="0.25">
      <c r="A1822" s="189"/>
      <c r="B1822" s="189"/>
      <c r="C1822" s="189"/>
      <c r="D1822" s="189"/>
      <c r="E1822" s="189"/>
      <c r="F1822" s="189"/>
    </row>
    <row r="1823" spans="1:6" x14ac:dyDescent="0.25">
      <c r="A1823" s="189"/>
      <c r="B1823" s="189"/>
      <c r="C1823" s="189"/>
      <c r="D1823" s="189"/>
      <c r="E1823" s="189"/>
      <c r="F1823" s="189"/>
    </row>
    <row r="1824" spans="1:6" x14ac:dyDescent="0.25">
      <c r="A1824" s="189"/>
      <c r="B1824" s="189"/>
      <c r="C1824" s="189"/>
      <c r="D1824" s="189"/>
      <c r="E1824" s="189"/>
      <c r="F1824" s="189"/>
    </row>
    <row r="1825" spans="1:6" x14ac:dyDescent="0.25">
      <c r="A1825" s="189"/>
      <c r="B1825" s="189"/>
      <c r="C1825" s="189"/>
      <c r="D1825" s="189"/>
      <c r="E1825" s="189"/>
      <c r="F1825" s="189"/>
    </row>
    <row r="1826" spans="1:6" x14ac:dyDescent="0.25">
      <c r="A1826" s="189"/>
      <c r="B1826" s="189"/>
      <c r="C1826" s="189"/>
      <c r="D1826" s="189"/>
      <c r="E1826" s="189"/>
      <c r="F1826" s="189"/>
    </row>
    <row r="1827" spans="1:6" x14ac:dyDescent="0.25">
      <c r="A1827" s="189"/>
      <c r="B1827" s="189"/>
      <c r="C1827" s="189"/>
      <c r="D1827" s="189"/>
      <c r="E1827" s="189"/>
      <c r="F1827" s="189"/>
    </row>
    <row r="1828" spans="1:6" x14ac:dyDescent="0.25">
      <c r="A1828" s="189"/>
      <c r="B1828" s="189"/>
      <c r="C1828" s="189"/>
      <c r="D1828" s="189"/>
      <c r="E1828" s="189"/>
      <c r="F1828" s="189"/>
    </row>
    <row r="1829" spans="1:6" x14ac:dyDescent="0.25">
      <c r="A1829" s="189"/>
      <c r="B1829" s="189"/>
      <c r="C1829" s="189"/>
      <c r="D1829" s="189"/>
      <c r="E1829" s="189"/>
      <c r="F1829" s="189"/>
    </row>
    <row r="1830" spans="1:6" x14ac:dyDescent="0.25">
      <c r="A1830" s="189"/>
      <c r="B1830" s="189"/>
      <c r="C1830" s="189"/>
      <c r="D1830" s="189"/>
      <c r="E1830" s="189"/>
      <c r="F1830" s="189"/>
    </row>
    <row r="1831" spans="1:6" x14ac:dyDescent="0.25">
      <c r="A1831" s="189"/>
      <c r="B1831" s="189"/>
      <c r="C1831" s="189"/>
      <c r="D1831" s="189"/>
      <c r="E1831" s="189"/>
      <c r="F1831" s="189"/>
    </row>
    <row r="1832" spans="1:6" x14ac:dyDescent="0.25">
      <c r="A1832" s="189"/>
      <c r="B1832" s="189"/>
      <c r="C1832" s="189"/>
      <c r="D1832" s="189"/>
      <c r="E1832" s="189"/>
      <c r="F1832" s="189"/>
    </row>
    <row r="1833" spans="1:6" x14ac:dyDescent="0.25">
      <c r="A1833" s="189"/>
      <c r="B1833" s="189"/>
      <c r="C1833" s="189"/>
      <c r="D1833" s="189"/>
      <c r="E1833" s="189"/>
      <c r="F1833" s="189"/>
    </row>
    <row r="1834" spans="1:6" x14ac:dyDescent="0.25">
      <c r="A1834" s="189"/>
      <c r="B1834" s="189"/>
      <c r="C1834" s="189"/>
      <c r="D1834" s="189"/>
      <c r="E1834" s="189"/>
      <c r="F1834" s="189"/>
    </row>
    <row r="1835" spans="1:6" x14ac:dyDescent="0.25">
      <c r="A1835" s="189"/>
      <c r="B1835" s="189"/>
      <c r="C1835" s="189"/>
      <c r="D1835" s="189"/>
      <c r="E1835" s="189"/>
      <c r="F1835" s="189"/>
    </row>
    <row r="1836" spans="1:6" x14ac:dyDescent="0.25">
      <c r="A1836" s="189"/>
      <c r="B1836" s="189"/>
      <c r="C1836" s="189"/>
      <c r="D1836" s="189"/>
      <c r="E1836" s="189"/>
      <c r="F1836" s="189"/>
    </row>
    <row r="1837" spans="1:6" x14ac:dyDescent="0.25">
      <c r="A1837" s="189"/>
      <c r="B1837" s="189"/>
      <c r="C1837" s="189"/>
      <c r="D1837" s="189"/>
      <c r="E1837" s="189"/>
      <c r="F1837" s="189"/>
    </row>
    <row r="1838" spans="1:6" x14ac:dyDescent="0.25">
      <c r="A1838" s="189"/>
      <c r="B1838" s="189"/>
      <c r="C1838" s="189"/>
      <c r="D1838" s="189"/>
      <c r="E1838" s="189"/>
      <c r="F1838" s="189"/>
    </row>
    <row r="1839" spans="1:6" x14ac:dyDescent="0.25">
      <c r="A1839" s="189"/>
      <c r="B1839" s="189"/>
      <c r="C1839" s="189"/>
      <c r="D1839" s="189"/>
      <c r="E1839" s="189"/>
      <c r="F1839" s="189"/>
    </row>
    <row r="1840" spans="1:6" x14ac:dyDescent="0.25">
      <c r="A1840" s="189"/>
      <c r="B1840" s="189"/>
      <c r="C1840" s="189"/>
      <c r="D1840" s="189"/>
      <c r="E1840" s="189"/>
      <c r="F1840" s="189"/>
    </row>
    <row r="1841" spans="1:6" x14ac:dyDescent="0.25">
      <c r="A1841" s="189"/>
      <c r="B1841" s="189"/>
      <c r="C1841" s="189"/>
      <c r="D1841" s="189"/>
      <c r="E1841" s="189"/>
      <c r="F1841" s="189"/>
    </row>
    <row r="1842" spans="1:6" x14ac:dyDescent="0.25">
      <c r="A1842" s="189"/>
      <c r="B1842" s="189"/>
      <c r="C1842" s="189"/>
      <c r="D1842" s="189"/>
      <c r="E1842" s="189"/>
      <c r="F1842" s="189"/>
    </row>
    <row r="1843" spans="1:6" x14ac:dyDescent="0.25">
      <c r="A1843" s="189"/>
      <c r="B1843" s="189"/>
      <c r="C1843" s="189"/>
      <c r="D1843" s="189"/>
      <c r="E1843" s="189"/>
      <c r="F1843" s="189"/>
    </row>
    <row r="1844" spans="1:6" x14ac:dyDescent="0.25">
      <c r="A1844" s="189"/>
      <c r="B1844" s="189"/>
      <c r="C1844" s="189"/>
      <c r="D1844" s="189"/>
      <c r="E1844" s="189"/>
      <c r="F1844" s="189"/>
    </row>
    <row r="1845" spans="1:6" x14ac:dyDescent="0.25">
      <c r="A1845" s="189"/>
      <c r="B1845" s="189"/>
      <c r="C1845" s="189"/>
      <c r="D1845" s="189"/>
      <c r="E1845" s="189"/>
      <c r="F1845" s="189"/>
    </row>
    <row r="1846" spans="1:6" x14ac:dyDescent="0.25">
      <c r="A1846" s="189"/>
      <c r="B1846" s="189"/>
      <c r="C1846" s="189"/>
      <c r="D1846" s="189"/>
      <c r="E1846" s="189"/>
      <c r="F1846" s="189"/>
    </row>
    <row r="1847" spans="1:6" x14ac:dyDescent="0.25">
      <c r="A1847" s="189"/>
      <c r="B1847" s="189"/>
      <c r="C1847" s="189"/>
      <c r="D1847" s="189"/>
      <c r="E1847" s="189"/>
      <c r="F1847" s="189"/>
    </row>
    <row r="1848" spans="1:6" x14ac:dyDescent="0.25">
      <c r="A1848" s="189"/>
      <c r="B1848" s="189"/>
      <c r="C1848" s="189"/>
      <c r="D1848" s="189"/>
      <c r="E1848" s="189"/>
      <c r="F1848" s="189"/>
    </row>
    <row r="1849" spans="1:6" x14ac:dyDescent="0.25">
      <c r="A1849" s="189"/>
      <c r="B1849" s="189"/>
      <c r="C1849" s="189"/>
      <c r="D1849" s="189"/>
      <c r="E1849" s="189"/>
      <c r="F1849" s="189"/>
    </row>
    <row r="1850" spans="1:6" x14ac:dyDescent="0.25">
      <c r="A1850" s="189"/>
      <c r="B1850" s="189"/>
      <c r="C1850" s="189"/>
      <c r="D1850" s="189"/>
      <c r="E1850" s="189"/>
      <c r="F1850" s="189"/>
    </row>
    <row r="1851" spans="1:6" x14ac:dyDescent="0.25">
      <c r="A1851" s="189"/>
      <c r="B1851" s="189"/>
      <c r="C1851" s="189"/>
      <c r="D1851" s="189"/>
      <c r="E1851" s="189"/>
      <c r="F1851" s="189"/>
    </row>
    <row r="1852" spans="1:6" x14ac:dyDescent="0.25">
      <c r="A1852" s="189"/>
      <c r="B1852" s="189"/>
      <c r="C1852" s="189"/>
      <c r="D1852" s="189"/>
      <c r="E1852" s="189"/>
      <c r="F1852" s="189"/>
    </row>
    <row r="1853" spans="1:6" x14ac:dyDescent="0.25">
      <c r="A1853" s="189"/>
      <c r="B1853" s="189"/>
      <c r="C1853" s="189"/>
      <c r="D1853" s="189"/>
      <c r="E1853" s="189"/>
      <c r="F1853" s="189"/>
    </row>
    <row r="1854" spans="1:6" x14ac:dyDescent="0.25">
      <c r="A1854" s="189"/>
      <c r="B1854" s="189"/>
      <c r="C1854" s="189"/>
      <c r="D1854" s="189"/>
      <c r="E1854" s="189"/>
      <c r="F1854" s="189"/>
    </row>
    <row r="1855" spans="1:6" x14ac:dyDescent="0.25">
      <c r="A1855" s="189"/>
      <c r="B1855" s="189"/>
      <c r="C1855" s="189"/>
      <c r="D1855" s="189"/>
      <c r="E1855" s="189"/>
      <c r="F1855" s="189"/>
    </row>
    <row r="1856" spans="1:6" x14ac:dyDescent="0.25">
      <c r="A1856" s="189"/>
      <c r="B1856" s="189"/>
      <c r="C1856" s="189"/>
      <c r="D1856" s="189"/>
      <c r="E1856" s="189"/>
      <c r="F1856" s="189"/>
    </row>
    <row r="1857" spans="1:6" x14ac:dyDescent="0.25">
      <c r="A1857" s="189"/>
      <c r="B1857" s="189"/>
      <c r="C1857" s="189"/>
      <c r="D1857" s="189"/>
      <c r="E1857" s="189"/>
      <c r="F1857" s="189"/>
    </row>
    <row r="1858" spans="1:6" x14ac:dyDescent="0.25">
      <c r="A1858" s="189"/>
      <c r="B1858" s="189"/>
      <c r="C1858" s="189"/>
      <c r="D1858" s="189"/>
      <c r="E1858" s="189"/>
      <c r="F1858" s="189"/>
    </row>
    <row r="1859" spans="1:6" x14ac:dyDescent="0.25">
      <c r="A1859" s="189"/>
      <c r="B1859" s="189"/>
      <c r="C1859" s="189"/>
      <c r="D1859" s="189"/>
      <c r="E1859" s="189"/>
      <c r="F1859" s="189"/>
    </row>
    <row r="1860" spans="1:6" x14ac:dyDescent="0.25">
      <c r="A1860" s="189"/>
      <c r="B1860" s="189"/>
      <c r="C1860" s="189"/>
      <c r="D1860" s="189"/>
      <c r="E1860" s="189"/>
      <c r="F1860" s="189"/>
    </row>
    <row r="1861" spans="1:6" x14ac:dyDescent="0.25">
      <c r="A1861" s="189"/>
      <c r="B1861" s="189"/>
      <c r="C1861" s="189"/>
      <c r="D1861" s="189"/>
      <c r="E1861" s="189"/>
      <c r="F1861" s="189"/>
    </row>
    <row r="1862" spans="1:6" x14ac:dyDescent="0.25">
      <c r="A1862" s="189"/>
      <c r="B1862" s="189"/>
      <c r="C1862" s="189"/>
      <c r="D1862" s="189"/>
      <c r="E1862" s="189"/>
      <c r="F1862" s="189"/>
    </row>
    <row r="1863" spans="1:6" x14ac:dyDescent="0.25">
      <c r="A1863" s="189"/>
      <c r="B1863" s="189"/>
      <c r="C1863" s="189"/>
      <c r="D1863" s="189"/>
      <c r="E1863" s="189"/>
      <c r="F1863" s="189"/>
    </row>
    <row r="1864" spans="1:6" x14ac:dyDescent="0.25">
      <c r="A1864" s="189"/>
      <c r="B1864" s="189"/>
      <c r="C1864" s="189"/>
      <c r="D1864" s="189"/>
      <c r="E1864" s="189"/>
      <c r="F1864" s="189"/>
    </row>
    <row r="1865" spans="1:6" x14ac:dyDescent="0.25">
      <c r="A1865" s="189"/>
      <c r="B1865" s="189"/>
      <c r="C1865" s="189"/>
      <c r="D1865" s="189"/>
      <c r="E1865" s="189"/>
      <c r="F1865" s="189"/>
    </row>
    <row r="1866" spans="1:6" x14ac:dyDescent="0.25">
      <c r="A1866" s="189"/>
      <c r="B1866" s="189"/>
      <c r="C1866" s="189"/>
      <c r="D1866" s="189"/>
      <c r="E1866" s="189"/>
      <c r="F1866" s="189"/>
    </row>
    <row r="1867" spans="1:6" x14ac:dyDescent="0.25">
      <c r="A1867" s="189"/>
      <c r="B1867" s="189"/>
      <c r="C1867" s="189"/>
      <c r="D1867" s="189"/>
      <c r="E1867" s="189"/>
      <c r="F1867" s="189"/>
    </row>
    <row r="1868" spans="1:6" x14ac:dyDescent="0.25">
      <c r="A1868" s="189"/>
      <c r="B1868" s="189"/>
      <c r="C1868" s="189"/>
      <c r="D1868" s="189"/>
      <c r="E1868" s="189"/>
      <c r="F1868" s="189"/>
    </row>
    <row r="1869" spans="1:6" x14ac:dyDescent="0.25">
      <c r="A1869" s="189"/>
      <c r="B1869" s="189"/>
      <c r="C1869" s="189"/>
      <c r="D1869" s="189"/>
      <c r="E1869" s="189"/>
      <c r="F1869" s="189"/>
    </row>
    <row r="1870" spans="1:6" x14ac:dyDescent="0.25">
      <c r="A1870" s="189"/>
      <c r="B1870" s="189"/>
      <c r="C1870" s="189"/>
      <c r="D1870" s="189"/>
      <c r="E1870" s="189"/>
      <c r="F1870" s="189"/>
    </row>
    <row r="1871" spans="1:6" x14ac:dyDescent="0.25">
      <c r="A1871" s="189"/>
      <c r="B1871" s="189"/>
      <c r="C1871" s="189"/>
      <c r="D1871" s="189"/>
      <c r="E1871" s="189"/>
      <c r="F1871" s="189"/>
    </row>
    <row r="1872" spans="1:6" x14ac:dyDescent="0.25">
      <c r="A1872" s="189"/>
      <c r="B1872" s="189"/>
      <c r="C1872" s="189"/>
      <c r="D1872" s="189"/>
      <c r="E1872" s="189"/>
      <c r="F1872" s="189"/>
    </row>
    <row r="1873" spans="1:6" x14ac:dyDescent="0.25">
      <c r="A1873" s="189"/>
      <c r="B1873" s="189"/>
      <c r="C1873" s="189"/>
      <c r="D1873" s="189"/>
      <c r="E1873" s="189"/>
      <c r="F1873" s="189"/>
    </row>
    <row r="1874" spans="1:6" x14ac:dyDescent="0.25">
      <c r="A1874" s="189"/>
      <c r="B1874" s="189"/>
      <c r="C1874" s="189"/>
      <c r="D1874" s="189"/>
      <c r="E1874" s="189"/>
      <c r="F1874" s="189"/>
    </row>
    <row r="1875" spans="1:6" x14ac:dyDescent="0.25">
      <c r="A1875" s="189"/>
      <c r="B1875" s="189"/>
      <c r="C1875" s="189"/>
      <c r="D1875" s="189"/>
      <c r="E1875" s="189"/>
      <c r="F1875" s="189"/>
    </row>
    <row r="1876" spans="1:6" x14ac:dyDescent="0.25">
      <c r="A1876" s="189"/>
      <c r="B1876" s="189"/>
      <c r="C1876" s="189"/>
      <c r="D1876" s="189"/>
      <c r="E1876" s="189"/>
      <c r="F1876" s="189"/>
    </row>
    <row r="1877" spans="1:6" x14ac:dyDescent="0.25">
      <c r="A1877" s="189"/>
      <c r="B1877" s="189"/>
      <c r="C1877" s="189"/>
      <c r="D1877" s="189"/>
      <c r="E1877" s="189"/>
      <c r="F1877" s="189"/>
    </row>
    <row r="1878" spans="1:6" x14ac:dyDescent="0.25">
      <c r="A1878" s="189"/>
      <c r="B1878" s="189"/>
      <c r="C1878" s="189"/>
      <c r="D1878" s="189"/>
      <c r="E1878" s="189"/>
      <c r="F1878" s="189"/>
    </row>
    <row r="1879" spans="1:6" x14ac:dyDescent="0.25">
      <c r="A1879" s="189"/>
      <c r="B1879" s="189"/>
      <c r="C1879" s="189"/>
      <c r="D1879" s="189"/>
      <c r="E1879" s="189"/>
      <c r="F1879" s="189"/>
    </row>
    <row r="1880" spans="1:6" x14ac:dyDescent="0.25">
      <c r="A1880" s="189"/>
      <c r="B1880" s="189"/>
      <c r="C1880" s="189"/>
      <c r="D1880" s="189"/>
      <c r="E1880" s="189"/>
      <c r="F1880" s="189"/>
    </row>
    <row r="1881" spans="1:6" x14ac:dyDescent="0.25">
      <c r="A1881" s="189"/>
      <c r="B1881" s="189"/>
      <c r="C1881" s="189"/>
      <c r="D1881" s="189"/>
      <c r="E1881" s="189"/>
      <c r="F1881" s="189"/>
    </row>
    <row r="1882" spans="1:6" x14ac:dyDescent="0.25">
      <c r="A1882" s="189"/>
      <c r="B1882" s="189"/>
      <c r="C1882" s="189"/>
      <c r="D1882" s="189"/>
      <c r="E1882" s="189"/>
      <c r="F1882" s="189"/>
    </row>
    <row r="1883" spans="1:6" x14ac:dyDescent="0.25">
      <c r="A1883" s="189"/>
      <c r="B1883" s="189"/>
      <c r="C1883" s="189"/>
      <c r="D1883" s="189"/>
      <c r="E1883" s="189"/>
      <c r="F1883" s="189"/>
    </row>
    <row r="1884" spans="1:6" x14ac:dyDescent="0.25">
      <c r="A1884" s="189"/>
      <c r="B1884" s="189"/>
      <c r="C1884" s="189"/>
      <c r="D1884" s="189"/>
      <c r="E1884" s="189"/>
      <c r="F1884" s="189"/>
    </row>
    <row r="1885" spans="1:6" x14ac:dyDescent="0.25">
      <c r="A1885" s="189"/>
      <c r="B1885" s="189"/>
      <c r="C1885" s="189"/>
      <c r="D1885" s="189"/>
      <c r="E1885" s="189"/>
      <c r="F1885" s="189"/>
    </row>
    <row r="1886" spans="1:6" x14ac:dyDescent="0.25">
      <c r="A1886" s="189"/>
      <c r="B1886" s="189"/>
      <c r="C1886" s="189"/>
      <c r="D1886" s="189"/>
      <c r="E1886" s="189"/>
      <c r="F1886" s="189"/>
    </row>
    <row r="1887" spans="1:6" x14ac:dyDescent="0.25">
      <c r="A1887" s="189"/>
      <c r="B1887" s="189"/>
      <c r="C1887" s="189"/>
      <c r="D1887" s="189"/>
      <c r="E1887" s="189"/>
      <c r="F1887" s="189"/>
    </row>
    <row r="1888" spans="1:6" x14ac:dyDescent="0.25">
      <c r="A1888" s="189"/>
      <c r="B1888" s="189"/>
      <c r="C1888" s="189"/>
      <c r="D1888" s="189"/>
      <c r="E1888" s="189"/>
      <c r="F1888" s="189"/>
    </row>
    <row r="1889" spans="1:6" x14ac:dyDescent="0.25">
      <c r="A1889" s="189"/>
      <c r="B1889" s="189"/>
      <c r="C1889" s="189"/>
      <c r="D1889" s="189"/>
      <c r="E1889" s="189"/>
      <c r="F1889" s="189"/>
    </row>
    <row r="1890" spans="1:6" x14ac:dyDescent="0.25">
      <c r="A1890" s="189"/>
      <c r="B1890" s="189"/>
      <c r="C1890" s="189"/>
      <c r="D1890" s="189"/>
      <c r="E1890" s="189"/>
      <c r="F1890" s="189"/>
    </row>
    <row r="1891" spans="1:6" x14ac:dyDescent="0.25">
      <c r="A1891" s="189"/>
      <c r="B1891" s="189"/>
      <c r="C1891" s="189"/>
      <c r="D1891" s="189"/>
      <c r="E1891" s="189"/>
      <c r="F1891" s="189"/>
    </row>
    <row r="1892" spans="1:6" x14ac:dyDescent="0.25">
      <c r="A1892" s="189"/>
      <c r="B1892" s="189"/>
      <c r="C1892" s="189"/>
      <c r="D1892" s="189"/>
      <c r="E1892" s="189"/>
      <c r="F1892" s="189"/>
    </row>
    <row r="1893" spans="1:6" x14ac:dyDescent="0.25">
      <c r="A1893" s="189"/>
      <c r="B1893" s="189"/>
      <c r="C1893" s="189"/>
      <c r="D1893" s="189"/>
      <c r="E1893" s="189"/>
      <c r="F1893" s="189"/>
    </row>
    <row r="1894" spans="1:6" x14ac:dyDescent="0.25">
      <c r="A1894" s="189"/>
      <c r="B1894" s="189"/>
      <c r="C1894" s="189"/>
      <c r="D1894" s="189"/>
      <c r="E1894" s="189"/>
      <c r="F1894" s="189"/>
    </row>
    <row r="1895" spans="1:6" x14ac:dyDescent="0.25">
      <c r="A1895" s="189"/>
      <c r="B1895" s="189"/>
      <c r="C1895" s="189"/>
      <c r="D1895" s="189"/>
      <c r="E1895" s="189"/>
      <c r="F1895" s="189"/>
    </row>
    <row r="1896" spans="1:6" x14ac:dyDescent="0.25">
      <c r="A1896" s="189"/>
      <c r="B1896" s="189"/>
      <c r="C1896" s="189"/>
      <c r="D1896" s="189"/>
      <c r="E1896" s="189"/>
      <c r="F1896" s="189"/>
    </row>
    <row r="1897" spans="1:6" x14ac:dyDescent="0.25">
      <c r="A1897" s="189"/>
      <c r="B1897" s="189"/>
      <c r="C1897" s="189"/>
      <c r="D1897" s="189"/>
      <c r="E1897" s="189"/>
      <c r="F1897" s="189"/>
    </row>
    <row r="1898" spans="1:6" x14ac:dyDescent="0.25">
      <c r="A1898" s="189"/>
      <c r="B1898" s="189"/>
      <c r="C1898" s="189"/>
      <c r="D1898" s="189"/>
      <c r="E1898" s="189"/>
      <c r="F1898" s="189"/>
    </row>
    <row r="1899" spans="1:6" x14ac:dyDescent="0.25">
      <c r="A1899" s="189"/>
      <c r="B1899" s="189"/>
      <c r="C1899" s="189"/>
      <c r="D1899" s="189"/>
      <c r="E1899" s="189"/>
      <c r="F1899" s="189"/>
    </row>
    <row r="1900" spans="1:6" x14ac:dyDescent="0.25">
      <c r="A1900" s="189"/>
      <c r="B1900" s="189"/>
      <c r="C1900" s="189"/>
      <c r="D1900" s="189"/>
      <c r="E1900" s="189"/>
      <c r="F1900" s="189"/>
    </row>
    <row r="1901" spans="1:6" x14ac:dyDescent="0.25">
      <c r="A1901" s="189"/>
      <c r="B1901" s="189"/>
      <c r="C1901" s="189"/>
      <c r="D1901" s="189"/>
      <c r="E1901" s="189"/>
      <c r="F1901" s="189"/>
    </row>
    <row r="1902" spans="1:6" x14ac:dyDescent="0.25">
      <c r="A1902" s="189"/>
      <c r="B1902" s="189"/>
      <c r="C1902" s="189"/>
      <c r="D1902" s="189"/>
      <c r="E1902" s="189"/>
      <c r="F1902" s="189"/>
    </row>
    <row r="1903" spans="1:6" x14ac:dyDescent="0.25">
      <c r="A1903" s="189"/>
      <c r="B1903" s="189"/>
      <c r="C1903" s="189"/>
      <c r="D1903" s="189"/>
      <c r="E1903" s="189"/>
      <c r="F1903" s="189"/>
    </row>
    <row r="1904" spans="1:6" x14ac:dyDescent="0.25">
      <c r="A1904" s="189"/>
      <c r="B1904" s="189"/>
      <c r="C1904" s="189"/>
      <c r="D1904" s="189"/>
      <c r="E1904" s="189"/>
      <c r="F1904" s="189"/>
    </row>
    <row r="1905" spans="1:6" x14ac:dyDescent="0.25">
      <c r="A1905" s="189"/>
      <c r="B1905" s="189"/>
      <c r="C1905" s="189"/>
      <c r="D1905" s="189"/>
      <c r="E1905" s="189"/>
      <c r="F1905" s="189"/>
    </row>
    <row r="1906" spans="1:6" x14ac:dyDescent="0.25">
      <c r="A1906" s="189"/>
      <c r="B1906" s="189"/>
      <c r="C1906" s="189"/>
      <c r="D1906" s="189"/>
      <c r="E1906" s="189"/>
      <c r="F1906" s="189"/>
    </row>
    <row r="1907" spans="1:6" x14ac:dyDescent="0.25">
      <c r="A1907" s="189"/>
      <c r="B1907" s="189"/>
      <c r="C1907" s="189"/>
      <c r="D1907" s="189"/>
      <c r="E1907" s="189"/>
      <c r="F1907" s="189"/>
    </row>
    <row r="1908" spans="1:6" x14ac:dyDescent="0.25">
      <c r="A1908" s="189"/>
      <c r="B1908" s="189"/>
      <c r="C1908" s="189"/>
      <c r="D1908" s="189"/>
      <c r="E1908" s="189"/>
      <c r="F1908" s="189"/>
    </row>
    <row r="1909" spans="1:6" x14ac:dyDescent="0.25">
      <c r="A1909" s="189"/>
      <c r="B1909" s="189"/>
      <c r="C1909" s="189"/>
      <c r="D1909" s="189"/>
      <c r="E1909" s="189"/>
      <c r="F1909" s="189"/>
    </row>
    <row r="1910" spans="1:6" x14ac:dyDescent="0.25">
      <c r="A1910" s="189"/>
      <c r="B1910" s="189"/>
      <c r="C1910" s="189"/>
      <c r="D1910" s="189"/>
      <c r="E1910" s="189"/>
      <c r="F1910" s="189"/>
    </row>
    <row r="1911" spans="1:6" x14ac:dyDescent="0.25">
      <c r="A1911" s="189"/>
      <c r="B1911" s="189"/>
      <c r="C1911" s="189"/>
      <c r="D1911" s="189"/>
      <c r="E1911" s="189"/>
      <c r="F1911" s="189"/>
    </row>
    <row r="1912" spans="1:6" x14ac:dyDescent="0.25">
      <c r="A1912" s="189"/>
      <c r="B1912" s="189"/>
      <c r="C1912" s="189"/>
      <c r="D1912" s="189"/>
      <c r="E1912" s="189"/>
      <c r="F1912" s="189"/>
    </row>
    <row r="1913" spans="1:6" x14ac:dyDescent="0.25">
      <c r="A1913" s="189"/>
      <c r="B1913" s="189"/>
      <c r="C1913" s="189"/>
      <c r="D1913" s="189"/>
      <c r="E1913" s="189"/>
      <c r="F1913" s="189"/>
    </row>
    <row r="1914" spans="1:6" x14ac:dyDescent="0.25">
      <c r="A1914" s="189"/>
      <c r="B1914" s="189"/>
      <c r="C1914" s="189"/>
      <c r="D1914" s="189"/>
      <c r="E1914" s="189"/>
      <c r="F1914" s="189"/>
    </row>
    <row r="1915" spans="1:6" x14ac:dyDescent="0.25">
      <c r="A1915" s="189"/>
      <c r="B1915" s="189"/>
      <c r="C1915" s="189"/>
      <c r="D1915" s="189"/>
      <c r="E1915" s="189"/>
      <c r="F1915" s="189"/>
    </row>
    <row r="1916" spans="1:6" x14ac:dyDescent="0.25">
      <c r="A1916" s="189"/>
      <c r="B1916" s="189"/>
      <c r="C1916" s="189"/>
      <c r="D1916" s="189"/>
      <c r="E1916" s="189"/>
      <c r="F1916" s="189"/>
    </row>
    <row r="1917" spans="1:6" x14ac:dyDescent="0.25">
      <c r="A1917" s="189"/>
      <c r="B1917" s="189"/>
      <c r="C1917" s="189"/>
      <c r="D1917" s="189"/>
      <c r="E1917" s="189"/>
      <c r="F1917" s="189"/>
    </row>
    <row r="1918" spans="1:6" x14ac:dyDescent="0.25">
      <c r="A1918" s="189"/>
      <c r="B1918" s="189"/>
      <c r="C1918" s="189"/>
      <c r="D1918" s="189"/>
      <c r="E1918" s="189"/>
      <c r="F1918" s="189"/>
    </row>
    <row r="1919" spans="1:6" x14ac:dyDescent="0.25">
      <c r="A1919" s="189"/>
      <c r="B1919" s="189"/>
      <c r="C1919" s="189"/>
      <c r="D1919" s="189"/>
      <c r="E1919" s="189"/>
      <c r="F1919" s="189"/>
    </row>
    <row r="1920" spans="1:6" x14ac:dyDescent="0.25">
      <c r="A1920" s="189"/>
      <c r="B1920" s="189"/>
      <c r="C1920" s="189"/>
      <c r="D1920" s="189"/>
      <c r="E1920" s="189"/>
      <c r="F1920" s="189"/>
    </row>
    <row r="1921" spans="1:6" x14ac:dyDescent="0.25">
      <c r="A1921" s="189"/>
      <c r="B1921" s="189"/>
      <c r="C1921" s="189"/>
      <c r="D1921" s="189"/>
      <c r="E1921" s="189"/>
      <c r="F1921" s="189"/>
    </row>
    <row r="1922" spans="1:6" x14ac:dyDescent="0.25">
      <c r="A1922" s="189"/>
      <c r="B1922" s="189"/>
      <c r="C1922" s="189"/>
      <c r="D1922" s="189"/>
      <c r="E1922" s="189"/>
      <c r="F1922" s="189"/>
    </row>
    <row r="1923" spans="1:6" x14ac:dyDescent="0.25">
      <c r="A1923" s="189"/>
      <c r="B1923" s="189"/>
      <c r="C1923" s="189"/>
      <c r="D1923" s="189"/>
      <c r="E1923" s="189"/>
      <c r="F1923" s="189"/>
    </row>
    <row r="1924" spans="1:6" x14ac:dyDescent="0.25">
      <c r="A1924" s="189"/>
      <c r="B1924" s="189"/>
      <c r="C1924" s="189"/>
      <c r="D1924" s="189"/>
      <c r="E1924" s="189"/>
      <c r="F1924" s="189"/>
    </row>
    <row r="1925" spans="1:6" x14ac:dyDescent="0.25">
      <c r="A1925" s="189"/>
      <c r="B1925" s="189"/>
      <c r="C1925" s="189"/>
      <c r="D1925" s="189"/>
      <c r="E1925" s="189"/>
      <c r="F1925" s="189"/>
    </row>
    <row r="1926" spans="1:6" x14ac:dyDescent="0.25">
      <c r="A1926" s="189"/>
      <c r="B1926" s="189"/>
      <c r="C1926" s="189"/>
      <c r="D1926" s="189"/>
      <c r="E1926" s="189"/>
      <c r="F1926" s="189"/>
    </row>
    <row r="1927" spans="1:6" x14ac:dyDescent="0.25">
      <c r="A1927" s="189"/>
      <c r="B1927" s="189"/>
      <c r="C1927" s="189"/>
      <c r="D1927" s="189"/>
      <c r="E1927" s="189"/>
      <c r="F1927" s="189"/>
    </row>
    <row r="1928" spans="1:6" x14ac:dyDescent="0.25">
      <c r="A1928" s="189"/>
      <c r="B1928" s="189"/>
      <c r="C1928" s="189"/>
      <c r="D1928" s="189"/>
      <c r="E1928" s="189"/>
      <c r="F1928" s="189"/>
    </row>
    <row r="1929" spans="1:6" x14ac:dyDescent="0.25">
      <c r="A1929" s="189"/>
      <c r="B1929" s="189"/>
      <c r="C1929" s="189"/>
      <c r="D1929" s="189"/>
      <c r="E1929" s="189"/>
      <c r="F1929" s="189"/>
    </row>
    <row r="1930" spans="1:6" x14ac:dyDescent="0.25">
      <c r="A1930" s="189"/>
      <c r="B1930" s="189"/>
      <c r="C1930" s="189"/>
      <c r="D1930" s="189"/>
      <c r="E1930" s="189"/>
      <c r="F1930" s="189"/>
    </row>
    <row r="1931" spans="1:6" x14ac:dyDescent="0.25">
      <c r="A1931" s="189"/>
      <c r="B1931" s="189"/>
      <c r="C1931" s="189"/>
      <c r="D1931" s="189"/>
      <c r="E1931" s="189"/>
      <c r="F1931" s="189"/>
    </row>
    <row r="1932" spans="1:6" x14ac:dyDescent="0.25">
      <c r="A1932" s="189"/>
      <c r="B1932" s="189"/>
      <c r="C1932" s="189"/>
      <c r="D1932" s="189"/>
      <c r="E1932" s="189"/>
      <c r="F1932" s="189"/>
    </row>
    <row r="1933" spans="1:6" x14ac:dyDescent="0.25">
      <c r="A1933" s="189"/>
      <c r="B1933" s="189"/>
      <c r="C1933" s="189"/>
      <c r="D1933" s="189"/>
      <c r="E1933" s="189"/>
      <c r="F1933" s="189"/>
    </row>
    <row r="1934" spans="1:6" x14ac:dyDescent="0.25">
      <c r="A1934" s="189"/>
      <c r="B1934" s="189"/>
      <c r="C1934" s="189"/>
      <c r="D1934" s="189"/>
      <c r="E1934" s="189"/>
      <c r="F1934" s="189"/>
    </row>
    <row r="1935" spans="1:6" x14ac:dyDescent="0.25">
      <c r="A1935" s="189"/>
      <c r="B1935" s="189"/>
      <c r="C1935" s="189"/>
      <c r="D1935" s="189"/>
      <c r="E1935" s="189"/>
      <c r="F1935" s="189"/>
    </row>
    <row r="1936" spans="1:6" x14ac:dyDescent="0.25">
      <c r="A1936" s="189"/>
      <c r="B1936" s="189"/>
      <c r="C1936" s="189"/>
      <c r="D1936" s="189"/>
      <c r="E1936" s="189"/>
      <c r="F1936" s="189"/>
    </row>
    <row r="1937" spans="1:6" x14ac:dyDescent="0.25">
      <c r="A1937" s="189"/>
      <c r="B1937" s="189"/>
      <c r="C1937" s="189"/>
      <c r="D1937" s="189"/>
      <c r="E1937" s="189"/>
      <c r="F1937" s="189"/>
    </row>
    <row r="1938" spans="1:6" x14ac:dyDescent="0.25">
      <c r="A1938" s="189"/>
      <c r="B1938" s="189"/>
      <c r="C1938" s="189"/>
      <c r="D1938" s="189"/>
      <c r="E1938" s="189"/>
      <c r="F1938" s="189"/>
    </row>
    <row r="1939" spans="1:6" x14ac:dyDescent="0.25">
      <c r="A1939" s="189"/>
      <c r="B1939" s="189"/>
      <c r="C1939" s="189"/>
      <c r="D1939" s="189"/>
      <c r="E1939" s="189"/>
      <c r="F1939" s="189"/>
    </row>
    <row r="1940" spans="1:6" x14ac:dyDescent="0.25">
      <c r="A1940" s="189"/>
      <c r="B1940" s="189"/>
      <c r="C1940" s="189"/>
      <c r="D1940" s="189"/>
      <c r="E1940" s="189"/>
      <c r="F1940" s="189"/>
    </row>
    <row r="1941" spans="1:6" x14ac:dyDescent="0.25">
      <c r="A1941" s="189"/>
      <c r="B1941" s="189"/>
      <c r="C1941" s="189"/>
      <c r="D1941" s="189"/>
      <c r="E1941" s="189"/>
      <c r="F1941" s="189"/>
    </row>
    <row r="1942" spans="1:6" x14ac:dyDescent="0.25">
      <c r="A1942" s="189"/>
      <c r="B1942" s="189"/>
      <c r="C1942" s="189"/>
      <c r="D1942" s="189"/>
      <c r="E1942" s="189"/>
      <c r="F1942" s="189"/>
    </row>
    <row r="1943" spans="1:6" x14ac:dyDescent="0.25">
      <c r="A1943" s="189"/>
      <c r="B1943" s="189"/>
      <c r="C1943" s="189"/>
      <c r="D1943" s="189"/>
      <c r="E1943" s="189"/>
      <c r="F1943" s="189"/>
    </row>
    <row r="1944" spans="1:6" x14ac:dyDescent="0.25">
      <c r="A1944" s="189"/>
      <c r="B1944" s="189"/>
      <c r="C1944" s="189"/>
      <c r="D1944" s="189"/>
      <c r="E1944" s="189"/>
      <c r="F1944" s="189"/>
    </row>
    <row r="1945" spans="1:6" x14ac:dyDescent="0.25">
      <c r="A1945" s="189"/>
      <c r="B1945" s="189"/>
      <c r="C1945" s="189"/>
      <c r="D1945" s="189"/>
      <c r="E1945" s="189"/>
      <c r="F1945" s="189"/>
    </row>
    <row r="1946" spans="1:6" x14ac:dyDescent="0.25">
      <c r="A1946" s="189"/>
      <c r="B1946" s="189"/>
      <c r="C1946" s="189"/>
      <c r="D1946" s="189"/>
      <c r="E1946" s="189"/>
      <c r="F1946" s="189"/>
    </row>
    <row r="1947" spans="1:6" x14ac:dyDescent="0.25">
      <c r="A1947" s="189"/>
      <c r="B1947" s="189"/>
      <c r="C1947" s="189"/>
      <c r="D1947" s="189"/>
      <c r="E1947" s="189"/>
      <c r="F1947" s="189"/>
    </row>
    <row r="1948" spans="1:6" x14ac:dyDescent="0.25">
      <c r="A1948" s="189"/>
      <c r="B1948" s="189"/>
      <c r="C1948" s="189"/>
      <c r="D1948" s="189"/>
      <c r="E1948" s="189"/>
      <c r="F1948" s="189"/>
    </row>
    <row r="1949" spans="1:6" x14ac:dyDescent="0.25">
      <c r="A1949" s="189"/>
      <c r="B1949" s="189"/>
      <c r="C1949" s="189"/>
      <c r="D1949" s="189"/>
      <c r="E1949" s="189"/>
      <c r="F1949" s="189"/>
    </row>
    <row r="1950" spans="1:6" x14ac:dyDescent="0.25">
      <c r="A1950" s="189"/>
      <c r="B1950" s="189"/>
      <c r="C1950" s="189"/>
      <c r="D1950" s="189"/>
      <c r="E1950" s="189"/>
      <c r="F1950" s="189"/>
    </row>
    <row r="1951" spans="1:6" x14ac:dyDescent="0.25">
      <c r="A1951" s="189"/>
      <c r="B1951" s="189"/>
      <c r="C1951" s="189"/>
      <c r="D1951" s="189"/>
      <c r="E1951" s="189"/>
      <c r="F1951" s="189"/>
    </row>
    <row r="1952" spans="1:6" x14ac:dyDescent="0.25">
      <c r="A1952" s="189"/>
      <c r="B1952" s="189"/>
      <c r="C1952" s="189"/>
      <c r="D1952" s="189"/>
      <c r="E1952" s="189"/>
      <c r="F1952" s="189"/>
    </row>
    <row r="1953" spans="1:6" x14ac:dyDescent="0.25">
      <c r="A1953" s="189"/>
      <c r="B1953" s="189"/>
      <c r="C1953" s="189"/>
      <c r="D1953" s="189"/>
      <c r="E1953" s="189"/>
      <c r="F1953" s="189"/>
    </row>
    <row r="1954" spans="1:6" x14ac:dyDescent="0.25">
      <c r="A1954" s="189"/>
      <c r="B1954" s="189"/>
      <c r="C1954" s="189"/>
      <c r="D1954" s="189"/>
      <c r="E1954" s="189"/>
      <c r="F1954" s="189"/>
    </row>
    <row r="1955" spans="1:6" x14ac:dyDescent="0.25">
      <c r="A1955" s="189"/>
      <c r="B1955" s="189"/>
      <c r="C1955" s="189"/>
      <c r="D1955" s="189"/>
      <c r="E1955" s="189"/>
      <c r="F1955" s="189"/>
    </row>
    <row r="1956" spans="1:6" x14ac:dyDescent="0.25">
      <c r="A1956" s="189"/>
      <c r="B1956" s="189"/>
      <c r="C1956" s="189"/>
      <c r="D1956" s="189"/>
      <c r="E1956" s="189"/>
      <c r="F1956" s="189"/>
    </row>
    <row r="1957" spans="1:6" x14ac:dyDescent="0.25">
      <c r="A1957" s="189"/>
      <c r="B1957" s="189"/>
      <c r="C1957" s="189"/>
      <c r="D1957" s="189"/>
      <c r="E1957" s="189"/>
      <c r="F1957" s="189"/>
    </row>
    <row r="1958" spans="1:6" x14ac:dyDescent="0.25">
      <c r="A1958" s="189"/>
      <c r="B1958" s="189"/>
      <c r="C1958" s="189"/>
      <c r="D1958" s="189"/>
      <c r="E1958" s="189"/>
      <c r="F1958" s="189"/>
    </row>
    <row r="1959" spans="1:6" x14ac:dyDescent="0.25">
      <c r="A1959" s="189"/>
      <c r="B1959" s="189"/>
      <c r="C1959" s="189"/>
      <c r="D1959" s="189"/>
      <c r="E1959" s="189"/>
      <c r="F1959" s="189"/>
    </row>
    <row r="1960" spans="1:6" x14ac:dyDescent="0.25">
      <c r="A1960" s="189"/>
      <c r="B1960" s="189"/>
      <c r="C1960" s="189"/>
      <c r="D1960" s="189"/>
      <c r="E1960" s="189"/>
      <c r="F1960" s="189"/>
    </row>
    <row r="1961" spans="1:6" x14ac:dyDescent="0.25">
      <c r="A1961" s="189"/>
      <c r="B1961" s="189"/>
      <c r="C1961" s="189"/>
      <c r="D1961" s="189"/>
      <c r="E1961" s="189"/>
      <c r="F1961" s="189"/>
    </row>
    <row r="1962" spans="1:6" x14ac:dyDescent="0.25">
      <c r="A1962" s="189"/>
      <c r="B1962" s="189"/>
      <c r="C1962" s="189"/>
      <c r="D1962" s="189"/>
      <c r="E1962" s="189"/>
      <c r="F1962" s="189"/>
    </row>
    <row r="1963" spans="1:6" x14ac:dyDescent="0.25">
      <c r="A1963" s="189"/>
      <c r="B1963" s="189"/>
      <c r="C1963" s="189"/>
      <c r="D1963" s="189"/>
      <c r="E1963" s="189"/>
      <c r="F1963" s="189"/>
    </row>
    <row r="1964" spans="1:6" x14ac:dyDescent="0.25">
      <c r="A1964" s="189"/>
      <c r="B1964" s="189"/>
      <c r="C1964" s="189"/>
      <c r="D1964" s="189"/>
      <c r="E1964" s="189"/>
      <c r="F1964" s="189"/>
    </row>
    <row r="1965" spans="1:6" x14ac:dyDescent="0.25">
      <c r="A1965" s="189"/>
      <c r="B1965" s="189"/>
      <c r="C1965" s="189"/>
      <c r="D1965" s="189"/>
      <c r="E1965" s="189"/>
      <c r="F1965" s="189"/>
    </row>
    <row r="1966" spans="1:6" x14ac:dyDescent="0.25">
      <c r="A1966" s="189"/>
      <c r="B1966" s="189"/>
      <c r="C1966" s="189"/>
      <c r="D1966" s="189"/>
      <c r="E1966" s="189"/>
      <c r="F1966" s="189"/>
    </row>
    <row r="1967" spans="1:6" x14ac:dyDescent="0.25">
      <c r="A1967" s="189"/>
      <c r="B1967" s="189"/>
      <c r="C1967" s="189"/>
      <c r="D1967" s="189"/>
      <c r="E1967" s="189"/>
      <c r="F1967" s="189"/>
    </row>
    <row r="1968" spans="1:6" x14ac:dyDescent="0.25">
      <c r="A1968" s="189"/>
      <c r="B1968" s="189"/>
      <c r="C1968" s="189"/>
      <c r="D1968" s="189"/>
      <c r="E1968" s="189"/>
      <c r="F1968" s="189"/>
    </row>
    <row r="1969" spans="1:6" x14ac:dyDescent="0.25">
      <c r="A1969" s="189"/>
      <c r="B1969" s="189"/>
      <c r="C1969" s="189"/>
      <c r="D1969" s="189"/>
      <c r="E1969" s="189"/>
      <c r="F1969" s="189"/>
    </row>
    <row r="1970" spans="1:6" x14ac:dyDescent="0.25">
      <c r="A1970" s="189"/>
      <c r="B1970" s="189"/>
      <c r="C1970" s="189"/>
      <c r="D1970" s="189"/>
      <c r="E1970" s="189"/>
      <c r="F1970" s="189"/>
    </row>
    <row r="1971" spans="1:6" x14ac:dyDescent="0.25">
      <c r="A1971" s="189"/>
      <c r="B1971" s="189"/>
      <c r="C1971" s="189"/>
      <c r="D1971" s="189"/>
      <c r="E1971" s="189"/>
      <c r="F1971" s="189"/>
    </row>
    <row r="1972" spans="1:6" x14ac:dyDescent="0.25">
      <c r="A1972" s="189"/>
      <c r="B1972" s="189"/>
      <c r="C1972" s="189"/>
      <c r="D1972" s="189"/>
      <c r="E1972" s="189"/>
      <c r="F1972" s="189"/>
    </row>
    <row r="1973" spans="1:6" x14ac:dyDescent="0.25">
      <c r="A1973" s="189"/>
      <c r="B1973" s="189"/>
      <c r="C1973" s="189"/>
      <c r="D1973" s="189"/>
      <c r="E1973" s="189"/>
      <c r="F1973" s="189"/>
    </row>
    <row r="1974" spans="1:6" x14ac:dyDescent="0.25">
      <c r="A1974" s="189"/>
      <c r="B1974" s="189"/>
      <c r="C1974" s="189"/>
      <c r="D1974" s="189"/>
      <c r="E1974" s="189"/>
      <c r="F1974" s="189"/>
    </row>
    <row r="1975" spans="1:6" x14ac:dyDescent="0.25">
      <c r="A1975" s="189"/>
      <c r="B1975" s="189"/>
      <c r="C1975" s="189"/>
      <c r="D1975" s="189"/>
      <c r="E1975" s="189"/>
      <c r="F1975" s="189"/>
    </row>
    <row r="1976" spans="1:6" x14ac:dyDescent="0.25">
      <c r="A1976" s="189"/>
      <c r="B1976" s="189"/>
      <c r="C1976" s="189"/>
      <c r="D1976" s="189"/>
      <c r="E1976" s="189"/>
      <c r="F1976" s="189"/>
    </row>
    <row r="1977" spans="1:6" x14ac:dyDescent="0.25">
      <c r="A1977" s="189"/>
      <c r="B1977" s="189"/>
      <c r="C1977" s="189"/>
      <c r="D1977" s="189"/>
      <c r="E1977" s="189"/>
      <c r="F1977" s="189"/>
    </row>
    <row r="1978" spans="1:6" x14ac:dyDescent="0.25">
      <c r="A1978" s="189"/>
      <c r="B1978" s="189"/>
      <c r="C1978" s="189"/>
      <c r="D1978" s="189"/>
      <c r="E1978" s="189"/>
      <c r="F1978" s="189"/>
    </row>
    <row r="1979" spans="1:6" x14ac:dyDescent="0.25">
      <c r="A1979" s="189"/>
      <c r="B1979" s="189"/>
      <c r="C1979" s="189"/>
      <c r="D1979" s="189"/>
      <c r="E1979" s="189"/>
      <c r="F1979" s="189"/>
    </row>
    <row r="1980" spans="1:6" x14ac:dyDescent="0.25">
      <c r="A1980" s="189"/>
      <c r="B1980" s="189"/>
      <c r="C1980" s="189"/>
      <c r="D1980" s="189"/>
      <c r="E1980" s="189"/>
      <c r="F1980" s="189"/>
    </row>
    <row r="1981" spans="1:6" x14ac:dyDescent="0.25">
      <c r="A1981" s="189"/>
      <c r="B1981" s="189"/>
      <c r="C1981" s="189"/>
      <c r="D1981" s="189"/>
      <c r="E1981" s="189"/>
      <c r="F1981" s="189"/>
    </row>
    <row r="1982" spans="1:6" x14ac:dyDescent="0.25">
      <c r="A1982" s="189"/>
      <c r="B1982" s="189"/>
      <c r="C1982" s="189"/>
      <c r="D1982" s="189"/>
      <c r="E1982" s="189"/>
      <c r="F1982" s="189"/>
    </row>
    <row r="1983" spans="1:6" x14ac:dyDescent="0.25">
      <c r="A1983" s="189"/>
      <c r="B1983" s="189"/>
      <c r="C1983" s="189"/>
      <c r="D1983" s="189"/>
      <c r="E1983" s="189"/>
      <c r="F1983" s="189"/>
    </row>
    <row r="1984" spans="1:6" x14ac:dyDescent="0.25">
      <c r="A1984" s="189"/>
      <c r="B1984" s="189"/>
      <c r="C1984" s="189"/>
      <c r="D1984" s="189"/>
      <c r="E1984" s="189"/>
      <c r="F1984" s="189"/>
    </row>
    <row r="1985" spans="1:6" x14ac:dyDescent="0.25">
      <c r="A1985" s="189"/>
      <c r="B1985" s="189"/>
      <c r="C1985" s="189"/>
      <c r="D1985" s="189"/>
      <c r="E1985" s="189"/>
      <c r="F1985" s="189"/>
    </row>
    <row r="1986" spans="1:6" x14ac:dyDescent="0.25">
      <c r="A1986" s="189"/>
      <c r="B1986" s="189"/>
      <c r="C1986" s="189"/>
      <c r="D1986" s="189"/>
      <c r="E1986" s="189"/>
      <c r="F1986" s="189"/>
    </row>
    <row r="1987" spans="1:6" x14ac:dyDescent="0.25">
      <c r="A1987" s="189"/>
      <c r="B1987" s="189"/>
      <c r="C1987" s="189"/>
      <c r="D1987" s="189"/>
      <c r="E1987" s="189"/>
      <c r="F1987" s="189"/>
    </row>
    <row r="1988" spans="1:6" x14ac:dyDescent="0.25">
      <c r="A1988" s="189"/>
      <c r="B1988" s="189"/>
      <c r="C1988" s="189"/>
      <c r="D1988" s="189"/>
      <c r="E1988" s="189"/>
      <c r="F1988" s="189"/>
    </row>
    <row r="1989" spans="1:6" x14ac:dyDescent="0.25">
      <c r="A1989" s="189"/>
      <c r="B1989" s="189"/>
      <c r="C1989" s="189"/>
      <c r="D1989" s="189"/>
      <c r="E1989" s="189"/>
      <c r="F1989" s="189"/>
    </row>
    <row r="1990" spans="1:6" x14ac:dyDescent="0.25">
      <c r="A1990" s="189"/>
      <c r="B1990" s="189"/>
      <c r="C1990" s="189"/>
      <c r="D1990" s="189"/>
      <c r="E1990" s="189"/>
      <c r="F1990" s="189"/>
    </row>
    <row r="1991" spans="1:6" x14ac:dyDescent="0.25">
      <c r="A1991" s="189"/>
      <c r="B1991" s="189"/>
      <c r="C1991" s="189"/>
      <c r="D1991" s="189"/>
      <c r="E1991" s="189"/>
      <c r="F1991" s="189"/>
    </row>
    <row r="1992" spans="1:6" x14ac:dyDescent="0.25">
      <c r="A1992" s="189"/>
      <c r="B1992" s="189"/>
      <c r="C1992" s="189"/>
      <c r="D1992" s="189"/>
      <c r="E1992" s="189"/>
      <c r="F1992" s="189"/>
    </row>
    <row r="1993" spans="1:6" x14ac:dyDescent="0.25">
      <c r="A1993" s="189"/>
      <c r="B1993" s="189"/>
      <c r="C1993" s="189"/>
      <c r="D1993" s="189"/>
      <c r="E1993" s="189"/>
      <c r="F1993" s="189"/>
    </row>
    <row r="1994" spans="1:6" x14ac:dyDescent="0.25">
      <c r="A1994" s="189"/>
      <c r="B1994" s="189"/>
      <c r="C1994" s="189"/>
      <c r="D1994" s="189"/>
      <c r="E1994" s="189"/>
      <c r="F1994" s="189"/>
    </row>
    <row r="1995" spans="1:6" x14ac:dyDescent="0.25">
      <c r="A1995" s="189"/>
      <c r="B1995" s="189"/>
      <c r="C1995" s="189"/>
      <c r="D1995" s="189"/>
      <c r="E1995" s="189"/>
      <c r="F1995" s="189"/>
    </row>
    <row r="1996" spans="1:6" x14ac:dyDescent="0.25">
      <c r="A1996" s="189"/>
      <c r="B1996" s="189"/>
      <c r="C1996" s="189"/>
      <c r="D1996" s="189"/>
      <c r="E1996" s="189"/>
      <c r="F1996" s="189"/>
    </row>
    <row r="1997" spans="1:6" x14ac:dyDescent="0.25">
      <c r="A1997" s="189"/>
      <c r="B1997" s="189"/>
      <c r="C1997" s="189"/>
      <c r="D1997" s="189"/>
      <c r="E1997" s="189"/>
      <c r="F1997" s="189"/>
    </row>
    <row r="1998" spans="1:6" x14ac:dyDescent="0.25">
      <c r="A1998" s="189"/>
      <c r="B1998" s="189"/>
      <c r="C1998" s="189"/>
      <c r="D1998" s="189"/>
      <c r="E1998" s="189"/>
      <c r="F1998" s="189"/>
    </row>
    <row r="1999" spans="1:6" x14ac:dyDescent="0.25">
      <c r="A1999" s="189"/>
      <c r="B1999" s="189"/>
      <c r="C1999" s="189"/>
      <c r="D1999" s="189"/>
      <c r="E1999" s="189"/>
      <c r="F1999" s="189"/>
    </row>
    <row r="2000" spans="1:6" x14ac:dyDescent="0.25">
      <c r="A2000" s="189"/>
      <c r="B2000" s="189"/>
      <c r="C2000" s="189"/>
      <c r="D2000" s="189"/>
      <c r="E2000" s="189"/>
      <c r="F2000" s="189"/>
    </row>
    <row r="2001" spans="1:6" x14ac:dyDescent="0.25">
      <c r="A2001" s="189"/>
      <c r="B2001" s="189"/>
      <c r="C2001" s="189"/>
      <c r="D2001" s="189"/>
      <c r="E2001" s="189"/>
      <c r="F2001" s="189"/>
    </row>
    <row r="2002" spans="1:6" x14ac:dyDescent="0.25">
      <c r="A2002" s="189"/>
      <c r="B2002" s="189"/>
      <c r="C2002" s="189"/>
      <c r="D2002" s="189"/>
      <c r="E2002" s="189"/>
      <c r="F2002" s="189"/>
    </row>
    <row r="2003" spans="1:6" x14ac:dyDescent="0.25">
      <c r="A2003" s="189"/>
      <c r="B2003" s="189"/>
      <c r="C2003" s="189"/>
      <c r="D2003" s="189"/>
      <c r="E2003" s="189"/>
      <c r="F2003" s="189"/>
    </row>
    <row r="2004" spans="1:6" x14ac:dyDescent="0.25">
      <c r="A2004" s="189"/>
      <c r="B2004" s="189"/>
      <c r="C2004" s="189"/>
      <c r="D2004" s="189"/>
      <c r="E2004" s="189"/>
      <c r="F2004" s="189"/>
    </row>
    <row r="2005" spans="1:6" x14ac:dyDescent="0.25">
      <c r="A2005" s="189"/>
      <c r="B2005" s="189"/>
      <c r="C2005" s="189"/>
      <c r="D2005" s="189"/>
      <c r="E2005" s="189"/>
      <c r="F2005" s="189"/>
    </row>
    <row r="2006" spans="1:6" x14ac:dyDescent="0.25">
      <c r="A2006" s="189"/>
      <c r="B2006" s="189"/>
      <c r="C2006" s="189"/>
      <c r="D2006" s="189"/>
      <c r="E2006" s="189"/>
      <c r="F2006" s="189"/>
    </row>
    <row r="2007" spans="1:6" x14ac:dyDescent="0.25">
      <c r="A2007" s="189"/>
      <c r="B2007" s="189"/>
      <c r="C2007" s="189"/>
      <c r="D2007" s="189"/>
      <c r="E2007" s="189"/>
      <c r="F2007" s="189"/>
    </row>
    <row r="2008" spans="1:6" x14ac:dyDescent="0.25">
      <c r="A2008" s="189"/>
      <c r="B2008" s="189"/>
      <c r="C2008" s="189"/>
      <c r="D2008" s="189"/>
      <c r="E2008" s="189"/>
      <c r="F2008" s="189"/>
    </row>
    <row r="2009" spans="1:6" x14ac:dyDescent="0.25">
      <c r="A2009" s="189"/>
      <c r="B2009" s="189"/>
      <c r="C2009" s="189"/>
      <c r="D2009" s="189"/>
      <c r="E2009" s="189"/>
      <c r="F2009" s="189"/>
    </row>
    <row r="2010" spans="1:6" x14ac:dyDescent="0.25">
      <c r="A2010" s="189"/>
      <c r="B2010" s="189"/>
      <c r="C2010" s="189"/>
      <c r="D2010" s="189"/>
      <c r="E2010" s="189"/>
      <c r="F2010" s="189"/>
    </row>
    <row r="2011" spans="1:6" x14ac:dyDescent="0.25">
      <c r="A2011" s="189"/>
      <c r="B2011" s="189"/>
      <c r="C2011" s="189"/>
      <c r="D2011" s="189"/>
      <c r="E2011" s="189"/>
      <c r="F2011" s="189"/>
    </row>
    <row r="2012" spans="1:6" x14ac:dyDescent="0.25">
      <c r="A2012" s="189"/>
      <c r="B2012" s="189"/>
      <c r="C2012" s="189"/>
      <c r="D2012" s="189"/>
      <c r="E2012" s="189"/>
      <c r="F2012" s="189"/>
    </row>
    <row r="2013" spans="1:6" x14ac:dyDescent="0.25">
      <c r="A2013" s="189"/>
      <c r="B2013" s="189"/>
      <c r="C2013" s="189"/>
      <c r="D2013" s="189"/>
      <c r="E2013" s="189"/>
      <c r="F2013" s="189"/>
    </row>
    <row r="2014" spans="1:6" x14ac:dyDescent="0.25">
      <c r="A2014" s="189"/>
      <c r="B2014" s="189"/>
      <c r="C2014" s="189"/>
      <c r="D2014" s="189"/>
      <c r="E2014" s="189"/>
      <c r="F2014" s="189"/>
    </row>
    <row r="2015" spans="1:6" x14ac:dyDescent="0.25">
      <c r="A2015" s="189"/>
      <c r="B2015" s="189"/>
      <c r="C2015" s="189"/>
      <c r="D2015" s="189"/>
      <c r="E2015" s="189"/>
      <c r="F2015" s="189"/>
    </row>
    <row r="2016" spans="1:6" x14ac:dyDescent="0.25">
      <c r="A2016" s="189"/>
      <c r="B2016" s="189"/>
      <c r="C2016" s="189"/>
      <c r="D2016" s="189"/>
      <c r="E2016" s="189"/>
      <c r="F2016" s="189"/>
    </row>
    <row r="2017" spans="1:6" x14ac:dyDescent="0.25">
      <c r="A2017" s="189"/>
      <c r="B2017" s="189"/>
      <c r="C2017" s="189"/>
      <c r="D2017" s="189"/>
      <c r="E2017" s="189"/>
      <c r="F2017" s="189"/>
    </row>
    <row r="2018" spans="1:6" x14ac:dyDescent="0.25">
      <c r="A2018" s="189"/>
      <c r="B2018" s="189"/>
      <c r="C2018" s="189"/>
      <c r="D2018" s="189"/>
      <c r="E2018" s="189"/>
      <c r="F2018" s="189"/>
    </row>
    <row r="2019" spans="1:6" x14ac:dyDescent="0.25">
      <c r="A2019" s="189"/>
      <c r="B2019" s="189"/>
      <c r="C2019" s="189"/>
      <c r="D2019" s="189"/>
      <c r="E2019" s="189"/>
      <c r="F2019" s="189"/>
    </row>
    <row r="2020" spans="1:6" x14ac:dyDescent="0.25">
      <c r="A2020" s="189"/>
      <c r="B2020" s="189"/>
      <c r="C2020" s="189"/>
      <c r="D2020" s="189"/>
      <c r="E2020" s="189"/>
      <c r="F2020" s="189"/>
    </row>
    <row r="2021" spans="1:6" x14ac:dyDescent="0.25">
      <c r="A2021" s="189"/>
      <c r="B2021" s="189"/>
      <c r="C2021" s="189"/>
      <c r="D2021" s="189"/>
      <c r="E2021" s="189"/>
      <c r="F2021" s="189"/>
    </row>
    <row r="2022" spans="1:6" x14ac:dyDescent="0.25">
      <c r="A2022" s="189"/>
      <c r="B2022" s="189"/>
      <c r="C2022" s="189"/>
      <c r="D2022" s="189"/>
      <c r="E2022" s="189"/>
      <c r="F2022" s="189"/>
    </row>
    <row r="2023" spans="1:6" x14ac:dyDescent="0.25">
      <c r="A2023" s="189"/>
      <c r="B2023" s="189"/>
      <c r="C2023" s="189"/>
      <c r="D2023" s="189"/>
      <c r="E2023" s="189"/>
      <c r="F2023" s="189"/>
    </row>
    <row r="2024" spans="1:6" x14ac:dyDescent="0.25">
      <c r="A2024" s="189"/>
      <c r="B2024" s="189"/>
      <c r="C2024" s="189"/>
      <c r="D2024" s="189"/>
      <c r="E2024" s="189"/>
      <c r="F2024" s="189"/>
    </row>
    <row r="2025" spans="1:6" x14ac:dyDescent="0.25">
      <c r="A2025" s="189"/>
      <c r="B2025" s="189"/>
      <c r="C2025" s="189"/>
      <c r="D2025" s="189"/>
      <c r="E2025" s="189"/>
      <c r="F2025" s="189"/>
    </row>
    <row r="2026" spans="1:6" x14ac:dyDescent="0.25">
      <c r="A2026" s="189"/>
      <c r="B2026" s="189"/>
      <c r="C2026" s="189"/>
      <c r="D2026" s="189"/>
      <c r="E2026" s="189"/>
      <c r="F2026" s="189"/>
    </row>
    <row r="2027" spans="1:6" x14ac:dyDescent="0.25">
      <c r="A2027" s="189"/>
      <c r="B2027" s="189"/>
      <c r="C2027" s="189"/>
      <c r="D2027" s="189"/>
      <c r="E2027" s="189"/>
      <c r="F2027" s="189"/>
    </row>
    <row r="2028" spans="1:6" x14ac:dyDescent="0.25">
      <c r="A2028" s="189"/>
      <c r="B2028" s="189"/>
      <c r="C2028" s="189"/>
      <c r="D2028" s="189"/>
      <c r="E2028" s="189"/>
      <c r="F2028" s="189"/>
    </row>
    <row r="2029" spans="1:6" x14ac:dyDescent="0.25">
      <c r="A2029" s="189"/>
      <c r="B2029" s="189"/>
      <c r="C2029" s="189"/>
      <c r="D2029" s="189"/>
      <c r="E2029" s="189"/>
      <c r="F2029" s="189"/>
    </row>
    <row r="2030" spans="1:6" x14ac:dyDescent="0.25">
      <c r="A2030" s="189"/>
      <c r="B2030" s="189"/>
      <c r="C2030" s="189"/>
      <c r="D2030" s="189"/>
      <c r="E2030" s="189"/>
      <c r="F2030" s="189"/>
    </row>
    <row r="2031" spans="1:6" x14ac:dyDescent="0.25">
      <c r="A2031" s="189"/>
      <c r="B2031" s="189"/>
      <c r="C2031" s="189"/>
      <c r="D2031" s="189"/>
      <c r="E2031" s="189"/>
      <c r="F2031" s="189"/>
    </row>
    <row r="2032" spans="1:6" x14ac:dyDescent="0.25">
      <c r="A2032" s="189"/>
      <c r="B2032" s="189"/>
      <c r="C2032" s="189"/>
      <c r="D2032" s="189"/>
      <c r="E2032" s="189"/>
      <c r="F2032" s="189"/>
    </row>
    <row r="2033" spans="1:6" x14ac:dyDescent="0.25">
      <c r="A2033" s="189"/>
      <c r="B2033" s="189"/>
      <c r="C2033" s="189"/>
      <c r="D2033" s="189"/>
      <c r="E2033" s="189"/>
      <c r="F2033" s="189"/>
    </row>
    <row r="2034" spans="1:6" x14ac:dyDescent="0.25">
      <c r="A2034" s="189"/>
      <c r="B2034" s="189"/>
      <c r="C2034" s="189"/>
      <c r="D2034" s="189"/>
      <c r="E2034" s="189"/>
      <c r="F2034" s="189"/>
    </row>
    <row r="2035" spans="1:6" x14ac:dyDescent="0.25">
      <c r="A2035" s="189"/>
      <c r="B2035" s="189"/>
      <c r="C2035" s="189"/>
      <c r="D2035" s="189"/>
      <c r="E2035" s="189"/>
      <c r="F2035" s="189"/>
    </row>
    <row r="2036" spans="1:6" x14ac:dyDescent="0.25">
      <c r="A2036" s="189"/>
      <c r="B2036" s="189"/>
      <c r="C2036" s="189"/>
      <c r="D2036" s="189"/>
      <c r="E2036" s="189"/>
      <c r="F2036" s="189"/>
    </row>
    <row r="2037" spans="1:6" x14ac:dyDescent="0.25">
      <c r="A2037" s="189"/>
      <c r="B2037" s="189"/>
      <c r="C2037" s="189"/>
      <c r="D2037" s="189"/>
      <c r="E2037" s="189"/>
      <c r="F2037" s="189"/>
    </row>
    <row r="2038" spans="1:6" x14ac:dyDescent="0.25">
      <c r="A2038" s="189"/>
      <c r="B2038" s="189"/>
      <c r="C2038" s="189"/>
      <c r="D2038" s="189"/>
      <c r="E2038" s="189"/>
      <c r="F2038" s="189"/>
    </row>
    <row r="2039" spans="1:6" x14ac:dyDescent="0.25">
      <c r="A2039" s="189"/>
      <c r="B2039" s="189"/>
      <c r="C2039" s="189"/>
      <c r="D2039" s="189"/>
      <c r="E2039" s="189"/>
      <c r="F2039" s="189"/>
    </row>
    <row r="2040" spans="1:6" x14ac:dyDescent="0.25">
      <c r="A2040" s="189"/>
      <c r="B2040" s="189"/>
      <c r="C2040" s="189"/>
      <c r="D2040" s="189"/>
      <c r="E2040" s="189"/>
      <c r="F2040" s="189"/>
    </row>
    <row r="2041" spans="1:6" x14ac:dyDescent="0.25">
      <c r="A2041" s="189"/>
      <c r="B2041" s="189"/>
      <c r="C2041" s="189"/>
      <c r="D2041" s="189"/>
      <c r="E2041" s="189"/>
      <c r="F2041" s="189"/>
    </row>
    <row r="2042" spans="1:6" x14ac:dyDescent="0.25">
      <c r="A2042" s="189"/>
      <c r="B2042" s="189"/>
      <c r="C2042" s="189"/>
      <c r="D2042" s="189"/>
      <c r="E2042" s="189"/>
      <c r="F2042" s="189"/>
    </row>
    <row r="2043" spans="1:6" x14ac:dyDescent="0.25">
      <c r="A2043" s="189"/>
      <c r="B2043" s="189"/>
      <c r="C2043" s="189"/>
      <c r="D2043" s="189"/>
      <c r="E2043" s="189"/>
      <c r="F2043" s="189"/>
    </row>
    <row r="2044" spans="1:6" x14ac:dyDescent="0.25">
      <c r="A2044" s="189"/>
      <c r="B2044" s="189"/>
      <c r="C2044" s="189"/>
      <c r="D2044" s="189"/>
      <c r="E2044" s="189"/>
      <c r="F2044" s="189"/>
    </row>
    <row r="2045" spans="1:6" x14ac:dyDescent="0.25">
      <c r="A2045" s="189"/>
      <c r="B2045" s="189"/>
      <c r="C2045" s="189"/>
      <c r="D2045" s="189"/>
      <c r="E2045" s="189"/>
      <c r="F2045" s="189"/>
    </row>
    <row r="2046" spans="1:6" x14ac:dyDescent="0.25">
      <c r="A2046" s="189"/>
      <c r="B2046" s="189"/>
      <c r="C2046" s="189"/>
      <c r="D2046" s="189"/>
      <c r="E2046" s="189"/>
      <c r="F2046" s="189"/>
    </row>
    <row r="2047" spans="1:6" x14ac:dyDescent="0.25">
      <c r="A2047" s="189"/>
      <c r="B2047" s="189"/>
      <c r="C2047" s="189"/>
      <c r="D2047" s="189"/>
      <c r="E2047" s="189"/>
      <c r="F2047" s="189"/>
    </row>
    <row r="2048" spans="1:6" x14ac:dyDescent="0.25">
      <c r="A2048" s="189"/>
      <c r="B2048" s="189"/>
      <c r="C2048" s="189"/>
      <c r="D2048" s="189"/>
      <c r="E2048" s="189"/>
      <c r="F2048" s="189"/>
    </row>
    <row r="2049" spans="1:6" x14ac:dyDescent="0.25">
      <c r="A2049" s="189"/>
      <c r="B2049" s="189"/>
      <c r="C2049" s="189"/>
      <c r="D2049" s="189"/>
      <c r="E2049" s="189"/>
      <c r="F2049" s="189"/>
    </row>
    <row r="2050" spans="1:6" x14ac:dyDescent="0.25">
      <c r="A2050" s="189"/>
      <c r="B2050" s="189"/>
      <c r="C2050" s="189"/>
      <c r="D2050" s="189"/>
      <c r="E2050" s="189"/>
      <c r="F2050" s="189"/>
    </row>
    <row r="2051" spans="1:6" x14ac:dyDescent="0.25">
      <c r="A2051" s="189"/>
      <c r="B2051" s="189"/>
      <c r="C2051" s="189"/>
      <c r="D2051" s="189"/>
      <c r="E2051" s="189"/>
      <c r="F2051" s="189"/>
    </row>
    <row r="2052" spans="1:6" x14ac:dyDescent="0.25">
      <c r="A2052" s="189"/>
      <c r="B2052" s="189"/>
      <c r="C2052" s="189"/>
      <c r="D2052" s="189"/>
      <c r="E2052" s="189"/>
      <c r="F2052" s="189"/>
    </row>
    <row r="2053" spans="1:6" x14ac:dyDescent="0.25">
      <c r="A2053" s="189"/>
      <c r="B2053" s="189"/>
      <c r="C2053" s="189"/>
      <c r="D2053" s="189"/>
      <c r="E2053" s="189"/>
      <c r="F2053" s="189"/>
    </row>
    <row r="2054" spans="1:6" x14ac:dyDescent="0.25">
      <c r="A2054" s="189"/>
      <c r="B2054" s="189"/>
      <c r="C2054" s="189"/>
      <c r="D2054" s="189"/>
      <c r="E2054" s="189"/>
      <c r="F2054" s="189"/>
    </row>
    <row r="2055" spans="1:6" x14ac:dyDescent="0.25">
      <c r="A2055" s="189"/>
      <c r="B2055" s="189"/>
      <c r="C2055" s="189"/>
      <c r="D2055" s="189"/>
      <c r="E2055" s="189"/>
      <c r="F2055" s="189"/>
    </row>
    <row r="2056" spans="1:6" x14ac:dyDescent="0.25">
      <c r="A2056" s="189"/>
      <c r="B2056" s="189"/>
      <c r="C2056" s="189"/>
      <c r="D2056" s="189"/>
      <c r="E2056" s="189"/>
      <c r="F2056" s="189"/>
    </row>
    <row r="2057" spans="1:6" x14ac:dyDescent="0.25">
      <c r="A2057" s="189"/>
      <c r="B2057" s="189"/>
      <c r="C2057" s="189"/>
      <c r="D2057" s="189"/>
      <c r="E2057" s="189"/>
      <c r="F2057" s="189"/>
    </row>
    <row r="2058" spans="1:6" x14ac:dyDescent="0.25">
      <c r="A2058" s="189"/>
      <c r="B2058" s="189"/>
      <c r="C2058" s="189"/>
      <c r="D2058" s="189"/>
      <c r="E2058" s="189"/>
      <c r="F2058" s="189"/>
    </row>
    <row r="2059" spans="1:6" x14ac:dyDescent="0.25">
      <c r="A2059" s="189"/>
      <c r="B2059" s="189"/>
      <c r="C2059" s="189"/>
      <c r="D2059" s="189"/>
      <c r="E2059" s="189"/>
      <c r="F2059" s="189"/>
    </row>
    <row r="2060" spans="1:6" x14ac:dyDescent="0.25">
      <c r="A2060" s="189"/>
      <c r="B2060" s="189"/>
      <c r="C2060" s="189"/>
      <c r="D2060" s="189"/>
      <c r="E2060" s="189"/>
      <c r="F2060" s="189"/>
    </row>
    <row r="2061" spans="1:6" x14ac:dyDescent="0.25">
      <c r="A2061" s="189"/>
      <c r="B2061" s="189"/>
      <c r="C2061" s="189"/>
      <c r="D2061" s="189"/>
      <c r="E2061" s="189"/>
      <c r="F2061" s="189"/>
    </row>
    <row r="2062" spans="1:6" x14ac:dyDescent="0.25">
      <c r="A2062" s="189"/>
      <c r="B2062" s="189"/>
      <c r="C2062" s="189"/>
      <c r="D2062" s="189"/>
      <c r="E2062" s="189"/>
      <c r="F2062" s="189"/>
    </row>
    <row r="2063" spans="1:6" x14ac:dyDescent="0.25">
      <c r="A2063" s="189"/>
      <c r="B2063" s="189"/>
      <c r="C2063" s="189"/>
      <c r="D2063" s="189"/>
      <c r="E2063" s="189"/>
      <c r="F2063" s="189"/>
    </row>
    <row r="2064" spans="1:6" x14ac:dyDescent="0.25">
      <c r="A2064" s="189"/>
      <c r="B2064" s="189"/>
      <c r="C2064" s="189"/>
      <c r="D2064" s="189"/>
      <c r="E2064" s="189"/>
      <c r="F2064" s="189"/>
    </row>
    <row r="2065" spans="1:6" x14ac:dyDescent="0.25">
      <c r="A2065" s="189"/>
      <c r="B2065" s="189"/>
      <c r="C2065" s="189"/>
      <c r="D2065" s="189"/>
      <c r="E2065" s="189"/>
      <c r="F2065" s="189"/>
    </row>
    <row r="2066" spans="1:6" x14ac:dyDescent="0.25">
      <c r="A2066" s="189"/>
      <c r="B2066" s="189"/>
      <c r="C2066" s="189"/>
      <c r="D2066" s="189"/>
      <c r="E2066" s="189"/>
      <c r="F2066" s="189"/>
    </row>
    <row r="2067" spans="1:6" x14ac:dyDescent="0.25">
      <c r="A2067" s="189"/>
      <c r="B2067" s="189"/>
      <c r="C2067" s="189"/>
      <c r="D2067" s="189"/>
      <c r="E2067" s="189"/>
      <c r="F2067" s="189"/>
    </row>
    <row r="2068" spans="1:6" x14ac:dyDescent="0.25">
      <c r="A2068" s="189"/>
      <c r="B2068" s="189"/>
      <c r="C2068" s="189"/>
      <c r="D2068" s="189"/>
      <c r="E2068" s="189"/>
      <c r="F2068" s="189"/>
    </row>
    <row r="2069" spans="1:6" x14ac:dyDescent="0.25">
      <c r="A2069" s="189"/>
      <c r="B2069" s="189"/>
      <c r="C2069" s="189"/>
      <c r="D2069" s="189"/>
      <c r="E2069" s="189"/>
      <c r="F2069" s="189"/>
    </row>
    <row r="2070" spans="1:6" x14ac:dyDescent="0.25">
      <c r="A2070" s="189"/>
      <c r="B2070" s="189"/>
      <c r="C2070" s="189"/>
      <c r="D2070" s="189"/>
      <c r="E2070" s="189"/>
      <c r="F2070" s="189"/>
    </row>
    <row r="2071" spans="1:6" x14ac:dyDescent="0.25">
      <c r="A2071" s="189"/>
      <c r="B2071" s="189"/>
      <c r="C2071" s="189"/>
      <c r="D2071" s="189"/>
      <c r="E2071" s="189"/>
      <c r="F2071" s="189"/>
    </row>
    <row r="2072" spans="1:6" x14ac:dyDescent="0.25">
      <c r="A2072" s="189"/>
      <c r="B2072" s="189"/>
      <c r="C2072" s="189"/>
      <c r="D2072" s="189"/>
      <c r="E2072" s="189"/>
      <c r="F2072" s="189"/>
    </row>
    <row r="2073" spans="1:6" x14ac:dyDescent="0.25">
      <c r="A2073" s="189"/>
      <c r="B2073" s="189"/>
      <c r="C2073" s="189"/>
      <c r="D2073" s="189"/>
      <c r="E2073" s="189"/>
      <c r="F2073" s="189"/>
    </row>
    <row r="2074" spans="1:6" x14ac:dyDescent="0.25">
      <c r="A2074" s="189"/>
      <c r="B2074" s="189"/>
      <c r="C2074" s="189"/>
      <c r="D2074" s="189"/>
      <c r="E2074" s="189"/>
      <c r="F2074" s="189"/>
    </row>
    <row r="2075" spans="1:6" x14ac:dyDescent="0.25">
      <c r="A2075" s="189"/>
      <c r="B2075" s="189"/>
      <c r="C2075" s="189"/>
      <c r="D2075" s="189"/>
      <c r="E2075" s="189"/>
      <c r="F2075" s="189"/>
    </row>
    <row r="2076" spans="1:6" x14ac:dyDescent="0.25">
      <c r="A2076" s="189"/>
      <c r="B2076" s="189"/>
      <c r="C2076" s="189"/>
      <c r="D2076" s="189"/>
      <c r="E2076" s="189"/>
      <c r="F2076" s="189"/>
    </row>
    <row r="2077" spans="1:6" x14ac:dyDescent="0.25">
      <c r="A2077" s="189"/>
      <c r="B2077" s="189"/>
      <c r="C2077" s="189"/>
      <c r="D2077" s="189"/>
      <c r="E2077" s="189"/>
      <c r="F2077" s="189"/>
    </row>
    <row r="2078" spans="1:6" x14ac:dyDescent="0.25">
      <c r="A2078" s="189"/>
      <c r="B2078" s="189"/>
      <c r="C2078" s="189"/>
      <c r="D2078" s="189"/>
      <c r="E2078" s="189"/>
      <c r="F2078" s="189"/>
    </row>
    <row r="2079" spans="1:6" x14ac:dyDescent="0.25">
      <c r="A2079" s="189"/>
      <c r="B2079" s="189"/>
      <c r="C2079" s="189"/>
      <c r="D2079" s="189"/>
      <c r="E2079" s="189"/>
      <c r="F2079" s="189"/>
    </row>
    <row r="2080" spans="1:6" x14ac:dyDescent="0.25">
      <c r="A2080" s="189"/>
      <c r="B2080" s="189"/>
      <c r="C2080" s="189"/>
      <c r="D2080" s="189"/>
      <c r="E2080" s="189"/>
      <c r="F2080" s="189"/>
    </row>
    <row r="2081" spans="1:6" x14ac:dyDescent="0.25">
      <c r="A2081" s="189"/>
      <c r="B2081" s="189"/>
      <c r="C2081" s="189"/>
      <c r="D2081" s="189"/>
      <c r="E2081" s="189"/>
      <c r="F2081" s="189"/>
    </row>
    <row r="2082" spans="1:6" x14ac:dyDescent="0.25">
      <c r="A2082" s="189"/>
      <c r="B2082" s="189"/>
      <c r="C2082" s="189"/>
      <c r="D2082" s="189"/>
      <c r="E2082" s="189"/>
      <c r="F2082" s="189"/>
    </row>
    <row r="2083" spans="1:6" x14ac:dyDescent="0.25">
      <c r="A2083" s="189"/>
      <c r="B2083" s="189"/>
      <c r="C2083" s="189"/>
      <c r="D2083" s="189"/>
      <c r="E2083" s="189"/>
      <c r="F2083" s="189"/>
    </row>
    <row r="2084" spans="1:6" x14ac:dyDescent="0.25">
      <c r="A2084" s="189"/>
      <c r="B2084" s="189"/>
      <c r="C2084" s="189"/>
      <c r="D2084" s="189"/>
      <c r="E2084" s="189"/>
      <c r="F2084" s="189"/>
    </row>
    <row r="2085" spans="1:6" x14ac:dyDescent="0.25">
      <c r="A2085" s="189"/>
      <c r="B2085" s="189"/>
      <c r="C2085" s="189"/>
      <c r="D2085" s="189"/>
      <c r="E2085" s="189"/>
      <c r="F2085" s="189"/>
    </row>
    <row r="2086" spans="1:6" x14ac:dyDescent="0.25">
      <c r="A2086" s="189"/>
      <c r="B2086" s="189"/>
      <c r="C2086" s="189"/>
      <c r="D2086" s="189"/>
      <c r="E2086" s="189"/>
      <c r="F2086" s="189"/>
    </row>
    <row r="2087" spans="1:6" x14ac:dyDescent="0.25">
      <c r="A2087" s="189"/>
      <c r="B2087" s="189"/>
      <c r="C2087" s="189"/>
      <c r="D2087" s="189"/>
      <c r="E2087" s="189"/>
      <c r="F2087" s="189"/>
    </row>
    <row r="2088" spans="1:6" x14ac:dyDescent="0.25">
      <c r="A2088" s="189"/>
      <c r="B2088" s="189"/>
      <c r="C2088" s="189"/>
      <c r="D2088" s="189"/>
      <c r="E2088" s="189"/>
      <c r="F2088" s="189"/>
    </row>
    <row r="2089" spans="1:6" x14ac:dyDescent="0.25">
      <c r="A2089" s="189"/>
      <c r="B2089" s="189"/>
      <c r="C2089" s="189"/>
      <c r="D2089" s="189"/>
      <c r="E2089" s="189"/>
      <c r="F2089" s="189"/>
    </row>
    <row r="2090" spans="1:6" x14ac:dyDescent="0.25">
      <c r="A2090" s="189"/>
      <c r="B2090" s="189"/>
      <c r="C2090" s="189"/>
      <c r="D2090" s="189"/>
      <c r="E2090" s="189"/>
      <c r="F2090" s="189"/>
    </row>
    <row r="2091" spans="1:6" x14ac:dyDescent="0.25">
      <c r="A2091" s="189"/>
      <c r="B2091" s="189"/>
      <c r="C2091" s="189"/>
      <c r="D2091" s="189"/>
      <c r="E2091" s="189"/>
      <c r="F2091" s="189"/>
    </row>
    <row r="2092" spans="1:6" x14ac:dyDescent="0.25">
      <c r="A2092" s="189"/>
      <c r="B2092" s="189"/>
      <c r="C2092" s="189"/>
      <c r="D2092" s="189"/>
      <c r="E2092" s="189"/>
      <c r="F2092" s="189"/>
    </row>
    <row r="2093" spans="1:6" x14ac:dyDescent="0.25">
      <c r="A2093" s="189"/>
      <c r="B2093" s="189"/>
      <c r="C2093" s="189"/>
      <c r="D2093" s="189"/>
      <c r="E2093" s="189"/>
      <c r="F2093" s="189"/>
    </row>
    <row r="2094" spans="1:6" x14ac:dyDescent="0.25">
      <c r="A2094" s="189"/>
      <c r="B2094" s="189"/>
      <c r="C2094" s="189"/>
      <c r="D2094" s="189"/>
      <c r="E2094" s="189"/>
      <c r="F2094" s="189"/>
    </row>
    <row r="2095" spans="1:6" x14ac:dyDescent="0.25">
      <c r="A2095" s="189"/>
      <c r="B2095" s="189"/>
      <c r="C2095" s="189"/>
      <c r="D2095" s="189"/>
      <c r="E2095" s="189"/>
      <c r="F2095" s="189"/>
    </row>
    <row r="2096" spans="1:6" x14ac:dyDescent="0.25">
      <c r="A2096" s="189"/>
      <c r="B2096" s="189"/>
      <c r="C2096" s="189"/>
      <c r="D2096" s="189"/>
      <c r="E2096" s="189"/>
      <c r="F2096" s="189"/>
    </row>
    <row r="2097" spans="1:6" x14ac:dyDescent="0.25">
      <c r="A2097" s="189"/>
      <c r="B2097" s="189"/>
      <c r="C2097" s="189"/>
      <c r="D2097" s="189"/>
      <c r="E2097" s="189"/>
      <c r="F2097" s="189"/>
    </row>
    <row r="2098" spans="1:6" x14ac:dyDescent="0.25">
      <c r="A2098" s="189"/>
      <c r="B2098" s="189"/>
      <c r="C2098" s="189"/>
      <c r="D2098" s="189"/>
      <c r="E2098" s="189"/>
      <c r="F2098" s="189"/>
    </row>
    <row r="2099" spans="1:6" x14ac:dyDescent="0.25">
      <c r="A2099" s="189"/>
      <c r="B2099" s="189"/>
      <c r="C2099" s="189"/>
      <c r="D2099" s="189"/>
      <c r="E2099" s="189"/>
      <c r="F2099" s="189"/>
    </row>
    <row r="2100" spans="1:6" x14ac:dyDescent="0.25">
      <c r="A2100" s="189"/>
      <c r="B2100" s="189"/>
      <c r="C2100" s="189"/>
      <c r="D2100" s="189"/>
      <c r="E2100" s="189"/>
      <c r="F2100" s="189"/>
    </row>
    <row r="2101" spans="1:6" x14ac:dyDescent="0.25">
      <c r="A2101" s="189"/>
      <c r="B2101" s="189"/>
      <c r="C2101" s="189"/>
      <c r="D2101" s="189"/>
      <c r="E2101" s="189"/>
      <c r="F2101" s="189"/>
    </row>
    <row r="2102" spans="1:6" x14ac:dyDescent="0.25">
      <c r="A2102" s="189"/>
      <c r="B2102" s="189"/>
      <c r="C2102" s="189"/>
      <c r="D2102" s="189"/>
      <c r="E2102" s="189"/>
      <c r="F2102" s="189"/>
    </row>
    <row r="2103" spans="1:6" x14ac:dyDescent="0.25">
      <c r="A2103" s="189"/>
      <c r="B2103" s="189"/>
      <c r="C2103" s="189"/>
      <c r="D2103" s="189"/>
      <c r="E2103" s="189"/>
      <c r="F2103" s="189"/>
    </row>
    <row r="2104" spans="1:6" x14ac:dyDescent="0.25">
      <c r="A2104" s="189"/>
      <c r="B2104" s="189"/>
      <c r="C2104" s="189"/>
      <c r="D2104" s="189"/>
      <c r="E2104" s="189"/>
      <c r="F2104" s="189"/>
    </row>
    <row r="2105" spans="1:6" x14ac:dyDescent="0.25">
      <c r="A2105" s="189"/>
      <c r="B2105" s="189"/>
      <c r="C2105" s="189"/>
      <c r="D2105" s="189"/>
      <c r="E2105" s="189"/>
      <c r="F2105" s="189"/>
    </row>
    <row r="2106" spans="1:6" x14ac:dyDescent="0.25">
      <c r="A2106" s="189"/>
      <c r="B2106" s="189"/>
      <c r="C2106" s="189"/>
      <c r="D2106" s="189"/>
      <c r="E2106" s="189"/>
      <c r="F2106" s="189"/>
    </row>
    <row r="2107" spans="1:6" x14ac:dyDescent="0.25">
      <c r="A2107" s="189"/>
      <c r="B2107" s="189"/>
      <c r="C2107" s="189"/>
      <c r="D2107" s="189"/>
      <c r="E2107" s="189"/>
      <c r="F2107" s="189"/>
    </row>
    <row r="2108" spans="1:6" x14ac:dyDescent="0.25">
      <c r="A2108" s="189"/>
      <c r="B2108" s="189"/>
      <c r="C2108" s="189"/>
      <c r="D2108" s="189"/>
      <c r="E2108" s="189"/>
      <c r="F2108" s="189"/>
    </row>
    <row r="2109" spans="1:6" x14ac:dyDescent="0.25">
      <c r="A2109" s="189"/>
      <c r="B2109" s="189"/>
      <c r="C2109" s="189"/>
      <c r="D2109" s="189"/>
      <c r="E2109" s="189"/>
      <c r="F2109" s="189"/>
    </row>
    <row r="2110" spans="1:6" x14ac:dyDescent="0.25">
      <c r="A2110" s="189"/>
      <c r="B2110" s="189"/>
      <c r="C2110" s="189"/>
      <c r="D2110" s="189"/>
      <c r="E2110" s="189"/>
      <c r="F2110" s="189"/>
    </row>
    <row r="2111" spans="1:6" x14ac:dyDescent="0.25">
      <c r="A2111" s="189"/>
      <c r="B2111" s="189"/>
      <c r="C2111" s="189"/>
      <c r="D2111" s="189"/>
      <c r="E2111" s="189"/>
      <c r="F2111" s="189"/>
    </row>
    <row r="2112" spans="1:6" x14ac:dyDescent="0.25">
      <c r="A2112" s="189"/>
      <c r="B2112" s="189"/>
      <c r="C2112" s="189"/>
      <c r="D2112" s="189"/>
      <c r="E2112" s="189"/>
      <c r="F2112" s="189"/>
    </row>
    <row r="2113" spans="1:6" x14ac:dyDescent="0.25">
      <c r="A2113" s="189"/>
      <c r="B2113" s="189"/>
      <c r="C2113" s="189"/>
      <c r="D2113" s="189"/>
      <c r="E2113" s="189"/>
      <c r="F2113" s="189"/>
    </row>
    <row r="2114" spans="1:6" x14ac:dyDescent="0.25">
      <c r="A2114" s="189"/>
      <c r="B2114" s="189"/>
      <c r="C2114" s="189"/>
      <c r="D2114" s="189"/>
      <c r="E2114" s="189"/>
      <c r="F2114" s="189"/>
    </row>
    <row r="2115" spans="1:6" x14ac:dyDescent="0.25">
      <c r="A2115" s="189"/>
      <c r="B2115" s="189"/>
      <c r="C2115" s="189"/>
      <c r="D2115" s="189"/>
      <c r="E2115" s="189"/>
      <c r="F2115" s="189"/>
    </row>
    <row r="2116" spans="1:6" x14ac:dyDescent="0.25">
      <c r="A2116" s="189"/>
      <c r="B2116" s="189"/>
      <c r="C2116" s="189"/>
      <c r="D2116" s="189"/>
      <c r="E2116" s="189"/>
      <c r="F2116" s="189"/>
    </row>
    <row r="2117" spans="1:6" x14ac:dyDescent="0.25">
      <c r="A2117" s="189"/>
      <c r="B2117" s="189"/>
      <c r="C2117" s="189"/>
      <c r="D2117" s="189"/>
      <c r="E2117" s="189"/>
      <c r="F2117" s="189"/>
    </row>
    <row r="2118" spans="1:6" x14ac:dyDescent="0.25">
      <c r="A2118" s="189"/>
      <c r="B2118" s="189"/>
      <c r="C2118" s="189"/>
      <c r="D2118" s="189"/>
      <c r="E2118" s="189"/>
      <c r="F2118" s="189"/>
    </row>
    <row r="2119" spans="1:6" x14ac:dyDescent="0.25">
      <c r="A2119" s="189"/>
      <c r="B2119" s="189"/>
      <c r="C2119" s="189"/>
      <c r="D2119" s="189"/>
      <c r="E2119" s="189"/>
      <c r="F2119" s="189"/>
    </row>
    <row r="2120" spans="1:6" x14ac:dyDescent="0.25">
      <c r="A2120" s="189"/>
      <c r="B2120" s="189"/>
      <c r="C2120" s="189"/>
      <c r="D2120" s="189"/>
      <c r="E2120" s="189"/>
      <c r="F2120" s="189"/>
    </row>
    <row r="2121" spans="1:6" x14ac:dyDescent="0.25">
      <c r="A2121" s="189"/>
      <c r="B2121" s="189"/>
      <c r="C2121" s="189"/>
      <c r="D2121" s="189"/>
      <c r="E2121" s="189"/>
      <c r="F2121" s="189"/>
    </row>
    <row r="2122" spans="1:6" x14ac:dyDescent="0.25">
      <c r="A2122" s="189"/>
      <c r="B2122" s="189"/>
      <c r="C2122" s="189"/>
      <c r="D2122" s="189"/>
      <c r="E2122" s="189"/>
      <c r="F2122" s="189"/>
    </row>
    <row r="2123" spans="1:6" x14ac:dyDescent="0.25">
      <c r="A2123" s="189"/>
      <c r="B2123" s="189"/>
      <c r="C2123" s="189"/>
      <c r="D2123" s="189"/>
      <c r="E2123" s="189"/>
      <c r="F2123" s="189"/>
    </row>
    <row r="2124" spans="1:6" x14ac:dyDescent="0.25">
      <c r="A2124" s="189"/>
      <c r="B2124" s="189"/>
      <c r="C2124" s="189"/>
      <c r="D2124" s="189"/>
      <c r="E2124" s="189"/>
      <c r="F2124" s="189"/>
    </row>
    <row r="2125" spans="1:6" x14ac:dyDescent="0.25">
      <c r="A2125" s="189"/>
      <c r="B2125" s="189"/>
      <c r="C2125" s="189"/>
      <c r="D2125" s="189"/>
      <c r="E2125" s="189"/>
      <c r="F2125" s="189"/>
    </row>
    <row r="2126" spans="1:6" x14ac:dyDescent="0.25">
      <c r="A2126" s="189"/>
      <c r="B2126" s="189"/>
      <c r="C2126" s="189"/>
      <c r="D2126" s="189"/>
      <c r="E2126" s="189"/>
      <c r="F2126" s="189"/>
    </row>
    <row r="2127" spans="1:6" x14ac:dyDescent="0.25">
      <c r="A2127" s="189"/>
      <c r="B2127" s="189"/>
      <c r="C2127" s="189"/>
      <c r="D2127" s="189"/>
      <c r="E2127" s="189"/>
      <c r="F2127" s="189"/>
    </row>
    <row r="2128" spans="1:6" x14ac:dyDescent="0.25">
      <c r="A2128" s="189"/>
      <c r="B2128" s="189"/>
      <c r="C2128" s="189"/>
      <c r="D2128" s="189"/>
      <c r="E2128" s="189"/>
      <c r="F2128" s="189"/>
    </row>
    <row r="2129" spans="1:6" x14ac:dyDescent="0.25">
      <c r="A2129" s="189"/>
      <c r="B2129" s="189"/>
      <c r="C2129" s="189"/>
      <c r="D2129" s="189"/>
      <c r="E2129" s="189"/>
      <c r="F2129" s="189"/>
    </row>
    <row r="2130" spans="1:6" x14ac:dyDescent="0.25">
      <c r="A2130" s="189"/>
      <c r="B2130" s="189"/>
      <c r="C2130" s="189"/>
      <c r="D2130" s="189"/>
      <c r="E2130" s="189"/>
      <c r="F2130" s="189"/>
    </row>
    <row r="2131" spans="1:6" x14ac:dyDescent="0.25">
      <c r="A2131" s="189"/>
      <c r="B2131" s="189"/>
      <c r="C2131" s="189"/>
      <c r="D2131" s="189"/>
      <c r="E2131" s="189"/>
      <c r="F2131" s="189"/>
    </row>
    <row r="2132" spans="1:6" x14ac:dyDescent="0.25">
      <c r="A2132" s="189"/>
      <c r="B2132" s="189"/>
      <c r="C2132" s="189"/>
      <c r="D2132" s="189"/>
      <c r="E2132" s="189"/>
      <c r="F2132" s="189"/>
    </row>
    <row r="2133" spans="1:6" x14ac:dyDescent="0.25">
      <c r="A2133" s="189"/>
      <c r="B2133" s="189"/>
      <c r="C2133" s="189"/>
      <c r="D2133" s="189"/>
      <c r="E2133" s="189"/>
      <c r="F2133" s="189"/>
    </row>
    <row r="2134" spans="1:6" x14ac:dyDescent="0.25">
      <c r="A2134" s="189"/>
      <c r="B2134" s="189"/>
      <c r="C2134" s="189"/>
      <c r="D2134" s="189"/>
      <c r="E2134" s="189"/>
      <c r="F2134" s="189"/>
    </row>
    <row r="2135" spans="1:6" x14ac:dyDescent="0.25">
      <c r="A2135" s="189"/>
      <c r="B2135" s="189"/>
      <c r="C2135" s="189"/>
      <c r="D2135" s="189"/>
      <c r="E2135" s="189"/>
      <c r="F2135" s="189"/>
    </row>
    <row r="2136" spans="1:6" x14ac:dyDescent="0.25">
      <c r="A2136" s="189"/>
      <c r="B2136" s="189"/>
      <c r="C2136" s="189"/>
      <c r="D2136" s="189"/>
      <c r="E2136" s="189"/>
      <c r="F2136" s="189"/>
    </row>
    <row r="2137" spans="1:6" x14ac:dyDescent="0.25">
      <c r="A2137" s="189"/>
      <c r="B2137" s="189"/>
      <c r="C2137" s="189"/>
      <c r="D2137" s="189"/>
      <c r="E2137" s="189"/>
      <c r="F2137" s="189"/>
    </row>
    <row r="2138" spans="1:6" x14ac:dyDescent="0.25">
      <c r="A2138" s="189"/>
      <c r="B2138" s="189"/>
      <c r="C2138" s="189"/>
      <c r="D2138" s="189"/>
      <c r="E2138" s="189"/>
      <c r="F2138" s="189"/>
    </row>
    <row r="2139" spans="1:6" x14ac:dyDescent="0.25">
      <c r="A2139" s="189"/>
      <c r="B2139" s="189"/>
      <c r="C2139" s="189"/>
      <c r="D2139" s="189"/>
      <c r="E2139" s="189"/>
      <c r="F2139" s="189"/>
    </row>
    <row r="2140" spans="1:6" x14ac:dyDescent="0.25">
      <c r="A2140" s="189"/>
      <c r="B2140" s="189"/>
      <c r="C2140" s="189"/>
      <c r="D2140" s="189"/>
      <c r="E2140" s="189"/>
      <c r="F2140" s="189"/>
    </row>
    <row r="2141" spans="1:6" x14ac:dyDescent="0.25">
      <c r="A2141" s="189"/>
      <c r="B2141" s="189"/>
      <c r="C2141" s="189"/>
      <c r="D2141" s="189"/>
      <c r="E2141" s="189"/>
      <c r="F2141" s="189"/>
    </row>
    <row r="2142" spans="1:6" x14ac:dyDescent="0.25">
      <c r="A2142" s="189"/>
      <c r="B2142" s="189"/>
      <c r="C2142" s="189"/>
      <c r="D2142" s="189"/>
      <c r="E2142" s="189"/>
      <c r="F2142" s="189"/>
    </row>
    <row r="2143" spans="1:6" x14ac:dyDescent="0.25">
      <c r="A2143" s="189"/>
      <c r="B2143" s="189"/>
      <c r="C2143" s="189"/>
      <c r="D2143" s="189"/>
      <c r="E2143" s="189"/>
      <c r="F2143" s="189"/>
    </row>
    <row r="2144" spans="1:6" x14ac:dyDescent="0.25">
      <c r="A2144" s="189"/>
      <c r="B2144" s="189"/>
      <c r="C2144" s="189"/>
      <c r="D2144" s="189"/>
      <c r="E2144" s="189"/>
      <c r="F2144" s="189"/>
    </row>
    <row r="2145" spans="1:6" x14ac:dyDescent="0.25">
      <c r="A2145" s="189"/>
      <c r="B2145" s="189"/>
      <c r="C2145" s="189"/>
      <c r="D2145" s="189"/>
      <c r="E2145" s="189"/>
      <c r="F2145" s="189"/>
    </row>
    <row r="2146" spans="1:6" x14ac:dyDescent="0.25">
      <c r="A2146" s="189"/>
      <c r="B2146" s="189"/>
      <c r="C2146" s="189"/>
      <c r="D2146" s="189"/>
      <c r="E2146" s="189"/>
      <c r="F2146" s="189"/>
    </row>
    <row r="2147" spans="1:6" x14ac:dyDescent="0.25">
      <c r="A2147" s="189"/>
      <c r="B2147" s="189"/>
      <c r="C2147" s="189"/>
      <c r="D2147" s="189"/>
      <c r="E2147" s="189"/>
      <c r="F2147" s="189"/>
    </row>
    <row r="2148" spans="1:6" x14ac:dyDescent="0.25">
      <c r="A2148" s="189"/>
      <c r="B2148" s="189"/>
      <c r="C2148" s="189"/>
      <c r="D2148" s="189"/>
      <c r="E2148" s="189"/>
      <c r="F2148" s="189"/>
    </row>
    <row r="2149" spans="1:6" x14ac:dyDescent="0.25">
      <c r="A2149" s="189"/>
      <c r="B2149" s="189"/>
      <c r="C2149" s="189"/>
      <c r="D2149" s="189"/>
      <c r="E2149" s="189"/>
      <c r="F2149" s="189"/>
    </row>
    <row r="2150" spans="1:6" x14ac:dyDescent="0.25">
      <c r="A2150" s="189"/>
      <c r="B2150" s="189"/>
      <c r="C2150" s="189"/>
      <c r="D2150" s="189"/>
      <c r="E2150" s="189"/>
      <c r="F2150" s="189"/>
    </row>
    <row r="2151" spans="1:6" x14ac:dyDescent="0.25">
      <c r="A2151" s="189"/>
      <c r="B2151" s="189"/>
      <c r="C2151" s="189"/>
      <c r="D2151" s="189"/>
      <c r="E2151" s="189"/>
      <c r="F2151" s="189"/>
    </row>
    <row r="2152" spans="1:6" x14ac:dyDescent="0.25">
      <c r="A2152" s="189"/>
      <c r="B2152" s="189"/>
      <c r="C2152" s="189"/>
      <c r="D2152" s="189"/>
      <c r="E2152" s="189"/>
      <c r="F2152" s="189"/>
    </row>
    <row r="2153" spans="1:6" x14ac:dyDescent="0.25">
      <c r="A2153" s="189"/>
      <c r="B2153" s="189"/>
      <c r="C2153" s="189"/>
      <c r="D2153" s="189"/>
      <c r="E2153" s="189"/>
      <c r="F2153" s="189"/>
    </row>
    <row r="2154" spans="1:6" x14ac:dyDescent="0.25">
      <c r="A2154" s="189"/>
      <c r="B2154" s="189"/>
      <c r="C2154" s="189"/>
      <c r="D2154" s="189"/>
      <c r="E2154" s="189"/>
      <c r="F2154" s="189"/>
    </row>
    <row r="2155" spans="1:6" x14ac:dyDescent="0.25">
      <c r="A2155" s="189"/>
      <c r="B2155" s="189"/>
      <c r="C2155" s="189"/>
      <c r="D2155" s="189"/>
      <c r="E2155" s="189"/>
      <c r="F2155" s="189"/>
    </row>
    <row r="2156" spans="1:6" x14ac:dyDescent="0.25">
      <c r="A2156" s="189"/>
      <c r="B2156" s="189"/>
      <c r="C2156" s="189"/>
      <c r="D2156" s="189"/>
      <c r="E2156" s="189"/>
      <c r="F2156" s="189"/>
    </row>
    <row r="2157" spans="1:6" x14ac:dyDescent="0.25">
      <c r="A2157" s="189"/>
      <c r="B2157" s="189"/>
      <c r="C2157" s="189"/>
      <c r="D2157" s="189"/>
      <c r="E2157" s="189"/>
      <c r="F2157" s="189"/>
    </row>
    <row r="2158" spans="1:6" x14ac:dyDescent="0.25">
      <c r="A2158" s="189"/>
      <c r="B2158" s="189"/>
      <c r="C2158" s="189"/>
      <c r="D2158" s="189"/>
      <c r="E2158" s="189"/>
      <c r="F2158" s="189"/>
    </row>
    <row r="2159" spans="1:6" x14ac:dyDescent="0.25">
      <c r="A2159" s="189"/>
      <c r="B2159" s="189"/>
      <c r="C2159" s="189"/>
      <c r="D2159" s="189"/>
      <c r="E2159" s="189"/>
      <c r="F2159" s="189"/>
    </row>
    <row r="2160" spans="1:6" x14ac:dyDescent="0.25">
      <c r="A2160" s="189"/>
      <c r="B2160" s="189"/>
      <c r="C2160" s="189"/>
      <c r="D2160" s="189"/>
      <c r="E2160" s="189"/>
      <c r="F2160" s="189"/>
    </row>
    <row r="2161" spans="1:6" x14ac:dyDescent="0.25">
      <c r="A2161" s="189"/>
      <c r="B2161" s="189"/>
      <c r="C2161" s="189"/>
      <c r="D2161" s="189"/>
      <c r="E2161" s="189"/>
      <c r="F2161" s="189"/>
    </row>
    <row r="2162" spans="1:6" x14ac:dyDescent="0.25">
      <c r="A2162" s="189"/>
      <c r="B2162" s="189"/>
      <c r="C2162" s="189"/>
      <c r="D2162" s="189"/>
      <c r="E2162" s="189"/>
      <c r="F2162" s="189"/>
    </row>
    <row r="2163" spans="1:6" x14ac:dyDescent="0.25">
      <c r="A2163" s="189"/>
      <c r="B2163" s="189"/>
      <c r="C2163" s="189"/>
      <c r="D2163" s="189"/>
      <c r="E2163" s="189"/>
      <c r="F2163" s="189"/>
    </row>
    <row r="2164" spans="1:6" x14ac:dyDescent="0.25">
      <c r="A2164" s="189"/>
      <c r="B2164" s="189"/>
      <c r="C2164" s="189"/>
      <c r="D2164" s="189"/>
      <c r="E2164" s="189"/>
      <c r="F2164" s="189"/>
    </row>
    <row r="2165" spans="1:6" x14ac:dyDescent="0.25">
      <c r="A2165" s="189"/>
      <c r="B2165" s="189"/>
      <c r="C2165" s="189"/>
      <c r="D2165" s="189"/>
      <c r="E2165" s="189"/>
      <c r="F2165" s="189"/>
    </row>
    <row r="2166" spans="1:6" x14ac:dyDescent="0.25">
      <c r="A2166" s="189"/>
      <c r="B2166" s="189"/>
      <c r="C2166" s="189"/>
      <c r="D2166" s="189"/>
      <c r="E2166" s="189"/>
      <c r="F2166" s="189"/>
    </row>
    <row r="2167" spans="1:6" x14ac:dyDescent="0.25">
      <c r="A2167" s="189"/>
      <c r="B2167" s="189"/>
      <c r="C2167" s="189"/>
      <c r="D2167" s="189"/>
      <c r="E2167" s="189"/>
      <c r="F2167" s="189"/>
    </row>
    <row r="2168" spans="1:6" x14ac:dyDescent="0.25">
      <c r="A2168" s="189"/>
      <c r="B2168" s="189"/>
      <c r="C2168" s="189"/>
      <c r="D2168" s="189"/>
      <c r="E2168" s="189"/>
      <c r="F2168" s="189"/>
    </row>
    <row r="2169" spans="1:6" x14ac:dyDescent="0.25">
      <c r="A2169" s="189"/>
      <c r="B2169" s="189"/>
      <c r="C2169" s="189"/>
      <c r="D2169" s="189"/>
      <c r="E2169" s="189"/>
      <c r="F2169" s="189"/>
    </row>
    <row r="2170" spans="1:6" x14ac:dyDescent="0.25">
      <c r="A2170" s="189"/>
      <c r="B2170" s="189"/>
      <c r="C2170" s="189"/>
      <c r="D2170" s="189"/>
      <c r="E2170" s="189"/>
      <c r="F2170" s="189"/>
    </row>
    <row r="2171" spans="1:6" x14ac:dyDescent="0.25">
      <c r="A2171" s="189"/>
      <c r="B2171" s="189"/>
      <c r="C2171" s="189"/>
      <c r="D2171" s="189"/>
      <c r="E2171" s="189"/>
      <c r="F2171" s="189"/>
    </row>
    <row r="2172" spans="1:6" x14ac:dyDescent="0.25">
      <c r="A2172" s="189"/>
      <c r="B2172" s="189"/>
      <c r="C2172" s="189"/>
      <c r="D2172" s="189"/>
      <c r="E2172" s="189"/>
      <c r="F2172" s="189"/>
    </row>
    <row r="2173" spans="1:6" x14ac:dyDescent="0.25">
      <c r="A2173" s="189"/>
      <c r="B2173" s="189"/>
      <c r="C2173" s="189"/>
      <c r="D2173" s="189"/>
      <c r="E2173" s="189"/>
      <c r="F2173" s="189"/>
    </row>
    <row r="2174" spans="1:6" x14ac:dyDescent="0.25">
      <c r="A2174" s="189"/>
      <c r="B2174" s="189"/>
      <c r="C2174" s="189"/>
      <c r="D2174" s="189"/>
      <c r="E2174" s="189"/>
      <c r="F2174" s="189"/>
    </row>
    <row r="2175" spans="1:6" x14ac:dyDescent="0.25">
      <c r="A2175" s="189"/>
      <c r="B2175" s="189"/>
      <c r="C2175" s="189"/>
      <c r="D2175" s="189"/>
      <c r="E2175" s="189"/>
      <c r="F2175" s="189"/>
    </row>
    <row r="2176" spans="1:6" x14ac:dyDescent="0.25">
      <c r="A2176" s="189"/>
      <c r="B2176" s="189"/>
      <c r="C2176" s="189"/>
      <c r="D2176" s="189"/>
      <c r="E2176" s="189"/>
      <c r="F2176" s="189"/>
    </row>
    <row r="2177" spans="1:6" x14ac:dyDescent="0.25">
      <c r="A2177" s="189"/>
      <c r="B2177" s="189"/>
      <c r="C2177" s="189"/>
      <c r="D2177" s="189"/>
      <c r="E2177" s="189"/>
      <c r="F2177" s="189"/>
    </row>
    <row r="2178" spans="1:6" x14ac:dyDescent="0.25">
      <c r="A2178" s="189"/>
      <c r="B2178" s="189"/>
      <c r="C2178" s="189"/>
      <c r="D2178" s="189"/>
      <c r="E2178" s="189"/>
      <c r="F2178" s="189"/>
    </row>
    <row r="2179" spans="1:6" x14ac:dyDescent="0.25">
      <c r="A2179" s="189"/>
      <c r="B2179" s="189"/>
      <c r="C2179" s="189"/>
      <c r="D2179" s="189"/>
      <c r="E2179" s="189"/>
      <c r="F2179" s="189"/>
    </row>
    <row r="2180" spans="1:6" x14ac:dyDescent="0.25">
      <c r="A2180" s="189"/>
      <c r="B2180" s="189"/>
      <c r="C2180" s="189"/>
      <c r="D2180" s="189"/>
      <c r="E2180" s="189"/>
      <c r="F2180" s="189"/>
    </row>
    <row r="2181" spans="1:6" x14ac:dyDescent="0.25">
      <c r="A2181" s="189"/>
      <c r="B2181" s="189"/>
      <c r="C2181" s="189"/>
      <c r="D2181" s="189"/>
      <c r="E2181" s="189"/>
      <c r="F2181" s="189"/>
    </row>
    <row r="2182" spans="1:6" x14ac:dyDescent="0.25">
      <c r="A2182" s="189"/>
      <c r="B2182" s="189"/>
      <c r="C2182" s="189"/>
      <c r="D2182" s="189"/>
      <c r="E2182" s="189"/>
      <c r="F2182" s="189"/>
    </row>
    <row r="2183" spans="1:6" x14ac:dyDescent="0.25">
      <c r="A2183" s="189"/>
      <c r="B2183" s="189"/>
      <c r="C2183" s="189"/>
      <c r="D2183" s="189"/>
      <c r="E2183" s="189"/>
      <c r="F2183" s="189"/>
    </row>
    <row r="2184" spans="1:6" x14ac:dyDescent="0.25">
      <c r="A2184" s="189"/>
      <c r="B2184" s="189"/>
      <c r="C2184" s="189"/>
      <c r="D2184" s="189"/>
      <c r="E2184" s="189"/>
      <c r="F2184" s="189"/>
    </row>
    <row r="2185" spans="1:6" x14ac:dyDescent="0.25">
      <c r="A2185" s="189"/>
      <c r="B2185" s="189"/>
      <c r="C2185" s="189"/>
      <c r="D2185" s="189"/>
      <c r="E2185" s="189"/>
      <c r="F2185" s="189"/>
    </row>
    <row r="2186" spans="1:6" x14ac:dyDescent="0.25">
      <c r="A2186" s="189"/>
      <c r="B2186" s="189"/>
      <c r="C2186" s="189"/>
      <c r="D2186" s="189"/>
      <c r="E2186" s="189"/>
      <c r="F2186" s="189"/>
    </row>
    <row r="2187" spans="1:6" x14ac:dyDescent="0.25">
      <c r="A2187" s="189"/>
      <c r="B2187" s="189"/>
      <c r="C2187" s="189"/>
      <c r="D2187" s="189"/>
      <c r="E2187" s="189"/>
      <c r="F2187" s="189"/>
    </row>
    <row r="2188" spans="1:6" x14ac:dyDescent="0.25">
      <c r="A2188" s="189"/>
      <c r="B2188" s="189"/>
      <c r="C2188" s="189"/>
      <c r="D2188" s="189"/>
      <c r="E2188" s="189"/>
      <c r="F2188" s="189"/>
    </row>
    <row r="2189" spans="1:6" x14ac:dyDescent="0.25">
      <c r="A2189" s="189"/>
      <c r="B2189" s="189"/>
      <c r="C2189" s="189"/>
      <c r="D2189" s="189"/>
      <c r="E2189" s="189"/>
      <c r="F2189" s="189"/>
    </row>
    <row r="2190" spans="1:6" x14ac:dyDescent="0.25">
      <c r="A2190" s="189"/>
      <c r="B2190" s="189"/>
      <c r="C2190" s="189"/>
      <c r="D2190" s="189"/>
      <c r="E2190" s="189"/>
      <c r="F2190" s="189"/>
    </row>
    <row r="2191" spans="1:6" x14ac:dyDescent="0.25">
      <c r="A2191" s="189"/>
      <c r="B2191" s="189"/>
      <c r="C2191" s="189"/>
      <c r="D2191" s="189"/>
      <c r="E2191" s="189"/>
      <c r="F2191" s="189"/>
    </row>
    <row r="2192" spans="1:6" x14ac:dyDescent="0.25">
      <c r="A2192" s="189"/>
      <c r="B2192" s="189"/>
      <c r="C2192" s="189"/>
      <c r="D2192" s="189"/>
      <c r="E2192" s="189"/>
      <c r="F2192" s="189"/>
    </row>
    <row r="2193" spans="1:6" x14ac:dyDescent="0.25">
      <c r="A2193" s="189"/>
      <c r="B2193" s="189"/>
      <c r="C2193" s="189"/>
      <c r="D2193" s="189"/>
      <c r="E2193" s="189"/>
      <c r="F2193" s="189"/>
    </row>
    <row r="2194" spans="1:6" x14ac:dyDescent="0.25">
      <c r="A2194" s="189"/>
      <c r="B2194" s="189"/>
      <c r="C2194" s="189"/>
      <c r="D2194" s="189"/>
      <c r="E2194" s="189"/>
      <c r="F2194" s="189"/>
    </row>
    <row r="2195" spans="1:6" x14ac:dyDescent="0.25">
      <c r="A2195" s="189"/>
      <c r="B2195" s="189"/>
      <c r="C2195" s="189"/>
      <c r="D2195" s="189"/>
      <c r="E2195" s="189"/>
      <c r="F2195" s="189"/>
    </row>
    <row r="2196" spans="1:6" x14ac:dyDescent="0.25">
      <c r="A2196" s="189"/>
      <c r="B2196" s="189"/>
      <c r="C2196" s="189"/>
      <c r="D2196" s="189"/>
      <c r="E2196" s="189"/>
      <c r="F2196" s="189"/>
    </row>
    <row r="2197" spans="1:6" x14ac:dyDescent="0.25">
      <c r="A2197" s="189"/>
      <c r="B2197" s="189"/>
      <c r="C2197" s="189"/>
      <c r="D2197" s="189"/>
      <c r="E2197" s="189"/>
      <c r="F2197" s="189"/>
    </row>
    <row r="2198" spans="1:6" x14ac:dyDescent="0.25">
      <c r="A2198" s="189"/>
      <c r="B2198" s="189"/>
      <c r="C2198" s="189"/>
      <c r="D2198" s="189"/>
      <c r="E2198" s="189"/>
      <c r="F2198" s="189"/>
    </row>
    <row r="2199" spans="1:6" x14ac:dyDescent="0.25">
      <c r="A2199" s="189"/>
      <c r="B2199" s="189"/>
      <c r="C2199" s="189"/>
      <c r="D2199" s="189"/>
      <c r="E2199" s="189"/>
      <c r="F2199" s="189"/>
    </row>
    <row r="2200" spans="1:6" x14ac:dyDescent="0.25">
      <c r="A2200" s="189"/>
      <c r="B2200" s="189"/>
      <c r="C2200" s="189"/>
      <c r="D2200" s="189"/>
      <c r="E2200" s="189"/>
      <c r="F2200" s="189"/>
    </row>
    <row r="2201" spans="1:6" x14ac:dyDescent="0.25">
      <c r="A2201" s="189"/>
      <c r="B2201" s="189"/>
      <c r="C2201" s="189"/>
      <c r="D2201" s="189"/>
      <c r="E2201" s="189"/>
      <c r="F2201" s="189"/>
    </row>
    <row r="2202" spans="1:6" x14ac:dyDescent="0.25">
      <c r="A2202" s="189"/>
      <c r="B2202" s="189"/>
      <c r="C2202" s="189"/>
      <c r="D2202" s="189"/>
      <c r="E2202" s="189"/>
      <c r="F2202" s="189"/>
    </row>
    <row r="2203" spans="1:6" x14ac:dyDescent="0.25">
      <c r="A2203" s="189"/>
      <c r="B2203" s="189"/>
      <c r="C2203" s="189"/>
      <c r="D2203" s="189"/>
      <c r="E2203" s="189"/>
      <c r="F2203" s="189"/>
    </row>
    <row r="2204" spans="1:6" x14ac:dyDescent="0.25">
      <c r="A2204" s="189"/>
      <c r="B2204" s="189"/>
      <c r="C2204" s="189"/>
      <c r="D2204" s="189"/>
      <c r="E2204" s="189"/>
      <c r="F2204" s="189"/>
    </row>
    <row r="2205" spans="1:6" x14ac:dyDescent="0.25">
      <c r="A2205" s="189"/>
      <c r="B2205" s="189"/>
      <c r="C2205" s="189"/>
      <c r="D2205" s="189"/>
      <c r="E2205" s="189"/>
      <c r="F2205" s="189"/>
    </row>
    <row r="2206" spans="1:6" x14ac:dyDescent="0.25">
      <c r="A2206" s="189"/>
      <c r="B2206" s="189"/>
      <c r="C2206" s="189"/>
      <c r="D2206" s="189"/>
      <c r="E2206" s="189"/>
      <c r="F2206" s="189"/>
    </row>
    <row r="2207" spans="1:6" x14ac:dyDescent="0.25">
      <c r="A2207" s="189"/>
      <c r="B2207" s="189"/>
      <c r="C2207" s="189"/>
      <c r="D2207" s="189"/>
      <c r="E2207" s="189"/>
      <c r="F2207" s="189"/>
    </row>
    <row r="2208" spans="1:6" x14ac:dyDescent="0.25">
      <c r="A2208" s="189"/>
      <c r="B2208" s="189"/>
      <c r="C2208" s="189"/>
      <c r="D2208" s="189"/>
      <c r="E2208" s="189"/>
      <c r="F2208" s="189"/>
    </row>
    <row r="2209" spans="1:6" x14ac:dyDescent="0.25">
      <c r="A2209" s="189"/>
      <c r="B2209" s="189"/>
      <c r="C2209" s="189"/>
      <c r="D2209" s="189"/>
      <c r="E2209" s="189"/>
      <c r="F2209" s="189"/>
    </row>
    <row r="2210" spans="1:6" x14ac:dyDescent="0.25">
      <c r="A2210" s="189"/>
      <c r="B2210" s="189"/>
      <c r="C2210" s="189"/>
      <c r="D2210" s="189"/>
      <c r="E2210" s="189"/>
      <c r="F2210" s="189"/>
    </row>
    <row r="2211" spans="1:6" x14ac:dyDescent="0.25">
      <c r="A2211" s="189"/>
      <c r="B2211" s="189"/>
      <c r="C2211" s="189"/>
      <c r="D2211" s="189"/>
      <c r="E2211" s="189"/>
      <c r="F2211" s="189"/>
    </row>
    <row r="2212" spans="1:6" x14ac:dyDescent="0.25">
      <c r="A2212" s="189"/>
      <c r="B2212" s="189"/>
      <c r="C2212" s="189"/>
      <c r="D2212" s="189"/>
      <c r="E2212" s="189"/>
      <c r="F2212" s="189"/>
    </row>
    <row r="2213" spans="1:6" x14ac:dyDescent="0.25">
      <c r="A2213" s="189"/>
      <c r="B2213" s="189"/>
      <c r="C2213" s="189"/>
      <c r="D2213" s="189"/>
      <c r="E2213" s="189"/>
      <c r="F2213" s="189"/>
    </row>
    <row r="2214" spans="1:6" x14ac:dyDescent="0.25">
      <c r="A2214" s="189"/>
      <c r="B2214" s="189"/>
      <c r="C2214" s="189"/>
      <c r="D2214" s="189"/>
      <c r="E2214" s="189"/>
      <c r="F2214" s="189"/>
    </row>
    <row r="2215" spans="1:6" x14ac:dyDescent="0.25">
      <c r="A2215" s="189"/>
      <c r="B2215" s="189"/>
      <c r="C2215" s="189"/>
      <c r="D2215" s="189"/>
      <c r="E2215" s="189"/>
      <c r="F2215" s="189"/>
    </row>
    <row r="2216" spans="1:6" x14ac:dyDescent="0.25">
      <c r="A2216" s="189"/>
      <c r="B2216" s="189"/>
      <c r="C2216" s="189"/>
      <c r="D2216" s="189"/>
      <c r="E2216" s="189"/>
      <c r="F2216" s="189"/>
    </row>
    <row r="2217" spans="1:6" x14ac:dyDescent="0.25">
      <c r="A2217" s="189"/>
      <c r="B2217" s="189"/>
      <c r="C2217" s="189"/>
      <c r="D2217" s="189"/>
      <c r="E2217" s="189"/>
      <c r="F2217" s="189"/>
    </row>
    <row r="2218" spans="1:6" x14ac:dyDescent="0.25">
      <c r="A2218" s="189"/>
      <c r="B2218" s="189"/>
      <c r="C2218" s="189"/>
      <c r="D2218" s="189"/>
      <c r="E2218" s="189"/>
      <c r="F2218" s="189"/>
    </row>
    <row r="2219" spans="1:6" x14ac:dyDescent="0.25">
      <c r="A2219" s="189"/>
      <c r="B2219" s="189"/>
      <c r="C2219" s="189"/>
      <c r="D2219" s="189"/>
      <c r="E2219" s="189"/>
      <c r="F2219" s="189"/>
    </row>
    <row r="2220" spans="1:6" x14ac:dyDescent="0.25">
      <c r="A2220" s="189"/>
      <c r="B2220" s="189"/>
      <c r="C2220" s="189"/>
      <c r="D2220" s="189"/>
      <c r="E2220" s="189"/>
      <c r="F2220" s="189"/>
    </row>
    <row r="2221" spans="1:6" x14ac:dyDescent="0.25">
      <c r="A2221" s="189"/>
      <c r="B2221" s="189"/>
      <c r="C2221" s="189"/>
      <c r="D2221" s="189"/>
      <c r="E2221" s="189"/>
      <c r="F2221" s="189"/>
    </row>
    <row r="2222" spans="1:6" x14ac:dyDescent="0.25">
      <c r="A2222" s="189"/>
      <c r="B2222" s="189"/>
      <c r="C2222" s="189"/>
      <c r="D2222" s="189"/>
      <c r="E2222" s="189"/>
      <c r="F2222" s="189"/>
    </row>
    <row r="2223" spans="1:6" x14ac:dyDescent="0.25">
      <c r="A2223" s="189"/>
      <c r="B2223" s="189"/>
      <c r="C2223" s="189"/>
      <c r="D2223" s="189"/>
      <c r="E2223" s="189"/>
      <c r="F2223" s="189"/>
    </row>
    <row r="2224" spans="1:6" x14ac:dyDescent="0.25">
      <c r="A2224" s="189"/>
      <c r="B2224" s="189"/>
      <c r="C2224" s="189"/>
      <c r="D2224" s="189"/>
      <c r="E2224" s="189"/>
      <c r="F2224" s="189"/>
    </row>
    <row r="2225" spans="1:6" x14ac:dyDescent="0.25">
      <c r="A2225" s="189"/>
      <c r="B2225" s="189"/>
      <c r="C2225" s="189"/>
      <c r="D2225" s="189"/>
      <c r="E2225" s="189"/>
      <c r="F2225" s="189"/>
    </row>
    <row r="2226" spans="1:6" x14ac:dyDescent="0.25">
      <c r="A2226" s="189"/>
      <c r="B2226" s="189"/>
      <c r="C2226" s="189"/>
      <c r="D2226" s="189"/>
      <c r="E2226" s="189"/>
      <c r="F2226" s="189"/>
    </row>
    <row r="2227" spans="1:6" x14ac:dyDescent="0.25">
      <c r="A2227" s="189"/>
      <c r="B2227" s="189"/>
      <c r="C2227" s="189"/>
      <c r="D2227" s="189"/>
      <c r="E2227" s="189"/>
      <c r="F2227" s="189"/>
    </row>
    <row r="2228" spans="1:6" x14ac:dyDescent="0.25">
      <c r="A2228" s="189"/>
      <c r="B2228" s="189"/>
      <c r="C2228" s="189"/>
      <c r="D2228" s="189"/>
      <c r="E2228" s="189"/>
      <c r="F2228" s="189"/>
    </row>
    <row r="2229" spans="1:6" x14ac:dyDescent="0.25">
      <c r="A2229" s="189"/>
      <c r="B2229" s="189"/>
      <c r="C2229" s="189"/>
      <c r="D2229" s="189"/>
      <c r="E2229" s="189"/>
      <c r="F2229" s="189"/>
    </row>
    <row r="2230" spans="1:6" x14ac:dyDescent="0.25">
      <c r="A2230" s="189"/>
      <c r="B2230" s="189"/>
      <c r="C2230" s="189"/>
      <c r="D2230" s="189"/>
      <c r="E2230" s="189"/>
      <c r="F2230" s="189"/>
    </row>
    <row r="2231" spans="1:6" x14ac:dyDescent="0.25">
      <c r="A2231" s="189"/>
      <c r="B2231" s="189"/>
      <c r="C2231" s="189"/>
      <c r="D2231" s="189"/>
      <c r="E2231" s="189"/>
      <c r="F2231" s="189"/>
    </row>
    <row r="2232" spans="1:6" x14ac:dyDescent="0.25">
      <c r="A2232" s="189"/>
      <c r="B2232" s="189"/>
      <c r="C2232" s="189"/>
      <c r="D2232" s="189"/>
      <c r="E2232" s="189"/>
      <c r="F2232" s="189"/>
    </row>
    <row r="2233" spans="1:6" x14ac:dyDescent="0.25">
      <c r="A2233" s="189"/>
      <c r="B2233" s="189"/>
      <c r="C2233" s="189"/>
      <c r="D2233" s="189"/>
      <c r="E2233" s="189"/>
      <c r="F2233" s="189"/>
    </row>
    <row r="2234" spans="1:6" x14ac:dyDescent="0.25">
      <c r="A2234" s="189"/>
      <c r="B2234" s="189"/>
      <c r="C2234" s="189"/>
      <c r="D2234" s="189"/>
      <c r="E2234" s="189"/>
      <c r="F2234" s="189"/>
    </row>
    <row r="2235" spans="1:6" x14ac:dyDescent="0.25">
      <c r="A2235" s="189"/>
      <c r="B2235" s="189"/>
      <c r="C2235" s="189"/>
      <c r="D2235" s="189"/>
      <c r="E2235" s="189"/>
      <c r="F2235" s="189"/>
    </row>
    <row r="2236" spans="1:6" x14ac:dyDescent="0.25">
      <c r="A2236" s="189"/>
      <c r="B2236" s="189"/>
      <c r="C2236" s="189"/>
      <c r="D2236" s="189"/>
      <c r="E2236" s="189"/>
      <c r="F2236" s="189"/>
    </row>
    <row r="2237" spans="1:6" x14ac:dyDescent="0.25">
      <c r="A2237" s="189"/>
      <c r="B2237" s="189"/>
      <c r="C2237" s="189"/>
      <c r="D2237" s="189"/>
      <c r="E2237" s="189"/>
      <c r="F2237" s="189"/>
    </row>
    <row r="2238" spans="1:6" x14ac:dyDescent="0.25">
      <c r="A2238" s="189"/>
      <c r="B2238" s="189"/>
      <c r="C2238" s="189"/>
      <c r="D2238" s="189"/>
      <c r="E2238" s="189"/>
      <c r="F2238" s="189"/>
    </row>
    <row r="2239" spans="1:6" x14ac:dyDescent="0.25">
      <c r="A2239" s="189"/>
      <c r="B2239" s="189"/>
      <c r="C2239" s="189"/>
      <c r="D2239" s="189"/>
      <c r="E2239" s="189"/>
      <c r="F2239" s="189"/>
    </row>
    <row r="2240" spans="1:6" x14ac:dyDescent="0.25">
      <c r="A2240" s="189"/>
      <c r="B2240" s="189"/>
      <c r="C2240" s="189"/>
      <c r="D2240" s="189"/>
      <c r="E2240" s="189"/>
      <c r="F2240" s="189"/>
    </row>
    <row r="2241" spans="1:6" x14ac:dyDescent="0.25">
      <c r="A2241" s="189"/>
      <c r="B2241" s="189"/>
      <c r="C2241" s="189"/>
      <c r="D2241" s="189"/>
      <c r="E2241" s="189"/>
      <c r="F2241" s="189"/>
    </row>
    <row r="2242" spans="1:6" x14ac:dyDescent="0.25">
      <c r="A2242" s="189"/>
      <c r="B2242" s="189"/>
      <c r="C2242" s="189"/>
      <c r="D2242" s="189"/>
      <c r="E2242" s="189"/>
      <c r="F2242" s="189"/>
    </row>
    <row r="2243" spans="1:6" x14ac:dyDescent="0.25">
      <c r="A2243" s="189"/>
      <c r="B2243" s="189"/>
      <c r="C2243" s="189"/>
      <c r="D2243" s="189"/>
      <c r="E2243" s="189"/>
      <c r="F2243" s="189"/>
    </row>
    <row r="2244" spans="1:6" x14ac:dyDescent="0.25">
      <c r="A2244" s="189"/>
      <c r="B2244" s="189"/>
      <c r="C2244" s="189"/>
      <c r="D2244" s="189"/>
      <c r="E2244" s="189"/>
      <c r="F2244" s="189"/>
    </row>
    <row r="2245" spans="1:6" x14ac:dyDescent="0.25">
      <c r="A2245" s="189"/>
      <c r="B2245" s="189"/>
      <c r="C2245" s="189"/>
      <c r="D2245" s="189"/>
      <c r="E2245" s="189"/>
      <c r="F2245" s="189"/>
    </row>
    <row r="2246" spans="1:6" x14ac:dyDescent="0.25">
      <c r="A2246" s="189"/>
      <c r="B2246" s="189"/>
      <c r="C2246" s="189"/>
      <c r="D2246" s="189"/>
      <c r="E2246" s="189"/>
      <c r="F2246" s="189"/>
    </row>
    <row r="2247" spans="1:6" x14ac:dyDescent="0.25">
      <c r="A2247" s="189"/>
      <c r="B2247" s="189"/>
      <c r="C2247" s="189"/>
      <c r="D2247" s="189"/>
      <c r="E2247" s="189"/>
      <c r="F2247" s="189"/>
    </row>
    <row r="2248" spans="1:6" x14ac:dyDescent="0.25">
      <c r="A2248" s="189"/>
      <c r="B2248" s="189"/>
      <c r="C2248" s="189"/>
      <c r="D2248" s="189"/>
      <c r="E2248" s="189"/>
      <c r="F2248" s="189"/>
    </row>
    <row r="2249" spans="1:6" x14ac:dyDescent="0.25">
      <c r="A2249" s="189"/>
      <c r="B2249" s="189"/>
      <c r="C2249" s="189"/>
      <c r="D2249" s="189"/>
      <c r="E2249" s="189"/>
      <c r="F2249" s="189"/>
    </row>
    <row r="2250" spans="1:6" x14ac:dyDescent="0.25">
      <c r="A2250" s="189"/>
      <c r="B2250" s="189"/>
      <c r="C2250" s="189"/>
      <c r="D2250" s="189"/>
      <c r="E2250" s="189"/>
      <c r="F2250" s="189"/>
    </row>
    <row r="2251" spans="1:6" x14ac:dyDescent="0.25">
      <c r="A2251" s="189"/>
      <c r="B2251" s="189"/>
      <c r="C2251" s="189"/>
      <c r="D2251" s="189"/>
      <c r="E2251" s="189"/>
      <c r="F2251" s="189"/>
    </row>
    <row r="2252" spans="1:6" x14ac:dyDescent="0.25">
      <c r="A2252" s="189"/>
      <c r="B2252" s="189"/>
      <c r="C2252" s="189"/>
      <c r="D2252" s="189"/>
      <c r="E2252" s="189"/>
      <c r="F2252" s="189"/>
    </row>
    <row r="2253" spans="1:6" x14ac:dyDescent="0.25">
      <c r="A2253" s="189"/>
      <c r="B2253" s="189"/>
      <c r="C2253" s="189"/>
      <c r="D2253" s="189"/>
      <c r="E2253" s="189"/>
      <c r="F2253" s="189"/>
    </row>
    <row r="2254" spans="1:6" x14ac:dyDescent="0.25">
      <c r="A2254" s="189"/>
      <c r="B2254" s="189"/>
      <c r="C2254" s="189"/>
      <c r="D2254" s="189"/>
      <c r="E2254" s="189"/>
      <c r="F2254" s="189"/>
    </row>
    <row r="2255" spans="1:6" x14ac:dyDescent="0.25">
      <c r="A2255" s="189"/>
      <c r="B2255" s="189"/>
      <c r="C2255" s="189"/>
      <c r="D2255" s="189"/>
      <c r="E2255" s="189"/>
      <c r="F2255" s="189"/>
    </row>
    <row r="2256" spans="1:6" x14ac:dyDescent="0.25">
      <c r="A2256" s="189"/>
      <c r="B2256" s="189"/>
      <c r="C2256" s="189"/>
      <c r="D2256" s="189"/>
      <c r="E2256" s="189"/>
      <c r="F2256" s="189"/>
    </row>
    <row r="2257" spans="1:6" x14ac:dyDescent="0.25">
      <c r="A2257" s="189"/>
      <c r="B2257" s="189"/>
      <c r="C2257" s="189"/>
      <c r="D2257" s="189"/>
      <c r="E2257" s="189"/>
      <c r="F2257" s="189"/>
    </row>
    <row r="2258" spans="1:6" x14ac:dyDescent="0.25">
      <c r="A2258" s="189"/>
      <c r="B2258" s="189"/>
      <c r="C2258" s="189"/>
      <c r="D2258" s="189"/>
      <c r="E2258" s="189"/>
      <c r="F2258" s="189"/>
    </row>
    <row r="2259" spans="1:6" x14ac:dyDescent="0.25">
      <c r="A2259" s="189"/>
      <c r="B2259" s="189"/>
      <c r="C2259" s="189"/>
      <c r="D2259" s="189"/>
      <c r="E2259" s="189"/>
      <c r="F2259" s="189"/>
    </row>
    <row r="2260" spans="1:6" x14ac:dyDescent="0.25">
      <c r="A2260" s="189"/>
      <c r="B2260" s="189"/>
      <c r="C2260" s="189"/>
      <c r="D2260" s="189"/>
      <c r="E2260" s="189"/>
      <c r="F2260" s="189"/>
    </row>
    <row r="2261" spans="1:6" x14ac:dyDescent="0.25">
      <c r="A2261" s="189"/>
      <c r="B2261" s="189"/>
      <c r="C2261" s="189"/>
      <c r="D2261" s="189"/>
      <c r="E2261" s="189"/>
      <c r="F2261" s="189"/>
    </row>
    <row r="2262" spans="1:6" x14ac:dyDescent="0.25">
      <c r="A2262" s="189"/>
      <c r="B2262" s="189"/>
      <c r="C2262" s="189"/>
      <c r="D2262" s="189"/>
      <c r="E2262" s="189"/>
      <c r="F2262" s="189"/>
    </row>
    <row r="2263" spans="1:6" x14ac:dyDescent="0.25">
      <c r="A2263" s="189"/>
      <c r="B2263" s="189"/>
      <c r="C2263" s="189"/>
      <c r="D2263" s="189"/>
      <c r="E2263" s="189"/>
      <c r="F2263" s="189"/>
    </row>
    <row r="2264" spans="1:6" x14ac:dyDescent="0.25">
      <c r="A2264" s="189"/>
      <c r="B2264" s="189"/>
      <c r="C2264" s="189"/>
      <c r="D2264" s="189"/>
      <c r="E2264" s="189"/>
      <c r="F2264" s="189"/>
    </row>
    <row r="2265" spans="1:6" x14ac:dyDescent="0.25">
      <c r="A2265" s="189"/>
      <c r="B2265" s="189"/>
      <c r="C2265" s="189"/>
      <c r="D2265" s="189"/>
      <c r="E2265" s="189"/>
      <c r="F2265" s="189"/>
    </row>
    <row r="2266" spans="1:6" x14ac:dyDescent="0.25">
      <c r="A2266" s="189"/>
      <c r="B2266" s="189"/>
      <c r="C2266" s="189"/>
      <c r="D2266" s="189"/>
      <c r="E2266" s="189"/>
      <c r="F2266" s="189"/>
    </row>
    <row r="2267" spans="1:6" x14ac:dyDescent="0.25">
      <c r="A2267" s="189"/>
      <c r="B2267" s="189"/>
      <c r="C2267" s="189"/>
      <c r="D2267" s="189"/>
      <c r="E2267" s="189"/>
      <c r="F2267" s="189"/>
    </row>
    <row r="2268" spans="1:6" x14ac:dyDescent="0.25">
      <c r="A2268" s="189"/>
      <c r="B2268" s="189"/>
      <c r="C2268" s="189"/>
      <c r="D2268" s="189"/>
      <c r="E2268" s="189"/>
      <c r="F2268" s="189"/>
    </row>
    <row r="2269" spans="1:6" x14ac:dyDescent="0.25">
      <c r="A2269" s="189"/>
      <c r="B2269" s="189"/>
      <c r="C2269" s="189"/>
      <c r="D2269" s="189"/>
      <c r="E2269" s="189"/>
      <c r="F2269" s="189"/>
    </row>
    <row r="2270" spans="1:6" x14ac:dyDescent="0.25">
      <c r="A2270" s="189"/>
      <c r="B2270" s="189"/>
      <c r="C2270" s="189"/>
      <c r="D2270" s="189"/>
      <c r="E2270" s="189"/>
      <c r="F2270" s="189"/>
    </row>
    <row r="2271" spans="1:6" x14ac:dyDescent="0.25">
      <c r="A2271" s="189"/>
      <c r="B2271" s="189"/>
      <c r="C2271" s="189"/>
      <c r="D2271" s="189"/>
      <c r="E2271" s="189"/>
      <c r="F2271" s="189"/>
    </row>
    <row r="2272" spans="1:6" x14ac:dyDescent="0.25">
      <c r="A2272" s="189"/>
      <c r="B2272" s="189"/>
      <c r="C2272" s="189"/>
      <c r="D2272" s="189"/>
      <c r="E2272" s="189"/>
      <c r="F2272" s="189"/>
    </row>
    <row r="2273" spans="1:6" x14ac:dyDescent="0.25">
      <c r="A2273" s="189"/>
      <c r="B2273" s="189"/>
      <c r="C2273" s="189"/>
      <c r="D2273" s="189"/>
      <c r="E2273" s="189"/>
      <c r="F2273" s="189"/>
    </row>
    <row r="2274" spans="1:6" x14ac:dyDescent="0.25">
      <c r="A2274" s="189"/>
      <c r="B2274" s="189"/>
      <c r="C2274" s="189"/>
      <c r="D2274" s="189"/>
      <c r="E2274" s="189"/>
      <c r="F2274" s="189"/>
    </row>
    <row r="2275" spans="1:6" x14ac:dyDescent="0.25">
      <c r="A2275" s="189"/>
      <c r="B2275" s="189"/>
      <c r="C2275" s="189"/>
      <c r="D2275" s="189"/>
      <c r="E2275" s="189"/>
      <c r="F2275" s="189"/>
    </row>
    <row r="2276" spans="1:6" x14ac:dyDescent="0.25">
      <c r="A2276" s="189"/>
      <c r="B2276" s="189"/>
      <c r="C2276" s="189"/>
      <c r="D2276" s="189"/>
      <c r="E2276" s="189"/>
      <c r="F2276" s="189"/>
    </row>
    <row r="2277" spans="1:6" x14ac:dyDescent="0.25">
      <c r="A2277" s="189"/>
      <c r="B2277" s="189"/>
      <c r="C2277" s="189"/>
      <c r="D2277" s="189"/>
      <c r="E2277" s="189"/>
      <c r="F2277" s="189"/>
    </row>
    <row r="2278" spans="1:6" x14ac:dyDescent="0.25">
      <c r="A2278" s="189"/>
      <c r="B2278" s="189"/>
      <c r="C2278" s="189"/>
      <c r="D2278" s="189"/>
      <c r="E2278" s="189"/>
      <c r="F2278" s="189"/>
    </row>
    <row r="2279" spans="1:6" x14ac:dyDescent="0.25">
      <c r="A2279" s="189"/>
      <c r="B2279" s="189"/>
      <c r="C2279" s="189"/>
      <c r="D2279" s="189"/>
      <c r="E2279" s="189"/>
      <c r="F2279" s="189"/>
    </row>
    <row r="2280" spans="1:6" x14ac:dyDescent="0.25">
      <c r="A2280" s="189"/>
      <c r="B2280" s="189"/>
      <c r="C2280" s="189"/>
      <c r="D2280" s="189"/>
      <c r="E2280" s="189"/>
      <c r="F2280" s="189"/>
    </row>
    <row r="2281" spans="1:6" x14ac:dyDescent="0.25">
      <c r="A2281" s="189"/>
      <c r="B2281" s="189"/>
      <c r="C2281" s="189"/>
      <c r="D2281" s="189"/>
      <c r="E2281" s="189"/>
      <c r="F2281" s="189"/>
    </row>
    <row r="2282" spans="1:6" x14ac:dyDescent="0.25">
      <c r="A2282" s="189"/>
      <c r="B2282" s="189"/>
      <c r="C2282" s="189"/>
      <c r="D2282" s="189"/>
      <c r="E2282" s="189"/>
      <c r="F2282" s="189"/>
    </row>
    <row r="2283" spans="1:6" x14ac:dyDescent="0.25">
      <c r="A2283" s="189"/>
      <c r="B2283" s="189"/>
      <c r="C2283" s="189"/>
      <c r="D2283" s="189"/>
      <c r="E2283" s="189"/>
      <c r="F2283" s="189"/>
    </row>
    <row r="2284" spans="1:6" x14ac:dyDescent="0.25">
      <c r="A2284" s="189"/>
      <c r="B2284" s="189"/>
      <c r="C2284" s="189"/>
      <c r="D2284" s="189"/>
      <c r="E2284" s="189"/>
      <c r="F2284" s="189"/>
    </row>
    <row r="2285" spans="1:6" x14ac:dyDescent="0.25">
      <c r="A2285" s="189"/>
      <c r="B2285" s="189"/>
      <c r="C2285" s="189"/>
      <c r="D2285" s="189"/>
      <c r="E2285" s="189"/>
      <c r="F2285" s="189"/>
    </row>
    <row r="2286" spans="1:6" x14ac:dyDescent="0.25">
      <c r="A2286" s="189"/>
      <c r="B2286" s="189"/>
      <c r="C2286" s="189"/>
      <c r="D2286" s="189"/>
      <c r="E2286" s="189"/>
      <c r="F2286" s="189"/>
    </row>
    <row r="2287" spans="1:6" x14ac:dyDescent="0.25">
      <c r="A2287" s="189"/>
      <c r="B2287" s="189"/>
      <c r="C2287" s="189"/>
      <c r="D2287" s="189"/>
      <c r="E2287" s="189"/>
      <c r="F2287" s="189"/>
    </row>
    <row r="2288" spans="1:6" x14ac:dyDescent="0.25">
      <c r="A2288" s="189"/>
      <c r="B2288" s="189"/>
      <c r="C2288" s="189"/>
      <c r="D2288" s="189"/>
      <c r="E2288" s="189"/>
      <c r="F2288" s="189"/>
    </row>
    <row r="2289" spans="1:6" x14ac:dyDescent="0.25">
      <c r="A2289" s="189"/>
      <c r="B2289" s="189"/>
      <c r="C2289" s="189"/>
      <c r="D2289" s="189"/>
      <c r="E2289" s="189"/>
      <c r="F2289" s="189"/>
    </row>
    <row r="2290" spans="1:6" x14ac:dyDescent="0.25">
      <c r="A2290" s="189"/>
      <c r="B2290" s="189"/>
      <c r="C2290" s="189"/>
      <c r="D2290" s="189"/>
      <c r="E2290" s="189"/>
      <c r="F2290" s="189"/>
    </row>
    <row r="2291" spans="1:6" x14ac:dyDescent="0.25">
      <c r="A2291" s="189"/>
      <c r="B2291" s="189"/>
      <c r="C2291" s="189"/>
      <c r="D2291" s="189"/>
      <c r="E2291" s="189"/>
      <c r="F2291" s="189"/>
    </row>
    <row r="2292" spans="1:6" x14ac:dyDescent="0.25">
      <c r="A2292" s="189"/>
      <c r="B2292" s="189"/>
      <c r="C2292" s="189"/>
      <c r="D2292" s="189"/>
      <c r="E2292" s="189"/>
      <c r="F2292" s="189"/>
    </row>
    <row r="2293" spans="1:6" x14ac:dyDescent="0.25">
      <c r="A2293" s="189"/>
      <c r="B2293" s="189"/>
      <c r="C2293" s="189"/>
      <c r="D2293" s="189"/>
      <c r="E2293" s="189"/>
      <c r="F2293" s="189"/>
    </row>
    <row r="2294" spans="1:6" x14ac:dyDescent="0.25">
      <c r="A2294" s="189"/>
      <c r="B2294" s="189"/>
      <c r="C2294" s="189"/>
      <c r="D2294" s="189"/>
      <c r="E2294" s="189"/>
      <c r="F2294" s="189"/>
    </row>
    <row r="2295" spans="1:6" x14ac:dyDescent="0.25">
      <c r="A2295" s="189"/>
      <c r="B2295" s="189"/>
      <c r="C2295" s="189"/>
      <c r="D2295" s="189"/>
      <c r="E2295" s="189"/>
      <c r="F2295" s="189"/>
    </row>
    <row r="2296" spans="1:6" x14ac:dyDescent="0.25">
      <c r="A2296" s="189"/>
      <c r="B2296" s="189"/>
      <c r="C2296" s="189"/>
      <c r="D2296" s="189"/>
      <c r="E2296" s="189"/>
      <c r="F2296" s="189"/>
    </row>
    <row r="2297" spans="1:6" x14ac:dyDescent="0.25">
      <c r="A2297" s="189"/>
      <c r="B2297" s="189"/>
      <c r="C2297" s="189"/>
      <c r="D2297" s="189"/>
      <c r="E2297" s="189"/>
      <c r="F2297" s="189"/>
    </row>
    <row r="2298" spans="1:6" x14ac:dyDescent="0.25">
      <c r="A2298" s="189"/>
      <c r="B2298" s="189"/>
      <c r="C2298" s="189"/>
      <c r="D2298" s="189"/>
      <c r="E2298" s="189"/>
      <c r="F2298" s="189"/>
    </row>
    <row r="2299" spans="1:6" x14ac:dyDescent="0.25">
      <c r="A2299" s="189"/>
      <c r="B2299" s="189"/>
      <c r="C2299" s="189"/>
      <c r="D2299" s="189"/>
      <c r="E2299" s="189"/>
      <c r="F2299" s="189"/>
    </row>
    <row r="2300" spans="1:6" x14ac:dyDescent="0.25">
      <c r="A2300" s="189"/>
      <c r="B2300" s="189"/>
      <c r="C2300" s="189"/>
      <c r="D2300" s="189"/>
      <c r="E2300" s="189"/>
      <c r="F2300" s="189"/>
    </row>
    <row r="2301" spans="1:6" x14ac:dyDescent="0.25">
      <c r="A2301" s="189"/>
      <c r="B2301" s="189"/>
      <c r="C2301" s="189"/>
      <c r="D2301" s="189"/>
      <c r="E2301" s="189"/>
      <c r="F2301" s="189"/>
    </row>
    <row r="2302" spans="1:6" x14ac:dyDescent="0.25">
      <c r="A2302" s="189"/>
      <c r="B2302" s="189"/>
      <c r="C2302" s="189"/>
      <c r="D2302" s="189"/>
      <c r="E2302" s="189"/>
      <c r="F2302" s="189"/>
    </row>
    <row r="2303" spans="1:6" x14ac:dyDescent="0.25">
      <c r="A2303" s="189"/>
      <c r="B2303" s="189"/>
      <c r="C2303" s="189"/>
      <c r="D2303" s="189"/>
      <c r="E2303" s="189"/>
      <c r="F2303" s="189"/>
    </row>
    <row r="2304" spans="1:6" x14ac:dyDescent="0.25">
      <c r="A2304" s="189"/>
      <c r="B2304" s="189"/>
      <c r="C2304" s="189"/>
      <c r="D2304" s="189"/>
      <c r="E2304" s="189"/>
      <c r="F2304" s="189"/>
    </row>
    <row r="2305" spans="1:6" x14ac:dyDescent="0.25">
      <c r="A2305" s="189"/>
      <c r="B2305" s="189"/>
      <c r="C2305" s="189"/>
      <c r="D2305" s="189"/>
      <c r="E2305" s="189"/>
      <c r="F2305" s="189"/>
    </row>
    <row r="2306" spans="1:6" x14ac:dyDescent="0.25">
      <c r="A2306" s="189"/>
      <c r="B2306" s="189"/>
      <c r="C2306" s="189"/>
      <c r="D2306" s="189"/>
      <c r="E2306" s="189"/>
      <c r="F2306" s="189"/>
    </row>
    <row r="2307" spans="1:6" x14ac:dyDescent="0.25">
      <c r="A2307" s="189"/>
      <c r="B2307" s="189"/>
      <c r="C2307" s="189"/>
      <c r="D2307" s="189"/>
      <c r="E2307" s="189"/>
      <c r="F2307" s="189"/>
    </row>
    <row r="2308" spans="1:6" x14ac:dyDescent="0.25">
      <c r="A2308" s="189"/>
      <c r="B2308" s="189"/>
      <c r="C2308" s="189"/>
      <c r="D2308" s="189"/>
      <c r="E2308" s="189"/>
      <c r="F2308" s="189"/>
    </row>
    <row r="2309" spans="1:6" x14ac:dyDescent="0.25">
      <c r="A2309" s="189"/>
      <c r="B2309" s="189"/>
      <c r="C2309" s="189"/>
      <c r="D2309" s="189"/>
      <c r="E2309" s="189"/>
      <c r="F2309" s="189"/>
    </row>
    <row r="2310" spans="1:6" x14ac:dyDescent="0.25">
      <c r="A2310" s="189"/>
      <c r="B2310" s="189"/>
      <c r="C2310" s="189"/>
      <c r="D2310" s="189"/>
      <c r="E2310" s="189"/>
      <c r="F2310" s="189"/>
    </row>
    <row r="2311" spans="1:6" x14ac:dyDescent="0.25">
      <c r="A2311" s="189"/>
      <c r="B2311" s="189"/>
      <c r="C2311" s="189"/>
      <c r="D2311" s="189"/>
      <c r="E2311" s="189"/>
      <c r="F2311" s="189"/>
    </row>
    <row r="2312" spans="1:6" x14ac:dyDescent="0.25">
      <c r="A2312" s="189"/>
      <c r="B2312" s="189"/>
      <c r="C2312" s="189"/>
      <c r="D2312" s="189"/>
      <c r="E2312" s="189"/>
      <c r="F2312" s="189"/>
    </row>
    <row r="2313" spans="1:6" x14ac:dyDescent="0.25">
      <c r="A2313" s="189"/>
      <c r="B2313" s="189"/>
      <c r="C2313" s="189"/>
      <c r="D2313" s="189"/>
      <c r="E2313" s="189"/>
      <c r="F2313" s="189"/>
    </row>
    <row r="2314" spans="1:6" x14ac:dyDescent="0.25">
      <c r="A2314" s="189"/>
      <c r="B2314" s="189"/>
      <c r="C2314" s="189"/>
      <c r="D2314" s="189"/>
      <c r="E2314" s="189"/>
      <c r="F2314" s="189"/>
    </row>
    <row r="2315" spans="1:6" x14ac:dyDescent="0.25">
      <c r="A2315" s="189"/>
      <c r="B2315" s="189"/>
      <c r="C2315" s="189"/>
      <c r="D2315" s="189"/>
      <c r="E2315" s="189"/>
      <c r="F2315" s="189"/>
    </row>
    <row r="2316" spans="1:6" x14ac:dyDescent="0.25">
      <c r="A2316" s="189"/>
      <c r="B2316" s="189"/>
      <c r="C2316" s="189"/>
      <c r="D2316" s="189"/>
      <c r="E2316" s="189"/>
      <c r="F2316" s="189"/>
    </row>
    <row r="2317" spans="1:6" x14ac:dyDescent="0.25">
      <c r="A2317" s="189"/>
      <c r="B2317" s="189"/>
      <c r="C2317" s="189"/>
      <c r="D2317" s="189"/>
      <c r="E2317" s="189"/>
      <c r="F2317" s="189"/>
    </row>
    <row r="2318" spans="1:6" x14ac:dyDescent="0.25">
      <c r="A2318" s="189"/>
      <c r="B2318" s="189"/>
      <c r="C2318" s="189"/>
      <c r="D2318" s="189"/>
      <c r="E2318" s="189"/>
      <c r="F2318" s="189"/>
    </row>
    <row r="2319" spans="1:6" x14ac:dyDescent="0.25">
      <c r="A2319" s="189"/>
      <c r="B2319" s="189"/>
      <c r="C2319" s="189"/>
      <c r="D2319" s="189"/>
      <c r="E2319" s="189"/>
      <c r="F2319" s="189"/>
    </row>
    <row r="2320" spans="1:6" x14ac:dyDescent="0.25">
      <c r="A2320" s="189"/>
      <c r="B2320" s="189"/>
      <c r="C2320" s="189"/>
      <c r="D2320" s="189"/>
      <c r="E2320" s="189"/>
      <c r="F2320" s="189"/>
    </row>
    <row r="2321" spans="1:6" x14ac:dyDescent="0.25">
      <c r="A2321" s="189"/>
      <c r="B2321" s="189"/>
      <c r="C2321" s="189"/>
      <c r="D2321" s="189"/>
      <c r="E2321" s="189"/>
      <c r="F2321" s="189"/>
    </row>
    <row r="2322" spans="1:6" x14ac:dyDescent="0.25">
      <c r="A2322" s="189"/>
      <c r="B2322" s="189"/>
      <c r="C2322" s="189"/>
      <c r="D2322" s="189"/>
      <c r="E2322" s="189"/>
      <c r="F2322" s="189"/>
    </row>
    <row r="2323" spans="1:6" x14ac:dyDescent="0.25">
      <c r="A2323" s="189"/>
      <c r="B2323" s="189"/>
      <c r="C2323" s="189"/>
      <c r="D2323" s="189"/>
      <c r="E2323" s="189"/>
      <c r="F2323" s="189"/>
    </row>
    <row r="2324" spans="1:6" x14ac:dyDescent="0.25">
      <c r="A2324" s="189"/>
      <c r="B2324" s="189"/>
      <c r="C2324" s="189"/>
      <c r="D2324" s="189"/>
      <c r="E2324" s="189"/>
      <c r="F2324" s="189"/>
    </row>
    <row r="2325" spans="1:6" x14ac:dyDescent="0.25">
      <c r="A2325" s="189"/>
      <c r="B2325" s="189"/>
      <c r="C2325" s="189"/>
      <c r="D2325" s="189"/>
      <c r="E2325" s="189"/>
      <c r="F2325" s="189"/>
    </row>
    <row r="2326" spans="1:6" x14ac:dyDescent="0.25">
      <c r="A2326" s="189"/>
      <c r="B2326" s="189"/>
      <c r="C2326" s="189"/>
      <c r="D2326" s="189"/>
      <c r="E2326" s="189"/>
      <c r="F2326" s="189"/>
    </row>
    <row r="2327" spans="1:6" x14ac:dyDescent="0.25">
      <c r="A2327" s="189"/>
      <c r="B2327" s="189"/>
      <c r="C2327" s="189"/>
      <c r="D2327" s="189"/>
      <c r="E2327" s="189"/>
      <c r="F2327" s="189"/>
    </row>
    <row r="2328" spans="1:6" x14ac:dyDescent="0.25">
      <c r="A2328" s="189"/>
      <c r="B2328" s="189"/>
      <c r="C2328" s="189"/>
      <c r="D2328" s="189"/>
      <c r="E2328" s="189"/>
      <c r="F2328" s="189"/>
    </row>
    <row r="2329" spans="1:6" x14ac:dyDescent="0.25">
      <c r="A2329" s="189"/>
      <c r="B2329" s="189"/>
      <c r="C2329" s="189"/>
      <c r="D2329" s="189"/>
      <c r="E2329" s="189"/>
      <c r="F2329" s="189"/>
    </row>
    <row r="2330" spans="1:6" x14ac:dyDescent="0.25">
      <c r="A2330" s="189"/>
      <c r="B2330" s="189"/>
      <c r="C2330" s="189"/>
      <c r="D2330" s="189"/>
      <c r="E2330" s="189"/>
      <c r="F2330" s="189"/>
    </row>
    <row r="2331" spans="1:6" x14ac:dyDescent="0.25">
      <c r="A2331" s="189"/>
      <c r="B2331" s="189"/>
      <c r="C2331" s="189"/>
      <c r="D2331" s="189"/>
      <c r="E2331" s="189"/>
      <c r="F2331" s="189"/>
    </row>
    <row r="2332" spans="1:6" x14ac:dyDescent="0.25">
      <c r="A2332" s="189"/>
      <c r="B2332" s="189"/>
      <c r="C2332" s="189"/>
      <c r="D2332" s="189"/>
      <c r="E2332" s="189"/>
      <c r="F2332" s="189"/>
    </row>
    <row r="2333" spans="1:6" x14ac:dyDescent="0.25">
      <c r="A2333" s="189"/>
      <c r="B2333" s="189"/>
      <c r="C2333" s="189"/>
      <c r="D2333" s="189"/>
      <c r="E2333" s="189"/>
      <c r="F2333" s="189"/>
    </row>
    <row r="2334" spans="1:6" x14ac:dyDescent="0.25">
      <c r="A2334" s="189"/>
      <c r="B2334" s="189"/>
      <c r="C2334" s="189"/>
      <c r="D2334" s="189"/>
      <c r="E2334" s="189"/>
      <c r="F2334" s="189"/>
    </row>
    <row r="2335" spans="1:6" x14ac:dyDescent="0.25">
      <c r="A2335" s="189"/>
      <c r="B2335" s="189"/>
      <c r="C2335" s="189"/>
      <c r="D2335" s="189"/>
      <c r="E2335" s="189"/>
      <c r="F2335" s="189"/>
    </row>
    <row r="2336" spans="1:6" x14ac:dyDescent="0.25">
      <c r="A2336" s="189"/>
      <c r="B2336" s="189"/>
      <c r="C2336" s="189"/>
      <c r="D2336" s="189"/>
      <c r="E2336" s="189"/>
      <c r="F2336" s="189"/>
    </row>
    <row r="2337" spans="1:6" x14ac:dyDescent="0.25">
      <c r="A2337" s="189"/>
      <c r="B2337" s="189"/>
      <c r="C2337" s="189"/>
      <c r="D2337" s="189"/>
      <c r="E2337" s="189"/>
      <c r="F2337" s="189"/>
    </row>
    <row r="2338" spans="1:6" x14ac:dyDescent="0.25">
      <c r="A2338" s="189"/>
      <c r="B2338" s="189"/>
      <c r="C2338" s="189"/>
      <c r="D2338" s="189"/>
      <c r="E2338" s="189"/>
      <c r="F2338" s="189"/>
    </row>
    <row r="2339" spans="1:6" x14ac:dyDescent="0.25">
      <c r="A2339" s="189"/>
      <c r="B2339" s="189"/>
      <c r="C2339" s="189"/>
      <c r="D2339" s="189"/>
      <c r="E2339" s="189"/>
      <c r="F2339" s="189"/>
    </row>
    <row r="2340" spans="1:6" x14ac:dyDescent="0.25">
      <c r="A2340" s="189"/>
      <c r="B2340" s="189"/>
      <c r="C2340" s="189"/>
      <c r="D2340" s="189"/>
      <c r="E2340" s="189"/>
      <c r="F2340" s="189"/>
    </row>
    <row r="2341" spans="1:6" x14ac:dyDescent="0.25">
      <c r="A2341" s="189"/>
      <c r="B2341" s="189"/>
      <c r="C2341" s="189"/>
      <c r="D2341" s="189"/>
      <c r="E2341" s="189"/>
      <c r="F2341" s="189"/>
    </row>
    <row r="2342" spans="1:6" x14ac:dyDescent="0.25">
      <c r="A2342" s="189"/>
      <c r="B2342" s="189"/>
      <c r="C2342" s="189"/>
      <c r="D2342" s="189"/>
      <c r="E2342" s="189"/>
      <c r="F2342" s="189"/>
    </row>
    <row r="2343" spans="1:6" x14ac:dyDescent="0.25">
      <c r="A2343" s="189"/>
      <c r="B2343" s="189"/>
      <c r="C2343" s="189"/>
      <c r="D2343" s="189"/>
      <c r="E2343" s="189"/>
      <c r="F2343" s="189"/>
    </row>
    <row r="2344" spans="1:6" x14ac:dyDescent="0.25">
      <c r="A2344" s="189"/>
      <c r="B2344" s="189"/>
      <c r="C2344" s="189"/>
      <c r="D2344" s="189"/>
      <c r="E2344" s="189"/>
      <c r="F2344" s="189"/>
    </row>
    <row r="2345" spans="1:6" x14ac:dyDescent="0.25">
      <c r="A2345" s="189"/>
      <c r="B2345" s="189"/>
      <c r="C2345" s="189"/>
      <c r="D2345" s="189"/>
      <c r="E2345" s="189"/>
      <c r="F2345" s="189"/>
    </row>
    <row r="2346" spans="1:6" x14ac:dyDescent="0.25">
      <c r="A2346" s="189"/>
      <c r="B2346" s="189"/>
      <c r="C2346" s="189"/>
      <c r="D2346" s="189"/>
      <c r="E2346" s="189"/>
      <c r="F2346" s="189"/>
    </row>
    <row r="2347" spans="1:6" x14ac:dyDescent="0.25">
      <c r="A2347" s="189"/>
      <c r="B2347" s="189"/>
      <c r="C2347" s="189"/>
      <c r="D2347" s="189"/>
      <c r="E2347" s="189"/>
      <c r="F2347" s="189"/>
    </row>
    <row r="2348" spans="1:6" x14ac:dyDescent="0.25">
      <c r="A2348" s="189"/>
      <c r="B2348" s="189"/>
      <c r="C2348" s="189"/>
      <c r="D2348" s="189"/>
      <c r="E2348" s="189"/>
      <c r="F2348" s="189"/>
    </row>
    <row r="2349" spans="1:6" x14ac:dyDescent="0.25">
      <c r="A2349" s="189"/>
      <c r="B2349" s="189"/>
      <c r="C2349" s="189"/>
      <c r="D2349" s="189"/>
      <c r="E2349" s="189"/>
      <c r="F2349" s="189"/>
    </row>
    <row r="2350" spans="1:6" x14ac:dyDescent="0.25">
      <c r="A2350" s="189"/>
      <c r="B2350" s="189"/>
      <c r="C2350" s="189"/>
      <c r="D2350" s="189"/>
      <c r="E2350" s="189"/>
      <c r="F2350" s="189"/>
    </row>
    <row r="2351" spans="1:6" x14ac:dyDescent="0.25">
      <c r="A2351" s="189"/>
      <c r="B2351" s="189"/>
      <c r="C2351" s="189"/>
      <c r="D2351" s="189"/>
      <c r="E2351" s="189"/>
      <c r="F2351" s="189"/>
    </row>
    <row r="2352" spans="1:6" x14ac:dyDescent="0.25">
      <c r="A2352" s="189"/>
      <c r="B2352" s="189"/>
      <c r="C2352" s="189"/>
      <c r="D2352" s="189"/>
      <c r="E2352" s="189"/>
      <c r="F2352" s="189"/>
    </row>
    <row r="2353" spans="1:6" x14ac:dyDescent="0.25">
      <c r="A2353" s="189"/>
      <c r="B2353" s="189"/>
      <c r="C2353" s="189"/>
      <c r="D2353" s="189"/>
      <c r="E2353" s="189"/>
      <c r="F2353" s="189"/>
    </row>
    <row r="2354" spans="1:6" x14ac:dyDescent="0.25">
      <c r="A2354" s="189"/>
      <c r="B2354" s="189"/>
      <c r="C2354" s="189"/>
      <c r="D2354" s="189"/>
      <c r="E2354" s="189"/>
      <c r="F2354" s="189"/>
    </row>
    <row r="2355" spans="1:6" x14ac:dyDescent="0.25">
      <c r="A2355" s="189"/>
      <c r="B2355" s="189"/>
      <c r="C2355" s="189"/>
      <c r="D2355" s="189"/>
      <c r="E2355" s="189"/>
      <c r="F2355" s="189"/>
    </row>
    <row r="2356" spans="1:6" x14ac:dyDescent="0.25">
      <c r="A2356" s="189"/>
      <c r="B2356" s="189"/>
      <c r="C2356" s="189"/>
      <c r="D2356" s="189"/>
      <c r="E2356" s="189"/>
      <c r="F2356" s="189"/>
    </row>
    <row r="2357" spans="1:6" x14ac:dyDescent="0.25">
      <c r="A2357" s="189"/>
      <c r="B2357" s="189"/>
      <c r="C2357" s="189"/>
      <c r="D2357" s="189"/>
      <c r="E2357" s="189"/>
      <c r="F2357" s="189"/>
    </row>
    <row r="2358" spans="1:6" x14ac:dyDescent="0.25">
      <c r="A2358" s="189"/>
      <c r="B2358" s="189"/>
      <c r="C2358" s="189"/>
      <c r="D2358" s="189"/>
      <c r="E2358" s="189"/>
      <c r="F2358" s="189"/>
    </row>
    <row r="2359" spans="1:6" x14ac:dyDescent="0.25">
      <c r="A2359" s="189"/>
      <c r="B2359" s="189"/>
      <c r="C2359" s="189"/>
      <c r="D2359" s="189"/>
      <c r="E2359" s="189"/>
      <c r="F2359" s="189"/>
    </row>
    <row r="2360" spans="1:6" x14ac:dyDescent="0.25">
      <c r="A2360" s="189"/>
      <c r="B2360" s="189"/>
      <c r="C2360" s="189"/>
      <c r="D2360" s="189"/>
      <c r="E2360" s="189"/>
      <c r="F2360" s="189"/>
    </row>
    <row r="2361" spans="1:6" x14ac:dyDescent="0.25">
      <c r="A2361" s="189"/>
      <c r="B2361" s="189"/>
      <c r="C2361" s="189"/>
      <c r="D2361" s="189"/>
      <c r="E2361" s="189"/>
      <c r="F2361" s="189"/>
    </row>
    <row r="2362" spans="1:6" x14ac:dyDescent="0.25">
      <c r="A2362" s="189"/>
      <c r="B2362" s="189"/>
      <c r="C2362" s="189"/>
      <c r="D2362" s="189"/>
      <c r="E2362" s="189"/>
      <c r="F2362" s="189"/>
    </row>
    <row r="2363" spans="1:6" x14ac:dyDescent="0.25">
      <c r="A2363" s="189"/>
      <c r="B2363" s="189"/>
      <c r="C2363" s="189"/>
      <c r="D2363" s="189"/>
      <c r="E2363" s="189"/>
      <c r="F2363" s="189"/>
    </row>
    <row r="2364" spans="1:6" x14ac:dyDescent="0.25">
      <c r="A2364" s="189"/>
      <c r="B2364" s="189"/>
      <c r="C2364" s="189"/>
      <c r="D2364" s="189"/>
      <c r="E2364" s="189"/>
      <c r="F2364" s="189"/>
    </row>
    <row r="2365" spans="1:6" x14ac:dyDescent="0.25">
      <c r="A2365" s="189"/>
      <c r="B2365" s="189"/>
      <c r="C2365" s="189"/>
      <c r="D2365" s="189"/>
      <c r="E2365" s="189"/>
      <c r="F2365" s="189"/>
    </row>
    <row r="2366" spans="1:6" x14ac:dyDescent="0.25">
      <c r="A2366" s="189"/>
      <c r="B2366" s="189"/>
      <c r="C2366" s="189"/>
      <c r="D2366" s="189"/>
      <c r="E2366" s="189"/>
      <c r="F2366" s="189"/>
    </row>
    <row r="2367" spans="1:6" x14ac:dyDescent="0.25">
      <c r="A2367" s="189"/>
      <c r="B2367" s="189"/>
      <c r="C2367" s="189"/>
      <c r="D2367" s="189"/>
      <c r="E2367" s="189"/>
      <c r="F2367" s="189"/>
    </row>
    <row r="2368" spans="1:6" x14ac:dyDescent="0.25">
      <c r="A2368" s="189"/>
      <c r="B2368" s="189"/>
      <c r="C2368" s="189"/>
      <c r="D2368" s="189"/>
      <c r="E2368" s="189"/>
      <c r="F2368" s="189"/>
    </row>
    <row r="2369" spans="1:6" x14ac:dyDescent="0.25">
      <c r="A2369" s="189"/>
      <c r="B2369" s="189"/>
      <c r="C2369" s="189"/>
      <c r="D2369" s="189"/>
      <c r="E2369" s="189"/>
      <c r="F2369" s="189"/>
    </row>
    <row r="2370" spans="1:6" x14ac:dyDescent="0.25">
      <c r="A2370" s="189"/>
      <c r="B2370" s="189"/>
      <c r="C2370" s="189"/>
      <c r="D2370" s="189"/>
      <c r="E2370" s="189"/>
      <c r="F2370" s="189"/>
    </row>
    <row r="2371" spans="1:6" x14ac:dyDescent="0.25">
      <c r="A2371" s="189"/>
      <c r="B2371" s="189"/>
      <c r="C2371" s="189"/>
      <c r="D2371" s="189"/>
      <c r="E2371" s="189"/>
      <c r="F2371" s="189"/>
    </row>
    <row r="2372" spans="1:6" x14ac:dyDescent="0.25">
      <c r="A2372" s="189"/>
      <c r="B2372" s="189"/>
      <c r="C2372" s="189"/>
      <c r="D2372" s="189"/>
      <c r="E2372" s="189"/>
      <c r="F2372" s="189"/>
    </row>
    <row r="2373" spans="1:6" x14ac:dyDescent="0.25">
      <c r="A2373" s="189"/>
      <c r="B2373" s="189"/>
      <c r="C2373" s="189"/>
      <c r="D2373" s="189"/>
      <c r="E2373" s="189"/>
      <c r="F2373" s="189"/>
    </row>
    <row r="2374" spans="1:6" x14ac:dyDescent="0.25">
      <c r="A2374" s="189"/>
      <c r="B2374" s="189"/>
      <c r="C2374" s="189"/>
      <c r="D2374" s="189"/>
      <c r="E2374" s="189"/>
      <c r="F2374" s="189"/>
    </row>
    <row r="2375" spans="1:6" x14ac:dyDescent="0.25">
      <c r="A2375" s="189"/>
      <c r="B2375" s="189"/>
      <c r="C2375" s="189"/>
      <c r="D2375" s="189"/>
      <c r="E2375" s="189"/>
      <c r="F2375" s="189"/>
    </row>
    <row r="2376" spans="1:6" x14ac:dyDescent="0.25">
      <c r="A2376" s="189"/>
      <c r="B2376" s="189"/>
      <c r="C2376" s="189"/>
      <c r="D2376" s="189"/>
      <c r="E2376" s="189"/>
      <c r="F2376" s="189"/>
    </row>
    <row r="2377" spans="1:6" x14ac:dyDescent="0.25">
      <c r="A2377" s="189"/>
      <c r="B2377" s="189"/>
      <c r="C2377" s="189"/>
      <c r="D2377" s="189"/>
      <c r="E2377" s="189"/>
      <c r="F2377" s="189"/>
    </row>
    <row r="2378" spans="1:6" x14ac:dyDescent="0.25">
      <c r="A2378" s="189"/>
      <c r="B2378" s="189"/>
      <c r="C2378" s="189"/>
      <c r="D2378" s="189"/>
      <c r="E2378" s="189"/>
      <c r="F2378" s="189"/>
    </row>
    <row r="2379" spans="1:6" x14ac:dyDescent="0.25">
      <c r="A2379" s="189"/>
      <c r="B2379" s="189"/>
      <c r="C2379" s="189"/>
      <c r="D2379" s="189"/>
      <c r="E2379" s="189"/>
      <c r="F2379" s="189"/>
    </row>
    <row r="2380" spans="1:6" x14ac:dyDescent="0.25">
      <c r="A2380" s="189"/>
      <c r="B2380" s="189"/>
      <c r="C2380" s="189"/>
      <c r="D2380" s="189"/>
      <c r="E2380" s="189"/>
      <c r="F2380" s="189"/>
    </row>
    <row r="2381" spans="1:6" x14ac:dyDescent="0.25">
      <c r="A2381" s="189"/>
      <c r="B2381" s="189"/>
      <c r="C2381" s="189"/>
      <c r="D2381" s="189"/>
      <c r="E2381" s="189"/>
      <c r="F2381" s="189"/>
    </row>
    <row r="2382" spans="1:6" x14ac:dyDescent="0.25">
      <c r="A2382" s="189"/>
      <c r="B2382" s="189"/>
      <c r="C2382" s="189"/>
      <c r="D2382" s="189"/>
      <c r="E2382" s="189"/>
      <c r="F2382" s="189"/>
    </row>
    <row r="2383" spans="1:6" x14ac:dyDescent="0.25">
      <c r="A2383" s="189"/>
      <c r="B2383" s="189"/>
      <c r="C2383" s="189"/>
      <c r="D2383" s="189"/>
      <c r="E2383" s="189"/>
      <c r="F2383" s="189"/>
    </row>
    <row r="2384" spans="1:6" x14ac:dyDescent="0.25">
      <c r="A2384" s="189"/>
      <c r="B2384" s="189"/>
      <c r="C2384" s="189"/>
      <c r="D2384" s="189"/>
      <c r="E2384" s="189"/>
      <c r="F2384" s="189"/>
    </row>
    <row r="2385" spans="1:6" x14ac:dyDescent="0.25">
      <c r="A2385" s="189"/>
      <c r="B2385" s="189"/>
      <c r="C2385" s="189"/>
      <c r="D2385" s="189"/>
      <c r="E2385" s="189"/>
      <c r="F2385" s="189"/>
    </row>
    <row r="2386" spans="1:6" x14ac:dyDescent="0.25">
      <c r="A2386" s="189"/>
      <c r="B2386" s="189"/>
      <c r="C2386" s="189"/>
      <c r="D2386" s="189"/>
      <c r="E2386" s="189"/>
      <c r="F2386" s="189"/>
    </row>
    <row r="2387" spans="1:6" x14ac:dyDescent="0.25">
      <c r="A2387" s="189"/>
      <c r="B2387" s="189"/>
      <c r="C2387" s="189"/>
      <c r="D2387" s="189"/>
      <c r="E2387" s="189"/>
      <c r="F2387" s="189"/>
    </row>
    <row r="2388" spans="1:6" x14ac:dyDescent="0.25">
      <c r="A2388" s="189"/>
      <c r="B2388" s="189"/>
      <c r="C2388" s="189"/>
      <c r="D2388" s="189"/>
      <c r="E2388" s="189"/>
      <c r="F2388" s="189"/>
    </row>
    <row r="2389" spans="1:6" x14ac:dyDescent="0.25">
      <c r="A2389" s="189"/>
      <c r="B2389" s="189"/>
      <c r="C2389" s="189"/>
      <c r="D2389" s="189"/>
      <c r="E2389" s="189"/>
      <c r="F2389" s="189"/>
    </row>
    <row r="2390" spans="1:6" x14ac:dyDescent="0.25">
      <c r="A2390" s="189"/>
      <c r="B2390" s="189"/>
      <c r="C2390" s="189"/>
      <c r="D2390" s="189"/>
      <c r="E2390" s="189"/>
      <c r="F2390" s="189"/>
    </row>
    <row r="2391" spans="1:6" x14ac:dyDescent="0.25">
      <c r="A2391" s="189"/>
      <c r="B2391" s="189"/>
      <c r="C2391" s="189"/>
      <c r="D2391" s="189"/>
      <c r="E2391" s="189"/>
      <c r="F2391" s="189"/>
    </row>
    <row r="2392" spans="1:6" x14ac:dyDescent="0.25">
      <c r="A2392" s="189"/>
      <c r="B2392" s="189"/>
      <c r="C2392" s="189"/>
      <c r="D2392" s="189"/>
      <c r="E2392" s="189"/>
      <c r="F2392" s="189"/>
    </row>
    <row r="2393" spans="1:6" x14ac:dyDescent="0.25">
      <c r="A2393" s="189"/>
      <c r="B2393" s="189"/>
      <c r="C2393" s="189"/>
      <c r="D2393" s="189"/>
      <c r="E2393" s="189"/>
      <c r="F2393" s="189"/>
    </row>
    <row r="2394" spans="1:6" x14ac:dyDescent="0.25">
      <c r="A2394" s="189"/>
      <c r="B2394" s="189"/>
      <c r="C2394" s="189"/>
      <c r="D2394" s="189"/>
      <c r="E2394" s="189"/>
      <c r="F2394" s="189"/>
    </row>
    <row r="2395" spans="1:6" x14ac:dyDescent="0.25">
      <c r="A2395" s="189"/>
      <c r="B2395" s="189"/>
      <c r="C2395" s="189"/>
      <c r="D2395" s="189"/>
      <c r="E2395" s="189"/>
      <c r="F2395" s="189"/>
    </row>
    <row r="2396" spans="1:6" x14ac:dyDescent="0.25">
      <c r="A2396" s="189"/>
      <c r="B2396" s="189"/>
      <c r="C2396" s="189"/>
      <c r="D2396" s="189"/>
      <c r="E2396" s="189"/>
      <c r="F2396" s="189"/>
    </row>
    <row r="2397" spans="1:6" x14ac:dyDescent="0.25">
      <c r="A2397" s="189"/>
      <c r="B2397" s="189"/>
      <c r="C2397" s="189"/>
      <c r="D2397" s="189"/>
      <c r="E2397" s="189"/>
      <c r="F2397" s="189"/>
    </row>
    <row r="2398" spans="1:6" x14ac:dyDescent="0.25">
      <c r="A2398" s="189"/>
      <c r="B2398" s="189"/>
      <c r="C2398" s="189"/>
      <c r="D2398" s="189"/>
      <c r="E2398" s="189"/>
      <c r="F2398" s="189"/>
    </row>
    <row r="2399" spans="1:6" x14ac:dyDescent="0.25">
      <c r="A2399" s="189"/>
      <c r="B2399" s="189"/>
      <c r="C2399" s="189"/>
      <c r="D2399" s="189"/>
      <c r="E2399" s="189"/>
      <c r="F2399" s="189"/>
    </row>
    <row r="2400" spans="1:6" x14ac:dyDescent="0.25">
      <c r="A2400" s="189"/>
      <c r="B2400" s="189"/>
      <c r="C2400" s="189"/>
      <c r="D2400" s="189"/>
      <c r="E2400" s="189"/>
      <c r="F2400" s="189"/>
    </row>
    <row r="2401" spans="1:6" x14ac:dyDescent="0.25">
      <c r="A2401" s="189"/>
      <c r="B2401" s="189"/>
      <c r="C2401" s="189"/>
      <c r="D2401" s="189"/>
      <c r="E2401" s="189"/>
      <c r="F2401" s="189"/>
    </row>
    <row r="2402" spans="1:6" x14ac:dyDescent="0.25">
      <c r="A2402" s="189"/>
      <c r="B2402" s="189"/>
      <c r="C2402" s="189"/>
      <c r="D2402" s="189"/>
      <c r="E2402" s="189"/>
      <c r="F2402" s="189"/>
    </row>
    <row r="2403" spans="1:6" x14ac:dyDescent="0.25">
      <c r="A2403" s="189"/>
      <c r="B2403" s="189"/>
      <c r="C2403" s="189"/>
      <c r="D2403" s="189"/>
      <c r="E2403" s="189"/>
      <c r="F2403" s="189"/>
    </row>
    <row r="2404" spans="1:6" x14ac:dyDescent="0.25">
      <c r="A2404" s="189"/>
      <c r="B2404" s="189"/>
      <c r="C2404" s="189"/>
      <c r="D2404" s="189"/>
      <c r="E2404" s="189"/>
      <c r="F2404" s="189"/>
    </row>
    <row r="2405" spans="1:6" x14ac:dyDescent="0.25">
      <c r="A2405" s="189"/>
      <c r="B2405" s="189"/>
      <c r="C2405" s="189"/>
      <c r="D2405" s="189"/>
      <c r="E2405" s="189"/>
      <c r="F2405" s="189"/>
    </row>
    <row r="2406" spans="1:6" x14ac:dyDescent="0.25">
      <c r="A2406" s="189"/>
      <c r="B2406" s="189"/>
      <c r="C2406" s="189"/>
      <c r="D2406" s="189"/>
      <c r="E2406" s="189"/>
      <c r="F2406" s="189"/>
    </row>
    <row r="2407" spans="1:6" x14ac:dyDescent="0.25">
      <c r="A2407" s="189"/>
      <c r="B2407" s="189"/>
      <c r="C2407" s="189"/>
      <c r="D2407" s="189"/>
      <c r="E2407" s="189"/>
      <c r="F2407" s="189"/>
    </row>
    <row r="2408" spans="1:6" x14ac:dyDescent="0.25">
      <c r="A2408" s="189"/>
      <c r="B2408" s="189"/>
      <c r="C2408" s="189"/>
      <c r="D2408" s="189"/>
      <c r="E2408" s="189"/>
      <c r="F2408" s="189"/>
    </row>
    <row r="2409" spans="1:6" x14ac:dyDescent="0.25">
      <c r="A2409" s="189"/>
      <c r="B2409" s="189"/>
      <c r="C2409" s="189"/>
      <c r="D2409" s="189"/>
      <c r="E2409" s="189"/>
      <c r="F2409" s="189"/>
    </row>
    <row r="2410" spans="1:6" x14ac:dyDescent="0.25">
      <c r="A2410" s="189"/>
      <c r="B2410" s="189"/>
      <c r="C2410" s="189"/>
      <c r="D2410" s="189"/>
      <c r="E2410" s="189"/>
      <c r="F2410" s="189"/>
    </row>
    <row r="2411" spans="1:6" x14ac:dyDescent="0.25">
      <c r="A2411" s="189"/>
      <c r="B2411" s="189"/>
      <c r="C2411" s="189"/>
      <c r="D2411" s="189"/>
      <c r="E2411" s="189"/>
      <c r="F2411" s="189"/>
    </row>
    <row r="2412" spans="1:6" x14ac:dyDescent="0.25">
      <c r="A2412" s="189"/>
      <c r="B2412" s="189"/>
      <c r="C2412" s="189"/>
      <c r="D2412" s="189"/>
      <c r="E2412" s="189"/>
      <c r="F2412" s="189"/>
    </row>
    <row r="2413" spans="1:6" x14ac:dyDescent="0.25">
      <c r="A2413" s="189"/>
      <c r="B2413" s="189"/>
      <c r="C2413" s="189"/>
      <c r="D2413" s="189"/>
      <c r="E2413" s="189"/>
      <c r="F2413" s="189"/>
    </row>
    <row r="2414" spans="1:6" x14ac:dyDescent="0.25">
      <c r="A2414" s="189"/>
      <c r="B2414" s="189"/>
      <c r="C2414" s="189"/>
      <c r="D2414" s="189"/>
      <c r="E2414" s="189"/>
      <c r="F2414" s="189"/>
    </row>
    <row r="2415" spans="1:6" x14ac:dyDescent="0.25">
      <c r="A2415" s="189"/>
      <c r="B2415" s="189"/>
      <c r="C2415" s="189"/>
      <c r="D2415" s="189"/>
      <c r="E2415" s="189"/>
      <c r="F2415" s="189"/>
    </row>
    <row r="2416" spans="1:6" x14ac:dyDescent="0.25">
      <c r="A2416" s="189"/>
      <c r="B2416" s="189"/>
      <c r="C2416" s="189"/>
      <c r="D2416" s="189"/>
      <c r="E2416" s="189"/>
      <c r="F2416" s="189"/>
    </row>
    <row r="2417" spans="1:6" x14ac:dyDescent="0.25">
      <c r="A2417" s="189"/>
      <c r="B2417" s="189"/>
      <c r="C2417" s="189"/>
      <c r="D2417" s="189"/>
      <c r="E2417" s="189"/>
      <c r="F2417" s="189"/>
    </row>
    <row r="2418" spans="1:6" x14ac:dyDescent="0.25">
      <c r="A2418" s="189"/>
      <c r="B2418" s="189"/>
      <c r="C2418" s="189"/>
      <c r="D2418" s="189"/>
      <c r="E2418" s="189"/>
      <c r="F2418" s="189"/>
    </row>
    <row r="2419" spans="1:6" x14ac:dyDescent="0.25">
      <c r="A2419" s="189"/>
      <c r="B2419" s="189"/>
      <c r="C2419" s="189"/>
      <c r="D2419" s="189"/>
      <c r="E2419" s="189"/>
      <c r="F2419" s="189"/>
    </row>
    <row r="2420" spans="1:6" x14ac:dyDescent="0.25">
      <c r="A2420" s="189"/>
      <c r="B2420" s="189"/>
      <c r="C2420" s="189"/>
      <c r="D2420" s="189"/>
      <c r="E2420" s="189"/>
      <c r="F2420" s="189"/>
    </row>
    <row r="2421" spans="1:6" x14ac:dyDescent="0.25">
      <c r="A2421" s="189"/>
      <c r="B2421" s="189"/>
      <c r="C2421" s="189"/>
      <c r="D2421" s="189"/>
      <c r="E2421" s="189"/>
      <c r="F2421" s="189"/>
    </row>
    <row r="2422" spans="1:6" x14ac:dyDescent="0.25">
      <c r="A2422" s="189"/>
      <c r="B2422" s="189"/>
      <c r="C2422" s="189"/>
      <c r="D2422" s="189"/>
      <c r="E2422" s="189"/>
      <c r="F2422" s="189"/>
    </row>
    <row r="2423" spans="1:6" x14ac:dyDescent="0.25">
      <c r="A2423" s="189"/>
      <c r="B2423" s="189"/>
      <c r="C2423" s="189"/>
      <c r="D2423" s="189"/>
      <c r="E2423" s="189"/>
      <c r="F2423" s="189"/>
    </row>
    <row r="2424" spans="1:6" x14ac:dyDescent="0.25">
      <c r="A2424" s="189"/>
      <c r="B2424" s="189"/>
      <c r="C2424" s="189"/>
      <c r="D2424" s="189"/>
      <c r="E2424" s="189"/>
      <c r="F2424" s="189"/>
    </row>
    <row r="2425" spans="1:6" x14ac:dyDescent="0.25">
      <c r="A2425" s="189"/>
      <c r="B2425" s="189"/>
      <c r="C2425" s="189"/>
      <c r="D2425" s="189"/>
      <c r="E2425" s="189"/>
      <c r="F2425" s="189"/>
    </row>
    <row r="2426" spans="1:6" x14ac:dyDescent="0.25">
      <c r="A2426" s="189"/>
      <c r="B2426" s="189"/>
      <c r="C2426" s="189"/>
      <c r="D2426" s="189"/>
      <c r="E2426" s="189"/>
      <c r="F2426" s="189"/>
    </row>
    <row r="2427" spans="1:6" x14ac:dyDescent="0.25">
      <c r="A2427" s="189"/>
      <c r="B2427" s="189"/>
      <c r="C2427" s="189"/>
      <c r="D2427" s="189"/>
      <c r="E2427" s="189"/>
      <c r="F2427" s="189"/>
    </row>
    <row r="2428" spans="1:6" x14ac:dyDescent="0.25">
      <c r="A2428" s="189"/>
      <c r="B2428" s="189"/>
      <c r="C2428" s="189"/>
      <c r="D2428" s="189"/>
      <c r="E2428" s="189"/>
      <c r="F2428" s="189"/>
    </row>
    <row r="2429" spans="1:6" x14ac:dyDescent="0.25">
      <c r="A2429" s="189"/>
      <c r="B2429" s="189"/>
      <c r="C2429" s="189"/>
      <c r="D2429" s="189"/>
      <c r="E2429" s="189"/>
      <c r="F2429" s="189"/>
    </row>
    <row r="2430" spans="1:6" x14ac:dyDescent="0.25">
      <c r="A2430" s="189"/>
      <c r="B2430" s="189"/>
      <c r="C2430" s="189"/>
      <c r="D2430" s="189"/>
      <c r="E2430" s="189"/>
      <c r="F2430" s="189"/>
    </row>
    <row r="2431" spans="1:6" x14ac:dyDescent="0.25">
      <c r="A2431" s="189"/>
      <c r="B2431" s="189"/>
      <c r="C2431" s="189"/>
      <c r="D2431" s="189"/>
      <c r="E2431" s="189"/>
      <c r="F2431" s="189"/>
    </row>
    <row r="2432" spans="1:6" x14ac:dyDescent="0.25">
      <c r="A2432" s="189"/>
      <c r="B2432" s="189"/>
      <c r="C2432" s="189"/>
      <c r="D2432" s="189"/>
      <c r="E2432" s="189"/>
      <c r="F2432" s="189"/>
    </row>
    <row r="2433" spans="1:6" x14ac:dyDescent="0.25">
      <c r="A2433" s="189"/>
      <c r="B2433" s="189"/>
      <c r="C2433" s="189"/>
      <c r="D2433" s="189"/>
      <c r="E2433" s="189"/>
      <c r="F2433" s="189"/>
    </row>
    <row r="2434" spans="1:6" x14ac:dyDescent="0.25">
      <c r="A2434" s="189"/>
      <c r="B2434" s="189"/>
      <c r="C2434" s="189"/>
      <c r="D2434" s="189"/>
      <c r="E2434" s="189"/>
      <c r="F2434" s="189"/>
    </row>
    <row r="2435" spans="1:6" x14ac:dyDescent="0.25">
      <c r="A2435" s="189"/>
      <c r="B2435" s="189"/>
      <c r="C2435" s="189"/>
      <c r="D2435" s="189"/>
      <c r="E2435" s="189"/>
      <c r="F2435" s="189"/>
    </row>
    <row r="2436" spans="1:6" x14ac:dyDescent="0.25">
      <c r="A2436" s="189"/>
      <c r="B2436" s="189"/>
      <c r="C2436" s="189"/>
      <c r="D2436" s="189"/>
      <c r="E2436" s="189"/>
      <c r="F2436" s="189"/>
    </row>
    <row r="2437" spans="1:6" x14ac:dyDescent="0.25">
      <c r="A2437" s="189"/>
      <c r="B2437" s="189"/>
      <c r="C2437" s="189"/>
      <c r="D2437" s="189"/>
      <c r="E2437" s="189"/>
      <c r="F2437" s="189"/>
    </row>
    <row r="2438" spans="1:6" x14ac:dyDescent="0.25">
      <c r="A2438" s="189"/>
      <c r="B2438" s="189"/>
      <c r="C2438" s="189"/>
      <c r="D2438" s="189"/>
      <c r="E2438" s="189"/>
      <c r="F2438" s="189"/>
    </row>
    <row r="2439" spans="1:6" x14ac:dyDescent="0.25">
      <c r="A2439" s="189"/>
      <c r="B2439" s="189"/>
      <c r="C2439" s="189"/>
      <c r="D2439" s="189"/>
      <c r="E2439" s="189"/>
      <c r="F2439" s="189"/>
    </row>
    <row r="2440" spans="1:6" x14ac:dyDescent="0.25">
      <c r="A2440" s="189"/>
      <c r="B2440" s="189"/>
      <c r="C2440" s="189"/>
      <c r="D2440" s="189"/>
      <c r="E2440" s="189"/>
      <c r="F2440" s="189"/>
    </row>
    <row r="2441" spans="1:6" x14ac:dyDescent="0.25">
      <c r="A2441" s="189"/>
      <c r="B2441" s="189"/>
      <c r="C2441" s="189"/>
      <c r="D2441" s="189"/>
      <c r="E2441" s="189"/>
      <c r="F2441" s="189"/>
    </row>
    <row r="2442" spans="1:6" x14ac:dyDescent="0.25">
      <c r="A2442" s="189"/>
      <c r="B2442" s="189"/>
      <c r="C2442" s="189"/>
      <c r="D2442" s="189"/>
      <c r="E2442" s="189"/>
      <c r="F2442" s="189"/>
    </row>
    <row r="2443" spans="1:6" x14ac:dyDescent="0.25">
      <c r="A2443" s="189"/>
      <c r="B2443" s="189"/>
      <c r="C2443" s="189"/>
      <c r="D2443" s="189"/>
      <c r="E2443" s="189"/>
      <c r="F2443" s="189"/>
    </row>
    <row r="2444" spans="1:6" x14ac:dyDescent="0.25">
      <c r="A2444" s="189"/>
      <c r="B2444" s="189"/>
      <c r="C2444" s="189"/>
      <c r="D2444" s="189"/>
      <c r="E2444" s="189"/>
      <c r="F2444" s="189"/>
    </row>
    <row r="2445" spans="1:6" x14ac:dyDescent="0.25">
      <c r="A2445" s="189"/>
      <c r="B2445" s="189"/>
      <c r="C2445" s="189"/>
      <c r="D2445" s="189"/>
      <c r="E2445" s="189"/>
      <c r="F2445" s="189"/>
    </row>
    <row r="2446" spans="1:6" x14ac:dyDescent="0.25">
      <c r="A2446" s="189"/>
      <c r="B2446" s="189"/>
      <c r="C2446" s="189"/>
      <c r="D2446" s="189"/>
      <c r="E2446" s="189"/>
      <c r="F2446" s="189"/>
    </row>
    <row r="2447" spans="1:6" x14ac:dyDescent="0.25">
      <c r="A2447" s="189"/>
      <c r="B2447" s="189"/>
      <c r="C2447" s="189"/>
      <c r="D2447" s="189"/>
      <c r="E2447" s="189"/>
      <c r="F2447" s="189"/>
    </row>
    <row r="2448" spans="1:6" x14ac:dyDescent="0.25">
      <c r="A2448" s="189"/>
      <c r="B2448" s="189"/>
      <c r="C2448" s="189"/>
      <c r="D2448" s="189"/>
      <c r="E2448" s="189"/>
      <c r="F2448" s="189"/>
    </row>
    <row r="2449" spans="1:6" x14ac:dyDescent="0.25">
      <c r="A2449" s="189"/>
      <c r="B2449" s="189"/>
      <c r="C2449" s="189"/>
      <c r="D2449" s="189"/>
      <c r="E2449" s="189"/>
      <c r="F2449" s="189"/>
    </row>
    <row r="2450" spans="1:6" x14ac:dyDescent="0.25">
      <c r="A2450" s="189"/>
      <c r="B2450" s="189"/>
      <c r="C2450" s="189"/>
      <c r="D2450" s="189"/>
      <c r="E2450" s="189"/>
      <c r="F2450" s="189"/>
    </row>
    <row r="2451" spans="1:6" x14ac:dyDescent="0.25">
      <c r="A2451" s="189"/>
      <c r="B2451" s="189"/>
      <c r="C2451" s="189"/>
      <c r="D2451" s="189"/>
      <c r="E2451" s="189"/>
      <c r="F2451" s="189"/>
    </row>
    <row r="2452" spans="1:6" x14ac:dyDescent="0.25">
      <c r="A2452" s="189"/>
      <c r="B2452" s="189"/>
      <c r="C2452" s="189"/>
      <c r="D2452" s="189"/>
      <c r="E2452" s="189"/>
      <c r="F2452" s="189"/>
    </row>
    <row r="2453" spans="1:6" x14ac:dyDescent="0.25">
      <c r="A2453" s="189"/>
      <c r="B2453" s="189"/>
      <c r="C2453" s="189"/>
      <c r="D2453" s="189"/>
      <c r="E2453" s="189"/>
      <c r="F2453" s="189"/>
    </row>
    <row r="2454" spans="1:6" x14ac:dyDescent="0.25">
      <c r="A2454" s="189"/>
      <c r="B2454" s="189"/>
      <c r="C2454" s="189"/>
      <c r="D2454" s="189"/>
      <c r="E2454" s="189"/>
      <c r="F2454" s="189"/>
    </row>
    <row r="2455" spans="1:6" x14ac:dyDescent="0.25">
      <c r="A2455" s="189"/>
      <c r="B2455" s="189"/>
      <c r="C2455" s="189"/>
      <c r="D2455" s="189"/>
      <c r="E2455" s="189"/>
      <c r="F2455" s="189"/>
    </row>
    <row r="2456" spans="1:6" x14ac:dyDescent="0.25">
      <c r="A2456" s="189"/>
      <c r="B2456" s="189"/>
      <c r="C2456" s="189"/>
      <c r="D2456" s="189"/>
      <c r="E2456" s="189"/>
      <c r="F2456" s="189"/>
    </row>
    <row r="2457" spans="1:6" x14ac:dyDescent="0.25">
      <c r="A2457" s="189"/>
      <c r="B2457" s="189"/>
      <c r="C2457" s="189"/>
      <c r="D2457" s="189"/>
      <c r="E2457" s="189"/>
      <c r="F2457" s="189"/>
    </row>
    <row r="2458" spans="1:6" x14ac:dyDescent="0.25">
      <c r="A2458" s="189"/>
      <c r="B2458" s="189"/>
      <c r="C2458" s="189"/>
      <c r="D2458" s="189"/>
      <c r="E2458" s="189"/>
      <c r="F2458" s="189"/>
    </row>
    <row r="2459" spans="1:6" x14ac:dyDescent="0.25">
      <c r="A2459" s="189"/>
      <c r="B2459" s="189"/>
      <c r="C2459" s="189"/>
      <c r="D2459" s="189"/>
      <c r="E2459" s="189"/>
      <c r="F2459" s="189"/>
    </row>
    <row r="2460" spans="1:6" x14ac:dyDescent="0.25">
      <c r="A2460" s="189"/>
      <c r="B2460" s="189"/>
      <c r="C2460" s="189"/>
      <c r="D2460" s="189"/>
      <c r="E2460" s="189"/>
      <c r="F2460" s="189"/>
    </row>
    <row r="2461" spans="1:6" x14ac:dyDescent="0.25">
      <c r="A2461" s="189"/>
      <c r="B2461" s="189"/>
      <c r="C2461" s="189"/>
      <c r="D2461" s="189"/>
      <c r="E2461" s="189"/>
      <c r="F2461" s="189"/>
    </row>
    <row r="2462" spans="1:6" x14ac:dyDescent="0.25">
      <c r="A2462" s="189"/>
      <c r="B2462" s="189"/>
      <c r="C2462" s="189"/>
      <c r="D2462" s="189"/>
      <c r="E2462" s="189"/>
      <c r="F2462" s="189"/>
    </row>
    <row r="2463" spans="1:6" x14ac:dyDescent="0.25">
      <c r="A2463" s="189"/>
      <c r="B2463" s="189"/>
      <c r="C2463" s="189"/>
      <c r="D2463" s="189"/>
      <c r="E2463" s="189"/>
      <c r="F2463" s="189"/>
    </row>
    <row r="2464" spans="1:6" x14ac:dyDescent="0.25">
      <c r="A2464" s="189"/>
      <c r="B2464" s="189"/>
      <c r="C2464" s="189"/>
      <c r="D2464" s="189"/>
      <c r="E2464" s="189"/>
      <c r="F2464" s="189"/>
    </row>
    <row r="2465" spans="1:6" x14ac:dyDescent="0.25">
      <c r="A2465" s="189"/>
      <c r="B2465" s="189"/>
      <c r="C2465" s="189"/>
      <c r="D2465" s="189"/>
      <c r="E2465" s="189"/>
      <c r="F2465" s="189"/>
    </row>
    <row r="2466" spans="1:6" x14ac:dyDescent="0.25">
      <c r="A2466" s="189"/>
      <c r="B2466" s="189"/>
      <c r="C2466" s="189"/>
      <c r="D2466" s="189"/>
      <c r="E2466" s="189"/>
      <c r="F2466" s="189"/>
    </row>
    <row r="2467" spans="1:6" x14ac:dyDescent="0.25">
      <c r="A2467" s="189"/>
      <c r="B2467" s="189"/>
      <c r="C2467" s="189"/>
      <c r="D2467" s="189"/>
      <c r="E2467" s="189"/>
      <c r="F2467" s="189"/>
    </row>
    <row r="2468" spans="1:6" x14ac:dyDescent="0.25">
      <c r="A2468" s="189"/>
      <c r="B2468" s="189"/>
      <c r="C2468" s="189"/>
      <c r="D2468" s="189"/>
      <c r="E2468" s="189"/>
      <c r="F2468" s="189"/>
    </row>
    <row r="2469" spans="1:6" x14ac:dyDescent="0.25">
      <c r="A2469" s="189"/>
      <c r="B2469" s="189"/>
      <c r="C2469" s="189"/>
      <c r="D2469" s="189"/>
      <c r="E2469" s="189"/>
      <c r="F2469" s="189"/>
    </row>
    <row r="2470" spans="1:6" x14ac:dyDescent="0.25">
      <c r="A2470" s="189"/>
      <c r="B2470" s="189"/>
      <c r="C2470" s="189"/>
      <c r="D2470" s="189"/>
      <c r="E2470" s="189"/>
      <c r="F2470" s="189"/>
    </row>
    <row r="2471" spans="1:6" x14ac:dyDescent="0.25">
      <c r="A2471" s="189"/>
      <c r="B2471" s="189"/>
      <c r="C2471" s="189"/>
      <c r="D2471" s="189"/>
      <c r="E2471" s="189"/>
      <c r="F2471" s="189"/>
    </row>
    <row r="2472" spans="1:6" x14ac:dyDescent="0.25">
      <c r="A2472" s="189"/>
      <c r="B2472" s="189"/>
      <c r="C2472" s="189"/>
      <c r="D2472" s="189"/>
      <c r="E2472" s="189"/>
      <c r="F2472" s="189"/>
    </row>
    <row r="2473" spans="1:6" x14ac:dyDescent="0.25">
      <c r="A2473" s="189"/>
      <c r="B2473" s="189"/>
      <c r="C2473" s="189"/>
      <c r="D2473" s="189"/>
      <c r="E2473" s="189"/>
      <c r="F2473" s="189"/>
    </row>
    <row r="2474" spans="1:6" x14ac:dyDescent="0.25">
      <c r="A2474" s="189"/>
      <c r="B2474" s="189"/>
      <c r="C2474" s="189"/>
      <c r="D2474" s="189"/>
      <c r="E2474" s="189"/>
      <c r="F2474" s="189"/>
    </row>
    <row r="2475" spans="1:6" x14ac:dyDescent="0.25">
      <c r="A2475" s="189"/>
      <c r="B2475" s="189"/>
      <c r="C2475" s="189"/>
      <c r="D2475" s="189"/>
      <c r="E2475" s="189"/>
      <c r="F2475" s="189"/>
    </row>
    <row r="2476" spans="1:6" x14ac:dyDescent="0.25">
      <c r="A2476" s="189"/>
      <c r="B2476" s="189"/>
      <c r="C2476" s="189"/>
      <c r="D2476" s="189"/>
      <c r="E2476" s="189"/>
      <c r="F2476" s="189"/>
    </row>
    <row r="2477" spans="1:6" x14ac:dyDescent="0.25">
      <c r="A2477" s="189"/>
      <c r="B2477" s="189"/>
      <c r="C2477" s="189"/>
      <c r="D2477" s="189"/>
      <c r="E2477" s="189"/>
      <c r="F2477" s="189"/>
    </row>
    <row r="2478" spans="1:6" x14ac:dyDescent="0.25">
      <c r="A2478" s="189"/>
      <c r="B2478" s="189"/>
      <c r="C2478" s="189"/>
      <c r="D2478" s="189"/>
      <c r="E2478" s="189"/>
      <c r="F2478" s="189"/>
    </row>
    <row r="2479" spans="1:6" x14ac:dyDescent="0.25">
      <c r="A2479" s="189"/>
      <c r="B2479" s="189"/>
      <c r="C2479" s="189"/>
      <c r="D2479" s="189"/>
      <c r="E2479" s="189"/>
      <c r="F2479" s="189"/>
    </row>
    <row r="2480" spans="1:6" x14ac:dyDescent="0.25">
      <c r="A2480" s="189"/>
      <c r="B2480" s="189"/>
      <c r="C2480" s="189"/>
      <c r="D2480" s="189"/>
      <c r="E2480" s="189"/>
      <c r="F2480" s="189"/>
    </row>
    <row r="2481" spans="1:6" x14ac:dyDescent="0.25">
      <c r="A2481" s="189"/>
      <c r="B2481" s="189"/>
      <c r="C2481" s="189"/>
      <c r="D2481" s="189"/>
      <c r="E2481" s="189"/>
      <c r="F2481" s="189"/>
    </row>
    <row r="2482" spans="1:6" x14ac:dyDescent="0.25">
      <c r="A2482" s="189"/>
      <c r="B2482" s="189"/>
      <c r="C2482" s="189"/>
      <c r="D2482" s="189"/>
      <c r="E2482" s="189"/>
      <c r="F2482" s="189"/>
    </row>
    <row r="2483" spans="1:6" x14ac:dyDescent="0.25">
      <c r="A2483" s="189"/>
      <c r="B2483" s="189"/>
      <c r="C2483" s="189"/>
      <c r="D2483" s="189"/>
      <c r="E2483" s="189"/>
      <c r="F2483" s="189"/>
    </row>
    <row r="2484" spans="1:6" x14ac:dyDescent="0.25">
      <c r="A2484" s="189"/>
      <c r="B2484" s="189"/>
      <c r="C2484" s="189"/>
      <c r="D2484" s="189"/>
      <c r="E2484" s="189"/>
      <c r="F2484" s="189"/>
    </row>
    <row r="2485" spans="1:6" x14ac:dyDescent="0.25">
      <c r="A2485" s="189"/>
      <c r="B2485" s="189"/>
      <c r="C2485" s="189"/>
      <c r="D2485" s="189"/>
      <c r="E2485" s="189"/>
      <c r="F2485" s="189"/>
    </row>
    <row r="2486" spans="1:6" x14ac:dyDescent="0.25">
      <c r="A2486" s="189"/>
      <c r="B2486" s="189"/>
      <c r="C2486" s="189"/>
      <c r="D2486" s="189"/>
      <c r="E2486" s="189"/>
      <c r="F2486" s="189"/>
    </row>
    <row r="2487" spans="1:6" x14ac:dyDescent="0.25">
      <c r="A2487" s="189"/>
      <c r="B2487" s="189"/>
      <c r="C2487" s="189"/>
      <c r="D2487" s="189"/>
      <c r="E2487" s="189"/>
      <c r="F2487" s="189"/>
    </row>
    <row r="2488" spans="1:6" x14ac:dyDescent="0.25">
      <c r="A2488" s="189"/>
      <c r="B2488" s="189"/>
      <c r="C2488" s="189"/>
      <c r="D2488" s="189"/>
      <c r="E2488" s="189"/>
      <c r="F2488" s="189"/>
    </row>
    <row r="2489" spans="1:6" x14ac:dyDescent="0.25">
      <c r="A2489" s="189"/>
      <c r="B2489" s="189"/>
      <c r="C2489" s="189"/>
      <c r="D2489" s="189"/>
      <c r="E2489" s="189"/>
      <c r="F2489" s="189"/>
    </row>
    <row r="2490" spans="1:6" x14ac:dyDescent="0.25">
      <c r="A2490" s="189"/>
      <c r="B2490" s="189"/>
      <c r="C2490" s="189"/>
      <c r="D2490" s="189"/>
      <c r="E2490" s="189"/>
      <c r="F2490" s="189"/>
    </row>
    <row r="2491" spans="1:6" x14ac:dyDescent="0.25">
      <c r="A2491" s="189"/>
      <c r="B2491" s="189"/>
      <c r="C2491" s="189"/>
      <c r="D2491" s="189"/>
      <c r="E2491" s="189"/>
      <c r="F2491" s="189"/>
    </row>
    <row r="2492" spans="1:6" x14ac:dyDescent="0.25">
      <c r="A2492" s="189"/>
      <c r="B2492" s="189"/>
      <c r="C2492" s="189"/>
      <c r="D2492" s="189"/>
      <c r="E2492" s="189"/>
      <c r="F2492" s="189"/>
    </row>
    <row r="2493" spans="1:6" x14ac:dyDescent="0.25">
      <c r="A2493" s="189"/>
      <c r="B2493" s="189"/>
      <c r="C2493" s="189"/>
      <c r="D2493" s="189"/>
      <c r="E2493" s="189"/>
      <c r="F2493" s="189"/>
    </row>
    <row r="2494" spans="1:6" x14ac:dyDescent="0.25">
      <c r="A2494" s="189"/>
      <c r="B2494" s="189"/>
      <c r="C2494" s="189"/>
      <c r="D2494" s="189"/>
      <c r="E2494" s="189"/>
      <c r="F2494" s="189"/>
    </row>
    <row r="2495" spans="1:6" x14ac:dyDescent="0.25">
      <c r="A2495" s="189"/>
      <c r="B2495" s="189"/>
      <c r="C2495" s="189"/>
      <c r="D2495" s="189"/>
      <c r="E2495" s="189"/>
      <c r="F2495" s="189"/>
    </row>
    <row r="2496" spans="1:6" x14ac:dyDescent="0.25">
      <c r="A2496" s="189"/>
      <c r="B2496" s="189"/>
      <c r="C2496" s="189"/>
      <c r="D2496" s="189"/>
      <c r="E2496" s="189"/>
      <c r="F2496" s="189"/>
    </row>
    <row r="2497" spans="1:6" x14ac:dyDescent="0.25">
      <c r="A2497" s="189"/>
      <c r="B2497" s="189"/>
      <c r="C2497" s="189"/>
      <c r="D2497" s="189"/>
      <c r="E2497" s="189"/>
      <c r="F2497" s="189"/>
    </row>
    <row r="2498" spans="1:6" x14ac:dyDescent="0.25">
      <c r="A2498" s="189"/>
      <c r="B2498" s="189"/>
      <c r="C2498" s="189"/>
      <c r="D2498" s="189"/>
      <c r="E2498" s="189"/>
      <c r="F2498" s="189"/>
    </row>
    <row r="2499" spans="1:6" x14ac:dyDescent="0.25">
      <c r="A2499" s="189"/>
      <c r="B2499" s="189"/>
      <c r="C2499" s="189"/>
      <c r="D2499" s="189"/>
      <c r="E2499" s="189"/>
      <c r="F2499" s="189"/>
    </row>
    <row r="2500" spans="1:6" x14ac:dyDescent="0.25">
      <c r="A2500" s="189"/>
      <c r="B2500" s="189"/>
      <c r="C2500" s="189"/>
      <c r="D2500" s="189"/>
      <c r="E2500" s="189"/>
      <c r="F2500" s="189"/>
    </row>
    <row r="2501" spans="1:6" x14ac:dyDescent="0.25">
      <c r="A2501" s="189"/>
      <c r="B2501" s="189"/>
      <c r="C2501" s="189"/>
      <c r="D2501" s="189"/>
      <c r="E2501" s="189"/>
      <c r="F2501" s="189"/>
    </row>
    <row r="2502" spans="1:6" x14ac:dyDescent="0.25">
      <c r="A2502" s="189"/>
      <c r="B2502" s="189"/>
      <c r="C2502" s="189"/>
      <c r="D2502" s="189"/>
      <c r="E2502" s="189"/>
      <c r="F2502" s="189"/>
    </row>
    <row r="2503" spans="1:6" x14ac:dyDescent="0.25">
      <c r="A2503" s="189"/>
      <c r="B2503" s="189"/>
      <c r="C2503" s="189"/>
      <c r="D2503" s="189"/>
      <c r="E2503" s="189"/>
      <c r="F2503" s="189"/>
    </row>
    <row r="2504" spans="1:6" x14ac:dyDescent="0.25">
      <c r="A2504" s="189"/>
      <c r="B2504" s="189"/>
      <c r="C2504" s="189"/>
      <c r="D2504" s="189"/>
      <c r="E2504" s="189"/>
      <c r="F2504" s="189"/>
    </row>
    <row r="2505" spans="1:6" x14ac:dyDescent="0.25">
      <c r="A2505" s="189"/>
      <c r="B2505" s="189"/>
      <c r="C2505" s="189"/>
      <c r="D2505" s="189"/>
      <c r="E2505" s="189"/>
      <c r="F2505" s="189"/>
    </row>
    <row r="2506" spans="1:6" x14ac:dyDescent="0.25">
      <c r="A2506" s="189"/>
      <c r="B2506" s="189"/>
      <c r="C2506" s="189"/>
      <c r="D2506" s="189"/>
      <c r="E2506" s="189"/>
      <c r="F2506" s="189"/>
    </row>
    <row r="2507" spans="1:6" x14ac:dyDescent="0.25">
      <c r="A2507" s="189"/>
      <c r="B2507" s="189"/>
      <c r="C2507" s="189"/>
      <c r="D2507" s="189"/>
      <c r="E2507" s="189"/>
      <c r="F2507" s="189"/>
    </row>
    <row r="2508" spans="1:6" x14ac:dyDescent="0.25">
      <c r="A2508" s="189"/>
      <c r="B2508" s="189"/>
      <c r="C2508" s="189"/>
      <c r="D2508" s="189"/>
      <c r="E2508" s="189"/>
      <c r="F2508" s="189"/>
    </row>
    <row r="2509" spans="1:6" x14ac:dyDescent="0.25">
      <c r="A2509" s="189"/>
      <c r="B2509" s="189"/>
      <c r="C2509" s="189"/>
      <c r="D2509" s="189"/>
      <c r="E2509" s="189"/>
      <c r="F2509" s="189"/>
    </row>
    <row r="2510" spans="1:6" x14ac:dyDescent="0.25">
      <c r="A2510" s="189"/>
      <c r="B2510" s="189"/>
      <c r="C2510" s="189"/>
      <c r="D2510" s="189"/>
      <c r="E2510" s="189"/>
      <c r="F2510" s="189"/>
    </row>
    <row r="2511" spans="1:6" x14ac:dyDescent="0.25">
      <c r="A2511" s="189"/>
      <c r="B2511" s="189"/>
      <c r="C2511" s="189"/>
      <c r="D2511" s="189"/>
      <c r="E2511" s="189"/>
      <c r="F2511" s="189"/>
    </row>
    <row r="2512" spans="1:6" x14ac:dyDescent="0.25">
      <c r="A2512" s="189"/>
      <c r="B2512" s="189"/>
      <c r="C2512" s="189"/>
      <c r="D2512" s="189"/>
      <c r="E2512" s="189"/>
      <c r="F2512" s="189"/>
    </row>
    <row r="2513" spans="1:6" x14ac:dyDescent="0.25">
      <c r="A2513" s="189"/>
      <c r="B2513" s="189"/>
      <c r="C2513" s="189"/>
      <c r="D2513" s="189"/>
      <c r="E2513" s="189"/>
      <c r="F2513" s="189"/>
    </row>
    <row r="2514" spans="1:6" x14ac:dyDescent="0.25">
      <c r="A2514" s="189"/>
      <c r="B2514" s="189"/>
      <c r="C2514" s="189"/>
      <c r="D2514" s="189"/>
      <c r="E2514" s="189"/>
      <c r="F2514" s="189"/>
    </row>
    <row r="2515" spans="1:6" x14ac:dyDescent="0.25">
      <c r="A2515" s="189"/>
      <c r="B2515" s="189"/>
      <c r="C2515" s="189"/>
      <c r="D2515" s="189"/>
      <c r="E2515" s="189"/>
      <c r="F2515" s="189"/>
    </row>
    <row r="2516" spans="1:6" x14ac:dyDescent="0.25">
      <c r="A2516" s="189"/>
      <c r="B2516" s="189"/>
      <c r="C2516" s="189"/>
      <c r="D2516" s="189"/>
      <c r="E2516" s="189"/>
      <c r="F2516" s="189"/>
    </row>
    <row r="2517" spans="1:6" x14ac:dyDescent="0.25">
      <c r="A2517" s="189"/>
      <c r="B2517" s="189"/>
      <c r="C2517" s="189"/>
      <c r="D2517" s="189"/>
      <c r="E2517" s="189"/>
      <c r="F2517" s="189"/>
    </row>
    <row r="2518" spans="1:6" x14ac:dyDescent="0.25">
      <c r="A2518" s="189"/>
      <c r="B2518" s="189"/>
      <c r="C2518" s="189"/>
      <c r="D2518" s="189"/>
      <c r="E2518" s="189"/>
      <c r="F2518" s="189"/>
    </row>
    <row r="2519" spans="1:6" x14ac:dyDescent="0.25">
      <c r="A2519" s="189"/>
      <c r="B2519" s="189"/>
      <c r="C2519" s="189"/>
      <c r="D2519" s="189"/>
      <c r="E2519" s="189"/>
      <c r="F2519" s="189"/>
    </row>
    <row r="2520" spans="1:6" x14ac:dyDescent="0.25">
      <c r="A2520" s="189"/>
      <c r="B2520" s="189"/>
      <c r="C2520" s="189"/>
      <c r="D2520" s="189"/>
      <c r="E2520" s="189"/>
      <c r="F2520" s="189"/>
    </row>
    <row r="2521" spans="1:6" x14ac:dyDescent="0.25">
      <c r="A2521" s="189"/>
      <c r="B2521" s="189"/>
      <c r="C2521" s="189"/>
      <c r="D2521" s="189"/>
      <c r="E2521" s="189"/>
      <c r="F2521" s="189"/>
    </row>
    <row r="2522" spans="1:6" x14ac:dyDescent="0.25">
      <c r="A2522" s="189"/>
      <c r="B2522" s="189"/>
      <c r="C2522" s="189"/>
      <c r="D2522" s="189"/>
      <c r="E2522" s="189"/>
      <c r="F2522" s="189"/>
    </row>
    <row r="2523" spans="1:6" x14ac:dyDescent="0.25">
      <c r="A2523" s="189"/>
      <c r="B2523" s="189"/>
      <c r="C2523" s="189"/>
      <c r="D2523" s="189"/>
      <c r="E2523" s="189"/>
      <c r="F2523" s="189"/>
    </row>
    <row r="2524" spans="1:6" x14ac:dyDescent="0.25">
      <c r="A2524" s="189"/>
      <c r="B2524" s="189"/>
      <c r="C2524" s="189"/>
      <c r="D2524" s="189"/>
      <c r="E2524" s="189"/>
      <c r="F2524" s="189"/>
    </row>
    <row r="2525" spans="1:6" x14ac:dyDescent="0.25">
      <c r="A2525" s="189"/>
      <c r="B2525" s="189"/>
      <c r="C2525" s="189"/>
      <c r="D2525" s="189"/>
      <c r="E2525" s="189"/>
      <c r="F2525" s="189"/>
    </row>
    <row r="2526" spans="1:6" x14ac:dyDescent="0.25">
      <c r="A2526" s="189"/>
      <c r="B2526" s="189"/>
      <c r="C2526" s="189"/>
      <c r="D2526" s="189"/>
      <c r="E2526" s="189"/>
      <c r="F2526" s="189"/>
    </row>
    <row r="2527" spans="1:6" x14ac:dyDescent="0.25">
      <c r="A2527" s="189"/>
      <c r="B2527" s="189"/>
      <c r="C2527" s="189"/>
      <c r="D2527" s="189"/>
      <c r="E2527" s="189"/>
      <c r="F2527" s="189"/>
    </row>
    <row r="2528" spans="1:6" x14ac:dyDescent="0.25">
      <c r="A2528" s="189"/>
      <c r="B2528" s="189"/>
      <c r="C2528" s="189"/>
      <c r="D2528" s="189"/>
      <c r="E2528" s="189"/>
      <c r="F2528" s="189"/>
    </row>
    <row r="2529" spans="1:6" x14ac:dyDescent="0.25">
      <c r="A2529" s="189"/>
      <c r="B2529" s="189"/>
      <c r="C2529" s="189"/>
      <c r="D2529" s="189"/>
      <c r="E2529" s="189"/>
      <c r="F2529" s="189"/>
    </row>
    <row r="2530" spans="1:6" x14ac:dyDescent="0.25">
      <c r="A2530" s="189"/>
      <c r="B2530" s="189"/>
      <c r="C2530" s="189"/>
      <c r="D2530" s="189"/>
      <c r="E2530" s="189"/>
      <c r="F2530" s="189"/>
    </row>
    <row r="2531" spans="1:6" x14ac:dyDescent="0.25">
      <c r="A2531" s="189"/>
      <c r="B2531" s="189"/>
      <c r="C2531" s="189"/>
      <c r="D2531" s="189"/>
      <c r="E2531" s="189"/>
      <c r="F2531" s="189"/>
    </row>
    <row r="2532" spans="1:6" x14ac:dyDescent="0.25">
      <c r="A2532" s="189"/>
      <c r="B2532" s="189"/>
      <c r="C2532" s="189"/>
      <c r="D2532" s="189"/>
      <c r="E2532" s="189"/>
      <c r="F2532" s="189"/>
    </row>
    <row r="2533" spans="1:6" x14ac:dyDescent="0.25">
      <c r="A2533" s="189"/>
      <c r="B2533" s="189"/>
      <c r="C2533" s="189"/>
      <c r="D2533" s="189"/>
      <c r="E2533" s="189"/>
      <c r="F2533" s="189"/>
    </row>
    <row r="2534" spans="1:6" x14ac:dyDescent="0.25">
      <c r="A2534" s="189"/>
      <c r="B2534" s="189"/>
      <c r="C2534" s="189"/>
      <c r="D2534" s="189"/>
      <c r="E2534" s="189"/>
      <c r="F2534" s="189"/>
    </row>
    <row r="2535" spans="1:6" x14ac:dyDescent="0.25">
      <c r="A2535" s="189"/>
      <c r="B2535" s="189"/>
      <c r="C2535" s="189"/>
      <c r="D2535" s="189"/>
      <c r="E2535" s="189"/>
      <c r="F2535" s="189"/>
    </row>
    <row r="2536" spans="1:6" x14ac:dyDescent="0.25">
      <c r="A2536" s="189"/>
      <c r="B2536" s="189"/>
      <c r="C2536" s="189"/>
      <c r="D2536" s="189"/>
      <c r="E2536" s="189"/>
      <c r="F2536" s="189"/>
    </row>
    <row r="2537" spans="1:6" x14ac:dyDescent="0.25">
      <c r="A2537" s="189"/>
      <c r="B2537" s="189"/>
      <c r="C2537" s="189"/>
      <c r="D2537" s="189"/>
      <c r="E2537" s="189"/>
      <c r="F2537" s="189"/>
    </row>
    <row r="2538" spans="1:6" x14ac:dyDescent="0.25">
      <c r="A2538" s="189"/>
      <c r="B2538" s="189"/>
      <c r="C2538" s="189"/>
      <c r="D2538" s="189"/>
      <c r="E2538" s="189"/>
      <c r="F2538" s="189"/>
    </row>
    <row r="2539" spans="1:6" x14ac:dyDescent="0.25">
      <c r="A2539" s="189"/>
      <c r="B2539" s="189"/>
      <c r="C2539" s="189"/>
      <c r="D2539" s="189"/>
      <c r="E2539" s="189"/>
      <c r="F2539" s="189"/>
    </row>
    <row r="2540" spans="1:6" x14ac:dyDescent="0.25">
      <c r="A2540" s="189"/>
      <c r="B2540" s="189"/>
      <c r="C2540" s="189"/>
      <c r="D2540" s="189"/>
      <c r="E2540" s="189"/>
      <c r="F2540" s="189"/>
    </row>
    <row r="2541" spans="1:6" x14ac:dyDescent="0.25">
      <c r="A2541" s="189"/>
      <c r="B2541" s="189"/>
      <c r="C2541" s="189"/>
      <c r="D2541" s="189"/>
      <c r="E2541" s="189"/>
      <c r="F2541" s="189"/>
    </row>
    <row r="2542" spans="1:6" x14ac:dyDescent="0.25">
      <c r="A2542" s="189"/>
      <c r="B2542" s="189"/>
      <c r="C2542" s="189"/>
      <c r="D2542" s="189"/>
      <c r="E2542" s="189"/>
      <c r="F2542" s="189"/>
    </row>
    <row r="2543" spans="1:6" x14ac:dyDescent="0.25">
      <c r="A2543" s="189"/>
      <c r="B2543" s="189"/>
      <c r="C2543" s="189"/>
      <c r="D2543" s="189"/>
      <c r="E2543" s="189"/>
      <c r="F2543" s="189"/>
    </row>
    <row r="2544" spans="1:6" x14ac:dyDescent="0.25">
      <c r="A2544" s="189"/>
      <c r="B2544" s="189"/>
      <c r="C2544" s="189"/>
      <c r="D2544" s="189"/>
      <c r="E2544" s="189"/>
      <c r="F2544" s="189"/>
    </row>
    <row r="2545" spans="1:6" x14ac:dyDescent="0.25">
      <c r="A2545" s="189"/>
      <c r="B2545" s="189"/>
      <c r="C2545" s="189"/>
      <c r="D2545" s="189"/>
      <c r="E2545" s="189"/>
      <c r="F2545" s="189"/>
    </row>
    <row r="2546" spans="1:6" x14ac:dyDescent="0.25">
      <c r="A2546" s="189"/>
      <c r="B2546" s="189"/>
      <c r="C2546" s="189"/>
      <c r="D2546" s="189"/>
      <c r="E2546" s="189"/>
      <c r="F2546" s="189"/>
    </row>
    <row r="2547" spans="1:6" x14ac:dyDescent="0.25">
      <c r="A2547" s="189"/>
      <c r="B2547" s="189"/>
      <c r="C2547" s="189"/>
      <c r="D2547" s="189"/>
      <c r="E2547" s="189"/>
      <c r="F2547" s="189"/>
    </row>
    <row r="2548" spans="1:6" x14ac:dyDescent="0.25">
      <c r="A2548" s="189"/>
      <c r="B2548" s="189"/>
      <c r="C2548" s="189"/>
      <c r="D2548" s="189"/>
      <c r="E2548" s="189"/>
      <c r="F2548" s="189"/>
    </row>
    <row r="2549" spans="1:6" x14ac:dyDescent="0.25">
      <c r="A2549" s="189"/>
      <c r="B2549" s="189"/>
      <c r="C2549" s="189"/>
      <c r="D2549" s="189"/>
      <c r="E2549" s="189"/>
      <c r="F2549" s="189"/>
    </row>
    <row r="2550" spans="1:6" x14ac:dyDescent="0.25">
      <c r="A2550" s="189"/>
      <c r="B2550" s="189"/>
      <c r="C2550" s="189"/>
      <c r="D2550" s="189"/>
      <c r="E2550" s="189"/>
      <c r="F2550" s="189"/>
    </row>
    <row r="2551" spans="1:6" x14ac:dyDescent="0.25">
      <c r="A2551" s="189"/>
      <c r="B2551" s="189"/>
      <c r="C2551" s="189"/>
      <c r="D2551" s="189"/>
      <c r="E2551" s="189"/>
      <c r="F2551" s="189"/>
    </row>
    <row r="2552" spans="1:6" x14ac:dyDescent="0.25">
      <c r="A2552" s="189"/>
      <c r="B2552" s="189"/>
      <c r="C2552" s="189"/>
      <c r="D2552" s="189"/>
      <c r="E2552" s="189"/>
      <c r="F2552" s="189"/>
    </row>
    <row r="2553" spans="1:6" x14ac:dyDescent="0.25">
      <c r="A2553" s="189"/>
      <c r="B2553" s="189"/>
      <c r="C2553" s="189"/>
      <c r="D2553" s="189"/>
      <c r="E2553" s="189"/>
      <c r="F2553" s="189"/>
    </row>
    <row r="2554" spans="1:6" x14ac:dyDescent="0.25">
      <c r="A2554" s="189"/>
      <c r="B2554" s="189"/>
      <c r="C2554" s="189"/>
      <c r="D2554" s="189"/>
      <c r="E2554" s="189"/>
      <c r="F2554" s="189"/>
    </row>
    <row r="2555" spans="1:6" x14ac:dyDescent="0.25">
      <c r="A2555" s="189"/>
      <c r="B2555" s="189"/>
      <c r="C2555" s="189"/>
      <c r="D2555" s="189"/>
      <c r="E2555" s="189"/>
      <c r="F2555" s="189"/>
    </row>
    <row r="2556" spans="1:6" x14ac:dyDescent="0.25">
      <c r="A2556" s="189"/>
      <c r="B2556" s="189"/>
      <c r="C2556" s="189"/>
      <c r="D2556" s="189"/>
      <c r="E2556" s="189"/>
      <c r="F2556" s="189"/>
    </row>
    <row r="2557" spans="1:6" x14ac:dyDescent="0.25">
      <c r="A2557" s="189"/>
      <c r="B2557" s="189"/>
      <c r="C2557" s="189"/>
      <c r="D2557" s="189"/>
      <c r="E2557" s="189"/>
      <c r="F2557" s="189"/>
    </row>
    <row r="2558" spans="1:6" x14ac:dyDescent="0.25">
      <c r="A2558" s="189"/>
      <c r="B2558" s="189"/>
      <c r="C2558" s="189"/>
      <c r="D2558" s="189"/>
      <c r="E2558" s="189"/>
      <c r="F2558" s="189"/>
    </row>
    <row r="2559" spans="1:6" x14ac:dyDescent="0.25">
      <c r="A2559" s="189"/>
      <c r="B2559" s="189"/>
      <c r="C2559" s="189"/>
      <c r="D2559" s="189"/>
      <c r="E2559" s="189"/>
      <c r="F2559" s="189"/>
    </row>
    <row r="2560" spans="1:6" x14ac:dyDescent="0.25">
      <c r="A2560" s="189"/>
      <c r="B2560" s="189"/>
      <c r="C2560" s="189"/>
      <c r="D2560" s="189"/>
      <c r="E2560" s="189"/>
      <c r="F2560" s="189"/>
    </row>
    <row r="2561" spans="1:6" x14ac:dyDescent="0.25">
      <c r="A2561" s="189"/>
      <c r="B2561" s="189"/>
      <c r="C2561" s="189"/>
      <c r="D2561" s="189"/>
      <c r="E2561" s="189"/>
      <c r="F2561" s="189"/>
    </row>
    <row r="2562" spans="1:6" x14ac:dyDescent="0.25">
      <c r="A2562" s="189"/>
      <c r="B2562" s="189"/>
      <c r="C2562" s="189"/>
      <c r="D2562" s="189"/>
      <c r="E2562" s="189"/>
      <c r="F2562" s="189"/>
    </row>
    <row r="2563" spans="1:6" x14ac:dyDescent="0.25">
      <c r="A2563" s="189"/>
      <c r="B2563" s="189"/>
      <c r="C2563" s="189"/>
      <c r="D2563" s="189"/>
      <c r="E2563" s="189"/>
      <c r="F2563" s="189"/>
    </row>
    <row r="2564" spans="1:6" x14ac:dyDescent="0.25">
      <c r="A2564" s="189"/>
      <c r="B2564" s="189"/>
      <c r="C2564" s="189"/>
      <c r="D2564" s="189"/>
      <c r="E2564" s="189"/>
      <c r="F2564" s="189"/>
    </row>
    <row r="2565" spans="1:6" x14ac:dyDescent="0.25">
      <c r="A2565" s="189"/>
      <c r="B2565" s="189"/>
      <c r="C2565" s="189"/>
      <c r="D2565" s="189"/>
      <c r="E2565" s="189"/>
      <c r="F2565" s="189"/>
    </row>
    <row r="2566" spans="1:6" x14ac:dyDescent="0.25">
      <c r="A2566" s="189"/>
      <c r="B2566" s="189"/>
      <c r="C2566" s="189"/>
      <c r="D2566" s="189"/>
      <c r="E2566" s="189"/>
      <c r="F2566" s="189"/>
    </row>
    <row r="2567" spans="1:6" x14ac:dyDescent="0.25">
      <c r="A2567" s="189"/>
      <c r="B2567" s="189"/>
      <c r="C2567" s="189"/>
      <c r="D2567" s="189"/>
      <c r="E2567" s="189"/>
      <c r="F2567" s="189"/>
    </row>
    <row r="2568" spans="1:6" x14ac:dyDescent="0.25">
      <c r="A2568" s="189"/>
      <c r="B2568" s="189"/>
      <c r="C2568" s="189"/>
      <c r="D2568" s="189"/>
      <c r="E2568" s="189"/>
      <c r="F2568" s="189"/>
    </row>
    <row r="2569" spans="1:6" x14ac:dyDescent="0.25">
      <c r="A2569" s="189"/>
      <c r="B2569" s="189"/>
      <c r="C2569" s="189"/>
      <c r="D2569" s="189"/>
      <c r="E2569" s="189"/>
      <c r="F2569" s="189"/>
    </row>
    <row r="2570" spans="1:6" x14ac:dyDescent="0.25">
      <c r="A2570" s="189"/>
      <c r="B2570" s="189"/>
      <c r="C2570" s="189"/>
      <c r="D2570" s="189"/>
      <c r="E2570" s="189"/>
      <c r="F2570" s="189"/>
    </row>
    <row r="2571" spans="1:6" x14ac:dyDescent="0.25">
      <c r="A2571" s="189"/>
      <c r="B2571" s="189"/>
      <c r="C2571" s="189"/>
      <c r="D2571" s="189"/>
      <c r="E2571" s="189"/>
      <c r="F2571" s="189"/>
    </row>
    <row r="2572" spans="1:6" x14ac:dyDescent="0.25">
      <c r="A2572" s="189"/>
      <c r="B2572" s="189"/>
      <c r="C2572" s="189"/>
      <c r="D2572" s="189"/>
      <c r="E2572" s="189"/>
      <c r="F2572" s="189"/>
    </row>
    <row r="2573" spans="1:6" x14ac:dyDescent="0.25">
      <c r="A2573" s="189"/>
      <c r="B2573" s="189"/>
      <c r="C2573" s="189"/>
      <c r="D2573" s="189"/>
      <c r="E2573" s="189"/>
      <c r="F2573" s="189"/>
    </row>
    <row r="2574" spans="1:6" x14ac:dyDescent="0.25">
      <c r="A2574" s="189"/>
      <c r="B2574" s="189"/>
      <c r="C2574" s="189"/>
      <c r="D2574" s="189"/>
      <c r="E2574" s="189"/>
      <c r="F2574" s="189"/>
    </row>
    <row r="2575" spans="1:6" x14ac:dyDescent="0.25">
      <c r="A2575" s="189"/>
      <c r="B2575" s="189"/>
      <c r="C2575" s="189"/>
      <c r="D2575" s="189"/>
      <c r="E2575" s="189"/>
      <c r="F2575" s="189"/>
    </row>
    <row r="2576" spans="1:6" x14ac:dyDescent="0.25">
      <c r="A2576" s="189"/>
      <c r="B2576" s="189"/>
      <c r="C2576" s="189"/>
      <c r="D2576" s="189"/>
      <c r="E2576" s="189"/>
      <c r="F2576" s="189"/>
    </row>
    <row r="2577" spans="1:6" x14ac:dyDescent="0.25">
      <c r="A2577" s="189"/>
      <c r="B2577" s="189"/>
      <c r="C2577" s="189"/>
      <c r="D2577" s="189"/>
      <c r="E2577" s="189"/>
      <c r="F2577" s="189"/>
    </row>
    <row r="2578" spans="1:6" x14ac:dyDescent="0.25">
      <c r="A2578" s="189"/>
      <c r="B2578" s="189"/>
      <c r="C2578" s="189"/>
      <c r="D2578" s="189"/>
      <c r="E2578" s="189"/>
      <c r="F2578" s="189"/>
    </row>
    <row r="2579" spans="1:6" x14ac:dyDescent="0.25">
      <c r="A2579" s="189"/>
      <c r="B2579" s="189"/>
      <c r="C2579" s="189"/>
      <c r="D2579" s="189"/>
      <c r="E2579" s="189"/>
      <c r="F2579" s="189"/>
    </row>
    <row r="2580" spans="1:6" x14ac:dyDescent="0.25">
      <c r="A2580" s="189"/>
      <c r="B2580" s="189"/>
      <c r="C2580" s="189"/>
      <c r="D2580" s="189"/>
      <c r="E2580" s="189"/>
      <c r="F2580" s="189"/>
    </row>
    <row r="2581" spans="1:6" x14ac:dyDescent="0.25">
      <c r="A2581" s="189"/>
      <c r="B2581" s="189"/>
      <c r="C2581" s="189"/>
      <c r="D2581" s="189"/>
      <c r="E2581" s="189"/>
      <c r="F2581" s="189"/>
    </row>
    <row r="2582" spans="1:6" x14ac:dyDescent="0.25">
      <c r="A2582" s="189"/>
      <c r="B2582" s="189"/>
      <c r="C2582" s="189"/>
      <c r="D2582" s="189"/>
      <c r="E2582" s="189"/>
      <c r="F2582" s="189"/>
    </row>
    <row r="2583" spans="1:6" x14ac:dyDescent="0.25">
      <c r="A2583" s="189"/>
      <c r="B2583" s="189"/>
      <c r="C2583" s="189"/>
      <c r="D2583" s="189"/>
      <c r="E2583" s="189"/>
      <c r="F2583" s="189"/>
    </row>
    <row r="2584" spans="1:6" x14ac:dyDescent="0.25">
      <c r="A2584" s="189"/>
      <c r="B2584" s="189"/>
      <c r="C2584" s="189"/>
      <c r="D2584" s="189"/>
      <c r="E2584" s="189"/>
      <c r="F2584" s="189"/>
    </row>
    <row r="2585" spans="1:6" x14ac:dyDescent="0.25">
      <c r="A2585" s="189"/>
      <c r="B2585" s="189"/>
      <c r="C2585" s="189"/>
      <c r="D2585" s="189"/>
      <c r="E2585" s="189"/>
      <c r="F2585" s="189"/>
    </row>
    <row r="2586" spans="1:6" x14ac:dyDescent="0.25">
      <c r="A2586" s="189"/>
      <c r="B2586" s="189"/>
      <c r="C2586" s="189"/>
      <c r="D2586" s="189"/>
      <c r="E2586" s="189"/>
      <c r="F2586" s="189"/>
    </row>
    <row r="2587" spans="1:6" x14ac:dyDescent="0.25">
      <c r="A2587" s="189"/>
      <c r="B2587" s="189"/>
      <c r="C2587" s="189"/>
      <c r="D2587" s="189"/>
      <c r="E2587" s="189"/>
      <c r="F2587" s="189"/>
    </row>
    <row r="2588" spans="1:6" x14ac:dyDescent="0.25">
      <c r="A2588" s="189"/>
      <c r="B2588" s="189"/>
      <c r="C2588" s="189"/>
      <c r="D2588" s="189"/>
      <c r="E2588" s="189"/>
      <c r="F2588" s="189"/>
    </row>
    <row r="2589" spans="1:6" x14ac:dyDescent="0.25">
      <c r="A2589" s="189"/>
      <c r="B2589" s="189"/>
      <c r="C2589" s="189"/>
      <c r="D2589" s="189"/>
      <c r="E2589" s="189"/>
      <c r="F2589" s="189"/>
    </row>
    <row r="2590" spans="1:6" x14ac:dyDescent="0.25">
      <c r="A2590" s="189"/>
      <c r="B2590" s="189"/>
      <c r="C2590" s="189"/>
      <c r="D2590" s="189"/>
      <c r="E2590" s="189"/>
      <c r="F2590" s="189"/>
    </row>
    <row r="2591" spans="1:6" x14ac:dyDescent="0.25">
      <c r="A2591" s="189"/>
      <c r="B2591" s="189"/>
      <c r="C2591" s="189"/>
      <c r="D2591" s="189"/>
      <c r="E2591" s="189"/>
      <c r="F2591" s="189"/>
    </row>
    <row r="2592" spans="1:6" x14ac:dyDescent="0.25">
      <c r="A2592" s="189"/>
      <c r="B2592" s="189"/>
      <c r="C2592" s="189"/>
      <c r="D2592" s="189"/>
      <c r="E2592" s="189"/>
      <c r="F2592" s="189"/>
    </row>
    <row r="2593" spans="1:6" x14ac:dyDescent="0.25">
      <c r="A2593" s="189"/>
      <c r="B2593" s="189"/>
      <c r="C2593" s="189"/>
      <c r="D2593" s="189"/>
      <c r="E2593" s="189"/>
      <c r="F2593" s="189"/>
    </row>
    <row r="2594" spans="1:6" x14ac:dyDescent="0.25">
      <c r="A2594" s="189"/>
      <c r="B2594" s="189"/>
      <c r="C2594" s="189"/>
      <c r="D2594" s="189"/>
      <c r="E2594" s="189"/>
      <c r="F2594" s="189"/>
    </row>
    <row r="2595" spans="1:6" x14ac:dyDescent="0.25">
      <c r="A2595" s="189"/>
      <c r="B2595" s="189"/>
      <c r="C2595" s="189"/>
      <c r="D2595" s="189"/>
      <c r="E2595" s="189"/>
      <c r="F2595" s="189"/>
    </row>
    <row r="2596" spans="1:6" x14ac:dyDescent="0.25">
      <c r="A2596" s="189"/>
      <c r="B2596" s="189"/>
      <c r="C2596" s="189"/>
      <c r="D2596" s="189"/>
      <c r="E2596" s="189"/>
      <c r="F2596" s="189"/>
    </row>
    <row r="2597" spans="1:6" x14ac:dyDescent="0.25">
      <c r="A2597" s="189"/>
      <c r="B2597" s="189"/>
      <c r="C2597" s="189"/>
      <c r="D2597" s="189"/>
      <c r="E2597" s="189"/>
      <c r="F2597" s="189"/>
    </row>
    <row r="2598" spans="1:6" x14ac:dyDescent="0.25">
      <c r="A2598" s="189"/>
      <c r="B2598" s="189"/>
      <c r="C2598" s="189"/>
      <c r="D2598" s="189"/>
      <c r="E2598" s="189"/>
      <c r="F2598" s="189"/>
    </row>
    <row r="2599" spans="1:6" x14ac:dyDescent="0.25">
      <c r="A2599" s="189"/>
      <c r="B2599" s="189"/>
      <c r="C2599" s="189"/>
      <c r="D2599" s="189"/>
      <c r="E2599" s="189"/>
      <c r="F2599" s="189"/>
    </row>
    <row r="2600" spans="1:6" x14ac:dyDescent="0.25">
      <c r="A2600" s="189"/>
      <c r="B2600" s="189"/>
      <c r="C2600" s="189"/>
      <c r="D2600" s="189"/>
      <c r="E2600" s="189"/>
      <c r="F2600" s="189"/>
    </row>
    <row r="2601" spans="1:6" x14ac:dyDescent="0.25">
      <c r="A2601" s="189"/>
      <c r="B2601" s="189"/>
      <c r="C2601" s="189"/>
      <c r="D2601" s="189"/>
      <c r="E2601" s="189"/>
      <c r="F2601" s="189"/>
    </row>
    <row r="2602" spans="1:6" x14ac:dyDescent="0.25">
      <c r="A2602" s="189"/>
      <c r="B2602" s="189"/>
      <c r="C2602" s="189"/>
      <c r="D2602" s="189"/>
      <c r="E2602" s="189"/>
      <c r="F2602" s="189"/>
    </row>
    <row r="2603" spans="1:6" x14ac:dyDescent="0.25">
      <c r="A2603" s="189"/>
      <c r="B2603" s="189"/>
      <c r="C2603" s="189"/>
      <c r="D2603" s="189"/>
      <c r="E2603" s="189"/>
      <c r="F2603" s="189"/>
    </row>
    <row r="2604" spans="1:6" x14ac:dyDescent="0.25">
      <c r="A2604" s="189"/>
      <c r="B2604" s="189"/>
      <c r="C2604" s="189"/>
      <c r="D2604" s="189"/>
      <c r="E2604" s="189"/>
      <c r="F2604" s="189"/>
    </row>
    <row r="2605" spans="1:6" x14ac:dyDescent="0.25">
      <c r="A2605" s="189"/>
      <c r="B2605" s="189"/>
      <c r="C2605" s="189"/>
      <c r="D2605" s="189"/>
      <c r="E2605" s="189"/>
      <c r="F2605" s="189"/>
    </row>
    <row r="2606" spans="1:6" x14ac:dyDescent="0.25">
      <c r="A2606" s="189"/>
      <c r="B2606" s="189"/>
      <c r="C2606" s="189"/>
      <c r="D2606" s="189"/>
      <c r="E2606" s="189"/>
      <c r="F2606" s="189"/>
    </row>
    <row r="2607" spans="1:6" x14ac:dyDescent="0.25">
      <c r="A2607" s="189"/>
      <c r="B2607" s="189"/>
      <c r="C2607" s="189"/>
      <c r="D2607" s="189"/>
      <c r="E2607" s="189"/>
      <c r="F2607" s="189"/>
    </row>
    <row r="2608" spans="1:6" x14ac:dyDescent="0.25">
      <c r="A2608" s="189"/>
      <c r="B2608" s="189"/>
      <c r="C2608" s="189"/>
      <c r="D2608" s="189"/>
      <c r="E2608" s="189"/>
      <c r="F2608" s="189"/>
    </row>
    <row r="2609" spans="1:6" x14ac:dyDescent="0.25">
      <c r="A2609" s="189"/>
      <c r="B2609" s="189"/>
      <c r="C2609" s="189"/>
      <c r="D2609" s="189"/>
      <c r="E2609" s="189"/>
      <c r="F2609" s="189"/>
    </row>
    <row r="2610" spans="1:6" x14ac:dyDescent="0.25">
      <c r="A2610" s="189"/>
      <c r="B2610" s="189"/>
      <c r="C2610" s="189"/>
      <c r="D2610" s="189"/>
      <c r="E2610" s="189"/>
      <c r="F2610" s="189"/>
    </row>
    <row r="2611" spans="1:6" x14ac:dyDescent="0.25">
      <c r="A2611" s="189"/>
      <c r="B2611" s="189"/>
      <c r="C2611" s="189"/>
      <c r="D2611" s="189"/>
      <c r="E2611" s="189"/>
      <c r="F2611" s="189"/>
    </row>
    <row r="2612" spans="1:6" x14ac:dyDescent="0.25">
      <c r="A2612" s="189"/>
      <c r="B2612" s="189"/>
      <c r="C2612" s="189"/>
      <c r="D2612" s="189"/>
      <c r="E2612" s="189"/>
      <c r="F2612" s="189"/>
    </row>
    <row r="2613" spans="1:6" x14ac:dyDescent="0.25">
      <c r="A2613" s="189"/>
      <c r="B2613" s="189"/>
      <c r="C2613" s="189"/>
      <c r="D2613" s="189"/>
      <c r="E2613" s="189"/>
      <c r="F2613" s="189"/>
    </row>
    <row r="2614" spans="1:6" x14ac:dyDescent="0.25">
      <c r="A2614" s="189"/>
      <c r="B2614" s="189"/>
      <c r="C2614" s="189"/>
      <c r="D2614" s="189"/>
      <c r="E2614" s="189"/>
      <c r="F2614" s="189"/>
    </row>
    <row r="2615" spans="1:6" x14ac:dyDescent="0.25">
      <c r="A2615" s="189"/>
      <c r="B2615" s="189"/>
      <c r="C2615" s="189"/>
      <c r="D2615" s="189"/>
      <c r="E2615" s="189"/>
      <c r="F2615" s="189"/>
    </row>
    <row r="2616" spans="1:6" x14ac:dyDescent="0.25">
      <c r="A2616" s="189"/>
      <c r="B2616" s="189"/>
      <c r="C2616" s="189"/>
      <c r="D2616" s="189"/>
      <c r="E2616" s="189"/>
      <c r="F2616" s="189"/>
    </row>
    <row r="2617" spans="1:6" x14ac:dyDescent="0.25">
      <c r="A2617" s="189"/>
      <c r="B2617" s="189"/>
      <c r="C2617" s="189"/>
      <c r="D2617" s="189"/>
      <c r="E2617" s="189"/>
      <c r="F2617" s="189"/>
    </row>
    <row r="2618" spans="1:6" x14ac:dyDescent="0.25">
      <c r="A2618" s="189"/>
      <c r="B2618" s="189"/>
      <c r="C2618" s="189"/>
      <c r="D2618" s="189"/>
      <c r="E2618" s="189"/>
      <c r="F2618" s="189"/>
    </row>
    <row r="2619" spans="1:6" x14ac:dyDescent="0.25">
      <c r="A2619" s="189"/>
      <c r="B2619" s="189"/>
      <c r="C2619" s="189"/>
      <c r="D2619" s="189"/>
      <c r="E2619" s="189"/>
      <c r="F2619" s="189"/>
    </row>
    <row r="2620" spans="1:6" x14ac:dyDescent="0.25">
      <c r="A2620" s="189"/>
      <c r="B2620" s="189"/>
      <c r="C2620" s="189"/>
      <c r="D2620" s="189"/>
      <c r="E2620" s="189"/>
      <c r="F2620" s="189"/>
    </row>
    <row r="2621" spans="1:6" x14ac:dyDescent="0.25">
      <c r="A2621" s="189"/>
      <c r="B2621" s="189"/>
      <c r="C2621" s="189"/>
      <c r="D2621" s="189"/>
      <c r="E2621" s="189"/>
      <c r="F2621" s="189"/>
    </row>
    <row r="2622" spans="1:6" x14ac:dyDescent="0.25">
      <c r="A2622" s="189"/>
      <c r="B2622" s="189"/>
      <c r="C2622" s="189"/>
      <c r="D2622" s="189"/>
      <c r="E2622" s="189"/>
      <c r="F2622" s="189"/>
    </row>
    <row r="2623" spans="1:6" x14ac:dyDescent="0.25">
      <c r="A2623" s="189"/>
      <c r="B2623" s="189"/>
      <c r="C2623" s="189"/>
      <c r="D2623" s="189"/>
      <c r="E2623" s="189"/>
      <c r="F2623" s="189"/>
    </row>
    <row r="2624" spans="1:6" x14ac:dyDescent="0.25">
      <c r="A2624" s="189"/>
      <c r="B2624" s="189"/>
      <c r="C2624" s="189"/>
      <c r="D2624" s="189"/>
      <c r="E2624" s="189"/>
      <c r="F2624" s="189"/>
    </row>
    <row r="2625" spans="1:6" x14ac:dyDescent="0.25">
      <c r="A2625" s="189"/>
      <c r="B2625" s="189"/>
      <c r="C2625" s="189"/>
      <c r="D2625" s="189"/>
      <c r="E2625" s="189"/>
      <c r="F2625" s="189"/>
    </row>
    <row r="2626" spans="1:6" x14ac:dyDescent="0.25">
      <c r="A2626" s="189"/>
      <c r="B2626" s="189"/>
      <c r="C2626" s="189"/>
      <c r="D2626" s="189"/>
      <c r="E2626" s="189"/>
      <c r="F2626" s="189"/>
    </row>
    <row r="2627" spans="1:6" x14ac:dyDescent="0.25">
      <c r="A2627" s="189"/>
      <c r="B2627" s="189"/>
      <c r="C2627" s="189"/>
      <c r="D2627" s="189"/>
      <c r="E2627" s="189"/>
      <c r="F2627" s="189"/>
    </row>
    <row r="2628" spans="1:6" x14ac:dyDescent="0.25">
      <c r="A2628" s="189"/>
      <c r="B2628" s="189"/>
      <c r="C2628" s="189"/>
      <c r="D2628" s="189"/>
      <c r="E2628" s="189"/>
      <c r="F2628" s="189"/>
    </row>
    <row r="2629" spans="1:6" x14ac:dyDescent="0.25">
      <c r="A2629" s="189"/>
      <c r="B2629" s="189"/>
      <c r="C2629" s="189"/>
      <c r="D2629" s="189"/>
      <c r="E2629" s="189"/>
      <c r="F2629" s="189"/>
    </row>
    <row r="2630" spans="1:6" x14ac:dyDescent="0.25">
      <c r="A2630" s="189"/>
      <c r="B2630" s="189"/>
      <c r="C2630" s="189"/>
      <c r="D2630" s="189"/>
      <c r="E2630" s="189"/>
      <c r="F2630" s="189"/>
    </row>
    <row r="2631" spans="1:6" x14ac:dyDescent="0.25">
      <c r="A2631" s="189"/>
      <c r="B2631" s="189"/>
      <c r="C2631" s="189"/>
      <c r="D2631" s="189"/>
      <c r="E2631" s="189"/>
      <c r="F2631" s="189"/>
    </row>
    <row r="2632" spans="1:6" x14ac:dyDescent="0.25">
      <c r="A2632" s="189"/>
      <c r="B2632" s="189"/>
      <c r="C2632" s="189"/>
      <c r="D2632" s="189"/>
      <c r="E2632" s="189"/>
      <c r="F2632" s="189"/>
    </row>
    <row r="2633" spans="1:6" x14ac:dyDescent="0.25">
      <c r="A2633" s="189"/>
      <c r="B2633" s="189"/>
      <c r="C2633" s="189"/>
      <c r="D2633" s="189"/>
      <c r="E2633" s="189"/>
      <c r="F2633" s="189"/>
    </row>
    <row r="2634" spans="1:6" x14ac:dyDescent="0.25">
      <c r="A2634" s="189"/>
      <c r="B2634" s="189"/>
      <c r="C2634" s="189"/>
      <c r="D2634" s="189"/>
      <c r="E2634" s="189"/>
      <c r="F2634" s="189"/>
    </row>
    <row r="2635" spans="1:6" x14ac:dyDescent="0.25">
      <c r="A2635" s="189"/>
      <c r="B2635" s="189"/>
      <c r="C2635" s="189"/>
      <c r="D2635" s="189"/>
      <c r="E2635" s="189"/>
      <c r="F2635" s="189"/>
    </row>
    <row r="2636" spans="1:6" x14ac:dyDescent="0.25">
      <c r="A2636" s="189"/>
      <c r="B2636" s="189"/>
      <c r="C2636" s="189"/>
      <c r="D2636" s="189"/>
      <c r="E2636" s="189"/>
      <c r="F2636" s="189"/>
    </row>
    <row r="2637" spans="1:6" x14ac:dyDescent="0.25">
      <c r="A2637" s="189"/>
      <c r="B2637" s="189"/>
      <c r="C2637" s="189"/>
      <c r="D2637" s="189"/>
      <c r="E2637" s="189"/>
      <c r="F2637" s="189"/>
    </row>
    <row r="2638" spans="1:6" x14ac:dyDescent="0.25">
      <c r="A2638" s="189"/>
      <c r="B2638" s="189"/>
      <c r="C2638" s="189"/>
      <c r="D2638" s="189"/>
      <c r="E2638" s="189"/>
      <c r="F2638" s="189"/>
    </row>
    <row r="2639" spans="1:6" x14ac:dyDescent="0.25">
      <c r="A2639" s="189"/>
      <c r="B2639" s="189"/>
      <c r="C2639" s="189"/>
      <c r="D2639" s="189"/>
      <c r="E2639" s="189"/>
      <c r="F2639" s="189"/>
    </row>
    <row r="2640" spans="1:6" x14ac:dyDescent="0.25">
      <c r="A2640" s="189"/>
      <c r="B2640" s="189"/>
      <c r="C2640" s="189"/>
      <c r="D2640" s="189"/>
      <c r="E2640" s="189"/>
      <c r="F2640" s="189"/>
    </row>
    <row r="2641" spans="1:6" x14ac:dyDescent="0.25">
      <c r="A2641" s="189"/>
      <c r="B2641" s="189"/>
      <c r="C2641" s="189"/>
      <c r="D2641" s="189"/>
      <c r="E2641" s="189"/>
      <c r="F2641" s="189"/>
    </row>
    <row r="2642" spans="1:6" x14ac:dyDescent="0.25">
      <c r="A2642" s="189"/>
      <c r="B2642" s="189"/>
      <c r="C2642" s="189"/>
      <c r="D2642" s="189"/>
      <c r="E2642" s="189"/>
      <c r="F2642" s="189"/>
    </row>
    <row r="2643" spans="1:6" x14ac:dyDescent="0.25">
      <c r="A2643" s="189"/>
      <c r="B2643" s="189"/>
      <c r="C2643" s="189"/>
      <c r="D2643" s="189"/>
      <c r="E2643" s="189"/>
      <c r="F2643" s="189"/>
    </row>
    <row r="2644" spans="1:6" x14ac:dyDescent="0.25">
      <c r="A2644" s="189"/>
      <c r="B2644" s="189"/>
      <c r="C2644" s="189"/>
      <c r="D2644" s="189"/>
      <c r="E2644" s="189"/>
      <c r="F2644" s="189"/>
    </row>
    <row r="2645" spans="1:6" x14ac:dyDescent="0.25">
      <c r="A2645" s="189"/>
      <c r="B2645" s="189"/>
      <c r="C2645" s="189"/>
      <c r="D2645" s="189"/>
      <c r="E2645" s="189"/>
      <c r="F2645" s="189"/>
    </row>
    <row r="2646" spans="1:6" x14ac:dyDescent="0.25">
      <c r="A2646" s="189"/>
      <c r="B2646" s="189"/>
      <c r="C2646" s="189"/>
      <c r="D2646" s="189"/>
      <c r="E2646" s="189"/>
      <c r="F2646" s="189"/>
    </row>
    <row r="2647" spans="1:6" x14ac:dyDescent="0.25">
      <c r="A2647" s="189"/>
      <c r="B2647" s="189"/>
      <c r="C2647" s="189"/>
      <c r="D2647" s="189"/>
      <c r="E2647" s="189"/>
      <c r="F2647" s="189"/>
    </row>
    <row r="2648" spans="1:6" x14ac:dyDescent="0.25">
      <c r="A2648" s="189"/>
      <c r="B2648" s="189"/>
      <c r="C2648" s="189"/>
      <c r="D2648" s="189"/>
      <c r="E2648" s="189"/>
      <c r="F2648" s="189"/>
    </row>
    <row r="2649" spans="1:6" x14ac:dyDescent="0.25">
      <c r="A2649" s="189"/>
      <c r="B2649" s="189"/>
      <c r="C2649" s="189"/>
      <c r="D2649" s="189"/>
      <c r="E2649" s="189"/>
      <c r="F2649" s="189"/>
    </row>
    <row r="2650" spans="1:6" x14ac:dyDescent="0.25">
      <c r="A2650" s="189"/>
      <c r="B2650" s="189"/>
      <c r="C2650" s="189"/>
      <c r="D2650" s="189"/>
      <c r="E2650" s="189"/>
      <c r="F2650" s="189"/>
    </row>
    <row r="2651" spans="1:6" x14ac:dyDescent="0.25">
      <c r="A2651" s="189"/>
      <c r="B2651" s="189"/>
      <c r="C2651" s="189"/>
      <c r="D2651" s="189"/>
      <c r="E2651" s="189"/>
      <c r="F2651" s="189"/>
    </row>
    <row r="2652" spans="1:6" x14ac:dyDescent="0.25">
      <c r="A2652" s="189"/>
      <c r="B2652" s="189"/>
      <c r="C2652" s="189"/>
      <c r="D2652" s="189"/>
      <c r="E2652" s="189"/>
      <c r="F2652" s="189"/>
    </row>
    <row r="2653" spans="1:6" x14ac:dyDescent="0.25">
      <c r="A2653" s="189"/>
      <c r="B2653" s="189"/>
      <c r="C2653" s="189"/>
      <c r="D2653" s="189"/>
      <c r="E2653" s="189"/>
      <c r="F2653" s="189"/>
    </row>
    <row r="2654" spans="1:6" x14ac:dyDescent="0.25">
      <c r="A2654" s="189"/>
      <c r="B2654" s="189"/>
      <c r="C2654" s="189"/>
      <c r="D2654" s="189"/>
      <c r="E2654" s="189"/>
      <c r="F2654" s="189"/>
    </row>
    <row r="2655" spans="1:6" x14ac:dyDescent="0.25">
      <c r="A2655" s="189"/>
      <c r="B2655" s="189"/>
      <c r="C2655" s="189"/>
      <c r="D2655" s="189"/>
      <c r="E2655" s="189"/>
      <c r="F2655" s="189"/>
    </row>
    <row r="2656" spans="1:6" x14ac:dyDescent="0.25">
      <c r="A2656" s="189"/>
      <c r="B2656" s="189"/>
      <c r="C2656" s="189"/>
      <c r="D2656" s="189"/>
      <c r="E2656" s="189"/>
      <c r="F2656" s="189"/>
    </row>
    <row r="2657" spans="1:6" x14ac:dyDescent="0.25">
      <c r="A2657" s="189"/>
      <c r="B2657" s="189"/>
      <c r="C2657" s="189"/>
      <c r="D2657" s="189"/>
      <c r="E2657" s="189"/>
      <c r="F2657" s="189"/>
    </row>
    <row r="2658" spans="1:6" x14ac:dyDescent="0.25">
      <c r="A2658" s="189"/>
      <c r="B2658" s="189"/>
      <c r="C2658" s="189"/>
      <c r="D2658" s="189"/>
      <c r="E2658" s="189"/>
      <c r="F2658" s="189"/>
    </row>
    <row r="2659" spans="1:6" x14ac:dyDescent="0.25">
      <c r="A2659" s="189"/>
      <c r="B2659" s="189"/>
      <c r="C2659" s="189"/>
      <c r="D2659" s="189"/>
      <c r="E2659" s="189"/>
      <c r="F2659" s="189"/>
    </row>
    <row r="2660" spans="1:6" x14ac:dyDescent="0.25">
      <c r="A2660" s="189"/>
      <c r="B2660" s="189"/>
      <c r="C2660" s="189"/>
      <c r="D2660" s="189"/>
      <c r="E2660" s="189"/>
      <c r="F2660" s="189"/>
    </row>
    <row r="2661" spans="1:6" x14ac:dyDescent="0.25">
      <c r="A2661" s="189"/>
      <c r="B2661" s="189"/>
      <c r="C2661" s="189"/>
      <c r="D2661" s="189"/>
      <c r="E2661" s="189"/>
      <c r="F2661" s="189"/>
    </row>
    <row r="2662" spans="1:6" x14ac:dyDescent="0.25">
      <c r="A2662" s="189"/>
      <c r="B2662" s="189"/>
      <c r="C2662" s="189"/>
      <c r="D2662" s="189"/>
      <c r="E2662" s="189"/>
      <c r="F2662" s="189"/>
    </row>
    <row r="2663" spans="1:6" x14ac:dyDescent="0.25">
      <c r="A2663" s="189"/>
      <c r="B2663" s="189"/>
      <c r="C2663" s="189"/>
      <c r="D2663" s="189"/>
      <c r="E2663" s="189"/>
      <c r="F2663" s="189"/>
    </row>
    <row r="2664" spans="1:6" x14ac:dyDescent="0.25">
      <c r="A2664" s="189"/>
      <c r="B2664" s="189"/>
      <c r="C2664" s="189"/>
      <c r="D2664" s="189"/>
      <c r="E2664" s="189"/>
      <c r="F2664" s="189"/>
    </row>
    <row r="2665" spans="1:6" x14ac:dyDescent="0.25">
      <c r="A2665" s="189"/>
      <c r="B2665" s="189"/>
      <c r="C2665" s="189"/>
      <c r="D2665" s="189"/>
      <c r="E2665" s="189"/>
      <c r="F2665" s="189"/>
    </row>
    <row r="2666" spans="1:6" x14ac:dyDescent="0.25">
      <c r="A2666" s="189"/>
      <c r="B2666" s="189"/>
      <c r="C2666" s="189"/>
      <c r="D2666" s="189"/>
      <c r="E2666" s="189"/>
      <c r="F2666" s="189"/>
    </row>
    <row r="2667" spans="1:6" x14ac:dyDescent="0.25">
      <c r="A2667" s="189"/>
      <c r="B2667" s="189"/>
      <c r="C2667" s="189"/>
      <c r="D2667" s="189"/>
      <c r="E2667" s="189"/>
      <c r="F2667" s="189"/>
    </row>
    <row r="2668" spans="1:6" x14ac:dyDescent="0.25">
      <c r="A2668" s="189"/>
      <c r="B2668" s="189"/>
      <c r="C2668" s="189"/>
      <c r="D2668" s="189"/>
      <c r="E2668" s="189"/>
      <c r="F2668" s="189"/>
    </row>
    <row r="2669" spans="1:6" x14ac:dyDescent="0.25">
      <c r="A2669" s="189"/>
      <c r="B2669" s="189"/>
      <c r="C2669" s="189"/>
      <c r="D2669" s="189"/>
      <c r="E2669" s="189"/>
      <c r="F2669" s="189"/>
    </row>
    <row r="2670" spans="1:6" x14ac:dyDescent="0.25">
      <c r="A2670" s="189"/>
      <c r="B2670" s="189"/>
      <c r="C2670" s="189"/>
      <c r="D2670" s="189"/>
      <c r="E2670" s="189"/>
      <c r="F2670" s="189"/>
    </row>
    <row r="2671" spans="1:6" x14ac:dyDescent="0.25">
      <c r="A2671" s="189"/>
      <c r="B2671" s="189"/>
      <c r="C2671" s="189"/>
      <c r="D2671" s="189"/>
      <c r="E2671" s="189"/>
      <c r="F2671" s="189"/>
    </row>
    <row r="2672" spans="1:6" x14ac:dyDescent="0.25">
      <c r="A2672" s="189"/>
      <c r="B2672" s="189"/>
      <c r="C2672" s="189"/>
      <c r="D2672" s="189"/>
      <c r="E2672" s="189"/>
      <c r="F2672" s="189"/>
    </row>
    <row r="2673" spans="1:6" x14ac:dyDescent="0.25">
      <c r="A2673" s="189"/>
      <c r="B2673" s="189"/>
      <c r="C2673" s="189"/>
      <c r="D2673" s="189"/>
      <c r="E2673" s="189"/>
      <c r="F2673" s="189"/>
    </row>
    <row r="2674" spans="1:6" x14ac:dyDescent="0.25">
      <c r="A2674" s="189"/>
      <c r="B2674" s="189"/>
      <c r="C2674" s="189"/>
      <c r="D2674" s="189"/>
      <c r="E2674" s="189"/>
      <c r="F2674" s="189"/>
    </row>
    <row r="2675" spans="1:6" x14ac:dyDescent="0.25">
      <c r="A2675" s="189"/>
      <c r="B2675" s="189"/>
      <c r="C2675" s="189"/>
      <c r="D2675" s="189"/>
      <c r="E2675" s="189"/>
      <c r="F2675" s="189"/>
    </row>
    <row r="2676" spans="1:6" x14ac:dyDescent="0.25">
      <c r="A2676" s="189"/>
      <c r="B2676" s="189"/>
      <c r="C2676" s="189"/>
      <c r="D2676" s="189"/>
      <c r="E2676" s="189"/>
      <c r="F2676" s="189"/>
    </row>
    <row r="2677" spans="1:6" x14ac:dyDescent="0.25">
      <c r="A2677" s="189"/>
      <c r="B2677" s="189"/>
      <c r="C2677" s="189"/>
      <c r="D2677" s="189"/>
      <c r="E2677" s="189"/>
      <c r="F2677" s="189"/>
    </row>
    <row r="2678" spans="1:6" x14ac:dyDescent="0.25">
      <c r="A2678" s="189"/>
      <c r="B2678" s="189"/>
      <c r="C2678" s="189"/>
      <c r="D2678" s="189"/>
      <c r="E2678" s="189"/>
      <c r="F2678" s="189"/>
    </row>
    <row r="2679" spans="1:6" x14ac:dyDescent="0.25">
      <c r="A2679" s="189"/>
      <c r="B2679" s="189"/>
      <c r="C2679" s="189"/>
      <c r="D2679" s="189"/>
      <c r="E2679" s="189"/>
      <c r="F2679" s="189"/>
    </row>
    <row r="2680" spans="1:6" x14ac:dyDescent="0.25">
      <c r="A2680" s="189"/>
      <c r="B2680" s="189"/>
      <c r="C2680" s="189"/>
      <c r="D2680" s="189"/>
      <c r="E2680" s="189"/>
      <c r="F2680" s="189"/>
    </row>
    <row r="2681" spans="1:6" x14ac:dyDescent="0.25">
      <c r="A2681" s="189"/>
      <c r="B2681" s="189"/>
      <c r="C2681" s="189"/>
      <c r="D2681" s="189"/>
      <c r="E2681" s="189"/>
      <c r="F2681" s="189"/>
    </row>
    <row r="2682" spans="1:6" x14ac:dyDescent="0.25">
      <c r="A2682" s="189"/>
      <c r="B2682" s="189"/>
      <c r="C2682" s="189"/>
      <c r="D2682" s="189"/>
      <c r="E2682" s="189"/>
      <c r="F2682" s="189"/>
    </row>
    <row r="2683" spans="1:6" x14ac:dyDescent="0.25">
      <c r="A2683" s="189"/>
      <c r="B2683" s="189"/>
      <c r="C2683" s="189"/>
      <c r="D2683" s="189"/>
      <c r="E2683" s="189"/>
      <c r="F2683" s="189"/>
    </row>
    <row r="2684" spans="1:6" x14ac:dyDescent="0.25">
      <c r="A2684" s="189"/>
      <c r="B2684" s="189"/>
      <c r="C2684" s="189"/>
      <c r="D2684" s="189"/>
      <c r="E2684" s="189"/>
      <c r="F2684" s="189"/>
    </row>
    <row r="2685" spans="1:6" x14ac:dyDescent="0.25">
      <c r="A2685" s="189"/>
      <c r="B2685" s="189"/>
      <c r="C2685" s="189"/>
      <c r="D2685" s="189"/>
      <c r="E2685" s="189"/>
      <c r="F2685" s="189"/>
    </row>
    <row r="2686" spans="1:6" x14ac:dyDescent="0.25">
      <c r="A2686" s="189"/>
      <c r="B2686" s="189"/>
      <c r="C2686" s="189"/>
      <c r="D2686" s="189"/>
      <c r="E2686" s="189"/>
      <c r="F2686" s="189"/>
    </row>
    <row r="2687" spans="1:6" x14ac:dyDescent="0.25">
      <c r="A2687" s="189"/>
      <c r="B2687" s="189"/>
      <c r="C2687" s="189"/>
      <c r="D2687" s="189"/>
      <c r="E2687" s="189"/>
      <c r="F2687" s="189"/>
    </row>
    <row r="2688" spans="1:6" x14ac:dyDescent="0.25">
      <c r="A2688" s="189"/>
      <c r="B2688" s="189"/>
      <c r="C2688" s="189"/>
      <c r="D2688" s="189"/>
      <c r="E2688" s="189"/>
      <c r="F2688" s="189"/>
    </row>
    <row r="2689" spans="1:6" x14ac:dyDescent="0.25">
      <c r="A2689" s="189"/>
      <c r="B2689" s="189"/>
      <c r="C2689" s="189"/>
      <c r="D2689" s="189"/>
      <c r="E2689" s="189"/>
      <c r="F2689" s="189"/>
    </row>
    <row r="2690" spans="1:6" x14ac:dyDescent="0.25">
      <c r="A2690" s="189"/>
      <c r="B2690" s="189"/>
      <c r="C2690" s="189"/>
      <c r="D2690" s="189"/>
      <c r="E2690" s="189"/>
      <c r="F2690" s="189"/>
    </row>
    <row r="2691" spans="1:6" x14ac:dyDescent="0.25">
      <c r="A2691" s="189"/>
      <c r="B2691" s="189"/>
      <c r="C2691" s="189"/>
      <c r="D2691" s="189"/>
      <c r="E2691" s="189"/>
      <c r="F2691" s="189"/>
    </row>
    <row r="2692" spans="1:6" x14ac:dyDescent="0.25">
      <c r="A2692" s="189"/>
      <c r="B2692" s="189"/>
      <c r="C2692" s="189"/>
      <c r="D2692" s="189"/>
      <c r="E2692" s="189"/>
      <c r="F2692" s="189"/>
    </row>
    <row r="2693" spans="1:6" x14ac:dyDescent="0.25">
      <c r="A2693" s="189"/>
      <c r="B2693" s="189"/>
      <c r="C2693" s="189"/>
      <c r="D2693" s="189"/>
      <c r="E2693" s="189"/>
      <c r="F2693" s="189"/>
    </row>
    <row r="2694" spans="1:6" x14ac:dyDescent="0.25">
      <c r="A2694" s="189"/>
      <c r="B2694" s="189"/>
      <c r="C2694" s="189"/>
      <c r="D2694" s="189"/>
      <c r="E2694" s="189"/>
      <c r="F2694" s="189"/>
    </row>
    <row r="2695" spans="1:6" x14ac:dyDescent="0.25">
      <c r="A2695" s="189"/>
      <c r="B2695" s="189"/>
      <c r="C2695" s="189"/>
      <c r="D2695" s="189"/>
      <c r="E2695" s="189"/>
      <c r="F2695" s="189"/>
    </row>
    <row r="2696" spans="1:6" x14ac:dyDescent="0.25">
      <c r="A2696" s="189"/>
      <c r="B2696" s="189"/>
      <c r="C2696" s="189"/>
      <c r="D2696" s="189"/>
      <c r="E2696" s="189"/>
      <c r="F2696" s="189"/>
    </row>
    <row r="2697" spans="1:6" x14ac:dyDescent="0.25">
      <c r="A2697" s="189"/>
      <c r="B2697" s="189"/>
      <c r="C2697" s="189"/>
      <c r="D2697" s="189"/>
      <c r="E2697" s="189"/>
      <c r="F2697" s="189"/>
    </row>
    <row r="2698" spans="1:6" x14ac:dyDescent="0.25">
      <c r="A2698" s="189"/>
      <c r="B2698" s="189"/>
      <c r="C2698" s="189"/>
      <c r="D2698" s="189"/>
      <c r="E2698" s="189"/>
      <c r="F2698" s="189"/>
    </row>
    <row r="2699" spans="1:6" x14ac:dyDescent="0.25">
      <c r="A2699" s="189"/>
      <c r="B2699" s="189"/>
      <c r="C2699" s="189"/>
      <c r="D2699" s="189"/>
      <c r="E2699" s="189"/>
      <c r="F2699" s="189"/>
    </row>
    <row r="2700" spans="1:6" x14ac:dyDescent="0.25">
      <c r="A2700" s="189"/>
      <c r="B2700" s="189"/>
      <c r="C2700" s="189"/>
      <c r="D2700" s="189"/>
      <c r="E2700" s="189"/>
      <c r="F2700" s="189"/>
    </row>
    <row r="2701" spans="1:6" x14ac:dyDescent="0.25">
      <c r="A2701" s="189"/>
      <c r="B2701" s="189"/>
      <c r="C2701" s="189"/>
      <c r="D2701" s="189"/>
      <c r="E2701" s="189"/>
      <c r="F2701" s="189"/>
    </row>
    <row r="2702" spans="1:6" x14ac:dyDescent="0.25">
      <c r="A2702" s="189"/>
      <c r="B2702" s="189"/>
      <c r="C2702" s="189"/>
      <c r="D2702" s="189"/>
      <c r="E2702" s="189"/>
      <c r="F2702" s="189"/>
    </row>
    <row r="2703" spans="1:6" x14ac:dyDescent="0.25">
      <c r="A2703" s="189"/>
      <c r="B2703" s="189"/>
      <c r="C2703" s="189"/>
      <c r="D2703" s="189"/>
      <c r="E2703" s="189"/>
      <c r="F2703" s="189"/>
    </row>
    <row r="2704" spans="1:6" x14ac:dyDescent="0.25">
      <c r="A2704" s="189"/>
      <c r="B2704" s="189"/>
      <c r="C2704" s="189"/>
      <c r="D2704" s="189"/>
      <c r="E2704" s="189"/>
      <c r="F2704" s="189"/>
    </row>
    <row r="2705" spans="1:6" x14ac:dyDescent="0.25">
      <c r="A2705" s="189"/>
      <c r="B2705" s="189"/>
      <c r="C2705" s="189"/>
      <c r="D2705" s="189"/>
      <c r="E2705" s="189"/>
      <c r="F2705" s="189"/>
    </row>
    <row r="2706" spans="1:6" x14ac:dyDescent="0.25">
      <c r="A2706" s="189"/>
      <c r="B2706" s="189"/>
      <c r="C2706" s="189"/>
      <c r="D2706" s="189"/>
      <c r="E2706" s="189"/>
      <c r="F2706" s="189"/>
    </row>
    <row r="2707" spans="1:6" x14ac:dyDescent="0.25">
      <c r="A2707" s="189"/>
      <c r="B2707" s="189"/>
      <c r="C2707" s="189"/>
      <c r="D2707" s="189"/>
      <c r="E2707" s="189"/>
      <c r="F2707" s="189"/>
    </row>
    <row r="2708" spans="1:6" x14ac:dyDescent="0.25">
      <c r="A2708" s="189"/>
      <c r="B2708" s="189"/>
      <c r="C2708" s="189"/>
      <c r="D2708" s="189"/>
      <c r="E2708" s="189"/>
      <c r="F2708" s="189"/>
    </row>
    <row r="2709" spans="1:6" x14ac:dyDescent="0.25">
      <c r="A2709" s="189"/>
      <c r="B2709" s="189"/>
      <c r="C2709" s="189"/>
      <c r="D2709" s="189"/>
      <c r="E2709" s="189"/>
      <c r="F2709" s="189"/>
    </row>
    <row r="2710" spans="1:6" x14ac:dyDescent="0.25">
      <c r="A2710" s="189"/>
      <c r="B2710" s="189"/>
      <c r="C2710" s="189"/>
      <c r="D2710" s="189"/>
      <c r="E2710" s="189"/>
      <c r="F2710" s="189"/>
    </row>
    <row r="2711" spans="1:6" x14ac:dyDescent="0.25">
      <c r="A2711" s="189"/>
      <c r="B2711" s="189"/>
      <c r="C2711" s="189"/>
      <c r="D2711" s="189"/>
      <c r="E2711" s="189"/>
      <c r="F2711" s="189"/>
    </row>
    <row r="2712" spans="1:6" x14ac:dyDescent="0.25">
      <c r="A2712" s="189"/>
      <c r="B2712" s="189"/>
      <c r="C2712" s="189"/>
      <c r="D2712" s="189"/>
      <c r="E2712" s="189"/>
      <c r="F2712" s="189"/>
    </row>
    <row r="2713" spans="1:6" x14ac:dyDescent="0.25">
      <c r="A2713" s="189"/>
      <c r="B2713" s="189"/>
      <c r="C2713" s="189"/>
      <c r="D2713" s="189"/>
      <c r="E2713" s="189"/>
      <c r="F2713" s="189"/>
    </row>
    <row r="2714" spans="1:6" x14ac:dyDescent="0.25">
      <c r="A2714" s="189"/>
      <c r="B2714" s="189"/>
      <c r="C2714" s="189"/>
      <c r="D2714" s="189"/>
      <c r="E2714" s="189"/>
      <c r="F2714" s="189"/>
    </row>
    <row r="2715" spans="1:6" x14ac:dyDescent="0.25">
      <c r="A2715" s="189"/>
      <c r="B2715" s="189"/>
      <c r="C2715" s="189"/>
      <c r="D2715" s="189"/>
      <c r="E2715" s="189"/>
      <c r="F2715" s="189"/>
    </row>
    <row r="2716" spans="1:6" x14ac:dyDescent="0.25">
      <c r="A2716" s="189"/>
      <c r="B2716" s="189"/>
      <c r="C2716" s="189"/>
      <c r="D2716" s="189"/>
      <c r="E2716" s="189"/>
      <c r="F2716" s="189"/>
    </row>
    <row r="2717" spans="1:6" x14ac:dyDescent="0.25">
      <c r="A2717" s="189"/>
      <c r="B2717" s="189"/>
      <c r="C2717" s="189"/>
      <c r="D2717" s="189"/>
      <c r="E2717" s="189"/>
      <c r="F2717" s="189"/>
    </row>
    <row r="2718" spans="1:6" x14ac:dyDescent="0.25">
      <c r="A2718" s="189"/>
      <c r="B2718" s="189"/>
      <c r="C2718" s="189"/>
      <c r="D2718" s="189"/>
      <c r="E2718" s="189"/>
      <c r="F2718" s="189"/>
    </row>
    <row r="2719" spans="1:6" x14ac:dyDescent="0.25">
      <c r="A2719" s="189"/>
      <c r="B2719" s="189"/>
      <c r="C2719" s="189"/>
      <c r="D2719" s="189"/>
      <c r="E2719" s="189"/>
      <c r="F2719" s="189"/>
    </row>
    <row r="2720" spans="1:6" x14ac:dyDescent="0.25">
      <c r="A2720" s="189"/>
      <c r="B2720" s="189"/>
      <c r="C2720" s="189"/>
      <c r="D2720" s="189"/>
      <c r="E2720" s="189"/>
      <c r="F2720" s="189"/>
    </row>
    <row r="2721" spans="1:6" x14ac:dyDescent="0.25">
      <c r="A2721" s="189"/>
      <c r="B2721" s="189"/>
      <c r="C2721" s="189"/>
      <c r="D2721" s="189"/>
      <c r="E2721" s="189"/>
      <c r="F2721" s="189"/>
    </row>
    <row r="2722" spans="1:6" x14ac:dyDescent="0.25">
      <c r="A2722" s="189"/>
      <c r="B2722" s="189"/>
      <c r="C2722" s="189"/>
      <c r="D2722" s="189"/>
      <c r="E2722" s="189"/>
      <c r="F2722" s="189"/>
    </row>
    <row r="2723" spans="1:6" x14ac:dyDescent="0.25">
      <c r="A2723" s="189"/>
      <c r="B2723" s="189"/>
      <c r="C2723" s="189"/>
      <c r="D2723" s="189"/>
      <c r="E2723" s="189"/>
      <c r="F2723" s="189"/>
    </row>
    <row r="2724" spans="1:6" x14ac:dyDescent="0.25">
      <c r="A2724" s="189"/>
      <c r="B2724" s="189"/>
      <c r="C2724" s="189"/>
      <c r="D2724" s="189"/>
      <c r="E2724" s="189"/>
      <c r="F2724" s="189"/>
    </row>
    <row r="2725" spans="1:6" x14ac:dyDescent="0.25">
      <c r="A2725" s="189"/>
      <c r="B2725" s="189"/>
      <c r="C2725" s="189"/>
      <c r="D2725" s="189"/>
      <c r="E2725" s="189"/>
      <c r="F2725" s="189"/>
    </row>
    <row r="2726" spans="1:6" x14ac:dyDescent="0.25">
      <c r="A2726" s="189"/>
      <c r="B2726" s="189"/>
      <c r="C2726" s="189"/>
      <c r="D2726" s="189"/>
      <c r="E2726" s="189"/>
      <c r="F2726" s="189"/>
    </row>
    <row r="2727" spans="1:6" x14ac:dyDescent="0.25">
      <c r="A2727" s="189"/>
      <c r="B2727" s="189"/>
      <c r="C2727" s="189"/>
      <c r="D2727" s="189"/>
      <c r="E2727" s="189"/>
      <c r="F2727" s="189"/>
    </row>
    <row r="2728" spans="1:6" x14ac:dyDescent="0.25">
      <c r="A2728" s="189"/>
      <c r="B2728" s="189"/>
      <c r="C2728" s="189"/>
      <c r="D2728" s="189"/>
      <c r="E2728" s="189"/>
      <c r="F2728" s="189"/>
    </row>
    <row r="2729" spans="1:6" x14ac:dyDescent="0.25">
      <c r="A2729" s="189"/>
      <c r="B2729" s="189"/>
      <c r="C2729" s="189"/>
      <c r="D2729" s="189"/>
      <c r="E2729" s="189"/>
      <c r="F2729" s="189"/>
    </row>
    <row r="2730" spans="1:6" x14ac:dyDescent="0.25">
      <c r="A2730" s="189"/>
      <c r="B2730" s="189"/>
      <c r="C2730" s="189"/>
      <c r="D2730" s="189"/>
      <c r="E2730" s="189"/>
      <c r="F2730" s="189"/>
    </row>
    <row r="2731" spans="1:6" x14ac:dyDescent="0.25">
      <c r="A2731" s="189"/>
      <c r="B2731" s="189"/>
      <c r="C2731" s="189"/>
      <c r="D2731" s="189"/>
      <c r="E2731" s="189"/>
      <c r="F2731" s="189"/>
    </row>
    <row r="2732" spans="1:6" x14ac:dyDescent="0.25">
      <c r="A2732" s="189"/>
      <c r="B2732" s="189"/>
      <c r="C2732" s="189"/>
      <c r="D2732" s="189"/>
      <c r="E2732" s="189"/>
      <c r="F2732" s="189"/>
    </row>
    <row r="2733" spans="1:6" x14ac:dyDescent="0.25">
      <c r="A2733" s="189"/>
      <c r="B2733" s="189"/>
      <c r="C2733" s="189"/>
      <c r="D2733" s="189"/>
      <c r="E2733" s="189"/>
      <c r="F2733" s="189"/>
    </row>
    <row r="2734" spans="1:6" x14ac:dyDescent="0.25">
      <c r="A2734" s="189"/>
      <c r="B2734" s="189"/>
      <c r="C2734" s="189"/>
      <c r="D2734" s="189"/>
      <c r="E2734" s="189"/>
      <c r="F2734" s="189"/>
    </row>
    <row r="2735" spans="1:6" x14ac:dyDescent="0.25">
      <c r="A2735" s="189"/>
      <c r="B2735" s="189"/>
      <c r="C2735" s="189"/>
      <c r="D2735" s="189"/>
      <c r="E2735" s="189"/>
      <c r="F2735" s="189"/>
    </row>
    <row r="2736" spans="1:6" x14ac:dyDescent="0.25">
      <c r="A2736" s="189"/>
      <c r="B2736" s="189"/>
      <c r="C2736" s="189"/>
      <c r="D2736" s="189"/>
      <c r="E2736" s="189"/>
      <c r="F2736" s="189"/>
    </row>
    <row r="2737" spans="1:6" x14ac:dyDescent="0.25">
      <c r="A2737" s="189"/>
      <c r="B2737" s="189"/>
      <c r="C2737" s="189"/>
      <c r="D2737" s="189"/>
      <c r="E2737" s="189"/>
      <c r="F2737" s="189"/>
    </row>
    <row r="2738" spans="1:6" x14ac:dyDescent="0.25">
      <c r="A2738" s="189"/>
      <c r="B2738" s="189"/>
      <c r="C2738" s="189"/>
      <c r="D2738" s="189"/>
      <c r="E2738" s="189"/>
      <c r="F2738" s="189"/>
    </row>
    <row r="2739" spans="1:6" x14ac:dyDescent="0.25">
      <c r="A2739" s="189"/>
      <c r="B2739" s="189"/>
      <c r="C2739" s="189"/>
      <c r="D2739" s="189"/>
      <c r="E2739" s="189"/>
      <c r="F2739" s="189"/>
    </row>
    <row r="2740" spans="1:6" x14ac:dyDescent="0.25">
      <c r="A2740" s="189"/>
      <c r="B2740" s="189"/>
      <c r="C2740" s="189"/>
      <c r="D2740" s="189"/>
      <c r="E2740" s="189"/>
      <c r="F2740" s="189"/>
    </row>
    <row r="2741" spans="1:6" x14ac:dyDescent="0.25">
      <c r="A2741" s="189"/>
      <c r="B2741" s="189"/>
      <c r="C2741" s="189"/>
      <c r="D2741" s="189"/>
      <c r="E2741" s="189"/>
      <c r="F2741" s="189"/>
    </row>
    <row r="2742" spans="1:6" x14ac:dyDescent="0.25">
      <c r="A2742" s="189"/>
      <c r="B2742" s="189"/>
      <c r="C2742" s="189"/>
      <c r="D2742" s="189"/>
      <c r="E2742" s="189"/>
      <c r="F2742" s="189"/>
    </row>
    <row r="2743" spans="1:6" x14ac:dyDescent="0.25">
      <c r="A2743" s="189"/>
      <c r="B2743" s="189"/>
      <c r="C2743" s="189"/>
      <c r="D2743" s="189"/>
      <c r="E2743" s="189"/>
      <c r="F2743" s="189"/>
    </row>
    <row r="2744" spans="1:6" x14ac:dyDescent="0.25">
      <c r="A2744" s="189"/>
      <c r="B2744" s="189"/>
      <c r="C2744" s="189"/>
      <c r="D2744" s="189"/>
      <c r="E2744" s="189"/>
      <c r="F2744" s="189"/>
    </row>
    <row r="2745" spans="1:6" x14ac:dyDescent="0.25">
      <c r="A2745" s="189"/>
      <c r="B2745" s="189"/>
      <c r="C2745" s="189"/>
      <c r="D2745" s="189"/>
      <c r="E2745" s="189"/>
      <c r="F2745" s="189"/>
    </row>
    <row r="2746" spans="1:6" x14ac:dyDescent="0.25">
      <c r="A2746" s="189"/>
      <c r="B2746" s="189"/>
      <c r="C2746" s="189"/>
      <c r="D2746" s="189"/>
      <c r="E2746" s="189"/>
      <c r="F2746" s="189"/>
    </row>
    <row r="2747" spans="1:6" x14ac:dyDescent="0.25">
      <c r="A2747" s="189"/>
      <c r="B2747" s="189"/>
      <c r="C2747" s="189"/>
      <c r="D2747" s="189"/>
      <c r="E2747" s="189"/>
      <c r="F2747" s="189"/>
    </row>
    <row r="2748" spans="1:6" x14ac:dyDescent="0.25">
      <c r="A2748" s="189"/>
      <c r="B2748" s="189"/>
      <c r="C2748" s="189"/>
      <c r="D2748" s="189"/>
      <c r="E2748" s="189"/>
      <c r="F2748" s="189"/>
    </row>
    <row r="2749" spans="1:6" x14ac:dyDescent="0.25">
      <c r="A2749" s="189"/>
      <c r="B2749" s="189"/>
      <c r="C2749" s="189"/>
      <c r="D2749" s="189"/>
      <c r="E2749" s="189"/>
      <c r="F2749" s="189"/>
    </row>
    <row r="2750" spans="1:6" x14ac:dyDescent="0.25">
      <c r="A2750" s="189"/>
      <c r="B2750" s="189"/>
      <c r="C2750" s="189"/>
      <c r="D2750" s="189"/>
      <c r="E2750" s="189"/>
      <c r="F2750" s="189"/>
    </row>
    <row r="2751" spans="1:6" x14ac:dyDescent="0.25">
      <c r="A2751" s="189"/>
      <c r="B2751" s="189"/>
      <c r="C2751" s="189"/>
      <c r="D2751" s="189"/>
      <c r="E2751" s="189"/>
      <c r="F2751" s="189"/>
    </row>
    <row r="2752" spans="1:6" x14ac:dyDescent="0.25">
      <c r="A2752" s="189"/>
      <c r="B2752" s="189"/>
      <c r="C2752" s="189"/>
      <c r="D2752" s="189"/>
      <c r="E2752" s="189"/>
      <c r="F2752" s="189"/>
    </row>
    <row r="2753" spans="1:6" x14ac:dyDescent="0.25">
      <c r="A2753" s="189"/>
      <c r="B2753" s="189"/>
      <c r="C2753" s="189"/>
      <c r="D2753" s="189"/>
      <c r="E2753" s="189"/>
      <c r="F2753" s="189"/>
    </row>
    <row r="2754" spans="1:6" x14ac:dyDescent="0.25">
      <c r="A2754" s="189"/>
      <c r="B2754" s="189"/>
      <c r="C2754" s="189"/>
      <c r="D2754" s="189"/>
      <c r="E2754" s="189"/>
      <c r="F2754" s="189"/>
    </row>
    <row r="2755" spans="1:6" x14ac:dyDescent="0.25">
      <c r="A2755" s="189"/>
      <c r="B2755" s="189"/>
      <c r="C2755" s="189"/>
      <c r="D2755" s="189"/>
      <c r="E2755" s="189"/>
      <c r="F2755" s="189"/>
    </row>
    <row r="2756" spans="1:6" x14ac:dyDescent="0.25">
      <c r="A2756" s="189"/>
      <c r="B2756" s="189"/>
      <c r="C2756" s="189"/>
      <c r="D2756" s="189"/>
      <c r="E2756" s="189"/>
      <c r="F2756" s="189"/>
    </row>
    <row r="2757" spans="1:6" x14ac:dyDescent="0.25">
      <c r="A2757" s="189"/>
      <c r="B2757" s="189"/>
      <c r="C2757" s="189"/>
      <c r="D2757" s="189"/>
      <c r="E2757" s="189"/>
      <c r="F2757" s="189"/>
    </row>
    <row r="2758" spans="1:6" x14ac:dyDescent="0.25">
      <c r="A2758" s="189"/>
      <c r="B2758" s="189"/>
      <c r="C2758" s="189"/>
      <c r="D2758" s="189"/>
      <c r="E2758" s="189"/>
      <c r="F2758" s="189"/>
    </row>
    <row r="2759" spans="1:6" x14ac:dyDescent="0.25">
      <c r="A2759" s="189"/>
      <c r="B2759" s="189"/>
      <c r="C2759" s="189"/>
      <c r="D2759" s="189"/>
      <c r="E2759" s="189"/>
      <c r="F2759" s="189"/>
    </row>
    <row r="2760" spans="1:6" x14ac:dyDescent="0.25">
      <c r="A2760" s="189"/>
      <c r="B2760" s="189"/>
      <c r="C2760" s="189"/>
      <c r="D2760" s="189"/>
      <c r="E2760" s="189"/>
      <c r="F2760" s="189"/>
    </row>
    <row r="2761" spans="1:6" x14ac:dyDescent="0.25">
      <c r="A2761" s="189"/>
      <c r="B2761" s="189"/>
      <c r="C2761" s="189"/>
      <c r="D2761" s="189"/>
      <c r="E2761" s="189"/>
      <c r="F2761" s="189"/>
    </row>
    <row r="2762" spans="1:6" x14ac:dyDescent="0.25">
      <c r="A2762" s="189"/>
      <c r="B2762" s="189"/>
      <c r="C2762" s="189"/>
      <c r="D2762" s="189"/>
      <c r="E2762" s="189"/>
      <c r="F2762" s="189"/>
    </row>
    <row r="2763" spans="1:6" x14ac:dyDescent="0.25">
      <c r="A2763" s="189"/>
      <c r="B2763" s="189"/>
      <c r="C2763" s="189"/>
      <c r="D2763" s="189"/>
      <c r="E2763" s="189"/>
      <c r="F2763" s="189"/>
    </row>
    <row r="2764" spans="1:6" x14ac:dyDescent="0.25">
      <c r="A2764" s="189"/>
      <c r="B2764" s="189"/>
      <c r="C2764" s="189"/>
      <c r="D2764" s="189"/>
      <c r="E2764" s="189"/>
      <c r="F2764" s="189"/>
    </row>
    <row r="2765" spans="1:6" x14ac:dyDescent="0.25">
      <c r="A2765" s="189"/>
      <c r="B2765" s="189"/>
      <c r="C2765" s="189"/>
      <c r="D2765" s="189"/>
      <c r="E2765" s="189"/>
      <c r="F2765" s="189"/>
    </row>
    <row r="2766" spans="1:6" x14ac:dyDescent="0.25">
      <c r="A2766" s="189"/>
      <c r="B2766" s="189"/>
      <c r="C2766" s="189"/>
      <c r="D2766" s="189"/>
      <c r="E2766" s="189"/>
      <c r="F2766" s="189"/>
    </row>
    <row r="2767" spans="1:6" x14ac:dyDescent="0.25">
      <c r="A2767" s="189"/>
      <c r="B2767" s="189"/>
      <c r="C2767" s="189"/>
      <c r="D2767" s="189"/>
      <c r="E2767" s="189"/>
      <c r="F2767" s="189"/>
    </row>
    <row r="2768" spans="1:6" x14ac:dyDescent="0.25">
      <c r="A2768" s="189"/>
      <c r="B2768" s="189"/>
      <c r="C2768" s="189"/>
      <c r="D2768" s="189"/>
      <c r="E2768" s="189"/>
      <c r="F2768" s="189"/>
    </row>
    <row r="2769" spans="1:6" x14ac:dyDescent="0.25">
      <c r="A2769" s="189"/>
      <c r="B2769" s="189"/>
      <c r="C2769" s="189"/>
      <c r="D2769" s="189"/>
      <c r="E2769" s="189"/>
      <c r="F2769" s="189"/>
    </row>
    <row r="2770" spans="1:6" x14ac:dyDescent="0.25">
      <c r="A2770" s="189"/>
      <c r="B2770" s="189"/>
      <c r="C2770" s="189"/>
      <c r="D2770" s="189"/>
      <c r="E2770" s="189"/>
      <c r="F2770" s="189"/>
    </row>
    <row r="2771" spans="1:6" x14ac:dyDescent="0.25">
      <c r="A2771" s="189"/>
      <c r="B2771" s="189"/>
      <c r="C2771" s="189"/>
      <c r="D2771" s="189"/>
      <c r="E2771" s="189"/>
      <c r="F2771" s="189"/>
    </row>
    <row r="2772" spans="1:6" x14ac:dyDescent="0.25">
      <c r="A2772" s="189"/>
      <c r="B2772" s="189"/>
      <c r="C2772" s="189"/>
      <c r="D2772" s="189"/>
      <c r="E2772" s="189"/>
      <c r="F2772" s="189"/>
    </row>
    <row r="2773" spans="1:6" x14ac:dyDescent="0.25">
      <c r="A2773" s="189"/>
      <c r="B2773" s="189"/>
      <c r="C2773" s="189"/>
      <c r="D2773" s="189"/>
      <c r="E2773" s="189"/>
      <c r="F2773" s="189"/>
    </row>
    <row r="2774" spans="1:6" x14ac:dyDescent="0.25">
      <c r="A2774" s="189"/>
      <c r="B2774" s="189"/>
      <c r="C2774" s="189"/>
      <c r="D2774" s="189"/>
      <c r="E2774" s="189"/>
      <c r="F2774" s="189"/>
    </row>
    <row r="2775" spans="1:6" x14ac:dyDescent="0.25">
      <c r="A2775" s="189"/>
      <c r="B2775" s="189"/>
      <c r="C2775" s="189"/>
      <c r="D2775" s="189"/>
      <c r="E2775" s="189"/>
      <c r="F2775" s="189"/>
    </row>
    <row r="2776" spans="1:6" x14ac:dyDescent="0.25">
      <c r="A2776" s="189"/>
      <c r="B2776" s="189"/>
      <c r="C2776" s="189"/>
      <c r="D2776" s="189"/>
      <c r="E2776" s="189"/>
      <c r="F2776" s="189"/>
    </row>
    <row r="2777" spans="1:6" x14ac:dyDescent="0.25">
      <c r="A2777" s="189"/>
      <c r="B2777" s="189"/>
      <c r="C2777" s="189"/>
      <c r="D2777" s="189"/>
      <c r="E2777" s="189"/>
      <c r="F2777" s="189"/>
    </row>
    <row r="2778" spans="1:6" x14ac:dyDescent="0.25">
      <c r="A2778" s="189"/>
      <c r="B2778" s="189"/>
      <c r="C2778" s="189"/>
      <c r="D2778" s="189"/>
      <c r="E2778" s="189"/>
      <c r="F2778" s="189"/>
    </row>
    <row r="2779" spans="1:6" x14ac:dyDescent="0.25">
      <c r="A2779" s="189"/>
      <c r="B2779" s="189"/>
      <c r="C2779" s="189"/>
      <c r="D2779" s="189"/>
      <c r="E2779" s="189"/>
      <c r="F2779" s="189"/>
    </row>
    <row r="2780" spans="1:6" x14ac:dyDescent="0.25">
      <c r="A2780" s="189"/>
      <c r="B2780" s="189"/>
      <c r="C2780" s="189"/>
      <c r="D2780" s="189"/>
      <c r="E2780" s="189"/>
      <c r="F2780" s="189"/>
    </row>
    <row r="2781" spans="1:6" x14ac:dyDescent="0.25">
      <c r="A2781" s="189"/>
      <c r="B2781" s="189"/>
      <c r="C2781" s="189"/>
      <c r="D2781" s="189"/>
      <c r="E2781" s="189"/>
      <c r="F2781" s="189"/>
    </row>
    <row r="2782" spans="1:6" x14ac:dyDescent="0.25">
      <c r="A2782" s="189"/>
      <c r="B2782" s="189"/>
      <c r="C2782" s="189"/>
      <c r="D2782" s="189"/>
      <c r="E2782" s="189"/>
      <c r="F2782" s="189"/>
    </row>
    <row r="2783" spans="1:6" x14ac:dyDescent="0.25">
      <c r="A2783" s="189"/>
      <c r="B2783" s="189"/>
      <c r="C2783" s="189"/>
      <c r="D2783" s="189"/>
      <c r="E2783" s="189"/>
      <c r="F2783" s="189"/>
    </row>
    <row r="2784" spans="1:6" x14ac:dyDescent="0.25">
      <c r="A2784" s="189"/>
      <c r="B2784" s="189"/>
      <c r="C2784" s="189"/>
      <c r="D2784" s="189"/>
      <c r="E2784" s="189"/>
      <c r="F2784" s="189"/>
    </row>
    <row r="2785" spans="1:6" x14ac:dyDescent="0.25">
      <c r="A2785" s="189"/>
      <c r="B2785" s="189"/>
      <c r="C2785" s="189"/>
      <c r="D2785" s="189"/>
      <c r="E2785" s="189"/>
      <c r="F2785" s="189"/>
    </row>
    <row r="2786" spans="1:6" x14ac:dyDescent="0.25">
      <c r="A2786" s="189"/>
      <c r="B2786" s="189"/>
      <c r="C2786" s="189"/>
      <c r="D2786" s="189"/>
      <c r="E2786" s="189"/>
      <c r="F2786" s="189"/>
    </row>
    <row r="2787" spans="1:6" x14ac:dyDescent="0.25">
      <c r="A2787" s="189"/>
      <c r="B2787" s="189"/>
      <c r="C2787" s="189"/>
      <c r="D2787" s="189"/>
      <c r="E2787" s="189"/>
      <c r="F2787" s="189"/>
    </row>
    <row r="2788" spans="1:6" x14ac:dyDescent="0.25">
      <c r="A2788" s="189"/>
      <c r="B2788" s="189"/>
      <c r="C2788" s="189"/>
      <c r="D2788" s="189"/>
      <c r="E2788" s="189"/>
      <c r="F2788" s="189"/>
    </row>
    <row r="2789" spans="1:6" x14ac:dyDescent="0.25">
      <c r="A2789" s="189"/>
      <c r="B2789" s="189"/>
      <c r="C2789" s="189"/>
      <c r="D2789" s="189"/>
      <c r="E2789" s="189"/>
      <c r="F2789" s="189"/>
    </row>
    <row r="2790" spans="1:6" x14ac:dyDescent="0.25">
      <c r="A2790" s="189"/>
      <c r="B2790" s="189"/>
      <c r="C2790" s="189"/>
      <c r="D2790" s="189"/>
      <c r="E2790" s="189"/>
      <c r="F2790" s="189"/>
    </row>
    <row r="2791" spans="1:6" x14ac:dyDescent="0.25">
      <c r="A2791" s="189"/>
      <c r="B2791" s="189"/>
      <c r="C2791" s="189"/>
      <c r="D2791" s="189"/>
      <c r="E2791" s="189"/>
      <c r="F2791" s="189"/>
    </row>
    <row r="2792" spans="1:6" x14ac:dyDescent="0.25">
      <c r="A2792" s="189"/>
      <c r="B2792" s="189"/>
      <c r="C2792" s="189"/>
      <c r="D2792" s="189"/>
      <c r="E2792" s="189"/>
      <c r="F2792" s="189"/>
    </row>
    <row r="2793" spans="1:6" x14ac:dyDescent="0.25">
      <c r="A2793" s="189"/>
      <c r="B2793" s="189"/>
      <c r="C2793" s="189"/>
      <c r="D2793" s="189"/>
      <c r="E2793" s="189"/>
      <c r="F2793" s="189"/>
    </row>
    <row r="2794" spans="1:6" x14ac:dyDescent="0.25">
      <c r="A2794" s="189"/>
      <c r="B2794" s="189"/>
      <c r="C2794" s="189"/>
      <c r="D2794" s="189"/>
      <c r="E2794" s="189"/>
      <c r="F2794" s="189"/>
    </row>
    <row r="2795" spans="1:6" x14ac:dyDescent="0.25">
      <c r="A2795" s="189"/>
      <c r="B2795" s="189"/>
      <c r="C2795" s="189"/>
      <c r="D2795" s="189"/>
      <c r="E2795" s="189"/>
      <c r="F2795" s="189"/>
    </row>
    <row r="2796" spans="1:6" x14ac:dyDescent="0.25">
      <c r="A2796" s="189"/>
      <c r="B2796" s="189"/>
      <c r="C2796" s="189"/>
      <c r="D2796" s="189"/>
      <c r="E2796" s="189"/>
      <c r="F2796" s="189"/>
    </row>
    <row r="2797" spans="1:6" x14ac:dyDescent="0.25">
      <c r="A2797" s="189"/>
      <c r="B2797" s="189"/>
      <c r="C2797" s="189"/>
      <c r="D2797" s="189"/>
      <c r="E2797" s="189"/>
      <c r="F2797" s="189"/>
    </row>
    <row r="2798" spans="1:6" x14ac:dyDescent="0.25">
      <c r="A2798" s="189"/>
      <c r="B2798" s="189"/>
      <c r="C2798" s="189"/>
      <c r="D2798" s="189"/>
      <c r="E2798" s="189"/>
      <c r="F2798" s="189"/>
    </row>
    <row r="2799" spans="1:6" x14ac:dyDescent="0.25">
      <c r="A2799" s="189"/>
      <c r="B2799" s="189"/>
      <c r="C2799" s="189"/>
      <c r="D2799" s="189"/>
      <c r="E2799" s="189"/>
      <c r="F2799" s="189"/>
    </row>
    <row r="2800" spans="1:6" x14ac:dyDescent="0.25">
      <c r="A2800" s="189"/>
      <c r="B2800" s="189"/>
      <c r="C2800" s="189"/>
      <c r="D2800" s="189"/>
      <c r="E2800" s="189"/>
      <c r="F2800" s="189"/>
    </row>
    <row r="2801" spans="1:6" x14ac:dyDescent="0.25">
      <c r="A2801" s="189"/>
      <c r="B2801" s="189"/>
      <c r="C2801" s="189"/>
      <c r="D2801" s="189"/>
      <c r="E2801" s="189"/>
      <c r="F2801" s="189"/>
    </row>
    <row r="2802" spans="1:6" x14ac:dyDescent="0.25">
      <c r="A2802" s="189"/>
      <c r="B2802" s="189"/>
      <c r="C2802" s="189"/>
      <c r="D2802" s="189"/>
      <c r="E2802" s="189"/>
      <c r="F2802" s="189"/>
    </row>
    <row r="2803" spans="1:6" x14ac:dyDescent="0.25">
      <c r="A2803" s="189"/>
      <c r="B2803" s="189"/>
      <c r="C2803" s="189"/>
      <c r="D2803" s="189"/>
      <c r="E2803" s="189"/>
      <c r="F2803" s="189"/>
    </row>
    <row r="2804" spans="1:6" x14ac:dyDescent="0.25">
      <c r="A2804" s="189"/>
      <c r="B2804" s="189"/>
      <c r="C2804" s="189"/>
      <c r="D2804" s="189"/>
      <c r="E2804" s="189"/>
      <c r="F2804" s="189"/>
    </row>
    <row r="2805" spans="1:6" x14ac:dyDescent="0.25">
      <c r="A2805" s="189"/>
      <c r="B2805" s="189"/>
      <c r="C2805" s="189"/>
      <c r="D2805" s="189"/>
      <c r="E2805" s="189"/>
      <c r="F2805" s="189"/>
    </row>
    <row r="2806" spans="1:6" x14ac:dyDescent="0.25">
      <c r="A2806" s="189"/>
      <c r="B2806" s="189"/>
      <c r="C2806" s="189"/>
      <c r="D2806" s="189"/>
      <c r="E2806" s="189"/>
      <c r="F2806" s="189"/>
    </row>
    <row r="2807" spans="1:6" x14ac:dyDescent="0.25">
      <c r="A2807" s="189"/>
      <c r="B2807" s="189"/>
      <c r="C2807" s="189"/>
      <c r="D2807" s="189"/>
      <c r="E2807" s="189"/>
      <c r="F2807" s="189"/>
    </row>
    <row r="2808" spans="1:6" x14ac:dyDescent="0.25">
      <c r="A2808" s="189"/>
      <c r="B2808" s="189"/>
      <c r="C2808" s="189"/>
      <c r="D2808" s="189"/>
      <c r="E2808" s="189"/>
      <c r="F2808" s="189"/>
    </row>
    <row r="2809" spans="1:6" x14ac:dyDescent="0.25">
      <c r="A2809" s="189"/>
      <c r="B2809" s="189"/>
      <c r="C2809" s="189"/>
      <c r="D2809" s="189"/>
      <c r="E2809" s="189"/>
      <c r="F2809" s="189"/>
    </row>
    <row r="2810" spans="1:6" x14ac:dyDescent="0.25">
      <c r="A2810" s="189"/>
      <c r="B2810" s="189"/>
      <c r="C2810" s="189"/>
      <c r="D2810" s="189"/>
      <c r="E2810" s="189"/>
      <c r="F2810" s="189"/>
    </row>
    <row r="2811" spans="1:6" x14ac:dyDescent="0.25">
      <c r="A2811" s="189"/>
      <c r="B2811" s="189"/>
      <c r="C2811" s="189"/>
      <c r="D2811" s="189"/>
      <c r="E2811" s="189"/>
      <c r="F2811" s="189"/>
    </row>
    <row r="2812" spans="1:6" x14ac:dyDescent="0.25">
      <c r="A2812" s="189"/>
      <c r="B2812" s="189"/>
      <c r="C2812" s="189"/>
      <c r="D2812" s="189"/>
      <c r="E2812" s="189"/>
      <c r="F2812" s="189"/>
    </row>
    <row r="2813" spans="1:6" x14ac:dyDescent="0.25">
      <c r="A2813" s="189"/>
      <c r="B2813" s="189"/>
      <c r="C2813" s="189"/>
      <c r="D2813" s="189"/>
      <c r="E2813" s="189"/>
      <c r="F2813" s="189"/>
    </row>
    <row r="2814" spans="1:6" x14ac:dyDescent="0.25">
      <c r="A2814" s="189"/>
      <c r="B2814" s="189"/>
      <c r="C2814" s="189"/>
      <c r="D2814" s="189"/>
      <c r="E2814" s="189"/>
      <c r="F2814" s="189"/>
    </row>
    <row r="2815" spans="1:6" x14ac:dyDescent="0.25">
      <c r="A2815" s="189"/>
      <c r="B2815" s="189"/>
      <c r="C2815" s="189"/>
      <c r="D2815" s="189"/>
      <c r="E2815" s="189"/>
      <c r="F2815" s="189"/>
    </row>
    <row r="2816" spans="1:6" x14ac:dyDescent="0.25">
      <c r="A2816" s="189"/>
      <c r="B2816" s="189"/>
      <c r="C2816" s="189"/>
      <c r="D2816" s="189"/>
      <c r="E2816" s="189"/>
      <c r="F2816" s="189"/>
    </row>
    <row r="2817" spans="1:6" x14ac:dyDescent="0.25">
      <c r="A2817" s="189"/>
      <c r="B2817" s="189"/>
      <c r="C2817" s="189"/>
      <c r="D2817" s="189"/>
      <c r="E2817" s="189"/>
      <c r="F2817" s="189"/>
    </row>
    <row r="2818" spans="1:6" x14ac:dyDescent="0.25">
      <c r="A2818" s="189"/>
      <c r="B2818" s="189"/>
      <c r="C2818" s="189"/>
      <c r="D2818" s="189"/>
      <c r="E2818" s="189"/>
      <c r="F2818" s="189"/>
    </row>
    <row r="2819" spans="1:6" x14ac:dyDescent="0.25">
      <c r="A2819" s="189"/>
      <c r="B2819" s="189"/>
      <c r="C2819" s="189"/>
      <c r="D2819" s="189"/>
      <c r="E2819" s="189"/>
      <c r="F2819" s="189"/>
    </row>
    <row r="2820" spans="1:6" x14ac:dyDescent="0.25">
      <c r="A2820" s="189"/>
      <c r="B2820" s="189"/>
      <c r="C2820" s="189"/>
      <c r="D2820" s="189"/>
      <c r="E2820" s="189"/>
      <c r="F2820" s="189"/>
    </row>
    <row r="2821" spans="1:6" x14ac:dyDescent="0.25">
      <c r="A2821" s="189"/>
      <c r="B2821" s="189"/>
      <c r="C2821" s="189"/>
      <c r="D2821" s="189"/>
      <c r="E2821" s="189"/>
      <c r="F2821" s="189"/>
    </row>
    <row r="2822" spans="1:6" x14ac:dyDescent="0.25">
      <c r="A2822" s="189"/>
      <c r="B2822" s="189"/>
      <c r="C2822" s="189"/>
      <c r="D2822" s="189"/>
      <c r="E2822" s="189"/>
      <c r="F2822" s="189"/>
    </row>
    <row r="2823" spans="1:6" x14ac:dyDescent="0.25">
      <c r="A2823" s="189"/>
      <c r="B2823" s="189"/>
      <c r="C2823" s="189"/>
      <c r="D2823" s="189"/>
      <c r="E2823" s="189"/>
      <c r="F2823" s="189"/>
    </row>
    <row r="2824" spans="1:6" x14ac:dyDescent="0.25">
      <c r="A2824" s="189"/>
      <c r="B2824" s="189"/>
      <c r="C2824" s="189"/>
      <c r="D2824" s="189"/>
      <c r="E2824" s="189"/>
      <c r="F2824" s="189"/>
    </row>
    <row r="2825" spans="1:6" x14ac:dyDescent="0.25">
      <c r="A2825" s="189"/>
      <c r="B2825" s="189"/>
      <c r="C2825" s="189"/>
      <c r="D2825" s="189"/>
      <c r="E2825" s="189"/>
      <c r="F2825" s="189"/>
    </row>
    <row r="2826" spans="1:6" x14ac:dyDescent="0.25">
      <c r="A2826" s="189"/>
      <c r="B2826" s="189"/>
      <c r="C2826" s="189"/>
      <c r="D2826" s="189"/>
      <c r="E2826" s="189"/>
      <c r="F2826" s="189"/>
    </row>
    <row r="2827" spans="1:6" x14ac:dyDescent="0.25">
      <c r="A2827" s="189"/>
      <c r="B2827" s="189"/>
      <c r="C2827" s="189"/>
      <c r="D2827" s="189"/>
      <c r="E2827" s="189"/>
      <c r="F2827" s="189"/>
    </row>
    <row r="2828" spans="1:6" x14ac:dyDescent="0.25">
      <c r="A2828" s="189"/>
      <c r="B2828" s="189"/>
      <c r="C2828" s="189"/>
      <c r="D2828" s="189"/>
      <c r="E2828" s="189"/>
      <c r="F2828" s="189"/>
    </row>
    <row r="2829" spans="1:6" x14ac:dyDescent="0.25">
      <c r="A2829" s="189"/>
      <c r="B2829" s="189"/>
      <c r="C2829" s="189"/>
      <c r="D2829" s="189"/>
      <c r="E2829" s="189"/>
      <c r="F2829" s="189"/>
    </row>
    <row r="2830" spans="1:6" x14ac:dyDescent="0.25">
      <c r="A2830" s="189"/>
      <c r="B2830" s="189"/>
      <c r="C2830" s="189"/>
      <c r="D2830" s="189"/>
      <c r="E2830" s="189"/>
      <c r="F2830" s="189"/>
    </row>
    <row r="2831" spans="1:6" x14ac:dyDescent="0.25">
      <c r="A2831" s="189"/>
      <c r="B2831" s="189"/>
      <c r="C2831" s="189"/>
      <c r="D2831" s="189"/>
      <c r="E2831" s="189"/>
      <c r="F2831" s="189"/>
    </row>
    <row r="2832" spans="1:6" x14ac:dyDescent="0.25">
      <c r="A2832" s="189"/>
      <c r="B2832" s="189"/>
      <c r="C2832" s="189"/>
      <c r="D2832" s="189"/>
      <c r="E2832" s="189"/>
      <c r="F2832" s="189"/>
    </row>
    <row r="2833" spans="1:6" x14ac:dyDescent="0.25">
      <c r="A2833" s="189"/>
      <c r="B2833" s="189"/>
      <c r="C2833" s="189"/>
      <c r="D2833" s="189"/>
      <c r="E2833" s="189"/>
      <c r="F2833" s="189"/>
    </row>
    <row r="2834" spans="1:6" x14ac:dyDescent="0.25">
      <c r="A2834" s="189"/>
      <c r="B2834" s="189"/>
      <c r="C2834" s="189"/>
      <c r="D2834" s="189"/>
      <c r="E2834" s="189"/>
      <c r="F2834" s="189"/>
    </row>
    <row r="2835" spans="1:6" x14ac:dyDescent="0.25">
      <c r="A2835" s="189"/>
      <c r="B2835" s="189"/>
      <c r="C2835" s="189"/>
      <c r="D2835" s="189"/>
      <c r="E2835" s="189"/>
      <c r="F2835" s="189"/>
    </row>
    <row r="2836" spans="1:6" x14ac:dyDescent="0.25">
      <c r="A2836" s="189"/>
      <c r="B2836" s="189"/>
      <c r="C2836" s="189"/>
      <c r="D2836" s="189"/>
      <c r="E2836" s="189"/>
      <c r="F2836" s="189"/>
    </row>
    <row r="2837" spans="1:6" x14ac:dyDescent="0.25">
      <c r="A2837" s="189"/>
      <c r="B2837" s="189"/>
      <c r="C2837" s="189"/>
      <c r="D2837" s="189"/>
      <c r="E2837" s="189"/>
      <c r="F2837" s="189"/>
    </row>
    <row r="2838" spans="1:6" x14ac:dyDescent="0.25">
      <c r="A2838" s="189"/>
      <c r="B2838" s="189"/>
      <c r="C2838" s="189"/>
      <c r="D2838" s="189"/>
      <c r="E2838" s="189"/>
      <c r="F2838" s="189"/>
    </row>
    <row r="2839" spans="1:6" x14ac:dyDescent="0.25">
      <c r="A2839" s="189"/>
      <c r="B2839" s="189"/>
      <c r="C2839" s="189"/>
      <c r="D2839" s="189"/>
      <c r="E2839" s="189"/>
      <c r="F2839" s="189"/>
    </row>
    <row r="2840" spans="1:6" x14ac:dyDescent="0.25">
      <c r="A2840" s="189"/>
      <c r="B2840" s="189"/>
      <c r="C2840" s="189"/>
      <c r="D2840" s="189"/>
      <c r="E2840" s="189"/>
      <c r="F2840" s="189"/>
    </row>
    <row r="2841" spans="1:6" x14ac:dyDescent="0.25">
      <c r="A2841" s="189"/>
      <c r="B2841" s="189"/>
      <c r="C2841" s="189"/>
      <c r="D2841" s="189"/>
      <c r="E2841" s="189"/>
      <c r="F2841" s="189"/>
    </row>
    <row r="2842" spans="1:6" x14ac:dyDescent="0.25">
      <c r="A2842" s="189"/>
      <c r="B2842" s="189"/>
      <c r="C2842" s="189"/>
      <c r="D2842" s="189"/>
      <c r="E2842" s="189"/>
      <c r="F2842" s="189"/>
    </row>
    <row r="2843" spans="1:6" x14ac:dyDescent="0.25">
      <c r="A2843" s="189"/>
      <c r="B2843" s="189"/>
      <c r="C2843" s="189"/>
      <c r="D2843" s="189"/>
      <c r="E2843" s="189"/>
      <c r="F2843" s="189"/>
    </row>
    <row r="2844" spans="1:6" x14ac:dyDescent="0.25">
      <c r="A2844" s="189"/>
      <c r="B2844" s="189"/>
      <c r="C2844" s="189"/>
      <c r="D2844" s="189"/>
      <c r="E2844" s="189"/>
      <c r="F2844" s="189"/>
    </row>
    <row r="2845" spans="1:6" x14ac:dyDescent="0.25">
      <c r="A2845" s="189"/>
      <c r="B2845" s="189"/>
      <c r="C2845" s="189"/>
      <c r="D2845" s="189"/>
      <c r="E2845" s="189"/>
      <c r="F2845" s="189"/>
    </row>
    <row r="2846" spans="1:6" x14ac:dyDescent="0.25">
      <c r="A2846" s="189"/>
      <c r="B2846" s="189"/>
      <c r="C2846" s="189"/>
      <c r="D2846" s="189"/>
      <c r="E2846" s="189"/>
      <c r="F2846" s="189"/>
    </row>
    <row r="2847" spans="1:6" x14ac:dyDescent="0.25">
      <c r="A2847" s="189"/>
      <c r="B2847" s="189"/>
      <c r="C2847" s="189"/>
      <c r="D2847" s="189"/>
      <c r="E2847" s="189"/>
      <c r="F2847" s="189"/>
    </row>
    <row r="2848" spans="1:6" x14ac:dyDescent="0.25">
      <c r="A2848" s="189"/>
      <c r="B2848" s="189"/>
      <c r="C2848" s="189"/>
      <c r="D2848" s="189"/>
      <c r="E2848" s="189"/>
      <c r="F2848" s="189"/>
    </row>
    <row r="2849" spans="1:6" x14ac:dyDescent="0.25">
      <c r="A2849" s="189"/>
      <c r="B2849" s="189"/>
      <c r="C2849" s="189"/>
      <c r="D2849" s="189"/>
      <c r="E2849" s="189"/>
      <c r="F2849" s="189"/>
    </row>
    <row r="2850" spans="1:6" x14ac:dyDescent="0.25">
      <c r="A2850" s="189"/>
      <c r="B2850" s="189"/>
      <c r="C2850" s="189"/>
      <c r="D2850" s="189"/>
      <c r="E2850" s="189"/>
      <c r="F2850" s="189"/>
    </row>
    <row r="2851" spans="1:6" x14ac:dyDescent="0.25">
      <c r="A2851" s="189"/>
      <c r="B2851" s="189"/>
      <c r="C2851" s="189"/>
      <c r="D2851" s="189"/>
      <c r="E2851" s="189"/>
      <c r="F2851" s="189"/>
    </row>
    <row r="2852" spans="1:6" x14ac:dyDescent="0.25">
      <c r="A2852" s="189"/>
      <c r="B2852" s="189"/>
      <c r="C2852" s="189"/>
      <c r="D2852" s="189"/>
      <c r="E2852" s="189"/>
      <c r="F2852" s="189"/>
    </row>
    <row r="2853" spans="1:6" x14ac:dyDescent="0.25">
      <c r="A2853" s="189"/>
      <c r="B2853" s="189"/>
      <c r="C2853" s="189"/>
      <c r="D2853" s="189"/>
      <c r="E2853" s="189"/>
      <c r="F2853" s="189"/>
    </row>
    <row r="2854" spans="1:6" x14ac:dyDescent="0.25">
      <c r="A2854" s="189"/>
      <c r="B2854" s="189"/>
      <c r="C2854" s="189"/>
      <c r="D2854" s="189"/>
      <c r="E2854" s="189"/>
      <c r="F2854" s="189"/>
    </row>
    <row r="2855" spans="1:6" x14ac:dyDescent="0.25">
      <c r="A2855" s="189"/>
      <c r="B2855" s="189"/>
      <c r="C2855" s="189"/>
      <c r="D2855" s="189"/>
      <c r="E2855" s="189"/>
      <c r="F2855" s="189"/>
    </row>
    <row r="2856" spans="1:6" x14ac:dyDescent="0.25">
      <c r="A2856" s="189"/>
      <c r="B2856" s="189"/>
      <c r="C2856" s="189"/>
      <c r="D2856" s="189"/>
      <c r="E2856" s="189"/>
      <c r="F2856" s="189"/>
    </row>
    <row r="2857" spans="1:6" x14ac:dyDescent="0.25">
      <c r="A2857" s="189"/>
      <c r="B2857" s="189"/>
      <c r="C2857" s="189"/>
      <c r="D2857" s="189"/>
      <c r="E2857" s="189"/>
      <c r="F2857" s="189"/>
    </row>
    <row r="2858" spans="1:6" x14ac:dyDescent="0.25">
      <c r="A2858" s="189"/>
      <c r="B2858" s="189"/>
      <c r="C2858" s="189"/>
      <c r="D2858" s="189"/>
      <c r="E2858" s="189"/>
      <c r="F2858" s="189"/>
    </row>
    <row r="2859" spans="1:6" x14ac:dyDescent="0.25">
      <c r="A2859" s="189"/>
      <c r="B2859" s="189"/>
      <c r="C2859" s="189"/>
      <c r="D2859" s="189"/>
      <c r="E2859" s="189"/>
      <c r="F2859" s="189"/>
    </row>
    <row r="2860" spans="1:6" x14ac:dyDescent="0.25">
      <c r="A2860" s="189"/>
      <c r="B2860" s="189"/>
      <c r="C2860" s="189"/>
      <c r="D2860" s="189"/>
      <c r="E2860" s="189"/>
      <c r="F2860" s="189"/>
    </row>
    <row r="2861" spans="1:6" x14ac:dyDescent="0.25">
      <c r="A2861" s="189"/>
      <c r="B2861" s="189"/>
      <c r="C2861" s="189"/>
      <c r="D2861" s="189"/>
      <c r="E2861" s="189"/>
      <c r="F2861" s="189"/>
    </row>
    <row r="2862" spans="1:6" x14ac:dyDescent="0.25">
      <c r="A2862" s="189"/>
      <c r="B2862" s="189"/>
      <c r="C2862" s="189"/>
      <c r="D2862" s="189"/>
      <c r="E2862" s="189"/>
      <c r="F2862" s="189"/>
    </row>
    <row r="2863" spans="1:6" x14ac:dyDescent="0.25">
      <c r="A2863" s="189"/>
      <c r="B2863" s="189"/>
      <c r="C2863" s="189"/>
      <c r="D2863" s="189"/>
      <c r="E2863" s="189"/>
      <c r="F2863" s="189"/>
    </row>
    <row r="2864" spans="1:6" x14ac:dyDescent="0.25">
      <c r="A2864" s="189"/>
      <c r="B2864" s="189"/>
      <c r="C2864" s="189"/>
      <c r="D2864" s="189"/>
      <c r="E2864" s="189"/>
      <c r="F2864" s="189"/>
    </row>
    <row r="2865" spans="1:6" x14ac:dyDescent="0.25">
      <c r="A2865" s="189"/>
      <c r="B2865" s="189"/>
      <c r="C2865" s="189"/>
      <c r="D2865" s="189"/>
      <c r="E2865" s="189"/>
      <c r="F2865" s="189"/>
    </row>
    <row r="2866" spans="1:6" x14ac:dyDescent="0.25">
      <c r="A2866" s="189"/>
      <c r="B2866" s="189"/>
      <c r="C2866" s="189"/>
      <c r="D2866" s="189"/>
      <c r="E2866" s="189"/>
      <c r="F2866" s="189"/>
    </row>
    <row r="2867" spans="1:6" x14ac:dyDescent="0.25">
      <c r="A2867" s="189"/>
      <c r="B2867" s="189"/>
      <c r="C2867" s="189"/>
      <c r="D2867" s="189"/>
      <c r="E2867" s="189"/>
      <c r="F2867" s="189"/>
    </row>
    <row r="2868" spans="1:6" x14ac:dyDescent="0.25">
      <c r="A2868" s="189"/>
      <c r="B2868" s="189"/>
      <c r="C2868" s="189"/>
      <c r="D2868" s="189"/>
      <c r="E2868" s="189"/>
      <c r="F2868" s="189"/>
    </row>
    <row r="2869" spans="1:6" x14ac:dyDescent="0.25">
      <c r="A2869" s="189"/>
      <c r="B2869" s="189"/>
      <c r="C2869" s="189"/>
      <c r="D2869" s="189"/>
      <c r="E2869" s="189"/>
      <c r="F2869" s="189"/>
    </row>
    <row r="2870" spans="1:6" x14ac:dyDescent="0.25">
      <c r="A2870" s="189"/>
      <c r="B2870" s="189"/>
      <c r="C2870" s="189"/>
      <c r="D2870" s="189"/>
      <c r="E2870" s="189"/>
      <c r="F2870" s="189"/>
    </row>
    <row r="2871" spans="1:6" x14ac:dyDescent="0.25">
      <c r="A2871" s="189"/>
      <c r="B2871" s="189"/>
      <c r="C2871" s="189"/>
      <c r="D2871" s="189"/>
      <c r="E2871" s="189"/>
      <c r="F2871" s="189"/>
    </row>
    <row r="2872" spans="1:6" x14ac:dyDescent="0.25">
      <c r="A2872" s="189"/>
      <c r="B2872" s="189"/>
      <c r="C2872" s="189"/>
      <c r="D2872" s="189"/>
      <c r="E2872" s="189"/>
      <c r="F2872" s="189"/>
    </row>
    <row r="2873" spans="1:6" x14ac:dyDescent="0.25">
      <c r="A2873" s="189"/>
      <c r="B2873" s="189"/>
      <c r="C2873" s="189"/>
      <c r="D2873" s="189"/>
      <c r="E2873" s="189"/>
      <c r="F2873" s="189"/>
    </row>
    <row r="2874" spans="1:6" x14ac:dyDescent="0.25">
      <c r="A2874" s="189"/>
      <c r="B2874" s="189"/>
      <c r="C2874" s="189"/>
      <c r="D2874" s="189"/>
      <c r="E2874" s="189"/>
      <c r="F2874" s="189"/>
    </row>
    <row r="2875" spans="1:6" x14ac:dyDescent="0.25">
      <c r="A2875" s="189"/>
      <c r="B2875" s="189"/>
      <c r="C2875" s="189"/>
      <c r="D2875" s="189"/>
      <c r="E2875" s="189"/>
      <c r="F2875" s="189"/>
    </row>
    <row r="2876" spans="1:6" x14ac:dyDescent="0.25">
      <c r="A2876" s="189"/>
      <c r="B2876" s="189"/>
      <c r="C2876" s="189"/>
      <c r="D2876" s="189"/>
      <c r="E2876" s="189"/>
      <c r="F2876" s="189"/>
    </row>
    <row r="2877" spans="1:6" x14ac:dyDescent="0.25">
      <c r="A2877" s="189"/>
      <c r="B2877" s="189"/>
      <c r="C2877" s="189"/>
      <c r="D2877" s="189"/>
      <c r="E2877" s="189"/>
      <c r="F2877" s="189"/>
    </row>
    <row r="2878" spans="1:6" x14ac:dyDescent="0.25">
      <c r="A2878" s="189"/>
      <c r="B2878" s="189"/>
      <c r="C2878" s="189"/>
      <c r="D2878" s="189"/>
      <c r="E2878" s="189"/>
      <c r="F2878" s="189"/>
    </row>
    <row r="2879" spans="1:6" x14ac:dyDescent="0.25">
      <c r="A2879" s="189"/>
      <c r="B2879" s="189"/>
      <c r="C2879" s="189"/>
      <c r="D2879" s="189"/>
      <c r="E2879" s="189"/>
      <c r="F2879" s="189"/>
    </row>
    <row r="2880" spans="1:6" x14ac:dyDescent="0.25">
      <c r="A2880" s="189"/>
      <c r="B2880" s="189"/>
      <c r="C2880" s="189"/>
      <c r="D2880" s="189"/>
      <c r="E2880" s="189"/>
      <c r="F2880" s="189"/>
    </row>
    <row r="2881" spans="1:6" x14ac:dyDescent="0.25">
      <c r="A2881" s="189"/>
      <c r="B2881" s="189"/>
      <c r="C2881" s="189"/>
      <c r="D2881" s="189"/>
      <c r="E2881" s="189"/>
      <c r="F2881" s="189"/>
    </row>
    <row r="2882" spans="1:6" x14ac:dyDescent="0.25">
      <c r="A2882" s="189"/>
      <c r="B2882" s="189"/>
      <c r="C2882" s="189"/>
      <c r="D2882" s="189"/>
      <c r="E2882" s="189"/>
      <c r="F2882" s="189"/>
    </row>
    <row r="2883" spans="1:6" x14ac:dyDescent="0.25">
      <c r="A2883" s="189"/>
      <c r="B2883" s="189"/>
      <c r="C2883" s="189"/>
      <c r="D2883" s="189"/>
      <c r="E2883" s="189"/>
      <c r="F2883" s="189"/>
    </row>
    <row r="2884" spans="1:6" x14ac:dyDescent="0.25">
      <c r="A2884" s="189"/>
      <c r="B2884" s="189"/>
      <c r="C2884" s="189"/>
      <c r="D2884" s="189"/>
      <c r="E2884" s="189"/>
      <c r="F2884" s="189"/>
    </row>
    <row r="2885" spans="1:6" x14ac:dyDescent="0.25">
      <c r="A2885" s="189"/>
      <c r="B2885" s="189"/>
      <c r="C2885" s="189"/>
      <c r="D2885" s="189"/>
      <c r="E2885" s="189"/>
      <c r="F2885" s="189"/>
    </row>
    <row r="2886" spans="1:6" x14ac:dyDescent="0.25">
      <c r="A2886" s="189"/>
      <c r="B2886" s="189"/>
      <c r="C2886" s="189"/>
      <c r="D2886" s="189"/>
      <c r="E2886" s="189"/>
      <c r="F2886" s="189"/>
    </row>
    <row r="2887" spans="1:6" x14ac:dyDescent="0.25">
      <c r="A2887" s="189"/>
      <c r="B2887" s="189"/>
      <c r="C2887" s="189"/>
      <c r="D2887" s="189"/>
      <c r="E2887" s="189"/>
      <c r="F2887" s="189"/>
    </row>
    <row r="2888" spans="1:6" x14ac:dyDescent="0.25">
      <c r="A2888" s="189"/>
      <c r="B2888" s="189"/>
      <c r="C2888" s="189"/>
      <c r="D2888" s="189"/>
      <c r="E2888" s="189"/>
      <c r="F2888" s="189"/>
    </row>
    <row r="2889" spans="1:6" x14ac:dyDescent="0.25">
      <c r="A2889" s="189"/>
      <c r="B2889" s="189"/>
      <c r="C2889" s="189"/>
      <c r="D2889" s="189"/>
      <c r="E2889" s="189"/>
      <c r="F2889" s="189"/>
    </row>
    <row r="2890" spans="1:6" x14ac:dyDescent="0.25">
      <c r="A2890" s="189"/>
      <c r="B2890" s="189"/>
      <c r="C2890" s="189"/>
      <c r="D2890" s="189"/>
      <c r="E2890" s="189"/>
      <c r="F2890" s="189"/>
    </row>
    <row r="2891" spans="1:6" x14ac:dyDescent="0.25">
      <c r="A2891" s="189"/>
      <c r="B2891" s="189"/>
      <c r="C2891" s="189"/>
      <c r="D2891" s="189"/>
      <c r="E2891" s="189"/>
      <c r="F2891" s="189"/>
    </row>
    <row r="2892" spans="1:6" x14ac:dyDescent="0.25">
      <c r="A2892" s="189"/>
      <c r="B2892" s="189"/>
      <c r="C2892" s="189"/>
      <c r="D2892" s="189"/>
      <c r="E2892" s="189"/>
      <c r="F2892" s="189"/>
    </row>
    <row r="2893" spans="1:6" x14ac:dyDescent="0.25">
      <c r="A2893" s="189"/>
      <c r="B2893" s="189"/>
      <c r="C2893" s="189"/>
      <c r="D2893" s="189"/>
      <c r="E2893" s="189"/>
      <c r="F2893" s="189"/>
    </row>
    <row r="2894" spans="1:6" x14ac:dyDescent="0.25">
      <c r="A2894" s="189"/>
      <c r="B2894" s="189"/>
      <c r="C2894" s="189"/>
      <c r="D2894" s="189"/>
      <c r="E2894" s="189"/>
      <c r="F2894" s="189"/>
    </row>
    <row r="2895" spans="1:6" x14ac:dyDescent="0.25">
      <c r="A2895" s="189"/>
      <c r="B2895" s="189"/>
      <c r="C2895" s="189"/>
      <c r="D2895" s="189"/>
      <c r="E2895" s="189"/>
      <c r="F2895" s="189"/>
    </row>
    <row r="2896" spans="1:6" x14ac:dyDescent="0.25">
      <c r="A2896" s="189"/>
      <c r="B2896" s="189"/>
      <c r="C2896" s="189"/>
      <c r="D2896" s="189"/>
      <c r="E2896" s="189"/>
      <c r="F2896" s="189"/>
    </row>
    <row r="2897" spans="1:6" x14ac:dyDescent="0.25">
      <c r="A2897" s="189"/>
      <c r="B2897" s="189"/>
      <c r="C2897" s="189"/>
      <c r="D2897" s="189"/>
      <c r="E2897" s="189"/>
      <c r="F2897" s="189"/>
    </row>
    <row r="2898" spans="1:6" x14ac:dyDescent="0.25">
      <c r="A2898" s="189"/>
      <c r="B2898" s="189"/>
      <c r="C2898" s="189"/>
      <c r="D2898" s="189"/>
      <c r="E2898" s="189"/>
      <c r="F2898" s="189"/>
    </row>
    <row r="2899" spans="1:6" x14ac:dyDescent="0.25">
      <c r="A2899" s="189"/>
      <c r="B2899" s="189"/>
      <c r="C2899" s="189"/>
      <c r="D2899" s="189"/>
      <c r="E2899" s="189"/>
      <c r="F2899" s="189"/>
    </row>
    <row r="2900" spans="1:6" x14ac:dyDescent="0.25">
      <c r="A2900" s="189"/>
      <c r="B2900" s="189"/>
      <c r="C2900" s="189"/>
      <c r="D2900" s="189"/>
      <c r="E2900" s="189"/>
      <c r="F2900" s="189"/>
    </row>
    <row r="2901" spans="1:6" x14ac:dyDescent="0.25">
      <c r="A2901" s="189"/>
      <c r="B2901" s="189"/>
      <c r="C2901" s="189"/>
      <c r="D2901" s="189"/>
      <c r="E2901" s="189"/>
      <c r="F2901" s="189"/>
    </row>
    <row r="2902" spans="1:6" x14ac:dyDescent="0.25">
      <c r="A2902" s="189"/>
      <c r="B2902" s="189"/>
      <c r="C2902" s="189"/>
      <c r="D2902" s="189"/>
      <c r="E2902" s="189"/>
      <c r="F2902" s="189"/>
    </row>
    <row r="2903" spans="1:6" x14ac:dyDescent="0.25">
      <c r="A2903" s="189"/>
      <c r="B2903" s="189"/>
      <c r="C2903" s="189"/>
      <c r="D2903" s="189"/>
      <c r="E2903" s="189"/>
      <c r="F2903" s="189"/>
    </row>
    <row r="2904" spans="1:6" x14ac:dyDescent="0.25">
      <c r="A2904" s="189"/>
      <c r="B2904" s="189"/>
      <c r="C2904" s="189"/>
      <c r="D2904" s="189"/>
      <c r="E2904" s="189"/>
      <c r="F2904" s="189"/>
    </row>
    <row r="2905" spans="1:6" x14ac:dyDescent="0.25">
      <c r="A2905" s="189"/>
      <c r="B2905" s="189"/>
      <c r="C2905" s="189"/>
      <c r="D2905" s="189"/>
      <c r="E2905" s="189"/>
      <c r="F2905" s="189"/>
    </row>
    <row r="2906" spans="1:6" x14ac:dyDescent="0.25">
      <c r="A2906" s="189"/>
      <c r="B2906" s="189"/>
      <c r="C2906" s="189"/>
      <c r="D2906" s="189"/>
      <c r="E2906" s="189"/>
      <c r="F2906" s="189"/>
    </row>
    <row r="2907" spans="1:6" x14ac:dyDescent="0.25">
      <c r="A2907" s="189"/>
      <c r="B2907" s="189"/>
      <c r="C2907" s="189"/>
      <c r="D2907" s="189"/>
      <c r="E2907" s="189"/>
      <c r="F2907" s="189"/>
    </row>
    <row r="2908" spans="1:6" x14ac:dyDescent="0.25">
      <c r="A2908" s="189"/>
      <c r="B2908" s="189"/>
      <c r="C2908" s="189"/>
      <c r="D2908" s="189"/>
      <c r="E2908" s="189"/>
      <c r="F2908" s="189"/>
    </row>
    <row r="2909" spans="1:6" x14ac:dyDescent="0.25">
      <c r="A2909" s="189"/>
      <c r="B2909" s="189"/>
      <c r="C2909" s="189"/>
      <c r="D2909" s="189"/>
      <c r="E2909" s="189"/>
      <c r="F2909" s="189"/>
    </row>
    <row r="2910" spans="1:6" x14ac:dyDescent="0.25">
      <c r="A2910" s="189"/>
      <c r="B2910" s="189"/>
      <c r="C2910" s="189"/>
      <c r="D2910" s="189"/>
      <c r="E2910" s="189"/>
      <c r="F2910" s="189"/>
    </row>
    <row r="2911" spans="1:6" x14ac:dyDescent="0.25">
      <c r="A2911" s="189"/>
      <c r="B2911" s="189"/>
      <c r="C2911" s="189"/>
      <c r="D2911" s="189"/>
      <c r="E2911" s="189"/>
      <c r="F2911" s="189"/>
    </row>
    <row r="2912" spans="1:6" x14ac:dyDescent="0.25">
      <c r="A2912" s="189"/>
      <c r="B2912" s="189"/>
      <c r="C2912" s="189"/>
      <c r="D2912" s="189"/>
      <c r="E2912" s="189"/>
      <c r="F2912" s="189"/>
    </row>
    <row r="2913" spans="1:6" x14ac:dyDescent="0.25">
      <c r="A2913" s="189"/>
      <c r="B2913" s="189"/>
      <c r="C2913" s="189"/>
      <c r="D2913" s="189"/>
      <c r="E2913" s="189"/>
      <c r="F2913" s="189"/>
    </row>
    <row r="2914" spans="1:6" x14ac:dyDescent="0.25">
      <c r="A2914" s="189"/>
      <c r="B2914" s="189"/>
      <c r="C2914" s="189"/>
      <c r="D2914" s="189"/>
      <c r="E2914" s="189"/>
      <c r="F2914" s="189"/>
    </row>
    <row r="2915" spans="1:6" x14ac:dyDescent="0.25">
      <c r="A2915" s="189"/>
      <c r="B2915" s="189"/>
      <c r="C2915" s="189"/>
      <c r="D2915" s="189"/>
      <c r="E2915" s="189"/>
      <c r="F2915" s="189"/>
    </row>
    <row r="2916" spans="1:6" x14ac:dyDescent="0.25">
      <c r="A2916" s="189"/>
      <c r="B2916" s="189"/>
      <c r="C2916" s="189"/>
      <c r="D2916" s="189"/>
      <c r="E2916" s="189"/>
      <c r="F2916" s="189"/>
    </row>
    <row r="2917" spans="1:6" x14ac:dyDescent="0.25">
      <c r="A2917" s="189"/>
      <c r="B2917" s="189"/>
      <c r="C2917" s="189"/>
      <c r="D2917" s="189"/>
      <c r="E2917" s="189"/>
      <c r="F2917" s="189"/>
    </row>
    <row r="2918" spans="1:6" x14ac:dyDescent="0.25">
      <c r="A2918" s="189"/>
      <c r="B2918" s="189"/>
      <c r="C2918" s="189"/>
      <c r="D2918" s="189"/>
      <c r="E2918" s="189"/>
      <c r="F2918" s="189"/>
    </row>
    <row r="2919" spans="1:6" x14ac:dyDescent="0.25">
      <c r="A2919" s="189"/>
      <c r="B2919" s="189"/>
      <c r="C2919" s="189"/>
      <c r="D2919" s="189"/>
      <c r="E2919" s="189"/>
      <c r="F2919" s="189"/>
    </row>
    <row r="2920" spans="1:6" x14ac:dyDescent="0.25">
      <c r="A2920" s="189"/>
      <c r="B2920" s="189"/>
      <c r="C2920" s="189"/>
      <c r="D2920" s="189"/>
      <c r="E2920" s="189"/>
      <c r="F2920" s="189"/>
    </row>
    <row r="2921" spans="1:6" x14ac:dyDescent="0.25">
      <c r="A2921" s="189"/>
      <c r="B2921" s="189"/>
      <c r="C2921" s="189"/>
      <c r="D2921" s="189"/>
      <c r="E2921" s="189"/>
      <c r="F2921" s="189"/>
    </row>
    <row r="2922" spans="1:6" x14ac:dyDescent="0.25">
      <c r="A2922" s="189"/>
      <c r="B2922" s="189"/>
      <c r="C2922" s="189"/>
      <c r="D2922" s="189"/>
      <c r="E2922" s="189"/>
      <c r="F2922" s="189"/>
    </row>
    <row r="2923" spans="1:6" x14ac:dyDescent="0.25">
      <c r="A2923" s="189"/>
      <c r="B2923" s="189"/>
      <c r="C2923" s="189"/>
      <c r="D2923" s="189"/>
      <c r="E2923" s="189"/>
      <c r="F2923" s="189"/>
    </row>
    <row r="2924" spans="1:6" x14ac:dyDescent="0.25">
      <c r="A2924" s="189"/>
      <c r="B2924" s="189"/>
      <c r="C2924" s="189"/>
      <c r="D2924" s="189"/>
      <c r="E2924" s="189"/>
      <c r="F2924" s="189"/>
    </row>
    <row r="2925" spans="1:6" x14ac:dyDescent="0.25">
      <c r="A2925" s="189"/>
      <c r="B2925" s="189"/>
      <c r="C2925" s="189"/>
      <c r="D2925" s="189"/>
      <c r="E2925" s="189"/>
      <c r="F2925" s="189"/>
    </row>
    <row r="2926" spans="1:6" x14ac:dyDescent="0.25">
      <c r="A2926" s="189"/>
      <c r="B2926" s="189"/>
      <c r="C2926" s="189"/>
      <c r="D2926" s="189"/>
      <c r="E2926" s="189"/>
      <c r="F2926" s="189"/>
    </row>
    <row r="2927" spans="1:6" x14ac:dyDescent="0.25">
      <c r="A2927" s="189"/>
      <c r="B2927" s="189"/>
      <c r="C2927" s="189"/>
      <c r="D2927" s="189"/>
      <c r="E2927" s="189"/>
      <c r="F2927" s="189"/>
    </row>
    <row r="2928" spans="1:6" x14ac:dyDescent="0.25">
      <c r="A2928" s="189"/>
      <c r="B2928" s="189"/>
      <c r="C2928" s="189"/>
      <c r="D2928" s="189"/>
      <c r="E2928" s="189"/>
      <c r="F2928" s="189"/>
    </row>
    <row r="2929" spans="1:6" x14ac:dyDescent="0.25">
      <c r="A2929" s="189"/>
      <c r="B2929" s="189"/>
      <c r="C2929" s="189"/>
      <c r="D2929" s="189"/>
      <c r="E2929" s="189"/>
      <c r="F2929" s="189"/>
    </row>
    <row r="2930" spans="1:6" x14ac:dyDescent="0.25">
      <c r="A2930" s="189"/>
      <c r="B2930" s="189"/>
      <c r="C2930" s="189"/>
      <c r="D2930" s="189"/>
      <c r="E2930" s="189"/>
      <c r="F2930" s="189"/>
    </row>
    <row r="2931" spans="1:6" x14ac:dyDescent="0.25">
      <c r="A2931" s="189"/>
      <c r="B2931" s="189"/>
      <c r="C2931" s="189"/>
      <c r="D2931" s="189"/>
      <c r="E2931" s="189"/>
      <c r="F2931" s="189"/>
    </row>
    <row r="2932" spans="1:6" x14ac:dyDescent="0.25">
      <c r="A2932" s="189"/>
      <c r="B2932" s="189"/>
      <c r="C2932" s="189"/>
      <c r="D2932" s="189"/>
      <c r="E2932" s="189"/>
      <c r="F2932" s="189"/>
    </row>
    <row r="2933" spans="1:6" x14ac:dyDescent="0.25">
      <c r="A2933" s="189"/>
      <c r="B2933" s="189"/>
      <c r="C2933" s="189"/>
      <c r="D2933" s="189"/>
      <c r="E2933" s="189"/>
      <c r="F2933" s="189"/>
    </row>
    <row r="2934" spans="1:6" x14ac:dyDescent="0.25">
      <c r="A2934" s="189"/>
      <c r="B2934" s="189"/>
      <c r="C2934" s="189"/>
      <c r="D2934" s="189"/>
      <c r="E2934" s="189"/>
      <c r="F2934" s="189"/>
    </row>
    <row r="2935" spans="1:6" x14ac:dyDescent="0.25">
      <c r="A2935" s="189"/>
      <c r="B2935" s="189"/>
      <c r="C2935" s="189"/>
      <c r="D2935" s="189"/>
      <c r="E2935" s="189"/>
      <c r="F2935" s="189"/>
    </row>
    <row r="2936" spans="1:6" x14ac:dyDescent="0.25">
      <c r="A2936" s="189"/>
      <c r="B2936" s="189"/>
      <c r="C2936" s="189"/>
      <c r="D2936" s="189"/>
      <c r="E2936" s="189"/>
      <c r="F2936" s="189"/>
    </row>
    <row r="2937" spans="1:6" x14ac:dyDescent="0.25">
      <c r="A2937" s="189"/>
      <c r="B2937" s="189"/>
      <c r="C2937" s="189"/>
      <c r="D2937" s="189"/>
      <c r="E2937" s="189"/>
      <c r="F2937" s="189"/>
    </row>
    <row r="2938" spans="1:6" x14ac:dyDescent="0.25">
      <c r="A2938" s="189"/>
      <c r="B2938" s="189"/>
      <c r="C2938" s="189"/>
      <c r="D2938" s="189"/>
      <c r="E2938" s="189"/>
      <c r="F2938" s="189"/>
    </row>
    <row r="2939" spans="1:6" x14ac:dyDescent="0.25">
      <c r="A2939" s="189"/>
      <c r="B2939" s="189"/>
      <c r="C2939" s="189"/>
      <c r="D2939" s="189"/>
      <c r="E2939" s="189"/>
      <c r="F2939" s="189"/>
    </row>
    <row r="2940" spans="1:6" x14ac:dyDescent="0.25">
      <c r="A2940" s="189"/>
      <c r="B2940" s="189"/>
      <c r="C2940" s="189"/>
      <c r="D2940" s="189"/>
      <c r="E2940" s="189"/>
      <c r="F2940" s="189"/>
    </row>
    <row r="2941" spans="1:6" x14ac:dyDescent="0.25">
      <c r="A2941" s="189"/>
      <c r="B2941" s="189"/>
      <c r="C2941" s="189"/>
      <c r="D2941" s="189"/>
      <c r="E2941" s="189"/>
      <c r="F2941" s="189"/>
    </row>
    <row r="2942" spans="1:6" x14ac:dyDescent="0.25">
      <c r="A2942" s="189"/>
      <c r="B2942" s="189"/>
      <c r="C2942" s="189"/>
      <c r="D2942" s="189"/>
      <c r="E2942" s="189"/>
      <c r="F2942" s="189"/>
    </row>
    <row r="2943" spans="1:6" x14ac:dyDescent="0.25">
      <c r="A2943" s="189"/>
      <c r="B2943" s="189"/>
      <c r="C2943" s="189"/>
      <c r="D2943" s="189"/>
      <c r="E2943" s="189"/>
      <c r="F2943" s="189"/>
    </row>
    <row r="2944" spans="1:6" x14ac:dyDescent="0.25">
      <c r="A2944" s="189"/>
      <c r="B2944" s="189"/>
      <c r="C2944" s="189"/>
      <c r="D2944" s="189"/>
      <c r="E2944" s="189"/>
      <c r="F2944" s="189"/>
    </row>
    <row r="2945" spans="1:6" x14ac:dyDescent="0.25">
      <c r="A2945" s="189"/>
      <c r="B2945" s="189"/>
      <c r="C2945" s="189"/>
      <c r="D2945" s="189"/>
      <c r="E2945" s="189"/>
      <c r="F2945" s="189"/>
    </row>
    <row r="2946" spans="1:6" x14ac:dyDescent="0.25">
      <c r="A2946" s="189"/>
      <c r="B2946" s="189"/>
      <c r="C2946" s="189"/>
      <c r="D2946" s="189"/>
      <c r="E2946" s="189"/>
      <c r="F2946" s="189"/>
    </row>
    <row r="2947" spans="1:6" x14ac:dyDescent="0.25">
      <c r="A2947" s="189"/>
      <c r="B2947" s="189"/>
      <c r="C2947" s="189"/>
      <c r="D2947" s="189"/>
      <c r="E2947" s="189"/>
      <c r="F2947" s="189"/>
    </row>
    <row r="2948" spans="1:6" x14ac:dyDescent="0.25">
      <c r="A2948" s="189"/>
      <c r="B2948" s="189"/>
      <c r="C2948" s="189"/>
      <c r="D2948" s="189"/>
      <c r="E2948" s="189"/>
      <c r="F2948" s="189"/>
    </row>
    <row r="2949" spans="1:6" x14ac:dyDescent="0.25">
      <c r="A2949" s="189"/>
      <c r="B2949" s="189"/>
      <c r="C2949" s="189"/>
      <c r="D2949" s="189"/>
      <c r="E2949" s="189"/>
      <c r="F2949" s="189"/>
    </row>
    <row r="2950" spans="1:6" x14ac:dyDescent="0.25">
      <c r="A2950" s="189"/>
      <c r="B2950" s="189"/>
      <c r="C2950" s="189"/>
      <c r="D2950" s="189"/>
      <c r="E2950" s="189"/>
      <c r="F2950" s="189"/>
    </row>
    <row r="2951" spans="1:6" x14ac:dyDescent="0.25">
      <c r="A2951" s="189"/>
      <c r="B2951" s="189"/>
      <c r="C2951" s="189"/>
      <c r="D2951" s="189"/>
      <c r="E2951" s="189"/>
      <c r="F2951" s="189"/>
    </row>
    <row r="2952" spans="1:6" x14ac:dyDescent="0.25">
      <c r="A2952" s="189"/>
      <c r="B2952" s="189"/>
      <c r="C2952" s="189"/>
      <c r="D2952" s="189"/>
      <c r="E2952" s="189"/>
      <c r="F2952" s="189"/>
    </row>
    <row r="2953" spans="1:6" x14ac:dyDescent="0.25">
      <c r="A2953" s="189"/>
      <c r="B2953" s="189"/>
      <c r="C2953" s="189"/>
      <c r="D2953" s="189"/>
      <c r="E2953" s="189"/>
      <c r="F2953" s="189"/>
    </row>
    <row r="2954" spans="1:6" x14ac:dyDescent="0.25">
      <c r="A2954" s="189"/>
      <c r="B2954" s="189"/>
      <c r="C2954" s="189"/>
      <c r="D2954" s="189"/>
      <c r="E2954" s="189"/>
      <c r="F2954" s="189"/>
    </row>
    <row r="2955" spans="1:6" x14ac:dyDescent="0.25">
      <c r="A2955" s="189"/>
      <c r="B2955" s="189"/>
      <c r="C2955" s="189"/>
      <c r="D2955" s="189"/>
      <c r="E2955" s="189"/>
      <c r="F2955" s="189"/>
    </row>
    <row r="2956" spans="1:6" x14ac:dyDescent="0.25">
      <c r="A2956" s="189"/>
      <c r="B2956" s="189"/>
      <c r="C2956" s="189"/>
      <c r="D2956" s="189"/>
      <c r="E2956" s="189"/>
      <c r="F2956" s="189"/>
    </row>
    <row r="2957" spans="1:6" x14ac:dyDescent="0.25">
      <c r="A2957" s="189"/>
      <c r="B2957" s="189"/>
      <c r="C2957" s="189"/>
      <c r="D2957" s="189"/>
      <c r="E2957" s="189"/>
      <c r="F2957" s="189"/>
    </row>
    <row r="2958" spans="1:6" x14ac:dyDescent="0.25">
      <c r="A2958" s="189"/>
      <c r="B2958" s="189"/>
      <c r="C2958" s="189"/>
      <c r="D2958" s="189"/>
      <c r="E2958" s="189"/>
      <c r="F2958" s="189"/>
    </row>
    <row r="2959" spans="1:6" x14ac:dyDescent="0.25">
      <c r="A2959" s="189"/>
      <c r="B2959" s="189"/>
      <c r="C2959" s="189"/>
      <c r="D2959" s="189"/>
      <c r="E2959" s="189"/>
      <c r="F2959" s="189"/>
    </row>
    <row r="2960" spans="1:6" x14ac:dyDescent="0.25">
      <c r="A2960" s="189"/>
      <c r="B2960" s="189"/>
      <c r="C2960" s="189"/>
      <c r="D2960" s="189"/>
      <c r="E2960" s="189"/>
      <c r="F2960" s="189"/>
    </row>
    <row r="2961" spans="1:6" x14ac:dyDescent="0.25">
      <c r="A2961" s="189"/>
      <c r="B2961" s="189"/>
      <c r="C2961" s="189"/>
      <c r="D2961" s="189"/>
      <c r="E2961" s="189"/>
      <c r="F2961" s="189"/>
    </row>
    <row r="2962" spans="1:6" x14ac:dyDescent="0.25">
      <c r="A2962" s="189"/>
      <c r="B2962" s="189"/>
      <c r="C2962" s="189"/>
      <c r="D2962" s="189"/>
      <c r="E2962" s="189"/>
      <c r="F2962" s="189"/>
    </row>
    <row r="2963" spans="1:6" x14ac:dyDescent="0.25">
      <c r="A2963" s="189"/>
      <c r="B2963" s="189"/>
      <c r="C2963" s="189"/>
      <c r="D2963" s="189"/>
      <c r="E2963" s="189"/>
      <c r="F2963" s="189"/>
    </row>
    <row r="2964" spans="1:6" x14ac:dyDescent="0.25">
      <c r="A2964" s="189"/>
      <c r="B2964" s="189"/>
      <c r="C2964" s="189"/>
      <c r="D2964" s="189"/>
      <c r="E2964" s="189"/>
      <c r="F2964" s="189"/>
    </row>
    <row r="2965" spans="1:6" x14ac:dyDescent="0.25">
      <c r="A2965" s="189"/>
      <c r="B2965" s="189"/>
      <c r="C2965" s="189"/>
      <c r="D2965" s="189"/>
      <c r="E2965" s="189"/>
      <c r="F2965" s="189"/>
    </row>
    <row r="2966" spans="1:6" x14ac:dyDescent="0.25">
      <c r="A2966" s="189"/>
      <c r="B2966" s="189"/>
      <c r="C2966" s="189"/>
      <c r="D2966" s="189"/>
      <c r="E2966" s="189"/>
      <c r="F2966" s="189"/>
    </row>
    <row r="2967" spans="1:6" x14ac:dyDescent="0.25">
      <c r="A2967" s="189"/>
      <c r="B2967" s="189"/>
      <c r="C2967" s="189"/>
      <c r="D2967" s="189"/>
      <c r="E2967" s="189"/>
      <c r="F2967" s="189"/>
    </row>
    <row r="2968" spans="1:6" x14ac:dyDescent="0.25">
      <c r="A2968" s="189"/>
      <c r="B2968" s="189"/>
      <c r="C2968" s="189"/>
      <c r="D2968" s="189"/>
      <c r="E2968" s="189"/>
      <c r="F2968" s="189"/>
    </row>
    <row r="2969" spans="1:6" x14ac:dyDescent="0.25">
      <c r="A2969" s="189"/>
      <c r="B2969" s="189"/>
      <c r="C2969" s="189"/>
      <c r="D2969" s="189"/>
      <c r="E2969" s="189"/>
      <c r="F2969" s="189"/>
    </row>
    <row r="2970" spans="1:6" x14ac:dyDescent="0.25">
      <c r="A2970" s="189"/>
      <c r="B2970" s="189"/>
      <c r="C2970" s="189"/>
      <c r="D2970" s="189"/>
      <c r="E2970" s="189"/>
      <c r="F2970" s="189"/>
    </row>
    <row r="2971" spans="1:6" x14ac:dyDescent="0.25">
      <c r="A2971" s="189"/>
      <c r="B2971" s="189"/>
      <c r="C2971" s="189"/>
      <c r="D2971" s="189"/>
      <c r="E2971" s="189"/>
      <c r="F2971" s="189"/>
    </row>
    <row r="2972" spans="1:6" x14ac:dyDescent="0.25">
      <c r="A2972" s="189"/>
      <c r="B2972" s="189"/>
      <c r="C2972" s="189"/>
      <c r="D2972" s="189"/>
      <c r="E2972" s="189"/>
      <c r="F2972" s="189"/>
    </row>
    <row r="2973" spans="1:6" x14ac:dyDescent="0.25">
      <c r="A2973" s="189"/>
      <c r="B2973" s="189"/>
      <c r="C2973" s="189"/>
      <c r="D2973" s="189"/>
      <c r="E2973" s="189"/>
      <c r="F2973" s="189"/>
    </row>
    <row r="2974" spans="1:6" x14ac:dyDescent="0.25">
      <c r="A2974" s="189"/>
      <c r="B2974" s="189"/>
      <c r="C2974" s="189"/>
      <c r="D2974" s="189"/>
      <c r="E2974" s="189"/>
      <c r="F2974" s="189"/>
    </row>
    <row r="2975" spans="1:6" x14ac:dyDescent="0.25">
      <c r="A2975" s="189"/>
      <c r="B2975" s="189"/>
      <c r="C2975" s="189"/>
      <c r="D2975" s="189"/>
      <c r="E2975" s="189"/>
      <c r="F2975" s="189"/>
    </row>
    <row r="2976" spans="1:6" x14ac:dyDescent="0.25">
      <c r="A2976" s="189"/>
      <c r="B2976" s="189"/>
      <c r="C2976" s="189"/>
      <c r="D2976" s="189"/>
      <c r="E2976" s="189"/>
      <c r="F2976" s="189"/>
    </row>
    <row r="2977" spans="1:6" x14ac:dyDescent="0.25">
      <c r="A2977" s="189"/>
      <c r="B2977" s="189"/>
      <c r="C2977" s="189"/>
      <c r="D2977" s="189"/>
      <c r="E2977" s="189"/>
      <c r="F2977" s="189"/>
    </row>
    <row r="2978" spans="1:6" x14ac:dyDescent="0.25">
      <c r="A2978" s="189"/>
      <c r="B2978" s="189"/>
      <c r="C2978" s="189"/>
      <c r="D2978" s="189"/>
      <c r="E2978" s="189"/>
      <c r="F2978" s="189"/>
    </row>
    <row r="2979" spans="1:6" x14ac:dyDescent="0.25">
      <c r="A2979" s="189"/>
      <c r="B2979" s="189"/>
      <c r="C2979" s="189"/>
      <c r="D2979" s="189"/>
      <c r="E2979" s="189"/>
      <c r="F2979" s="189"/>
    </row>
    <row r="2980" spans="1:6" x14ac:dyDescent="0.25">
      <c r="A2980" s="189"/>
      <c r="B2980" s="189"/>
      <c r="C2980" s="189"/>
      <c r="D2980" s="189"/>
      <c r="E2980" s="189"/>
      <c r="F2980" s="189"/>
    </row>
    <row r="2981" spans="1:6" x14ac:dyDescent="0.25">
      <c r="A2981" s="189"/>
      <c r="B2981" s="189"/>
      <c r="C2981" s="189"/>
      <c r="D2981" s="189"/>
      <c r="E2981" s="189"/>
      <c r="F2981" s="189"/>
    </row>
    <row r="2982" spans="1:6" x14ac:dyDescent="0.25">
      <c r="A2982" s="189"/>
      <c r="B2982" s="189"/>
      <c r="C2982" s="189"/>
      <c r="D2982" s="189"/>
      <c r="E2982" s="189"/>
      <c r="F2982" s="189"/>
    </row>
    <row r="2983" spans="1:6" x14ac:dyDescent="0.25">
      <c r="A2983" s="189"/>
      <c r="B2983" s="189"/>
      <c r="C2983" s="189"/>
      <c r="D2983" s="189"/>
      <c r="E2983" s="189"/>
      <c r="F2983" s="189"/>
    </row>
    <row r="2984" spans="1:6" x14ac:dyDescent="0.25">
      <c r="A2984" s="189"/>
      <c r="B2984" s="189"/>
      <c r="C2984" s="189"/>
      <c r="D2984" s="189"/>
      <c r="E2984" s="189"/>
      <c r="F2984" s="189"/>
    </row>
    <row r="2985" spans="1:6" x14ac:dyDescent="0.25">
      <c r="A2985" s="189"/>
      <c r="B2985" s="189"/>
      <c r="C2985" s="189"/>
      <c r="D2985" s="189"/>
      <c r="E2985" s="189"/>
      <c r="F2985" s="189"/>
    </row>
    <row r="2986" spans="1:6" x14ac:dyDescent="0.25">
      <c r="A2986" s="189"/>
      <c r="B2986" s="189"/>
      <c r="C2986" s="189"/>
      <c r="D2986" s="189"/>
      <c r="E2986" s="189"/>
      <c r="F2986" s="189"/>
    </row>
    <row r="2987" spans="1:6" x14ac:dyDescent="0.25">
      <c r="A2987" s="189"/>
      <c r="B2987" s="189"/>
      <c r="C2987" s="189"/>
      <c r="D2987" s="189"/>
      <c r="E2987" s="189"/>
      <c r="F2987" s="189"/>
    </row>
    <row r="2988" spans="1:6" x14ac:dyDescent="0.25">
      <c r="A2988" s="189"/>
      <c r="B2988" s="189"/>
      <c r="C2988" s="189"/>
      <c r="D2988" s="189"/>
      <c r="E2988" s="189"/>
      <c r="F2988" s="189"/>
    </row>
    <row r="2989" spans="1:6" x14ac:dyDescent="0.25">
      <c r="A2989" s="189"/>
      <c r="B2989" s="189"/>
      <c r="C2989" s="189"/>
      <c r="D2989" s="189"/>
      <c r="E2989" s="189"/>
      <c r="F2989" s="189"/>
    </row>
    <row r="2990" spans="1:6" x14ac:dyDescent="0.25">
      <c r="A2990" s="189"/>
      <c r="B2990" s="189"/>
      <c r="C2990" s="189"/>
      <c r="D2990" s="189"/>
      <c r="E2990" s="189"/>
      <c r="F2990" s="189"/>
    </row>
    <row r="2991" spans="1:6" x14ac:dyDescent="0.25">
      <c r="A2991" s="189"/>
      <c r="B2991" s="189"/>
      <c r="C2991" s="189"/>
      <c r="D2991" s="189"/>
      <c r="E2991" s="189"/>
      <c r="F2991" s="189"/>
    </row>
    <row r="2992" spans="1:6" x14ac:dyDescent="0.25">
      <c r="A2992" s="189"/>
      <c r="B2992" s="189"/>
      <c r="C2992" s="189"/>
      <c r="D2992" s="189"/>
      <c r="E2992" s="189"/>
      <c r="F2992" s="189"/>
    </row>
    <row r="2993" spans="1:6" x14ac:dyDescent="0.25">
      <c r="A2993" s="189"/>
      <c r="B2993" s="189"/>
      <c r="C2993" s="189"/>
      <c r="D2993" s="189"/>
      <c r="E2993" s="189"/>
      <c r="F2993" s="189"/>
    </row>
    <row r="2994" spans="1:6" x14ac:dyDescent="0.25">
      <c r="A2994" s="189"/>
      <c r="B2994" s="189"/>
      <c r="C2994" s="189"/>
      <c r="D2994" s="189"/>
      <c r="E2994" s="189"/>
      <c r="F2994" s="189"/>
    </row>
    <row r="2995" spans="1:6" x14ac:dyDescent="0.25">
      <c r="A2995" s="189"/>
      <c r="B2995" s="189"/>
      <c r="C2995" s="189"/>
      <c r="D2995" s="189"/>
      <c r="E2995" s="189"/>
      <c r="F2995" s="189"/>
    </row>
    <row r="2996" spans="1:6" x14ac:dyDescent="0.25">
      <c r="A2996" s="189"/>
      <c r="B2996" s="189"/>
      <c r="C2996" s="189"/>
      <c r="D2996" s="189"/>
      <c r="E2996" s="189"/>
      <c r="F2996" s="189"/>
    </row>
    <row r="2997" spans="1:6" x14ac:dyDescent="0.25">
      <c r="A2997" s="189"/>
      <c r="B2997" s="189"/>
      <c r="C2997" s="189"/>
      <c r="D2997" s="189"/>
      <c r="E2997" s="189"/>
      <c r="F2997" s="189"/>
    </row>
    <row r="2998" spans="1:6" x14ac:dyDescent="0.25">
      <c r="A2998" s="189"/>
      <c r="B2998" s="189"/>
      <c r="C2998" s="189"/>
      <c r="D2998" s="189"/>
      <c r="E2998" s="189"/>
      <c r="F2998" s="189"/>
    </row>
    <row r="2999" spans="1:6" x14ac:dyDescent="0.25">
      <c r="A2999" s="189"/>
      <c r="B2999" s="189"/>
      <c r="C2999" s="189"/>
      <c r="D2999" s="189"/>
      <c r="E2999" s="189"/>
      <c r="F2999" s="189"/>
    </row>
    <row r="3000" spans="1:6" x14ac:dyDescent="0.25">
      <c r="A3000" s="189"/>
      <c r="B3000" s="189"/>
      <c r="C3000" s="189"/>
      <c r="D3000" s="189"/>
      <c r="E3000" s="189"/>
      <c r="F3000" s="189"/>
    </row>
    <row r="3001" spans="1:6" x14ac:dyDescent="0.25">
      <c r="A3001" s="189"/>
      <c r="B3001" s="189"/>
      <c r="C3001" s="189"/>
      <c r="D3001" s="189"/>
      <c r="E3001" s="189"/>
      <c r="F3001" s="189"/>
    </row>
    <row r="3002" spans="1:6" x14ac:dyDescent="0.25">
      <c r="A3002" s="189"/>
      <c r="B3002" s="189"/>
      <c r="C3002" s="189"/>
      <c r="D3002" s="189"/>
      <c r="E3002" s="189"/>
      <c r="F3002" s="189"/>
    </row>
    <row r="3003" spans="1:6" x14ac:dyDescent="0.25">
      <c r="A3003" s="189"/>
      <c r="B3003" s="189"/>
      <c r="C3003" s="189"/>
      <c r="D3003" s="189"/>
      <c r="E3003" s="189"/>
      <c r="F3003" s="189"/>
    </row>
    <row r="3004" spans="1:6" x14ac:dyDescent="0.25">
      <c r="A3004" s="189"/>
      <c r="B3004" s="189"/>
      <c r="C3004" s="189"/>
      <c r="D3004" s="189"/>
      <c r="E3004" s="189"/>
      <c r="F3004" s="189"/>
    </row>
    <row r="3005" spans="1:6" x14ac:dyDescent="0.25">
      <c r="A3005" s="189"/>
      <c r="B3005" s="189"/>
      <c r="C3005" s="189"/>
      <c r="D3005" s="189"/>
      <c r="E3005" s="189"/>
      <c r="F3005" s="189"/>
    </row>
    <row r="3006" spans="1:6" x14ac:dyDescent="0.25">
      <c r="A3006" s="189"/>
      <c r="B3006" s="189"/>
      <c r="C3006" s="189"/>
      <c r="D3006" s="189"/>
      <c r="E3006" s="189"/>
      <c r="F3006" s="189"/>
    </row>
    <row r="3007" spans="1:6" x14ac:dyDescent="0.25">
      <c r="A3007" s="189"/>
      <c r="B3007" s="189"/>
      <c r="C3007" s="189"/>
      <c r="D3007" s="189"/>
      <c r="E3007" s="189"/>
      <c r="F3007" s="189"/>
    </row>
    <row r="3008" spans="1:6" x14ac:dyDescent="0.25">
      <c r="A3008" s="189"/>
      <c r="B3008" s="189"/>
      <c r="C3008" s="189"/>
      <c r="D3008" s="189"/>
      <c r="E3008" s="189"/>
      <c r="F3008" s="189"/>
    </row>
    <row r="3009" spans="1:6" x14ac:dyDescent="0.25">
      <c r="A3009" s="189"/>
      <c r="B3009" s="189"/>
      <c r="C3009" s="189"/>
      <c r="D3009" s="189"/>
      <c r="E3009" s="189"/>
      <c r="F3009" s="189"/>
    </row>
    <row r="3010" spans="1:6" x14ac:dyDescent="0.25">
      <c r="A3010" s="189"/>
      <c r="B3010" s="189"/>
      <c r="C3010" s="189"/>
      <c r="D3010" s="189"/>
      <c r="E3010" s="189"/>
      <c r="F3010" s="189"/>
    </row>
    <row r="3011" spans="1:6" x14ac:dyDescent="0.25">
      <c r="A3011" s="189"/>
      <c r="B3011" s="189"/>
      <c r="C3011" s="189"/>
      <c r="D3011" s="189"/>
      <c r="E3011" s="189"/>
      <c r="F3011" s="189"/>
    </row>
    <row r="3012" spans="1:6" x14ac:dyDescent="0.25">
      <c r="A3012" s="189"/>
      <c r="B3012" s="189"/>
      <c r="C3012" s="189"/>
      <c r="D3012" s="189"/>
      <c r="E3012" s="189"/>
      <c r="F3012" s="189"/>
    </row>
    <row r="3013" spans="1:6" x14ac:dyDescent="0.25">
      <c r="A3013" s="189"/>
      <c r="B3013" s="189"/>
      <c r="C3013" s="189"/>
      <c r="D3013" s="189"/>
      <c r="E3013" s="189"/>
      <c r="F3013" s="189"/>
    </row>
    <row r="3014" spans="1:6" x14ac:dyDescent="0.25">
      <c r="A3014" s="189"/>
      <c r="B3014" s="189"/>
      <c r="C3014" s="189"/>
      <c r="D3014" s="189"/>
      <c r="E3014" s="189"/>
      <c r="F3014" s="189"/>
    </row>
    <row r="3015" spans="1:6" x14ac:dyDescent="0.25">
      <c r="A3015" s="189"/>
      <c r="B3015" s="189"/>
      <c r="C3015" s="189"/>
      <c r="D3015" s="189"/>
      <c r="E3015" s="189"/>
      <c r="F3015" s="189"/>
    </row>
    <row r="3016" spans="1:6" x14ac:dyDescent="0.25">
      <c r="A3016" s="189"/>
      <c r="B3016" s="189"/>
      <c r="C3016" s="189"/>
      <c r="D3016" s="189"/>
      <c r="E3016" s="189"/>
      <c r="F3016" s="189"/>
    </row>
    <row r="3017" spans="1:6" x14ac:dyDescent="0.25">
      <c r="A3017" s="189"/>
      <c r="B3017" s="189"/>
      <c r="C3017" s="189"/>
      <c r="D3017" s="189"/>
      <c r="E3017" s="189"/>
      <c r="F3017" s="189"/>
    </row>
    <row r="3018" spans="1:6" x14ac:dyDescent="0.25">
      <c r="A3018" s="189"/>
      <c r="B3018" s="189"/>
      <c r="C3018" s="189"/>
      <c r="D3018" s="189"/>
      <c r="E3018" s="189"/>
      <c r="F3018" s="189"/>
    </row>
    <row r="3019" spans="1:6" x14ac:dyDescent="0.25">
      <c r="A3019" s="189"/>
      <c r="B3019" s="189"/>
      <c r="C3019" s="189"/>
      <c r="D3019" s="189"/>
      <c r="E3019" s="189"/>
      <c r="F3019" s="189"/>
    </row>
    <row r="3020" spans="1:6" x14ac:dyDescent="0.25">
      <c r="A3020" s="189"/>
      <c r="B3020" s="189"/>
      <c r="C3020" s="189"/>
      <c r="D3020" s="189"/>
      <c r="E3020" s="189"/>
      <c r="F3020" s="189"/>
    </row>
    <row r="3021" spans="1:6" x14ac:dyDescent="0.25">
      <c r="A3021" s="189"/>
      <c r="B3021" s="189"/>
      <c r="C3021" s="189"/>
      <c r="D3021" s="189"/>
      <c r="E3021" s="189"/>
      <c r="F3021" s="189"/>
    </row>
    <row r="3022" spans="1:6" x14ac:dyDescent="0.25">
      <c r="A3022" s="189"/>
      <c r="B3022" s="189"/>
      <c r="C3022" s="189"/>
      <c r="D3022" s="189"/>
      <c r="E3022" s="189"/>
      <c r="F3022" s="189"/>
    </row>
    <row r="3023" spans="1:6" x14ac:dyDescent="0.25">
      <c r="A3023" s="189"/>
      <c r="B3023" s="189"/>
      <c r="C3023" s="189"/>
      <c r="D3023" s="189"/>
      <c r="E3023" s="189"/>
      <c r="F3023" s="189"/>
    </row>
    <row r="3024" spans="1:6" x14ac:dyDescent="0.25">
      <c r="A3024" s="189"/>
      <c r="B3024" s="189"/>
      <c r="C3024" s="189"/>
      <c r="D3024" s="189"/>
      <c r="E3024" s="189"/>
      <c r="F3024" s="189"/>
    </row>
    <row r="3025" spans="1:6" x14ac:dyDescent="0.25">
      <c r="A3025" s="189"/>
      <c r="B3025" s="189"/>
      <c r="C3025" s="189"/>
      <c r="D3025" s="189"/>
      <c r="E3025" s="189"/>
      <c r="F3025" s="189"/>
    </row>
    <row r="3026" spans="1:6" x14ac:dyDescent="0.25">
      <c r="A3026" s="189"/>
      <c r="B3026" s="189"/>
      <c r="C3026" s="189"/>
      <c r="D3026" s="189"/>
      <c r="E3026" s="189"/>
      <c r="F3026" s="189"/>
    </row>
    <row r="3027" spans="1:6" x14ac:dyDescent="0.25">
      <c r="A3027" s="189"/>
      <c r="B3027" s="189"/>
      <c r="C3027" s="189"/>
      <c r="D3027" s="189"/>
      <c r="E3027" s="189"/>
      <c r="F3027" s="189"/>
    </row>
    <row r="3028" spans="1:6" x14ac:dyDescent="0.25">
      <c r="A3028" s="189"/>
      <c r="B3028" s="189"/>
      <c r="C3028" s="189"/>
      <c r="D3028" s="189"/>
      <c r="E3028" s="189"/>
      <c r="F3028" s="189"/>
    </row>
    <row r="3029" spans="1:6" x14ac:dyDescent="0.25">
      <c r="A3029" s="189"/>
      <c r="B3029" s="189"/>
      <c r="C3029" s="189"/>
      <c r="D3029" s="189"/>
      <c r="E3029" s="189"/>
      <c r="F3029" s="189"/>
    </row>
    <row r="3030" spans="1:6" x14ac:dyDescent="0.25">
      <c r="A3030" s="189"/>
      <c r="B3030" s="189"/>
      <c r="C3030" s="189"/>
      <c r="D3030" s="189"/>
      <c r="E3030" s="189"/>
      <c r="F3030" s="189"/>
    </row>
    <row r="3031" spans="1:6" x14ac:dyDescent="0.25">
      <c r="A3031" s="189"/>
      <c r="B3031" s="189"/>
      <c r="C3031" s="189"/>
      <c r="D3031" s="189"/>
      <c r="E3031" s="189"/>
      <c r="F3031" s="189"/>
    </row>
    <row r="3032" spans="1:6" x14ac:dyDescent="0.25">
      <c r="A3032" s="189"/>
      <c r="B3032" s="189"/>
      <c r="C3032" s="189"/>
      <c r="D3032" s="189"/>
      <c r="E3032" s="189"/>
      <c r="F3032" s="189"/>
    </row>
    <row r="3033" spans="1:6" x14ac:dyDescent="0.25">
      <c r="A3033" s="189"/>
      <c r="B3033" s="189"/>
      <c r="C3033" s="189"/>
      <c r="D3033" s="189"/>
      <c r="E3033" s="189"/>
      <c r="F3033" s="189"/>
    </row>
    <row r="3034" spans="1:6" x14ac:dyDescent="0.25">
      <c r="A3034" s="189"/>
      <c r="B3034" s="189"/>
      <c r="C3034" s="189"/>
      <c r="D3034" s="189"/>
      <c r="E3034" s="189"/>
      <c r="F3034" s="189"/>
    </row>
    <row r="3035" spans="1:6" x14ac:dyDescent="0.25">
      <c r="A3035" s="189"/>
      <c r="B3035" s="189"/>
      <c r="C3035" s="189"/>
      <c r="D3035" s="189"/>
      <c r="E3035" s="189"/>
      <c r="F3035" s="189"/>
    </row>
    <row r="3036" spans="1:6" x14ac:dyDescent="0.25">
      <c r="A3036" s="189"/>
      <c r="B3036" s="189"/>
      <c r="C3036" s="189"/>
      <c r="D3036" s="189"/>
      <c r="E3036" s="189"/>
      <c r="F3036" s="189"/>
    </row>
    <row r="3037" spans="1:6" x14ac:dyDescent="0.25">
      <c r="A3037" s="189"/>
      <c r="B3037" s="189"/>
      <c r="C3037" s="189"/>
      <c r="D3037" s="189"/>
      <c r="E3037" s="189"/>
      <c r="F3037" s="189"/>
    </row>
    <row r="3038" spans="1:6" x14ac:dyDescent="0.25">
      <c r="A3038" s="189"/>
      <c r="B3038" s="189"/>
      <c r="C3038" s="189"/>
      <c r="D3038" s="189"/>
      <c r="E3038" s="189"/>
      <c r="F3038" s="189"/>
    </row>
    <row r="3039" spans="1:6" x14ac:dyDescent="0.25">
      <c r="A3039" s="189"/>
      <c r="B3039" s="189"/>
      <c r="C3039" s="189"/>
      <c r="D3039" s="189"/>
      <c r="E3039" s="189"/>
      <c r="F3039" s="189"/>
    </row>
    <row r="3040" spans="1:6" x14ac:dyDescent="0.25">
      <c r="A3040" s="189"/>
      <c r="B3040" s="189"/>
      <c r="C3040" s="189"/>
      <c r="D3040" s="189"/>
      <c r="E3040" s="189"/>
      <c r="F3040" s="189"/>
    </row>
    <row r="3041" spans="1:6" x14ac:dyDescent="0.25">
      <c r="A3041" s="189"/>
      <c r="B3041" s="189"/>
      <c r="C3041" s="189"/>
      <c r="D3041" s="189"/>
      <c r="E3041" s="189"/>
      <c r="F3041" s="189"/>
    </row>
    <row r="3042" spans="1:6" x14ac:dyDescent="0.25">
      <c r="A3042" s="189"/>
      <c r="B3042" s="189"/>
      <c r="C3042" s="189"/>
      <c r="D3042" s="189"/>
      <c r="E3042" s="189"/>
      <c r="F3042" s="189"/>
    </row>
    <row r="3043" spans="1:6" x14ac:dyDescent="0.25">
      <c r="A3043" s="189"/>
      <c r="B3043" s="189"/>
      <c r="C3043" s="189"/>
      <c r="D3043" s="189"/>
      <c r="E3043" s="189"/>
      <c r="F3043" s="189"/>
    </row>
    <row r="3044" spans="1:6" x14ac:dyDescent="0.25">
      <c r="A3044" s="189"/>
      <c r="B3044" s="189"/>
      <c r="C3044" s="189"/>
      <c r="D3044" s="189"/>
      <c r="E3044" s="189"/>
      <c r="F3044" s="189"/>
    </row>
    <row r="3045" spans="1:6" x14ac:dyDescent="0.25">
      <c r="A3045" s="189"/>
      <c r="B3045" s="189"/>
      <c r="C3045" s="189"/>
      <c r="D3045" s="189"/>
      <c r="E3045" s="189"/>
      <c r="F3045" s="189"/>
    </row>
    <row r="3046" spans="1:6" x14ac:dyDescent="0.25">
      <c r="A3046" s="189"/>
      <c r="B3046" s="189"/>
      <c r="C3046" s="189"/>
      <c r="D3046" s="189"/>
      <c r="E3046" s="189"/>
      <c r="F3046" s="189"/>
    </row>
    <row r="3047" spans="1:6" x14ac:dyDescent="0.25">
      <c r="A3047" s="189"/>
      <c r="B3047" s="189"/>
      <c r="C3047" s="189"/>
      <c r="D3047" s="189"/>
      <c r="E3047" s="189"/>
      <c r="F3047" s="189"/>
    </row>
    <row r="3048" spans="1:6" x14ac:dyDescent="0.25">
      <c r="A3048" s="189"/>
      <c r="B3048" s="189"/>
      <c r="C3048" s="189"/>
      <c r="D3048" s="189"/>
      <c r="E3048" s="189"/>
      <c r="F3048" s="189"/>
    </row>
    <row r="3049" spans="1:6" x14ac:dyDescent="0.25">
      <c r="A3049" s="189"/>
      <c r="B3049" s="189"/>
      <c r="C3049" s="189"/>
      <c r="D3049" s="189"/>
      <c r="E3049" s="189"/>
      <c r="F3049" s="189"/>
    </row>
    <row r="3050" spans="1:6" x14ac:dyDescent="0.25">
      <c r="A3050" s="189"/>
      <c r="B3050" s="189"/>
      <c r="C3050" s="189"/>
      <c r="D3050" s="189"/>
      <c r="E3050" s="189"/>
      <c r="F3050" s="189"/>
    </row>
    <row r="3051" spans="1:6" x14ac:dyDescent="0.25">
      <c r="A3051" s="189"/>
      <c r="B3051" s="189"/>
      <c r="C3051" s="189"/>
      <c r="D3051" s="189"/>
      <c r="E3051" s="189"/>
      <c r="F3051" s="189"/>
    </row>
    <row r="3052" spans="1:6" x14ac:dyDescent="0.25">
      <c r="A3052" s="189"/>
      <c r="B3052" s="189"/>
      <c r="C3052" s="189"/>
      <c r="D3052" s="189"/>
      <c r="E3052" s="189"/>
      <c r="F3052" s="189"/>
    </row>
    <row r="3053" spans="1:6" x14ac:dyDescent="0.25">
      <c r="A3053" s="189"/>
      <c r="B3053" s="189"/>
      <c r="C3053" s="189"/>
      <c r="D3053" s="189"/>
      <c r="E3053" s="189"/>
      <c r="F3053" s="189"/>
    </row>
    <row r="3054" spans="1:6" x14ac:dyDescent="0.25">
      <c r="A3054" s="189"/>
      <c r="B3054" s="189"/>
      <c r="C3054" s="189"/>
      <c r="D3054" s="189"/>
      <c r="E3054" s="189"/>
      <c r="F3054" s="189"/>
    </row>
    <row r="3055" spans="1:6" x14ac:dyDescent="0.25">
      <c r="A3055" s="189"/>
      <c r="B3055" s="189"/>
      <c r="C3055" s="189"/>
      <c r="D3055" s="189"/>
      <c r="E3055" s="189"/>
      <c r="F3055" s="189"/>
    </row>
    <row r="3056" spans="1:6" x14ac:dyDescent="0.25">
      <c r="A3056" s="189"/>
      <c r="B3056" s="189"/>
      <c r="C3056" s="189"/>
      <c r="D3056" s="189"/>
      <c r="E3056" s="189"/>
      <c r="F3056" s="189"/>
    </row>
    <row r="3057" spans="1:6" x14ac:dyDescent="0.25">
      <c r="A3057" s="189"/>
      <c r="B3057" s="189"/>
      <c r="C3057" s="189"/>
      <c r="D3057" s="189"/>
      <c r="E3057" s="189"/>
      <c r="F3057" s="189"/>
    </row>
    <row r="3058" spans="1:6" x14ac:dyDescent="0.25">
      <c r="A3058" s="189"/>
      <c r="B3058" s="189"/>
      <c r="C3058" s="189"/>
      <c r="D3058" s="189"/>
      <c r="E3058" s="189"/>
      <c r="F3058" s="189"/>
    </row>
    <row r="3059" spans="1:6" x14ac:dyDescent="0.25">
      <c r="A3059" s="189"/>
      <c r="B3059" s="189"/>
      <c r="C3059" s="189"/>
      <c r="D3059" s="189"/>
      <c r="E3059" s="189"/>
      <c r="F3059" s="189"/>
    </row>
    <row r="3060" spans="1:6" x14ac:dyDescent="0.25">
      <c r="A3060" s="189"/>
      <c r="B3060" s="189"/>
      <c r="C3060" s="189"/>
      <c r="D3060" s="189"/>
      <c r="E3060" s="189"/>
      <c r="F3060" s="189"/>
    </row>
    <row r="3061" spans="1:6" x14ac:dyDescent="0.25">
      <c r="A3061" s="189"/>
      <c r="B3061" s="189"/>
      <c r="C3061" s="189"/>
      <c r="D3061" s="189"/>
      <c r="E3061" s="189"/>
      <c r="F3061" s="189"/>
    </row>
    <row r="3062" spans="1:6" x14ac:dyDescent="0.25">
      <c r="A3062" s="189"/>
      <c r="B3062" s="189"/>
      <c r="C3062" s="189"/>
      <c r="D3062" s="189"/>
      <c r="E3062" s="189"/>
      <c r="F3062" s="189"/>
    </row>
    <row r="3063" spans="1:6" x14ac:dyDescent="0.25">
      <c r="A3063" s="189"/>
      <c r="B3063" s="189"/>
      <c r="C3063" s="189"/>
      <c r="D3063" s="189"/>
      <c r="E3063" s="189"/>
      <c r="F3063" s="189"/>
    </row>
    <row r="3064" spans="1:6" x14ac:dyDescent="0.25">
      <c r="A3064" s="189"/>
      <c r="B3064" s="189"/>
      <c r="C3064" s="189"/>
      <c r="D3064" s="189"/>
      <c r="E3064" s="189"/>
      <c r="F3064" s="189"/>
    </row>
    <row r="3065" spans="1:6" x14ac:dyDescent="0.25">
      <c r="A3065" s="189"/>
      <c r="B3065" s="189"/>
      <c r="C3065" s="189"/>
      <c r="D3065" s="189"/>
      <c r="E3065" s="189"/>
      <c r="F3065" s="189"/>
    </row>
    <row r="3066" spans="1:6" x14ac:dyDescent="0.25">
      <c r="A3066" s="189"/>
      <c r="B3066" s="189"/>
      <c r="C3066" s="189"/>
      <c r="D3066" s="189"/>
      <c r="E3066" s="189"/>
      <c r="F3066" s="189"/>
    </row>
    <row r="3067" spans="1:6" x14ac:dyDescent="0.25">
      <c r="A3067" s="189"/>
      <c r="B3067" s="189"/>
      <c r="C3067" s="189"/>
      <c r="D3067" s="189"/>
      <c r="E3067" s="189"/>
      <c r="F3067" s="189"/>
    </row>
    <row r="3068" spans="1:6" x14ac:dyDescent="0.25">
      <c r="A3068" s="189"/>
      <c r="B3068" s="189"/>
      <c r="C3068" s="189"/>
      <c r="D3068" s="189"/>
      <c r="E3068" s="189"/>
      <c r="F3068" s="189"/>
    </row>
    <row r="3069" spans="1:6" x14ac:dyDescent="0.25">
      <c r="A3069" s="189"/>
      <c r="B3069" s="189"/>
      <c r="C3069" s="189"/>
      <c r="D3069" s="189"/>
      <c r="E3069" s="189"/>
      <c r="F3069" s="189"/>
    </row>
    <row r="3070" spans="1:6" x14ac:dyDescent="0.25">
      <c r="A3070" s="189"/>
      <c r="B3070" s="189"/>
      <c r="C3070" s="189"/>
      <c r="D3070" s="189"/>
      <c r="E3070" s="189"/>
      <c r="F3070" s="189"/>
    </row>
    <row r="3071" spans="1:6" x14ac:dyDescent="0.25">
      <c r="A3071" s="189"/>
      <c r="B3071" s="189"/>
      <c r="C3071" s="189"/>
      <c r="D3071" s="189"/>
      <c r="E3071" s="189"/>
      <c r="F3071" s="189"/>
    </row>
    <row r="3072" spans="1:6" x14ac:dyDescent="0.25">
      <c r="A3072" s="189"/>
      <c r="B3072" s="189"/>
      <c r="C3072" s="189"/>
      <c r="D3072" s="189"/>
      <c r="E3072" s="189"/>
      <c r="F3072" s="189"/>
    </row>
    <row r="3073" spans="1:6" x14ac:dyDescent="0.25">
      <c r="A3073" s="189"/>
      <c r="B3073" s="189"/>
      <c r="C3073" s="189"/>
      <c r="D3073" s="189"/>
      <c r="E3073" s="189"/>
      <c r="F3073" s="189"/>
    </row>
    <row r="3074" spans="1:6" x14ac:dyDescent="0.25">
      <c r="A3074" s="189"/>
      <c r="B3074" s="189"/>
      <c r="C3074" s="189"/>
      <c r="D3074" s="189"/>
      <c r="E3074" s="189"/>
      <c r="F3074" s="189"/>
    </row>
    <row r="3075" spans="1:6" x14ac:dyDescent="0.25">
      <c r="A3075" s="189"/>
      <c r="B3075" s="189"/>
      <c r="C3075" s="189"/>
      <c r="D3075" s="189"/>
      <c r="E3075" s="189"/>
      <c r="F3075" s="189"/>
    </row>
    <row r="3076" spans="1:6" x14ac:dyDescent="0.25">
      <c r="A3076" s="189"/>
      <c r="B3076" s="189"/>
      <c r="C3076" s="189"/>
      <c r="D3076" s="189"/>
      <c r="E3076" s="189"/>
      <c r="F3076" s="189"/>
    </row>
    <row r="3077" spans="1:6" x14ac:dyDescent="0.25">
      <c r="A3077" s="189"/>
      <c r="B3077" s="189"/>
      <c r="C3077" s="189"/>
      <c r="D3077" s="189"/>
      <c r="E3077" s="189"/>
      <c r="F3077" s="189"/>
    </row>
    <row r="3078" spans="1:6" x14ac:dyDescent="0.25">
      <c r="A3078" s="189"/>
      <c r="B3078" s="189"/>
      <c r="C3078" s="189"/>
      <c r="D3078" s="189"/>
      <c r="E3078" s="189"/>
      <c r="F3078" s="189"/>
    </row>
    <row r="3079" spans="1:6" x14ac:dyDescent="0.25">
      <c r="A3079" s="189"/>
      <c r="B3079" s="189"/>
      <c r="C3079" s="189"/>
      <c r="D3079" s="189"/>
      <c r="E3079" s="189"/>
      <c r="F3079" s="189"/>
    </row>
    <row r="3080" spans="1:6" x14ac:dyDescent="0.25">
      <c r="A3080" s="189"/>
      <c r="B3080" s="189"/>
      <c r="C3080" s="189"/>
      <c r="D3080" s="189"/>
      <c r="E3080" s="189"/>
      <c r="F3080" s="189"/>
    </row>
    <row r="3081" spans="1:6" x14ac:dyDescent="0.25">
      <c r="A3081" s="189"/>
      <c r="B3081" s="189"/>
      <c r="C3081" s="189"/>
      <c r="D3081" s="189"/>
      <c r="E3081" s="189"/>
      <c r="F3081" s="189"/>
    </row>
    <row r="3082" spans="1:6" x14ac:dyDescent="0.25">
      <c r="A3082" s="189"/>
      <c r="B3082" s="189"/>
      <c r="C3082" s="189"/>
      <c r="D3082" s="189"/>
      <c r="E3082" s="189"/>
      <c r="F3082" s="189"/>
    </row>
    <row r="3083" spans="1:6" x14ac:dyDescent="0.25">
      <c r="A3083" s="189"/>
      <c r="B3083" s="189"/>
      <c r="C3083" s="189"/>
      <c r="D3083" s="189"/>
      <c r="E3083" s="189"/>
      <c r="F3083" s="189"/>
    </row>
    <row r="3084" spans="1:6" x14ac:dyDescent="0.25">
      <c r="A3084" s="189"/>
      <c r="B3084" s="189"/>
      <c r="C3084" s="189"/>
      <c r="D3084" s="189"/>
      <c r="E3084" s="189"/>
      <c r="F3084" s="189"/>
    </row>
    <row r="3085" spans="1:6" x14ac:dyDescent="0.25">
      <c r="A3085" s="189"/>
      <c r="B3085" s="189"/>
      <c r="C3085" s="189"/>
      <c r="D3085" s="189"/>
      <c r="E3085" s="189"/>
      <c r="F3085" s="189"/>
    </row>
    <row r="3086" spans="1:6" x14ac:dyDescent="0.25">
      <c r="A3086" s="189"/>
      <c r="B3086" s="189"/>
      <c r="C3086" s="189"/>
      <c r="D3086" s="189"/>
      <c r="E3086" s="189"/>
      <c r="F3086" s="189"/>
    </row>
    <row r="3087" spans="1:6" x14ac:dyDescent="0.25">
      <c r="A3087" s="189"/>
      <c r="B3087" s="189"/>
      <c r="C3087" s="189"/>
      <c r="D3087" s="189"/>
      <c r="E3087" s="189"/>
      <c r="F3087" s="189"/>
    </row>
    <row r="3088" spans="1:6" x14ac:dyDescent="0.25">
      <c r="A3088" s="189"/>
      <c r="B3088" s="189"/>
      <c r="C3088" s="189"/>
      <c r="D3088" s="189"/>
      <c r="E3088" s="189"/>
      <c r="F3088" s="189"/>
    </row>
    <row r="3089" spans="1:6" x14ac:dyDescent="0.25">
      <c r="A3089" s="189"/>
      <c r="B3089" s="189"/>
      <c r="C3089" s="189"/>
      <c r="D3089" s="189"/>
      <c r="E3089" s="189"/>
      <c r="F3089" s="189"/>
    </row>
    <row r="3090" spans="1:6" x14ac:dyDescent="0.25">
      <c r="A3090" s="189"/>
      <c r="B3090" s="189"/>
      <c r="C3090" s="189"/>
      <c r="D3090" s="189"/>
      <c r="E3090" s="189"/>
      <c r="F3090" s="189"/>
    </row>
    <row r="3091" spans="1:6" x14ac:dyDescent="0.25">
      <c r="A3091" s="189"/>
      <c r="B3091" s="189"/>
      <c r="C3091" s="189"/>
      <c r="D3091" s="189"/>
      <c r="E3091" s="189"/>
      <c r="F3091" s="189"/>
    </row>
    <row r="3092" spans="1:6" x14ac:dyDescent="0.25">
      <c r="A3092" s="189"/>
      <c r="B3092" s="189"/>
      <c r="C3092" s="189"/>
      <c r="D3092" s="189"/>
      <c r="E3092" s="189"/>
      <c r="F3092" s="189"/>
    </row>
    <row r="3093" spans="1:6" x14ac:dyDescent="0.25">
      <c r="A3093" s="189"/>
      <c r="B3093" s="189"/>
      <c r="C3093" s="189"/>
      <c r="D3093" s="189"/>
      <c r="E3093" s="189"/>
      <c r="F3093" s="189"/>
    </row>
    <row r="3094" spans="1:6" x14ac:dyDescent="0.25">
      <c r="A3094" s="189"/>
      <c r="B3094" s="189"/>
      <c r="C3094" s="189"/>
      <c r="D3094" s="189"/>
      <c r="E3094" s="189"/>
      <c r="F3094" s="189"/>
    </row>
    <row r="3095" spans="1:6" x14ac:dyDescent="0.25">
      <c r="A3095" s="189"/>
      <c r="B3095" s="189"/>
      <c r="C3095" s="189"/>
      <c r="D3095" s="189"/>
      <c r="E3095" s="189"/>
      <c r="F3095" s="189"/>
    </row>
    <row r="3096" spans="1:6" x14ac:dyDescent="0.25">
      <c r="A3096" s="189"/>
      <c r="B3096" s="189"/>
      <c r="C3096" s="189"/>
      <c r="D3096" s="189"/>
      <c r="E3096" s="189"/>
      <c r="F3096" s="189"/>
    </row>
    <row r="3097" spans="1:6" x14ac:dyDescent="0.25">
      <c r="A3097" s="189"/>
      <c r="B3097" s="189"/>
      <c r="C3097" s="189"/>
      <c r="D3097" s="189"/>
      <c r="E3097" s="189"/>
      <c r="F3097" s="189"/>
    </row>
    <row r="3098" spans="1:6" x14ac:dyDescent="0.25">
      <c r="A3098" s="189"/>
      <c r="B3098" s="189"/>
      <c r="C3098" s="189"/>
      <c r="D3098" s="189"/>
      <c r="E3098" s="189"/>
      <c r="F3098" s="189"/>
    </row>
    <row r="3099" spans="1:6" x14ac:dyDescent="0.25">
      <c r="A3099" s="189"/>
      <c r="B3099" s="189"/>
      <c r="C3099" s="189"/>
      <c r="D3099" s="189"/>
      <c r="E3099" s="189"/>
      <c r="F3099" s="189"/>
    </row>
    <row r="3100" spans="1:6" x14ac:dyDescent="0.25">
      <c r="A3100" s="189"/>
      <c r="B3100" s="189"/>
      <c r="C3100" s="189"/>
      <c r="D3100" s="189"/>
      <c r="E3100" s="189"/>
      <c r="F3100" s="189"/>
    </row>
    <row r="3101" spans="1:6" x14ac:dyDescent="0.25">
      <c r="A3101" s="189"/>
      <c r="B3101" s="189"/>
      <c r="C3101" s="189"/>
      <c r="D3101" s="189"/>
      <c r="E3101" s="189"/>
      <c r="F3101" s="189"/>
    </row>
    <row r="3102" spans="1:6" x14ac:dyDescent="0.25">
      <c r="A3102" s="189"/>
      <c r="B3102" s="189"/>
      <c r="C3102" s="189"/>
      <c r="D3102" s="189"/>
      <c r="E3102" s="189"/>
      <c r="F3102" s="189"/>
    </row>
    <row r="3103" spans="1:6" x14ac:dyDescent="0.25">
      <c r="A3103" s="189"/>
      <c r="B3103" s="189"/>
      <c r="C3103" s="189"/>
      <c r="D3103" s="189"/>
      <c r="E3103" s="189"/>
      <c r="F3103" s="189"/>
    </row>
    <row r="3104" spans="1:6" x14ac:dyDescent="0.25">
      <c r="A3104" s="189"/>
      <c r="B3104" s="189"/>
      <c r="C3104" s="189"/>
      <c r="D3104" s="189"/>
      <c r="E3104" s="189"/>
      <c r="F3104" s="189"/>
    </row>
    <row r="3105" spans="1:6" x14ac:dyDescent="0.25">
      <c r="A3105" s="189"/>
      <c r="B3105" s="189"/>
      <c r="C3105" s="189"/>
      <c r="D3105" s="189"/>
      <c r="E3105" s="189"/>
      <c r="F3105" s="189"/>
    </row>
    <row r="3106" spans="1:6" x14ac:dyDescent="0.25">
      <c r="A3106" s="189"/>
      <c r="B3106" s="189"/>
      <c r="C3106" s="189"/>
      <c r="D3106" s="189"/>
      <c r="E3106" s="189"/>
      <c r="F3106" s="189"/>
    </row>
    <row r="3107" spans="1:6" x14ac:dyDescent="0.25">
      <c r="A3107" s="189"/>
      <c r="B3107" s="189"/>
      <c r="C3107" s="189"/>
      <c r="D3107" s="189"/>
      <c r="E3107" s="189"/>
      <c r="F3107" s="189"/>
    </row>
    <row r="3108" spans="1:6" x14ac:dyDescent="0.25">
      <c r="A3108" s="189"/>
      <c r="B3108" s="189"/>
      <c r="C3108" s="189"/>
      <c r="D3108" s="189"/>
      <c r="E3108" s="189"/>
      <c r="F3108" s="189"/>
    </row>
    <row r="3109" spans="1:6" x14ac:dyDescent="0.25">
      <c r="A3109" s="189"/>
      <c r="B3109" s="189"/>
      <c r="C3109" s="189"/>
      <c r="D3109" s="189"/>
      <c r="E3109" s="189"/>
      <c r="F3109" s="189"/>
    </row>
    <row r="3110" spans="1:6" x14ac:dyDescent="0.25">
      <c r="A3110" s="189"/>
      <c r="B3110" s="189"/>
      <c r="C3110" s="189"/>
      <c r="D3110" s="189"/>
      <c r="E3110" s="189"/>
      <c r="F3110" s="189"/>
    </row>
    <row r="3111" spans="1:6" x14ac:dyDescent="0.25">
      <c r="A3111" s="189"/>
      <c r="B3111" s="189"/>
      <c r="C3111" s="189"/>
      <c r="D3111" s="189"/>
      <c r="E3111" s="189"/>
      <c r="F3111" s="189"/>
    </row>
    <row r="3112" spans="1:6" x14ac:dyDescent="0.25">
      <c r="A3112" s="189"/>
      <c r="B3112" s="189"/>
      <c r="C3112" s="189"/>
      <c r="D3112" s="189"/>
      <c r="E3112" s="189"/>
      <c r="F3112" s="189"/>
    </row>
    <row r="3113" spans="1:6" x14ac:dyDescent="0.25">
      <c r="A3113" s="189"/>
      <c r="B3113" s="189"/>
      <c r="C3113" s="189"/>
      <c r="D3113" s="189"/>
      <c r="E3113" s="189"/>
      <c r="F3113" s="189"/>
    </row>
    <row r="3114" spans="1:6" x14ac:dyDescent="0.25">
      <c r="A3114" s="189"/>
      <c r="B3114" s="189"/>
      <c r="C3114" s="189"/>
      <c r="D3114" s="189"/>
      <c r="E3114" s="189"/>
      <c r="F3114" s="189"/>
    </row>
    <row r="3115" spans="1:6" x14ac:dyDescent="0.25">
      <c r="A3115" s="189"/>
      <c r="B3115" s="189"/>
      <c r="C3115" s="189"/>
      <c r="D3115" s="189"/>
      <c r="E3115" s="189"/>
      <c r="F3115" s="189"/>
    </row>
    <row r="3116" spans="1:6" x14ac:dyDescent="0.25">
      <c r="A3116" s="189"/>
      <c r="B3116" s="189"/>
      <c r="C3116" s="189"/>
      <c r="D3116" s="189"/>
      <c r="E3116" s="189"/>
      <c r="F3116" s="189"/>
    </row>
    <row r="3117" spans="1:6" x14ac:dyDescent="0.25">
      <c r="A3117" s="189"/>
      <c r="B3117" s="189"/>
      <c r="C3117" s="189"/>
      <c r="D3117" s="189"/>
      <c r="E3117" s="189"/>
      <c r="F3117" s="189"/>
    </row>
    <row r="3118" spans="1:6" x14ac:dyDescent="0.25">
      <c r="A3118" s="189"/>
      <c r="B3118" s="189"/>
      <c r="C3118" s="189"/>
      <c r="D3118" s="189"/>
      <c r="E3118" s="189"/>
      <c r="F3118" s="189"/>
    </row>
    <row r="3119" spans="1:6" x14ac:dyDescent="0.25">
      <c r="A3119" s="189"/>
      <c r="B3119" s="189"/>
      <c r="C3119" s="189"/>
      <c r="D3119" s="189"/>
      <c r="E3119" s="189"/>
      <c r="F3119" s="189"/>
    </row>
    <row r="3120" spans="1:6" x14ac:dyDescent="0.25">
      <c r="A3120" s="189"/>
      <c r="B3120" s="189"/>
      <c r="C3120" s="189"/>
      <c r="D3120" s="189"/>
      <c r="E3120" s="189"/>
      <c r="F3120" s="189"/>
    </row>
    <row r="3121" spans="1:6" x14ac:dyDescent="0.25">
      <c r="A3121" s="189"/>
      <c r="B3121" s="189"/>
      <c r="C3121" s="189"/>
      <c r="D3121" s="189"/>
      <c r="E3121" s="189"/>
      <c r="F3121" s="189"/>
    </row>
    <row r="3122" spans="1:6" x14ac:dyDescent="0.25">
      <c r="A3122" s="189"/>
      <c r="B3122" s="189"/>
      <c r="C3122" s="189"/>
      <c r="D3122" s="189"/>
      <c r="E3122" s="189"/>
      <c r="F3122" s="189"/>
    </row>
    <row r="3123" spans="1:6" x14ac:dyDescent="0.25">
      <c r="A3123" s="189"/>
      <c r="B3123" s="189"/>
      <c r="C3123" s="189"/>
      <c r="D3123" s="189"/>
      <c r="E3123" s="189"/>
      <c r="F3123" s="189"/>
    </row>
    <row r="3124" spans="1:6" x14ac:dyDescent="0.25">
      <c r="A3124" s="189"/>
      <c r="B3124" s="189"/>
      <c r="C3124" s="189"/>
      <c r="D3124" s="189"/>
      <c r="E3124" s="189"/>
      <c r="F3124" s="189"/>
    </row>
    <row r="3125" spans="1:6" x14ac:dyDescent="0.25">
      <c r="A3125" s="189"/>
      <c r="B3125" s="189"/>
      <c r="C3125" s="189"/>
      <c r="D3125" s="189"/>
      <c r="E3125" s="189"/>
      <c r="F3125" s="189"/>
    </row>
    <row r="3126" spans="1:6" x14ac:dyDescent="0.25">
      <c r="A3126" s="189"/>
      <c r="B3126" s="189"/>
      <c r="C3126" s="189"/>
      <c r="D3126" s="189"/>
      <c r="E3126" s="189"/>
      <c r="F3126" s="189"/>
    </row>
    <row r="3127" spans="1:6" x14ac:dyDescent="0.25">
      <c r="A3127" s="189"/>
      <c r="B3127" s="189"/>
      <c r="C3127" s="189"/>
      <c r="D3127" s="189"/>
      <c r="E3127" s="189"/>
      <c r="F3127" s="189"/>
    </row>
    <row r="3128" spans="1:6" x14ac:dyDescent="0.25">
      <c r="A3128" s="189"/>
      <c r="B3128" s="189"/>
      <c r="C3128" s="189"/>
      <c r="D3128" s="189"/>
      <c r="E3128" s="189"/>
      <c r="F3128" s="189"/>
    </row>
    <row r="3129" spans="1:6" x14ac:dyDescent="0.25">
      <c r="A3129" s="189"/>
      <c r="B3129" s="189"/>
      <c r="C3129" s="189"/>
      <c r="D3129" s="189"/>
      <c r="E3129" s="189"/>
      <c r="F3129" s="189"/>
    </row>
    <row r="3130" spans="1:6" x14ac:dyDescent="0.25">
      <c r="A3130" s="189"/>
      <c r="B3130" s="189"/>
      <c r="C3130" s="189"/>
      <c r="D3130" s="189"/>
      <c r="E3130" s="189"/>
      <c r="F3130" s="189"/>
    </row>
    <row r="3131" spans="1:6" x14ac:dyDescent="0.25">
      <c r="A3131" s="189"/>
      <c r="B3131" s="189"/>
      <c r="C3131" s="189"/>
      <c r="D3131" s="189"/>
      <c r="E3131" s="189"/>
      <c r="F3131" s="189"/>
    </row>
    <row r="3132" spans="1:6" x14ac:dyDescent="0.25">
      <c r="A3132" s="189"/>
      <c r="B3132" s="189"/>
      <c r="C3132" s="189"/>
      <c r="D3132" s="189"/>
      <c r="E3132" s="189"/>
      <c r="F3132" s="189"/>
    </row>
    <row r="3133" spans="1:6" x14ac:dyDescent="0.25">
      <c r="A3133" s="189"/>
      <c r="B3133" s="189"/>
      <c r="C3133" s="189"/>
      <c r="D3133" s="189"/>
      <c r="E3133" s="189"/>
      <c r="F3133" s="189"/>
    </row>
    <row r="3134" spans="1:6" x14ac:dyDescent="0.25">
      <c r="A3134" s="189"/>
      <c r="B3134" s="189"/>
      <c r="C3134" s="189"/>
      <c r="D3134" s="189"/>
      <c r="E3134" s="189"/>
      <c r="F3134" s="189"/>
    </row>
    <row r="3135" spans="1:6" x14ac:dyDescent="0.25">
      <c r="A3135" s="189"/>
      <c r="B3135" s="189"/>
      <c r="C3135" s="189"/>
      <c r="D3135" s="189"/>
      <c r="E3135" s="189"/>
      <c r="F3135" s="189"/>
    </row>
    <row r="3136" spans="1:6" x14ac:dyDescent="0.25">
      <c r="A3136" s="189"/>
      <c r="B3136" s="189"/>
      <c r="C3136" s="189"/>
      <c r="D3136" s="189"/>
      <c r="E3136" s="189"/>
      <c r="F3136" s="189"/>
    </row>
    <row r="3137" spans="1:6" x14ac:dyDescent="0.25">
      <c r="A3137" s="189"/>
      <c r="B3137" s="189"/>
      <c r="C3137" s="189"/>
      <c r="D3137" s="189"/>
      <c r="E3137" s="189"/>
      <c r="F3137" s="189"/>
    </row>
    <row r="3138" spans="1:6" x14ac:dyDescent="0.25">
      <c r="A3138" s="189"/>
      <c r="B3138" s="189"/>
      <c r="C3138" s="189"/>
      <c r="D3138" s="189"/>
      <c r="E3138" s="189"/>
      <c r="F3138" s="189"/>
    </row>
    <row r="3139" spans="1:6" x14ac:dyDescent="0.25">
      <c r="A3139" s="189"/>
      <c r="B3139" s="189"/>
      <c r="C3139" s="189"/>
      <c r="D3139" s="189"/>
      <c r="E3139" s="189"/>
      <c r="F3139" s="189"/>
    </row>
    <row r="3140" spans="1:6" x14ac:dyDescent="0.25">
      <c r="A3140" s="189"/>
      <c r="B3140" s="189"/>
      <c r="C3140" s="189"/>
      <c r="D3140" s="189"/>
      <c r="E3140" s="189"/>
      <c r="F3140" s="189"/>
    </row>
    <row r="3141" spans="1:6" x14ac:dyDescent="0.25">
      <c r="A3141" s="189"/>
      <c r="B3141" s="189"/>
      <c r="C3141" s="189"/>
      <c r="D3141" s="189"/>
      <c r="E3141" s="189"/>
      <c r="F3141" s="189"/>
    </row>
    <row r="3142" spans="1:6" x14ac:dyDescent="0.25">
      <c r="A3142" s="189"/>
      <c r="B3142" s="189"/>
      <c r="C3142" s="189"/>
      <c r="D3142" s="189"/>
      <c r="E3142" s="189"/>
      <c r="F3142" s="189"/>
    </row>
    <row r="3143" spans="1:6" x14ac:dyDescent="0.25">
      <c r="A3143" s="189"/>
      <c r="B3143" s="189"/>
      <c r="C3143" s="189"/>
      <c r="D3143" s="189"/>
      <c r="E3143" s="189"/>
      <c r="F3143" s="189"/>
    </row>
    <row r="3144" spans="1:6" x14ac:dyDescent="0.25">
      <c r="A3144" s="189"/>
      <c r="B3144" s="189"/>
      <c r="C3144" s="189"/>
      <c r="D3144" s="189"/>
      <c r="E3144" s="189"/>
      <c r="F3144" s="189"/>
    </row>
    <row r="3145" spans="1:6" x14ac:dyDescent="0.25">
      <c r="A3145" s="189"/>
      <c r="B3145" s="189"/>
      <c r="C3145" s="189"/>
      <c r="D3145" s="189"/>
      <c r="E3145" s="189"/>
      <c r="F3145" s="189"/>
    </row>
    <row r="3146" spans="1:6" x14ac:dyDescent="0.25">
      <c r="A3146" s="189"/>
      <c r="B3146" s="189"/>
      <c r="C3146" s="189"/>
      <c r="D3146" s="189"/>
      <c r="E3146" s="189"/>
      <c r="F3146" s="189"/>
    </row>
    <row r="3147" spans="1:6" x14ac:dyDescent="0.25">
      <c r="A3147" s="189"/>
      <c r="B3147" s="189"/>
      <c r="C3147" s="189"/>
      <c r="D3147" s="189"/>
      <c r="E3147" s="189"/>
      <c r="F3147" s="189"/>
    </row>
    <row r="3148" spans="1:6" x14ac:dyDescent="0.25">
      <c r="A3148" s="189"/>
      <c r="B3148" s="189"/>
      <c r="C3148" s="189"/>
      <c r="D3148" s="189"/>
      <c r="E3148" s="189"/>
      <c r="F3148" s="189"/>
    </row>
    <row r="3149" spans="1:6" x14ac:dyDescent="0.25">
      <c r="A3149" s="189"/>
      <c r="B3149" s="189"/>
      <c r="C3149" s="189"/>
      <c r="D3149" s="189"/>
      <c r="E3149" s="189"/>
      <c r="F3149" s="189"/>
    </row>
    <row r="3150" spans="1:6" x14ac:dyDescent="0.25">
      <c r="A3150" s="189"/>
      <c r="B3150" s="189"/>
      <c r="C3150" s="189"/>
      <c r="D3150" s="189"/>
      <c r="E3150" s="189"/>
      <c r="F3150" s="189"/>
    </row>
    <row r="3151" spans="1:6" x14ac:dyDescent="0.25">
      <c r="A3151" s="189"/>
      <c r="B3151" s="189"/>
      <c r="C3151" s="189"/>
      <c r="D3151" s="189"/>
      <c r="E3151" s="189"/>
      <c r="F3151" s="189"/>
    </row>
    <row r="3152" spans="1:6" x14ac:dyDescent="0.25">
      <c r="A3152" s="189"/>
      <c r="B3152" s="189"/>
      <c r="C3152" s="189"/>
      <c r="D3152" s="189"/>
      <c r="E3152" s="189"/>
      <c r="F3152" s="189"/>
    </row>
    <row r="3153" spans="1:6" x14ac:dyDescent="0.25">
      <c r="A3153" s="189"/>
      <c r="B3153" s="189"/>
      <c r="C3153" s="189"/>
      <c r="D3153" s="189"/>
      <c r="E3153" s="189"/>
      <c r="F3153" s="189"/>
    </row>
    <row r="3154" spans="1:6" x14ac:dyDescent="0.25">
      <c r="A3154" s="189"/>
      <c r="B3154" s="189"/>
      <c r="C3154" s="189"/>
      <c r="D3154" s="189"/>
      <c r="E3154" s="189"/>
      <c r="F3154" s="189"/>
    </row>
    <row r="3155" spans="1:6" x14ac:dyDescent="0.25">
      <c r="A3155" s="189"/>
      <c r="B3155" s="189"/>
      <c r="C3155" s="189"/>
      <c r="D3155" s="189"/>
      <c r="E3155" s="189"/>
      <c r="F3155" s="189"/>
    </row>
    <row r="3156" spans="1:6" x14ac:dyDescent="0.25">
      <c r="A3156" s="189"/>
      <c r="B3156" s="189"/>
      <c r="C3156" s="189"/>
      <c r="D3156" s="189"/>
      <c r="E3156" s="189"/>
      <c r="F3156" s="189"/>
    </row>
    <row r="3157" spans="1:6" x14ac:dyDescent="0.25">
      <c r="A3157" s="189"/>
      <c r="B3157" s="189"/>
      <c r="C3157" s="189"/>
      <c r="D3157" s="189"/>
      <c r="E3157" s="189"/>
      <c r="F3157" s="189"/>
    </row>
    <row r="3158" spans="1:6" x14ac:dyDescent="0.25">
      <c r="A3158" s="189"/>
      <c r="B3158" s="189"/>
      <c r="C3158" s="189"/>
      <c r="D3158" s="189"/>
      <c r="E3158" s="189"/>
      <c r="F3158" s="189"/>
    </row>
    <row r="3159" spans="1:6" x14ac:dyDescent="0.25">
      <c r="A3159" s="189"/>
      <c r="B3159" s="189"/>
      <c r="C3159" s="189"/>
      <c r="D3159" s="189"/>
      <c r="E3159" s="189"/>
      <c r="F3159" s="189"/>
    </row>
    <row r="3160" spans="1:6" x14ac:dyDescent="0.25">
      <c r="A3160" s="189"/>
      <c r="B3160" s="189"/>
      <c r="C3160" s="189"/>
      <c r="D3160" s="189"/>
      <c r="E3160" s="189"/>
      <c r="F3160" s="189"/>
    </row>
    <row r="3161" spans="1:6" x14ac:dyDescent="0.25">
      <c r="A3161" s="189"/>
      <c r="B3161" s="189"/>
      <c r="C3161" s="189"/>
      <c r="D3161" s="189"/>
      <c r="E3161" s="189"/>
      <c r="F3161" s="189"/>
    </row>
    <row r="3162" spans="1:6" x14ac:dyDescent="0.25">
      <c r="A3162" s="189"/>
      <c r="B3162" s="189"/>
      <c r="C3162" s="189"/>
      <c r="D3162" s="189"/>
      <c r="E3162" s="189"/>
      <c r="F3162" s="189"/>
    </row>
    <row r="3163" spans="1:6" x14ac:dyDescent="0.25">
      <c r="A3163" s="189"/>
      <c r="B3163" s="189"/>
      <c r="C3163" s="189"/>
      <c r="D3163" s="189"/>
      <c r="E3163" s="189"/>
      <c r="F3163" s="189"/>
    </row>
    <row r="3164" spans="1:6" x14ac:dyDescent="0.25">
      <c r="A3164" s="189"/>
      <c r="B3164" s="189"/>
      <c r="C3164" s="189"/>
      <c r="D3164" s="189"/>
      <c r="E3164" s="189"/>
      <c r="F3164" s="189"/>
    </row>
    <row r="3165" spans="1:6" x14ac:dyDescent="0.25">
      <c r="A3165" s="189"/>
      <c r="B3165" s="189"/>
      <c r="C3165" s="189"/>
      <c r="D3165" s="189"/>
      <c r="E3165" s="189"/>
      <c r="F3165" s="189"/>
    </row>
    <row r="3166" spans="1:6" x14ac:dyDescent="0.25">
      <c r="A3166" s="189"/>
      <c r="B3166" s="189"/>
      <c r="C3166" s="189"/>
      <c r="D3166" s="189"/>
      <c r="E3166" s="189"/>
      <c r="F3166" s="189"/>
    </row>
    <row r="3167" spans="1:6" x14ac:dyDescent="0.25">
      <c r="A3167" s="189"/>
      <c r="B3167" s="189"/>
      <c r="C3167" s="189"/>
      <c r="D3167" s="189"/>
      <c r="E3167" s="189"/>
      <c r="F3167" s="189"/>
    </row>
    <row r="3168" spans="1:6" x14ac:dyDescent="0.25">
      <c r="A3168" s="189"/>
      <c r="B3168" s="189"/>
      <c r="C3168" s="189"/>
      <c r="D3168" s="189"/>
      <c r="E3168" s="189"/>
      <c r="F3168" s="189"/>
    </row>
    <row r="3169" spans="1:6" x14ac:dyDescent="0.25">
      <c r="A3169" s="189"/>
      <c r="B3169" s="189"/>
      <c r="C3169" s="189"/>
      <c r="D3169" s="189"/>
      <c r="E3169" s="189"/>
      <c r="F3169" s="189"/>
    </row>
    <row r="3170" spans="1:6" x14ac:dyDescent="0.25">
      <c r="A3170" s="189"/>
      <c r="B3170" s="189"/>
      <c r="C3170" s="189"/>
      <c r="D3170" s="189"/>
      <c r="E3170" s="189"/>
      <c r="F3170" s="189"/>
    </row>
    <row r="3171" spans="1:6" x14ac:dyDescent="0.25">
      <c r="A3171" s="189"/>
      <c r="B3171" s="189"/>
      <c r="C3171" s="189"/>
      <c r="D3171" s="189"/>
      <c r="E3171" s="189"/>
      <c r="F3171" s="189"/>
    </row>
    <row r="3172" spans="1:6" x14ac:dyDescent="0.25">
      <c r="A3172" s="189"/>
      <c r="B3172" s="189"/>
      <c r="C3172" s="189"/>
      <c r="D3172" s="189"/>
      <c r="E3172" s="189"/>
      <c r="F3172" s="189"/>
    </row>
    <row r="3173" spans="1:6" x14ac:dyDescent="0.25">
      <c r="A3173" s="189"/>
      <c r="B3173" s="189"/>
      <c r="C3173" s="189"/>
      <c r="D3173" s="189"/>
      <c r="E3173" s="189"/>
      <c r="F3173" s="189"/>
    </row>
    <row r="3174" spans="1:6" x14ac:dyDescent="0.25">
      <c r="A3174" s="189"/>
      <c r="B3174" s="189"/>
      <c r="C3174" s="189"/>
      <c r="D3174" s="189"/>
      <c r="E3174" s="189"/>
      <c r="F3174" s="189"/>
    </row>
    <row r="3175" spans="1:6" x14ac:dyDescent="0.25">
      <c r="A3175" s="189"/>
      <c r="B3175" s="189"/>
      <c r="C3175" s="189"/>
      <c r="D3175" s="189"/>
      <c r="E3175" s="189"/>
      <c r="F3175" s="189"/>
    </row>
    <row r="3176" spans="1:6" x14ac:dyDescent="0.25">
      <c r="A3176" s="189"/>
      <c r="B3176" s="189"/>
      <c r="C3176" s="189"/>
      <c r="D3176" s="189"/>
      <c r="E3176" s="189"/>
      <c r="F3176" s="189"/>
    </row>
    <row r="3177" spans="1:6" x14ac:dyDescent="0.25">
      <c r="A3177" s="189"/>
      <c r="B3177" s="189"/>
      <c r="C3177" s="189"/>
      <c r="D3177" s="189"/>
      <c r="E3177" s="189"/>
      <c r="F3177" s="189"/>
    </row>
    <row r="3178" spans="1:6" x14ac:dyDescent="0.25">
      <c r="A3178" s="189"/>
      <c r="B3178" s="189"/>
      <c r="C3178" s="189"/>
      <c r="D3178" s="189"/>
      <c r="E3178" s="189"/>
      <c r="F3178" s="189"/>
    </row>
    <row r="3179" spans="1:6" x14ac:dyDescent="0.25">
      <c r="A3179" s="189"/>
      <c r="B3179" s="189"/>
      <c r="C3179" s="189"/>
      <c r="D3179" s="189"/>
      <c r="E3179" s="189"/>
      <c r="F3179" s="189"/>
    </row>
    <row r="3180" spans="1:6" x14ac:dyDescent="0.25">
      <c r="A3180" s="189"/>
      <c r="B3180" s="189"/>
      <c r="C3180" s="189"/>
      <c r="D3180" s="189"/>
      <c r="E3180" s="189"/>
      <c r="F3180" s="189"/>
    </row>
    <row r="3181" spans="1:6" x14ac:dyDescent="0.25">
      <c r="A3181" s="189"/>
      <c r="B3181" s="189"/>
      <c r="C3181" s="189"/>
      <c r="D3181" s="189"/>
      <c r="E3181" s="189"/>
      <c r="F3181" s="189"/>
    </row>
    <row r="3182" spans="1:6" x14ac:dyDescent="0.25">
      <c r="A3182" s="189"/>
      <c r="B3182" s="189"/>
      <c r="C3182" s="189"/>
      <c r="D3182" s="189"/>
      <c r="E3182" s="189"/>
      <c r="F3182" s="189"/>
    </row>
    <row r="3183" spans="1:6" x14ac:dyDescent="0.25">
      <c r="A3183" s="189"/>
      <c r="B3183" s="189"/>
      <c r="C3183" s="189"/>
      <c r="D3183" s="189"/>
      <c r="E3183" s="189"/>
      <c r="F3183" s="189"/>
    </row>
    <row r="3184" spans="1:6" x14ac:dyDescent="0.25">
      <c r="A3184" s="189"/>
      <c r="B3184" s="189"/>
      <c r="C3184" s="189"/>
      <c r="D3184" s="189"/>
      <c r="E3184" s="189"/>
      <c r="F3184" s="189"/>
    </row>
    <row r="3185" spans="1:6" x14ac:dyDescent="0.25">
      <c r="A3185" s="189"/>
      <c r="B3185" s="189"/>
      <c r="C3185" s="189"/>
      <c r="D3185" s="189"/>
      <c r="E3185" s="189"/>
      <c r="F3185" s="189"/>
    </row>
    <row r="3186" spans="1:6" x14ac:dyDescent="0.25">
      <c r="A3186" s="189"/>
      <c r="B3186" s="189"/>
      <c r="C3186" s="189"/>
      <c r="D3186" s="189"/>
      <c r="E3186" s="189"/>
      <c r="F3186" s="189"/>
    </row>
    <row r="3187" spans="1:6" x14ac:dyDescent="0.25">
      <c r="A3187" s="189"/>
      <c r="B3187" s="189"/>
      <c r="C3187" s="189"/>
      <c r="D3187" s="189"/>
      <c r="E3187" s="189"/>
      <c r="F3187" s="189"/>
    </row>
    <row r="3188" spans="1:6" x14ac:dyDescent="0.25">
      <c r="A3188" s="189"/>
      <c r="B3188" s="189"/>
      <c r="C3188" s="189"/>
      <c r="D3188" s="189"/>
      <c r="E3188" s="189"/>
      <c r="F3188" s="189"/>
    </row>
    <row r="3189" spans="1:6" x14ac:dyDescent="0.25">
      <c r="A3189" s="189"/>
      <c r="B3189" s="189"/>
      <c r="C3189" s="189"/>
      <c r="D3189" s="189"/>
      <c r="E3189" s="189"/>
      <c r="F3189" s="189"/>
    </row>
    <row r="3190" spans="1:6" x14ac:dyDescent="0.25">
      <c r="A3190" s="189"/>
      <c r="B3190" s="189"/>
      <c r="C3190" s="189"/>
      <c r="D3190" s="189"/>
      <c r="E3190" s="189"/>
      <c r="F3190" s="189"/>
    </row>
    <row r="3191" spans="1:6" x14ac:dyDescent="0.25">
      <c r="A3191" s="189"/>
      <c r="B3191" s="189"/>
      <c r="C3191" s="189"/>
      <c r="D3191" s="189"/>
      <c r="E3191" s="189"/>
      <c r="F3191" s="189"/>
    </row>
    <row r="3192" spans="1:6" x14ac:dyDescent="0.25">
      <c r="A3192" s="189"/>
      <c r="B3192" s="189"/>
      <c r="C3192" s="189"/>
      <c r="D3192" s="189"/>
      <c r="E3192" s="189"/>
      <c r="F3192" s="189"/>
    </row>
    <row r="3193" spans="1:6" x14ac:dyDescent="0.25">
      <c r="A3193" s="189"/>
      <c r="B3193" s="189"/>
      <c r="C3193" s="189"/>
      <c r="D3193" s="189"/>
      <c r="E3193" s="189"/>
      <c r="F3193" s="189"/>
    </row>
    <row r="3194" spans="1:6" x14ac:dyDescent="0.25">
      <c r="A3194" s="189"/>
      <c r="B3194" s="189"/>
      <c r="C3194" s="189"/>
      <c r="D3194" s="189"/>
      <c r="E3194" s="189"/>
      <c r="F3194" s="189"/>
    </row>
    <row r="3195" spans="1:6" x14ac:dyDescent="0.25">
      <c r="A3195" s="189"/>
      <c r="B3195" s="189"/>
      <c r="C3195" s="189"/>
      <c r="D3195" s="189"/>
      <c r="E3195" s="189"/>
      <c r="F3195" s="189"/>
    </row>
    <row r="3196" spans="1:6" x14ac:dyDescent="0.25">
      <c r="A3196" s="189"/>
      <c r="B3196" s="189"/>
      <c r="C3196" s="189"/>
      <c r="D3196" s="189"/>
      <c r="E3196" s="189"/>
      <c r="F3196" s="189"/>
    </row>
    <row r="3197" spans="1:6" x14ac:dyDescent="0.25">
      <c r="A3197" s="189"/>
      <c r="B3197" s="189"/>
      <c r="C3197" s="189"/>
      <c r="D3197" s="189"/>
      <c r="E3197" s="189"/>
      <c r="F3197" s="189"/>
    </row>
    <row r="3198" spans="1:6" x14ac:dyDescent="0.25">
      <c r="A3198" s="189"/>
      <c r="B3198" s="189"/>
      <c r="C3198" s="189"/>
      <c r="D3198" s="189"/>
      <c r="E3198" s="189"/>
      <c r="F3198" s="189"/>
    </row>
    <row r="3199" spans="1:6" x14ac:dyDescent="0.25">
      <c r="A3199" s="189"/>
      <c r="B3199" s="189"/>
      <c r="C3199" s="189"/>
      <c r="D3199" s="189"/>
      <c r="E3199" s="189"/>
      <c r="F3199" s="189"/>
    </row>
    <row r="3200" spans="1:6" x14ac:dyDescent="0.25">
      <c r="A3200" s="189"/>
      <c r="B3200" s="189"/>
      <c r="C3200" s="189"/>
      <c r="D3200" s="189"/>
      <c r="E3200" s="189"/>
      <c r="F3200" s="189"/>
    </row>
    <row r="3201" spans="1:6" x14ac:dyDescent="0.25">
      <c r="A3201" s="189"/>
      <c r="B3201" s="189"/>
      <c r="C3201" s="189"/>
      <c r="D3201" s="189"/>
      <c r="E3201" s="189"/>
      <c r="F3201" s="189"/>
    </row>
    <row r="3202" spans="1:6" x14ac:dyDescent="0.25">
      <c r="A3202" s="189"/>
      <c r="B3202" s="189"/>
      <c r="C3202" s="189"/>
      <c r="D3202" s="189"/>
      <c r="E3202" s="189"/>
      <c r="F3202" s="189"/>
    </row>
    <row r="3203" spans="1:6" x14ac:dyDescent="0.25">
      <c r="A3203" s="189"/>
      <c r="B3203" s="189"/>
      <c r="C3203" s="189"/>
      <c r="D3203" s="189"/>
      <c r="E3203" s="189"/>
      <c r="F3203" s="189"/>
    </row>
    <row r="3204" spans="1:6" x14ac:dyDescent="0.25">
      <c r="A3204" s="189"/>
      <c r="B3204" s="189"/>
      <c r="C3204" s="189"/>
      <c r="D3204" s="189"/>
      <c r="E3204" s="189"/>
      <c r="F3204" s="189"/>
    </row>
    <row r="3205" spans="1:6" x14ac:dyDescent="0.25">
      <c r="A3205" s="189"/>
      <c r="B3205" s="189"/>
      <c r="C3205" s="189"/>
      <c r="D3205" s="189"/>
      <c r="E3205" s="189"/>
      <c r="F3205" s="189"/>
    </row>
    <row r="3206" spans="1:6" x14ac:dyDescent="0.25">
      <c r="A3206" s="189"/>
      <c r="B3206" s="189"/>
      <c r="C3206" s="189"/>
      <c r="D3206" s="189"/>
      <c r="E3206" s="189"/>
      <c r="F3206" s="189"/>
    </row>
    <row r="3207" spans="1:6" x14ac:dyDescent="0.25">
      <c r="A3207" s="189"/>
      <c r="B3207" s="189"/>
      <c r="C3207" s="189"/>
      <c r="D3207" s="189"/>
      <c r="E3207" s="189"/>
      <c r="F3207" s="189"/>
    </row>
    <row r="3208" spans="1:6" x14ac:dyDescent="0.25">
      <c r="A3208" s="189"/>
      <c r="B3208" s="189"/>
      <c r="C3208" s="189"/>
      <c r="D3208" s="189"/>
      <c r="E3208" s="189"/>
      <c r="F3208" s="189"/>
    </row>
    <row r="3209" spans="1:6" x14ac:dyDescent="0.25">
      <c r="A3209" s="189"/>
      <c r="B3209" s="189"/>
      <c r="C3209" s="189"/>
      <c r="D3209" s="189"/>
      <c r="E3209" s="189"/>
      <c r="F3209" s="189"/>
    </row>
    <row r="3210" spans="1:6" x14ac:dyDescent="0.25">
      <c r="A3210" s="189"/>
      <c r="B3210" s="189"/>
      <c r="C3210" s="189"/>
      <c r="D3210" s="189"/>
      <c r="E3210" s="189"/>
      <c r="F3210" s="189"/>
    </row>
    <row r="3211" spans="1:6" x14ac:dyDescent="0.25">
      <c r="A3211" s="189"/>
      <c r="B3211" s="189"/>
      <c r="C3211" s="189"/>
      <c r="D3211" s="189"/>
      <c r="E3211" s="189"/>
      <c r="F3211" s="189"/>
    </row>
    <row r="3212" spans="1:6" x14ac:dyDescent="0.25">
      <c r="A3212" s="189"/>
      <c r="B3212" s="189"/>
      <c r="C3212" s="189"/>
      <c r="D3212" s="189"/>
      <c r="E3212" s="189"/>
      <c r="F3212" s="189"/>
    </row>
    <row r="3213" spans="1:6" x14ac:dyDescent="0.25">
      <c r="A3213" s="189"/>
      <c r="B3213" s="189"/>
      <c r="C3213" s="189"/>
      <c r="D3213" s="189"/>
      <c r="E3213" s="189"/>
      <c r="F3213" s="189"/>
    </row>
    <row r="3214" spans="1:6" x14ac:dyDescent="0.25">
      <c r="A3214" s="189"/>
      <c r="B3214" s="189"/>
      <c r="C3214" s="189"/>
      <c r="D3214" s="189"/>
      <c r="E3214" s="189"/>
      <c r="F3214" s="189"/>
    </row>
    <row r="3215" spans="1:6" x14ac:dyDescent="0.25">
      <c r="A3215" s="189"/>
      <c r="B3215" s="189"/>
      <c r="C3215" s="189"/>
      <c r="D3215" s="189"/>
      <c r="E3215" s="189"/>
      <c r="F3215" s="189"/>
    </row>
    <row r="3216" spans="1:6" x14ac:dyDescent="0.25">
      <c r="A3216" s="189"/>
      <c r="B3216" s="189"/>
      <c r="C3216" s="189"/>
      <c r="D3216" s="189"/>
      <c r="E3216" s="189"/>
      <c r="F3216" s="189"/>
    </row>
    <row r="3217" spans="1:6" x14ac:dyDescent="0.25">
      <c r="A3217" s="189"/>
      <c r="B3217" s="189"/>
      <c r="C3217" s="189"/>
      <c r="D3217" s="189"/>
      <c r="E3217" s="189"/>
      <c r="F3217" s="189"/>
    </row>
    <row r="3218" spans="1:6" x14ac:dyDescent="0.25">
      <c r="A3218" s="189"/>
      <c r="B3218" s="189"/>
      <c r="C3218" s="189"/>
      <c r="D3218" s="189"/>
      <c r="E3218" s="189"/>
      <c r="F3218" s="189"/>
    </row>
    <row r="3219" spans="1:6" x14ac:dyDescent="0.25">
      <c r="A3219" s="189"/>
      <c r="B3219" s="189"/>
      <c r="C3219" s="189"/>
      <c r="D3219" s="189"/>
      <c r="E3219" s="189"/>
      <c r="F3219" s="189"/>
    </row>
    <row r="3220" spans="1:6" x14ac:dyDescent="0.25">
      <c r="A3220" s="189"/>
      <c r="B3220" s="189"/>
      <c r="C3220" s="189"/>
      <c r="D3220" s="189"/>
      <c r="E3220" s="189"/>
      <c r="F3220" s="189"/>
    </row>
    <row r="3221" spans="1:6" x14ac:dyDescent="0.25">
      <c r="A3221" s="189"/>
      <c r="B3221" s="189"/>
      <c r="C3221" s="189"/>
      <c r="D3221" s="189"/>
      <c r="E3221" s="189"/>
      <c r="F3221" s="189"/>
    </row>
    <row r="3222" spans="1:6" x14ac:dyDescent="0.25">
      <c r="A3222" s="189"/>
      <c r="B3222" s="189"/>
      <c r="C3222" s="189"/>
      <c r="D3222" s="189"/>
      <c r="E3222" s="189"/>
      <c r="F3222" s="189"/>
    </row>
    <row r="3223" spans="1:6" x14ac:dyDescent="0.25">
      <c r="A3223" s="189"/>
      <c r="B3223" s="189"/>
      <c r="C3223" s="189"/>
      <c r="D3223" s="189"/>
      <c r="E3223" s="189"/>
      <c r="F3223" s="189"/>
    </row>
    <row r="3224" spans="1:6" x14ac:dyDescent="0.25">
      <c r="A3224" s="189"/>
      <c r="B3224" s="189"/>
      <c r="C3224" s="189"/>
      <c r="D3224" s="189"/>
      <c r="E3224" s="189"/>
      <c r="F3224" s="189"/>
    </row>
    <row r="3225" spans="1:6" x14ac:dyDescent="0.25">
      <c r="A3225" s="189"/>
      <c r="B3225" s="189"/>
      <c r="C3225" s="189"/>
      <c r="D3225" s="189"/>
      <c r="E3225" s="189"/>
      <c r="F3225" s="189"/>
    </row>
    <row r="3226" spans="1:6" x14ac:dyDescent="0.25">
      <c r="A3226" s="189"/>
      <c r="B3226" s="189"/>
      <c r="C3226" s="189"/>
      <c r="D3226" s="189"/>
      <c r="E3226" s="189"/>
      <c r="F3226" s="189"/>
    </row>
    <row r="3227" spans="1:6" x14ac:dyDescent="0.25">
      <c r="A3227" s="189"/>
      <c r="B3227" s="189"/>
      <c r="C3227" s="189"/>
      <c r="D3227" s="189"/>
      <c r="E3227" s="189"/>
      <c r="F3227" s="189"/>
    </row>
    <row r="3228" spans="1:6" x14ac:dyDescent="0.25">
      <c r="A3228" s="189"/>
      <c r="B3228" s="189"/>
      <c r="C3228" s="189"/>
      <c r="D3228" s="189"/>
      <c r="E3228" s="189"/>
      <c r="F3228" s="189"/>
    </row>
    <row r="3229" spans="1:6" x14ac:dyDescent="0.25">
      <c r="A3229" s="189"/>
      <c r="B3229" s="189"/>
      <c r="C3229" s="189"/>
      <c r="D3229" s="189"/>
      <c r="E3229" s="189"/>
      <c r="F3229" s="189"/>
    </row>
    <row r="3230" spans="1:6" x14ac:dyDescent="0.25">
      <c r="A3230" s="189"/>
      <c r="B3230" s="189"/>
      <c r="C3230" s="189"/>
      <c r="D3230" s="189"/>
      <c r="E3230" s="189"/>
      <c r="F3230" s="189"/>
    </row>
    <row r="3231" spans="1:6" x14ac:dyDescent="0.25">
      <c r="A3231" s="189"/>
      <c r="B3231" s="189"/>
      <c r="C3231" s="189"/>
      <c r="D3231" s="189"/>
      <c r="E3231" s="189"/>
      <c r="F3231" s="189"/>
    </row>
    <row r="3232" spans="1:6" x14ac:dyDescent="0.25">
      <c r="A3232" s="189"/>
      <c r="B3232" s="189"/>
      <c r="C3232" s="189"/>
      <c r="D3232" s="189"/>
      <c r="E3232" s="189"/>
      <c r="F3232" s="189"/>
    </row>
    <row r="3233" spans="1:6" x14ac:dyDescent="0.25">
      <c r="A3233" s="189"/>
      <c r="B3233" s="189"/>
      <c r="C3233" s="189"/>
      <c r="D3233" s="189"/>
      <c r="E3233" s="189"/>
      <c r="F3233" s="189"/>
    </row>
    <row r="3234" spans="1:6" x14ac:dyDescent="0.25">
      <c r="A3234" s="189"/>
      <c r="B3234" s="189"/>
      <c r="C3234" s="189"/>
      <c r="D3234" s="189"/>
      <c r="E3234" s="189"/>
      <c r="F3234" s="189"/>
    </row>
    <row r="3235" spans="1:6" x14ac:dyDescent="0.25">
      <c r="A3235" s="189"/>
      <c r="B3235" s="189"/>
      <c r="C3235" s="189"/>
      <c r="D3235" s="189"/>
      <c r="E3235" s="189"/>
      <c r="F3235" s="189"/>
    </row>
    <row r="3236" spans="1:6" x14ac:dyDescent="0.25">
      <c r="A3236" s="189"/>
      <c r="B3236" s="189"/>
      <c r="C3236" s="189"/>
      <c r="D3236" s="189"/>
      <c r="E3236" s="189"/>
      <c r="F3236" s="189"/>
    </row>
    <row r="3237" spans="1:6" x14ac:dyDescent="0.25">
      <c r="A3237" s="189"/>
      <c r="B3237" s="189"/>
      <c r="C3237" s="189"/>
      <c r="D3237" s="189"/>
      <c r="E3237" s="189"/>
      <c r="F3237" s="189"/>
    </row>
    <row r="3238" spans="1:6" x14ac:dyDescent="0.25">
      <c r="A3238" s="189"/>
      <c r="B3238" s="189"/>
      <c r="C3238" s="189"/>
      <c r="D3238" s="189"/>
      <c r="E3238" s="189"/>
      <c r="F3238" s="189"/>
    </row>
    <row r="3239" spans="1:6" x14ac:dyDescent="0.25">
      <c r="A3239" s="189"/>
      <c r="B3239" s="189"/>
      <c r="C3239" s="189"/>
      <c r="D3239" s="189"/>
      <c r="E3239" s="189"/>
      <c r="F3239" s="189"/>
    </row>
    <row r="3240" spans="1:6" x14ac:dyDescent="0.25">
      <c r="A3240" s="189"/>
      <c r="B3240" s="189"/>
      <c r="C3240" s="189"/>
      <c r="D3240" s="189"/>
      <c r="E3240" s="189"/>
      <c r="F3240" s="189"/>
    </row>
    <row r="3241" spans="1:6" x14ac:dyDescent="0.25">
      <c r="A3241" s="189"/>
      <c r="B3241" s="189"/>
      <c r="C3241" s="189"/>
      <c r="D3241" s="189"/>
      <c r="E3241" s="189"/>
      <c r="F3241" s="189"/>
    </row>
    <row r="3242" spans="1:6" x14ac:dyDescent="0.25">
      <c r="A3242" s="189"/>
      <c r="B3242" s="189"/>
      <c r="C3242" s="189"/>
      <c r="D3242" s="189"/>
      <c r="E3242" s="189"/>
      <c r="F3242" s="189"/>
    </row>
    <row r="3243" spans="1:6" x14ac:dyDescent="0.25">
      <c r="A3243" s="189"/>
      <c r="B3243" s="189"/>
      <c r="C3243" s="189"/>
      <c r="D3243" s="189"/>
      <c r="E3243" s="189"/>
      <c r="F3243" s="189"/>
    </row>
    <row r="3244" spans="1:6" x14ac:dyDescent="0.25">
      <c r="A3244" s="189"/>
      <c r="B3244" s="189"/>
      <c r="C3244" s="189"/>
      <c r="D3244" s="189"/>
      <c r="E3244" s="189"/>
      <c r="F3244" s="189"/>
    </row>
    <row r="3245" spans="1:6" x14ac:dyDescent="0.25">
      <c r="A3245" s="189"/>
      <c r="B3245" s="189"/>
      <c r="C3245" s="189"/>
      <c r="D3245" s="189"/>
      <c r="E3245" s="189"/>
      <c r="F3245" s="189"/>
    </row>
    <row r="3246" spans="1:6" x14ac:dyDescent="0.25">
      <c r="A3246" s="189"/>
      <c r="B3246" s="189"/>
      <c r="C3246" s="189"/>
      <c r="D3246" s="189"/>
      <c r="E3246" s="189"/>
      <c r="F3246" s="189"/>
    </row>
    <row r="3247" spans="1:6" x14ac:dyDescent="0.25">
      <c r="A3247" s="189"/>
      <c r="B3247" s="189"/>
      <c r="C3247" s="189"/>
      <c r="D3247" s="189"/>
      <c r="E3247" s="189"/>
      <c r="F3247" s="189"/>
    </row>
    <row r="3248" spans="1:6" x14ac:dyDescent="0.25">
      <c r="A3248" s="189"/>
      <c r="B3248" s="189"/>
      <c r="C3248" s="189"/>
      <c r="D3248" s="189"/>
      <c r="E3248" s="189"/>
      <c r="F3248" s="189"/>
    </row>
    <row r="3249" spans="1:6" x14ac:dyDescent="0.25">
      <c r="A3249" s="189"/>
      <c r="B3249" s="189"/>
      <c r="C3249" s="189"/>
      <c r="D3249" s="189"/>
      <c r="E3249" s="189"/>
      <c r="F3249" s="189"/>
    </row>
    <row r="3250" spans="1:6" x14ac:dyDescent="0.25">
      <c r="A3250" s="189"/>
      <c r="B3250" s="189"/>
      <c r="C3250" s="189"/>
      <c r="D3250" s="189"/>
      <c r="E3250" s="189"/>
      <c r="F3250" s="189"/>
    </row>
    <row r="3251" spans="1:6" x14ac:dyDescent="0.25">
      <c r="A3251" s="189"/>
      <c r="B3251" s="189"/>
      <c r="C3251" s="189"/>
      <c r="D3251" s="189"/>
      <c r="E3251" s="189"/>
      <c r="F3251" s="189"/>
    </row>
    <row r="3252" spans="1:6" x14ac:dyDescent="0.25">
      <c r="A3252" s="189"/>
      <c r="B3252" s="189"/>
      <c r="C3252" s="189"/>
      <c r="D3252" s="189"/>
      <c r="E3252" s="189"/>
      <c r="F3252" s="189"/>
    </row>
    <row r="3253" spans="1:6" x14ac:dyDescent="0.25">
      <c r="A3253" s="189"/>
      <c r="B3253" s="189"/>
      <c r="C3253" s="189"/>
      <c r="D3253" s="189"/>
      <c r="E3253" s="189"/>
      <c r="F3253" s="189"/>
    </row>
    <row r="3254" spans="1:6" x14ac:dyDescent="0.25">
      <c r="A3254" s="189"/>
      <c r="B3254" s="189"/>
      <c r="C3254" s="189"/>
      <c r="D3254" s="189"/>
      <c r="E3254" s="189"/>
      <c r="F3254" s="189"/>
    </row>
    <row r="3255" spans="1:6" x14ac:dyDescent="0.25">
      <c r="A3255" s="189"/>
      <c r="B3255" s="189"/>
      <c r="C3255" s="189"/>
      <c r="D3255" s="189"/>
      <c r="E3255" s="189"/>
      <c r="F3255" s="189"/>
    </row>
    <row r="3256" spans="1:6" x14ac:dyDescent="0.25">
      <c r="A3256" s="189"/>
      <c r="B3256" s="189"/>
      <c r="C3256" s="189"/>
      <c r="D3256" s="189"/>
      <c r="E3256" s="189"/>
      <c r="F3256" s="189"/>
    </row>
    <row r="3257" spans="1:6" x14ac:dyDescent="0.25">
      <c r="A3257" s="189"/>
      <c r="B3257" s="189"/>
      <c r="C3257" s="189"/>
      <c r="D3257" s="189"/>
      <c r="E3257" s="189"/>
      <c r="F3257" s="189"/>
    </row>
    <row r="3258" spans="1:6" x14ac:dyDescent="0.25">
      <c r="A3258" s="189"/>
      <c r="B3258" s="189"/>
      <c r="C3258" s="189"/>
      <c r="D3258" s="189"/>
      <c r="E3258" s="189"/>
      <c r="F3258" s="189"/>
    </row>
    <row r="3259" spans="1:6" x14ac:dyDescent="0.25">
      <c r="A3259" s="189"/>
      <c r="B3259" s="189"/>
      <c r="C3259" s="189"/>
      <c r="D3259" s="189"/>
      <c r="E3259" s="189"/>
      <c r="F3259" s="189"/>
    </row>
    <row r="3260" spans="1:6" x14ac:dyDescent="0.25">
      <c r="A3260" s="189"/>
      <c r="B3260" s="189"/>
      <c r="C3260" s="189"/>
      <c r="D3260" s="189"/>
      <c r="E3260" s="189"/>
      <c r="F3260" s="189"/>
    </row>
    <row r="3261" spans="1:6" x14ac:dyDescent="0.25">
      <c r="A3261" s="189"/>
      <c r="B3261" s="189"/>
      <c r="C3261" s="189"/>
      <c r="D3261" s="189"/>
      <c r="E3261" s="189"/>
      <c r="F3261" s="189"/>
    </row>
    <row r="3262" spans="1:6" x14ac:dyDescent="0.25">
      <c r="A3262" s="189"/>
      <c r="B3262" s="189"/>
      <c r="C3262" s="189"/>
      <c r="D3262" s="189"/>
      <c r="E3262" s="189"/>
      <c r="F3262" s="189"/>
    </row>
    <row r="3263" spans="1:6" x14ac:dyDescent="0.25">
      <c r="A3263" s="189"/>
      <c r="B3263" s="189"/>
      <c r="C3263" s="189"/>
      <c r="D3263" s="189"/>
      <c r="E3263" s="189"/>
      <c r="F3263" s="189"/>
    </row>
    <row r="3264" spans="1:6" x14ac:dyDescent="0.25">
      <c r="A3264" s="189"/>
      <c r="B3264" s="189"/>
      <c r="C3264" s="189"/>
      <c r="D3264" s="189"/>
      <c r="E3264" s="189"/>
      <c r="F3264" s="189"/>
    </row>
    <row r="3265" spans="1:6" x14ac:dyDescent="0.25">
      <c r="A3265" s="189"/>
      <c r="B3265" s="189"/>
      <c r="C3265" s="189"/>
      <c r="D3265" s="189"/>
      <c r="E3265" s="189"/>
      <c r="F3265" s="189"/>
    </row>
    <row r="3266" spans="1:6" x14ac:dyDescent="0.25">
      <c r="A3266" s="189"/>
      <c r="B3266" s="189"/>
      <c r="C3266" s="189"/>
      <c r="D3266" s="189"/>
      <c r="E3266" s="189"/>
      <c r="F3266" s="189"/>
    </row>
    <row r="3267" spans="1:6" x14ac:dyDescent="0.25">
      <c r="A3267" s="189"/>
      <c r="B3267" s="189"/>
      <c r="C3267" s="189"/>
      <c r="D3267" s="189"/>
      <c r="E3267" s="189"/>
      <c r="F3267" s="189"/>
    </row>
    <row r="3268" spans="1:6" x14ac:dyDescent="0.25">
      <c r="A3268" s="189"/>
      <c r="B3268" s="189"/>
      <c r="C3268" s="189"/>
      <c r="D3268" s="189"/>
      <c r="E3268" s="189"/>
      <c r="F3268" s="189"/>
    </row>
    <row r="3269" spans="1:6" x14ac:dyDescent="0.25">
      <c r="A3269" s="189"/>
      <c r="B3269" s="189"/>
      <c r="C3269" s="189"/>
      <c r="D3269" s="189"/>
      <c r="E3269" s="189"/>
      <c r="F3269" s="189"/>
    </row>
    <row r="3270" spans="1:6" x14ac:dyDescent="0.25">
      <c r="A3270" s="189"/>
      <c r="B3270" s="189"/>
      <c r="C3270" s="189"/>
      <c r="D3270" s="189"/>
      <c r="E3270" s="189"/>
      <c r="F3270" s="189"/>
    </row>
    <row r="3271" spans="1:6" x14ac:dyDescent="0.25">
      <c r="A3271" s="189"/>
      <c r="B3271" s="189"/>
      <c r="C3271" s="189"/>
      <c r="D3271" s="189"/>
      <c r="E3271" s="189"/>
      <c r="F3271" s="189"/>
    </row>
    <row r="3272" spans="1:6" x14ac:dyDescent="0.25">
      <c r="A3272" s="189"/>
      <c r="B3272" s="189"/>
      <c r="C3272" s="189"/>
      <c r="D3272" s="189"/>
      <c r="E3272" s="189"/>
      <c r="F3272" s="189"/>
    </row>
    <row r="3273" spans="1:6" x14ac:dyDescent="0.25">
      <c r="A3273" s="189"/>
      <c r="B3273" s="189"/>
      <c r="C3273" s="189"/>
      <c r="D3273" s="189"/>
      <c r="E3273" s="189"/>
      <c r="F3273" s="189"/>
    </row>
    <row r="3274" spans="1:6" x14ac:dyDescent="0.25">
      <c r="A3274" s="189"/>
      <c r="B3274" s="189"/>
      <c r="C3274" s="189"/>
      <c r="D3274" s="189"/>
      <c r="E3274" s="189"/>
      <c r="F3274" s="189"/>
    </row>
    <row r="3275" spans="1:6" x14ac:dyDescent="0.25">
      <c r="A3275" s="189"/>
      <c r="B3275" s="189"/>
      <c r="C3275" s="189"/>
      <c r="D3275" s="189"/>
      <c r="E3275" s="189"/>
      <c r="F3275" s="189"/>
    </row>
    <row r="3276" spans="1:6" x14ac:dyDescent="0.25">
      <c r="A3276" s="189"/>
      <c r="B3276" s="189"/>
      <c r="C3276" s="189"/>
      <c r="D3276" s="189"/>
      <c r="E3276" s="189"/>
      <c r="F3276" s="189"/>
    </row>
    <row r="3277" spans="1:6" x14ac:dyDescent="0.25">
      <c r="A3277" s="189"/>
      <c r="B3277" s="189"/>
      <c r="C3277" s="189"/>
      <c r="D3277" s="189"/>
      <c r="E3277" s="189"/>
      <c r="F3277" s="189"/>
    </row>
    <row r="3278" spans="1:6" x14ac:dyDescent="0.25">
      <c r="A3278" s="189"/>
      <c r="B3278" s="189"/>
      <c r="C3278" s="189"/>
      <c r="D3278" s="189"/>
      <c r="E3278" s="189"/>
      <c r="F3278" s="189"/>
    </row>
    <row r="3279" spans="1:6" x14ac:dyDescent="0.25">
      <c r="A3279" s="189"/>
      <c r="B3279" s="189"/>
      <c r="C3279" s="189"/>
      <c r="D3279" s="189"/>
      <c r="E3279" s="189"/>
      <c r="F3279" s="189"/>
    </row>
    <row r="3280" spans="1:6" x14ac:dyDescent="0.25">
      <c r="A3280" s="189"/>
      <c r="B3280" s="189"/>
      <c r="C3280" s="189"/>
      <c r="D3280" s="189"/>
      <c r="E3280" s="189"/>
      <c r="F3280" s="189"/>
    </row>
    <row r="3281" spans="1:6" x14ac:dyDescent="0.25">
      <c r="A3281" s="189"/>
      <c r="B3281" s="189"/>
      <c r="C3281" s="189"/>
      <c r="D3281" s="189"/>
      <c r="E3281" s="189"/>
      <c r="F3281" s="189"/>
    </row>
    <row r="3282" spans="1:6" x14ac:dyDescent="0.25">
      <c r="A3282" s="189"/>
      <c r="B3282" s="189"/>
      <c r="C3282" s="189"/>
      <c r="D3282" s="189"/>
      <c r="E3282" s="189"/>
      <c r="F3282" s="189"/>
    </row>
    <row r="3283" spans="1:6" x14ac:dyDescent="0.25">
      <c r="A3283" s="189"/>
      <c r="B3283" s="189"/>
      <c r="C3283" s="189"/>
      <c r="D3283" s="189"/>
      <c r="E3283" s="189"/>
      <c r="F3283" s="189"/>
    </row>
    <row r="3284" spans="1:6" x14ac:dyDescent="0.25">
      <c r="A3284" s="189"/>
      <c r="B3284" s="189"/>
      <c r="C3284" s="189"/>
      <c r="D3284" s="189"/>
      <c r="E3284" s="189"/>
      <c r="F3284" s="189"/>
    </row>
    <row r="3285" spans="1:6" x14ac:dyDescent="0.25">
      <c r="A3285" s="189"/>
      <c r="B3285" s="189"/>
      <c r="C3285" s="189"/>
      <c r="D3285" s="189"/>
      <c r="E3285" s="189"/>
      <c r="F3285" s="189"/>
    </row>
    <row r="3286" spans="1:6" x14ac:dyDescent="0.25">
      <c r="A3286" s="189"/>
      <c r="B3286" s="189"/>
      <c r="C3286" s="189"/>
      <c r="D3286" s="189"/>
      <c r="E3286" s="189"/>
      <c r="F3286" s="189"/>
    </row>
    <row r="3287" spans="1:6" x14ac:dyDescent="0.25">
      <c r="A3287" s="189"/>
      <c r="B3287" s="189"/>
      <c r="C3287" s="189"/>
      <c r="D3287" s="189"/>
      <c r="E3287" s="189"/>
      <c r="F3287" s="189"/>
    </row>
    <row r="3288" spans="1:6" x14ac:dyDescent="0.25">
      <c r="A3288" s="189"/>
      <c r="B3288" s="189"/>
      <c r="C3288" s="189"/>
      <c r="D3288" s="189"/>
      <c r="E3288" s="189"/>
      <c r="F3288" s="189"/>
    </row>
    <row r="3289" spans="1:6" x14ac:dyDescent="0.25">
      <c r="A3289" s="189"/>
      <c r="B3289" s="189"/>
      <c r="C3289" s="189"/>
      <c r="D3289" s="189"/>
      <c r="E3289" s="189"/>
      <c r="F3289" s="189"/>
    </row>
    <row r="3290" spans="1:6" x14ac:dyDescent="0.25">
      <c r="A3290" s="189"/>
      <c r="B3290" s="189"/>
      <c r="C3290" s="189"/>
      <c r="D3290" s="189"/>
      <c r="E3290" s="189"/>
      <c r="F3290" s="189"/>
    </row>
    <row r="3291" spans="1:6" x14ac:dyDescent="0.25">
      <c r="A3291" s="189"/>
      <c r="B3291" s="189"/>
      <c r="C3291" s="189"/>
      <c r="D3291" s="189"/>
      <c r="E3291" s="189"/>
      <c r="F3291" s="189"/>
    </row>
    <row r="3292" spans="1:6" x14ac:dyDescent="0.25">
      <c r="A3292" s="189"/>
      <c r="B3292" s="189"/>
      <c r="C3292" s="189"/>
      <c r="D3292" s="189"/>
      <c r="E3292" s="189"/>
      <c r="F3292" s="189"/>
    </row>
    <row r="3293" spans="1:6" x14ac:dyDescent="0.25">
      <c r="A3293" s="189"/>
      <c r="B3293" s="189"/>
      <c r="C3293" s="189"/>
      <c r="D3293" s="189"/>
      <c r="E3293" s="189"/>
      <c r="F3293" s="189"/>
    </row>
    <row r="3294" spans="1:6" x14ac:dyDescent="0.25">
      <c r="A3294" s="189"/>
      <c r="B3294" s="189"/>
      <c r="C3294" s="189"/>
      <c r="D3294" s="189"/>
      <c r="E3294" s="189"/>
      <c r="F3294" s="189"/>
    </row>
    <row r="3295" spans="1:6" x14ac:dyDescent="0.25">
      <c r="A3295" s="189"/>
      <c r="B3295" s="189"/>
      <c r="C3295" s="189"/>
      <c r="D3295" s="189"/>
      <c r="E3295" s="189"/>
      <c r="F3295" s="189"/>
    </row>
    <row r="3296" spans="1:6" x14ac:dyDescent="0.25">
      <c r="A3296" s="189"/>
      <c r="B3296" s="189"/>
      <c r="C3296" s="189"/>
      <c r="D3296" s="189"/>
      <c r="E3296" s="189"/>
      <c r="F3296" s="189"/>
    </row>
    <row r="3297" spans="1:6" x14ac:dyDescent="0.25">
      <c r="A3297" s="189"/>
      <c r="B3297" s="189"/>
      <c r="C3297" s="189"/>
      <c r="D3297" s="189"/>
      <c r="E3297" s="189"/>
      <c r="F3297" s="189"/>
    </row>
    <row r="3298" spans="1:6" x14ac:dyDescent="0.25">
      <c r="A3298" s="189"/>
      <c r="B3298" s="189"/>
      <c r="C3298" s="189"/>
      <c r="D3298" s="189"/>
      <c r="E3298" s="189"/>
      <c r="F3298" s="189"/>
    </row>
    <row r="3299" spans="1:6" x14ac:dyDescent="0.25">
      <c r="A3299" s="189"/>
      <c r="B3299" s="189"/>
      <c r="C3299" s="189"/>
      <c r="D3299" s="189"/>
      <c r="E3299" s="189"/>
      <c r="F3299" s="189"/>
    </row>
    <row r="3300" spans="1:6" x14ac:dyDescent="0.25">
      <c r="A3300" s="189"/>
      <c r="B3300" s="189"/>
      <c r="C3300" s="189"/>
      <c r="D3300" s="189"/>
      <c r="E3300" s="189"/>
      <c r="F3300" s="189"/>
    </row>
    <row r="3301" spans="1:6" x14ac:dyDescent="0.25">
      <c r="A3301" s="189"/>
      <c r="B3301" s="189"/>
      <c r="C3301" s="189"/>
      <c r="D3301" s="189"/>
      <c r="E3301" s="189"/>
      <c r="F3301" s="189"/>
    </row>
    <row r="3302" spans="1:6" x14ac:dyDescent="0.25">
      <c r="A3302" s="189"/>
      <c r="B3302" s="189"/>
      <c r="C3302" s="189"/>
      <c r="D3302" s="189"/>
      <c r="E3302" s="189"/>
      <c r="F3302" s="189"/>
    </row>
    <row r="3303" spans="1:6" x14ac:dyDescent="0.25">
      <c r="A3303" s="189"/>
      <c r="B3303" s="189"/>
      <c r="C3303" s="189"/>
      <c r="D3303" s="189"/>
      <c r="E3303" s="189"/>
      <c r="F3303" s="189"/>
    </row>
    <row r="3304" spans="1:6" x14ac:dyDescent="0.25">
      <c r="A3304" s="189"/>
      <c r="B3304" s="189"/>
      <c r="C3304" s="189"/>
      <c r="D3304" s="189"/>
      <c r="E3304" s="189"/>
      <c r="F3304" s="189"/>
    </row>
    <row r="3305" spans="1:6" x14ac:dyDescent="0.25">
      <c r="A3305" s="189"/>
      <c r="B3305" s="189"/>
      <c r="C3305" s="189"/>
      <c r="D3305" s="189"/>
      <c r="E3305" s="189"/>
      <c r="F3305" s="189"/>
    </row>
    <row r="3306" spans="1:6" x14ac:dyDescent="0.25">
      <c r="A3306" s="189"/>
      <c r="B3306" s="189"/>
      <c r="C3306" s="189"/>
      <c r="D3306" s="189"/>
      <c r="E3306" s="189"/>
      <c r="F3306" s="189"/>
    </row>
    <row r="3307" spans="1:6" x14ac:dyDescent="0.25">
      <c r="A3307" s="189"/>
      <c r="B3307" s="189"/>
      <c r="C3307" s="189"/>
      <c r="D3307" s="189"/>
      <c r="E3307" s="189"/>
      <c r="F3307" s="189"/>
    </row>
    <row r="3308" spans="1:6" x14ac:dyDescent="0.25">
      <c r="A3308" s="189"/>
      <c r="B3308" s="189"/>
      <c r="C3308" s="189"/>
      <c r="D3308" s="189"/>
      <c r="E3308" s="189"/>
      <c r="F3308" s="189"/>
    </row>
    <row r="3309" spans="1:6" x14ac:dyDescent="0.25">
      <c r="A3309" s="189"/>
      <c r="B3309" s="189"/>
      <c r="C3309" s="189"/>
      <c r="D3309" s="189"/>
      <c r="E3309" s="189"/>
      <c r="F3309" s="189"/>
    </row>
    <row r="3310" spans="1:6" x14ac:dyDescent="0.25">
      <c r="A3310" s="189"/>
      <c r="B3310" s="189"/>
      <c r="C3310" s="189"/>
      <c r="D3310" s="189"/>
      <c r="E3310" s="189"/>
      <c r="F3310" s="189"/>
    </row>
    <row r="3311" spans="1:6" x14ac:dyDescent="0.25">
      <c r="A3311" s="189"/>
      <c r="B3311" s="189"/>
      <c r="C3311" s="189"/>
      <c r="D3311" s="189"/>
      <c r="E3311" s="189"/>
      <c r="F3311" s="189"/>
    </row>
    <row r="3312" spans="1:6" x14ac:dyDescent="0.25">
      <c r="A3312" s="189"/>
      <c r="B3312" s="189"/>
      <c r="C3312" s="189"/>
      <c r="D3312" s="189"/>
      <c r="E3312" s="189"/>
      <c r="F3312" s="189"/>
    </row>
    <row r="3313" spans="1:6" x14ac:dyDescent="0.25">
      <c r="A3313" s="189"/>
      <c r="B3313" s="189"/>
      <c r="C3313" s="189"/>
      <c r="D3313" s="189"/>
      <c r="E3313" s="189"/>
      <c r="F3313" s="189"/>
    </row>
    <row r="3314" spans="1:6" x14ac:dyDescent="0.25">
      <c r="A3314" s="189"/>
      <c r="B3314" s="189"/>
      <c r="C3314" s="189"/>
      <c r="D3314" s="189"/>
      <c r="E3314" s="189"/>
      <c r="F3314" s="189"/>
    </row>
    <row r="3315" spans="1:6" x14ac:dyDescent="0.25">
      <c r="A3315" s="189"/>
      <c r="B3315" s="189"/>
      <c r="C3315" s="189"/>
      <c r="D3315" s="189"/>
      <c r="E3315" s="189"/>
      <c r="F3315" s="189"/>
    </row>
    <row r="3316" spans="1:6" x14ac:dyDescent="0.25">
      <c r="A3316" s="189"/>
      <c r="B3316" s="189"/>
      <c r="C3316" s="189"/>
      <c r="D3316" s="189"/>
      <c r="E3316" s="189"/>
      <c r="F3316" s="189"/>
    </row>
    <row r="3317" spans="1:6" x14ac:dyDescent="0.25">
      <c r="A3317" s="189"/>
      <c r="B3317" s="189"/>
      <c r="C3317" s="189"/>
      <c r="D3317" s="189"/>
      <c r="E3317" s="189"/>
      <c r="F3317" s="189"/>
    </row>
    <row r="3318" spans="1:6" x14ac:dyDescent="0.25">
      <c r="A3318" s="189"/>
      <c r="B3318" s="189"/>
      <c r="C3318" s="189"/>
      <c r="D3318" s="189"/>
      <c r="E3318" s="189"/>
      <c r="F3318" s="189"/>
    </row>
    <row r="3319" spans="1:6" x14ac:dyDescent="0.25">
      <c r="A3319" s="189"/>
      <c r="B3319" s="189"/>
      <c r="C3319" s="189"/>
      <c r="D3319" s="189"/>
      <c r="E3319" s="189"/>
      <c r="F3319" s="189"/>
    </row>
    <row r="3320" spans="1:6" x14ac:dyDescent="0.25">
      <c r="A3320" s="189"/>
      <c r="B3320" s="189"/>
      <c r="C3320" s="189"/>
      <c r="D3320" s="189"/>
      <c r="E3320" s="189"/>
      <c r="F3320" s="189"/>
    </row>
    <row r="3321" spans="1:6" x14ac:dyDescent="0.25">
      <c r="A3321" s="189"/>
      <c r="B3321" s="189"/>
      <c r="C3321" s="189"/>
      <c r="D3321" s="189"/>
      <c r="E3321" s="189"/>
      <c r="F3321" s="189"/>
    </row>
    <row r="3322" spans="1:6" x14ac:dyDescent="0.25">
      <c r="A3322" s="189"/>
      <c r="B3322" s="189"/>
      <c r="C3322" s="189"/>
      <c r="D3322" s="189"/>
      <c r="E3322" s="189"/>
      <c r="F3322" s="189"/>
    </row>
    <row r="3323" spans="1:6" x14ac:dyDescent="0.25">
      <c r="A3323" s="189"/>
      <c r="B3323" s="189"/>
      <c r="C3323" s="189"/>
      <c r="D3323" s="189"/>
      <c r="E3323" s="189"/>
      <c r="F3323" s="189"/>
    </row>
    <row r="3324" spans="1:6" x14ac:dyDescent="0.25">
      <c r="A3324" s="189"/>
      <c r="B3324" s="189"/>
      <c r="C3324" s="189"/>
      <c r="D3324" s="189"/>
      <c r="E3324" s="189"/>
      <c r="F3324" s="189"/>
    </row>
    <row r="3325" spans="1:6" x14ac:dyDescent="0.25">
      <c r="A3325" s="189"/>
      <c r="B3325" s="189"/>
      <c r="C3325" s="189"/>
      <c r="D3325" s="189"/>
      <c r="E3325" s="189"/>
      <c r="F3325" s="189"/>
    </row>
    <row r="3326" spans="1:6" x14ac:dyDescent="0.25">
      <c r="A3326" s="189"/>
      <c r="B3326" s="189"/>
      <c r="C3326" s="189"/>
      <c r="D3326" s="189"/>
      <c r="E3326" s="189"/>
      <c r="F3326" s="189"/>
    </row>
    <row r="3327" spans="1:6" x14ac:dyDescent="0.25">
      <c r="A3327" s="189"/>
      <c r="B3327" s="189"/>
      <c r="C3327" s="189"/>
      <c r="D3327" s="189"/>
      <c r="E3327" s="189"/>
      <c r="F3327" s="189"/>
    </row>
    <row r="3328" spans="1:6" x14ac:dyDescent="0.25">
      <c r="A3328" s="189"/>
      <c r="B3328" s="189"/>
      <c r="C3328" s="189"/>
      <c r="D3328" s="189"/>
      <c r="E3328" s="189"/>
      <c r="F3328" s="189"/>
    </row>
    <row r="3329" spans="1:6" x14ac:dyDescent="0.25">
      <c r="A3329" s="189"/>
      <c r="B3329" s="189"/>
      <c r="C3329" s="189"/>
      <c r="D3329" s="189"/>
      <c r="E3329" s="189"/>
      <c r="F3329" s="189"/>
    </row>
    <row r="3330" spans="1:6" x14ac:dyDescent="0.25">
      <c r="A3330" s="189"/>
      <c r="B3330" s="189"/>
      <c r="C3330" s="189"/>
      <c r="D3330" s="189"/>
      <c r="E3330" s="189"/>
      <c r="F3330" s="189"/>
    </row>
    <row r="3331" spans="1:6" x14ac:dyDescent="0.25">
      <c r="A3331" s="189"/>
      <c r="B3331" s="189"/>
      <c r="C3331" s="189"/>
      <c r="D3331" s="189"/>
      <c r="E3331" s="189"/>
      <c r="F3331" s="189"/>
    </row>
    <row r="3332" spans="1:6" x14ac:dyDescent="0.25">
      <c r="A3332" s="189"/>
      <c r="B3332" s="189"/>
      <c r="C3332" s="189"/>
      <c r="D3332" s="189"/>
      <c r="E3332" s="189"/>
      <c r="F3332" s="189"/>
    </row>
    <row r="3333" spans="1:6" x14ac:dyDescent="0.25">
      <c r="A3333" s="189"/>
      <c r="B3333" s="189"/>
      <c r="C3333" s="189"/>
      <c r="D3333" s="189"/>
      <c r="E3333" s="189"/>
      <c r="F3333" s="189"/>
    </row>
    <row r="3334" spans="1:6" x14ac:dyDescent="0.25">
      <c r="A3334" s="189"/>
      <c r="B3334" s="189"/>
      <c r="C3334" s="189"/>
      <c r="D3334" s="189"/>
      <c r="E3334" s="189"/>
      <c r="F3334" s="189"/>
    </row>
    <row r="3335" spans="1:6" x14ac:dyDescent="0.25">
      <c r="A3335" s="189"/>
      <c r="B3335" s="189"/>
      <c r="C3335" s="189"/>
      <c r="D3335" s="189"/>
      <c r="E3335" s="189"/>
      <c r="F3335" s="189"/>
    </row>
    <row r="3336" spans="1:6" x14ac:dyDescent="0.25">
      <c r="A3336" s="189"/>
      <c r="B3336" s="189"/>
      <c r="C3336" s="189"/>
      <c r="D3336" s="189"/>
      <c r="E3336" s="189"/>
      <c r="F3336" s="189"/>
    </row>
    <row r="3337" spans="1:6" x14ac:dyDescent="0.25">
      <c r="A3337" s="189"/>
      <c r="B3337" s="189"/>
      <c r="C3337" s="189"/>
      <c r="D3337" s="189"/>
      <c r="E3337" s="189"/>
      <c r="F3337" s="189"/>
    </row>
    <row r="3338" spans="1:6" x14ac:dyDescent="0.25">
      <c r="A3338" s="189"/>
      <c r="B3338" s="189"/>
      <c r="C3338" s="189"/>
      <c r="D3338" s="189"/>
      <c r="E3338" s="189"/>
      <c r="F3338" s="189"/>
    </row>
    <row r="3339" spans="1:6" x14ac:dyDescent="0.25">
      <c r="A3339" s="189"/>
      <c r="B3339" s="189"/>
      <c r="C3339" s="189"/>
      <c r="D3339" s="189"/>
      <c r="E3339" s="189"/>
      <c r="F3339" s="189"/>
    </row>
    <row r="3340" spans="1:6" x14ac:dyDescent="0.25">
      <c r="A3340" s="189"/>
      <c r="B3340" s="189"/>
      <c r="C3340" s="189"/>
      <c r="D3340" s="189"/>
      <c r="E3340" s="189"/>
      <c r="F3340" s="189"/>
    </row>
    <row r="3341" spans="1:6" x14ac:dyDescent="0.25">
      <c r="A3341" s="189"/>
      <c r="B3341" s="189"/>
      <c r="C3341" s="189"/>
      <c r="D3341" s="189"/>
      <c r="E3341" s="189"/>
      <c r="F3341" s="189"/>
    </row>
    <row r="3342" spans="1:6" x14ac:dyDescent="0.25">
      <c r="A3342" s="189"/>
      <c r="B3342" s="189"/>
      <c r="C3342" s="189"/>
      <c r="D3342" s="189"/>
      <c r="E3342" s="189"/>
      <c r="F3342" s="189"/>
    </row>
    <row r="3343" spans="1:6" x14ac:dyDescent="0.25">
      <c r="A3343" s="189"/>
      <c r="B3343" s="189"/>
      <c r="C3343" s="189"/>
      <c r="D3343" s="189"/>
      <c r="E3343" s="189"/>
      <c r="F3343" s="189"/>
    </row>
    <row r="3344" spans="1:6" x14ac:dyDescent="0.25">
      <c r="A3344" s="189"/>
      <c r="B3344" s="189"/>
      <c r="C3344" s="189"/>
      <c r="D3344" s="189"/>
      <c r="E3344" s="189"/>
      <c r="F3344" s="189"/>
    </row>
    <row r="3345" spans="1:6" x14ac:dyDescent="0.25">
      <c r="A3345" s="189"/>
      <c r="B3345" s="189"/>
      <c r="C3345" s="189"/>
      <c r="D3345" s="189"/>
      <c r="E3345" s="189"/>
      <c r="F3345" s="189"/>
    </row>
    <row r="3346" spans="1:6" x14ac:dyDescent="0.25">
      <c r="A3346" s="189"/>
      <c r="B3346" s="189"/>
      <c r="C3346" s="189"/>
      <c r="D3346" s="189"/>
      <c r="E3346" s="189"/>
      <c r="F3346" s="189"/>
    </row>
    <row r="3347" spans="1:6" x14ac:dyDescent="0.25">
      <c r="A3347" s="189"/>
      <c r="B3347" s="189"/>
      <c r="C3347" s="189"/>
      <c r="D3347" s="189"/>
      <c r="E3347" s="189"/>
      <c r="F3347" s="189"/>
    </row>
    <row r="3348" spans="1:6" x14ac:dyDescent="0.25">
      <c r="A3348" s="189"/>
      <c r="B3348" s="189"/>
      <c r="C3348" s="189"/>
      <c r="D3348" s="189"/>
      <c r="E3348" s="189"/>
      <c r="F3348" s="189"/>
    </row>
    <row r="3349" spans="1:6" x14ac:dyDescent="0.25">
      <c r="A3349" s="189"/>
      <c r="B3349" s="189"/>
      <c r="C3349" s="189"/>
      <c r="D3349" s="189"/>
      <c r="E3349" s="189"/>
      <c r="F3349" s="189"/>
    </row>
    <row r="3350" spans="1:6" x14ac:dyDescent="0.25">
      <c r="A3350" s="189"/>
      <c r="B3350" s="189"/>
      <c r="C3350" s="189"/>
      <c r="D3350" s="189"/>
      <c r="E3350" s="189"/>
      <c r="F3350" s="189"/>
    </row>
    <row r="3351" spans="1:6" x14ac:dyDescent="0.25">
      <c r="A3351" s="189"/>
      <c r="B3351" s="189"/>
      <c r="C3351" s="189"/>
      <c r="D3351" s="189"/>
      <c r="E3351" s="189"/>
      <c r="F3351" s="189"/>
    </row>
    <row r="3352" spans="1:6" x14ac:dyDescent="0.25">
      <c r="A3352" s="189"/>
      <c r="B3352" s="189"/>
      <c r="C3352" s="189"/>
      <c r="D3352" s="189"/>
      <c r="E3352" s="189"/>
      <c r="F3352" s="189"/>
    </row>
    <row r="3353" spans="1:6" x14ac:dyDescent="0.25">
      <c r="A3353" s="189"/>
      <c r="B3353" s="189"/>
      <c r="C3353" s="189"/>
      <c r="D3353" s="189"/>
      <c r="E3353" s="189"/>
      <c r="F3353" s="189"/>
    </row>
    <row r="3354" spans="1:6" x14ac:dyDescent="0.25">
      <c r="A3354" s="189"/>
      <c r="B3354" s="189"/>
      <c r="C3354" s="189"/>
      <c r="D3354" s="189"/>
      <c r="E3354" s="189"/>
      <c r="F3354" s="189"/>
    </row>
    <row r="3355" spans="1:6" x14ac:dyDescent="0.25">
      <c r="A3355" s="189"/>
      <c r="B3355" s="189"/>
      <c r="C3355" s="189"/>
      <c r="D3355" s="189"/>
      <c r="E3355" s="189"/>
      <c r="F3355" s="189"/>
    </row>
    <row r="3356" spans="1:6" x14ac:dyDescent="0.25">
      <c r="A3356" s="189"/>
      <c r="B3356" s="189"/>
      <c r="C3356" s="189"/>
      <c r="D3356" s="189"/>
      <c r="E3356" s="189"/>
      <c r="F3356" s="189"/>
    </row>
    <row r="3357" spans="1:6" x14ac:dyDescent="0.25">
      <c r="A3357" s="189"/>
      <c r="B3357" s="189"/>
      <c r="C3357" s="189"/>
      <c r="D3357" s="189"/>
      <c r="E3357" s="189"/>
      <c r="F3357" s="189"/>
    </row>
    <row r="3358" spans="1:6" x14ac:dyDescent="0.25">
      <c r="A3358" s="189"/>
      <c r="B3358" s="189"/>
      <c r="C3358" s="189"/>
      <c r="D3358" s="189"/>
      <c r="E3358" s="189"/>
      <c r="F3358" s="189"/>
    </row>
    <row r="3359" spans="1:6" x14ac:dyDescent="0.25">
      <c r="A3359" s="189"/>
      <c r="B3359" s="189"/>
      <c r="C3359" s="189"/>
      <c r="D3359" s="189"/>
      <c r="E3359" s="189"/>
      <c r="F3359" s="189"/>
    </row>
    <row r="3360" spans="1:6" x14ac:dyDescent="0.25">
      <c r="A3360" s="189"/>
      <c r="B3360" s="189"/>
      <c r="C3360" s="189"/>
      <c r="D3360" s="189"/>
      <c r="E3360" s="189"/>
      <c r="F3360" s="189"/>
    </row>
    <row r="3361" spans="1:6" x14ac:dyDescent="0.25">
      <c r="A3361" s="189"/>
      <c r="B3361" s="189"/>
      <c r="C3361" s="189"/>
      <c r="D3361" s="189"/>
      <c r="E3361" s="189"/>
      <c r="F3361" s="189"/>
    </row>
    <row r="3362" spans="1:6" x14ac:dyDescent="0.25">
      <c r="A3362" s="189"/>
      <c r="B3362" s="189"/>
      <c r="C3362" s="189"/>
      <c r="D3362" s="189"/>
      <c r="E3362" s="189"/>
      <c r="F3362" s="189"/>
    </row>
    <row r="3363" spans="1:6" x14ac:dyDescent="0.25">
      <c r="A3363" s="189"/>
      <c r="B3363" s="189"/>
      <c r="C3363" s="189"/>
      <c r="D3363" s="189"/>
      <c r="E3363" s="189"/>
      <c r="F3363" s="189"/>
    </row>
    <row r="3364" spans="1:6" x14ac:dyDescent="0.25">
      <c r="A3364" s="189"/>
      <c r="B3364" s="189"/>
      <c r="C3364" s="189"/>
      <c r="D3364" s="189"/>
      <c r="E3364" s="189"/>
      <c r="F3364" s="189"/>
    </row>
    <row r="3365" spans="1:6" x14ac:dyDescent="0.25">
      <c r="A3365" s="189"/>
      <c r="B3365" s="189"/>
      <c r="C3365" s="189"/>
      <c r="D3365" s="189"/>
      <c r="E3365" s="189"/>
      <c r="F3365" s="189"/>
    </row>
    <row r="3366" spans="1:6" x14ac:dyDescent="0.25">
      <c r="A3366" s="189"/>
      <c r="B3366" s="189"/>
      <c r="C3366" s="189"/>
      <c r="D3366" s="189"/>
      <c r="E3366" s="189"/>
      <c r="F3366" s="189"/>
    </row>
    <row r="3367" spans="1:6" x14ac:dyDescent="0.25">
      <c r="A3367" s="189"/>
      <c r="B3367" s="189"/>
      <c r="C3367" s="189"/>
      <c r="D3367" s="189"/>
      <c r="E3367" s="189"/>
      <c r="F3367" s="189"/>
    </row>
    <row r="3368" spans="1:6" x14ac:dyDescent="0.25">
      <c r="A3368" s="189"/>
      <c r="B3368" s="189"/>
      <c r="C3368" s="189"/>
      <c r="D3368" s="189"/>
      <c r="E3368" s="189"/>
      <c r="F3368" s="189"/>
    </row>
    <row r="3369" spans="1:6" x14ac:dyDescent="0.25">
      <c r="A3369" s="189"/>
      <c r="B3369" s="189"/>
      <c r="C3369" s="189"/>
      <c r="D3369" s="189"/>
      <c r="E3369" s="189"/>
      <c r="F3369" s="189"/>
    </row>
    <row r="3370" spans="1:6" x14ac:dyDescent="0.25">
      <c r="A3370" s="189"/>
      <c r="B3370" s="189"/>
      <c r="C3370" s="189"/>
      <c r="D3370" s="189"/>
      <c r="E3370" s="189"/>
      <c r="F3370" s="189"/>
    </row>
    <row r="3371" spans="1:6" x14ac:dyDescent="0.25">
      <c r="A3371" s="189"/>
      <c r="B3371" s="189"/>
      <c r="C3371" s="189"/>
      <c r="D3371" s="189"/>
      <c r="E3371" s="189"/>
      <c r="F3371" s="189"/>
    </row>
    <row r="3372" spans="1:6" x14ac:dyDescent="0.25">
      <c r="A3372" s="189"/>
      <c r="B3372" s="189"/>
      <c r="C3372" s="189"/>
      <c r="D3372" s="189"/>
      <c r="E3372" s="189"/>
      <c r="F3372" s="189"/>
    </row>
    <row r="3373" spans="1:6" x14ac:dyDescent="0.25">
      <c r="A3373" s="189"/>
      <c r="B3373" s="189"/>
      <c r="C3373" s="189"/>
      <c r="D3373" s="189"/>
      <c r="E3373" s="189"/>
      <c r="F3373" s="189"/>
    </row>
    <row r="3374" spans="1:6" x14ac:dyDescent="0.25">
      <c r="A3374" s="189"/>
      <c r="B3374" s="189"/>
      <c r="C3374" s="189"/>
      <c r="D3374" s="189"/>
      <c r="E3374" s="189"/>
      <c r="F3374" s="189"/>
    </row>
    <row r="3375" spans="1:6" x14ac:dyDescent="0.25">
      <c r="A3375" s="189"/>
      <c r="B3375" s="189"/>
      <c r="C3375" s="189"/>
      <c r="D3375" s="189"/>
      <c r="E3375" s="189"/>
      <c r="F3375" s="189"/>
    </row>
    <row r="3376" spans="1:6" x14ac:dyDescent="0.25">
      <c r="A3376" s="189"/>
      <c r="B3376" s="189"/>
      <c r="C3376" s="189"/>
      <c r="D3376" s="189"/>
      <c r="E3376" s="189"/>
      <c r="F3376" s="189"/>
    </row>
    <row r="3377" spans="1:6" x14ac:dyDescent="0.25">
      <c r="A3377" s="189"/>
      <c r="B3377" s="189"/>
      <c r="C3377" s="189"/>
      <c r="D3377" s="189"/>
      <c r="E3377" s="189"/>
      <c r="F3377" s="189"/>
    </row>
    <row r="3378" spans="1:6" x14ac:dyDescent="0.25">
      <c r="A3378" s="189"/>
      <c r="B3378" s="189"/>
      <c r="C3378" s="189"/>
      <c r="D3378" s="189"/>
      <c r="E3378" s="189"/>
      <c r="F3378" s="189"/>
    </row>
    <row r="3379" spans="1:6" x14ac:dyDescent="0.25">
      <c r="A3379" s="189"/>
      <c r="B3379" s="189"/>
      <c r="C3379" s="189"/>
      <c r="D3379" s="189"/>
      <c r="E3379" s="189"/>
      <c r="F3379" s="189"/>
    </row>
    <row r="3380" spans="1:6" x14ac:dyDescent="0.25">
      <c r="A3380" s="189"/>
      <c r="B3380" s="189"/>
      <c r="C3380" s="189"/>
      <c r="D3380" s="189"/>
      <c r="E3380" s="189"/>
      <c r="F3380" s="189"/>
    </row>
    <row r="3381" spans="1:6" x14ac:dyDescent="0.25">
      <c r="A3381" s="189"/>
      <c r="B3381" s="189"/>
      <c r="C3381" s="189"/>
      <c r="D3381" s="189"/>
      <c r="E3381" s="189"/>
      <c r="F3381" s="189"/>
    </row>
    <row r="3382" spans="1:6" x14ac:dyDescent="0.25">
      <c r="A3382" s="189"/>
      <c r="B3382" s="189"/>
      <c r="C3382" s="189"/>
      <c r="D3382" s="189"/>
      <c r="E3382" s="189"/>
      <c r="F3382" s="189"/>
    </row>
    <row r="3383" spans="1:6" x14ac:dyDescent="0.25">
      <c r="A3383" s="189"/>
      <c r="B3383" s="189"/>
      <c r="C3383" s="189"/>
      <c r="D3383" s="189"/>
      <c r="E3383" s="189"/>
      <c r="F3383" s="189"/>
    </row>
    <row r="3384" spans="1:6" x14ac:dyDescent="0.25">
      <c r="A3384" s="189"/>
      <c r="B3384" s="189"/>
      <c r="C3384" s="189"/>
      <c r="D3384" s="189"/>
      <c r="E3384" s="189"/>
      <c r="F3384" s="189"/>
    </row>
    <row r="3385" spans="1:6" x14ac:dyDescent="0.25">
      <c r="A3385" s="189"/>
      <c r="B3385" s="189"/>
      <c r="C3385" s="189"/>
      <c r="D3385" s="189"/>
      <c r="E3385" s="189"/>
      <c r="F3385" s="189"/>
    </row>
    <row r="3386" spans="1:6" x14ac:dyDescent="0.25">
      <c r="A3386" s="189"/>
      <c r="B3386" s="189"/>
      <c r="C3386" s="189"/>
      <c r="D3386" s="189"/>
      <c r="E3386" s="189"/>
      <c r="F3386" s="189"/>
    </row>
    <row r="3387" spans="1:6" x14ac:dyDescent="0.25">
      <c r="A3387" s="189"/>
      <c r="B3387" s="189"/>
      <c r="C3387" s="189"/>
      <c r="D3387" s="189"/>
      <c r="E3387" s="189"/>
      <c r="F3387" s="189"/>
    </row>
    <row r="3388" spans="1:6" x14ac:dyDescent="0.25">
      <c r="A3388" s="189"/>
      <c r="B3388" s="189"/>
      <c r="C3388" s="189"/>
      <c r="D3388" s="189"/>
      <c r="E3388" s="189"/>
      <c r="F3388" s="189"/>
    </row>
    <row r="3389" spans="1:6" x14ac:dyDescent="0.25">
      <c r="A3389" s="189"/>
      <c r="B3389" s="189"/>
      <c r="C3389" s="189"/>
      <c r="D3389" s="189"/>
      <c r="E3389" s="189"/>
      <c r="F3389" s="189"/>
    </row>
    <row r="3390" spans="1:6" x14ac:dyDescent="0.25">
      <c r="A3390" s="189"/>
      <c r="B3390" s="189"/>
      <c r="C3390" s="189"/>
      <c r="D3390" s="189"/>
      <c r="E3390" s="189"/>
      <c r="F3390" s="189"/>
    </row>
    <row r="3391" spans="1:6" x14ac:dyDescent="0.25">
      <c r="A3391" s="189"/>
      <c r="B3391" s="189"/>
      <c r="C3391" s="189"/>
      <c r="D3391" s="189"/>
      <c r="E3391" s="189"/>
      <c r="F3391" s="189"/>
    </row>
    <row r="3392" spans="1:6" x14ac:dyDescent="0.25">
      <c r="A3392" s="189"/>
      <c r="B3392" s="189"/>
      <c r="C3392" s="189"/>
      <c r="D3392" s="189"/>
      <c r="E3392" s="189"/>
      <c r="F3392" s="189"/>
    </row>
    <row r="3393" spans="1:6" x14ac:dyDescent="0.25">
      <c r="A3393" s="189"/>
      <c r="B3393" s="189"/>
      <c r="C3393" s="189"/>
      <c r="D3393" s="189"/>
      <c r="E3393" s="189"/>
      <c r="F3393" s="189"/>
    </row>
    <row r="3394" spans="1:6" x14ac:dyDescent="0.25">
      <c r="A3394" s="189"/>
      <c r="B3394" s="189"/>
      <c r="C3394" s="189"/>
      <c r="D3394" s="189"/>
      <c r="E3394" s="189"/>
      <c r="F3394" s="189"/>
    </row>
    <row r="3395" spans="1:6" x14ac:dyDescent="0.25">
      <c r="A3395" s="189"/>
      <c r="B3395" s="189"/>
      <c r="C3395" s="189"/>
      <c r="D3395" s="189"/>
      <c r="E3395" s="189"/>
      <c r="F3395" s="189"/>
    </row>
    <row r="3396" spans="1:6" x14ac:dyDescent="0.25">
      <c r="A3396" s="189"/>
      <c r="B3396" s="189"/>
      <c r="C3396" s="189"/>
      <c r="D3396" s="189"/>
      <c r="E3396" s="189"/>
      <c r="F3396" s="189"/>
    </row>
    <row r="3397" spans="1:6" x14ac:dyDescent="0.25">
      <c r="A3397" s="189"/>
      <c r="B3397" s="189"/>
      <c r="C3397" s="189"/>
      <c r="D3397" s="189"/>
      <c r="E3397" s="189"/>
      <c r="F3397" s="189"/>
    </row>
    <row r="3398" spans="1:6" x14ac:dyDescent="0.25">
      <c r="A3398" s="189"/>
      <c r="B3398" s="189"/>
      <c r="C3398" s="189"/>
      <c r="D3398" s="189"/>
      <c r="E3398" s="189"/>
      <c r="F3398" s="189"/>
    </row>
    <row r="3399" spans="1:6" x14ac:dyDescent="0.25">
      <c r="A3399" s="189"/>
      <c r="B3399" s="189"/>
      <c r="C3399" s="189"/>
      <c r="D3399" s="189"/>
      <c r="E3399" s="189"/>
      <c r="F3399" s="189"/>
    </row>
    <row r="3400" spans="1:6" x14ac:dyDescent="0.25">
      <c r="A3400" s="189"/>
      <c r="B3400" s="189"/>
      <c r="C3400" s="189"/>
      <c r="D3400" s="189"/>
      <c r="E3400" s="189"/>
      <c r="F3400" s="189"/>
    </row>
    <row r="3401" spans="1:6" x14ac:dyDescent="0.25">
      <c r="A3401" s="189"/>
      <c r="B3401" s="189"/>
      <c r="C3401" s="189"/>
      <c r="D3401" s="189"/>
      <c r="E3401" s="189"/>
      <c r="F3401" s="189"/>
    </row>
    <row r="3402" spans="1:6" x14ac:dyDescent="0.25">
      <c r="A3402" s="189"/>
      <c r="B3402" s="189"/>
      <c r="C3402" s="189"/>
      <c r="D3402" s="189"/>
      <c r="E3402" s="189"/>
      <c r="F3402" s="189"/>
    </row>
    <row r="3403" spans="1:6" x14ac:dyDescent="0.25">
      <c r="A3403" s="189"/>
      <c r="B3403" s="189"/>
      <c r="C3403" s="189"/>
      <c r="D3403" s="189"/>
      <c r="E3403" s="189"/>
      <c r="F3403" s="189"/>
    </row>
    <row r="3404" spans="1:6" x14ac:dyDescent="0.25">
      <c r="A3404" s="189"/>
      <c r="B3404" s="189"/>
      <c r="C3404" s="189"/>
      <c r="D3404" s="189"/>
      <c r="E3404" s="189"/>
      <c r="F3404" s="189"/>
    </row>
    <row r="3405" spans="1:6" x14ac:dyDescent="0.25">
      <c r="A3405" s="189"/>
      <c r="B3405" s="189"/>
      <c r="C3405" s="189"/>
      <c r="D3405" s="189"/>
      <c r="E3405" s="189"/>
      <c r="F3405" s="189"/>
    </row>
    <row r="3406" spans="1:6" x14ac:dyDescent="0.25">
      <c r="A3406" s="189"/>
      <c r="B3406" s="189"/>
      <c r="C3406" s="189"/>
      <c r="D3406" s="189"/>
      <c r="E3406" s="189"/>
      <c r="F3406" s="189"/>
    </row>
    <row r="3407" spans="1:6" x14ac:dyDescent="0.25">
      <c r="A3407" s="189"/>
      <c r="B3407" s="189"/>
      <c r="C3407" s="189"/>
      <c r="D3407" s="189"/>
      <c r="E3407" s="189"/>
      <c r="F3407" s="189"/>
    </row>
    <row r="3408" spans="1:6" x14ac:dyDescent="0.25">
      <c r="A3408" s="189"/>
      <c r="B3408" s="189"/>
      <c r="C3408" s="189"/>
      <c r="D3408" s="189"/>
      <c r="E3408" s="189"/>
      <c r="F3408" s="189"/>
    </row>
    <row r="3409" spans="1:6" x14ac:dyDescent="0.25">
      <c r="A3409" s="189"/>
      <c r="B3409" s="189"/>
      <c r="C3409" s="189"/>
      <c r="D3409" s="189"/>
      <c r="E3409" s="189"/>
      <c r="F3409" s="189"/>
    </row>
    <row r="3410" spans="1:6" x14ac:dyDescent="0.25">
      <c r="A3410" s="189"/>
      <c r="B3410" s="189"/>
      <c r="C3410" s="189"/>
      <c r="D3410" s="189"/>
      <c r="E3410" s="189"/>
      <c r="F3410" s="189"/>
    </row>
    <row r="3411" spans="1:6" x14ac:dyDescent="0.25">
      <c r="A3411" s="189"/>
      <c r="B3411" s="189"/>
      <c r="C3411" s="189"/>
      <c r="D3411" s="189"/>
      <c r="E3411" s="189"/>
      <c r="F3411" s="189"/>
    </row>
    <row r="3412" spans="1:6" x14ac:dyDescent="0.25">
      <c r="A3412" s="189"/>
      <c r="B3412" s="189"/>
      <c r="C3412" s="189"/>
      <c r="D3412" s="189"/>
      <c r="E3412" s="189"/>
      <c r="F3412" s="189"/>
    </row>
    <row r="3413" spans="1:6" x14ac:dyDescent="0.25">
      <c r="A3413" s="189"/>
      <c r="B3413" s="189"/>
      <c r="C3413" s="189"/>
      <c r="D3413" s="189"/>
      <c r="E3413" s="189"/>
      <c r="F3413" s="189"/>
    </row>
    <row r="3414" spans="1:6" x14ac:dyDescent="0.25">
      <c r="A3414" s="189"/>
      <c r="B3414" s="189"/>
      <c r="C3414" s="189"/>
      <c r="D3414" s="189"/>
      <c r="E3414" s="189"/>
      <c r="F3414" s="189"/>
    </row>
    <row r="3415" spans="1:6" x14ac:dyDescent="0.25">
      <c r="A3415" s="189"/>
      <c r="B3415" s="189"/>
      <c r="C3415" s="189"/>
      <c r="D3415" s="189"/>
      <c r="E3415" s="189"/>
      <c r="F3415" s="189"/>
    </row>
    <row r="3416" spans="1:6" x14ac:dyDescent="0.25">
      <c r="A3416" s="189"/>
      <c r="B3416" s="189"/>
      <c r="C3416" s="189"/>
      <c r="D3416" s="189"/>
      <c r="E3416" s="189"/>
      <c r="F3416" s="189"/>
    </row>
    <row r="3417" spans="1:6" x14ac:dyDescent="0.25">
      <c r="A3417" s="189"/>
      <c r="B3417" s="189"/>
      <c r="C3417" s="189"/>
      <c r="D3417" s="189"/>
      <c r="E3417" s="189"/>
      <c r="F3417" s="189"/>
    </row>
    <row r="3418" spans="1:6" x14ac:dyDescent="0.25">
      <c r="A3418" s="189"/>
      <c r="B3418" s="189"/>
      <c r="C3418" s="189"/>
      <c r="D3418" s="189"/>
      <c r="E3418" s="189"/>
      <c r="F3418" s="189"/>
    </row>
    <row r="3419" spans="1:6" x14ac:dyDescent="0.25">
      <c r="A3419" s="189"/>
      <c r="B3419" s="189"/>
      <c r="C3419" s="189"/>
      <c r="D3419" s="189"/>
      <c r="E3419" s="189"/>
      <c r="F3419" s="189"/>
    </row>
    <row r="3420" spans="1:6" x14ac:dyDescent="0.25">
      <c r="A3420" s="189"/>
      <c r="B3420" s="189"/>
      <c r="C3420" s="189"/>
      <c r="D3420" s="189"/>
      <c r="E3420" s="189"/>
      <c r="F3420" s="189"/>
    </row>
    <row r="3421" spans="1:6" x14ac:dyDescent="0.25">
      <c r="A3421" s="189"/>
      <c r="B3421" s="189"/>
      <c r="C3421" s="189"/>
      <c r="D3421" s="189"/>
      <c r="E3421" s="189"/>
      <c r="F3421" s="189"/>
    </row>
    <row r="3422" spans="1:6" x14ac:dyDescent="0.25">
      <c r="A3422" s="189"/>
      <c r="B3422" s="189"/>
      <c r="C3422" s="189"/>
      <c r="D3422" s="189"/>
      <c r="E3422" s="189"/>
      <c r="F3422" s="189"/>
    </row>
    <row r="3423" spans="1:6" x14ac:dyDescent="0.25">
      <c r="A3423" s="189"/>
      <c r="B3423" s="189"/>
      <c r="C3423" s="189"/>
      <c r="D3423" s="189"/>
      <c r="E3423" s="189"/>
      <c r="F3423" s="189"/>
    </row>
    <row r="3424" spans="1:6" x14ac:dyDescent="0.25">
      <c r="A3424" s="189"/>
      <c r="B3424" s="189"/>
      <c r="C3424" s="189"/>
      <c r="D3424" s="189"/>
      <c r="E3424" s="189"/>
      <c r="F3424" s="189"/>
    </row>
    <row r="3425" spans="1:6" x14ac:dyDescent="0.25">
      <c r="A3425" s="189"/>
      <c r="B3425" s="189"/>
      <c r="C3425" s="189"/>
      <c r="D3425" s="189"/>
      <c r="E3425" s="189"/>
      <c r="F3425" s="189"/>
    </row>
    <row r="3426" spans="1:6" x14ac:dyDescent="0.25">
      <c r="A3426" s="189"/>
      <c r="B3426" s="189"/>
      <c r="C3426" s="189"/>
      <c r="D3426" s="189"/>
      <c r="E3426" s="189"/>
      <c r="F3426" s="189"/>
    </row>
    <row r="3427" spans="1:6" x14ac:dyDescent="0.25">
      <c r="A3427" s="189"/>
      <c r="B3427" s="189"/>
      <c r="C3427" s="189"/>
      <c r="D3427" s="189"/>
      <c r="E3427" s="189"/>
      <c r="F3427" s="189"/>
    </row>
    <row r="3428" spans="1:6" x14ac:dyDescent="0.25">
      <c r="A3428" s="189"/>
      <c r="B3428" s="189"/>
      <c r="C3428" s="189"/>
      <c r="D3428" s="189"/>
      <c r="E3428" s="189"/>
      <c r="F3428" s="189"/>
    </row>
    <row r="3429" spans="1:6" x14ac:dyDescent="0.25">
      <c r="A3429" s="189"/>
      <c r="B3429" s="189"/>
      <c r="C3429" s="189"/>
      <c r="D3429" s="189"/>
      <c r="E3429" s="189"/>
      <c r="F3429" s="189"/>
    </row>
    <row r="3430" spans="1:6" x14ac:dyDescent="0.25">
      <c r="A3430" s="189"/>
      <c r="B3430" s="189"/>
      <c r="C3430" s="189"/>
      <c r="D3430" s="189"/>
      <c r="E3430" s="189"/>
      <c r="F3430" s="189"/>
    </row>
    <row r="3431" spans="1:6" x14ac:dyDescent="0.25">
      <c r="A3431" s="189"/>
      <c r="B3431" s="189"/>
      <c r="C3431" s="189"/>
      <c r="D3431" s="189"/>
      <c r="E3431" s="189"/>
      <c r="F3431" s="189"/>
    </row>
    <row r="3432" spans="1:6" x14ac:dyDescent="0.25">
      <c r="A3432" s="189"/>
      <c r="B3432" s="189"/>
      <c r="C3432" s="189"/>
      <c r="D3432" s="189"/>
      <c r="E3432" s="189"/>
      <c r="F3432" s="189"/>
    </row>
    <row r="3433" spans="1:6" x14ac:dyDescent="0.25">
      <c r="A3433" s="189"/>
      <c r="B3433" s="189"/>
      <c r="C3433" s="189"/>
      <c r="D3433" s="189"/>
      <c r="E3433" s="189"/>
      <c r="F3433" s="189"/>
    </row>
    <row r="3434" spans="1:6" x14ac:dyDescent="0.25">
      <c r="A3434" s="189"/>
      <c r="B3434" s="189"/>
      <c r="C3434" s="189"/>
      <c r="D3434" s="189"/>
      <c r="E3434" s="189"/>
      <c r="F3434" s="189"/>
    </row>
    <row r="3435" spans="1:6" x14ac:dyDescent="0.25">
      <c r="A3435" s="189"/>
      <c r="B3435" s="189"/>
      <c r="C3435" s="189"/>
      <c r="D3435" s="189"/>
      <c r="E3435" s="189"/>
      <c r="F3435" s="189"/>
    </row>
    <row r="3436" spans="1:6" x14ac:dyDescent="0.25">
      <c r="A3436" s="189"/>
      <c r="B3436" s="189"/>
      <c r="C3436" s="189"/>
      <c r="D3436" s="189"/>
      <c r="E3436" s="189"/>
      <c r="F3436" s="189"/>
    </row>
    <row r="3437" spans="1:6" x14ac:dyDescent="0.25">
      <c r="A3437" s="189"/>
      <c r="B3437" s="189"/>
      <c r="C3437" s="189"/>
      <c r="D3437" s="189"/>
      <c r="E3437" s="189"/>
      <c r="F3437" s="189"/>
    </row>
    <row r="3438" spans="1:6" x14ac:dyDescent="0.25">
      <c r="A3438" s="189"/>
      <c r="B3438" s="189"/>
      <c r="C3438" s="189"/>
      <c r="D3438" s="189"/>
      <c r="E3438" s="189"/>
      <c r="F3438" s="189"/>
    </row>
    <row r="3439" spans="1:6" x14ac:dyDescent="0.25">
      <c r="A3439" s="189"/>
      <c r="B3439" s="189"/>
      <c r="C3439" s="189"/>
      <c r="D3439" s="189"/>
      <c r="E3439" s="189"/>
      <c r="F3439" s="189"/>
    </row>
    <row r="3440" spans="1:6" x14ac:dyDescent="0.25">
      <c r="A3440" s="189"/>
      <c r="B3440" s="189"/>
      <c r="C3440" s="189"/>
      <c r="D3440" s="189"/>
      <c r="E3440" s="189"/>
      <c r="F3440" s="189"/>
    </row>
    <row r="3441" spans="1:6" x14ac:dyDescent="0.25">
      <c r="A3441" s="189"/>
      <c r="B3441" s="189"/>
      <c r="C3441" s="189"/>
      <c r="D3441" s="189"/>
      <c r="E3441" s="189"/>
      <c r="F3441" s="189"/>
    </row>
    <row r="3442" spans="1:6" x14ac:dyDescent="0.25">
      <c r="A3442" s="189"/>
      <c r="B3442" s="189"/>
      <c r="C3442" s="189"/>
      <c r="D3442" s="189"/>
      <c r="E3442" s="189"/>
      <c r="F3442" s="189"/>
    </row>
    <row r="3443" spans="1:6" x14ac:dyDescent="0.25">
      <c r="A3443" s="189"/>
      <c r="B3443" s="189"/>
      <c r="C3443" s="189"/>
      <c r="D3443" s="189"/>
      <c r="E3443" s="189"/>
      <c r="F3443" s="189"/>
    </row>
    <row r="3444" spans="1:6" x14ac:dyDescent="0.25">
      <c r="A3444" s="189"/>
      <c r="B3444" s="189"/>
      <c r="C3444" s="189"/>
      <c r="D3444" s="189"/>
      <c r="E3444" s="189"/>
      <c r="F3444" s="189"/>
    </row>
    <row r="3445" spans="1:6" x14ac:dyDescent="0.25">
      <c r="A3445" s="189"/>
      <c r="B3445" s="189"/>
      <c r="C3445" s="189"/>
      <c r="D3445" s="189"/>
      <c r="E3445" s="189"/>
      <c r="F3445" s="189"/>
    </row>
    <row r="3446" spans="1:6" x14ac:dyDescent="0.25">
      <c r="A3446" s="189"/>
      <c r="B3446" s="189"/>
      <c r="C3446" s="189"/>
      <c r="D3446" s="189"/>
      <c r="E3446" s="189"/>
      <c r="F3446" s="189"/>
    </row>
    <row r="3447" spans="1:6" x14ac:dyDescent="0.25">
      <c r="A3447" s="189"/>
      <c r="B3447" s="189"/>
      <c r="C3447" s="189"/>
      <c r="D3447" s="189"/>
      <c r="E3447" s="189"/>
      <c r="F3447" s="189"/>
    </row>
    <row r="3448" spans="1:6" x14ac:dyDescent="0.25">
      <c r="A3448" s="189"/>
      <c r="B3448" s="189"/>
      <c r="C3448" s="189"/>
      <c r="D3448" s="189"/>
      <c r="E3448" s="189"/>
      <c r="F3448" s="189"/>
    </row>
    <row r="3449" spans="1:6" x14ac:dyDescent="0.25">
      <c r="A3449" s="189"/>
      <c r="B3449" s="189"/>
      <c r="C3449" s="189"/>
      <c r="D3449" s="189"/>
      <c r="E3449" s="189"/>
      <c r="F3449" s="189"/>
    </row>
    <row r="3450" spans="1:6" x14ac:dyDescent="0.25">
      <c r="A3450" s="189"/>
      <c r="B3450" s="189"/>
      <c r="C3450" s="189"/>
      <c r="D3450" s="189"/>
      <c r="E3450" s="189"/>
      <c r="F3450" s="189"/>
    </row>
    <row r="3451" spans="1:6" x14ac:dyDescent="0.25">
      <c r="A3451" s="189"/>
      <c r="B3451" s="189"/>
      <c r="C3451" s="189"/>
      <c r="D3451" s="189"/>
      <c r="E3451" s="189"/>
      <c r="F3451" s="189"/>
    </row>
    <row r="3452" spans="1:6" x14ac:dyDescent="0.25">
      <c r="A3452" s="189"/>
      <c r="B3452" s="189"/>
      <c r="C3452" s="189"/>
      <c r="D3452" s="189"/>
      <c r="E3452" s="189"/>
      <c r="F3452" s="189"/>
    </row>
    <row r="3453" spans="1:6" x14ac:dyDescent="0.25">
      <c r="A3453" s="189"/>
      <c r="B3453" s="189"/>
      <c r="C3453" s="189"/>
      <c r="D3453" s="189"/>
      <c r="E3453" s="189"/>
      <c r="F3453" s="189"/>
    </row>
    <row r="3454" spans="1:6" x14ac:dyDescent="0.25">
      <c r="A3454" s="189"/>
      <c r="B3454" s="189"/>
      <c r="C3454" s="189"/>
      <c r="D3454" s="189"/>
      <c r="E3454" s="189"/>
      <c r="F3454" s="189"/>
    </row>
    <row r="3455" spans="1:6" x14ac:dyDescent="0.25">
      <c r="A3455" s="189"/>
      <c r="B3455" s="189"/>
      <c r="C3455" s="189"/>
      <c r="D3455" s="189"/>
      <c r="E3455" s="189"/>
      <c r="F3455" s="189"/>
    </row>
    <row r="3456" spans="1:6" x14ac:dyDescent="0.25">
      <c r="A3456" s="189"/>
      <c r="B3456" s="189"/>
      <c r="C3456" s="189"/>
      <c r="D3456" s="189"/>
      <c r="E3456" s="189"/>
      <c r="F3456" s="189"/>
    </row>
    <row r="3457" spans="1:6" x14ac:dyDescent="0.25">
      <c r="A3457" s="189"/>
      <c r="B3457" s="189"/>
      <c r="C3457" s="189"/>
      <c r="D3457" s="189"/>
      <c r="E3457" s="189"/>
      <c r="F3457" s="189"/>
    </row>
    <row r="3458" spans="1:6" x14ac:dyDescent="0.25">
      <c r="A3458" s="189"/>
      <c r="B3458" s="189"/>
      <c r="C3458" s="189"/>
      <c r="D3458" s="189"/>
      <c r="E3458" s="189"/>
      <c r="F3458" s="189"/>
    </row>
    <row r="3459" spans="1:6" x14ac:dyDescent="0.25">
      <c r="A3459" s="189"/>
      <c r="B3459" s="189"/>
      <c r="C3459" s="189"/>
      <c r="D3459" s="189"/>
      <c r="E3459" s="189"/>
      <c r="F3459" s="189"/>
    </row>
    <row r="3460" spans="1:6" x14ac:dyDescent="0.25">
      <c r="A3460" s="189"/>
      <c r="B3460" s="189"/>
      <c r="C3460" s="189"/>
      <c r="D3460" s="189"/>
      <c r="E3460" s="189"/>
      <c r="F3460" s="189"/>
    </row>
    <row r="3461" spans="1:6" x14ac:dyDescent="0.25">
      <c r="A3461" s="189"/>
      <c r="B3461" s="189"/>
      <c r="C3461" s="189"/>
      <c r="D3461" s="189"/>
      <c r="E3461" s="189"/>
      <c r="F3461" s="189"/>
    </row>
    <row r="3462" spans="1:6" x14ac:dyDescent="0.25">
      <c r="A3462" s="189"/>
      <c r="B3462" s="189"/>
      <c r="C3462" s="189"/>
      <c r="D3462" s="189"/>
      <c r="E3462" s="189"/>
      <c r="F3462" s="189"/>
    </row>
    <row r="3463" spans="1:6" x14ac:dyDescent="0.25">
      <c r="A3463" s="189"/>
      <c r="B3463" s="189"/>
      <c r="C3463" s="189"/>
      <c r="D3463" s="189"/>
      <c r="E3463" s="189"/>
      <c r="F3463" s="189"/>
    </row>
    <row r="3464" spans="1:6" x14ac:dyDescent="0.25">
      <c r="A3464" s="189"/>
      <c r="B3464" s="189"/>
      <c r="C3464" s="189"/>
      <c r="D3464" s="189"/>
      <c r="E3464" s="189"/>
      <c r="F3464" s="189"/>
    </row>
    <row r="3465" spans="1:6" x14ac:dyDescent="0.25">
      <c r="A3465" s="189"/>
      <c r="B3465" s="189"/>
      <c r="C3465" s="189"/>
      <c r="D3465" s="189"/>
      <c r="E3465" s="189"/>
      <c r="F3465" s="189"/>
    </row>
    <row r="3466" spans="1:6" x14ac:dyDescent="0.25">
      <c r="A3466" s="189"/>
      <c r="B3466" s="189"/>
      <c r="C3466" s="189"/>
      <c r="D3466" s="189"/>
      <c r="E3466" s="189"/>
      <c r="F3466" s="189"/>
    </row>
    <row r="3467" spans="1:6" x14ac:dyDescent="0.25">
      <c r="A3467" s="189"/>
      <c r="B3467" s="189"/>
      <c r="C3467" s="189"/>
      <c r="D3467" s="189"/>
      <c r="E3467" s="189"/>
      <c r="F3467" s="189"/>
    </row>
    <row r="3468" spans="1:6" x14ac:dyDescent="0.25">
      <c r="A3468" s="189"/>
      <c r="B3468" s="189"/>
      <c r="C3468" s="189"/>
      <c r="D3468" s="189"/>
      <c r="E3468" s="189"/>
      <c r="F3468" s="189"/>
    </row>
    <row r="3469" spans="1:6" x14ac:dyDescent="0.25">
      <c r="A3469" s="189"/>
      <c r="B3469" s="189"/>
      <c r="C3469" s="189"/>
      <c r="D3469" s="189"/>
      <c r="E3469" s="189"/>
      <c r="F3469" s="189"/>
    </row>
    <row r="3470" spans="1:6" x14ac:dyDescent="0.25">
      <c r="A3470" s="189"/>
      <c r="B3470" s="189"/>
      <c r="C3470" s="189"/>
      <c r="D3470" s="189"/>
      <c r="E3470" s="189"/>
      <c r="F3470" s="189"/>
    </row>
    <row r="3471" spans="1:6" x14ac:dyDescent="0.25">
      <c r="A3471" s="189"/>
      <c r="B3471" s="189"/>
      <c r="C3471" s="189"/>
      <c r="D3471" s="189"/>
      <c r="E3471" s="189"/>
      <c r="F3471" s="189"/>
    </row>
    <row r="3472" spans="1:6" x14ac:dyDescent="0.25">
      <c r="A3472" s="189"/>
      <c r="B3472" s="189"/>
      <c r="C3472" s="189"/>
      <c r="D3472" s="189"/>
      <c r="E3472" s="189"/>
      <c r="F3472" s="189"/>
    </row>
    <row r="3473" spans="1:6" x14ac:dyDescent="0.25">
      <c r="A3473" s="189"/>
      <c r="B3473" s="189"/>
      <c r="C3473" s="189"/>
      <c r="D3473" s="189"/>
      <c r="E3473" s="189"/>
      <c r="F3473" s="189"/>
    </row>
    <row r="3474" spans="1:6" x14ac:dyDescent="0.25">
      <c r="A3474" s="189"/>
      <c r="B3474" s="189"/>
      <c r="C3474" s="189"/>
      <c r="D3474" s="189"/>
      <c r="E3474" s="189"/>
      <c r="F3474" s="189"/>
    </row>
    <row r="3475" spans="1:6" x14ac:dyDescent="0.25">
      <c r="A3475" s="189"/>
      <c r="B3475" s="189"/>
      <c r="C3475" s="189"/>
      <c r="D3475" s="189"/>
      <c r="E3475" s="189"/>
      <c r="F3475" s="189"/>
    </row>
    <row r="3476" spans="1:6" x14ac:dyDescent="0.25">
      <c r="A3476" s="189"/>
      <c r="B3476" s="189"/>
      <c r="C3476" s="189"/>
      <c r="D3476" s="189"/>
      <c r="E3476" s="189"/>
      <c r="F3476" s="189"/>
    </row>
    <row r="3477" spans="1:6" x14ac:dyDescent="0.25">
      <c r="A3477" s="189"/>
      <c r="B3477" s="189"/>
      <c r="C3477" s="189"/>
      <c r="D3477" s="189"/>
      <c r="E3477" s="189"/>
      <c r="F3477" s="189"/>
    </row>
    <row r="3478" spans="1:6" x14ac:dyDescent="0.25">
      <c r="A3478" s="189"/>
      <c r="B3478" s="189"/>
      <c r="C3478" s="189"/>
      <c r="D3478" s="189"/>
      <c r="E3478" s="189"/>
      <c r="F3478" s="189"/>
    </row>
    <row r="3479" spans="1:6" x14ac:dyDescent="0.25">
      <c r="A3479" s="189"/>
      <c r="B3479" s="189"/>
      <c r="C3479" s="189"/>
      <c r="D3479" s="189"/>
      <c r="E3479" s="189"/>
      <c r="F3479" s="189"/>
    </row>
    <row r="3480" spans="1:6" x14ac:dyDescent="0.25">
      <c r="A3480" s="189"/>
      <c r="B3480" s="189"/>
      <c r="C3480" s="189"/>
      <c r="D3480" s="189"/>
      <c r="E3480" s="189"/>
      <c r="F3480" s="189"/>
    </row>
    <row r="3481" spans="1:6" x14ac:dyDescent="0.25">
      <c r="A3481" s="189"/>
      <c r="B3481" s="189"/>
      <c r="C3481" s="189"/>
      <c r="D3481" s="189"/>
      <c r="E3481" s="189"/>
      <c r="F3481" s="189"/>
    </row>
    <row r="3482" spans="1:6" x14ac:dyDescent="0.25">
      <c r="A3482" s="189"/>
      <c r="B3482" s="189"/>
      <c r="C3482" s="189"/>
      <c r="D3482" s="189"/>
      <c r="E3482" s="189"/>
      <c r="F3482" s="189"/>
    </row>
    <row r="3483" spans="1:6" x14ac:dyDescent="0.25">
      <c r="A3483" s="189"/>
      <c r="B3483" s="189"/>
      <c r="C3483" s="189"/>
      <c r="D3483" s="189"/>
      <c r="E3483" s="189"/>
      <c r="F3483" s="189"/>
    </row>
    <row r="3484" spans="1:6" x14ac:dyDescent="0.25">
      <c r="A3484" s="189"/>
      <c r="B3484" s="189"/>
      <c r="C3484" s="189"/>
      <c r="D3484" s="189"/>
      <c r="E3484" s="189"/>
      <c r="F3484" s="189"/>
    </row>
    <row r="3485" spans="1:6" x14ac:dyDescent="0.25">
      <c r="A3485" s="189"/>
      <c r="B3485" s="189"/>
      <c r="C3485" s="189"/>
      <c r="D3485" s="189"/>
      <c r="E3485" s="189"/>
      <c r="F3485" s="189"/>
    </row>
    <row r="3486" spans="1:6" x14ac:dyDescent="0.25">
      <c r="A3486" s="189"/>
      <c r="B3486" s="189"/>
      <c r="C3486" s="189"/>
      <c r="D3486" s="189"/>
      <c r="E3486" s="189"/>
      <c r="F3486" s="189"/>
    </row>
    <row r="3487" spans="1:6" x14ac:dyDescent="0.25">
      <c r="A3487" s="189"/>
      <c r="B3487" s="189"/>
      <c r="C3487" s="189"/>
      <c r="D3487" s="189"/>
      <c r="E3487" s="189"/>
      <c r="F3487" s="189"/>
    </row>
    <row r="3488" spans="1:6" x14ac:dyDescent="0.25">
      <c r="A3488" s="189"/>
      <c r="B3488" s="189"/>
      <c r="C3488" s="189"/>
      <c r="D3488" s="189"/>
      <c r="E3488" s="189"/>
      <c r="F3488" s="189"/>
    </row>
    <row r="3489" spans="1:6" x14ac:dyDescent="0.25">
      <c r="A3489" s="189"/>
      <c r="B3489" s="189"/>
      <c r="C3489" s="189"/>
      <c r="D3489" s="189"/>
      <c r="E3489" s="189"/>
      <c r="F3489" s="189"/>
    </row>
    <row r="3490" spans="1:6" x14ac:dyDescent="0.25">
      <c r="A3490" s="189"/>
      <c r="B3490" s="189"/>
      <c r="C3490" s="189"/>
      <c r="D3490" s="189"/>
      <c r="E3490" s="189"/>
      <c r="F3490" s="189"/>
    </row>
    <row r="3491" spans="1:6" x14ac:dyDescent="0.25">
      <c r="A3491" s="189"/>
      <c r="B3491" s="189"/>
      <c r="C3491" s="189"/>
      <c r="D3491" s="189"/>
      <c r="E3491" s="189"/>
      <c r="F3491" s="189"/>
    </row>
    <row r="3492" spans="1:6" x14ac:dyDescent="0.25">
      <c r="A3492" s="189"/>
      <c r="B3492" s="189"/>
      <c r="C3492" s="189"/>
      <c r="D3492" s="189"/>
      <c r="E3492" s="189"/>
      <c r="F3492" s="189"/>
    </row>
    <row r="3493" spans="1:6" x14ac:dyDescent="0.25">
      <c r="A3493" s="189"/>
      <c r="B3493" s="189"/>
      <c r="C3493" s="189"/>
      <c r="D3493" s="189"/>
      <c r="E3493" s="189"/>
      <c r="F3493" s="189"/>
    </row>
    <row r="3494" spans="1:6" x14ac:dyDescent="0.25">
      <c r="A3494" s="189"/>
      <c r="B3494" s="189"/>
      <c r="C3494" s="189"/>
      <c r="D3494" s="189"/>
      <c r="E3494" s="189"/>
      <c r="F3494" s="189"/>
    </row>
    <row r="3495" spans="1:6" x14ac:dyDescent="0.25">
      <c r="A3495" s="189"/>
      <c r="B3495" s="189"/>
      <c r="C3495" s="189"/>
      <c r="D3495" s="189"/>
      <c r="E3495" s="189"/>
      <c r="F3495" s="189"/>
    </row>
    <row r="3496" spans="1:6" x14ac:dyDescent="0.25">
      <c r="A3496" s="189"/>
      <c r="B3496" s="189"/>
      <c r="C3496" s="189"/>
      <c r="D3496" s="189"/>
      <c r="E3496" s="189"/>
      <c r="F3496" s="189"/>
    </row>
    <row r="3497" spans="1:6" x14ac:dyDescent="0.25">
      <c r="A3497" s="189"/>
      <c r="B3497" s="189"/>
      <c r="C3497" s="189"/>
      <c r="D3497" s="189"/>
      <c r="E3497" s="189"/>
      <c r="F3497" s="189"/>
    </row>
    <row r="3498" spans="1:6" x14ac:dyDescent="0.25">
      <c r="A3498" s="189"/>
      <c r="B3498" s="189"/>
      <c r="C3498" s="189"/>
      <c r="D3498" s="189"/>
      <c r="E3498" s="189"/>
      <c r="F3498" s="189"/>
    </row>
    <row r="3499" spans="1:6" x14ac:dyDescent="0.25">
      <c r="A3499" s="189"/>
      <c r="B3499" s="189"/>
      <c r="C3499" s="189"/>
      <c r="D3499" s="189"/>
      <c r="E3499" s="189"/>
      <c r="F3499" s="189"/>
    </row>
    <row r="3500" spans="1:6" x14ac:dyDescent="0.25">
      <c r="A3500" s="189"/>
      <c r="B3500" s="189"/>
      <c r="C3500" s="189"/>
      <c r="D3500" s="189"/>
      <c r="E3500" s="189"/>
      <c r="F3500" s="189"/>
    </row>
    <row r="3501" spans="1:6" x14ac:dyDescent="0.25">
      <c r="A3501" s="189"/>
      <c r="B3501" s="189"/>
      <c r="C3501" s="189"/>
      <c r="D3501" s="189"/>
      <c r="E3501" s="189"/>
      <c r="F3501" s="189"/>
    </row>
    <row r="3502" spans="1:6" x14ac:dyDescent="0.25">
      <c r="A3502" s="189"/>
      <c r="B3502" s="189"/>
      <c r="C3502" s="189"/>
      <c r="D3502" s="189"/>
      <c r="E3502" s="189"/>
      <c r="F3502" s="189"/>
    </row>
    <row r="3503" spans="1:6" x14ac:dyDescent="0.25">
      <c r="A3503" s="189"/>
      <c r="B3503" s="189"/>
      <c r="C3503" s="189"/>
      <c r="D3503" s="189"/>
      <c r="E3503" s="189"/>
      <c r="F3503" s="189"/>
    </row>
    <row r="3504" spans="1:6" x14ac:dyDescent="0.25">
      <c r="A3504" s="189"/>
      <c r="B3504" s="189"/>
      <c r="C3504" s="189"/>
      <c r="D3504" s="189"/>
      <c r="E3504" s="189"/>
      <c r="F3504" s="189"/>
    </row>
    <row r="3505" spans="1:6" x14ac:dyDescent="0.25">
      <c r="A3505" s="189"/>
      <c r="B3505" s="189"/>
      <c r="C3505" s="189"/>
      <c r="D3505" s="189"/>
      <c r="E3505" s="189"/>
      <c r="F3505" s="189"/>
    </row>
    <row r="3506" spans="1:6" x14ac:dyDescent="0.25">
      <c r="A3506" s="189"/>
      <c r="B3506" s="189"/>
      <c r="C3506" s="189"/>
      <c r="D3506" s="189"/>
      <c r="E3506" s="189"/>
      <c r="F3506" s="189"/>
    </row>
    <row r="3507" spans="1:6" x14ac:dyDescent="0.25">
      <c r="A3507" s="189"/>
      <c r="B3507" s="189"/>
      <c r="C3507" s="189"/>
      <c r="D3507" s="189"/>
      <c r="E3507" s="189"/>
      <c r="F3507" s="189"/>
    </row>
    <row r="3508" spans="1:6" x14ac:dyDescent="0.25">
      <c r="A3508" s="189"/>
      <c r="B3508" s="189"/>
      <c r="C3508" s="189"/>
      <c r="D3508" s="189"/>
      <c r="E3508" s="189"/>
      <c r="F3508" s="189"/>
    </row>
    <row r="3509" spans="1:6" x14ac:dyDescent="0.25">
      <c r="A3509" s="189"/>
      <c r="B3509" s="189"/>
      <c r="C3509" s="189"/>
      <c r="D3509" s="189"/>
      <c r="E3509" s="189"/>
      <c r="F3509" s="189"/>
    </row>
    <row r="3510" spans="1:6" x14ac:dyDescent="0.25">
      <c r="A3510" s="189"/>
      <c r="B3510" s="189"/>
      <c r="C3510" s="189"/>
      <c r="D3510" s="189"/>
      <c r="E3510" s="189"/>
      <c r="F3510" s="189"/>
    </row>
    <row r="3511" spans="1:6" x14ac:dyDescent="0.25">
      <c r="A3511" s="189"/>
      <c r="B3511" s="189"/>
      <c r="C3511" s="189"/>
      <c r="D3511" s="189"/>
      <c r="E3511" s="189"/>
      <c r="F3511" s="189"/>
    </row>
    <row r="3512" spans="1:6" x14ac:dyDescent="0.25">
      <c r="A3512" s="189"/>
      <c r="B3512" s="189"/>
      <c r="C3512" s="189"/>
      <c r="D3512" s="189"/>
      <c r="E3512" s="189"/>
      <c r="F3512" s="189"/>
    </row>
    <row r="3513" spans="1:6" x14ac:dyDescent="0.25">
      <c r="A3513" s="189"/>
      <c r="B3513" s="189"/>
      <c r="C3513" s="189"/>
      <c r="D3513" s="189"/>
      <c r="E3513" s="189"/>
      <c r="F3513" s="189"/>
    </row>
    <row r="3514" spans="1:6" x14ac:dyDescent="0.25">
      <c r="A3514" s="189"/>
      <c r="B3514" s="189"/>
      <c r="C3514" s="189"/>
      <c r="D3514" s="189"/>
      <c r="E3514" s="189"/>
      <c r="F3514" s="189"/>
    </row>
    <row r="3515" spans="1:6" x14ac:dyDescent="0.25">
      <c r="A3515" s="189"/>
      <c r="B3515" s="189"/>
      <c r="C3515" s="189"/>
      <c r="D3515" s="189"/>
      <c r="E3515" s="189"/>
      <c r="F3515" s="189"/>
    </row>
    <row r="3516" spans="1:6" x14ac:dyDescent="0.25">
      <c r="A3516" s="189"/>
      <c r="B3516" s="189"/>
      <c r="C3516" s="189"/>
      <c r="D3516" s="189"/>
      <c r="E3516" s="189"/>
      <c r="F3516" s="189"/>
    </row>
    <row r="3517" spans="1:6" x14ac:dyDescent="0.25">
      <c r="A3517" s="189"/>
      <c r="B3517" s="189"/>
      <c r="C3517" s="189"/>
      <c r="D3517" s="189"/>
      <c r="E3517" s="189"/>
      <c r="F3517" s="189"/>
    </row>
    <row r="3518" spans="1:6" x14ac:dyDescent="0.25">
      <c r="A3518" s="189"/>
      <c r="B3518" s="189"/>
      <c r="C3518" s="189"/>
      <c r="D3518" s="189"/>
      <c r="E3518" s="189"/>
      <c r="F3518" s="189"/>
    </row>
    <row r="3519" spans="1:6" x14ac:dyDescent="0.25">
      <c r="A3519" s="189"/>
      <c r="B3519" s="189"/>
      <c r="C3519" s="189"/>
      <c r="D3519" s="189"/>
      <c r="E3519" s="189"/>
      <c r="F3519" s="189"/>
    </row>
    <row r="3520" spans="1:6" x14ac:dyDescent="0.25">
      <c r="A3520" s="189"/>
      <c r="B3520" s="189"/>
      <c r="C3520" s="189"/>
      <c r="D3520" s="189"/>
      <c r="E3520" s="189"/>
      <c r="F3520" s="189"/>
    </row>
    <row r="3521" spans="1:6" x14ac:dyDescent="0.25">
      <c r="A3521" s="189"/>
      <c r="B3521" s="189"/>
      <c r="C3521" s="189"/>
      <c r="D3521" s="189"/>
      <c r="E3521" s="189"/>
      <c r="F3521" s="189"/>
    </row>
    <row r="3522" spans="1:6" x14ac:dyDescent="0.25">
      <c r="A3522" s="189"/>
      <c r="B3522" s="189"/>
      <c r="C3522" s="189"/>
      <c r="D3522" s="189"/>
      <c r="E3522" s="189"/>
      <c r="F3522" s="189"/>
    </row>
    <row r="3523" spans="1:6" x14ac:dyDescent="0.25">
      <c r="A3523" s="189"/>
      <c r="B3523" s="189"/>
      <c r="C3523" s="189"/>
      <c r="D3523" s="189"/>
      <c r="E3523" s="189"/>
      <c r="F3523" s="189"/>
    </row>
    <row r="3524" spans="1:6" x14ac:dyDescent="0.25">
      <c r="A3524" s="189"/>
      <c r="B3524" s="189"/>
      <c r="C3524" s="189"/>
      <c r="D3524" s="189"/>
      <c r="E3524" s="189"/>
      <c r="F3524" s="189"/>
    </row>
    <row r="3525" spans="1:6" x14ac:dyDescent="0.25">
      <c r="A3525" s="189"/>
      <c r="B3525" s="189"/>
      <c r="C3525" s="189"/>
      <c r="D3525" s="189"/>
      <c r="E3525" s="189"/>
      <c r="F3525" s="189"/>
    </row>
    <row r="3526" spans="1:6" x14ac:dyDescent="0.25">
      <c r="A3526" s="189"/>
      <c r="B3526" s="189"/>
      <c r="C3526" s="189"/>
      <c r="D3526" s="189"/>
      <c r="E3526" s="189"/>
      <c r="F3526" s="189"/>
    </row>
    <row r="3527" spans="1:6" x14ac:dyDescent="0.25">
      <c r="A3527" s="189"/>
      <c r="B3527" s="189"/>
      <c r="C3527" s="189"/>
      <c r="D3527" s="189"/>
      <c r="E3527" s="189"/>
      <c r="F3527" s="189"/>
    </row>
    <row r="3528" spans="1:6" x14ac:dyDescent="0.25">
      <c r="A3528" s="189"/>
      <c r="B3528" s="189"/>
      <c r="C3528" s="189"/>
      <c r="D3528" s="189"/>
      <c r="E3528" s="189"/>
      <c r="F3528" s="189"/>
    </row>
    <row r="3529" spans="1:6" x14ac:dyDescent="0.25">
      <c r="A3529" s="189"/>
      <c r="B3529" s="189"/>
      <c r="C3529" s="189"/>
      <c r="D3529" s="189"/>
      <c r="E3529" s="189"/>
      <c r="F3529" s="189"/>
    </row>
    <row r="3530" spans="1:6" x14ac:dyDescent="0.25">
      <c r="A3530" s="189"/>
      <c r="B3530" s="189"/>
      <c r="C3530" s="189"/>
      <c r="D3530" s="189"/>
      <c r="E3530" s="189"/>
      <c r="F3530" s="189"/>
    </row>
    <row r="3531" spans="1:6" x14ac:dyDescent="0.25">
      <c r="A3531" s="189"/>
      <c r="B3531" s="189"/>
      <c r="C3531" s="189"/>
      <c r="D3531" s="189"/>
      <c r="E3531" s="189"/>
      <c r="F3531" s="189"/>
    </row>
    <row r="3532" spans="1:6" x14ac:dyDescent="0.25">
      <c r="A3532" s="189"/>
      <c r="B3532" s="189"/>
      <c r="C3532" s="189"/>
      <c r="D3532" s="189"/>
      <c r="E3532" s="189"/>
      <c r="F3532" s="189"/>
    </row>
    <row r="3533" spans="1:6" x14ac:dyDescent="0.25">
      <c r="A3533" s="189"/>
      <c r="B3533" s="189"/>
      <c r="C3533" s="189"/>
      <c r="D3533" s="189"/>
      <c r="E3533" s="189"/>
      <c r="F3533" s="189"/>
    </row>
    <row r="3534" spans="1:6" x14ac:dyDescent="0.25">
      <c r="A3534" s="189"/>
      <c r="B3534" s="189"/>
      <c r="C3534" s="189"/>
      <c r="D3534" s="189"/>
      <c r="E3534" s="189"/>
      <c r="F3534" s="189"/>
    </row>
    <row r="3535" spans="1:6" x14ac:dyDescent="0.25">
      <c r="A3535" s="189"/>
      <c r="B3535" s="189"/>
      <c r="C3535" s="189"/>
      <c r="D3535" s="189"/>
      <c r="E3535" s="189"/>
      <c r="F3535" s="189"/>
    </row>
    <row r="3536" spans="1:6" x14ac:dyDescent="0.25">
      <c r="A3536" s="189"/>
      <c r="B3536" s="189"/>
      <c r="C3536" s="189"/>
      <c r="D3536" s="189"/>
      <c r="E3536" s="189"/>
      <c r="F3536" s="189"/>
    </row>
    <row r="3537" spans="1:6" x14ac:dyDescent="0.25">
      <c r="A3537" s="189"/>
      <c r="B3537" s="189"/>
      <c r="C3537" s="189"/>
      <c r="D3537" s="189"/>
      <c r="E3537" s="189"/>
      <c r="F3537" s="189"/>
    </row>
    <row r="3538" spans="1:6" x14ac:dyDescent="0.25">
      <c r="A3538" s="189"/>
      <c r="B3538" s="189"/>
      <c r="C3538" s="189"/>
      <c r="D3538" s="189"/>
      <c r="E3538" s="189"/>
      <c r="F3538" s="189"/>
    </row>
    <row r="3539" spans="1:6" x14ac:dyDescent="0.25">
      <c r="A3539" s="189"/>
      <c r="B3539" s="189"/>
      <c r="C3539" s="189"/>
      <c r="D3539" s="189"/>
      <c r="E3539" s="189"/>
      <c r="F3539" s="189"/>
    </row>
    <row r="3540" spans="1:6" x14ac:dyDescent="0.25">
      <c r="A3540" s="189"/>
      <c r="B3540" s="189"/>
      <c r="C3540" s="189"/>
      <c r="D3540" s="189"/>
      <c r="E3540" s="189"/>
      <c r="F3540" s="189"/>
    </row>
    <row r="3541" spans="1:6" x14ac:dyDescent="0.25">
      <c r="A3541" s="189"/>
      <c r="B3541" s="189"/>
      <c r="C3541" s="189"/>
      <c r="D3541" s="189"/>
      <c r="E3541" s="189"/>
      <c r="F3541" s="189"/>
    </row>
    <row r="3542" spans="1:6" x14ac:dyDescent="0.25">
      <c r="A3542" s="189"/>
      <c r="B3542" s="189"/>
      <c r="C3542" s="189"/>
      <c r="D3542" s="189"/>
      <c r="E3542" s="189"/>
      <c r="F3542" s="189"/>
    </row>
    <row r="3543" spans="1:6" x14ac:dyDescent="0.25">
      <c r="A3543" s="189"/>
      <c r="B3543" s="189"/>
      <c r="C3543" s="189"/>
      <c r="D3543" s="189"/>
      <c r="E3543" s="189"/>
      <c r="F3543" s="189"/>
    </row>
    <row r="3544" spans="1:6" x14ac:dyDescent="0.25">
      <c r="A3544" s="189"/>
      <c r="B3544" s="189"/>
      <c r="C3544" s="189"/>
      <c r="D3544" s="189"/>
      <c r="E3544" s="189"/>
      <c r="F3544" s="189"/>
    </row>
    <row r="3545" spans="1:6" x14ac:dyDescent="0.25">
      <c r="A3545" s="189"/>
      <c r="B3545" s="189"/>
      <c r="C3545" s="189"/>
      <c r="D3545" s="189"/>
      <c r="E3545" s="189"/>
      <c r="F3545" s="189"/>
    </row>
    <row r="3546" spans="1:6" x14ac:dyDescent="0.25">
      <c r="A3546" s="189"/>
      <c r="B3546" s="189"/>
      <c r="C3546" s="189"/>
      <c r="D3546" s="189"/>
      <c r="E3546" s="189"/>
      <c r="F3546" s="189"/>
    </row>
    <row r="3547" spans="1:6" x14ac:dyDescent="0.25">
      <c r="A3547" s="189"/>
      <c r="B3547" s="189"/>
      <c r="C3547" s="189"/>
      <c r="D3547" s="189"/>
      <c r="E3547" s="189"/>
      <c r="F3547" s="189"/>
    </row>
    <row r="3548" spans="1:6" x14ac:dyDescent="0.25">
      <c r="A3548" s="189"/>
      <c r="B3548" s="189"/>
      <c r="C3548" s="189"/>
      <c r="D3548" s="189"/>
      <c r="E3548" s="189"/>
      <c r="F3548" s="189"/>
    </row>
    <row r="3549" spans="1:6" x14ac:dyDescent="0.25">
      <c r="A3549" s="189"/>
      <c r="B3549" s="189"/>
      <c r="C3549" s="189"/>
      <c r="D3549" s="189"/>
      <c r="E3549" s="189"/>
      <c r="F3549" s="189"/>
    </row>
    <row r="3550" spans="1:6" x14ac:dyDescent="0.25">
      <c r="A3550" s="189"/>
      <c r="B3550" s="189"/>
      <c r="C3550" s="189"/>
      <c r="D3550" s="189"/>
      <c r="E3550" s="189"/>
      <c r="F3550" s="189"/>
    </row>
    <row r="3551" spans="1:6" x14ac:dyDescent="0.25">
      <c r="A3551" s="189"/>
      <c r="B3551" s="189"/>
      <c r="C3551" s="189"/>
      <c r="D3551" s="189"/>
      <c r="E3551" s="189"/>
      <c r="F3551" s="189"/>
    </row>
    <row r="3552" spans="1:6" x14ac:dyDescent="0.25">
      <c r="A3552" s="189"/>
      <c r="B3552" s="189"/>
      <c r="C3552" s="189"/>
      <c r="D3552" s="189"/>
      <c r="E3552" s="189"/>
      <c r="F3552" s="189"/>
    </row>
    <row r="3553" spans="1:6" x14ac:dyDescent="0.25">
      <c r="A3553" s="189"/>
      <c r="B3553" s="189"/>
      <c r="C3553" s="189"/>
      <c r="D3553" s="189"/>
      <c r="E3553" s="189"/>
      <c r="F3553" s="189"/>
    </row>
    <row r="3554" spans="1:6" x14ac:dyDescent="0.25">
      <c r="A3554" s="189"/>
      <c r="B3554" s="189"/>
      <c r="C3554" s="189"/>
      <c r="D3554" s="189"/>
      <c r="E3554" s="189"/>
      <c r="F3554" s="189"/>
    </row>
    <row r="3555" spans="1:6" x14ac:dyDescent="0.25">
      <c r="A3555" s="189"/>
      <c r="B3555" s="189"/>
      <c r="C3555" s="189"/>
      <c r="D3555" s="189"/>
      <c r="E3555" s="189"/>
      <c r="F3555" s="189"/>
    </row>
    <row r="3556" spans="1:6" x14ac:dyDescent="0.25">
      <c r="A3556" s="189"/>
      <c r="B3556" s="189"/>
      <c r="C3556" s="189"/>
      <c r="D3556" s="189"/>
      <c r="E3556" s="189"/>
      <c r="F3556" s="189"/>
    </row>
    <row r="3557" spans="1:6" x14ac:dyDescent="0.25">
      <c r="A3557" s="189"/>
      <c r="B3557" s="189"/>
      <c r="C3557" s="189"/>
      <c r="D3557" s="189"/>
      <c r="E3557" s="189"/>
      <c r="F3557" s="189"/>
    </row>
    <row r="3558" spans="1:6" x14ac:dyDescent="0.25">
      <c r="A3558" s="189"/>
      <c r="B3558" s="189"/>
      <c r="C3558" s="189"/>
      <c r="D3558" s="189"/>
      <c r="E3558" s="189"/>
      <c r="F3558" s="189"/>
    </row>
    <row r="3559" spans="1:6" x14ac:dyDescent="0.25">
      <c r="A3559" s="189"/>
      <c r="B3559" s="189"/>
      <c r="C3559" s="189"/>
      <c r="D3559" s="189"/>
      <c r="E3559" s="189"/>
      <c r="F3559" s="189"/>
    </row>
    <row r="3560" spans="1:6" x14ac:dyDescent="0.25">
      <c r="A3560" s="189"/>
      <c r="B3560" s="189"/>
      <c r="C3560" s="189"/>
      <c r="D3560" s="189"/>
      <c r="E3560" s="189"/>
      <c r="F3560" s="189"/>
    </row>
    <row r="3561" spans="1:6" x14ac:dyDescent="0.25">
      <c r="A3561" s="189"/>
      <c r="B3561" s="189"/>
      <c r="C3561" s="189"/>
      <c r="D3561" s="189"/>
      <c r="E3561" s="189"/>
      <c r="F3561" s="189"/>
    </row>
    <row r="3562" spans="1:6" x14ac:dyDescent="0.25">
      <c r="A3562" s="189"/>
      <c r="B3562" s="189"/>
      <c r="C3562" s="189"/>
      <c r="D3562" s="189"/>
      <c r="E3562" s="189"/>
      <c r="F3562" s="189"/>
    </row>
    <row r="3563" spans="1:6" x14ac:dyDescent="0.25">
      <c r="A3563" s="189"/>
      <c r="B3563" s="189"/>
      <c r="C3563" s="189"/>
      <c r="D3563" s="189"/>
      <c r="E3563" s="189"/>
      <c r="F3563" s="189"/>
    </row>
    <row r="3564" spans="1:6" x14ac:dyDescent="0.25">
      <c r="A3564" s="189"/>
      <c r="B3564" s="189"/>
      <c r="C3564" s="189"/>
      <c r="D3564" s="189"/>
      <c r="E3564" s="189"/>
      <c r="F3564" s="189"/>
    </row>
    <row r="3565" spans="1:6" x14ac:dyDescent="0.25">
      <c r="A3565" s="189"/>
      <c r="B3565" s="189"/>
      <c r="C3565" s="189"/>
      <c r="D3565" s="189"/>
      <c r="E3565" s="189"/>
      <c r="F3565" s="189"/>
    </row>
    <row r="3566" spans="1:6" x14ac:dyDescent="0.25">
      <c r="A3566" s="189"/>
      <c r="B3566" s="189"/>
      <c r="C3566" s="189"/>
      <c r="D3566" s="189"/>
      <c r="E3566" s="189"/>
      <c r="F3566" s="189"/>
    </row>
    <row r="3567" spans="1:6" x14ac:dyDescent="0.25">
      <c r="A3567" s="189"/>
      <c r="B3567" s="189"/>
      <c r="C3567" s="189"/>
      <c r="D3567" s="189"/>
      <c r="E3567" s="189"/>
      <c r="F3567" s="189"/>
    </row>
    <row r="3568" spans="1:6" x14ac:dyDescent="0.25">
      <c r="A3568" s="189"/>
      <c r="B3568" s="189"/>
      <c r="C3568" s="189"/>
      <c r="D3568" s="189"/>
      <c r="E3568" s="189"/>
      <c r="F3568" s="189"/>
    </row>
    <row r="3569" spans="1:6" x14ac:dyDescent="0.25">
      <c r="A3569" s="189"/>
      <c r="B3569" s="189"/>
      <c r="C3569" s="189"/>
      <c r="D3569" s="189"/>
      <c r="E3569" s="189"/>
      <c r="F3569" s="189"/>
    </row>
    <row r="3570" spans="1:6" x14ac:dyDescent="0.25">
      <c r="A3570" s="189"/>
      <c r="B3570" s="189"/>
      <c r="C3570" s="189"/>
      <c r="D3570" s="189"/>
      <c r="E3570" s="189"/>
      <c r="F3570" s="189"/>
    </row>
    <row r="3571" spans="1:6" x14ac:dyDescent="0.25">
      <c r="A3571" s="189"/>
      <c r="B3571" s="189"/>
      <c r="C3571" s="189"/>
      <c r="D3571" s="189"/>
      <c r="E3571" s="189"/>
      <c r="F3571" s="189"/>
    </row>
    <row r="3572" spans="1:6" x14ac:dyDescent="0.25">
      <c r="A3572" s="189"/>
      <c r="B3572" s="189"/>
      <c r="C3572" s="189"/>
      <c r="D3572" s="189"/>
      <c r="E3572" s="189"/>
      <c r="F3572" s="189"/>
    </row>
    <row r="3573" spans="1:6" x14ac:dyDescent="0.25">
      <c r="A3573" s="189"/>
      <c r="B3573" s="189"/>
      <c r="C3573" s="189"/>
      <c r="D3573" s="189"/>
      <c r="E3573" s="189"/>
      <c r="F3573" s="189"/>
    </row>
    <row r="3574" spans="1:6" x14ac:dyDescent="0.25">
      <c r="A3574" s="189"/>
      <c r="B3574" s="189"/>
      <c r="C3574" s="189"/>
      <c r="D3574" s="189"/>
      <c r="E3574" s="189"/>
      <c r="F3574" s="189"/>
    </row>
    <row r="3575" spans="1:6" x14ac:dyDescent="0.25">
      <c r="A3575" s="189"/>
      <c r="B3575" s="189"/>
      <c r="C3575" s="189"/>
      <c r="D3575" s="189"/>
      <c r="E3575" s="189"/>
      <c r="F3575" s="189"/>
    </row>
    <row r="3576" spans="1:6" x14ac:dyDescent="0.25">
      <c r="A3576" s="189"/>
      <c r="B3576" s="189"/>
      <c r="C3576" s="189"/>
      <c r="D3576" s="189"/>
      <c r="E3576" s="189"/>
      <c r="F3576" s="189"/>
    </row>
    <row r="3577" spans="1:6" x14ac:dyDescent="0.25">
      <c r="A3577" s="189"/>
      <c r="B3577" s="189"/>
      <c r="C3577" s="189"/>
      <c r="D3577" s="189"/>
      <c r="E3577" s="189"/>
      <c r="F3577" s="189"/>
    </row>
    <row r="3578" spans="1:6" x14ac:dyDescent="0.25">
      <c r="A3578" s="189"/>
      <c r="B3578" s="189"/>
      <c r="C3578" s="189"/>
      <c r="D3578" s="189"/>
      <c r="E3578" s="189"/>
      <c r="F3578" s="189"/>
    </row>
    <row r="3579" spans="1:6" x14ac:dyDescent="0.25">
      <c r="A3579" s="189"/>
      <c r="B3579" s="189"/>
      <c r="C3579" s="189"/>
      <c r="D3579" s="189"/>
      <c r="E3579" s="189"/>
      <c r="F3579" s="189"/>
    </row>
    <row r="3580" spans="1:6" x14ac:dyDescent="0.25">
      <c r="A3580" s="189"/>
      <c r="B3580" s="189"/>
      <c r="C3580" s="189"/>
      <c r="D3580" s="189"/>
      <c r="E3580" s="189"/>
      <c r="F3580" s="189"/>
    </row>
    <row r="3581" spans="1:6" x14ac:dyDescent="0.25">
      <c r="A3581" s="189"/>
      <c r="B3581" s="189"/>
      <c r="C3581" s="189"/>
      <c r="D3581" s="189"/>
      <c r="E3581" s="189"/>
      <c r="F3581" s="189"/>
    </row>
    <row r="3582" spans="1:6" x14ac:dyDescent="0.25">
      <c r="A3582" s="189"/>
      <c r="B3582" s="189"/>
      <c r="C3582" s="189"/>
      <c r="D3582" s="189"/>
      <c r="E3582" s="189"/>
      <c r="F3582" s="189"/>
    </row>
    <row r="3583" spans="1:6" x14ac:dyDescent="0.25">
      <c r="A3583" s="189"/>
      <c r="B3583" s="189"/>
      <c r="C3583" s="189"/>
      <c r="D3583" s="189"/>
      <c r="E3583" s="189"/>
      <c r="F3583" s="189"/>
    </row>
    <row r="3584" spans="1:6" x14ac:dyDescent="0.25">
      <c r="A3584" s="189"/>
      <c r="B3584" s="189"/>
      <c r="C3584" s="189"/>
      <c r="D3584" s="189"/>
      <c r="E3584" s="189"/>
      <c r="F3584" s="189"/>
    </row>
    <row r="3585" spans="1:6" x14ac:dyDescent="0.25">
      <c r="A3585" s="189"/>
      <c r="B3585" s="189"/>
      <c r="C3585" s="189"/>
      <c r="D3585" s="189"/>
      <c r="E3585" s="189"/>
      <c r="F3585" s="189"/>
    </row>
    <row r="3586" spans="1:6" x14ac:dyDescent="0.25">
      <c r="A3586" s="189"/>
      <c r="B3586" s="189"/>
      <c r="C3586" s="189"/>
      <c r="D3586" s="189"/>
      <c r="E3586" s="189"/>
      <c r="F3586" s="189"/>
    </row>
    <row r="3587" spans="1:6" x14ac:dyDescent="0.25">
      <c r="A3587" s="189"/>
      <c r="B3587" s="189"/>
      <c r="C3587" s="189"/>
      <c r="D3587" s="189"/>
      <c r="E3587" s="189"/>
      <c r="F3587" s="189"/>
    </row>
    <row r="3588" spans="1:6" x14ac:dyDescent="0.25">
      <c r="A3588" s="189"/>
      <c r="B3588" s="189"/>
      <c r="C3588" s="189"/>
      <c r="D3588" s="189"/>
      <c r="E3588" s="189"/>
      <c r="F3588" s="189"/>
    </row>
    <row r="3589" spans="1:6" x14ac:dyDescent="0.25">
      <c r="A3589" s="189"/>
      <c r="B3589" s="189"/>
      <c r="C3589" s="189"/>
      <c r="D3589" s="189"/>
      <c r="E3589" s="189"/>
      <c r="F3589" s="189"/>
    </row>
    <row r="3590" spans="1:6" x14ac:dyDescent="0.25">
      <c r="A3590" s="189"/>
      <c r="B3590" s="189"/>
      <c r="C3590" s="189"/>
      <c r="D3590" s="189"/>
      <c r="E3590" s="189"/>
      <c r="F3590" s="189"/>
    </row>
    <row r="3591" spans="1:6" x14ac:dyDescent="0.25">
      <c r="A3591" s="189"/>
      <c r="B3591" s="189"/>
      <c r="C3591" s="189"/>
      <c r="D3591" s="189"/>
      <c r="E3591" s="189"/>
      <c r="F3591" s="189"/>
    </row>
    <row r="3592" spans="1:6" x14ac:dyDescent="0.25">
      <c r="A3592" s="189"/>
      <c r="B3592" s="189"/>
      <c r="C3592" s="189"/>
      <c r="D3592" s="189"/>
      <c r="E3592" s="189"/>
      <c r="F3592" s="189"/>
    </row>
    <row r="3593" spans="1:6" x14ac:dyDescent="0.25">
      <c r="A3593" s="189"/>
      <c r="B3593" s="189"/>
      <c r="C3593" s="189"/>
      <c r="D3593" s="189"/>
      <c r="E3593" s="189"/>
      <c r="F3593" s="189"/>
    </row>
    <row r="3594" spans="1:6" x14ac:dyDescent="0.25">
      <c r="A3594" s="189"/>
      <c r="B3594" s="189"/>
      <c r="C3594" s="189"/>
      <c r="D3594" s="189"/>
      <c r="E3594" s="189"/>
      <c r="F3594" s="189"/>
    </row>
    <row r="3595" spans="1:6" x14ac:dyDescent="0.25">
      <c r="A3595" s="189"/>
      <c r="B3595" s="189"/>
      <c r="C3595" s="189"/>
      <c r="D3595" s="189"/>
      <c r="E3595" s="189"/>
      <c r="F3595" s="189"/>
    </row>
    <row r="3596" spans="1:6" x14ac:dyDescent="0.25">
      <c r="A3596" s="189"/>
      <c r="B3596" s="189"/>
      <c r="C3596" s="189"/>
      <c r="D3596" s="189"/>
      <c r="E3596" s="189"/>
      <c r="F3596" s="189"/>
    </row>
    <row r="3597" spans="1:6" x14ac:dyDescent="0.25">
      <c r="A3597" s="189"/>
      <c r="B3597" s="189"/>
      <c r="C3597" s="189"/>
      <c r="D3597" s="189"/>
      <c r="E3597" s="189"/>
      <c r="F3597" s="189"/>
    </row>
    <row r="3598" spans="1:6" x14ac:dyDescent="0.25">
      <c r="A3598" s="189"/>
      <c r="B3598" s="189"/>
      <c r="C3598" s="189"/>
      <c r="D3598" s="189"/>
      <c r="E3598" s="189"/>
      <c r="F3598" s="189"/>
    </row>
    <row r="3599" spans="1:6" x14ac:dyDescent="0.25">
      <c r="A3599" s="189"/>
      <c r="B3599" s="189"/>
      <c r="C3599" s="189"/>
      <c r="D3599" s="189"/>
      <c r="E3599" s="189"/>
      <c r="F3599" s="189"/>
    </row>
    <row r="3600" spans="1:6" x14ac:dyDescent="0.25">
      <c r="A3600" s="189"/>
      <c r="B3600" s="189"/>
      <c r="C3600" s="189"/>
      <c r="D3600" s="189"/>
      <c r="E3600" s="189"/>
      <c r="F3600" s="189"/>
    </row>
    <row r="3601" spans="1:6" x14ac:dyDescent="0.25">
      <c r="A3601" s="189"/>
      <c r="B3601" s="189"/>
      <c r="C3601" s="189"/>
      <c r="D3601" s="189"/>
      <c r="E3601" s="189"/>
      <c r="F3601" s="189"/>
    </row>
    <row r="3602" spans="1:6" x14ac:dyDescent="0.25">
      <c r="A3602" s="189"/>
      <c r="B3602" s="189"/>
      <c r="C3602" s="189"/>
      <c r="D3602" s="189"/>
      <c r="E3602" s="189"/>
      <c r="F3602" s="189"/>
    </row>
    <row r="3603" spans="1:6" x14ac:dyDescent="0.25">
      <c r="A3603" s="189"/>
      <c r="B3603" s="189"/>
      <c r="C3603" s="189"/>
      <c r="D3603" s="189"/>
      <c r="E3603" s="189"/>
      <c r="F3603" s="189"/>
    </row>
    <row r="3604" spans="1:6" x14ac:dyDescent="0.25">
      <c r="A3604" s="189"/>
      <c r="B3604" s="189"/>
      <c r="C3604" s="189"/>
      <c r="D3604" s="189"/>
      <c r="E3604" s="189"/>
      <c r="F3604" s="189"/>
    </row>
    <row r="3605" spans="1:6" x14ac:dyDescent="0.25">
      <c r="A3605" s="189"/>
      <c r="B3605" s="189"/>
      <c r="C3605" s="189"/>
      <c r="D3605" s="189"/>
      <c r="E3605" s="189"/>
      <c r="F3605" s="189"/>
    </row>
    <row r="3606" spans="1:6" x14ac:dyDescent="0.25">
      <c r="A3606" s="189"/>
      <c r="B3606" s="189"/>
      <c r="C3606" s="189"/>
      <c r="D3606" s="189"/>
      <c r="E3606" s="189"/>
      <c r="F3606" s="189"/>
    </row>
    <row r="3607" spans="1:6" x14ac:dyDescent="0.25">
      <c r="A3607" s="189"/>
      <c r="B3607" s="189"/>
      <c r="C3607" s="189"/>
      <c r="D3607" s="189"/>
      <c r="E3607" s="189"/>
      <c r="F3607" s="189"/>
    </row>
    <row r="3608" spans="1:6" x14ac:dyDescent="0.25">
      <c r="A3608" s="189"/>
      <c r="B3608" s="189"/>
      <c r="C3608" s="189"/>
      <c r="D3608" s="189"/>
      <c r="E3608" s="189"/>
      <c r="F3608" s="189"/>
    </row>
    <row r="3609" spans="1:6" x14ac:dyDescent="0.25">
      <c r="A3609" s="189"/>
      <c r="B3609" s="189"/>
      <c r="C3609" s="189"/>
      <c r="D3609" s="189"/>
      <c r="E3609" s="189"/>
      <c r="F3609" s="189"/>
    </row>
    <row r="3610" spans="1:6" x14ac:dyDescent="0.25">
      <c r="A3610" s="189"/>
      <c r="B3610" s="189"/>
      <c r="C3610" s="189"/>
      <c r="D3610" s="189"/>
      <c r="E3610" s="189"/>
      <c r="F3610" s="189"/>
    </row>
    <row r="3611" spans="1:6" x14ac:dyDescent="0.25">
      <c r="A3611" s="189"/>
      <c r="B3611" s="189"/>
      <c r="C3611" s="189"/>
      <c r="D3611" s="189"/>
      <c r="E3611" s="189"/>
      <c r="F3611" s="189"/>
    </row>
    <row r="3612" spans="1:6" x14ac:dyDescent="0.25">
      <c r="A3612" s="189"/>
      <c r="B3612" s="189"/>
      <c r="C3612" s="189"/>
      <c r="D3612" s="189"/>
      <c r="E3612" s="189"/>
      <c r="F3612" s="189"/>
    </row>
    <row r="3613" spans="1:6" x14ac:dyDescent="0.25">
      <c r="A3613" s="189"/>
      <c r="B3613" s="189"/>
      <c r="C3613" s="189"/>
      <c r="D3613" s="189"/>
      <c r="E3613" s="189"/>
      <c r="F3613" s="189"/>
    </row>
    <row r="3614" spans="1:6" x14ac:dyDescent="0.25">
      <c r="A3614" s="189"/>
      <c r="B3614" s="189"/>
      <c r="C3614" s="189"/>
      <c r="D3614" s="189"/>
      <c r="E3614" s="189"/>
      <c r="F3614" s="189"/>
    </row>
    <row r="3615" spans="1:6" x14ac:dyDescent="0.25">
      <c r="A3615" s="189"/>
      <c r="B3615" s="189"/>
      <c r="C3615" s="189"/>
      <c r="D3615" s="189"/>
      <c r="E3615" s="189"/>
      <c r="F3615" s="189"/>
    </row>
    <row r="3616" spans="1:6" x14ac:dyDescent="0.25">
      <c r="A3616" s="189"/>
      <c r="B3616" s="189"/>
      <c r="C3616" s="189"/>
      <c r="D3616" s="189"/>
      <c r="E3616" s="189"/>
      <c r="F3616" s="189"/>
    </row>
    <row r="3617" spans="1:6" x14ac:dyDescent="0.25">
      <c r="A3617" s="189"/>
      <c r="B3617" s="189"/>
      <c r="C3617" s="189"/>
      <c r="D3617" s="189"/>
      <c r="E3617" s="189"/>
      <c r="F3617" s="189"/>
    </row>
    <row r="3618" spans="1:6" x14ac:dyDescent="0.25">
      <c r="A3618" s="189"/>
      <c r="B3618" s="189"/>
      <c r="C3618" s="189"/>
      <c r="D3618" s="189"/>
      <c r="E3618" s="189"/>
      <c r="F3618" s="189"/>
    </row>
    <row r="3619" spans="1:6" x14ac:dyDescent="0.25">
      <c r="A3619" s="189"/>
      <c r="B3619" s="189"/>
      <c r="C3619" s="189"/>
      <c r="D3619" s="189"/>
      <c r="E3619" s="189"/>
      <c r="F3619" s="189"/>
    </row>
    <row r="3620" spans="1:6" x14ac:dyDescent="0.25">
      <c r="A3620" s="189"/>
      <c r="B3620" s="189"/>
      <c r="C3620" s="189"/>
      <c r="D3620" s="189"/>
      <c r="E3620" s="189"/>
      <c r="F3620" s="189"/>
    </row>
    <row r="3621" spans="1:6" x14ac:dyDescent="0.25">
      <c r="A3621" s="189"/>
      <c r="B3621" s="189"/>
      <c r="C3621" s="189"/>
      <c r="D3621" s="189"/>
      <c r="E3621" s="189"/>
      <c r="F3621" s="189"/>
    </row>
    <row r="3622" spans="1:6" x14ac:dyDescent="0.25">
      <c r="A3622" s="189"/>
      <c r="B3622" s="189"/>
      <c r="C3622" s="189"/>
      <c r="D3622" s="189"/>
      <c r="E3622" s="189"/>
      <c r="F3622" s="189"/>
    </row>
    <row r="3623" spans="1:6" x14ac:dyDescent="0.25">
      <c r="A3623" s="189"/>
      <c r="B3623" s="189"/>
      <c r="C3623" s="189"/>
      <c r="D3623" s="189"/>
      <c r="E3623" s="189"/>
      <c r="F3623" s="189"/>
    </row>
    <row r="3624" spans="1:6" x14ac:dyDescent="0.25">
      <c r="A3624" s="189"/>
      <c r="B3624" s="189"/>
      <c r="C3624" s="189"/>
      <c r="D3624" s="189"/>
      <c r="E3624" s="189"/>
      <c r="F3624" s="189"/>
    </row>
    <row r="3625" spans="1:6" x14ac:dyDescent="0.25">
      <c r="A3625" s="189"/>
      <c r="B3625" s="189"/>
      <c r="C3625" s="189"/>
      <c r="D3625" s="189"/>
      <c r="E3625" s="189"/>
      <c r="F3625" s="189"/>
    </row>
    <row r="3626" spans="1:6" x14ac:dyDescent="0.25">
      <c r="A3626" s="189"/>
      <c r="B3626" s="189"/>
      <c r="C3626" s="189"/>
      <c r="D3626" s="189"/>
      <c r="E3626" s="189"/>
      <c r="F3626" s="189"/>
    </row>
    <row r="3627" spans="1:6" x14ac:dyDescent="0.25">
      <c r="A3627" s="189"/>
      <c r="B3627" s="189"/>
      <c r="C3627" s="189"/>
      <c r="D3627" s="189"/>
      <c r="E3627" s="189"/>
      <c r="F3627" s="189"/>
    </row>
    <row r="3628" spans="1:6" x14ac:dyDescent="0.25">
      <c r="A3628" s="189"/>
      <c r="B3628" s="189"/>
      <c r="C3628" s="189"/>
      <c r="D3628" s="189"/>
      <c r="E3628" s="189"/>
      <c r="F3628" s="189"/>
    </row>
    <row r="3629" spans="1:6" x14ac:dyDescent="0.25">
      <c r="A3629" s="189"/>
      <c r="B3629" s="189"/>
      <c r="C3629" s="189"/>
      <c r="D3629" s="189"/>
      <c r="E3629" s="189"/>
      <c r="F3629" s="189"/>
    </row>
    <row r="3630" spans="1:6" x14ac:dyDescent="0.25">
      <c r="A3630" s="189"/>
      <c r="B3630" s="189"/>
      <c r="C3630" s="189"/>
      <c r="D3630" s="189"/>
      <c r="E3630" s="189"/>
      <c r="F3630" s="189"/>
    </row>
    <row r="3631" spans="1:6" x14ac:dyDescent="0.25">
      <c r="A3631" s="189"/>
      <c r="B3631" s="189"/>
      <c r="C3631" s="189"/>
      <c r="D3631" s="189"/>
      <c r="E3631" s="189"/>
      <c r="F3631" s="189"/>
    </row>
    <row r="3632" spans="1:6" x14ac:dyDescent="0.25">
      <c r="A3632" s="189"/>
      <c r="B3632" s="189"/>
      <c r="C3632" s="189"/>
      <c r="D3632" s="189"/>
      <c r="E3632" s="189"/>
      <c r="F3632" s="189"/>
    </row>
    <row r="3633" spans="1:6" x14ac:dyDescent="0.25">
      <c r="A3633" s="189"/>
      <c r="B3633" s="189"/>
      <c r="C3633" s="189"/>
      <c r="D3633" s="189"/>
      <c r="E3633" s="189"/>
      <c r="F3633" s="189"/>
    </row>
    <row r="3634" spans="1:6" x14ac:dyDescent="0.25">
      <c r="A3634" s="189"/>
      <c r="B3634" s="189"/>
      <c r="C3634" s="189"/>
      <c r="D3634" s="189"/>
      <c r="E3634" s="189"/>
      <c r="F3634" s="189"/>
    </row>
    <row r="3635" spans="1:6" x14ac:dyDescent="0.25">
      <c r="A3635" s="189"/>
      <c r="B3635" s="189"/>
      <c r="C3635" s="189"/>
      <c r="D3635" s="189"/>
      <c r="E3635" s="189"/>
      <c r="F3635" s="189"/>
    </row>
    <row r="3636" spans="1:6" x14ac:dyDescent="0.25">
      <c r="A3636" s="189"/>
      <c r="B3636" s="189"/>
      <c r="C3636" s="189"/>
      <c r="D3636" s="189"/>
      <c r="E3636" s="189"/>
      <c r="F3636" s="189"/>
    </row>
    <row r="3637" spans="1:6" x14ac:dyDescent="0.25">
      <c r="A3637" s="189"/>
      <c r="B3637" s="189"/>
      <c r="C3637" s="189"/>
      <c r="D3637" s="189"/>
      <c r="E3637" s="189"/>
      <c r="F3637" s="189"/>
    </row>
    <row r="3638" spans="1:6" x14ac:dyDescent="0.25">
      <c r="A3638" s="189"/>
      <c r="B3638" s="189"/>
      <c r="C3638" s="189"/>
      <c r="D3638" s="189"/>
      <c r="E3638" s="189"/>
      <c r="F3638" s="189"/>
    </row>
    <row r="3639" spans="1:6" x14ac:dyDescent="0.25">
      <c r="A3639" s="189"/>
      <c r="B3639" s="189"/>
      <c r="C3639" s="189"/>
      <c r="D3639" s="189"/>
      <c r="E3639" s="189"/>
      <c r="F3639" s="189"/>
    </row>
    <row r="3640" spans="1:6" x14ac:dyDescent="0.25">
      <c r="A3640" s="189"/>
      <c r="B3640" s="189"/>
      <c r="C3640" s="189"/>
      <c r="D3640" s="189"/>
      <c r="E3640" s="189"/>
      <c r="F3640" s="189"/>
    </row>
    <row r="3641" spans="1:6" x14ac:dyDescent="0.25">
      <c r="A3641" s="189"/>
      <c r="B3641" s="189"/>
      <c r="C3641" s="189"/>
      <c r="D3641" s="189"/>
      <c r="E3641" s="189"/>
      <c r="F3641" s="189"/>
    </row>
    <row r="3642" spans="1:6" x14ac:dyDescent="0.25">
      <c r="A3642" s="189"/>
      <c r="B3642" s="189"/>
      <c r="C3642" s="189"/>
      <c r="D3642" s="189"/>
      <c r="E3642" s="189"/>
      <c r="F3642" s="189"/>
    </row>
    <row r="3643" spans="1:6" x14ac:dyDescent="0.25">
      <c r="A3643" s="189"/>
      <c r="B3643" s="189"/>
      <c r="C3643" s="189"/>
      <c r="D3643" s="189"/>
      <c r="E3643" s="189"/>
      <c r="F3643" s="189"/>
    </row>
    <row r="3644" spans="1:6" x14ac:dyDescent="0.25">
      <c r="A3644" s="189"/>
      <c r="B3644" s="189"/>
      <c r="C3644" s="189"/>
      <c r="D3644" s="189"/>
      <c r="E3644" s="189"/>
      <c r="F3644" s="189"/>
    </row>
    <row r="3645" spans="1:6" x14ac:dyDescent="0.25">
      <c r="A3645" s="189"/>
      <c r="B3645" s="189"/>
      <c r="C3645" s="189"/>
      <c r="D3645" s="189"/>
      <c r="E3645" s="189"/>
      <c r="F3645" s="189"/>
    </row>
    <row r="3646" spans="1:6" x14ac:dyDescent="0.25">
      <c r="A3646" s="189"/>
      <c r="B3646" s="189"/>
      <c r="C3646" s="189"/>
      <c r="D3646" s="189"/>
      <c r="E3646" s="189"/>
      <c r="F3646" s="189"/>
    </row>
    <row r="3647" spans="1:6" x14ac:dyDescent="0.25">
      <c r="A3647" s="189"/>
      <c r="B3647" s="189"/>
      <c r="C3647" s="189"/>
      <c r="D3647" s="189"/>
      <c r="E3647" s="189"/>
      <c r="F3647" s="189"/>
    </row>
    <row r="3648" spans="1:6" x14ac:dyDescent="0.25">
      <c r="A3648" s="189"/>
      <c r="B3648" s="189"/>
      <c r="C3648" s="189"/>
      <c r="D3648" s="189"/>
      <c r="E3648" s="189"/>
      <c r="F3648" s="189"/>
    </row>
    <row r="3649" spans="1:6" x14ac:dyDescent="0.25">
      <c r="A3649" s="189"/>
      <c r="B3649" s="189"/>
      <c r="C3649" s="189"/>
      <c r="D3649" s="189"/>
      <c r="E3649" s="189"/>
      <c r="F3649" s="189"/>
    </row>
    <row r="3650" spans="1:6" x14ac:dyDescent="0.25">
      <c r="A3650" s="189"/>
      <c r="B3650" s="189"/>
      <c r="C3650" s="189"/>
      <c r="D3650" s="189"/>
      <c r="E3650" s="189"/>
      <c r="F3650" s="189"/>
    </row>
    <row r="3651" spans="1:6" x14ac:dyDescent="0.25">
      <c r="A3651" s="189"/>
      <c r="B3651" s="189"/>
      <c r="C3651" s="189"/>
      <c r="D3651" s="189"/>
      <c r="E3651" s="189"/>
      <c r="F3651" s="189"/>
    </row>
    <row r="3652" spans="1:6" x14ac:dyDescent="0.25">
      <c r="A3652" s="189"/>
      <c r="B3652" s="189"/>
      <c r="C3652" s="189"/>
      <c r="D3652" s="189"/>
      <c r="E3652" s="189"/>
      <c r="F3652" s="189"/>
    </row>
    <row r="3653" spans="1:6" x14ac:dyDescent="0.25">
      <c r="A3653" s="189"/>
      <c r="B3653" s="189"/>
      <c r="C3653" s="189"/>
      <c r="D3653" s="189"/>
      <c r="E3653" s="189"/>
      <c r="F3653" s="189"/>
    </row>
    <row r="3654" spans="1:6" x14ac:dyDescent="0.25">
      <c r="A3654" s="189"/>
      <c r="B3654" s="189"/>
      <c r="C3654" s="189"/>
      <c r="D3654" s="189"/>
      <c r="E3654" s="189"/>
      <c r="F3654" s="189"/>
    </row>
    <row r="3655" spans="1:6" x14ac:dyDescent="0.25">
      <c r="A3655" s="189"/>
      <c r="B3655" s="189"/>
      <c r="C3655" s="189"/>
      <c r="D3655" s="189"/>
      <c r="E3655" s="189"/>
      <c r="F3655" s="189"/>
    </row>
    <row r="3656" spans="1:6" x14ac:dyDescent="0.25">
      <c r="A3656" s="189"/>
      <c r="B3656" s="189"/>
      <c r="C3656" s="189"/>
      <c r="D3656" s="189"/>
      <c r="E3656" s="189"/>
      <c r="F3656" s="189"/>
    </row>
    <row r="3657" spans="1:6" x14ac:dyDescent="0.25">
      <c r="A3657" s="189"/>
      <c r="B3657" s="189"/>
      <c r="C3657" s="189"/>
      <c r="D3657" s="189"/>
      <c r="E3657" s="189"/>
      <c r="F3657" s="189"/>
    </row>
    <row r="3658" spans="1:6" x14ac:dyDescent="0.25">
      <c r="A3658" s="189"/>
      <c r="B3658" s="189"/>
      <c r="C3658" s="189"/>
      <c r="D3658" s="189"/>
      <c r="E3658" s="189"/>
      <c r="F3658" s="189"/>
    </row>
    <row r="3659" spans="1:6" x14ac:dyDescent="0.25">
      <c r="A3659" s="189"/>
      <c r="B3659" s="189"/>
      <c r="C3659" s="189"/>
      <c r="D3659" s="189"/>
      <c r="E3659" s="189"/>
      <c r="F3659" s="189"/>
    </row>
    <row r="3660" spans="1:6" x14ac:dyDescent="0.25">
      <c r="A3660" s="189"/>
      <c r="B3660" s="189"/>
      <c r="C3660" s="189"/>
      <c r="D3660" s="189"/>
      <c r="E3660" s="189"/>
      <c r="F3660" s="189"/>
    </row>
    <row r="3661" spans="1:6" x14ac:dyDescent="0.25">
      <c r="A3661" s="189"/>
      <c r="B3661" s="189"/>
      <c r="C3661" s="189"/>
      <c r="D3661" s="189"/>
      <c r="E3661" s="189"/>
      <c r="F3661" s="189"/>
    </row>
    <row r="3662" spans="1:6" x14ac:dyDescent="0.25">
      <c r="A3662" s="189"/>
      <c r="B3662" s="189"/>
      <c r="C3662" s="189"/>
      <c r="D3662" s="189"/>
      <c r="E3662" s="189"/>
      <c r="F3662" s="189"/>
    </row>
    <row r="3663" spans="1:6" x14ac:dyDescent="0.25">
      <c r="A3663" s="189"/>
      <c r="B3663" s="189"/>
      <c r="C3663" s="189"/>
      <c r="D3663" s="189"/>
      <c r="E3663" s="189"/>
      <c r="F3663" s="189"/>
    </row>
    <row r="3664" spans="1:6" x14ac:dyDescent="0.25">
      <c r="A3664" s="189"/>
      <c r="B3664" s="189"/>
      <c r="C3664" s="189"/>
      <c r="D3664" s="189"/>
      <c r="E3664" s="189"/>
      <c r="F3664" s="189"/>
    </row>
    <row r="3665" spans="1:6" x14ac:dyDescent="0.25">
      <c r="A3665" s="189"/>
      <c r="B3665" s="189"/>
      <c r="C3665" s="189"/>
      <c r="D3665" s="189"/>
      <c r="E3665" s="189"/>
      <c r="F3665" s="189"/>
    </row>
    <row r="3666" spans="1:6" x14ac:dyDescent="0.25">
      <c r="A3666" s="189"/>
      <c r="B3666" s="189"/>
      <c r="C3666" s="189"/>
      <c r="D3666" s="189"/>
      <c r="E3666" s="189"/>
      <c r="F3666" s="189"/>
    </row>
    <row r="3667" spans="1:6" x14ac:dyDescent="0.25">
      <c r="A3667" s="189"/>
      <c r="B3667" s="189"/>
      <c r="C3667" s="189"/>
      <c r="D3667" s="189"/>
      <c r="E3667" s="189"/>
      <c r="F3667" s="189"/>
    </row>
    <row r="3668" spans="1:6" x14ac:dyDescent="0.25">
      <c r="A3668" s="189"/>
      <c r="B3668" s="189"/>
      <c r="C3668" s="189"/>
      <c r="D3668" s="189"/>
      <c r="E3668" s="189"/>
      <c r="F3668" s="189"/>
    </row>
    <row r="3669" spans="1:6" x14ac:dyDescent="0.25">
      <c r="A3669" s="189"/>
      <c r="B3669" s="189"/>
      <c r="C3669" s="189"/>
      <c r="D3669" s="189"/>
      <c r="E3669" s="189"/>
      <c r="F3669" s="189"/>
    </row>
    <row r="3670" spans="1:6" x14ac:dyDescent="0.25">
      <c r="A3670" s="189"/>
      <c r="B3670" s="189"/>
      <c r="C3670" s="189"/>
      <c r="D3670" s="189"/>
      <c r="E3670" s="189"/>
      <c r="F3670" s="189"/>
    </row>
    <row r="3671" spans="1:6" x14ac:dyDescent="0.25">
      <c r="A3671" s="189"/>
      <c r="B3671" s="189"/>
      <c r="C3671" s="189"/>
      <c r="D3671" s="189"/>
      <c r="E3671" s="189"/>
      <c r="F3671" s="189"/>
    </row>
    <row r="3672" spans="1:6" x14ac:dyDescent="0.25">
      <c r="A3672" s="189"/>
      <c r="B3672" s="189"/>
      <c r="C3672" s="189"/>
      <c r="D3672" s="189"/>
      <c r="E3672" s="189"/>
      <c r="F3672" s="189"/>
    </row>
    <row r="3673" spans="1:6" x14ac:dyDescent="0.25">
      <c r="A3673" s="189"/>
      <c r="B3673" s="189"/>
      <c r="C3673" s="189"/>
      <c r="D3673" s="189"/>
      <c r="E3673" s="189"/>
      <c r="F3673" s="189"/>
    </row>
    <row r="3674" spans="1:6" x14ac:dyDescent="0.25">
      <c r="A3674" s="189"/>
      <c r="B3674" s="189"/>
      <c r="C3674" s="189"/>
      <c r="D3674" s="189"/>
      <c r="E3674" s="189"/>
      <c r="F3674" s="189"/>
    </row>
    <row r="3675" spans="1:6" x14ac:dyDescent="0.25">
      <c r="A3675" s="189"/>
      <c r="B3675" s="189"/>
      <c r="C3675" s="189"/>
      <c r="D3675" s="189"/>
      <c r="E3675" s="189"/>
      <c r="F3675" s="189"/>
    </row>
    <row r="3676" spans="1:6" x14ac:dyDescent="0.25">
      <c r="A3676" s="189"/>
      <c r="B3676" s="189"/>
      <c r="C3676" s="189"/>
      <c r="D3676" s="189"/>
      <c r="E3676" s="189"/>
      <c r="F3676" s="189"/>
    </row>
    <row r="3677" spans="1:6" x14ac:dyDescent="0.25">
      <c r="A3677" s="189"/>
      <c r="B3677" s="189"/>
      <c r="C3677" s="189"/>
      <c r="D3677" s="189"/>
      <c r="E3677" s="189"/>
      <c r="F3677" s="189"/>
    </row>
    <row r="3678" spans="1:6" x14ac:dyDescent="0.25">
      <c r="A3678" s="189"/>
      <c r="B3678" s="189"/>
      <c r="C3678" s="189"/>
      <c r="D3678" s="189"/>
      <c r="E3678" s="189"/>
      <c r="F3678" s="189"/>
    </row>
    <row r="3679" spans="1:6" x14ac:dyDescent="0.25">
      <c r="A3679" s="189"/>
      <c r="B3679" s="189"/>
      <c r="C3679" s="189"/>
      <c r="D3679" s="189"/>
      <c r="E3679" s="189"/>
      <c r="F3679" s="189"/>
    </row>
    <row r="3680" spans="1:6" x14ac:dyDescent="0.25">
      <c r="A3680" s="189"/>
      <c r="B3680" s="189"/>
      <c r="C3680" s="189"/>
      <c r="D3680" s="189"/>
      <c r="E3680" s="189"/>
      <c r="F3680" s="189"/>
    </row>
    <row r="3681" spans="1:6" x14ac:dyDescent="0.25">
      <c r="A3681" s="189"/>
      <c r="B3681" s="189"/>
      <c r="C3681" s="189"/>
      <c r="D3681" s="189"/>
      <c r="E3681" s="189"/>
      <c r="F3681" s="189"/>
    </row>
    <row r="3682" spans="1:6" x14ac:dyDescent="0.25">
      <c r="A3682" s="189"/>
      <c r="B3682" s="189"/>
      <c r="C3682" s="189"/>
      <c r="D3682" s="189"/>
      <c r="E3682" s="189"/>
      <c r="F3682" s="189"/>
    </row>
    <row r="3683" spans="1:6" x14ac:dyDescent="0.25">
      <c r="A3683" s="189"/>
      <c r="B3683" s="189"/>
      <c r="C3683" s="189"/>
      <c r="D3683" s="189"/>
      <c r="E3683" s="189"/>
      <c r="F3683" s="189"/>
    </row>
    <row r="3684" spans="1:6" x14ac:dyDescent="0.25">
      <c r="A3684" s="189"/>
      <c r="B3684" s="189"/>
      <c r="C3684" s="189"/>
      <c r="D3684" s="189"/>
      <c r="E3684" s="189"/>
      <c r="F3684" s="189"/>
    </row>
    <row r="3685" spans="1:6" x14ac:dyDescent="0.25">
      <c r="A3685" s="189"/>
      <c r="B3685" s="189"/>
      <c r="C3685" s="189"/>
      <c r="D3685" s="189"/>
      <c r="E3685" s="189"/>
      <c r="F3685" s="189"/>
    </row>
    <row r="3686" spans="1:6" x14ac:dyDescent="0.25">
      <c r="A3686" s="189"/>
      <c r="B3686" s="189"/>
      <c r="C3686" s="189"/>
      <c r="D3686" s="189"/>
      <c r="E3686" s="189"/>
      <c r="F3686" s="189"/>
    </row>
    <row r="3687" spans="1:6" x14ac:dyDescent="0.25">
      <c r="A3687" s="189"/>
      <c r="B3687" s="189"/>
      <c r="C3687" s="189"/>
      <c r="D3687" s="189"/>
      <c r="E3687" s="189"/>
      <c r="F3687" s="189"/>
    </row>
    <row r="3688" spans="1:6" x14ac:dyDescent="0.25">
      <c r="A3688" s="189"/>
      <c r="B3688" s="189"/>
      <c r="C3688" s="189"/>
      <c r="D3688" s="189"/>
      <c r="E3688" s="189"/>
      <c r="F3688" s="189"/>
    </row>
    <row r="3689" spans="1:6" x14ac:dyDescent="0.25">
      <c r="A3689" s="189"/>
      <c r="B3689" s="189"/>
      <c r="C3689" s="189"/>
      <c r="D3689" s="189"/>
      <c r="E3689" s="189"/>
      <c r="F3689" s="189"/>
    </row>
    <row r="3690" spans="1:6" x14ac:dyDescent="0.25">
      <c r="A3690" s="189"/>
      <c r="B3690" s="189"/>
      <c r="C3690" s="189"/>
      <c r="D3690" s="189"/>
      <c r="E3690" s="189"/>
      <c r="F3690" s="189"/>
    </row>
    <row r="3691" spans="1:6" x14ac:dyDescent="0.25">
      <c r="A3691" s="189"/>
      <c r="B3691" s="189"/>
      <c r="C3691" s="189"/>
      <c r="D3691" s="189"/>
      <c r="E3691" s="189"/>
      <c r="F3691" s="189"/>
    </row>
    <row r="3692" spans="1:6" x14ac:dyDescent="0.25">
      <c r="A3692" s="189"/>
      <c r="B3692" s="189"/>
      <c r="C3692" s="189"/>
      <c r="D3692" s="189"/>
      <c r="E3692" s="189"/>
      <c r="F3692" s="189"/>
    </row>
    <row r="3693" spans="1:6" x14ac:dyDescent="0.25">
      <c r="A3693" s="189"/>
      <c r="B3693" s="189"/>
      <c r="C3693" s="189"/>
      <c r="D3693" s="189"/>
      <c r="E3693" s="189"/>
      <c r="F3693" s="189"/>
    </row>
    <row r="3694" spans="1:6" x14ac:dyDescent="0.25">
      <c r="A3694" s="189"/>
      <c r="B3694" s="189"/>
      <c r="C3694" s="189"/>
      <c r="D3694" s="189"/>
      <c r="E3694" s="189"/>
      <c r="F3694" s="189"/>
    </row>
    <row r="3695" spans="1:6" x14ac:dyDescent="0.25">
      <c r="A3695" s="189"/>
      <c r="B3695" s="189"/>
      <c r="C3695" s="189"/>
      <c r="D3695" s="189"/>
      <c r="E3695" s="189"/>
      <c r="F3695" s="189"/>
    </row>
    <row r="3696" spans="1:6" x14ac:dyDescent="0.25">
      <c r="A3696" s="189"/>
      <c r="B3696" s="189"/>
      <c r="C3696" s="189"/>
      <c r="D3696" s="189"/>
      <c r="E3696" s="189"/>
      <c r="F3696" s="189"/>
    </row>
    <row r="3697" spans="1:6" x14ac:dyDescent="0.25">
      <c r="A3697" s="189"/>
      <c r="B3697" s="189"/>
      <c r="C3697" s="189"/>
      <c r="D3697" s="189"/>
      <c r="E3697" s="189"/>
      <c r="F3697" s="189"/>
    </row>
    <row r="3698" spans="1:6" x14ac:dyDescent="0.25">
      <c r="A3698" s="189"/>
      <c r="B3698" s="189"/>
      <c r="C3698" s="189"/>
      <c r="D3698" s="189"/>
      <c r="E3698" s="189"/>
      <c r="F3698" s="189"/>
    </row>
    <row r="3699" spans="1:6" x14ac:dyDescent="0.25">
      <c r="A3699" s="189"/>
      <c r="B3699" s="189"/>
      <c r="C3699" s="189"/>
      <c r="D3699" s="189"/>
      <c r="E3699" s="189"/>
      <c r="F3699" s="189"/>
    </row>
    <row r="3700" spans="1:6" x14ac:dyDescent="0.25">
      <c r="A3700" s="189"/>
      <c r="B3700" s="189"/>
      <c r="C3700" s="189"/>
      <c r="D3700" s="189"/>
      <c r="E3700" s="189"/>
      <c r="F3700" s="189"/>
    </row>
    <row r="3701" spans="1:6" x14ac:dyDescent="0.25">
      <c r="A3701" s="189"/>
      <c r="B3701" s="189"/>
      <c r="C3701" s="189"/>
      <c r="D3701" s="189"/>
      <c r="E3701" s="189"/>
      <c r="F3701" s="189"/>
    </row>
    <row r="3702" spans="1:6" x14ac:dyDescent="0.25">
      <c r="A3702" s="189"/>
      <c r="B3702" s="189"/>
      <c r="C3702" s="189"/>
      <c r="D3702" s="189"/>
      <c r="E3702" s="189"/>
      <c r="F3702" s="189"/>
    </row>
    <row r="3703" spans="1:6" x14ac:dyDescent="0.25">
      <c r="A3703" s="189"/>
      <c r="B3703" s="189"/>
      <c r="C3703" s="189"/>
      <c r="D3703" s="189"/>
      <c r="E3703" s="189"/>
      <c r="F3703" s="189"/>
    </row>
    <row r="3704" spans="1:6" x14ac:dyDescent="0.25">
      <c r="A3704" s="189"/>
      <c r="B3704" s="189"/>
      <c r="C3704" s="189"/>
      <c r="D3704" s="189"/>
      <c r="E3704" s="189"/>
      <c r="F3704" s="189"/>
    </row>
    <row r="3705" spans="1:6" x14ac:dyDescent="0.25">
      <c r="A3705" s="189"/>
      <c r="B3705" s="189"/>
      <c r="C3705" s="189"/>
      <c r="D3705" s="189"/>
      <c r="E3705" s="189"/>
      <c r="F3705" s="189"/>
    </row>
    <row r="3706" spans="1:6" x14ac:dyDescent="0.25">
      <c r="A3706" s="189"/>
      <c r="B3706" s="189"/>
      <c r="C3706" s="189"/>
      <c r="D3706" s="189"/>
      <c r="E3706" s="189"/>
      <c r="F3706" s="189"/>
    </row>
    <row r="3707" spans="1:6" x14ac:dyDescent="0.25">
      <c r="A3707" s="189"/>
      <c r="B3707" s="189"/>
      <c r="C3707" s="189"/>
      <c r="D3707" s="189"/>
      <c r="E3707" s="189"/>
      <c r="F3707" s="189"/>
    </row>
    <row r="3708" spans="1:6" x14ac:dyDescent="0.25">
      <c r="A3708" s="189"/>
      <c r="B3708" s="189"/>
      <c r="C3708" s="189"/>
      <c r="D3708" s="189"/>
      <c r="E3708" s="189"/>
      <c r="F3708" s="189"/>
    </row>
    <row r="3709" spans="1:6" x14ac:dyDescent="0.25">
      <c r="A3709" s="189"/>
      <c r="B3709" s="189"/>
      <c r="C3709" s="189"/>
      <c r="D3709" s="189"/>
      <c r="E3709" s="189"/>
      <c r="F3709" s="189"/>
    </row>
    <row r="3710" spans="1:6" x14ac:dyDescent="0.25">
      <c r="A3710" s="189"/>
      <c r="B3710" s="189"/>
      <c r="C3710" s="189"/>
      <c r="D3710" s="189"/>
      <c r="E3710" s="189"/>
      <c r="F3710" s="189"/>
    </row>
    <row r="3711" spans="1:6" x14ac:dyDescent="0.25">
      <c r="A3711" s="189"/>
      <c r="B3711" s="189"/>
      <c r="C3711" s="189"/>
      <c r="D3711" s="189"/>
      <c r="E3711" s="189"/>
      <c r="F3711" s="189"/>
    </row>
    <row r="3712" spans="1:6" x14ac:dyDescent="0.25">
      <c r="A3712" s="189"/>
      <c r="B3712" s="189"/>
      <c r="C3712" s="189"/>
      <c r="D3712" s="189"/>
      <c r="E3712" s="189"/>
      <c r="F3712" s="189"/>
    </row>
    <row r="3713" spans="1:6" x14ac:dyDescent="0.25">
      <c r="A3713" s="189"/>
      <c r="B3713" s="189"/>
      <c r="C3713" s="189"/>
      <c r="D3713" s="189"/>
      <c r="E3713" s="189"/>
      <c r="F3713" s="189"/>
    </row>
    <row r="3714" spans="1:6" x14ac:dyDescent="0.25">
      <c r="A3714" s="189"/>
      <c r="B3714" s="189"/>
      <c r="C3714" s="189"/>
      <c r="D3714" s="189"/>
      <c r="E3714" s="189"/>
      <c r="F3714" s="189"/>
    </row>
    <row r="3715" spans="1:6" x14ac:dyDescent="0.25">
      <c r="A3715" s="189"/>
      <c r="B3715" s="189"/>
      <c r="C3715" s="189"/>
      <c r="D3715" s="189"/>
      <c r="E3715" s="189"/>
      <c r="F3715" s="189"/>
    </row>
    <row r="3716" spans="1:6" x14ac:dyDescent="0.25">
      <c r="A3716" s="189"/>
      <c r="B3716" s="189"/>
      <c r="C3716" s="189"/>
      <c r="D3716" s="189"/>
      <c r="E3716" s="189"/>
      <c r="F3716" s="189"/>
    </row>
    <row r="3717" spans="1:6" x14ac:dyDescent="0.25">
      <c r="A3717" s="189"/>
      <c r="B3717" s="189"/>
      <c r="C3717" s="189"/>
      <c r="D3717" s="189"/>
      <c r="E3717" s="189"/>
      <c r="F3717" s="189"/>
    </row>
    <row r="3718" spans="1:6" x14ac:dyDescent="0.25">
      <c r="A3718" s="189"/>
      <c r="B3718" s="189"/>
      <c r="C3718" s="189"/>
      <c r="D3718" s="189"/>
      <c r="E3718" s="189"/>
      <c r="F3718" s="189"/>
    </row>
    <row r="3719" spans="1:6" x14ac:dyDescent="0.25">
      <c r="A3719" s="189"/>
      <c r="B3719" s="189"/>
      <c r="C3719" s="189"/>
      <c r="D3719" s="189"/>
      <c r="E3719" s="189"/>
      <c r="F3719" s="189"/>
    </row>
    <row r="3720" spans="1:6" x14ac:dyDescent="0.25">
      <c r="A3720" s="189"/>
      <c r="B3720" s="189"/>
      <c r="C3720" s="189"/>
      <c r="D3720" s="189"/>
      <c r="E3720" s="189"/>
      <c r="F3720" s="189"/>
    </row>
    <row r="3721" spans="1:6" x14ac:dyDescent="0.25">
      <c r="A3721" s="189"/>
      <c r="B3721" s="189"/>
      <c r="C3721" s="189"/>
      <c r="D3721" s="189"/>
      <c r="E3721" s="189"/>
      <c r="F3721" s="189"/>
    </row>
    <row r="3722" spans="1:6" x14ac:dyDescent="0.25">
      <c r="A3722" s="189"/>
      <c r="B3722" s="189"/>
      <c r="C3722" s="189"/>
      <c r="D3722" s="189"/>
      <c r="E3722" s="189"/>
      <c r="F3722" s="189"/>
    </row>
    <row r="3723" spans="1:6" x14ac:dyDescent="0.25">
      <c r="A3723" s="189"/>
      <c r="B3723" s="189"/>
      <c r="C3723" s="189"/>
      <c r="D3723" s="189"/>
      <c r="E3723" s="189"/>
      <c r="F3723" s="189"/>
    </row>
    <row r="3724" spans="1:6" x14ac:dyDescent="0.25">
      <c r="A3724" s="189"/>
      <c r="B3724" s="189"/>
      <c r="C3724" s="189"/>
      <c r="D3724" s="189"/>
      <c r="E3724" s="189"/>
      <c r="F3724" s="189"/>
    </row>
    <row r="3725" spans="1:6" x14ac:dyDescent="0.25">
      <c r="A3725" s="189"/>
      <c r="B3725" s="189"/>
      <c r="C3725" s="189"/>
      <c r="D3725" s="189"/>
      <c r="E3725" s="189"/>
      <c r="F3725" s="189"/>
    </row>
    <row r="3726" spans="1:6" x14ac:dyDescent="0.25">
      <c r="A3726" s="189"/>
      <c r="B3726" s="189"/>
      <c r="C3726" s="189"/>
      <c r="D3726" s="189"/>
      <c r="E3726" s="189"/>
      <c r="F3726" s="189"/>
    </row>
    <row r="3727" spans="1:6" x14ac:dyDescent="0.25">
      <c r="A3727" s="189"/>
      <c r="B3727" s="189"/>
      <c r="C3727" s="189"/>
      <c r="D3727" s="189"/>
      <c r="E3727" s="189"/>
      <c r="F3727" s="189"/>
    </row>
    <row r="3728" spans="1:6" x14ac:dyDescent="0.25">
      <c r="A3728" s="189"/>
      <c r="B3728" s="189"/>
      <c r="C3728" s="189"/>
      <c r="D3728" s="189"/>
      <c r="E3728" s="189"/>
      <c r="F3728" s="189"/>
    </row>
    <row r="3729" spans="1:6" x14ac:dyDescent="0.25">
      <c r="A3729" s="189"/>
      <c r="B3729" s="189"/>
      <c r="C3729" s="189"/>
      <c r="D3729" s="189"/>
      <c r="E3729" s="189"/>
      <c r="F3729" s="189"/>
    </row>
    <row r="3730" spans="1:6" x14ac:dyDescent="0.25">
      <c r="A3730" s="189"/>
      <c r="B3730" s="189"/>
      <c r="C3730" s="189"/>
      <c r="D3730" s="189"/>
      <c r="E3730" s="189"/>
      <c r="F3730" s="189"/>
    </row>
    <row r="3731" spans="1:6" x14ac:dyDescent="0.25">
      <c r="A3731" s="189"/>
      <c r="B3731" s="189"/>
      <c r="C3731" s="189"/>
      <c r="D3731" s="189"/>
      <c r="E3731" s="189"/>
      <c r="F3731" s="189"/>
    </row>
    <row r="3732" spans="1:6" x14ac:dyDescent="0.25">
      <c r="A3732" s="189"/>
      <c r="B3732" s="189"/>
      <c r="C3732" s="189"/>
      <c r="D3732" s="189"/>
      <c r="E3732" s="189"/>
      <c r="F3732" s="189"/>
    </row>
    <row r="3733" spans="1:6" x14ac:dyDescent="0.25">
      <c r="A3733" s="189"/>
      <c r="B3733" s="189"/>
      <c r="C3733" s="189"/>
      <c r="D3733" s="189"/>
      <c r="E3733" s="189"/>
      <c r="F3733" s="189"/>
    </row>
    <row r="3734" spans="1:6" x14ac:dyDescent="0.25">
      <c r="A3734" s="189"/>
      <c r="B3734" s="189"/>
      <c r="C3734" s="189"/>
      <c r="D3734" s="189"/>
      <c r="E3734" s="189"/>
      <c r="F3734" s="189"/>
    </row>
    <row r="3735" spans="1:6" x14ac:dyDescent="0.25">
      <c r="A3735" s="189"/>
      <c r="B3735" s="189"/>
      <c r="C3735" s="189"/>
      <c r="D3735" s="189"/>
      <c r="E3735" s="189"/>
      <c r="F3735" s="189"/>
    </row>
    <row r="3736" spans="1:6" x14ac:dyDescent="0.25">
      <c r="A3736" s="189"/>
      <c r="B3736" s="189"/>
      <c r="C3736" s="189"/>
      <c r="D3736" s="189"/>
      <c r="E3736" s="189"/>
      <c r="F3736" s="189"/>
    </row>
    <row r="3737" spans="1:6" x14ac:dyDescent="0.25">
      <c r="A3737" s="189"/>
      <c r="B3737" s="189"/>
      <c r="C3737" s="189"/>
      <c r="D3737" s="189"/>
      <c r="E3737" s="189"/>
      <c r="F3737" s="189"/>
    </row>
    <row r="3738" spans="1:6" x14ac:dyDescent="0.25">
      <c r="A3738" s="189"/>
      <c r="B3738" s="189"/>
      <c r="C3738" s="189"/>
      <c r="D3738" s="189"/>
      <c r="E3738" s="189"/>
      <c r="F3738" s="189"/>
    </row>
    <row r="3739" spans="1:6" x14ac:dyDescent="0.25">
      <c r="A3739" s="189"/>
      <c r="B3739" s="189"/>
      <c r="C3739" s="189"/>
      <c r="D3739" s="189"/>
      <c r="E3739" s="189"/>
      <c r="F3739" s="189"/>
    </row>
    <row r="3740" spans="1:6" x14ac:dyDescent="0.25">
      <c r="A3740" s="189"/>
      <c r="B3740" s="189"/>
      <c r="C3740" s="189"/>
      <c r="D3740" s="189"/>
      <c r="E3740" s="189"/>
      <c r="F3740" s="189"/>
    </row>
    <row r="3741" spans="1:6" x14ac:dyDescent="0.25">
      <c r="A3741" s="189"/>
      <c r="B3741" s="189"/>
      <c r="C3741" s="189"/>
      <c r="D3741" s="189"/>
      <c r="E3741" s="189"/>
      <c r="F3741" s="189"/>
    </row>
    <row r="3742" spans="1:6" x14ac:dyDescent="0.25">
      <c r="A3742" s="189"/>
      <c r="B3742" s="189"/>
      <c r="C3742" s="189"/>
      <c r="D3742" s="189"/>
      <c r="E3742" s="189"/>
      <c r="F3742" s="189"/>
    </row>
    <row r="3743" spans="1:6" x14ac:dyDescent="0.25">
      <c r="A3743" s="189"/>
      <c r="B3743" s="189"/>
      <c r="C3743" s="189"/>
      <c r="D3743" s="189"/>
      <c r="E3743" s="189"/>
      <c r="F3743" s="189"/>
    </row>
    <row r="3744" spans="1:6" x14ac:dyDescent="0.25">
      <c r="A3744" s="189"/>
      <c r="B3744" s="189"/>
      <c r="C3744" s="189"/>
      <c r="D3744" s="189"/>
      <c r="E3744" s="189"/>
      <c r="F3744" s="189"/>
    </row>
    <row r="3745" spans="1:6" x14ac:dyDescent="0.25">
      <c r="A3745" s="189"/>
      <c r="B3745" s="189"/>
      <c r="C3745" s="189"/>
      <c r="D3745" s="189"/>
      <c r="E3745" s="189"/>
      <c r="F3745" s="189"/>
    </row>
    <row r="3746" spans="1:6" x14ac:dyDescent="0.25">
      <c r="A3746" s="189"/>
      <c r="B3746" s="189"/>
      <c r="C3746" s="189"/>
      <c r="D3746" s="189"/>
      <c r="E3746" s="189"/>
      <c r="F3746" s="189"/>
    </row>
    <row r="3747" spans="1:6" x14ac:dyDescent="0.25">
      <c r="A3747" s="189"/>
      <c r="B3747" s="189"/>
      <c r="C3747" s="189"/>
      <c r="D3747" s="189"/>
      <c r="E3747" s="189"/>
      <c r="F3747" s="189"/>
    </row>
    <row r="3748" spans="1:6" x14ac:dyDescent="0.25">
      <c r="A3748" s="189"/>
      <c r="B3748" s="189"/>
      <c r="C3748" s="189"/>
      <c r="D3748" s="189"/>
      <c r="E3748" s="189"/>
      <c r="F3748" s="189"/>
    </row>
    <row r="3749" spans="1:6" x14ac:dyDescent="0.25">
      <c r="A3749" s="189"/>
      <c r="B3749" s="189"/>
      <c r="C3749" s="189"/>
      <c r="D3749" s="189"/>
      <c r="E3749" s="189"/>
      <c r="F3749" s="189"/>
    </row>
    <row r="3750" spans="1:6" x14ac:dyDescent="0.25">
      <c r="A3750" s="189"/>
      <c r="B3750" s="189"/>
      <c r="C3750" s="189"/>
      <c r="D3750" s="189"/>
      <c r="E3750" s="189"/>
      <c r="F3750" s="189"/>
    </row>
    <row r="3751" spans="1:6" x14ac:dyDescent="0.25">
      <c r="A3751" s="189"/>
      <c r="B3751" s="189"/>
      <c r="C3751" s="189"/>
      <c r="D3751" s="189"/>
      <c r="E3751" s="189"/>
      <c r="F3751" s="189"/>
    </row>
    <row r="3752" spans="1:6" x14ac:dyDescent="0.25">
      <c r="A3752" s="189"/>
      <c r="B3752" s="189"/>
      <c r="C3752" s="189"/>
      <c r="D3752" s="189"/>
      <c r="E3752" s="189"/>
      <c r="F3752" s="189"/>
    </row>
    <row r="3753" spans="1:6" x14ac:dyDescent="0.25">
      <c r="A3753" s="189"/>
      <c r="B3753" s="189"/>
      <c r="C3753" s="189"/>
      <c r="D3753" s="189"/>
      <c r="E3753" s="189"/>
      <c r="F3753" s="189"/>
    </row>
    <row r="3754" spans="1:6" x14ac:dyDescent="0.25">
      <c r="A3754" s="189"/>
      <c r="B3754" s="189"/>
      <c r="C3754" s="189"/>
      <c r="D3754" s="189"/>
      <c r="E3754" s="189"/>
      <c r="F3754" s="189"/>
    </row>
    <row r="3755" spans="1:6" x14ac:dyDescent="0.25">
      <c r="A3755" s="189"/>
      <c r="B3755" s="189"/>
      <c r="C3755" s="189"/>
      <c r="D3755" s="189"/>
      <c r="E3755" s="189"/>
      <c r="F3755" s="189"/>
    </row>
    <row r="3756" spans="1:6" x14ac:dyDescent="0.25">
      <c r="A3756" s="189"/>
      <c r="B3756" s="189"/>
      <c r="C3756" s="189"/>
      <c r="D3756" s="189"/>
      <c r="E3756" s="189"/>
      <c r="F3756" s="189"/>
    </row>
    <row r="3757" spans="1:6" x14ac:dyDescent="0.25">
      <c r="A3757" s="189"/>
      <c r="B3757" s="189"/>
      <c r="C3757" s="189"/>
      <c r="D3757" s="189"/>
      <c r="E3757" s="189"/>
      <c r="F3757" s="189"/>
    </row>
    <row r="3758" spans="1:6" x14ac:dyDescent="0.25">
      <c r="A3758" s="189"/>
      <c r="B3758" s="189"/>
      <c r="C3758" s="189"/>
      <c r="D3758" s="189"/>
      <c r="E3758" s="189"/>
      <c r="F3758" s="189"/>
    </row>
    <row r="3759" spans="1:6" x14ac:dyDescent="0.25">
      <c r="A3759" s="189"/>
      <c r="B3759" s="189"/>
      <c r="C3759" s="189"/>
      <c r="D3759" s="189"/>
      <c r="E3759" s="189"/>
      <c r="F3759" s="189"/>
    </row>
    <row r="3760" spans="1:6" x14ac:dyDescent="0.25">
      <c r="A3760" s="189"/>
      <c r="B3760" s="189"/>
      <c r="C3760" s="189"/>
      <c r="D3760" s="189"/>
      <c r="E3760" s="189"/>
      <c r="F3760" s="189"/>
    </row>
    <row r="3761" spans="1:6" x14ac:dyDescent="0.25">
      <c r="A3761" s="189"/>
      <c r="B3761" s="189"/>
      <c r="C3761" s="189"/>
      <c r="D3761" s="189"/>
      <c r="E3761" s="189"/>
      <c r="F3761" s="189"/>
    </row>
    <row r="3762" spans="1:6" x14ac:dyDescent="0.25">
      <c r="A3762" s="189"/>
      <c r="B3762" s="189"/>
      <c r="C3762" s="189"/>
      <c r="D3762" s="189"/>
      <c r="E3762" s="189"/>
      <c r="F3762" s="189"/>
    </row>
    <row r="3763" spans="1:6" x14ac:dyDescent="0.25">
      <c r="A3763" s="189"/>
      <c r="B3763" s="189"/>
      <c r="C3763" s="189"/>
      <c r="D3763" s="189"/>
      <c r="E3763" s="189"/>
      <c r="F3763" s="189"/>
    </row>
    <row r="3764" spans="1:6" x14ac:dyDescent="0.25">
      <c r="A3764" s="189"/>
      <c r="B3764" s="189"/>
      <c r="C3764" s="189"/>
      <c r="D3764" s="189"/>
      <c r="E3764" s="189"/>
      <c r="F3764" s="189"/>
    </row>
    <row r="3765" spans="1:6" x14ac:dyDescent="0.25">
      <c r="A3765" s="189"/>
      <c r="B3765" s="189"/>
      <c r="C3765" s="189"/>
      <c r="D3765" s="189"/>
      <c r="E3765" s="189"/>
      <c r="F3765" s="189"/>
    </row>
    <row r="3766" spans="1:6" x14ac:dyDescent="0.25">
      <c r="A3766" s="189"/>
      <c r="B3766" s="189"/>
      <c r="C3766" s="189"/>
      <c r="D3766" s="189"/>
      <c r="E3766" s="189"/>
      <c r="F3766" s="189"/>
    </row>
    <row r="3767" spans="1:6" x14ac:dyDescent="0.25">
      <c r="A3767" s="189"/>
      <c r="B3767" s="189"/>
      <c r="C3767" s="189"/>
      <c r="D3767" s="189"/>
      <c r="E3767" s="189"/>
      <c r="F3767" s="189"/>
    </row>
    <row r="3768" spans="1:6" x14ac:dyDescent="0.25">
      <c r="A3768" s="189"/>
      <c r="B3768" s="189"/>
      <c r="C3768" s="189"/>
      <c r="D3768" s="189"/>
      <c r="E3768" s="189"/>
      <c r="F3768" s="189"/>
    </row>
    <row r="3769" spans="1:6" x14ac:dyDescent="0.25">
      <c r="A3769" s="189"/>
      <c r="B3769" s="189"/>
      <c r="C3769" s="189"/>
      <c r="D3769" s="189"/>
      <c r="E3769" s="189"/>
      <c r="F3769" s="189"/>
    </row>
    <row r="3770" spans="1:6" x14ac:dyDescent="0.25">
      <c r="A3770" s="189"/>
      <c r="B3770" s="189"/>
      <c r="C3770" s="189"/>
      <c r="D3770" s="189"/>
      <c r="E3770" s="189"/>
      <c r="F3770" s="189"/>
    </row>
    <row r="3771" spans="1:6" x14ac:dyDescent="0.25">
      <c r="A3771" s="189"/>
      <c r="B3771" s="189"/>
      <c r="C3771" s="189"/>
      <c r="D3771" s="189"/>
      <c r="E3771" s="189"/>
      <c r="F3771" s="189"/>
    </row>
    <row r="3772" spans="1:6" x14ac:dyDescent="0.25">
      <c r="A3772" s="189"/>
      <c r="B3772" s="189"/>
      <c r="C3772" s="189"/>
      <c r="D3772" s="189"/>
      <c r="E3772" s="189"/>
      <c r="F3772" s="189"/>
    </row>
    <row r="3773" spans="1:6" x14ac:dyDescent="0.25">
      <c r="A3773" s="189"/>
      <c r="B3773" s="189"/>
      <c r="C3773" s="189"/>
      <c r="D3773" s="189"/>
      <c r="E3773" s="189"/>
      <c r="F3773" s="189"/>
    </row>
    <row r="3774" spans="1:6" x14ac:dyDescent="0.25">
      <c r="A3774" s="189"/>
      <c r="B3774" s="189"/>
      <c r="C3774" s="189"/>
      <c r="D3774" s="189"/>
      <c r="E3774" s="189"/>
      <c r="F3774" s="189"/>
    </row>
    <row r="3775" spans="1:6" x14ac:dyDescent="0.25">
      <c r="A3775" s="189"/>
      <c r="B3775" s="189"/>
      <c r="C3775" s="189"/>
      <c r="D3775" s="189"/>
      <c r="E3775" s="189"/>
      <c r="F3775" s="189"/>
    </row>
    <row r="3776" spans="1:6" x14ac:dyDescent="0.25">
      <c r="A3776" s="189"/>
      <c r="B3776" s="189"/>
      <c r="C3776" s="189"/>
      <c r="D3776" s="189"/>
      <c r="E3776" s="189"/>
      <c r="F3776" s="189"/>
    </row>
    <row r="3777" spans="1:6" x14ac:dyDescent="0.25">
      <c r="A3777" s="189"/>
      <c r="B3777" s="189"/>
      <c r="C3777" s="189"/>
      <c r="D3777" s="189"/>
      <c r="E3777" s="189"/>
      <c r="F3777" s="189"/>
    </row>
    <row r="3778" spans="1:6" x14ac:dyDescent="0.25">
      <c r="A3778" s="189"/>
      <c r="B3778" s="189"/>
      <c r="C3778" s="189"/>
      <c r="D3778" s="189"/>
      <c r="E3778" s="189"/>
      <c r="F3778" s="189"/>
    </row>
    <row r="3779" spans="1:6" x14ac:dyDescent="0.25">
      <c r="A3779" s="189"/>
      <c r="B3779" s="189"/>
      <c r="C3779" s="189"/>
      <c r="D3779" s="189"/>
      <c r="E3779" s="189"/>
      <c r="F3779" s="189"/>
    </row>
    <row r="3780" spans="1:6" x14ac:dyDescent="0.25">
      <c r="A3780" s="189"/>
      <c r="B3780" s="189"/>
      <c r="C3780" s="189"/>
      <c r="D3780" s="189"/>
      <c r="E3780" s="189"/>
      <c r="F3780" s="189"/>
    </row>
    <row r="3781" spans="1:6" x14ac:dyDescent="0.25">
      <c r="A3781" s="189"/>
      <c r="B3781" s="189"/>
      <c r="C3781" s="189"/>
      <c r="D3781" s="189"/>
      <c r="E3781" s="189"/>
      <c r="F3781" s="189"/>
    </row>
    <row r="3782" spans="1:6" x14ac:dyDescent="0.25">
      <c r="A3782" s="189"/>
      <c r="B3782" s="189"/>
      <c r="C3782" s="189"/>
      <c r="D3782" s="189"/>
      <c r="E3782" s="189"/>
      <c r="F3782" s="189"/>
    </row>
    <row r="3783" spans="1:6" x14ac:dyDescent="0.25">
      <c r="A3783" s="189"/>
      <c r="B3783" s="189"/>
      <c r="C3783" s="189"/>
      <c r="D3783" s="189"/>
      <c r="E3783" s="189"/>
      <c r="F3783" s="189"/>
    </row>
    <row r="3784" spans="1:6" x14ac:dyDescent="0.25">
      <c r="A3784" s="189"/>
      <c r="B3784" s="189"/>
      <c r="C3784" s="189"/>
      <c r="D3784" s="189"/>
      <c r="E3784" s="189"/>
      <c r="F3784" s="189"/>
    </row>
    <row r="3785" spans="1:6" x14ac:dyDescent="0.25">
      <c r="A3785" s="189"/>
      <c r="B3785" s="189"/>
      <c r="C3785" s="189"/>
      <c r="D3785" s="189"/>
      <c r="E3785" s="189"/>
      <c r="F3785" s="189"/>
    </row>
    <row r="3786" spans="1:6" x14ac:dyDescent="0.25">
      <c r="A3786" s="189"/>
      <c r="B3786" s="189"/>
      <c r="C3786" s="189"/>
      <c r="D3786" s="189"/>
      <c r="E3786" s="189"/>
      <c r="F3786" s="189"/>
    </row>
    <row r="3787" spans="1:6" x14ac:dyDescent="0.25">
      <c r="A3787" s="189"/>
      <c r="B3787" s="189"/>
      <c r="C3787" s="189"/>
      <c r="D3787" s="189"/>
      <c r="E3787" s="189"/>
      <c r="F3787" s="189"/>
    </row>
    <row r="3788" spans="1:6" x14ac:dyDescent="0.25">
      <c r="A3788" s="189"/>
      <c r="B3788" s="189"/>
      <c r="C3788" s="189"/>
      <c r="D3788" s="189"/>
      <c r="E3788" s="189"/>
      <c r="F3788" s="189"/>
    </row>
    <row r="3789" spans="1:6" x14ac:dyDescent="0.25">
      <c r="A3789" s="189"/>
      <c r="B3789" s="189"/>
      <c r="C3789" s="189"/>
      <c r="D3789" s="189"/>
      <c r="E3789" s="189"/>
      <c r="F3789" s="189"/>
    </row>
    <row r="3790" spans="1:6" x14ac:dyDescent="0.25">
      <c r="A3790" s="189"/>
      <c r="B3790" s="189"/>
      <c r="C3790" s="189"/>
      <c r="D3790" s="189"/>
      <c r="E3790" s="189"/>
      <c r="F3790" s="189"/>
    </row>
    <row r="3791" spans="1:6" x14ac:dyDescent="0.25">
      <c r="A3791" s="189"/>
      <c r="B3791" s="189"/>
      <c r="C3791" s="189"/>
      <c r="D3791" s="189"/>
      <c r="E3791" s="189"/>
      <c r="F3791" s="189"/>
    </row>
    <row r="3792" spans="1:6" x14ac:dyDescent="0.25">
      <c r="A3792" s="189"/>
      <c r="B3792" s="189"/>
      <c r="C3792" s="189"/>
      <c r="D3792" s="189"/>
      <c r="E3792" s="189"/>
      <c r="F3792" s="189"/>
    </row>
    <row r="3793" spans="1:6" x14ac:dyDescent="0.25">
      <c r="A3793" s="189"/>
      <c r="B3793" s="189"/>
      <c r="C3793" s="189"/>
      <c r="D3793" s="189"/>
      <c r="E3793" s="189"/>
      <c r="F3793" s="189"/>
    </row>
    <row r="3794" spans="1:6" x14ac:dyDescent="0.25">
      <c r="A3794" s="189"/>
      <c r="B3794" s="189"/>
      <c r="C3794" s="189"/>
      <c r="D3794" s="189"/>
      <c r="E3794" s="189"/>
      <c r="F3794" s="189"/>
    </row>
    <row r="3795" spans="1:6" x14ac:dyDescent="0.25">
      <c r="A3795" s="189"/>
      <c r="B3795" s="189"/>
      <c r="C3795" s="189"/>
      <c r="D3795" s="189"/>
      <c r="E3795" s="189"/>
      <c r="F3795" s="189"/>
    </row>
    <row r="3796" spans="1:6" x14ac:dyDescent="0.25">
      <c r="A3796" s="189"/>
      <c r="B3796" s="189"/>
      <c r="C3796" s="189"/>
      <c r="D3796" s="189"/>
      <c r="E3796" s="189"/>
      <c r="F3796" s="189"/>
    </row>
    <row r="3797" spans="1:6" x14ac:dyDescent="0.25">
      <c r="A3797" s="189"/>
      <c r="B3797" s="189"/>
      <c r="C3797" s="189"/>
      <c r="D3797" s="189"/>
      <c r="E3797" s="189"/>
      <c r="F3797" s="189"/>
    </row>
    <row r="3798" spans="1:6" x14ac:dyDescent="0.25">
      <c r="A3798" s="189"/>
      <c r="B3798" s="189"/>
      <c r="C3798" s="189"/>
      <c r="D3798" s="189"/>
      <c r="E3798" s="189"/>
      <c r="F3798" s="189"/>
    </row>
    <row r="3799" spans="1:6" x14ac:dyDescent="0.25">
      <c r="A3799" s="189"/>
      <c r="B3799" s="189"/>
      <c r="C3799" s="189"/>
      <c r="D3799" s="189"/>
      <c r="E3799" s="189"/>
      <c r="F3799" s="189"/>
    </row>
    <row r="3800" spans="1:6" x14ac:dyDescent="0.25">
      <c r="A3800" s="189"/>
      <c r="B3800" s="189"/>
      <c r="C3800" s="189"/>
      <c r="D3800" s="189"/>
      <c r="E3800" s="189"/>
      <c r="F3800" s="189"/>
    </row>
    <row r="3801" spans="1:6" x14ac:dyDescent="0.25">
      <c r="A3801" s="189"/>
      <c r="B3801" s="189"/>
      <c r="C3801" s="189"/>
      <c r="D3801" s="189"/>
      <c r="E3801" s="189"/>
      <c r="F3801" s="189"/>
    </row>
    <row r="3802" spans="1:6" x14ac:dyDescent="0.25">
      <c r="A3802" s="189"/>
      <c r="B3802" s="189"/>
      <c r="C3802" s="189"/>
      <c r="D3802" s="189"/>
      <c r="E3802" s="189"/>
      <c r="F3802" s="189"/>
    </row>
    <row r="3803" spans="1:6" x14ac:dyDescent="0.25">
      <c r="A3803" s="189"/>
      <c r="B3803" s="189"/>
      <c r="C3803" s="189"/>
      <c r="D3803" s="189"/>
      <c r="E3803" s="189"/>
      <c r="F3803" s="189"/>
    </row>
    <row r="3804" spans="1:6" x14ac:dyDescent="0.25">
      <c r="A3804" s="189"/>
      <c r="B3804" s="189"/>
      <c r="C3804" s="189"/>
      <c r="D3804" s="189"/>
      <c r="E3804" s="189"/>
      <c r="F3804" s="189"/>
    </row>
    <row r="3805" spans="1:6" x14ac:dyDescent="0.25">
      <c r="A3805" s="189"/>
      <c r="B3805" s="189"/>
      <c r="C3805" s="189"/>
      <c r="D3805" s="189"/>
      <c r="E3805" s="189"/>
      <c r="F3805" s="189"/>
    </row>
    <row r="3806" spans="1:6" x14ac:dyDescent="0.25">
      <c r="A3806" s="189"/>
      <c r="B3806" s="189"/>
      <c r="C3806" s="189"/>
      <c r="D3806" s="189"/>
      <c r="E3806" s="189"/>
      <c r="F3806" s="189"/>
    </row>
    <row r="3807" spans="1:6" x14ac:dyDescent="0.25">
      <c r="A3807" s="189"/>
      <c r="B3807" s="189"/>
      <c r="C3807" s="189"/>
      <c r="D3807" s="189"/>
      <c r="E3807" s="189"/>
      <c r="F3807" s="189"/>
    </row>
    <row r="3808" spans="1:6" x14ac:dyDescent="0.25">
      <c r="A3808" s="189"/>
      <c r="B3808" s="189"/>
      <c r="C3808" s="189"/>
      <c r="D3808" s="189"/>
      <c r="E3808" s="189"/>
      <c r="F3808" s="189"/>
    </row>
    <row r="3809" spans="1:6" x14ac:dyDescent="0.25">
      <c r="A3809" s="189"/>
      <c r="B3809" s="189"/>
      <c r="C3809" s="189"/>
      <c r="D3809" s="189"/>
      <c r="E3809" s="189"/>
      <c r="F3809" s="189"/>
    </row>
    <row r="3810" spans="1:6" x14ac:dyDescent="0.25">
      <c r="A3810" s="189"/>
      <c r="B3810" s="189"/>
      <c r="C3810" s="189"/>
      <c r="D3810" s="189"/>
      <c r="E3810" s="189"/>
      <c r="F3810" s="189"/>
    </row>
    <row r="3811" spans="1:6" x14ac:dyDescent="0.25">
      <c r="A3811" s="189"/>
      <c r="B3811" s="189"/>
      <c r="C3811" s="189"/>
      <c r="D3811" s="189"/>
      <c r="E3811" s="189"/>
      <c r="F3811" s="189"/>
    </row>
    <row r="3812" spans="1:6" x14ac:dyDescent="0.25">
      <c r="A3812" s="189"/>
      <c r="B3812" s="189"/>
      <c r="C3812" s="189"/>
      <c r="D3812" s="189"/>
      <c r="E3812" s="189"/>
      <c r="F3812" s="189"/>
    </row>
    <row r="3813" spans="1:6" x14ac:dyDescent="0.25">
      <c r="A3813" s="189"/>
      <c r="B3813" s="189"/>
      <c r="C3813" s="189"/>
      <c r="D3813" s="189"/>
      <c r="E3813" s="189"/>
      <c r="F3813" s="189"/>
    </row>
    <row r="3814" spans="1:6" x14ac:dyDescent="0.25">
      <c r="A3814" s="189"/>
      <c r="B3814" s="189"/>
      <c r="C3814" s="189"/>
      <c r="D3814" s="189"/>
      <c r="E3814" s="189"/>
      <c r="F3814" s="189"/>
    </row>
    <row r="3815" spans="1:6" x14ac:dyDescent="0.25">
      <c r="A3815" s="189"/>
      <c r="B3815" s="189"/>
      <c r="C3815" s="189"/>
      <c r="D3815" s="189"/>
      <c r="E3815" s="189"/>
      <c r="F3815" s="189"/>
    </row>
    <row r="3816" spans="1:6" x14ac:dyDescent="0.25">
      <c r="A3816" s="189"/>
      <c r="B3816" s="189"/>
      <c r="C3816" s="189"/>
      <c r="D3816" s="189"/>
      <c r="E3816" s="189"/>
      <c r="F3816" s="189"/>
    </row>
    <row r="3817" spans="1:6" x14ac:dyDescent="0.25">
      <c r="A3817" s="189"/>
      <c r="B3817" s="189"/>
      <c r="C3817" s="189"/>
      <c r="D3817" s="189"/>
      <c r="E3817" s="189"/>
      <c r="F3817" s="189"/>
    </row>
    <row r="3818" spans="1:6" x14ac:dyDescent="0.25">
      <c r="A3818" s="189"/>
      <c r="B3818" s="189"/>
      <c r="C3818" s="189"/>
      <c r="D3818" s="189"/>
      <c r="E3818" s="189"/>
      <c r="F3818" s="189"/>
    </row>
    <row r="3819" spans="1:6" x14ac:dyDescent="0.25">
      <c r="A3819" s="189"/>
      <c r="B3819" s="189"/>
      <c r="C3819" s="189"/>
      <c r="D3819" s="189"/>
      <c r="E3819" s="189"/>
      <c r="F3819" s="189"/>
    </row>
    <row r="3820" spans="1:6" x14ac:dyDescent="0.25">
      <c r="A3820" s="189"/>
      <c r="B3820" s="189"/>
      <c r="C3820" s="189"/>
      <c r="D3820" s="189"/>
      <c r="E3820" s="189"/>
      <c r="F3820" s="189"/>
    </row>
    <row r="3821" spans="1:6" x14ac:dyDescent="0.25">
      <c r="A3821" s="189"/>
      <c r="B3821" s="189"/>
      <c r="C3821" s="189"/>
      <c r="D3821" s="189"/>
      <c r="E3821" s="189"/>
      <c r="F3821" s="189"/>
    </row>
    <row r="3822" spans="1:6" x14ac:dyDescent="0.25">
      <c r="A3822" s="189"/>
      <c r="B3822" s="189"/>
      <c r="C3822" s="189"/>
      <c r="D3822" s="189"/>
      <c r="E3822" s="189"/>
      <c r="F3822" s="189"/>
    </row>
    <row r="3823" spans="1:6" x14ac:dyDescent="0.25">
      <c r="A3823" s="189"/>
      <c r="B3823" s="189"/>
      <c r="C3823" s="189"/>
      <c r="D3823" s="189"/>
      <c r="E3823" s="189"/>
      <c r="F3823" s="189"/>
    </row>
    <row r="3824" spans="1:6" x14ac:dyDescent="0.25">
      <c r="A3824" s="189"/>
      <c r="B3824" s="189"/>
      <c r="C3824" s="189"/>
      <c r="D3824" s="189"/>
      <c r="E3824" s="189"/>
      <c r="F3824" s="189"/>
    </row>
    <row r="3825" spans="1:6" x14ac:dyDescent="0.25">
      <c r="A3825" s="189"/>
      <c r="B3825" s="189"/>
      <c r="C3825" s="189"/>
      <c r="D3825" s="189"/>
      <c r="E3825" s="189"/>
      <c r="F3825" s="189"/>
    </row>
    <row r="3826" spans="1:6" x14ac:dyDescent="0.25">
      <c r="A3826" s="189"/>
      <c r="B3826" s="189"/>
      <c r="C3826" s="189"/>
      <c r="D3826" s="189"/>
      <c r="E3826" s="189"/>
      <c r="F3826" s="189"/>
    </row>
    <row r="3827" spans="1:6" x14ac:dyDescent="0.25">
      <c r="A3827" s="189"/>
      <c r="B3827" s="189"/>
      <c r="C3827" s="189"/>
      <c r="D3827" s="189"/>
      <c r="E3827" s="189"/>
      <c r="F3827" s="189"/>
    </row>
    <row r="3828" spans="1:6" x14ac:dyDescent="0.25">
      <c r="A3828" s="189"/>
      <c r="B3828" s="189"/>
      <c r="C3828" s="189"/>
      <c r="D3828" s="189"/>
      <c r="E3828" s="189"/>
      <c r="F3828" s="189"/>
    </row>
    <row r="3829" spans="1:6" x14ac:dyDescent="0.25">
      <c r="A3829" s="189"/>
      <c r="B3829" s="189"/>
      <c r="C3829" s="189"/>
      <c r="D3829" s="189"/>
      <c r="E3829" s="189"/>
      <c r="F3829" s="189"/>
    </row>
    <row r="3830" spans="1:6" x14ac:dyDescent="0.25">
      <c r="A3830" s="189"/>
      <c r="B3830" s="189"/>
      <c r="C3830" s="189"/>
      <c r="D3830" s="189"/>
      <c r="E3830" s="189"/>
      <c r="F3830" s="189"/>
    </row>
    <row r="3831" spans="1:6" x14ac:dyDescent="0.25">
      <c r="A3831" s="189"/>
      <c r="B3831" s="189"/>
      <c r="C3831" s="189"/>
      <c r="D3831" s="189"/>
      <c r="E3831" s="189"/>
      <c r="F3831" s="189"/>
    </row>
    <row r="3832" spans="1:6" x14ac:dyDescent="0.25">
      <c r="A3832" s="189"/>
      <c r="B3832" s="189"/>
      <c r="C3832" s="189"/>
      <c r="D3832" s="189"/>
      <c r="E3832" s="189"/>
      <c r="F3832" s="189"/>
    </row>
    <row r="3833" spans="1:6" x14ac:dyDescent="0.25">
      <c r="A3833" s="189"/>
      <c r="B3833" s="189"/>
      <c r="C3833" s="189"/>
      <c r="D3833" s="189"/>
      <c r="E3833" s="189"/>
      <c r="F3833" s="189"/>
    </row>
    <row r="3834" spans="1:6" x14ac:dyDescent="0.25">
      <c r="A3834" s="189"/>
      <c r="B3834" s="189"/>
      <c r="C3834" s="189"/>
      <c r="D3834" s="189"/>
      <c r="E3834" s="189"/>
      <c r="F3834" s="189"/>
    </row>
    <row r="3835" spans="1:6" x14ac:dyDescent="0.25">
      <c r="A3835" s="189"/>
      <c r="B3835" s="189"/>
      <c r="C3835" s="189"/>
      <c r="D3835" s="189"/>
      <c r="E3835" s="189"/>
      <c r="F3835" s="189"/>
    </row>
    <row r="3836" spans="1:6" x14ac:dyDescent="0.25">
      <c r="A3836" s="189"/>
      <c r="B3836" s="189"/>
      <c r="C3836" s="189"/>
      <c r="D3836" s="189"/>
      <c r="E3836" s="189"/>
      <c r="F3836" s="189"/>
    </row>
    <row r="3837" spans="1:6" x14ac:dyDescent="0.25">
      <c r="A3837" s="189"/>
      <c r="B3837" s="189"/>
      <c r="C3837" s="189"/>
      <c r="D3837" s="189"/>
      <c r="E3837" s="189"/>
      <c r="F3837" s="189"/>
    </row>
    <row r="3838" spans="1:6" x14ac:dyDescent="0.25">
      <c r="A3838" s="189"/>
      <c r="B3838" s="189"/>
      <c r="C3838" s="189"/>
      <c r="D3838" s="189"/>
      <c r="E3838" s="189"/>
      <c r="F3838" s="189"/>
    </row>
    <row r="3839" spans="1:6" x14ac:dyDescent="0.25">
      <c r="A3839" s="189"/>
      <c r="B3839" s="189"/>
      <c r="C3839" s="189"/>
      <c r="D3839" s="189"/>
      <c r="E3839" s="189"/>
      <c r="F3839" s="189"/>
    </row>
    <row r="3840" spans="1:6" x14ac:dyDescent="0.25">
      <c r="A3840" s="189"/>
      <c r="B3840" s="189"/>
      <c r="C3840" s="189"/>
      <c r="D3840" s="189"/>
      <c r="E3840" s="189"/>
      <c r="F3840" s="189"/>
    </row>
    <row r="3841" spans="1:6" x14ac:dyDescent="0.25">
      <c r="A3841" s="189"/>
      <c r="B3841" s="189"/>
      <c r="C3841" s="189"/>
      <c r="D3841" s="189"/>
      <c r="E3841" s="189"/>
      <c r="F3841" s="189"/>
    </row>
    <row r="3842" spans="1:6" x14ac:dyDescent="0.25">
      <c r="A3842" s="189"/>
      <c r="B3842" s="189"/>
      <c r="C3842" s="189"/>
      <c r="D3842" s="189"/>
      <c r="E3842" s="189"/>
      <c r="F3842" s="189"/>
    </row>
    <row r="3843" spans="1:6" x14ac:dyDescent="0.25">
      <c r="A3843" s="189"/>
      <c r="B3843" s="189"/>
      <c r="C3843" s="189"/>
      <c r="D3843" s="189"/>
      <c r="E3843" s="189"/>
      <c r="F3843" s="189"/>
    </row>
    <row r="3844" spans="1:6" x14ac:dyDescent="0.25">
      <c r="A3844" s="189"/>
      <c r="B3844" s="189"/>
      <c r="C3844" s="189"/>
      <c r="D3844" s="189"/>
      <c r="E3844" s="189"/>
      <c r="F3844" s="189"/>
    </row>
    <row r="3845" spans="1:6" x14ac:dyDescent="0.25">
      <c r="A3845" s="189"/>
      <c r="B3845" s="189"/>
      <c r="C3845" s="189"/>
      <c r="D3845" s="189"/>
      <c r="E3845" s="189"/>
      <c r="F3845" s="189"/>
    </row>
    <row r="3846" spans="1:6" x14ac:dyDescent="0.25">
      <c r="A3846" s="189"/>
      <c r="B3846" s="189"/>
      <c r="C3846" s="189"/>
      <c r="D3846" s="189"/>
      <c r="E3846" s="189"/>
      <c r="F3846" s="189"/>
    </row>
    <row r="3847" spans="1:6" x14ac:dyDescent="0.25">
      <c r="A3847" s="189"/>
      <c r="B3847" s="189"/>
      <c r="C3847" s="189"/>
      <c r="D3847" s="189"/>
      <c r="E3847" s="189"/>
      <c r="F3847" s="189"/>
    </row>
    <row r="3848" spans="1:6" x14ac:dyDescent="0.25">
      <c r="A3848" s="189"/>
      <c r="B3848" s="189"/>
      <c r="C3848" s="189"/>
      <c r="D3848" s="189"/>
      <c r="E3848" s="189"/>
      <c r="F3848" s="189"/>
    </row>
    <row r="3849" spans="1:6" x14ac:dyDescent="0.25">
      <c r="A3849" s="189"/>
      <c r="B3849" s="189"/>
      <c r="C3849" s="189"/>
      <c r="D3849" s="189"/>
      <c r="E3849" s="189"/>
      <c r="F3849" s="189"/>
    </row>
    <row r="3850" spans="1:6" x14ac:dyDescent="0.25">
      <c r="A3850" s="189"/>
      <c r="B3850" s="189"/>
      <c r="C3850" s="189"/>
      <c r="D3850" s="189"/>
      <c r="E3850" s="189"/>
      <c r="F3850" s="189"/>
    </row>
    <row r="3851" spans="1:6" x14ac:dyDescent="0.25">
      <c r="A3851" s="189"/>
      <c r="B3851" s="189"/>
      <c r="C3851" s="189"/>
      <c r="D3851" s="189"/>
      <c r="E3851" s="189"/>
      <c r="F3851" s="189"/>
    </row>
    <row r="3852" spans="1:6" x14ac:dyDescent="0.25">
      <c r="A3852" s="189"/>
      <c r="B3852" s="189"/>
      <c r="C3852" s="189"/>
      <c r="D3852" s="189"/>
      <c r="E3852" s="189"/>
      <c r="F3852" s="189"/>
    </row>
    <row r="3853" spans="1:6" x14ac:dyDescent="0.25">
      <c r="A3853" s="189"/>
      <c r="B3853" s="189"/>
      <c r="C3853" s="189"/>
      <c r="D3853" s="189"/>
      <c r="E3853" s="189"/>
      <c r="F3853" s="189"/>
    </row>
    <row r="3854" spans="1:6" x14ac:dyDescent="0.25">
      <c r="A3854" s="189"/>
      <c r="B3854" s="189"/>
      <c r="C3854" s="189"/>
      <c r="D3854" s="189"/>
      <c r="E3854" s="189"/>
      <c r="F3854" s="189"/>
    </row>
    <row r="3855" spans="1:6" x14ac:dyDescent="0.25">
      <c r="A3855" s="189"/>
      <c r="B3855" s="189"/>
      <c r="C3855" s="189"/>
      <c r="D3855" s="189"/>
      <c r="E3855" s="189"/>
      <c r="F3855" s="189"/>
    </row>
    <row r="3856" spans="1:6" x14ac:dyDescent="0.25">
      <c r="A3856" s="189"/>
      <c r="B3856" s="189"/>
      <c r="C3856" s="189"/>
      <c r="D3856" s="189"/>
      <c r="E3856" s="189"/>
      <c r="F3856" s="189"/>
    </row>
    <row r="3857" spans="1:6" x14ac:dyDescent="0.25">
      <c r="A3857" s="189"/>
      <c r="B3857" s="189"/>
      <c r="C3857" s="189"/>
      <c r="D3857" s="189"/>
      <c r="E3857" s="189"/>
      <c r="F3857" s="189"/>
    </row>
    <row r="3858" spans="1:6" x14ac:dyDescent="0.25">
      <c r="A3858" s="189"/>
      <c r="B3858" s="189"/>
      <c r="C3858" s="189"/>
      <c r="D3858" s="189"/>
      <c r="E3858" s="189"/>
      <c r="F3858" s="189"/>
    </row>
    <row r="3859" spans="1:6" x14ac:dyDescent="0.25">
      <c r="A3859" s="189"/>
      <c r="B3859" s="189"/>
      <c r="C3859" s="189"/>
      <c r="D3859" s="189"/>
      <c r="E3859" s="189"/>
      <c r="F3859" s="189"/>
    </row>
    <row r="3860" spans="1:6" x14ac:dyDescent="0.25">
      <c r="A3860" s="189"/>
      <c r="B3860" s="189"/>
      <c r="C3860" s="189"/>
      <c r="D3860" s="189"/>
      <c r="E3860" s="189"/>
      <c r="F3860" s="189"/>
    </row>
    <row r="3861" spans="1:6" x14ac:dyDescent="0.25">
      <c r="A3861" s="189"/>
      <c r="B3861" s="189"/>
      <c r="C3861" s="189"/>
      <c r="D3861" s="189"/>
      <c r="E3861" s="189"/>
      <c r="F3861" s="189"/>
    </row>
    <row r="3862" spans="1:6" x14ac:dyDescent="0.25">
      <c r="A3862" s="189"/>
      <c r="B3862" s="189"/>
      <c r="C3862" s="189"/>
      <c r="D3862" s="189"/>
      <c r="E3862" s="189"/>
      <c r="F3862" s="189"/>
    </row>
    <row r="3863" spans="1:6" x14ac:dyDescent="0.25">
      <c r="A3863" s="189"/>
      <c r="B3863" s="189"/>
      <c r="C3863" s="189"/>
      <c r="D3863" s="189"/>
      <c r="E3863" s="189"/>
      <c r="F3863" s="189"/>
    </row>
    <row r="3864" spans="1:6" x14ac:dyDescent="0.25">
      <c r="A3864" s="189"/>
      <c r="B3864" s="189"/>
      <c r="C3864" s="189"/>
      <c r="D3864" s="189"/>
      <c r="E3864" s="189"/>
      <c r="F3864" s="189"/>
    </row>
    <row r="3865" spans="1:6" x14ac:dyDescent="0.25">
      <c r="A3865" s="189"/>
      <c r="B3865" s="189"/>
      <c r="C3865" s="189"/>
      <c r="D3865" s="189"/>
      <c r="E3865" s="189"/>
      <c r="F3865" s="189"/>
    </row>
    <row r="3866" spans="1:6" x14ac:dyDescent="0.25">
      <c r="A3866" s="189"/>
      <c r="B3866" s="189"/>
      <c r="C3866" s="189"/>
      <c r="D3866" s="189"/>
      <c r="E3866" s="189"/>
      <c r="F3866" s="189"/>
    </row>
    <row r="3867" spans="1:6" x14ac:dyDescent="0.25">
      <c r="A3867" s="189"/>
      <c r="B3867" s="189"/>
      <c r="C3867" s="189"/>
      <c r="D3867" s="189"/>
      <c r="E3867" s="189"/>
      <c r="F3867" s="189"/>
    </row>
    <row r="3868" spans="1:6" x14ac:dyDescent="0.25">
      <c r="A3868" s="189"/>
      <c r="B3868" s="189"/>
      <c r="C3868" s="189"/>
      <c r="D3868" s="189"/>
      <c r="E3868" s="189"/>
      <c r="F3868" s="189"/>
    </row>
    <row r="3869" spans="1:6" x14ac:dyDescent="0.25">
      <c r="A3869" s="189"/>
      <c r="B3869" s="189"/>
      <c r="C3869" s="189"/>
      <c r="D3869" s="189"/>
      <c r="E3869" s="189"/>
      <c r="F3869" s="189"/>
    </row>
    <row r="3870" spans="1:6" x14ac:dyDescent="0.25">
      <c r="A3870" s="189"/>
      <c r="B3870" s="189"/>
      <c r="C3870" s="189"/>
      <c r="D3870" s="189"/>
      <c r="E3870" s="189"/>
      <c r="F3870" s="189"/>
    </row>
    <row r="3871" spans="1:6" x14ac:dyDescent="0.25">
      <c r="A3871" s="189"/>
      <c r="B3871" s="189"/>
      <c r="C3871" s="189"/>
      <c r="D3871" s="189"/>
      <c r="E3871" s="189"/>
      <c r="F3871" s="189"/>
    </row>
    <row r="3872" spans="1:6" x14ac:dyDescent="0.25">
      <c r="A3872" s="189"/>
      <c r="B3872" s="189"/>
      <c r="C3872" s="189"/>
      <c r="D3872" s="189"/>
      <c r="E3872" s="189"/>
      <c r="F3872" s="189"/>
    </row>
    <row r="3873" spans="1:6" x14ac:dyDescent="0.25">
      <c r="A3873" s="189"/>
      <c r="B3873" s="189"/>
      <c r="C3873" s="189"/>
      <c r="D3873" s="189"/>
      <c r="E3873" s="189"/>
      <c r="F3873" s="189"/>
    </row>
    <row r="3874" spans="1:6" x14ac:dyDescent="0.25">
      <c r="A3874" s="189"/>
      <c r="B3874" s="189"/>
      <c r="C3874" s="189"/>
      <c r="D3874" s="189"/>
      <c r="E3874" s="189"/>
      <c r="F3874" s="189"/>
    </row>
    <row r="3875" spans="1:6" x14ac:dyDescent="0.25">
      <c r="A3875" s="189"/>
      <c r="B3875" s="189"/>
      <c r="C3875" s="189"/>
      <c r="D3875" s="189"/>
      <c r="E3875" s="189"/>
      <c r="F3875" s="189"/>
    </row>
    <row r="3876" spans="1:6" x14ac:dyDescent="0.25">
      <c r="A3876" s="189"/>
      <c r="B3876" s="189"/>
      <c r="C3876" s="189"/>
      <c r="D3876" s="189"/>
      <c r="E3876" s="189"/>
      <c r="F3876" s="189"/>
    </row>
    <row r="3877" spans="1:6" x14ac:dyDescent="0.25">
      <c r="A3877" s="189"/>
      <c r="B3877" s="189"/>
      <c r="C3877" s="189"/>
      <c r="D3877" s="189"/>
      <c r="E3877" s="189"/>
      <c r="F3877" s="189"/>
    </row>
    <row r="3878" spans="1:6" x14ac:dyDescent="0.25">
      <c r="A3878" s="189"/>
      <c r="B3878" s="189"/>
      <c r="C3878" s="189"/>
      <c r="D3878" s="189"/>
      <c r="E3878" s="189"/>
      <c r="F3878" s="189"/>
    </row>
    <row r="3879" spans="1:6" x14ac:dyDescent="0.25">
      <c r="A3879" s="189"/>
      <c r="B3879" s="189"/>
      <c r="C3879" s="189"/>
      <c r="D3879" s="189"/>
      <c r="E3879" s="189"/>
      <c r="F3879" s="189"/>
    </row>
    <row r="3880" spans="1:6" x14ac:dyDescent="0.25">
      <c r="A3880" s="189"/>
      <c r="B3880" s="189"/>
      <c r="C3880" s="189"/>
      <c r="D3880" s="189"/>
      <c r="E3880" s="189"/>
      <c r="F3880" s="189"/>
    </row>
    <row r="3881" spans="1:6" x14ac:dyDescent="0.25">
      <c r="A3881" s="189"/>
      <c r="B3881" s="189"/>
      <c r="C3881" s="189"/>
      <c r="D3881" s="189"/>
      <c r="E3881" s="189"/>
      <c r="F3881" s="189"/>
    </row>
    <row r="3882" spans="1:6" x14ac:dyDescent="0.25">
      <c r="A3882" s="189"/>
      <c r="B3882" s="189"/>
      <c r="C3882" s="189"/>
      <c r="D3882" s="189"/>
      <c r="E3882" s="189"/>
      <c r="F3882" s="189"/>
    </row>
    <row r="3883" spans="1:6" x14ac:dyDescent="0.25">
      <c r="A3883" s="189"/>
      <c r="B3883" s="189"/>
      <c r="C3883" s="189"/>
      <c r="D3883" s="189"/>
      <c r="E3883" s="189"/>
      <c r="F3883" s="189"/>
    </row>
    <row r="3884" spans="1:6" x14ac:dyDescent="0.25">
      <c r="A3884" s="189"/>
      <c r="B3884" s="189"/>
      <c r="C3884" s="189"/>
      <c r="D3884" s="189"/>
      <c r="E3884" s="189"/>
      <c r="F3884" s="189"/>
    </row>
    <row r="3885" spans="1:6" x14ac:dyDescent="0.25">
      <c r="A3885" s="189"/>
      <c r="B3885" s="189"/>
      <c r="C3885" s="189"/>
      <c r="D3885" s="189"/>
      <c r="E3885" s="189"/>
      <c r="F3885" s="189"/>
    </row>
    <row r="3886" spans="1:6" x14ac:dyDescent="0.25">
      <c r="A3886" s="189"/>
      <c r="B3886" s="189"/>
      <c r="C3886" s="189"/>
      <c r="D3886" s="189"/>
      <c r="E3886" s="189"/>
      <c r="F3886" s="189"/>
    </row>
    <row r="3887" spans="1:6" x14ac:dyDescent="0.25">
      <c r="A3887" s="189"/>
      <c r="B3887" s="189"/>
      <c r="C3887" s="189"/>
      <c r="D3887" s="189"/>
      <c r="E3887" s="189"/>
      <c r="F3887" s="189"/>
    </row>
    <row r="3888" spans="1:6" x14ac:dyDescent="0.25">
      <c r="A3888" s="189"/>
      <c r="B3888" s="189"/>
      <c r="C3888" s="189"/>
      <c r="D3888" s="189"/>
      <c r="E3888" s="189"/>
      <c r="F3888" s="189"/>
    </row>
    <row r="3889" spans="1:6" x14ac:dyDescent="0.25">
      <c r="A3889" s="189"/>
      <c r="B3889" s="189"/>
      <c r="C3889" s="189"/>
      <c r="D3889" s="189"/>
      <c r="E3889" s="189"/>
      <c r="F3889" s="189"/>
    </row>
    <row r="3890" spans="1:6" x14ac:dyDescent="0.25">
      <c r="A3890" s="189"/>
      <c r="B3890" s="189"/>
      <c r="C3890" s="189"/>
      <c r="D3890" s="189"/>
      <c r="E3890" s="189"/>
      <c r="F3890" s="189"/>
    </row>
    <row r="3891" spans="1:6" x14ac:dyDescent="0.25">
      <c r="A3891" s="189"/>
      <c r="B3891" s="189"/>
      <c r="C3891" s="189"/>
      <c r="D3891" s="189"/>
      <c r="E3891" s="189"/>
      <c r="F3891" s="189"/>
    </row>
    <row r="3892" spans="1:6" x14ac:dyDescent="0.25">
      <c r="A3892" s="189"/>
      <c r="B3892" s="189"/>
      <c r="C3892" s="189"/>
      <c r="D3892" s="189"/>
      <c r="E3892" s="189"/>
      <c r="F3892" s="189"/>
    </row>
    <row r="3893" spans="1:6" x14ac:dyDescent="0.25">
      <c r="A3893" s="189"/>
      <c r="B3893" s="189"/>
      <c r="C3893" s="189"/>
      <c r="D3893" s="189"/>
      <c r="E3893" s="189"/>
      <c r="F3893" s="189"/>
    </row>
    <row r="3894" spans="1:6" x14ac:dyDescent="0.25">
      <c r="A3894" s="189"/>
      <c r="B3894" s="189"/>
      <c r="C3894" s="189"/>
      <c r="D3894" s="189"/>
      <c r="E3894" s="189"/>
      <c r="F3894" s="189"/>
    </row>
    <row r="3895" spans="1:6" x14ac:dyDescent="0.25">
      <c r="A3895" s="189"/>
      <c r="B3895" s="189"/>
      <c r="C3895" s="189"/>
      <c r="D3895" s="189"/>
      <c r="E3895" s="189"/>
      <c r="F3895" s="189"/>
    </row>
    <row r="3896" spans="1:6" x14ac:dyDescent="0.25">
      <c r="A3896" s="189"/>
      <c r="B3896" s="189"/>
      <c r="C3896" s="189"/>
      <c r="D3896" s="189"/>
      <c r="E3896" s="189"/>
      <c r="F3896" s="189"/>
    </row>
    <row r="3897" spans="1:6" x14ac:dyDescent="0.25">
      <c r="A3897" s="189"/>
      <c r="B3897" s="189"/>
      <c r="C3897" s="189"/>
      <c r="D3897" s="189"/>
      <c r="E3897" s="189"/>
      <c r="F3897" s="189"/>
    </row>
    <row r="3898" spans="1:6" x14ac:dyDescent="0.25">
      <c r="A3898" s="189"/>
      <c r="B3898" s="189"/>
      <c r="C3898" s="189"/>
      <c r="D3898" s="189"/>
      <c r="E3898" s="189"/>
      <c r="F3898" s="189"/>
    </row>
    <row r="3899" spans="1:6" x14ac:dyDescent="0.25">
      <c r="A3899" s="189"/>
      <c r="B3899" s="189"/>
      <c r="C3899" s="189"/>
      <c r="D3899" s="189"/>
      <c r="E3899" s="189"/>
      <c r="F3899" s="189"/>
    </row>
    <row r="3900" spans="1:6" x14ac:dyDescent="0.25">
      <c r="A3900" s="189"/>
      <c r="B3900" s="189"/>
      <c r="C3900" s="189"/>
      <c r="D3900" s="189"/>
      <c r="E3900" s="189"/>
      <c r="F3900" s="189"/>
    </row>
    <row r="3901" spans="1:6" x14ac:dyDescent="0.25">
      <c r="A3901" s="189"/>
      <c r="B3901" s="189"/>
      <c r="C3901" s="189"/>
      <c r="D3901" s="189"/>
      <c r="E3901" s="189"/>
      <c r="F3901" s="189"/>
    </row>
    <row r="3902" spans="1:6" x14ac:dyDescent="0.25">
      <c r="A3902" s="189"/>
      <c r="B3902" s="189"/>
      <c r="C3902" s="189"/>
      <c r="D3902" s="189"/>
      <c r="E3902" s="189"/>
      <c r="F3902" s="189"/>
    </row>
    <row r="3903" spans="1:6" x14ac:dyDescent="0.25">
      <c r="A3903" s="189"/>
      <c r="B3903" s="189"/>
      <c r="C3903" s="189"/>
      <c r="D3903" s="189"/>
      <c r="E3903" s="189"/>
      <c r="F3903" s="189"/>
    </row>
    <row r="3904" spans="1:6" x14ac:dyDescent="0.25">
      <c r="A3904" s="189"/>
      <c r="B3904" s="189"/>
      <c r="C3904" s="189"/>
      <c r="D3904" s="189"/>
      <c r="E3904" s="189"/>
      <c r="F3904" s="189"/>
    </row>
    <row r="3905" spans="1:6" x14ac:dyDescent="0.25">
      <c r="A3905" s="189"/>
      <c r="B3905" s="189"/>
      <c r="C3905" s="189"/>
      <c r="D3905" s="189"/>
      <c r="E3905" s="189"/>
      <c r="F3905" s="189"/>
    </row>
    <row r="3906" spans="1:6" x14ac:dyDescent="0.25">
      <c r="A3906" s="189"/>
      <c r="B3906" s="189"/>
      <c r="C3906" s="189"/>
      <c r="D3906" s="189"/>
      <c r="E3906" s="189"/>
      <c r="F3906" s="189"/>
    </row>
    <row r="3907" spans="1:6" x14ac:dyDescent="0.25">
      <c r="A3907" s="189"/>
      <c r="B3907" s="189"/>
      <c r="C3907" s="189"/>
      <c r="D3907" s="189"/>
      <c r="E3907" s="189"/>
      <c r="F3907" s="189"/>
    </row>
    <row r="3908" spans="1:6" x14ac:dyDescent="0.25">
      <c r="A3908" s="189"/>
      <c r="B3908" s="189"/>
      <c r="C3908" s="189"/>
      <c r="D3908" s="189"/>
      <c r="E3908" s="189"/>
      <c r="F3908" s="189"/>
    </row>
    <row r="3909" spans="1:6" x14ac:dyDescent="0.25">
      <c r="A3909" s="189"/>
      <c r="B3909" s="189"/>
      <c r="C3909" s="189"/>
      <c r="D3909" s="189"/>
      <c r="E3909" s="189"/>
      <c r="F3909" s="189"/>
    </row>
    <row r="3910" spans="1:6" x14ac:dyDescent="0.25">
      <c r="A3910" s="189"/>
      <c r="B3910" s="189"/>
      <c r="C3910" s="189"/>
      <c r="D3910" s="189"/>
      <c r="E3910" s="189"/>
      <c r="F3910" s="189"/>
    </row>
    <row r="3911" spans="1:6" x14ac:dyDescent="0.25">
      <c r="A3911" s="189"/>
      <c r="B3911" s="189"/>
      <c r="C3911" s="189"/>
      <c r="D3911" s="189"/>
      <c r="E3911" s="189"/>
      <c r="F3911" s="189"/>
    </row>
    <row r="3912" spans="1:6" x14ac:dyDescent="0.25">
      <c r="A3912" s="189"/>
      <c r="B3912" s="189"/>
      <c r="C3912" s="189"/>
      <c r="D3912" s="189"/>
      <c r="E3912" s="189"/>
      <c r="F3912" s="189"/>
    </row>
    <row r="3913" spans="1:6" x14ac:dyDescent="0.25">
      <c r="A3913" s="189"/>
      <c r="B3913" s="189"/>
      <c r="C3913" s="189"/>
      <c r="D3913" s="189"/>
      <c r="E3913" s="189"/>
      <c r="F3913" s="189"/>
    </row>
    <row r="3914" spans="1:6" x14ac:dyDescent="0.25">
      <c r="A3914" s="189"/>
      <c r="B3914" s="189"/>
      <c r="C3914" s="189"/>
      <c r="D3914" s="189"/>
      <c r="E3914" s="189"/>
      <c r="F3914" s="189"/>
    </row>
    <row r="3915" spans="1:6" x14ac:dyDescent="0.25">
      <c r="A3915" s="189"/>
      <c r="B3915" s="189"/>
      <c r="C3915" s="189"/>
      <c r="D3915" s="189"/>
      <c r="E3915" s="189"/>
      <c r="F3915" s="189"/>
    </row>
    <row r="3916" spans="1:6" x14ac:dyDescent="0.25">
      <c r="A3916" s="189"/>
      <c r="B3916" s="189"/>
      <c r="C3916" s="189"/>
      <c r="D3916" s="189"/>
      <c r="E3916" s="189"/>
      <c r="F3916" s="189"/>
    </row>
    <row r="3917" spans="1:6" x14ac:dyDescent="0.25">
      <c r="A3917" s="189"/>
      <c r="B3917" s="189"/>
      <c r="C3917" s="189"/>
      <c r="D3917" s="189"/>
      <c r="E3917" s="189"/>
      <c r="F3917" s="189"/>
    </row>
    <row r="3918" spans="1:6" x14ac:dyDescent="0.25">
      <c r="A3918" s="189"/>
      <c r="B3918" s="189"/>
      <c r="C3918" s="189"/>
      <c r="D3918" s="189"/>
      <c r="E3918" s="189"/>
      <c r="F3918" s="189"/>
    </row>
    <row r="3919" spans="1:6" x14ac:dyDescent="0.25">
      <c r="A3919" s="189"/>
      <c r="B3919" s="189"/>
      <c r="C3919" s="189"/>
      <c r="D3919" s="189"/>
      <c r="E3919" s="189"/>
      <c r="F3919" s="189"/>
    </row>
    <row r="3920" spans="1:6" x14ac:dyDescent="0.25">
      <c r="A3920" s="189"/>
      <c r="B3920" s="189"/>
      <c r="C3920" s="189"/>
      <c r="D3920" s="189"/>
      <c r="E3920" s="189"/>
      <c r="F3920" s="189"/>
    </row>
    <row r="3921" spans="1:6" x14ac:dyDescent="0.25">
      <c r="A3921" s="189"/>
      <c r="B3921" s="189"/>
      <c r="C3921" s="189"/>
      <c r="D3921" s="189"/>
      <c r="E3921" s="189"/>
      <c r="F3921" s="189"/>
    </row>
    <row r="3922" spans="1:6" x14ac:dyDescent="0.25">
      <c r="A3922" s="189"/>
      <c r="B3922" s="189"/>
      <c r="C3922" s="189"/>
      <c r="D3922" s="189"/>
      <c r="E3922" s="189"/>
      <c r="F3922" s="189"/>
    </row>
    <row r="3923" spans="1:6" x14ac:dyDescent="0.25">
      <c r="A3923" s="189"/>
      <c r="B3923" s="189"/>
      <c r="C3923" s="189"/>
      <c r="D3923" s="189"/>
      <c r="E3923" s="189"/>
      <c r="F3923" s="189"/>
    </row>
    <row r="3924" spans="1:6" x14ac:dyDescent="0.25">
      <c r="A3924" s="189"/>
      <c r="B3924" s="189"/>
      <c r="C3924" s="189"/>
      <c r="D3924" s="189"/>
      <c r="E3924" s="189"/>
      <c r="F3924" s="189"/>
    </row>
    <row r="3925" spans="1:6" x14ac:dyDescent="0.25">
      <c r="A3925" s="189"/>
      <c r="B3925" s="189"/>
      <c r="C3925" s="189"/>
      <c r="D3925" s="189"/>
      <c r="E3925" s="189"/>
      <c r="F3925" s="189"/>
    </row>
    <row r="3926" spans="1:6" x14ac:dyDescent="0.25">
      <c r="A3926" s="189"/>
      <c r="B3926" s="189"/>
      <c r="C3926" s="189"/>
      <c r="D3926" s="189"/>
      <c r="E3926" s="189"/>
      <c r="F3926" s="189"/>
    </row>
    <row r="3927" spans="1:6" x14ac:dyDescent="0.25">
      <c r="A3927" s="189"/>
      <c r="B3927" s="189"/>
      <c r="C3927" s="189"/>
      <c r="D3927" s="189"/>
      <c r="E3927" s="189"/>
      <c r="F3927" s="189"/>
    </row>
    <row r="3928" spans="1:6" x14ac:dyDescent="0.25">
      <c r="A3928" s="189"/>
      <c r="B3928" s="189"/>
      <c r="C3928" s="189"/>
      <c r="D3928" s="189"/>
      <c r="E3928" s="189"/>
      <c r="F3928" s="189"/>
    </row>
    <row r="3929" spans="1:6" x14ac:dyDescent="0.25">
      <c r="A3929" s="189"/>
      <c r="B3929" s="189"/>
      <c r="C3929" s="189"/>
      <c r="D3929" s="189"/>
      <c r="E3929" s="189"/>
      <c r="F3929" s="189"/>
    </row>
    <row r="3930" spans="1:6" x14ac:dyDescent="0.25">
      <c r="A3930" s="189"/>
      <c r="B3930" s="189"/>
      <c r="C3930" s="189"/>
      <c r="D3930" s="189"/>
      <c r="E3930" s="189"/>
      <c r="F3930" s="189"/>
    </row>
    <row r="3931" spans="1:6" x14ac:dyDescent="0.25">
      <c r="A3931" s="189"/>
      <c r="B3931" s="189"/>
      <c r="C3931" s="189"/>
      <c r="D3931" s="189"/>
      <c r="E3931" s="189"/>
      <c r="F3931" s="189"/>
    </row>
    <row r="3932" spans="1:6" x14ac:dyDescent="0.25">
      <c r="A3932" s="189"/>
      <c r="B3932" s="189"/>
      <c r="C3932" s="189"/>
      <c r="D3932" s="189"/>
      <c r="E3932" s="189"/>
      <c r="F3932" s="189"/>
    </row>
    <row r="3933" spans="1:6" x14ac:dyDescent="0.25">
      <c r="A3933" s="189"/>
      <c r="B3933" s="189"/>
      <c r="C3933" s="189"/>
      <c r="D3933" s="189"/>
      <c r="E3933" s="189"/>
      <c r="F3933" s="189"/>
    </row>
    <row r="3934" spans="1:6" x14ac:dyDescent="0.25">
      <c r="A3934" s="189"/>
      <c r="B3934" s="189"/>
      <c r="C3934" s="189"/>
      <c r="D3934" s="189"/>
      <c r="E3934" s="189"/>
      <c r="F3934" s="189"/>
    </row>
    <row r="3935" spans="1:6" x14ac:dyDescent="0.25">
      <c r="A3935" s="189"/>
      <c r="B3935" s="189"/>
      <c r="C3935" s="189"/>
      <c r="D3935" s="189"/>
      <c r="E3935" s="189"/>
      <c r="F3935" s="189"/>
    </row>
    <row r="3936" spans="1:6" x14ac:dyDescent="0.25">
      <c r="A3936" s="189"/>
      <c r="B3936" s="189"/>
      <c r="C3936" s="189"/>
      <c r="D3936" s="189"/>
      <c r="E3936" s="189"/>
      <c r="F3936" s="189"/>
    </row>
    <row r="3937" spans="1:6" x14ac:dyDescent="0.25">
      <c r="A3937" s="189"/>
      <c r="B3937" s="189"/>
      <c r="C3937" s="189"/>
      <c r="D3937" s="189"/>
      <c r="E3937" s="189"/>
      <c r="F3937" s="189"/>
    </row>
    <row r="3938" spans="1:6" x14ac:dyDescent="0.25">
      <c r="A3938" s="189"/>
      <c r="B3938" s="189"/>
      <c r="C3938" s="189"/>
      <c r="D3938" s="189"/>
      <c r="E3938" s="189"/>
      <c r="F3938" s="189"/>
    </row>
    <row r="3939" spans="1:6" x14ac:dyDescent="0.25">
      <c r="A3939" s="189"/>
      <c r="B3939" s="189"/>
      <c r="C3939" s="189"/>
      <c r="D3939" s="189"/>
      <c r="E3939" s="189"/>
      <c r="F3939" s="189"/>
    </row>
    <row r="3940" spans="1:6" x14ac:dyDescent="0.25">
      <c r="A3940" s="189"/>
      <c r="B3940" s="189"/>
      <c r="C3940" s="189"/>
      <c r="D3940" s="189"/>
      <c r="E3940" s="189"/>
      <c r="F3940" s="189"/>
    </row>
    <row r="3941" spans="1:6" x14ac:dyDescent="0.25">
      <c r="A3941" s="189"/>
      <c r="B3941" s="189"/>
      <c r="C3941" s="189"/>
      <c r="D3941" s="189"/>
      <c r="E3941" s="189"/>
      <c r="F3941" s="189"/>
    </row>
    <row r="3942" spans="1:6" x14ac:dyDescent="0.25">
      <c r="A3942" s="189"/>
      <c r="B3942" s="189"/>
      <c r="C3942" s="189"/>
      <c r="D3942" s="189"/>
      <c r="E3942" s="189"/>
      <c r="F3942" s="189"/>
    </row>
    <row r="3943" spans="1:6" x14ac:dyDescent="0.25">
      <c r="A3943" s="189"/>
      <c r="B3943" s="189"/>
      <c r="C3943" s="189"/>
      <c r="D3943" s="189"/>
      <c r="E3943" s="189"/>
      <c r="F3943" s="189"/>
    </row>
    <row r="3944" spans="1:6" x14ac:dyDescent="0.25">
      <c r="A3944" s="189"/>
      <c r="B3944" s="189"/>
      <c r="C3944" s="189"/>
      <c r="D3944" s="189"/>
      <c r="E3944" s="189"/>
      <c r="F3944" s="189"/>
    </row>
    <row r="3945" spans="1:6" x14ac:dyDescent="0.25">
      <c r="A3945" s="189"/>
      <c r="B3945" s="189"/>
      <c r="C3945" s="189"/>
      <c r="D3945" s="189"/>
      <c r="E3945" s="189"/>
      <c r="F3945" s="189"/>
    </row>
    <row r="3946" spans="1:6" x14ac:dyDescent="0.25">
      <c r="A3946" s="189"/>
      <c r="B3946" s="189"/>
      <c r="C3946" s="189"/>
      <c r="D3946" s="189"/>
      <c r="E3946" s="189"/>
      <c r="F3946" s="189"/>
    </row>
    <row r="3947" spans="1:6" x14ac:dyDescent="0.25">
      <c r="A3947" s="189"/>
      <c r="B3947" s="189"/>
      <c r="C3947" s="189"/>
      <c r="D3947" s="189"/>
      <c r="E3947" s="189"/>
      <c r="F3947" s="189"/>
    </row>
    <row r="3948" spans="1:6" x14ac:dyDescent="0.25">
      <c r="A3948" s="189"/>
      <c r="B3948" s="189"/>
      <c r="C3948" s="189"/>
      <c r="D3948" s="189"/>
      <c r="E3948" s="189"/>
      <c r="F3948" s="189"/>
    </row>
    <row r="3949" spans="1:6" x14ac:dyDescent="0.25">
      <c r="A3949" s="189"/>
      <c r="B3949" s="189"/>
      <c r="C3949" s="189"/>
      <c r="D3949" s="189"/>
      <c r="E3949" s="189"/>
      <c r="F3949" s="189"/>
    </row>
    <row r="3950" spans="1:6" x14ac:dyDescent="0.25">
      <c r="A3950" s="189"/>
      <c r="B3950" s="189"/>
      <c r="C3950" s="189"/>
      <c r="D3950" s="189"/>
      <c r="E3950" s="189"/>
      <c r="F3950" s="189"/>
    </row>
    <row r="3951" spans="1:6" x14ac:dyDescent="0.25">
      <c r="A3951" s="189"/>
      <c r="B3951" s="189"/>
      <c r="C3951" s="189"/>
      <c r="D3951" s="189"/>
      <c r="E3951" s="189"/>
      <c r="F3951" s="189"/>
    </row>
    <row r="3952" spans="1:6" x14ac:dyDescent="0.25">
      <c r="A3952" s="189"/>
      <c r="B3952" s="189"/>
      <c r="C3952" s="189"/>
      <c r="D3952" s="189"/>
      <c r="E3952" s="189"/>
      <c r="F3952" s="189"/>
    </row>
    <row r="3953" spans="1:6" x14ac:dyDescent="0.25">
      <c r="A3953" s="189"/>
      <c r="B3953" s="189"/>
      <c r="C3953" s="189"/>
      <c r="D3953" s="189"/>
      <c r="E3953" s="189"/>
      <c r="F3953" s="189"/>
    </row>
    <row r="3954" spans="1:6" x14ac:dyDescent="0.25">
      <c r="A3954" s="189"/>
      <c r="B3954" s="189"/>
      <c r="C3954" s="189"/>
      <c r="D3954" s="189"/>
      <c r="E3954" s="189"/>
      <c r="F3954" s="189"/>
    </row>
    <row r="3955" spans="1:6" x14ac:dyDescent="0.25">
      <c r="A3955" s="189"/>
      <c r="B3955" s="189"/>
      <c r="C3955" s="189"/>
      <c r="D3955" s="189"/>
      <c r="E3955" s="189"/>
      <c r="F3955" s="189"/>
    </row>
    <row r="3956" spans="1:6" x14ac:dyDescent="0.25">
      <c r="A3956" s="189"/>
      <c r="B3956" s="189"/>
      <c r="C3956" s="189"/>
      <c r="D3956" s="189"/>
      <c r="E3956" s="189"/>
      <c r="F3956" s="189"/>
    </row>
    <row r="3957" spans="1:6" x14ac:dyDescent="0.25">
      <c r="A3957" s="189"/>
      <c r="B3957" s="189"/>
      <c r="C3957" s="189"/>
      <c r="D3957" s="189"/>
      <c r="E3957" s="189"/>
      <c r="F3957" s="189"/>
    </row>
    <row r="3958" spans="1:6" x14ac:dyDescent="0.25">
      <c r="A3958" s="189"/>
      <c r="B3958" s="189"/>
      <c r="C3958" s="189"/>
      <c r="D3958" s="189"/>
      <c r="E3958" s="189"/>
      <c r="F3958" s="189"/>
    </row>
    <row r="3959" spans="1:6" x14ac:dyDescent="0.25">
      <c r="A3959" s="189"/>
      <c r="B3959" s="189"/>
      <c r="C3959" s="189"/>
      <c r="D3959" s="189"/>
      <c r="E3959" s="189"/>
      <c r="F3959" s="189"/>
    </row>
    <row r="3960" spans="1:6" x14ac:dyDescent="0.25">
      <c r="A3960" s="189"/>
      <c r="B3960" s="189"/>
      <c r="C3960" s="189"/>
      <c r="D3960" s="189"/>
      <c r="E3960" s="189"/>
      <c r="F3960" s="189"/>
    </row>
    <row r="3961" spans="1:6" x14ac:dyDescent="0.25">
      <c r="A3961" s="189"/>
      <c r="B3961" s="189"/>
      <c r="C3961" s="189"/>
      <c r="D3961" s="189"/>
      <c r="E3961" s="189"/>
      <c r="F3961" s="189"/>
    </row>
    <row r="3962" spans="1:6" x14ac:dyDescent="0.25">
      <c r="A3962" s="189"/>
      <c r="B3962" s="189"/>
      <c r="C3962" s="189"/>
      <c r="D3962" s="189"/>
      <c r="E3962" s="189"/>
      <c r="F3962" s="189"/>
    </row>
    <row r="3963" spans="1:6" x14ac:dyDescent="0.25">
      <c r="A3963" s="189"/>
      <c r="B3963" s="189"/>
      <c r="C3963" s="189"/>
      <c r="D3963" s="189"/>
      <c r="E3963" s="189"/>
      <c r="F3963" s="189"/>
    </row>
    <row r="3964" spans="1:6" x14ac:dyDescent="0.25">
      <c r="A3964" s="189"/>
      <c r="B3964" s="189"/>
      <c r="C3964" s="189"/>
      <c r="D3964" s="189"/>
      <c r="E3964" s="189"/>
      <c r="F3964" s="189"/>
    </row>
    <row r="3965" spans="1:6" x14ac:dyDescent="0.25">
      <c r="A3965" s="189"/>
      <c r="B3965" s="189"/>
      <c r="C3965" s="189"/>
      <c r="D3965" s="189"/>
      <c r="E3965" s="189"/>
      <c r="F3965" s="189"/>
    </row>
    <row r="3966" spans="1:6" x14ac:dyDescent="0.25">
      <c r="A3966" s="189"/>
      <c r="B3966" s="189"/>
      <c r="C3966" s="189"/>
      <c r="D3966" s="189"/>
      <c r="E3966" s="189"/>
      <c r="F3966" s="189"/>
    </row>
    <row r="3967" spans="1:6" x14ac:dyDescent="0.25">
      <c r="A3967" s="189"/>
      <c r="B3967" s="189"/>
      <c r="C3967" s="189"/>
      <c r="D3967" s="189"/>
      <c r="E3967" s="189"/>
      <c r="F3967" s="189"/>
    </row>
    <row r="3968" spans="1:6" x14ac:dyDescent="0.25">
      <c r="A3968" s="189"/>
      <c r="B3968" s="189"/>
      <c r="C3968" s="189"/>
      <c r="D3968" s="189"/>
      <c r="E3968" s="189"/>
      <c r="F3968" s="189"/>
    </row>
    <row r="3969" spans="1:6" x14ac:dyDescent="0.25">
      <c r="A3969" s="189"/>
      <c r="B3969" s="189"/>
      <c r="C3969" s="189"/>
      <c r="D3969" s="189"/>
      <c r="E3969" s="189"/>
      <c r="F3969" s="189"/>
    </row>
    <row r="3970" spans="1:6" x14ac:dyDescent="0.25">
      <c r="A3970" s="189"/>
      <c r="B3970" s="189"/>
      <c r="C3970" s="189"/>
      <c r="D3970" s="189"/>
      <c r="E3970" s="189"/>
      <c r="F3970" s="189"/>
    </row>
    <row r="3971" spans="1:6" x14ac:dyDescent="0.25">
      <c r="A3971" s="189"/>
      <c r="B3971" s="189"/>
      <c r="C3971" s="189"/>
      <c r="D3971" s="189"/>
      <c r="E3971" s="189"/>
      <c r="F3971" s="189"/>
    </row>
    <row r="3972" spans="1:6" x14ac:dyDescent="0.25">
      <c r="A3972" s="189"/>
      <c r="B3972" s="189"/>
      <c r="C3972" s="189"/>
      <c r="D3972" s="189"/>
      <c r="E3972" s="189"/>
      <c r="F3972" s="189"/>
    </row>
    <row r="3973" spans="1:6" x14ac:dyDescent="0.25">
      <c r="A3973" s="189"/>
      <c r="B3973" s="189"/>
      <c r="C3973" s="189"/>
      <c r="D3973" s="189"/>
      <c r="E3973" s="189"/>
      <c r="F3973" s="189"/>
    </row>
    <row r="3974" spans="1:6" x14ac:dyDescent="0.25">
      <c r="A3974" s="189"/>
      <c r="B3974" s="189"/>
      <c r="C3974" s="189"/>
      <c r="D3974" s="189"/>
      <c r="E3974" s="189"/>
      <c r="F3974" s="189"/>
    </row>
    <row r="3975" spans="1:6" x14ac:dyDescent="0.25">
      <c r="A3975" s="189"/>
      <c r="B3975" s="189"/>
      <c r="C3975" s="189"/>
      <c r="D3975" s="189"/>
      <c r="E3975" s="189"/>
      <c r="F3975" s="189"/>
    </row>
    <row r="3976" spans="1:6" x14ac:dyDescent="0.25">
      <c r="A3976" s="189"/>
      <c r="B3976" s="189"/>
      <c r="C3976" s="189"/>
      <c r="D3976" s="189"/>
      <c r="E3976" s="189"/>
      <c r="F3976" s="189"/>
    </row>
    <row r="3977" spans="1:6" x14ac:dyDescent="0.25">
      <c r="A3977" s="189"/>
      <c r="B3977" s="189"/>
      <c r="C3977" s="189"/>
      <c r="D3977" s="189"/>
      <c r="E3977" s="189"/>
      <c r="F3977" s="189"/>
    </row>
    <row r="3978" spans="1:6" x14ac:dyDescent="0.25">
      <c r="A3978" s="189"/>
      <c r="B3978" s="189"/>
      <c r="C3978" s="189"/>
      <c r="D3978" s="189"/>
      <c r="E3978" s="189"/>
      <c r="F3978" s="189"/>
    </row>
    <row r="3979" spans="1:6" x14ac:dyDescent="0.25">
      <c r="A3979" s="189"/>
      <c r="B3979" s="189"/>
      <c r="C3979" s="189"/>
      <c r="D3979" s="189"/>
      <c r="E3979" s="189"/>
      <c r="F3979" s="189"/>
    </row>
    <row r="3980" spans="1:6" x14ac:dyDescent="0.25">
      <c r="A3980" s="189"/>
      <c r="B3980" s="189"/>
      <c r="C3980" s="189"/>
      <c r="D3980" s="189"/>
      <c r="E3980" s="189"/>
      <c r="F3980" s="189"/>
    </row>
    <row r="3981" spans="1:6" x14ac:dyDescent="0.25">
      <c r="A3981" s="189"/>
      <c r="B3981" s="189"/>
      <c r="C3981" s="189"/>
      <c r="D3981" s="189"/>
      <c r="E3981" s="189"/>
      <c r="F3981" s="189"/>
    </row>
    <row r="3982" spans="1:6" x14ac:dyDescent="0.25">
      <c r="A3982" s="189"/>
      <c r="B3982" s="189"/>
      <c r="C3982" s="189"/>
      <c r="D3982" s="189"/>
      <c r="E3982" s="189"/>
      <c r="F3982" s="189"/>
    </row>
    <row r="3983" spans="1:6" x14ac:dyDescent="0.25">
      <c r="A3983" s="189"/>
      <c r="B3983" s="189"/>
      <c r="C3983" s="189"/>
      <c r="D3983" s="189"/>
      <c r="E3983" s="189"/>
      <c r="F3983" s="189"/>
    </row>
    <row r="3984" spans="1:6" x14ac:dyDescent="0.25">
      <c r="A3984" s="189"/>
      <c r="B3984" s="189"/>
      <c r="C3984" s="189"/>
      <c r="D3984" s="189"/>
      <c r="E3984" s="189"/>
      <c r="F3984" s="189"/>
    </row>
    <row r="3985" spans="1:6" x14ac:dyDescent="0.25">
      <c r="A3985" s="189"/>
      <c r="B3985" s="189"/>
      <c r="C3985" s="189"/>
      <c r="D3985" s="189"/>
      <c r="E3985" s="189"/>
      <c r="F3985" s="189"/>
    </row>
    <row r="3986" spans="1:6" x14ac:dyDescent="0.25">
      <c r="A3986" s="189"/>
      <c r="B3986" s="189"/>
      <c r="C3986" s="189"/>
      <c r="D3986" s="189"/>
      <c r="E3986" s="189"/>
      <c r="F3986" s="189"/>
    </row>
    <row r="3987" spans="1:6" x14ac:dyDescent="0.25">
      <c r="A3987" s="189"/>
      <c r="B3987" s="189"/>
      <c r="C3987" s="189"/>
      <c r="D3987" s="189"/>
      <c r="E3987" s="189"/>
      <c r="F3987" s="189"/>
    </row>
    <row r="3988" spans="1:6" x14ac:dyDescent="0.25">
      <c r="A3988" s="189"/>
      <c r="B3988" s="189"/>
      <c r="C3988" s="189"/>
      <c r="D3988" s="189"/>
      <c r="E3988" s="189"/>
      <c r="F3988" s="189"/>
    </row>
    <row r="3989" spans="1:6" x14ac:dyDescent="0.25">
      <c r="A3989" s="189"/>
      <c r="B3989" s="189"/>
      <c r="C3989" s="189"/>
      <c r="D3989" s="189"/>
      <c r="E3989" s="189"/>
      <c r="F3989" s="189"/>
    </row>
    <row r="3990" spans="1:6" x14ac:dyDescent="0.25">
      <c r="A3990" s="189"/>
      <c r="B3990" s="189"/>
      <c r="C3990" s="189"/>
      <c r="D3990" s="189"/>
      <c r="E3990" s="189"/>
      <c r="F3990" s="189"/>
    </row>
    <row r="3991" spans="1:6" x14ac:dyDescent="0.25">
      <c r="A3991" s="189"/>
      <c r="B3991" s="189"/>
      <c r="C3991" s="189"/>
      <c r="D3991" s="189"/>
      <c r="E3991" s="189"/>
      <c r="F3991" s="189"/>
    </row>
    <row r="3992" spans="1:6" x14ac:dyDescent="0.25">
      <c r="A3992" s="189"/>
      <c r="B3992" s="189"/>
      <c r="C3992" s="189"/>
      <c r="D3992" s="189"/>
      <c r="E3992" s="189"/>
      <c r="F3992" s="189"/>
    </row>
    <row r="3993" spans="1:6" x14ac:dyDescent="0.25">
      <c r="A3993" s="189"/>
      <c r="B3993" s="189"/>
      <c r="C3993" s="189"/>
      <c r="D3993" s="189"/>
      <c r="E3993" s="189"/>
      <c r="F3993" s="189"/>
    </row>
    <row r="3994" spans="1:6" x14ac:dyDescent="0.25">
      <c r="A3994" s="189"/>
      <c r="B3994" s="189"/>
      <c r="C3994" s="189"/>
      <c r="D3994" s="189"/>
      <c r="E3994" s="189"/>
      <c r="F3994" s="189"/>
    </row>
    <row r="3995" spans="1:6" x14ac:dyDescent="0.25">
      <c r="A3995" s="189"/>
      <c r="B3995" s="189"/>
      <c r="C3995" s="189"/>
      <c r="D3995" s="189"/>
      <c r="E3995" s="189"/>
      <c r="F3995" s="189"/>
    </row>
    <row r="3996" spans="1:6" x14ac:dyDescent="0.25">
      <c r="A3996" s="189"/>
      <c r="B3996" s="189"/>
      <c r="C3996" s="189"/>
      <c r="D3996" s="189"/>
      <c r="E3996" s="189"/>
      <c r="F3996" s="189"/>
    </row>
    <row r="3997" spans="1:6" x14ac:dyDescent="0.25">
      <c r="A3997" s="189"/>
      <c r="B3997" s="189"/>
      <c r="C3997" s="189"/>
      <c r="D3997" s="189"/>
      <c r="E3997" s="189"/>
      <c r="F3997" s="189"/>
    </row>
    <row r="3998" spans="1:6" x14ac:dyDescent="0.25">
      <c r="A3998" s="189"/>
      <c r="B3998" s="189"/>
      <c r="C3998" s="189"/>
      <c r="D3998" s="189"/>
      <c r="E3998" s="189"/>
      <c r="F3998" s="189"/>
    </row>
    <row r="3999" spans="1:6" x14ac:dyDescent="0.25">
      <c r="A3999" s="189"/>
      <c r="B3999" s="189"/>
      <c r="C3999" s="189"/>
      <c r="D3999" s="189"/>
      <c r="E3999" s="189"/>
      <c r="F3999" s="189"/>
    </row>
    <row r="4000" spans="1:6" x14ac:dyDescent="0.25">
      <c r="A4000" s="189"/>
      <c r="B4000" s="189"/>
      <c r="C4000" s="189"/>
      <c r="D4000" s="189"/>
      <c r="E4000" s="189"/>
      <c r="F4000" s="189"/>
    </row>
    <row r="4001" spans="1:6" x14ac:dyDescent="0.25">
      <c r="A4001" s="189"/>
      <c r="B4001" s="189"/>
      <c r="C4001" s="189"/>
      <c r="D4001" s="189"/>
      <c r="E4001" s="189"/>
      <c r="F4001" s="189"/>
    </row>
    <row r="4002" spans="1:6" x14ac:dyDescent="0.25">
      <c r="A4002" s="189"/>
      <c r="B4002" s="189"/>
      <c r="C4002" s="189"/>
      <c r="D4002" s="189"/>
      <c r="E4002" s="189"/>
      <c r="F4002" s="189"/>
    </row>
    <row r="4003" spans="1:6" x14ac:dyDescent="0.25">
      <c r="A4003" s="189"/>
      <c r="B4003" s="189"/>
      <c r="C4003" s="189"/>
      <c r="D4003" s="189"/>
      <c r="E4003" s="189"/>
      <c r="F4003" s="189"/>
    </row>
    <row r="4004" spans="1:6" x14ac:dyDescent="0.25">
      <c r="A4004" s="189"/>
      <c r="B4004" s="189"/>
      <c r="C4004" s="189"/>
      <c r="D4004" s="189"/>
      <c r="E4004" s="189"/>
      <c r="F4004" s="189"/>
    </row>
    <row r="4005" spans="1:6" x14ac:dyDescent="0.25">
      <c r="A4005" s="189"/>
      <c r="B4005" s="189"/>
      <c r="C4005" s="189"/>
      <c r="D4005" s="189"/>
      <c r="E4005" s="189"/>
      <c r="F4005" s="189"/>
    </row>
    <row r="4006" spans="1:6" x14ac:dyDescent="0.25">
      <c r="A4006" s="189"/>
      <c r="B4006" s="189"/>
      <c r="C4006" s="189"/>
      <c r="D4006" s="189"/>
      <c r="E4006" s="189"/>
      <c r="F4006" s="189"/>
    </row>
    <row r="4007" spans="1:6" x14ac:dyDescent="0.25">
      <c r="A4007" s="189"/>
      <c r="B4007" s="189"/>
      <c r="C4007" s="189"/>
      <c r="D4007" s="189"/>
      <c r="E4007" s="189"/>
      <c r="F4007" s="189"/>
    </row>
    <row r="4008" spans="1:6" x14ac:dyDescent="0.25">
      <c r="A4008" s="189"/>
      <c r="B4008" s="189"/>
      <c r="C4008" s="189"/>
      <c r="D4008" s="189"/>
      <c r="E4008" s="189"/>
      <c r="F4008" s="189"/>
    </row>
    <row r="4009" spans="1:6" x14ac:dyDescent="0.25">
      <c r="A4009" s="189"/>
      <c r="B4009" s="189"/>
      <c r="C4009" s="189"/>
      <c r="D4009" s="189"/>
      <c r="E4009" s="189"/>
      <c r="F4009" s="189"/>
    </row>
    <row r="4010" spans="1:6" x14ac:dyDescent="0.25">
      <c r="A4010" s="189"/>
      <c r="B4010" s="189"/>
      <c r="C4010" s="189"/>
      <c r="D4010" s="189"/>
      <c r="E4010" s="189"/>
      <c r="F4010" s="189"/>
    </row>
    <row r="4011" spans="1:6" x14ac:dyDescent="0.25">
      <c r="A4011" s="189"/>
      <c r="B4011" s="189"/>
      <c r="C4011" s="189"/>
      <c r="D4011" s="189"/>
      <c r="E4011" s="189"/>
      <c r="F4011" s="189"/>
    </row>
    <row r="4012" spans="1:6" x14ac:dyDescent="0.25">
      <c r="A4012" s="189"/>
      <c r="B4012" s="189"/>
      <c r="C4012" s="189"/>
      <c r="D4012" s="189"/>
      <c r="E4012" s="189"/>
      <c r="F4012" s="189"/>
    </row>
    <row r="4013" spans="1:6" x14ac:dyDescent="0.25">
      <c r="A4013" s="189"/>
      <c r="B4013" s="189"/>
      <c r="C4013" s="189"/>
      <c r="D4013" s="189"/>
      <c r="E4013" s="189"/>
      <c r="F4013" s="189"/>
    </row>
    <row r="4014" spans="1:6" x14ac:dyDescent="0.25">
      <c r="A4014" s="189"/>
      <c r="B4014" s="189"/>
      <c r="C4014" s="189"/>
      <c r="D4014" s="189"/>
      <c r="E4014" s="189"/>
      <c r="F4014" s="189"/>
    </row>
    <row r="4015" spans="1:6" x14ac:dyDescent="0.25">
      <c r="A4015" s="189"/>
      <c r="B4015" s="189"/>
      <c r="C4015" s="189"/>
      <c r="D4015" s="189"/>
      <c r="E4015" s="189"/>
      <c r="F4015" s="189"/>
    </row>
    <row r="4016" spans="1:6" x14ac:dyDescent="0.25">
      <c r="A4016" s="189"/>
      <c r="B4016" s="189"/>
      <c r="C4016" s="189"/>
      <c r="D4016" s="189"/>
      <c r="E4016" s="189"/>
      <c r="F4016" s="189"/>
    </row>
    <row r="4017" spans="1:6" x14ac:dyDescent="0.25">
      <c r="A4017" s="189"/>
      <c r="B4017" s="189"/>
      <c r="C4017" s="189"/>
      <c r="D4017" s="189"/>
      <c r="E4017" s="189"/>
      <c r="F4017" s="189"/>
    </row>
    <row r="4018" spans="1:6" x14ac:dyDescent="0.25">
      <c r="A4018" s="189"/>
      <c r="B4018" s="189"/>
      <c r="C4018" s="189"/>
      <c r="D4018" s="189"/>
      <c r="E4018" s="189"/>
      <c r="F4018" s="189"/>
    </row>
    <row r="4019" spans="1:6" x14ac:dyDescent="0.25">
      <c r="A4019" s="189"/>
      <c r="B4019" s="189"/>
      <c r="C4019" s="189"/>
      <c r="D4019" s="189"/>
      <c r="E4019" s="189"/>
      <c r="F4019" s="189"/>
    </row>
    <row r="4020" spans="1:6" x14ac:dyDescent="0.25">
      <c r="A4020" s="189"/>
      <c r="B4020" s="189"/>
      <c r="C4020" s="189"/>
      <c r="D4020" s="189"/>
      <c r="E4020" s="189"/>
      <c r="F4020" s="189"/>
    </row>
    <row r="4021" spans="1:6" x14ac:dyDescent="0.25">
      <c r="A4021" s="189"/>
      <c r="B4021" s="189"/>
      <c r="C4021" s="189"/>
      <c r="D4021" s="189"/>
      <c r="E4021" s="189"/>
      <c r="F4021" s="189"/>
    </row>
    <row r="4022" spans="1:6" x14ac:dyDescent="0.25">
      <c r="A4022" s="189"/>
      <c r="B4022" s="189"/>
      <c r="C4022" s="189"/>
      <c r="D4022" s="189"/>
      <c r="E4022" s="189"/>
      <c r="F4022" s="189"/>
    </row>
    <row r="4023" spans="1:6" x14ac:dyDescent="0.25">
      <c r="A4023" s="189"/>
      <c r="B4023" s="189"/>
      <c r="C4023" s="189"/>
      <c r="D4023" s="189"/>
      <c r="E4023" s="189"/>
      <c r="F4023" s="189"/>
    </row>
    <row r="4024" spans="1:6" x14ac:dyDescent="0.25">
      <c r="A4024" s="189"/>
      <c r="B4024" s="189"/>
      <c r="C4024" s="189"/>
      <c r="D4024" s="189"/>
      <c r="E4024" s="189"/>
      <c r="F4024" s="189"/>
    </row>
    <row r="4025" spans="1:6" x14ac:dyDescent="0.25">
      <c r="A4025" s="189"/>
      <c r="B4025" s="189"/>
      <c r="C4025" s="189"/>
      <c r="D4025" s="189"/>
      <c r="E4025" s="189"/>
      <c r="F4025" s="189"/>
    </row>
    <row r="4026" spans="1:6" x14ac:dyDescent="0.25">
      <c r="A4026" s="189"/>
      <c r="B4026" s="189"/>
      <c r="C4026" s="189"/>
      <c r="D4026" s="189"/>
      <c r="E4026" s="189"/>
      <c r="F4026" s="189"/>
    </row>
    <row r="4027" spans="1:6" x14ac:dyDescent="0.25">
      <c r="A4027" s="189"/>
      <c r="B4027" s="189"/>
      <c r="C4027" s="189"/>
      <c r="D4027" s="189"/>
      <c r="E4027" s="189"/>
      <c r="F4027" s="189"/>
    </row>
    <row r="4028" spans="1:6" x14ac:dyDescent="0.25">
      <c r="A4028" s="189"/>
      <c r="B4028" s="189"/>
      <c r="C4028" s="189"/>
      <c r="D4028" s="189"/>
      <c r="E4028" s="189"/>
      <c r="F4028" s="189"/>
    </row>
    <row r="4029" spans="1:6" x14ac:dyDescent="0.25">
      <c r="A4029" s="189"/>
      <c r="B4029" s="189"/>
      <c r="C4029" s="189"/>
      <c r="D4029" s="189"/>
      <c r="E4029" s="189"/>
      <c r="F4029" s="189"/>
    </row>
    <row r="4030" spans="1:6" x14ac:dyDescent="0.25">
      <c r="A4030" s="189"/>
      <c r="B4030" s="189"/>
      <c r="C4030" s="189"/>
      <c r="D4030" s="189"/>
      <c r="E4030" s="189"/>
      <c r="F4030" s="189"/>
    </row>
    <row r="4031" spans="1:6" x14ac:dyDescent="0.25">
      <c r="A4031" s="189"/>
      <c r="B4031" s="189"/>
      <c r="C4031" s="189"/>
      <c r="D4031" s="189"/>
      <c r="E4031" s="189"/>
      <c r="F4031" s="189"/>
    </row>
    <row r="4032" spans="1:6" x14ac:dyDescent="0.25">
      <c r="A4032" s="189"/>
      <c r="B4032" s="189"/>
      <c r="C4032" s="189"/>
      <c r="D4032" s="189"/>
      <c r="E4032" s="189"/>
      <c r="F4032" s="189"/>
    </row>
    <row r="4033" spans="1:6" x14ac:dyDescent="0.25">
      <c r="A4033" s="189"/>
      <c r="B4033" s="189"/>
      <c r="C4033" s="189"/>
      <c r="D4033" s="189"/>
      <c r="E4033" s="189"/>
      <c r="F4033" s="189"/>
    </row>
    <row r="4034" spans="1:6" x14ac:dyDescent="0.25">
      <c r="A4034" s="189"/>
      <c r="B4034" s="189"/>
      <c r="C4034" s="189"/>
      <c r="D4034" s="189"/>
      <c r="E4034" s="189"/>
      <c r="F4034" s="189"/>
    </row>
    <row r="4035" spans="1:6" x14ac:dyDescent="0.25">
      <c r="A4035" s="189"/>
      <c r="B4035" s="189"/>
      <c r="C4035" s="189"/>
      <c r="D4035" s="189"/>
      <c r="E4035" s="189"/>
      <c r="F4035" s="189"/>
    </row>
    <row r="4036" spans="1:6" x14ac:dyDescent="0.25">
      <c r="A4036" s="189"/>
      <c r="B4036" s="189"/>
      <c r="C4036" s="189"/>
      <c r="D4036" s="189"/>
      <c r="E4036" s="189"/>
      <c r="F4036" s="189"/>
    </row>
    <row r="4037" spans="1:6" x14ac:dyDescent="0.25">
      <c r="A4037" s="189"/>
      <c r="B4037" s="189"/>
      <c r="C4037" s="189"/>
      <c r="D4037" s="189"/>
      <c r="E4037" s="189"/>
      <c r="F4037" s="189"/>
    </row>
    <row r="4038" spans="1:6" x14ac:dyDescent="0.25">
      <c r="A4038" s="189"/>
      <c r="B4038" s="189"/>
      <c r="C4038" s="189"/>
      <c r="D4038" s="189"/>
      <c r="E4038" s="189"/>
      <c r="F4038" s="189"/>
    </row>
    <row r="4039" spans="1:6" x14ac:dyDescent="0.25">
      <c r="A4039" s="189"/>
      <c r="B4039" s="189"/>
      <c r="C4039" s="189"/>
      <c r="D4039" s="189"/>
      <c r="E4039" s="189"/>
      <c r="F4039" s="189"/>
    </row>
    <row r="4040" spans="1:6" x14ac:dyDescent="0.25">
      <c r="A4040" s="189"/>
      <c r="B4040" s="189"/>
      <c r="C4040" s="189"/>
      <c r="D4040" s="189"/>
      <c r="E4040" s="189"/>
      <c r="F4040" s="189"/>
    </row>
    <row r="4041" spans="1:6" x14ac:dyDescent="0.25">
      <c r="A4041" s="189"/>
      <c r="B4041" s="189"/>
      <c r="C4041" s="189"/>
      <c r="D4041" s="189"/>
      <c r="E4041" s="189"/>
      <c r="F4041" s="189"/>
    </row>
    <row r="4042" spans="1:6" x14ac:dyDescent="0.25">
      <c r="A4042" s="189"/>
      <c r="B4042" s="189"/>
      <c r="C4042" s="189"/>
      <c r="D4042" s="189"/>
      <c r="E4042" s="189"/>
      <c r="F4042" s="189"/>
    </row>
    <row r="4043" spans="1:6" x14ac:dyDescent="0.25">
      <c r="A4043" s="189"/>
      <c r="B4043" s="189"/>
      <c r="C4043" s="189"/>
      <c r="D4043" s="189"/>
      <c r="E4043" s="189"/>
      <c r="F4043" s="189"/>
    </row>
    <row r="4044" spans="1:6" x14ac:dyDescent="0.25">
      <c r="A4044" s="189"/>
      <c r="B4044" s="189"/>
      <c r="C4044" s="189"/>
      <c r="D4044" s="189"/>
      <c r="E4044" s="189"/>
      <c r="F4044" s="189"/>
    </row>
    <row r="4045" spans="1:6" x14ac:dyDescent="0.25">
      <c r="A4045" s="189"/>
      <c r="B4045" s="189"/>
      <c r="C4045" s="189"/>
      <c r="D4045" s="189"/>
      <c r="E4045" s="189"/>
      <c r="F4045" s="189"/>
    </row>
    <row r="4046" spans="1:6" x14ac:dyDescent="0.25">
      <c r="A4046" s="189"/>
      <c r="B4046" s="189"/>
      <c r="C4046" s="189"/>
      <c r="D4046" s="189"/>
      <c r="E4046" s="189"/>
      <c r="F4046" s="189"/>
    </row>
    <row r="4047" spans="1:6" x14ac:dyDescent="0.25">
      <c r="A4047" s="189"/>
      <c r="B4047" s="189"/>
      <c r="C4047" s="189"/>
      <c r="D4047" s="189"/>
      <c r="E4047" s="189"/>
      <c r="F4047" s="189"/>
    </row>
    <row r="4048" spans="1:6" x14ac:dyDescent="0.25">
      <c r="A4048" s="189"/>
      <c r="B4048" s="189"/>
      <c r="C4048" s="189"/>
      <c r="D4048" s="189"/>
      <c r="E4048" s="189"/>
      <c r="F4048" s="189"/>
    </row>
    <row r="4049" spans="1:6" x14ac:dyDescent="0.25">
      <c r="A4049" s="189"/>
      <c r="B4049" s="189"/>
      <c r="C4049" s="189"/>
      <c r="D4049" s="189"/>
      <c r="E4049" s="189"/>
      <c r="F4049" s="189"/>
    </row>
    <row r="4050" spans="1:6" x14ac:dyDescent="0.25">
      <c r="A4050" s="189"/>
      <c r="B4050" s="189"/>
      <c r="C4050" s="189"/>
      <c r="D4050" s="189"/>
      <c r="E4050" s="189"/>
      <c r="F4050" s="189"/>
    </row>
    <row r="4051" spans="1:6" x14ac:dyDescent="0.25">
      <c r="A4051" s="189"/>
      <c r="B4051" s="189"/>
      <c r="C4051" s="189"/>
      <c r="D4051" s="189"/>
      <c r="E4051" s="189"/>
      <c r="F4051" s="189"/>
    </row>
    <row r="4052" spans="1:6" x14ac:dyDescent="0.25">
      <c r="A4052" s="189"/>
      <c r="B4052" s="189"/>
      <c r="C4052" s="189"/>
      <c r="D4052" s="189"/>
      <c r="E4052" s="189"/>
      <c r="F4052" s="189"/>
    </row>
    <row r="4053" spans="1:6" x14ac:dyDescent="0.25">
      <c r="A4053" s="189"/>
      <c r="B4053" s="189"/>
      <c r="C4053" s="189"/>
      <c r="D4053" s="189"/>
      <c r="E4053" s="189"/>
      <c r="F4053" s="189"/>
    </row>
    <row r="4054" spans="1:6" x14ac:dyDescent="0.25">
      <c r="A4054" s="189"/>
      <c r="B4054" s="189"/>
      <c r="C4054" s="189"/>
      <c r="D4054" s="189"/>
      <c r="E4054" s="189"/>
      <c r="F4054" s="189"/>
    </row>
    <row r="4055" spans="1:6" x14ac:dyDescent="0.25">
      <c r="A4055" s="189"/>
      <c r="B4055" s="189"/>
      <c r="C4055" s="189"/>
      <c r="D4055" s="189"/>
      <c r="E4055" s="189"/>
      <c r="F4055" s="189"/>
    </row>
    <row r="4056" spans="1:6" x14ac:dyDescent="0.25">
      <c r="A4056" s="189"/>
      <c r="B4056" s="189"/>
      <c r="C4056" s="189"/>
      <c r="D4056" s="189"/>
      <c r="E4056" s="189"/>
      <c r="F4056" s="189"/>
    </row>
    <row r="4057" spans="1:6" x14ac:dyDescent="0.25">
      <c r="A4057" s="189"/>
      <c r="B4057" s="189"/>
      <c r="C4057" s="189"/>
      <c r="D4057" s="189"/>
      <c r="E4057" s="189"/>
      <c r="F4057" s="189"/>
    </row>
    <row r="4058" spans="1:6" x14ac:dyDescent="0.25">
      <c r="A4058" s="189"/>
      <c r="B4058" s="189"/>
      <c r="C4058" s="189"/>
      <c r="D4058" s="189"/>
      <c r="E4058" s="189"/>
      <c r="F4058" s="189"/>
    </row>
    <row r="4059" spans="1:6" x14ac:dyDescent="0.25">
      <c r="A4059" s="189"/>
      <c r="B4059" s="189"/>
      <c r="C4059" s="189"/>
      <c r="D4059" s="189"/>
      <c r="E4059" s="189"/>
      <c r="F4059" s="189"/>
    </row>
    <row r="4060" spans="1:6" x14ac:dyDescent="0.25">
      <c r="A4060" s="189"/>
      <c r="B4060" s="189"/>
      <c r="C4060" s="189"/>
      <c r="D4060" s="189"/>
      <c r="E4060" s="189"/>
      <c r="F4060" s="189"/>
    </row>
    <row r="4061" spans="1:6" x14ac:dyDescent="0.25">
      <c r="A4061" s="189"/>
      <c r="B4061" s="189"/>
      <c r="C4061" s="189"/>
      <c r="D4061" s="189"/>
      <c r="E4061" s="189"/>
      <c r="F4061" s="189"/>
    </row>
    <row r="4062" spans="1:6" x14ac:dyDescent="0.25">
      <c r="A4062" s="189"/>
      <c r="B4062" s="189"/>
      <c r="C4062" s="189"/>
      <c r="D4062" s="189"/>
      <c r="E4062" s="189"/>
      <c r="F4062" s="189"/>
    </row>
    <row r="4063" spans="1:6" x14ac:dyDescent="0.25">
      <c r="A4063" s="189"/>
      <c r="B4063" s="189"/>
      <c r="C4063" s="189"/>
      <c r="D4063" s="189"/>
      <c r="E4063" s="189"/>
      <c r="F4063" s="189"/>
    </row>
    <row r="4064" spans="1:6" x14ac:dyDescent="0.25">
      <c r="A4064" s="189"/>
      <c r="B4064" s="189"/>
      <c r="C4064" s="189"/>
      <c r="D4064" s="189"/>
      <c r="E4064" s="189"/>
      <c r="F4064" s="189"/>
    </row>
    <row r="4065" spans="1:6" x14ac:dyDescent="0.25">
      <c r="A4065" s="189"/>
      <c r="B4065" s="189"/>
      <c r="C4065" s="189"/>
      <c r="D4065" s="189"/>
      <c r="E4065" s="189"/>
      <c r="F4065" s="189"/>
    </row>
    <row r="4066" spans="1:6" x14ac:dyDescent="0.25">
      <c r="A4066" s="189"/>
      <c r="B4066" s="189"/>
      <c r="C4066" s="189"/>
      <c r="D4066" s="189"/>
      <c r="E4066" s="189"/>
      <c r="F4066" s="189"/>
    </row>
    <row r="4067" spans="1:6" x14ac:dyDescent="0.25">
      <c r="A4067" s="189"/>
      <c r="B4067" s="189"/>
      <c r="C4067" s="189"/>
      <c r="D4067" s="189"/>
      <c r="E4067" s="189"/>
      <c r="F4067" s="189"/>
    </row>
    <row r="4068" spans="1:6" x14ac:dyDescent="0.25">
      <c r="A4068" s="189"/>
      <c r="B4068" s="189"/>
      <c r="C4068" s="189"/>
      <c r="D4068" s="189"/>
      <c r="E4068" s="189"/>
      <c r="F4068" s="189"/>
    </row>
    <row r="4069" spans="1:6" x14ac:dyDescent="0.25">
      <c r="A4069" s="189"/>
      <c r="B4069" s="189"/>
      <c r="C4069" s="189"/>
      <c r="D4069" s="189"/>
      <c r="E4069" s="189"/>
      <c r="F4069" s="189"/>
    </row>
    <row r="4070" spans="1:6" x14ac:dyDescent="0.25">
      <c r="A4070" s="189"/>
      <c r="B4070" s="189"/>
      <c r="C4070" s="189"/>
      <c r="D4070" s="189"/>
      <c r="E4070" s="189"/>
      <c r="F4070" s="189"/>
    </row>
    <row r="4071" spans="1:6" x14ac:dyDescent="0.25">
      <c r="A4071" s="189"/>
      <c r="B4071" s="189"/>
      <c r="C4071" s="189"/>
      <c r="D4071" s="189"/>
      <c r="E4071" s="189"/>
      <c r="F4071" s="189"/>
    </row>
    <row r="4072" spans="1:6" x14ac:dyDescent="0.25">
      <c r="A4072" s="189"/>
      <c r="B4072" s="189"/>
      <c r="C4072" s="189"/>
      <c r="D4072" s="189"/>
      <c r="E4072" s="189"/>
      <c r="F4072" s="189"/>
    </row>
    <row r="4073" spans="1:6" x14ac:dyDescent="0.25">
      <c r="A4073" s="189"/>
      <c r="B4073" s="189"/>
      <c r="C4073" s="189"/>
      <c r="D4073" s="189"/>
      <c r="E4073" s="189"/>
      <c r="F4073" s="189"/>
    </row>
    <row r="4074" spans="1:6" x14ac:dyDescent="0.25">
      <c r="A4074" s="189"/>
      <c r="B4074" s="189"/>
      <c r="C4074" s="189"/>
      <c r="D4074" s="189"/>
      <c r="E4074" s="189"/>
      <c r="F4074" s="189"/>
    </row>
    <row r="4075" spans="1:6" x14ac:dyDescent="0.25">
      <c r="A4075" s="189"/>
      <c r="B4075" s="189"/>
      <c r="C4075" s="189"/>
      <c r="D4075" s="189"/>
      <c r="E4075" s="189"/>
      <c r="F4075" s="189"/>
    </row>
    <row r="4076" spans="1:6" x14ac:dyDescent="0.25">
      <c r="A4076" s="189"/>
      <c r="B4076" s="189"/>
      <c r="C4076" s="189"/>
      <c r="D4076" s="189"/>
      <c r="E4076" s="189"/>
      <c r="F4076" s="189"/>
    </row>
    <row r="4077" spans="1:6" x14ac:dyDescent="0.25">
      <c r="A4077" s="189"/>
      <c r="B4077" s="189"/>
      <c r="C4077" s="189"/>
      <c r="D4077" s="189"/>
      <c r="E4077" s="189"/>
      <c r="F4077" s="189"/>
    </row>
    <row r="4078" spans="1:6" x14ac:dyDescent="0.25">
      <c r="A4078" s="189"/>
      <c r="B4078" s="189"/>
      <c r="C4078" s="189"/>
      <c r="D4078" s="189"/>
      <c r="E4078" s="189"/>
      <c r="F4078" s="189"/>
    </row>
    <row r="4079" spans="1:6" x14ac:dyDescent="0.25">
      <c r="A4079" s="189"/>
      <c r="B4079" s="189"/>
      <c r="C4079" s="189"/>
      <c r="D4079" s="189"/>
      <c r="E4079" s="189"/>
      <c r="F4079" s="189"/>
    </row>
    <row r="4080" spans="1:6" x14ac:dyDescent="0.25">
      <c r="A4080" s="189"/>
      <c r="B4080" s="189"/>
      <c r="C4080" s="189"/>
      <c r="D4080" s="189"/>
      <c r="E4080" s="189"/>
      <c r="F4080" s="189"/>
    </row>
    <row r="4081" spans="1:6" x14ac:dyDescent="0.25">
      <c r="A4081" s="189"/>
      <c r="B4081" s="189"/>
      <c r="C4081" s="189"/>
      <c r="D4081" s="189"/>
      <c r="E4081" s="189"/>
      <c r="F4081" s="189"/>
    </row>
    <row r="4082" spans="1:6" x14ac:dyDescent="0.25">
      <c r="A4082" s="189"/>
      <c r="B4082" s="189"/>
      <c r="C4082" s="189"/>
      <c r="D4082" s="189"/>
      <c r="E4082" s="189"/>
      <c r="F4082" s="189"/>
    </row>
    <row r="4083" spans="1:6" x14ac:dyDescent="0.25">
      <c r="A4083" s="189"/>
      <c r="B4083" s="189"/>
      <c r="C4083" s="189"/>
      <c r="D4083" s="189"/>
      <c r="E4083" s="189"/>
      <c r="F4083" s="189"/>
    </row>
    <row r="4084" spans="1:6" x14ac:dyDescent="0.25">
      <c r="A4084" s="189"/>
      <c r="B4084" s="189"/>
      <c r="C4084" s="189"/>
      <c r="D4084" s="189"/>
      <c r="E4084" s="189"/>
      <c r="F4084" s="189"/>
    </row>
    <row r="4085" spans="1:6" x14ac:dyDescent="0.25">
      <c r="A4085" s="189"/>
      <c r="B4085" s="189"/>
      <c r="C4085" s="189"/>
      <c r="D4085" s="189"/>
      <c r="E4085" s="189"/>
      <c r="F4085" s="189"/>
    </row>
    <row r="4086" spans="1:6" x14ac:dyDescent="0.25">
      <c r="A4086" s="189"/>
      <c r="B4086" s="189"/>
      <c r="C4086" s="189"/>
      <c r="D4086" s="189"/>
      <c r="E4086" s="189"/>
      <c r="F4086" s="189"/>
    </row>
    <row r="4087" spans="1:6" x14ac:dyDescent="0.25">
      <c r="A4087" s="189"/>
      <c r="B4087" s="189"/>
      <c r="C4087" s="189"/>
      <c r="D4087" s="189"/>
      <c r="E4087" s="189"/>
      <c r="F4087" s="189"/>
    </row>
    <row r="4088" spans="1:6" x14ac:dyDescent="0.25">
      <c r="A4088" s="189"/>
      <c r="B4088" s="189"/>
      <c r="C4088" s="189"/>
      <c r="D4088" s="189"/>
      <c r="E4088" s="189"/>
      <c r="F4088" s="189"/>
    </row>
    <row r="4089" spans="1:6" x14ac:dyDescent="0.25">
      <c r="A4089" s="189"/>
      <c r="B4089" s="189"/>
      <c r="C4089" s="189"/>
      <c r="D4089" s="189"/>
      <c r="E4089" s="189"/>
      <c r="F4089" s="189"/>
    </row>
    <row r="4090" spans="1:6" x14ac:dyDescent="0.25">
      <c r="A4090" s="189"/>
      <c r="B4090" s="189"/>
      <c r="C4090" s="189"/>
      <c r="D4090" s="189"/>
      <c r="E4090" s="189"/>
      <c r="F4090" s="189"/>
    </row>
    <row r="4091" spans="1:6" x14ac:dyDescent="0.25">
      <c r="A4091" s="189"/>
      <c r="B4091" s="189"/>
      <c r="C4091" s="189"/>
      <c r="D4091" s="189"/>
      <c r="E4091" s="189"/>
      <c r="F4091" s="189"/>
    </row>
    <row r="4092" spans="1:6" x14ac:dyDescent="0.25">
      <c r="A4092" s="189"/>
      <c r="B4092" s="189"/>
      <c r="C4092" s="189"/>
      <c r="D4092" s="189"/>
      <c r="E4092" s="189"/>
      <c r="F4092" s="189"/>
    </row>
    <row r="4093" spans="1:6" x14ac:dyDescent="0.25">
      <c r="A4093" s="189"/>
      <c r="B4093" s="189"/>
      <c r="C4093" s="189"/>
      <c r="D4093" s="189"/>
      <c r="E4093" s="189"/>
      <c r="F4093" s="189"/>
    </row>
    <row r="4094" spans="1:6" x14ac:dyDescent="0.25">
      <c r="A4094" s="189"/>
      <c r="B4094" s="189"/>
      <c r="C4094" s="189"/>
      <c r="D4094" s="189"/>
      <c r="E4094" s="189"/>
      <c r="F4094" s="189"/>
    </row>
    <row r="4095" spans="1:6" x14ac:dyDescent="0.25">
      <c r="A4095" s="189"/>
      <c r="B4095" s="189"/>
      <c r="C4095" s="189"/>
      <c r="D4095" s="189"/>
      <c r="E4095" s="189"/>
      <c r="F4095" s="189"/>
    </row>
    <row r="4096" spans="1:6" x14ac:dyDescent="0.25">
      <c r="A4096" s="189"/>
      <c r="B4096" s="189"/>
      <c r="C4096" s="189"/>
      <c r="D4096" s="189"/>
      <c r="E4096" s="189"/>
      <c r="F4096" s="189"/>
    </row>
    <row r="4097" spans="1:6" x14ac:dyDescent="0.25">
      <c r="A4097" s="189"/>
      <c r="B4097" s="189"/>
      <c r="C4097" s="189"/>
      <c r="D4097" s="189"/>
      <c r="E4097" s="189"/>
      <c r="F4097" s="189"/>
    </row>
    <row r="4098" spans="1:6" x14ac:dyDescent="0.25">
      <c r="A4098" s="189"/>
      <c r="B4098" s="189"/>
      <c r="C4098" s="189"/>
      <c r="D4098" s="189"/>
      <c r="E4098" s="189"/>
      <c r="F4098" s="189"/>
    </row>
    <row r="4099" spans="1:6" x14ac:dyDescent="0.25">
      <c r="A4099" s="189"/>
      <c r="B4099" s="189"/>
      <c r="C4099" s="189"/>
      <c r="D4099" s="189"/>
      <c r="E4099" s="189"/>
      <c r="F4099" s="189"/>
    </row>
    <row r="4100" spans="1:6" x14ac:dyDescent="0.25">
      <c r="A4100" s="189"/>
      <c r="B4100" s="189"/>
      <c r="C4100" s="189"/>
      <c r="D4100" s="189"/>
      <c r="E4100" s="189"/>
      <c r="F4100" s="189"/>
    </row>
    <row r="4101" spans="1:6" x14ac:dyDescent="0.25">
      <c r="A4101" s="189"/>
      <c r="B4101" s="189"/>
      <c r="C4101" s="189"/>
      <c r="D4101" s="189"/>
      <c r="E4101" s="189"/>
      <c r="F4101" s="189"/>
    </row>
    <row r="4102" spans="1:6" x14ac:dyDescent="0.25">
      <c r="A4102" s="189"/>
      <c r="B4102" s="189"/>
      <c r="C4102" s="189"/>
      <c r="D4102" s="189"/>
      <c r="E4102" s="189"/>
      <c r="F4102" s="189"/>
    </row>
    <row r="4103" spans="1:6" x14ac:dyDescent="0.25">
      <c r="A4103" s="189"/>
      <c r="B4103" s="189"/>
      <c r="C4103" s="189"/>
      <c r="D4103" s="189"/>
      <c r="E4103" s="189"/>
      <c r="F4103" s="189"/>
    </row>
    <row r="4104" spans="1:6" x14ac:dyDescent="0.25">
      <c r="A4104" s="189"/>
      <c r="B4104" s="189"/>
      <c r="C4104" s="189"/>
      <c r="D4104" s="189"/>
      <c r="E4104" s="189"/>
      <c r="F4104" s="189"/>
    </row>
    <row r="4105" spans="1:6" x14ac:dyDescent="0.25">
      <c r="A4105" s="189"/>
      <c r="B4105" s="189"/>
      <c r="C4105" s="189"/>
      <c r="D4105" s="189"/>
      <c r="E4105" s="189"/>
      <c r="F4105" s="189"/>
    </row>
    <row r="4106" spans="1:6" x14ac:dyDescent="0.25">
      <c r="A4106" s="189"/>
      <c r="B4106" s="189"/>
      <c r="C4106" s="189"/>
      <c r="D4106" s="189"/>
      <c r="E4106" s="189"/>
      <c r="F4106" s="189"/>
    </row>
    <row r="4107" spans="1:6" x14ac:dyDescent="0.25">
      <c r="A4107" s="189"/>
      <c r="B4107" s="189"/>
      <c r="C4107" s="189"/>
      <c r="D4107" s="189"/>
      <c r="E4107" s="189"/>
      <c r="F4107" s="189"/>
    </row>
    <row r="4108" spans="1:6" x14ac:dyDescent="0.25">
      <c r="A4108" s="189"/>
      <c r="B4108" s="189"/>
      <c r="C4108" s="189"/>
      <c r="D4108" s="189"/>
      <c r="E4108" s="189"/>
      <c r="F4108" s="189"/>
    </row>
    <row r="4109" spans="1:6" x14ac:dyDescent="0.25">
      <c r="A4109" s="189"/>
      <c r="B4109" s="189"/>
      <c r="C4109" s="189"/>
      <c r="D4109" s="189"/>
      <c r="E4109" s="189"/>
      <c r="F4109" s="189"/>
    </row>
    <row r="4110" spans="1:6" x14ac:dyDescent="0.25">
      <c r="A4110" s="189"/>
      <c r="B4110" s="189"/>
      <c r="C4110" s="189"/>
      <c r="D4110" s="189"/>
      <c r="E4110" s="189"/>
      <c r="F4110" s="189"/>
    </row>
    <row r="4111" spans="1:6" x14ac:dyDescent="0.25">
      <c r="A4111" s="189"/>
      <c r="B4111" s="189"/>
      <c r="C4111" s="189"/>
      <c r="D4111" s="189"/>
      <c r="E4111" s="189"/>
      <c r="F4111" s="189"/>
    </row>
    <row r="4112" spans="1:6" x14ac:dyDescent="0.25">
      <c r="A4112" s="189"/>
      <c r="B4112" s="189"/>
      <c r="C4112" s="189"/>
      <c r="D4112" s="189"/>
      <c r="E4112" s="189"/>
      <c r="F4112" s="189"/>
    </row>
    <row r="4113" spans="1:6" x14ac:dyDescent="0.25">
      <c r="A4113" s="189"/>
      <c r="B4113" s="189"/>
      <c r="C4113" s="189"/>
      <c r="D4113" s="189"/>
      <c r="E4113" s="189"/>
      <c r="F4113" s="189"/>
    </row>
    <row r="4114" spans="1:6" x14ac:dyDescent="0.25">
      <c r="A4114" s="189"/>
      <c r="B4114" s="189"/>
      <c r="C4114" s="189"/>
      <c r="D4114" s="189"/>
      <c r="E4114" s="189"/>
      <c r="F4114" s="189"/>
    </row>
    <row r="4115" spans="1:6" x14ac:dyDescent="0.25">
      <c r="A4115" s="189"/>
      <c r="B4115" s="189"/>
      <c r="C4115" s="189"/>
      <c r="D4115" s="189"/>
      <c r="E4115" s="189"/>
      <c r="F4115" s="189"/>
    </row>
    <row r="4116" spans="1:6" x14ac:dyDescent="0.25">
      <c r="A4116" s="189"/>
      <c r="B4116" s="189"/>
      <c r="C4116" s="189"/>
      <c r="D4116" s="189"/>
      <c r="E4116" s="189"/>
      <c r="F4116" s="189"/>
    </row>
    <row r="4117" spans="1:6" x14ac:dyDescent="0.25">
      <c r="A4117" s="189"/>
      <c r="B4117" s="189"/>
      <c r="C4117" s="189"/>
      <c r="D4117" s="189"/>
      <c r="E4117" s="189"/>
      <c r="F4117" s="189"/>
    </row>
    <row r="4118" spans="1:6" x14ac:dyDescent="0.25">
      <c r="A4118" s="189"/>
      <c r="B4118" s="189"/>
      <c r="C4118" s="189"/>
      <c r="D4118" s="189"/>
      <c r="E4118" s="189"/>
      <c r="F4118" s="189"/>
    </row>
    <row r="4119" spans="1:6" x14ac:dyDescent="0.25">
      <c r="A4119" s="189"/>
      <c r="B4119" s="189"/>
      <c r="C4119" s="189"/>
      <c r="D4119" s="189"/>
      <c r="E4119" s="189"/>
      <c r="F4119" s="189"/>
    </row>
    <row r="4120" spans="1:6" x14ac:dyDescent="0.25">
      <c r="A4120" s="189"/>
      <c r="B4120" s="189"/>
      <c r="C4120" s="189"/>
      <c r="D4120" s="189"/>
      <c r="E4120" s="189"/>
      <c r="F4120" s="189"/>
    </row>
    <row r="4121" spans="1:6" x14ac:dyDescent="0.25">
      <c r="A4121" s="189"/>
      <c r="B4121" s="189"/>
      <c r="C4121" s="189"/>
      <c r="D4121" s="189"/>
      <c r="E4121" s="189"/>
      <c r="F4121" s="189"/>
    </row>
    <row r="4122" spans="1:6" x14ac:dyDescent="0.25">
      <c r="A4122" s="189"/>
      <c r="B4122" s="189"/>
      <c r="C4122" s="189"/>
      <c r="D4122" s="189"/>
      <c r="E4122" s="189"/>
      <c r="F4122" s="189"/>
    </row>
    <row r="4123" spans="1:6" x14ac:dyDescent="0.25">
      <c r="A4123" s="189"/>
      <c r="B4123" s="189"/>
      <c r="C4123" s="189"/>
      <c r="D4123" s="189"/>
      <c r="E4123" s="189"/>
      <c r="F4123" s="189"/>
    </row>
    <row r="4124" spans="1:6" x14ac:dyDescent="0.25">
      <c r="A4124" s="189"/>
      <c r="B4124" s="189"/>
      <c r="C4124" s="189"/>
      <c r="D4124" s="189"/>
      <c r="E4124" s="189"/>
      <c r="F4124" s="189"/>
    </row>
    <row r="4125" spans="1:6" x14ac:dyDescent="0.25">
      <c r="A4125" s="189"/>
      <c r="B4125" s="189"/>
      <c r="C4125" s="189"/>
      <c r="D4125" s="189"/>
      <c r="E4125" s="189"/>
      <c r="F4125" s="189"/>
    </row>
    <row r="4126" spans="1:6" x14ac:dyDescent="0.25">
      <c r="A4126" s="189"/>
      <c r="B4126" s="189"/>
      <c r="C4126" s="189"/>
      <c r="D4126" s="189"/>
      <c r="E4126" s="189"/>
      <c r="F4126" s="189"/>
    </row>
    <row r="4127" spans="1:6" x14ac:dyDescent="0.25">
      <c r="A4127" s="189"/>
      <c r="B4127" s="189"/>
      <c r="C4127" s="189"/>
      <c r="D4127" s="189"/>
      <c r="E4127" s="189"/>
      <c r="F4127" s="189"/>
    </row>
    <row r="4128" spans="1:6" x14ac:dyDescent="0.25">
      <c r="A4128" s="189"/>
      <c r="B4128" s="189"/>
      <c r="C4128" s="189"/>
      <c r="D4128" s="189"/>
      <c r="E4128" s="189"/>
      <c r="F4128" s="189"/>
    </row>
    <row r="4129" spans="1:6" x14ac:dyDescent="0.25">
      <c r="A4129" s="189"/>
      <c r="B4129" s="189"/>
      <c r="C4129" s="189"/>
      <c r="D4129" s="189"/>
      <c r="E4129" s="189"/>
      <c r="F4129" s="189"/>
    </row>
    <row r="4130" spans="1:6" x14ac:dyDescent="0.25">
      <c r="A4130" s="189"/>
      <c r="B4130" s="189"/>
      <c r="C4130" s="189"/>
      <c r="D4130" s="189"/>
      <c r="E4130" s="189"/>
      <c r="F4130" s="189"/>
    </row>
    <row r="4131" spans="1:6" x14ac:dyDescent="0.25">
      <c r="A4131" s="189"/>
      <c r="B4131" s="189"/>
      <c r="C4131" s="189"/>
      <c r="D4131" s="189"/>
      <c r="E4131" s="189"/>
      <c r="F4131" s="189"/>
    </row>
    <row r="4132" spans="1:6" x14ac:dyDescent="0.25">
      <c r="A4132" s="189"/>
      <c r="B4132" s="189"/>
      <c r="C4132" s="189"/>
      <c r="D4132" s="189"/>
      <c r="E4132" s="189"/>
      <c r="F4132" s="189"/>
    </row>
    <row r="4133" spans="1:6" x14ac:dyDescent="0.25">
      <c r="A4133" s="189"/>
      <c r="B4133" s="189"/>
      <c r="C4133" s="189"/>
      <c r="D4133" s="189"/>
      <c r="E4133" s="189"/>
      <c r="F4133" s="189"/>
    </row>
    <row r="4134" spans="1:6" x14ac:dyDescent="0.25">
      <c r="A4134" s="189"/>
      <c r="B4134" s="189"/>
      <c r="C4134" s="189"/>
      <c r="D4134" s="189"/>
      <c r="E4134" s="189"/>
      <c r="F4134" s="189"/>
    </row>
    <row r="4135" spans="1:6" x14ac:dyDescent="0.25">
      <c r="A4135" s="189"/>
      <c r="B4135" s="189"/>
      <c r="C4135" s="189"/>
      <c r="D4135" s="189"/>
      <c r="E4135" s="189"/>
      <c r="F4135" s="189"/>
    </row>
    <row r="4136" spans="1:6" x14ac:dyDescent="0.25">
      <c r="A4136" s="189"/>
      <c r="B4136" s="189"/>
      <c r="C4136" s="189"/>
      <c r="D4136" s="189"/>
      <c r="E4136" s="189"/>
      <c r="F4136" s="189"/>
    </row>
    <row r="4137" spans="1:6" x14ac:dyDescent="0.25">
      <c r="A4137" s="189"/>
      <c r="B4137" s="189"/>
      <c r="C4137" s="189"/>
      <c r="D4137" s="189"/>
      <c r="E4137" s="189"/>
      <c r="F4137" s="189"/>
    </row>
    <row r="4138" spans="1:6" x14ac:dyDescent="0.25">
      <c r="A4138" s="189"/>
      <c r="B4138" s="189"/>
      <c r="C4138" s="189"/>
      <c r="D4138" s="189"/>
      <c r="E4138" s="189"/>
      <c r="F4138" s="189"/>
    </row>
    <row r="4139" spans="1:6" x14ac:dyDescent="0.25">
      <c r="A4139" s="189"/>
      <c r="B4139" s="189"/>
      <c r="C4139" s="189"/>
      <c r="D4139" s="189"/>
      <c r="E4139" s="189"/>
      <c r="F4139" s="189"/>
    </row>
    <row r="4140" spans="1:6" x14ac:dyDescent="0.25">
      <c r="A4140" s="189"/>
      <c r="B4140" s="189"/>
      <c r="C4140" s="189"/>
      <c r="D4140" s="189"/>
      <c r="E4140" s="189"/>
      <c r="F4140" s="189"/>
    </row>
    <row r="4141" spans="1:6" x14ac:dyDescent="0.25">
      <c r="A4141" s="189"/>
      <c r="B4141" s="189"/>
      <c r="C4141" s="189"/>
      <c r="D4141" s="189"/>
      <c r="E4141" s="189"/>
      <c r="F4141" s="189"/>
    </row>
    <row r="4142" spans="1:6" x14ac:dyDescent="0.25">
      <c r="A4142" s="189"/>
      <c r="B4142" s="189"/>
      <c r="C4142" s="189"/>
      <c r="D4142" s="189"/>
      <c r="E4142" s="189"/>
      <c r="F4142" s="189"/>
    </row>
    <row r="4143" spans="1:6" x14ac:dyDescent="0.25">
      <c r="A4143" s="189"/>
      <c r="B4143" s="189"/>
      <c r="C4143" s="189"/>
      <c r="D4143" s="189"/>
      <c r="E4143" s="189"/>
      <c r="F4143" s="189"/>
    </row>
    <row r="4144" spans="1:6" x14ac:dyDescent="0.25">
      <c r="A4144" s="189"/>
      <c r="B4144" s="189"/>
      <c r="C4144" s="189"/>
      <c r="D4144" s="189"/>
      <c r="E4144" s="189"/>
      <c r="F4144" s="189"/>
    </row>
    <row r="4145" spans="1:6" x14ac:dyDescent="0.25">
      <c r="A4145" s="189"/>
      <c r="B4145" s="189"/>
      <c r="C4145" s="189"/>
      <c r="D4145" s="189"/>
      <c r="E4145" s="189"/>
      <c r="F4145" s="189"/>
    </row>
    <row r="4146" spans="1:6" x14ac:dyDescent="0.25">
      <c r="A4146" s="189"/>
      <c r="B4146" s="189"/>
      <c r="C4146" s="189"/>
      <c r="D4146" s="189"/>
      <c r="E4146" s="189"/>
      <c r="F4146" s="189"/>
    </row>
    <row r="4147" spans="1:6" x14ac:dyDescent="0.25">
      <c r="A4147" s="189"/>
      <c r="B4147" s="189"/>
      <c r="C4147" s="189"/>
      <c r="D4147" s="189"/>
      <c r="E4147" s="189"/>
      <c r="F4147" s="189"/>
    </row>
    <row r="4148" spans="1:6" x14ac:dyDescent="0.25">
      <c r="A4148" s="189"/>
      <c r="B4148" s="189"/>
      <c r="C4148" s="189"/>
      <c r="D4148" s="189"/>
      <c r="E4148" s="189"/>
      <c r="F4148" s="189"/>
    </row>
    <row r="4149" spans="1:6" x14ac:dyDescent="0.25">
      <c r="A4149" s="189"/>
      <c r="B4149" s="189"/>
      <c r="C4149" s="189"/>
      <c r="D4149" s="189"/>
      <c r="E4149" s="189"/>
      <c r="F4149" s="189"/>
    </row>
    <row r="4150" spans="1:6" x14ac:dyDescent="0.25">
      <c r="A4150" s="189"/>
      <c r="B4150" s="189"/>
      <c r="C4150" s="189"/>
      <c r="D4150" s="189"/>
      <c r="E4150" s="189"/>
      <c r="F4150" s="189"/>
    </row>
    <row r="4151" spans="1:6" x14ac:dyDescent="0.25">
      <c r="A4151" s="189"/>
      <c r="B4151" s="189"/>
      <c r="C4151" s="189"/>
      <c r="D4151" s="189"/>
      <c r="E4151" s="189"/>
      <c r="F4151" s="189"/>
    </row>
    <row r="4152" spans="1:6" x14ac:dyDescent="0.25">
      <c r="A4152" s="189"/>
      <c r="B4152" s="189"/>
      <c r="C4152" s="189"/>
      <c r="D4152" s="189"/>
      <c r="E4152" s="189"/>
      <c r="F4152" s="189"/>
    </row>
    <row r="4153" spans="1:6" x14ac:dyDescent="0.25">
      <c r="A4153" s="189"/>
      <c r="B4153" s="189"/>
      <c r="C4153" s="189"/>
      <c r="D4153" s="189"/>
      <c r="E4153" s="189"/>
      <c r="F4153" s="189"/>
    </row>
    <row r="4154" spans="1:6" x14ac:dyDescent="0.25">
      <c r="A4154" s="189"/>
      <c r="B4154" s="189"/>
      <c r="C4154" s="189"/>
      <c r="D4154" s="189"/>
      <c r="E4154" s="189"/>
      <c r="F4154" s="189"/>
    </row>
    <row r="4155" spans="1:6" x14ac:dyDescent="0.25">
      <c r="A4155" s="189"/>
      <c r="B4155" s="189"/>
      <c r="C4155" s="189"/>
      <c r="D4155" s="189"/>
      <c r="E4155" s="189"/>
      <c r="F4155" s="189"/>
    </row>
    <row r="4156" spans="1:6" x14ac:dyDescent="0.25">
      <c r="A4156" s="189"/>
      <c r="B4156" s="189"/>
      <c r="C4156" s="189"/>
      <c r="D4156" s="189"/>
      <c r="E4156" s="189"/>
      <c r="F4156" s="189"/>
    </row>
    <row r="4157" spans="1:6" x14ac:dyDescent="0.25">
      <c r="A4157" s="189"/>
      <c r="B4157" s="189"/>
      <c r="C4157" s="189"/>
      <c r="D4157" s="189"/>
      <c r="E4157" s="189"/>
      <c r="F4157" s="189"/>
    </row>
    <row r="4158" spans="1:6" x14ac:dyDescent="0.25">
      <c r="A4158" s="189"/>
      <c r="B4158" s="189"/>
      <c r="C4158" s="189"/>
      <c r="D4158" s="189"/>
      <c r="E4158" s="189"/>
      <c r="F4158" s="189"/>
    </row>
    <row r="4159" spans="1:6" x14ac:dyDescent="0.25">
      <c r="A4159" s="189"/>
      <c r="B4159" s="189"/>
      <c r="C4159" s="189"/>
      <c r="D4159" s="189"/>
      <c r="E4159" s="189"/>
      <c r="F4159" s="189"/>
    </row>
    <row r="4160" spans="1:6" x14ac:dyDescent="0.25">
      <c r="A4160" s="189"/>
      <c r="B4160" s="189"/>
      <c r="C4160" s="189"/>
      <c r="D4160" s="189"/>
      <c r="E4160" s="189"/>
      <c r="F4160" s="189"/>
    </row>
    <row r="4161" spans="1:6" x14ac:dyDescent="0.25">
      <c r="A4161" s="189"/>
      <c r="B4161" s="189"/>
      <c r="C4161" s="189"/>
      <c r="D4161" s="189"/>
      <c r="E4161" s="189"/>
      <c r="F4161" s="189"/>
    </row>
    <row r="4162" spans="1:6" x14ac:dyDescent="0.25">
      <c r="A4162" s="189"/>
      <c r="B4162" s="189"/>
      <c r="C4162" s="189"/>
      <c r="D4162" s="189"/>
      <c r="E4162" s="189"/>
      <c r="F4162" s="189"/>
    </row>
    <row r="4163" spans="1:6" x14ac:dyDescent="0.25">
      <c r="A4163" s="189"/>
      <c r="B4163" s="189"/>
      <c r="C4163" s="189"/>
      <c r="D4163" s="189"/>
      <c r="E4163" s="189"/>
      <c r="F4163" s="189"/>
    </row>
    <row r="4164" spans="1:6" x14ac:dyDescent="0.25">
      <c r="A4164" s="189"/>
      <c r="B4164" s="189"/>
      <c r="C4164" s="189"/>
      <c r="D4164" s="189"/>
      <c r="E4164" s="189"/>
      <c r="F4164" s="189"/>
    </row>
    <row r="4165" spans="1:6" x14ac:dyDescent="0.25">
      <c r="A4165" s="189"/>
      <c r="B4165" s="189"/>
      <c r="C4165" s="189"/>
      <c r="D4165" s="189"/>
      <c r="E4165" s="189"/>
      <c r="F4165" s="189"/>
    </row>
    <row r="4166" spans="1:6" x14ac:dyDescent="0.25">
      <c r="A4166" s="189"/>
      <c r="B4166" s="189"/>
      <c r="C4166" s="189"/>
      <c r="D4166" s="189"/>
      <c r="E4166" s="189"/>
      <c r="F4166" s="189"/>
    </row>
    <row r="4167" spans="1:6" x14ac:dyDescent="0.25">
      <c r="A4167" s="189"/>
      <c r="B4167" s="189"/>
      <c r="C4167" s="189"/>
      <c r="D4167" s="189"/>
      <c r="E4167" s="189"/>
      <c r="F4167" s="189"/>
    </row>
    <row r="4168" spans="1:6" x14ac:dyDescent="0.25">
      <c r="A4168" s="189"/>
      <c r="B4168" s="189"/>
      <c r="C4168" s="189"/>
      <c r="D4168" s="189"/>
      <c r="E4168" s="189"/>
      <c r="F4168" s="189"/>
    </row>
    <row r="4169" spans="1:6" x14ac:dyDescent="0.25">
      <c r="A4169" s="189"/>
      <c r="B4169" s="189"/>
      <c r="C4169" s="189"/>
      <c r="D4169" s="189"/>
      <c r="E4169" s="189"/>
      <c r="F4169" s="189"/>
    </row>
    <row r="4170" spans="1:6" x14ac:dyDescent="0.25">
      <c r="A4170" s="189"/>
      <c r="B4170" s="189"/>
      <c r="C4170" s="189"/>
      <c r="D4170" s="189"/>
      <c r="E4170" s="189"/>
      <c r="F4170" s="189"/>
    </row>
    <row r="4171" spans="1:6" x14ac:dyDescent="0.25">
      <c r="A4171" s="189"/>
      <c r="B4171" s="189"/>
      <c r="C4171" s="189"/>
      <c r="D4171" s="189"/>
      <c r="E4171" s="189"/>
      <c r="F4171" s="189"/>
    </row>
    <row r="4172" spans="1:6" x14ac:dyDescent="0.25">
      <c r="A4172" s="189"/>
      <c r="B4172" s="189"/>
      <c r="C4172" s="189"/>
      <c r="D4172" s="189"/>
      <c r="E4172" s="189"/>
      <c r="F4172" s="189"/>
    </row>
    <row r="4173" spans="1:6" x14ac:dyDescent="0.25">
      <c r="A4173" s="189"/>
      <c r="B4173" s="189"/>
      <c r="C4173" s="189"/>
      <c r="D4173" s="189"/>
      <c r="E4173" s="189"/>
      <c r="F4173" s="189"/>
    </row>
    <row r="4174" spans="1:6" x14ac:dyDescent="0.25">
      <c r="A4174" s="189"/>
      <c r="B4174" s="189"/>
      <c r="C4174" s="189"/>
      <c r="D4174" s="189"/>
      <c r="E4174" s="189"/>
      <c r="F4174" s="189"/>
    </row>
    <row r="4175" spans="1:6" x14ac:dyDescent="0.25">
      <c r="A4175" s="189"/>
      <c r="B4175" s="189"/>
      <c r="C4175" s="189"/>
      <c r="D4175" s="189"/>
      <c r="E4175" s="189"/>
      <c r="F4175" s="189"/>
    </row>
    <row r="4176" spans="1:6" x14ac:dyDescent="0.25">
      <c r="A4176" s="189"/>
      <c r="B4176" s="189"/>
      <c r="C4176" s="189"/>
      <c r="D4176" s="189"/>
      <c r="E4176" s="189"/>
      <c r="F4176" s="189"/>
    </row>
    <row r="4177" spans="1:6" x14ac:dyDescent="0.25">
      <c r="A4177" s="189"/>
      <c r="B4177" s="189"/>
      <c r="C4177" s="189"/>
      <c r="D4177" s="189"/>
      <c r="E4177" s="189"/>
      <c r="F4177" s="189"/>
    </row>
    <row r="4178" spans="1:6" x14ac:dyDescent="0.25">
      <c r="A4178" s="189"/>
      <c r="B4178" s="189"/>
      <c r="C4178" s="189"/>
      <c r="D4178" s="189"/>
      <c r="E4178" s="189"/>
      <c r="F4178" s="189"/>
    </row>
    <row r="4179" spans="1:6" x14ac:dyDescent="0.25">
      <c r="A4179" s="189"/>
      <c r="B4179" s="189"/>
      <c r="C4179" s="189"/>
      <c r="D4179" s="189"/>
      <c r="E4179" s="189"/>
      <c r="F4179" s="189"/>
    </row>
    <row r="4180" spans="1:6" x14ac:dyDescent="0.25">
      <c r="A4180" s="189"/>
      <c r="B4180" s="189"/>
      <c r="C4180" s="189"/>
      <c r="D4180" s="189"/>
      <c r="E4180" s="189"/>
      <c r="F4180" s="189"/>
    </row>
    <row r="4181" spans="1:6" x14ac:dyDescent="0.25">
      <c r="A4181" s="189"/>
      <c r="B4181" s="189"/>
      <c r="C4181" s="189"/>
      <c r="D4181" s="189"/>
      <c r="E4181" s="189"/>
      <c r="F4181" s="189"/>
    </row>
    <row r="4182" spans="1:6" x14ac:dyDescent="0.25">
      <c r="A4182" s="189"/>
      <c r="B4182" s="189"/>
      <c r="C4182" s="189"/>
      <c r="D4182" s="189"/>
      <c r="E4182" s="189"/>
      <c r="F4182" s="189"/>
    </row>
    <row r="4183" spans="1:6" x14ac:dyDescent="0.25">
      <c r="A4183" s="189"/>
      <c r="B4183" s="189"/>
      <c r="C4183" s="189"/>
      <c r="D4183" s="189"/>
      <c r="E4183" s="189"/>
      <c r="F4183" s="189"/>
    </row>
    <row r="4184" spans="1:6" x14ac:dyDescent="0.25">
      <c r="A4184" s="189"/>
      <c r="B4184" s="189"/>
      <c r="C4184" s="189"/>
      <c r="D4184" s="189"/>
      <c r="E4184" s="189"/>
      <c r="F4184" s="189"/>
    </row>
    <row r="4185" spans="1:6" x14ac:dyDescent="0.25">
      <c r="A4185" s="189"/>
      <c r="B4185" s="189"/>
      <c r="C4185" s="189"/>
      <c r="D4185" s="189"/>
      <c r="E4185" s="189"/>
      <c r="F4185" s="189"/>
    </row>
    <row r="4186" spans="1:6" x14ac:dyDescent="0.25">
      <c r="A4186" s="189"/>
      <c r="B4186" s="189"/>
      <c r="C4186" s="189"/>
      <c r="D4186" s="189"/>
      <c r="E4186" s="189"/>
      <c r="F4186" s="189"/>
    </row>
    <row r="4187" spans="1:6" x14ac:dyDescent="0.25">
      <c r="A4187" s="189"/>
      <c r="B4187" s="189"/>
      <c r="C4187" s="189"/>
      <c r="D4187" s="189"/>
      <c r="E4187" s="189"/>
      <c r="F4187" s="189"/>
    </row>
    <row r="4188" spans="1:6" x14ac:dyDescent="0.25">
      <c r="A4188" s="189"/>
      <c r="B4188" s="189"/>
      <c r="C4188" s="189"/>
      <c r="D4188" s="189"/>
      <c r="E4188" s="189"/>
      <c r="F4188" s="189"/>
    </row>
    <row r="4189" spans="1:6" x14ac:dyDescent="0.25">
      <c r="A4189" s="189"/>
      <c r="B4189" s="189"/>
      <c r="C4189" s="189"/>
      <c r="D4189" s="189"/>
      <c r="E4189" s="189"/>
      <c r="F4189" s="189"/>
    </row>
    <row r="4190" spans="1:6" x14ac:dyDescent="0.25">
      <c r="A4190" s="189"/>
      <c r="B4190" s="189"/>
      <c r="C4190" s="189"/>
      <c r="D4190" s="189"/>
      <c r="E4190" s="189"/>
      <c r="F4190" s="189"/>
    </row>
    <row r="4191" spans="1:6" x14ac:dyDescent="0.25">
      <c r="A4191" s="189"/>
      <c r="B4191" s="189"/>
      <c r="C4191" s="189"/>
      <c r="D4191" s="189"/>
      <c r="E4191" s="189"/>
      <c r="F4191" s="189"/>
    </row>
    <row r="4192" spans="1:6" x14ac:dyDescent="0.25">
      <c r="A4192" s="189"/>
      <c r="B4192" s="189"/>
      <c r="C4192" s="189"/>
      <c r="D4192" s="189"/>
      <c r="E4192" s="189"/>
      <c r="F4192" s="189"/>
    </row>
    <row r="4193" spans="1:6" x14ac:dyDescent="0.25">
      <c r="A4193" s="189"/>
      <c r="B4193" s="189"/>
      <c r="C4193" s="189"/>
      <c r="D4193" s="189"/>
      <c r="E4193" s="189"/>
      <c r="F4193" s="189"/>
    </row>
    <row r="4194" spans="1:6" x14ac:dyDescent="0.25">
      <c r="A4194" s="189"/>
      <c r="B4194" s="189"/>
      <c r="C4194" s="189"/>
      <c r="D4194" s="189"/>
      <c r="E4194" s="189"/>
      <c r="F4194" s="189"/>
    </row>
    <row r="4195" spans="1:6" x14ac:dyDescent="0.25">
      <c r="A4195" s="189"/>
      <c r="B4195" s="189"/>
      <c r="C4195" s="189"/>
      <c r="D4195" s="189"/>
      <c r="E4195" s="189"/>
      <c r="F4195" s="189"/>
    </row>
    <row r="4196" spans="1:6" x14ac:dyDescent="0.25">
      <c r="A4196" s="189"/>
      <c r="B4196" s="189"/>
      <c r="C4196" s="189"/>
      <c r="D4196" s="189"/>
      <c r="E4196" s="189"/>
      <c r="F4196" s="189"/>
    </row>
    <row r="4197" spans="1:6" x14ac:dyDescent="0.25">
      <c r="A4197" s="189"/>
      <c r="B4197" s="189"/>
      <c r="C4197" s="189"/>
      <c r="D4197" s="189"/>
      <c r="E4197" s="189"/>
      <c r="F4197" s="189"/>
    </row>
    <row r="4198" spans="1:6" x14ac:dyDescent="0.25">
      <c r="A4198" s="189"/>
      <c r="B4198" s="189"/>
      <c r="C4198" s="189"/>
      <c r="D4198" s="189"/>
      <c r="E4198" s="189"/>
      <c r="F4198" s="189"/>
    </row>
    <row r="4199" spans="1:6" x14ac:dyDescent="0.25">
      <c r="A4199" s="189"/>
      <c r="B4199" s="189"/>
      <c r="C4199" s="189"/>
      <c r="D4199" s="189"/>
      <c r="E4199" s="189"/>
      <c r="F4199" s="189"/>
    </row>
    <row r="4200" spans="1:6" x14ac:dyDescent="0.25">
      <c r="A4200" s="189"/>
      <c r="B4200" s="189"/>
      <c r="C4200" s="189"/>
      <c r="D4200" s="189"/>
      <c r="E4200" s="189"/>
      <c r="F4200" s="189"/>
    </row>
    <row r="4201" spans="1:6" x14ac:dyDescent="0.25">
      <c r="A4201" s="189"/>
      <c r="B4201" s="189"/>
      <c r="C4201" s="189"/>
      <c r="D4201" s="189"/>
      <c r="E4201" s="189"/>
      <c r="F4201" s="189"/>
    </row>
    <row r="4202" spans="1:6" x14ac:dyDescent="0.25">
      <c r="A4202" s="189"/>
      <c r="B4202" s="189"/>
      <c r="C4202" s="189"/>
      <c r="D4202" s="189"/>
      <c r="E4202" s="189"/>
      <c r="F4202" s="189"/>
    </row>
    <row r="4203" spans="1:6" x14ac:dyDescent="0.25">
      <c r="A4203" s="189"/>
      <c r="B4203" s="189"/>
      <c r="C4203" s="189"/>
      <c r="D4203" s="189"/>
      <c r="E4203" s="189"/>
      <c r="F4203" s="189"/>
    </row>
    <row r="4204" spans="1:6" x14ac:dyDescent="0.25">
      <c r="A4204" s="189"/>
      <c r="B4204" s="189"/>
      <c r="C4204" s="189"/>
      <c r="D4204" s="189"/>
      <c r="E4204" s="189"/>
      <c r="F4204" s="189"/>
    </row>
    <row r="4205" spans="1:6" x14ac:dyDescent="0.25">
      <c r="A4205" s="189"/>
      <c r="B4205" s="189"/>
      <c r="C4205" s="189"/>
      <c r="D4205" s="189"/>
      <c r="E4205" s="189"/>
      <c r="F4205" s="189"/>
    </row>
    <row r="4206" spans="1:6" x14ac:dyDescent="0.25">
      <c r="A4206" s="189"/>
      <c r="B4206" s="189"/>
      <c r="C4206" s="189"/>
      <c r="D4206" s="189"/>
      <c r="E4206" s="189"/>
      <c r="F4206" s="189"/>
    </row>
    <row r="4207" spans="1:6" x14ac:dyDescent="0.25">
      <c r="A4207" s="189"/>
      <c r="B4207" s="189"/>
      <c r="C4207" s="189"/>
      <c r="D4207" s="189"/>
      <c r="E4207" s="189"/>
      <c r="F4207" s="189"/>
    </row>
    <row r="4208" spans="1:6" x14ac:dyDescent="0.25">
      <c r="A4208" s="189"/>
      <c r="B4208" s="189"/>
      <c r="C4208" s="189"/>
      <c r="D4208" s="189"/>
      <c r="E4208" s="189"/>
      <c r="F4208" s="189"/>
    </row>
    <row r="4209" spans="1:6" x14ac:dyDescent="0.25">
      <c r="A4209" s="189"/>
      <c r="B4209" s="189"/>
      <c r="C4209" s="189"/>
      <c r="D4209" s="189"/>
      <c r="E4209" s="189"/>
      <c r="F4209" s="189"/>
    </row>
    <row r="4210" spans="1:6" x14ac:dyDescent="0.25">
      <c r="A4210" s="189"/>
      <c r="B4210" s="189"/>
      <c r="C4210" s="189"/>
      <c r="D4210" s="189"/>
      <c r="E4210" s="189"/>
      <c r="F4210" s="189"/>
    </row>
    <row r="4211" spans="1:6" x14ac:dyDescent="0.25">
      <c r="A4211" s="189"/>
      <c r="B4211" s="189"/>
      <c r="C4211" s="189"/>
      <c r="D4211" s="189"/>
      <c r="E4211" s="189"/>
      <c r="F4211" s="189"/>
    </row>
    <row r="4212" spans="1:6" x14ac:dyDescent="0.25">
      <c r="A4212" s="189"/>
      <c r="B4212" s="189"/>
      <c r="C4212" s="189"/>
      <c r="D4212" s="189"/>
      <c r="E4212" s="189"/>
      <c r="F4212" s="189"/>
    </row>
    <row r="4213" spans="1:6" x14ac:dyDescent="0.25">
      <c r="A4213" s="189"/>
      <c r="B4213" s="189"/>
      <c r="C4213" s="189"/>
      <c r="D4213" s="189"/>
      <c r="E4213" s="189"/>
      <c r="F4213" s="189"/>
    </row>
    <row r="4214" spans="1:6" x14ac:dyDescent="0.25">
      <c r="A4214" s="189"/>
      <c r="B4214" s="189"/>
      <c r="C4214" s="189"/>
      <c r="D4214" s="189"/>
      <c r="E4214" s="189"/>
      <c r="F4214" s="189"/>
    </row>
    <row r="4215" spans="1:6" x14ac:dyDescent="0.25">
      <c r="A4215" s="189"/>
      <c r="B4215" s="189"/>
      <c r="C4215" s="189"/>
      <c r="D4215" s="189"/>
      <c r="E4215" s="189"/>
      <c r="F4215" s="189"/>
    </row>
    <row r="4216" spans="1:6" x14ac:dyDescent="0.25">
      <c r="A4216" s="189"/>
      <c r="B4216" s="189"/>
      <c r="C4216" s="189"/>
      <c r="D4216" s="189"/>
      <c r="E4216" s="189"/>
      <c r="F4216" s="189"/>
    </row>
    <row r="4217" spans="1:6" x14ac:dyDescent="0.25">
      <c r="A4217" s="189"/>
      <c r="B4217" s="189"/>
      <c r="C4217" s="189"/>
      <c r="D4217" s="189"/>
      <c r="E4217" s="189"/>
      <c r="F4217" s="189"/>
    </row>
    <row r="4218" spans="1:6" x14ac:dyDescent="0.25">
      <c r="A4218" s="189"/>
      <c r="B4218" s="189"/>
      <c r="C4218" s="189"/>
      <c r="D4218" s="189"/>
      <c r="E4218" s="189"/>
      <c r="F4218" s="189"/>
    </row>
    <row r="4219" spans="1:6" x14ac:dyDescent="0.25">
      <c r="A4219" s="189"/>
      <c r="B4219" s="189"/>
      <c r="C4219" s="189"/>
      <c r="D4219" s="189"/>
      <c r="E4219" s="189"/>
      <c r="F4219" s="189"/>
    </row>
    <row r="4220" spans="1:6" x14ac:dyDescent="0.25">
      <c r="A4220" s="189"/>
      <c r="B4220" s="189"/>
      <c r="C4220" s="189"/>
      <c r="D4220" s="189"/>
      <c r="E4220" s="189"/>
      <c r="F4220" s="189"/>
    </row>
    <row r="4221" spans="1:6" x14ac:dyDescent="0.25">
      <c r="A4221" s="189"/>
      <c r="B4221" s="189"/>
      <c r="C4221" s="189"/>
      <c r="D4221" s="189"/>
      <c r="E4221" s="189"/>
      <c r="F4221" s="189"/>
    </row>
    <row r="4222" spans="1:6" x14ac:dyDescent="0.25">
      <c r="A4222" s="189"/>
      <c r="B4222" s="189"/>
      <c r="C4222" s="189"/>
      <c r="D4222" s="189"/>
      <c r="E4222" s="189"/>
      <c r="F4222" s="189"/>
    </row>
    <row r="4223" spans="1:6" x14ac:dyDescent="0.25">
      <c r="A4223" s="189"/>
      <c r="B4223" s="189"/>
      <c r="C4223" s="189"/>
      <c r="D4223" s="189"/>
      <c r="E4223" s="189"/>
      <c r="F4223" s="189"/>
    </row>
    <row r="4224" spans="1:6" x14ac:dyDescent="0.25">
      <c r="A4224" s="189"/>
      <c r="B4224" s="189"/>
      <c r="C4224" s="189"/>
      <c r="D4224" s="189"/>
      <c r="E4224" s="189"/>
      <c r="F4224" s="189"/>
    </row>
    <row r="4225" spans="1:6" x14ac:dyDescent="0.25">
      <c r="A4225" s="189"/>
      <c r="B4225" s="189"/>
      <c r="C4225" s="189"/>
      <c r="D4225" s="189"/>
      <c r="E4225" s="189"/>
      <c r="F4225" s="189"/>
    </row>
    <row r="4226" spans="1:6" x14ac:dyDescent="0.25">
      <c r="A4226" s="189"/>
      <c r="B4226" s="189"/>
      <c r="C4226" s="189"/>
      <c r="D4226" s="189"/>
      <c r="E4226" s="189"/>
      <c r="F4226" s="189"/>
    </row>
    <row r="4227" spans="1:6" x14ac:dyDescent="0.25">
      <c r="A4227" s="189"/>
      <c r="B4227" s="189"/>
      <c r="C4227" s="189"/>
      <c r="D4227" s="189"/>
      <c r="E4227" s="189"/>
      <c r="F4227" s="189"/>
    </row>
    <row r="4228" spans="1:6" x14ac:dyDescent="0.25">
      <c r="A4228" s="189"/>
      <c r="B4228" s="189"/>
      <c r="C4228" s="189"/>
      <c r="D4228" s="189"/>
      <c r="E4228" s="189"/>
      <c r="F4228" s="189"/>
    </row>
    <row r="4229" spans="1:6" x14ac:dyDescent="0.25">
      <c r="A4229" s="189"/>
      <c r="B4229" s="189"/>
      <c r="C4229" s="189"/>
      <c r="D4229" s="189"/>
      <c r="E4229" s="189"/>
      <c r="F4229" s="189"/>
    </row>
    <row r="4230" spans="1:6" x14ac:dyDescent="0.25">
      <c r="A4230" s="189"/>
      <c r="B4230" s="189"/>
      <c r="C4230" s="189"/>
      <c r="D4230" s="189"/>
      <c r="E4230" s="189"/>
      <c r="F4230" s="189"/>
    </row>
    <row r="4231" spans="1:6" x14ac:dyDescent="0.25">
      <c r="A4231" s="189"/>
      <c r="B4231" s="189"/>
      <c r="C4231" s="189"/>
      <c r="D4231" s="189"/>
      <c r="E4231" s="189"/>
      <c r="F4231" s="189"/>
    </row>
    <row r="4232" spans="1:6" x14ac:dyDescent="0.25">
      <c r="A4232" s="189"/>
      <c r="B4232" s="189"/>
      <c r="C4232" s="189"/>
      <c r="D4232" s="189"/>
      <c r="E4232" s="189"/>
      <c r="F4232" s="189"/>
    </row>
    <row r="4233" spans="1:6" x14ac:dyDescent="0.25">
      <c r="A4233" s="189"/>
      <c r="B4233" s="189"/>
      <c r="C4233" s="189"/>
      <c r="D4233" s="189"/>
      <c r="E4233" s="189"/>
      <c r="F4233" s="189"/>
    </row>
    <row r="4234" spans="1:6" x14ac:dyDescent="0.25">
      <c r="A4234" s="189"/>
      <c r="B4234" s="189"/>
      <c r="C4234" s="189"/>
      <c r="D4234" s="189"/>
      <c r="E4234" s="189"/>
      <c r="F4234" s="189"/>
    </row>
    <row r="4235" spans="1:6" x14ac:dyDescent="0.25">
      <c r="A4235" s="189"/>
      <c r="B4235" s="189"/>
      <c r="C4235" s="189"/>
      <c r="D4235" s="189"/>
      <c r="E4235" s="189"/>
      <c r="F4235" s="189"/>
    </row>
    <row r="4236" spans="1:6" x14ac:dyDescent="0.25">
      <c r="A4236" s="189"/>
      <c r="B4236" s="189"/>
      <c r="C4236" s="189"/>
      <c r="D4236" s="189"/>
      <c r="E4236" s="189"/>
      <c r="F4236" s="189"/>
    </row>
    <row r="4237" spans="1:6" x14ac:dyDescent="0.25">
      <c r="A4237" s="189"/>
      <c r="B4237" s="189"/>
      <c r="C4237" s="189"/>
      <c r="D4237" s="189"/>
      <c r="E4237" s="189"/>
      <c r="F4237" s="189"/>
    </row>
    <row r="4238" spans="1:6" x14ac:dyDescent="0.25">
      <c r="A4238" s="189"/>
      <c r="B4238" s="189"/>
      <c r="C4238" s="189"/>
      <c r="D4238" s="189"/>
      <c r="E4238" s="189"/>
      <c r="F4238" s="189"/>
    </row>
    <row r="4239" spans="1:6" x14ac:dyDescent="0.25">
      <c r="A4239" s="189"/>
      <c r="B4239" s="189"/>
      <c r="C4239" s="189"/>
      <c r="D4239" s="189"/>
      <c r="E4239" s="189"/>
      <c r="F4239" s="189"/>
    </row>
    <row r="4240" spans="1:6" x14ac:dyDescent="0.25">
      <c r="A4240" s="189"/>
      <c r="B4240" s="189"/>
      <c r="C4240" s="189"/>
      <c r="D4240" s="189"/>
      <c r="E4240" s="189"/>
      <c r="F4240" s="189"/>
    </row>
    <row r="4241" spans="1:6" x14ac:dyDescent="0.25">
      <c r="A4241" s="189"/>
      <c r="B4241" s="189"/>
      <c r="C4241" s="189"/>
      <c r="D4241" s="189"/>
      <c r="E4241" s="189"/>
      <c r="F4241" s="189"/>
    </row>
    <row r="4242" spans="1:6" x14ac:dyDescent="0.25">
      <c r="A4242" s="189"/>
      <c r="B4242" s="189"/>
      <c r="C4242" s="189"/>
      <c r="D4242" s="189"/>
      <c r="E4242" s="189"/>
      <c r="F4242" s="189"/>
    </row>
    <row r="4243" spans="1:6" x14ac:dyDescent="0.25">
      <c r="A4243" s="189"/>
      <c r="B4243" s="189"/>
      <c r="C4243" s="189"/>
      <c r="D4243" s="189"/>
      <c r="E4243" s="189"/>
      <c r="F4243" s="189"/>
    </row>
    <row r="4244" spans="1:6" x14ac:dyDescent="0.25">
      <c r="A4244" s="189"/>
      <c r="B4244" s="189"/>
      <c r="C4244" s="189"/>
      <c r="D4244" s="189"/>
      <c r="E4244" s="189"/>
      <c r="F4244" s="189"/>
    </row>
    <row r="4245" spans="1:6" x14ac:dyDescent="0.25">
      <c r="A4245" s="189"/>
      <c r="B4245" s="189"/>
      <c r="C4245" s="189"/>
      <c r="D4245" s="189"/>
      <c r="E4245" s="189"/>
      <c r="F4245" s="189"/>
    </row>
    <row r="4246" spans="1:6" x14ac:dyDescent="0.25">
      <c r="A4246" s="189"/>
      <c r="B4246" s="189"/>
      <c r="C4246" s="189"/>
      <c r="D4246" s="189"/>
      <c r="E4246" s="189"/>
      <c r="F4246" s="189"/>
    </row>
    <row r="4247" spans="1:6" x14ac:dyDescent="0.25">
      <c r="A4247" s="189"/>
      <c r="B4247" s="189"/>
      <c r="C4247" s="189"/>
      <c r="D4247" s="189"/>
      <c r="E4247" s="189"/>
      <c r="F4247" s="189"/>
    </row>
    <row r="4248" spans="1:6" x14ac:dyDescent="0.25">
      <c r="A4248" s="189"/>
      <c r="B4248" s="189"/>
      <c r="C4248" s="189"/>
      <c r="D4248" s="189"/>
      <c r="E4248" s="189"/>
      <c r="F4248" s="189"/>
    </row>
    <row r="4249" spans="1:6" x14ac:dyDescent="0.25">
      <c r="A4249" s="189"/>
      <c r="B4249" s="189"/>
      <c r="C4249" s="189"/>
      <c r="D4249" s="189"/>
      <c r="E4249" s="189"/>
      <c r="F4249" s="189"/>
    </row>
    <row r="4250" spans="1:6" x14ac:dyDescent="0.25">
      <c r="A4250" s="189"/>
      <c r="B4250" s="189"/>
      <c r="C4250" s="189"/>
      <c r="D4250" s="189"/>
      <c r="E4250" s="189"/>
      <c r="F4250" s="189"/>
    </row>
    <row r="4251" spans="1:6" x14ac:dyDescent="0.25">
      <c r="A4251" s="189"/>
      <c r="B4251" s="189"/>
      <c r="C4251" s="189"/>
      <c r="D4251" s="189"/>
      <c r="E4251" s="189"/>
      <c r="F4251" s="189"/>
    </row>
    <row r="4252" spans="1:6" x14ac:dyDescent="0.25">
      <c r="A4252" s="189"/>
      <c r="B4252" s="189"/>
      <c r="C4252" s="189"/>
      <c r="D4252" s="189"/>
      <c r="E4252" s="189"/>
      <c r="F4252" s="189"/>
    </row>
    <row r="4253" spans="1:6" x14ac:dyDescent="0.25">
      <c r="A4253" s="189"/>
      <c r="B4253" s="189"/>
      <c r="C4253" s="189"/>
      <c r="D4253" s="189"/>
      <c r="E4253" s="189"/>
      <c r="F4253" s="189"/>
    </row>
    <row r="4254" spans="1:6" x14ac:dyDescent="0.25">
      <c r="A4254" s="189"/>
      <c r="B4254" s="189"/>
      <c r="C4254" s="189"/>
      <c r="D4254" s="189"/>
      <c r="E4254" s="189"/>
      <c r="F4254" s="189"/>
    </row>
    <row r="4255" spans="1:6" x14ac:dyDescent="0.25">
      <c r="A4255" s="189"/>
      <c r="B4255" s="189"/>
      <c r="C4255" s="189"/>
      <c r="D4255" s="189"/>
      <c r="E4255" s="189"/>
      <c r="F4255" s="189"/>
    </row>
    <row r="4256" spans="1:6" x14ac:dyDescent="0.25">
      <c r="A4256" s="189"/>
      <c r="B4256" s="189"/>
      <c r="C4256" s="189"/>
      <c r="D4256" s="189"/>
      <c r="E4256" s="189"/>
      <c r="F4256" s="189"/>
    </row>
    <row r="4257" spans="1:6" x14ac:dyDescent="0.25">
      <c r="A4257" s="189"/>
      <c r="B4257" s="189"/>
      <c r="C4257" s="189"/>
      <c r="D4257" s="189"/>
      <c r="E4257" s="189"/>
      <c r="F4257" s="189"/>
    </row>
    <row r="4258" spans="1:6" x14ac:dyDescent="0.25">
      <c r="A4258" s="189"/>
      <c r="B4258" s="189"/>
      <c r="C4258" s="189"/>
      <c r="D4258" s="189"/>
      <c r="E4258" s="189"/>
      <c r="F4258" s="189"/>
    </row>
    <row r="4259" spans="1:6" x14ac:dyDescent="0.25">
      <c r="A4259" s="189"/>
      <c r="B4259" s="189"/>
      <c r="C4259" s="189"/>
      <c r="D4259" s="189"/>
      <c r="E4259" s="189"/>
      <c r="F4259" s="189"/>
    </row>
    <row r="4260" spans="1:6" x14ac:dyDescent="0.25">
      <c r="A4260" s="189"/>
      <c r="B4260" s="189"/>
      <c r="C4260" s="189"/>
      <c r="D4260" s="189"/>
      <c r="E4260" s="189"/>
      <c r="F4260" s="189"/>
    </row>
    <row r="4261" spans="1:6" x14ac:dyDescent="0.25">
      <c r="A4261" s="189"/>
      <c r="B4261" s="189"/>
      <c r="C4261" s="189"/>
      <c r="D4261" s="189"/>
      <c r="E4261" s="189"/>
      <c r="F4261" s="189"/>
    </row>
    <row r="4262" spans="1:6" x14ac:dyDescent="0.25">
      <c r="A4262" s="189"/>
      <c r="B4262" s="189"/>
      <c r="C4262" s="189"/>
      <c r="D4262" s="189"/>
      <c r="E4262" s="189"/>
      <c r="F4262" s="189"/>
    </row>
    <row r="4263" spans="1:6" x14ac:dyDescent="0.25">
      <c r="A4263" s="189"/>
      <c r="B4263" s="189"/>
      <c r="C4263" s="189"/>
      <c r="D4263" s="189"/>
      <c r="E4263" s="189"/>
      <c r="F4263" s="189"/>
    </row>
    <row r="4264" spans="1:6" x14ac:dyDescent="0.25">
      <c r="A4264" s="189"/>
      <c r="B4264" s="189"/>
      <c r="C4264" s="189"/>
      <c r="D4264" s="189"/>
      <c r="E4264" s="189"/>
      <c r="F4264" s="189"/>
    </row>
    <row r="4265" spans="1:6" x14ac:dyDescent="0.25">
      <c r="A4265" s="189"/>
      <c r="B4265" s="189"/>
      <c r="C4265" s="189"/>
      <c r="D4265" s="189"/>
      <c r="E4265" s="189"/>
      <c r="F4265" s="189"/>
    </row>
    <row r="4266" spans="1:6" x14ac:dyDescent="0.25">
      <c r="A4266" s="189"/>
      <c r="B4266" s="189"/>
      <c r="C4266" s="189"/>
      <c r="D4266" s="189"/>
      <c r="E4266" s="189"/>
      <c r="F4266" s="189"/>
    </row>
    <row r="4267" spans="1:6" x14ac:dyDescent="0.25">
      <c r="A4267" s="189"/>
      <c r="B4267" s="189"/>
      <c r="C4267" s="189"/>
      <c r="D4267" s="189"/>
      <c r="E4267" s="189"/>
      <c r="F4267" s="189"/>
    </row>
    <row r="4268" spans="1:6" x14ac:dyDescent="0.25">
      <c r="A4268" s="189"/>
      <c r="B4268" s="189"/>
      <c r="C4268" s="189"/>
      <c r="D4268" s="189"/>
      <c r="E4268" s="189"/>
      <c r="F4268" s="189"/>
    </row>
    <row r="4269" spans="1:6" x14ac:dyDescent="0.25">
      <c r="A4269" s="189"/>
      <c r="B4269" s="189"/>
      <c r="C4269" s="189"/>
      <c r="D4269" s="189"/>
      <c r="E4269" s="189"/>
      <c r="F4269" s="189"/>
    </row>
    <row r="4270" spans="1:6" x14ac:dyDescent="0.25">
      <c r="A4270" s="189"/>
      <c r="B4270" s="189"/>
      <c r="C4270" s="189"/>
      <c r="D4270" s="189"/>
      <c r="E4270" s="189"/>
      <c r="F4270" s="189"/>
    </row>
    <row r="4271" spans="1:6" x14ac:dyDescent="0.25">
      <c r="A4271" s="189"/>
      <c r="B4271" s="189"/>
      <c r="C4271" s="189"/>
      <c r="D4271" s="189"/>
      <c r="E4271" s="189"/>
      <c r="F4271" s="189"/>
    </row>
    <row r="4272" spans="1:6" x14ac:dyDescent="0.25">
      <c r="A4272" s="189"/>
      <c r="B4272" s="189"/>
      <c r="C4272" s="189"/>
      <c r="D4272" s="189"/>
      <c r="E4272" s="189"/>
      <c r="F4272" s="189"/>
    </row>
    <row r="4273" spans="1:6" x14ac:dyDescent="0.25">
      <c r="A4273" s="189"/>
      <c r="B4273" s="189"/>
      <c r="C4273" s="189"/>
      <c r="D4273" s="189"/>
      <c r="E4273" s="189"/>
      <c r="F4273" s="189"/>
    </row>
    <row r="4274" spans="1:6" x14ac:dyDescent="0.25">
      <c r="A4274" s="189"/>
      <c r="B4274" s="189"/>
      <c r="C4274" s="189"/>
      <c r="D4274" s="189"/>
      <c r="E4274" s="189"/>
      <c r="F4274" s="189"/>
    </row>
    <row r="4275" spans="1:6" x14ac:dyDescent="0.25">
      <c r="A4275" s="189"/>
      <c r="B4275" s="189"/>
      <c r="C4275" s="189"/>
      <c r="D4275" s="189"/>
      <c r="E4275" s="189"/>
      <c r="F4275" s="189"/>
    </row>
    <row r="4276" spans="1:6" x14ac:dyDescent="0.25">
      <c r="A4276" s="189"/>
      <c r="B4276" s="189"/>
      <c r="C4276" s="189"/>
      <c r="D4276" s="189"/>
      <c r="E4276" s="189"/>
      <c r="F4276" s="189"/>
    </row>
    <row r="4277" spans="1:6" x14ac:dyDescent="0.25">
      <c r="A4277" s="189"/>
      <c r="B4277" s="189"/>
      <c r="C4277" s="189"/>
      <c r="D4277" s="189"/>
      <c r="E4277" s="189"/>
      <c r="F4277" s="189"/>
    </row>
    <row r="4278" spans="1:6" x14ac:dyDescent="0.25">
      <c r="A4278" s="189"/>
      <c r="B4278" s="189"/>
      <c r="C4278" s="189"/>
      <c r="D4278" s="189"/>
      <c r="E4278" s="189"/>
      <c r="F4278" s="189"/>
    </row>
    <row r="4279" spans="1:6" x14ac:dyDescent="0.25">
      <c r="A4279" s="189"/>
      <c r="B4279" s="189"/>
      <c r="C4279" s="189"/>
      <c r="D4279" s="189"/>
      <c r="E4279" s="189"/>
      <c r="F4279" s="189"/>
    </row>
    <row r="4280" spans="1:6" x14ac:dyDescent="0.25">
      <c r="A4280" s="189"/>
      <c r="B4280" s="189"/>
      <c r="C4280" s="189"/>
      <c r="D4280" s="189"/>
      <c r="E4280" s="189"/>
      <c r="F4280" s="189"/>
    </row>
    <row r="4281" spans="1:6" x14ac:dyDescent="0.25">
      <c r="A4281" s="189"/>
      <c r="B4281" s="189"/>
      <c r="C4281" s="189"/>
      <c r="D4281" s="189"/>
      <c r="E4281" s="189"/>
      <c r="F4281" s="189"/>
    </row>
    <row r="4282" spans="1:6" x14ac:dyDescent="0.25">
      <c r="A4282" s="189"/>
      <c r="B4282" s="189"/>
      <c r="C4282" s="189"/>
      <c r="D4282" s="189"/>
      <c r="E4282" s="189"/>
      <c r="F4282" s="189"/>
    </row>
    <row r="4283" spans="1:6" x14ac:dyDescent="0.25">
      <c r="A4283" s="189"/>
      <c r="B4283" s="189"/>
      <c r="C4283" s="189"/>
      <c r="D4283" s="189"/>
      <c r="E4283" s="189"/>
      <c r="F4283" s="189"/>
    </row>
    <row r="4284" spans="1:6" x14ac:dyDescent="0.25">
      <c r="A4284" s="189"/>
      <c r="B4284" s="189"/>
      <c r="C4284" s="189"/>
      <c r="D4284" s="189"/>
      <c r="E4284" s="189"/>
      <c r="F4284" s="189"/>
    </row>
    <row r="4285" spans="1:6" x14ac:dyDescent="0.25">
      <c r="A4285" s="189"/>
      <c r="B4285" s="189"/>
      <c r="C4285" s="189"/>
      <c r="D4285" s="189"/>
      <c r="E4285" s="189"/>
      <c r="F4285" s="189"/>
    </row>
    <row r="4286" spans="1:6" x14ac:dyDescent="0.25">
      <c r="A4286" s="189"/>
      <c r="B4286" s="189"/>
      <c r="C4286" s="189"/>
      <c r="D4286" s="189"/>
      <c r="E4286" s="189"/>
      <c r="F4286" s="189"/>
    </row>
    <row r="4287" spans="1:6" x14ac:dyDescent="0.25">
      <c r="A4287" s="189"/>
      <c r="B4287" s="189"/>
      <c r="C4287" s="189"/>
      <c r="D4287" s="189"/>
      <c r="E4287" s="189"/>
      <c r="F4287" s="189"/>
    </row>
    <row r="4288" spans="1:6" x14ac:dyDescent="0.25">
      <c r="A4288" s="189"/>
      <c r="B4288" s="189"/>
      <c r="C4288" s="189"/>
      <c r="D4288" s="189"/>
      <c r="E4288" s="189"/>
      <c r="F4288" s="189"/>
    </row>
    <row r="4289" spans="1:6" x14ac:dyDescent="0.25">
      <c r="A4289" s="189"/>
      <c r="B4289" s="189"/>
      <c r="C4289" s="189"/>
      <c r="D4289" s="189"/>
      <c r="E4289" s="189"/>
      <c r="F4289" s="189"/>
    </row>
    <row r="4290" spans="1:6" x14ac:dyDescent="0.25">
      <c r="A4290" s="189"/>
      <c r="B4290" s="189"/>
      <c r="C4290" s="189"/>
      <c r="D4290" s="189"/>
      <c r="E4290" s="189"/>
      <c r="F4290" s="189"/>
    </row>
    <row r="4291" spans="1:6" x14ac:dyDescent="0.25">
      <c r="A4291" s="189"/>
      <c r="B4291" s="189"/>
      <c r="C4291" s="189"/>
      <c r="D4291" s="189"/>
      <c r="E4291" s="189"/>
      <c r="F4291" s="189"/>
    </row>
    <row r="4292" spans="1:6" x14ac:dyDescent="0.25">
      <c r="A4292" s="189"/>
      <c r="B4292" s="189"/>
      <c r="C4292" s="189"/>
      <c r="D4292" s="189"/>
      <c r="E4292" s="189"/>
      <c r="F4292" s="189"/>
    </row>
    <row r="4293" spans="1:6" x14ac:dyDescent="0.25">
      <c r="A4293" s="189"/>
      <c r="B4293" s="189"/>
      <c r="C4293" s="189"/>
      <c r="D4293" s="189"/>
      <c r="E4293" s="189"/>
      <c r="F4293" s="189"/>
    </row>
    <row r="4294" spans="1:6" x14ac:dyDescent="0.25">
      <c r="A4294" s="189"/>
      <c r="B4294" s="189"/>
      <c r="C4294" s="189"/>
      <c r="D4294" s="189"/>
      <c r="E4294" s="189"/>
      <c r="F4294" s="189"/>
    </row>
    <row r="4295" spans="1:6" x14ac:dyDescent="0.25">
      <c r="A4295" s="189"/>
      <c r="B4295" s="189"/>
      <c r="C4295" s="189"/>
      <c r="D4295" s="189"/>
      <c r="E4295" s="189"/>
      <c r="F4295" s="189"/>
    </row>
    <row r="4296" spans="1:6" x14ac:dyDescent="0.25">
      <c r="A4296" s="189"/>
      <c r="B4296" s="189"/>
      <c r="C4296" s="189"/>
      <c r="D4296" s="189"/>
      <c r="E4296" s="189"/>
      <c r="F4296" s="189"/>
    </row>
    <row r="4297" spans="1:6" x14ac:dyDescent="0.25">
      <c r="A4297" s="189"/>
      <c r="B4297" s="189"/>
      <c r="C4297" s="189"/>
      <c r="D4297" s="189"/>
      <c r="E4297" s="189"/>
      <c r="F4297" s="189"/>
    </row>
    <row r="4298" spans="1:6" x14ac:dyDescent="0.25">
      <c r="A4298" s="189"/>
      <c r="B4298" s="189"/>
      <c r="C4298" s="189"/>
      <c r="D4298" s="189"/>
      <c r="E4298" s="189"/>
      <c r="F4298" s="189"/>
    </row>
    <row r="4299" spans="1:6" x14ac:dyDescent="0.25">
      <c r="A4299" s="189"/>
      <c r="B4299" s="189"/>
      <c r="C4299" s="189"/>
      <c r="D4299" s="189"/>
      <c r="E4299" s="189"/>
      <c r="F4299" s="189"/>
    </row>
    <row r="4300" spans="1:6" x14ac:dyDescent="0.25">
      <c r="A4300" s="189"/>
      <c r="B4300" s="189"/>
      <c r="C4300" s="189"/>
      <c r="D4300" s="189"/>
      <c r="E4300" s="189"/>
      <c r="F4300" s="189"/>
    </row>
    <row r="4301" spans="1:6" x14ac:dyDescent="0.25">
      <c r="A4301" s="189"/>
      <c r="B4301" s="189"/>
      <c r="C4301" s="189"/>
      <c r="D4301" s="189"/>
      <c r="E4301" s="189"/>
      <c r="F4301" s="189"/>
    </row>
    <row r="4302" spans="1:6" x14ac:dyDescent="0.25">
      <c r="A4302" s="189"/>
      <c r="B4302" s="189"/>
      <c r="C4302" s="189"/>
      <c r="D4302" s="189"/>
      <c r="E4302" s="189"/>
      <c r="F4302" s="189"/>
    </row>
    <row r="4303" spans="1:6" x14ac:dyDescent="0.25">
      <c r="A4303" s="189"/>
      <c r="B4303" s="189"/>
      <c r="C4303" s="189"/>
      <c r="D4303" s="189"/>
      <c r="E4303" s="189"/>
      <c r="F4303" s="189"/>
    </row>
    <row r="4304" spans="1:6" x14ac:dyDescent="0.25">
      <c r="A4304" s="189"/>
      <c r="B4304" s="189"/>
      <c r="C4304" s="189"/>
      <c r="D4304" s="189"/>
      <c r="E4304" s="189"/>
      <c r="F4304" s="189"/>
    </row>
    <row r="4305" spans="1:6" x14ac:dyDescent="0.25">
      <c r="A4305" s="189"/>
      <c r="B4305" s="189"/>
      <c r="C4305" s="189"/>
      <c r="D4305" s="189"/>
      <c r="E4305" s="189"/>
      <c r="F4305" s="189"/>
    </row>
    <row r="4306" spans="1:6" x14ac:dyDescent="0.25">
      <c r="A4306" s="189"/>
      <c r="B4306" s="189"/>
      <c r="C4306" s="189"/>
      <c r="D4306" s="189"/>
      <c r="E4306" s="189"/>
      <c r="F4306" s="189"/>
    </row>
    <row r="4307" spans="1:6" x14ac:dyDescent="0.25">
      <c r="A4307" s="189"/>
      <c r="B4307" s="189"/>
      <c r="C4307" s="189"/>
      <c r="D4307" s="189"/>
      <c r="E4307" s="189"/>
      <c r="F4307" s="189"/>
    </row>
    <row r="4308" spans="1:6" x14ac:dyDescent="0.25">
      <c r="A4308" s="189"/>
      <c r="B4308" s="189"/>
      <c r="C4308" s="189"/>
      <c r="D4308" s="189"/>
      <c r="E4308" s="189"/>
      <c r="F4308" s="189"/>
    </row>
    <row r="4309" spans="1:6" x14ac:dyDescent="0.25">
      <c r="A4309" s="189"/>
      <c r="B4309" s="189"/>
      <c r="C4309" s="189"/>
      <c r="D4309" s="189"/>
      <c r="E4309" s="189"/>
      <c r="F4309" s="189"/>
    </row>
    <row r="4310" spans="1:6" x14ac:dyDescent="0.25">
      <c r="A4310" s="189"/>
      <c r="B4310" s="189"/>
      <c r="C4310" s="189"/>
      <c r="D4310" s="189"/>
      <c r="E4310" s="189"/>
      <c r="F4310" s="189"/>
    </row>
    <row r="4311" spans="1:6" x14ac:dyDescent="0.25">
      <c r="A4311" s="189"/>
      <c r="B4311" s="189"/>
      <c r="C4311" s="189"/>
      <c r="D4311" s="189"/>
      <c r="E4311" s="189"/>
      <c r="F4311" s="189"/>
    </row>
    <row r="4312" spans="1:6" x14ac:dyDescent="0.25">
      <c r="A4312" s="189"/>
      <c r="B4312" s="189"/>
      <c r="C4312" s="189"/>
      <c r="D4312" s="189"/>
      <c r="E4312" s="189"/>
      <c r="F4312" s="189"/>
    </row>
    <row r="4313" spans="1:6" x14ac:dyDescent="0.25">
      <c r="A4313" s="189"/>
      <c r="B4313" s="189"/>
      <c r="C4313" s="189"/>
      <c r="D4313" s="189"/>
      <c r="E4313" s="189"/>
      <c r="F4313" s="189"/>
    </row>
    <row r="4314" spans="1:6" x14ac:dyDescent="0.25">
      <c r="A4314" s="189"/>
      <c r="B4314" s="189"/>
      <c r="C4314" s="189"/>
      <c r="D4314" s="189"/>
      <c r="E4314" s="189"/>
      <c r="F4314" s="189"/>
    </row>
    <row r="4315" spans="1:6" x14ac:dyDescent="0.25">
      <c r="A4315" s="189"/>
      <c r="B4315" s="189"/>
      <c r="C4315" s="189"/>
      <c r="D4315" s="189"/>
      <c r="E4315" s="189"/>
      <c r="F4315" s="189"/>
    </row>
    <row r="4316" spans="1:6" x14ac:dyDescent="0.25">
      <c r="A4316" s="189"/>
      <c r="B4316" s="189"/>
      <c r="C4316" s="189"/>
      <c r="D4316" s="189"/>
      <c r="E4316" s="189"/>
      <c r="F4316" s="189"/>
    </row>
    <row r="4317" spans="1:6" x14ac:dyDescent="0.25">
      <c r="A4317" s="189"/>
      <c r="B4317" s="189"/>
      <c r="C4317" s="189"/>
      <c r="D4317" s="189"/>
      <c r="E4317" s="189"/>
      <c r="F4317" s="189"/>
    </row>
    <row r="4318" spans="1:6" x14ac:dyDescent="0.25">
      <c r="A4318" s="189"/>
      <c r="B4318" s="189"/>
      <c r="C4318" s="189"/>
      <c r="D4318" s="189"/>
      <c r="E4318" s="189"/>
      <c r="F4318" s="189"/>
    </row>
    <row r="4319" spans="1:6" x14ac:dyDescent="0.25">
      <c r="A4319" s="189"/>
      <c r="B4319" s="189"/>
      <c r="C4319" s="189"/>
      <c r="D4319" s="189"/>
      <c r="E4319" s="189"/>
      <c r="F4319" s="189"/>
    </row>
    <row r="4320" spans="1:6" x14ac:dyDescent="0.25">
      <c r="A4320" s="189"/>
      <c r="B4320" s="189"/>
      <c r="C4320" s="189"/>
      <c r="D4320" s="189"/>
      <c r="E4320" s="189"/>
      <c r="F4320" s="189"/>
    </row>
    <row r="4321" spans="1:6" x14ac:dyDescent="0.25">
      <c r="A4321" s="189"/>
      <c r="B4321" s="189"/>
      <c r="C4321" s="189"/>
      <c r="D4321" s="189"/>
      <c r="E4321" s="189"/>
      <c r="F4321" s="189"/>
    </row>
    <row r="4322" spans="1:6" x14ac:dyDescent="0.25">
      <c r="A4322" s="189"/>
      <c r="B4322" s="189"/>
      <c r="C4322" s="189"/>
      <c r="D4322" s="189"/>
      <c r="E4322" s="189"/>
      <c r="F4322" s="189"/>
    </row>
    <row r="4323" spans="1:6" x14ac:dyDescent="0.25">
      <c r="A4323" s="189"/>
      <c r="B4323" s="189"/>
      <c r="C4323" s="189"/>
      <c r="D4323" s="189"/>
      <c r="E4323" s="189"/>
      <c r="F4323" s="189"/>
    </row>
    <row r="4324" spans="1:6" x14ac:dyDescent="0.25">
      <c r="A4324" s="189"/>
      <c r="B4324" s="189"/>
      <c r="C4324" s="189"/>
      <c r="D4324" s="189"/>
      <c r="E4324" s="189"/>
      <c r="F4324" s="189"/>
    </row>
    <row r="4325" spans="1:6" x14ac:dyDescent="0.25">
      <c r="A4325" s="189"/>
      <c r="B4325" s="189"/>
      <c r="C4325" s="189"/>
      <c r="D4325" s="189"/>
      <c r="E4325" s="189"/>
      <c r="F4325" s="189"/>
    </row>
    <row r="4326" spans="1:6" x14ac:dyDescent="0.25">
      <c r="A4326" s="189"/>
      <c r="B4326" s="189"/>
      <c r="C4326" s="189"/>
      <c r="D4326" s="189"/>
      <c r="E4326" s="189"/>
      <c r="F4326" s="189"/>
    </row>
    <row r="4327" spans="1:6" x14ac:dyDescent="0.25">
      <c r="A4327" s="189"/>
      <c r="B4327" s="189"/>
      <c r="C4327" s="189"/>
      <c r="D4327" s="189"/>
      <c r="E4327" s="189"/>
      <c r="F4327" s="189"/>
    </row>
    <row r="4328" spans="1:6" x14ac:dyDescent="0.25">
      <c r="A4328" s="189"/>
      <c r="B4328" s="189"/>
      <c r="C4328" s="189"/>
      <c r="D4328" s="189"/>
      <c r="E4328" s="189"/>
      <c r="F4328" s="189"/>
    </row>
    <row r="4329" spans="1:6" x14ac:dyDescent="0.25">
      <c r="A4329" s="189"/>
      <c r="B4329" s="189"/>
      <c r="C4329" s="189"/>
      <c r="D4329" s="189"/>
      <c r="E4329" s="189"/>
      <c r="F4329" s="189"/>
    </row>
    <row r="4330" spans="1:6" x14ac:dyDescent="0.25">
      <c r="A4330" s="189"/>
      <c r="B4330" s="189"/>
      <c r="C4330" s="189"/>
      <c r="D4330" s="189"/>
      <c r="E4330" s="189"/>
      <c r="F4330" s="189"/>
    </row>
    <row r="4331" spans="1:6" x14ac:dyDescent="0.25">
      <c r="A4331" s="189"/>
      <c r="B4331" s="189"/>
      <c r="C4331" s="189"/>
      <c r="D4331" s="189"/>
      <c r="E4331" s="189"/>
      <c r="F4331" s="189"/>
    </row>
    <row r="4332" spans="1:6" x14ac:dyDescent="0.25">
      <c r="A4332" s="189"/>
      <c r="B4332" s="189"/>
      <c r="C4332" s="189"/>
      <c r="D4332" s="189"/>
      <c r="E4332" s="189"/>
      <c r="F4332" s="189"/>
    </row>
    <row r="4333" spans="1:6" x14ac:dyDescent="0.25">
      <c r="A4333" s="189"/>
      <c r="B4333" s="189"/>
      <c r="C4333" s="189"/>
      <c r="D4333" s="189"/>
      <c r="E4333" s="189"/>
      <c r="F4333" s="189"/>
    </row>
    <row r="4334" spans="1:6" x14ac:dyDescent="0.25">
      <c r="A4334" s="189"/>
      <c r="B4334" s="189"/>
      <c r="C4334" s="189"/>
      <c r="D4334" s="189"/>
      <c r="E4334" s="189"/>
      <c r="F4334" s="189"/>
    </row>
    <row r="4335" spans="1:6" x14ac:dyDescent="0.25">
      <c r="A4335" s="189"/>
      <c r="B4335" s="189"/>
      <c r="C4335" s="189"/>
      <c r="D4335" s="189"/>
      <c r="E4335" s="189"/>
      <c r="F4335" s="189"/>
    </row>
    <row r="4336" spans="1:6" x14ac:dyDescent="0.25">
      <c r="A4336" s="189"/>
      <c r="B4336" s="189"/>
      <c r="C4336" s="189"/>
      <c r="D4336" s="189"/>
      <c r="E4336" s="189"/>
      <c r="F4336" s="189"/>
    </row>
    <row r="4337" spans="1:6" x14ac:dyDescent="0.25">
      <c r="A4337" s="189"/>
      <c r="B4337" s="189"/>
      <c r="C4337" s="189"/>
      <c r="D4337" s="189"/>
      <c r="E4337" s="189"/>
      <c r="F4337" s="189"/>
    </row>
    <row r="4338" spans="1:6" x14ac:dyDescent="0.25">
      <c r="A4338" s="189"/>
      <c r="B4338" s="189"/>
      <c r="C4338" s="189"/>
      <c r="D4338" s="189"/>
      <c r="E4338" s="189"/>
      <c r="F4338" s="189"/>
    </row>
    <row r="4339" spans="1:6" x14ac:dyDescent="0.25">
      <c r="A4339" s="189"/>
      <c r="B4339" s="189"/>
      <c r="C4339" s="189"/>
      <c r="D4339" s="189"/>
      <c r="E4339" s="189"/>
      <c r="F4339" s="189"/>
    </row>
    <row r="4340" spans="1:6" x14ac:dyDescent="0.25">
      <c r="A4340" s="189"/>
      <c r="B4340" s="189"/>
      <c r="C4340" s="189"/>
      <c r="D4340" s="189"/>
      <c r="E4340" s="189"/>
      <c r="F4340" s="189"/>
    </row>
    <row r="4341" spans="1:6" x14ac:dyDescent="0.25">
      <c r="A4341" s="189"/>
      <c r="B4341" s="189"/>
      <c r="C4341" s="189"/>
      <c r="D4341" s="189"/>
      <c r="E4341" s="189"/>
      <c r="F4341" s="189"/>
    </row>
    <row r="4342" spans="1:6" x14ac:dyDescent="0.25">
      <c r="A4342" s="189"/>
      <c r="B4342" s="189"/>
      <c r="C4342" s="189"/>
      <c r="D4342" s="189"/>
      <c r="E4342" s="189"/>
      <c r="F4342" s="189"/>
    </row>
    <row r="4343" spans="1:6" x14ac:dyDescent="0.25">
      <c r="A4343" s="189"/>
      <c r="B4343" s="189"/>
      <c r="C4343" s="189"/>
      <c r="D4343" s="189"/>
      <c r="E4343" s="189"/>
      <c r="F4343" s="189"/>
    </row>
    <row r="4344" spans="1:6" x14ac:dyDescent="0.25">
      <c r="A4344" s="189"/>
      <c r="B4344" s="189"/>
      <c r="C4344" s="189"/>
      <c r="D4344" s="189"/>
      <c r="E4344" s="189"/>
      <c r="F4344" s="189"/>
    </row>
    <row r="4345" spans="1:6" x14ac:dyDescent="0.25">
      <c r="A4345" s="189"/>
      <c r="B4345" s="189"/>
      <c r="C4345" s="189"/>
      <c r="D4345" s="189"/>
      <c r="E4345" s="189"/>
      <c r="F4345" s="189"/>
    </row>
    <row r="4346" spans="1:6" x14ac:dyDescent="0.25">
      <c r="A4346" s="189"/>
      <c r="B4346" s="189"/>
      <c r="C4346" s="189"/>
      <c r="D4346" s="189"/>
      <c r="E4346" s="189"/>
      <c r="F4346" s="189"/>
    </row>
    <row r="4347" spans="1:6" x14ac:dyDescent="0.25">
      <c r="A4347" s="189"/>
      <c r="B4347" s="189"/>
      <c r="C4347" s="189"/>
      <c r="D4347" s="189"/>
      <c r="E4347" s="189"/>
      <c r="F4347" s="189"/>
    </row>
    <row r="4348" spans="1:6" x14ac:dyDescent="0.25">
      <c r="A4348" s="189"/>
      <c r="B4348" s="189"/>
      <c r="C4348" s="189"/>
      <c r="D4348" s="189"/>
      <c r="E4348" s="189"/>
      <c r="F4348" s="189"/>
    </row>
    <row r="4349" spans="1:6" x14ac:dyDescent="0.25">
      <c r="A4349" s="189"/>
      <c r="B4349" s="189"/>
      <c r="C4349" s="189"/>
      <c r="D4349" s="189"/>
      <c r="E4349" s="189"/>
      <c r="F4349" s="189"/>
    </row>
    <row r="4350" spans="1:6" x14ac:dyDescent="0.25">
      <c r="A4350" s="189"/>
      <c r="B4350" s="189"/>
      <c r="C4350" s="189"/>
      <c r="D4350" s="189"/>
      <c r="E4350" s="189"/>
      <c r="F4350" s="189"/>
    </row>
    <row r="4351" spans="1:6" x14ac:dyDescent="0.25">
      <c r="A4351" s="189"/>
      <c r="B4351" s="189"/>
      <c r="C4351" s="189"/>
      <c r="D4351" s="189"/>
      <c r="E4351" s="189"/>
      <c r="F4351" s="189"/>
    </row>
    <row r="4352" spans="1:6" x14ac:dyDescent="0.25">
      <c r="A4352" s="189"/>
      <c r="B4352" s="189"/>
      <c r="C4352" s="189"/>
      <c r="D4352" s="189"/>
      <c r="E4352" s="189"/>
      <c r="F4352" s="189"/>
    </row>
    <row r="4353" spans="1:6" x14ac:dyDescent="0.25">
      <c r="A4353" s="189"/>
      <c r="B4353" s="189"/>
      <c r="C4353" s="189"/>
      <c r="D4353" s="189"/>
      <c r="E4353" s="189"/>
      <c r="F4353" s="189"/>
    </row>
    <row r="4354" spans="1:6" x14ac:dyDescent="0.25">
      <c r="A4354" s="189"/>
      <c r="B4354" s="189"/>
      <c r="C4354" s="189"/>
      <c r="D4354" s="189"/>
      <c r="E4354" s="189"/>
      <c r="F4354" s="189"/>
    </row>
    <row r="4355" spans="1:6" x14ac:dyDescent="0.25">
      <c r="A4355" s="189"/>
      <c r="B4355" s="189"/>
      <c r="C4355" s="189"/>
      <c r="D4355" s="189"/>
      <c r="E4355" s="189"/>
      <c r="F4355" s="189"/>
    </row>
    <row r="4356" spans="1:6" x14ac:dyDescent="0.25">
      <c r="A4356" s="189"/>
      <c r="B4356" s="189"/>
      <c r="C4356" s="189"/>
      <c r="D4356" s="189"/>
      <c r="E4356" s="189"/>
      <c r="F4356" s="189"/>
    </row>
    <row r="4357" spans="1:6" x14ac:dyDescent="0.25">
      <c r="A4357" s="189"/>
      <c r="B4357" s="189"/>
      <c r="C4357" s="189"/>
      <c r="D4357" s="189"/>
      <c r="E4357" s="189"/>
      <c r="F4357" s="189"/>
    </row>
    <row r="4358" spans="1:6" x14ac:dyDescent="0.25">
      <c r="A4358" s="189"/>
      <c r="B4358" s="189"/>
      <c r="C4358" s="189"/>
      <c r="D4358" s="189"/>
      <c r="E4358" s="189"/>
      <c r="F4358" s="189"/>
    </row>
    <row r="4359" spans="1:6" x14ac:dyDescent="0.25">
      <c r="A4359" s="189"/>
      <c r="B4359" s="189"/>
      <c r="C4359" s="189"/>
      <c r="D4359" s="189"/>
      <c r="E4359" s="189"/>
      <c r="F4359" s="189"/>
    </row>
    <row r="4360" spans="1:6" x14ac:dyDescent="0.25">
      <c r="A4360" s="189"/>
      <c r="B4360" s="189"/>
      <c r="C4360" s="189"/>
      <c r="D4360" s="189"/>
      <c r="E4360" s="189"/>
      <c r="F4360" s="189"/>
    </row>
    <row r="4361" spans="1:6" x14ac:dyDescent="0.25">
      <c r="A4361" s="189"/>
      <c r="B4361" s="189"/>
      <c r="C4361" s="189"/>
      <c r="D4361" s="189"/>
      <c r="E4361" s="189"/>
      <c r="F4361" s="189"/>
    </row>
    <row r="4362" spans="1:6" x14ac:dyDescent="0.25">
      <c r="A4362" s="189"/>
      <c r="B4362" s="189"/>
      <c r="C4362" s="189"/>
      <c r="D4362" s="189"/>
      <c r="E4362" s="189"/>
      <c r="F4362" s="189"/>
    </row>
    <row r="4363" spans="1:6" x14ac:dyDescent="0.25">
      <c r="A4363" s="189"/>
      <c r="B4363" s="189"/>
      <c r="C4363" s="189"/>
      <c r="D4363" s="189"/>
      <c r="E4363" s="189"/>
      <c r="F4363" s="189"/>
    </row>
    <row r="4364" spans="1:6" x14ac:dyDescent="0.25">
      <c r="A4364" s="189"/>
      <c r="B4364" s="189"/>
      <c r="C4364" s="189"/>
      <c r="D4364" s="189"/>
      <c r="E4364" s="189"/>
      <c r="F4364" s="189"/>
    </row>
    <row r="4365" spans="1:6" x14ac:dyDescent="0.25">
      <c r="A4365" s="189"/>
      <c r="B4365" s="189"/>
      <c r="C4365" s="189"/>
      <c r="D4365" s="189"/>
      <c r="E4365" s="189"/>
      <c r="F4365" s="189"/>
    </row>
    <row r="4366" spans="1:6" x14ac:dyDescent="0.25">
      <c r="A4366" s="189"/>
      <c r="B4366" s="189"/>
      <c r="C4366" s="189"/>
      <c r="D4366" s="189"/>
      <c r="E4366" s="189"/>
      <c r="F4366" s="189"/>
    </row>
    <row r="4367" spans="1:6" x14ac:dyDescent="0.25">
      <c r="A4367" s="189"/>
      <c r="B4367" s="189"/>
      <c r="C4367" s="189"/>
      <c r="D4367" s="189"/>
      <c r="E4367" s="189"/>
      <c r="F4367" s="189"/>
    </row>
    <row r="4368" spans="1:6" x14ac:dyDescent="0.25">
      <c r="A4368" s="189"/>
      <c r="B4368" s="189"/>
      <c r="C4368" s="189"/>
      <c r="D4368" s="189"/>
      <c r="E4368" s="189"/>
      <c r="F4368" s="189"/>
    </row>
    <row r="4369" spans="1:6" x14ac:dyDescent="0.25">
      <c r="A4369" s="189"/>
      <c r="B4369" s="189"/>
      <c r="C4369" s="189"/>
      <c r="D4369" s="189"/>
      <c r="E4369" s="189"/>
      <c r="F4369" s="189"/>
    </row>
    <row r="4370" spans="1:6" x14ac:dyDescent="0.25">
      <c r="A4370" s="189"/>
      <c r="B4370" s="189"/>
      <c r="C4370" s="189"/>
      <c r="D4370" s="189"/>
      <c r="E4370" s="189"/>
      <c r="F4370" s="189"/>
    </row>
    <row r="4371" spans="1:6" x14ac:dyDescent="0.25">
      <c r="A4371" s="189"/>
      <c r="B4371" s="189"/>
      <c r="C4371" s="189"/>
      <c r="D4371" s="189"/>
      <c r="E4371" s="189"/>
      <c r="F4371" s="189"/>
    </row>
    <row r="4372" spans="1:6" x14ac:dyDescent="0.25">
      <c r="A4372" s="189"/>
      <c r="B4372" s="189"/>
      <c r="C4372" s="189"/>
      <c r="D4372" s="189"/>
      <c r="E4372" s="189"/>
      <c r="F4372" s="189"/>
    </row>
    <row r="4373" spans="1:6" x14ac:dyDescent="0.25">
      <c r="A4373" s="189"/>
      <c r="B4373" s="189"/>
      <c r="C4373" s="189"/>
      <c r="D4373" s="189"/>
      <c r="E4373" s="189"/>
      <c r="F4373" s="189"/>
    </row>
    <row r="4374" spans="1:6" x14ac:dyDescent="0.25">
      <c r="A4374" s="189"/>
      <c r="B4374" s="189"/>
      <c r="C4374" s="189"/>
      <c r="D4374" s="189"/>
      <c r="E4374" s="189"/>
      <c r="F4374" s="189"/>
    </row>
    <row r="4375" spans="1:6" x14ac:dyDescent="0.25">
      <c r="A4375" s="189"/>
      <c r="B4375" s="189"/>
      <c r="C4375" s="189"/>
      <c r="D4375" s="189"/>
      <c r="E4375" s="189"/>
      <c r="F4375" s="189"/>
    </row>
    <row r="4376" spans="1:6" x14ac:dyDescent="0.25">
      <c r="A4376" s="189"/>
      <c r="B4376" s="189"/>
      <c r="C4376" s="189"/>
      <c r="D4376" s="189"/>
      <c r="E4376" s="189"/>
      <c r="F4376" s="189"/>
    </row>
    <row r="4377" spans="1:6" x14ac:dyDescent="0.25">
      <c r="A4377" s="189"/>
      <c r="B4377" s="189"/>
      <c r="C4377" s="189"/>
      <c r="D4377" s="189"/>
      <c r="E4377" s="189"/>
      <c r="F4377" s="189"/>
    </row>
    <row r="4378" spans="1:6" x14ac:dyDescent="0.25">
      <c r="A4378" s="189"/>
      <c r="B4378" s="189"/>
      <c r="C4378" s="189"/>
      <c r="D4378" s="189"/>
      <c r="E4378" s="189"/>
      <c r="F4378" s="189"/>
    </row>
    <row r="4379" spans="1:6" x14ac:dyDescent="0.25">
      <c r="A4379" s="189"/>
      <c r="B4379" s="189"/>
      <c r="C4379" s="189"/>
      <c r="D4379" s="189"/>
      <c r="E4379" s="189"/>
      <c r="F4379" s="189"/>
    </row>
    <row r="4380" spans="1:6" x14ac:dyDescent="0.25">
      <c r="A4380" s="189"/>
      <c r="B4380" s="189"/>
      <c r="C4380" s="189"/>
      <c r="D4380" s="189"/>
      <c r="E4380" s="189"/>
      <c r="F4380" s="189"/>
    </row>
    <row r="4381" spans="1:6" x14ac:dyDescent="0.25">
      <c r="A4381" s="189"/>
      <c r="B4381" s="189"/>
      <c r="C4381" s="189"/>
      <c r="D4381" s="189"/>
      <c r="E4381" s="189"/>
      <c r="F4381" s="189"/>
    </row>
    <row r="4382" spans="1:6" x14ac:dyDescent="0.25">
      <c r="A4382" s="189"/>
      <c r="B4382" s="189"/>
      <c r="C4382" s="189"/>
      <c r="D4382" s="189"/>
      <c r="E4382" s="189"/>
      <c r="F4382" s="189"/>
    </row>
    <row r="4383" spans="1:6" x14ac:dyDescent="0.25">
      <c r="A4383" s="189"/>
      <c r="B4383" s="189"/>
      <c r="C4383" s="189"/>
      <c r="D4383" s="189"/>
      <c r="E4383" s="189"/>
      <c r="F4383" s="189"/>
    </row>
    <row r="4384" spans="1:6" x14ac:dyDescent="0.25">
      <c r="A4384" s="189"/>
      <c r="B4384" s="189"/>
      <c r="C4384" s="189"/>
      <c r="D4384" s="189"/>
      <c r="E4384" s="189"/>
      <c r="F4384" s="189"/>
    </row>
    <row r="4385" spans="1:6" x14ac:dyDescent="0.25">
      <c r="A4385" s="189"/>
      <c r="B4385" s="189"/>
      <c r="C4385" s="189"/>
      <c r="D4385" s="189"/>
      <c r="E4385" s="189"/>
      <c r="F4385" s="189"/>
    </row>
    <row r="4386" spans="1:6" x14ac:dyDescent="0.25">
      <c r="A4386" s="189"/>
      <c r="B4386" s="189"/>
      <c r="C4386" s="189"/>
      <c r="D4386" s="189"/>
      <c r="E4386" s="189"/>
      <c r="F4386" s="189"/>
    </row>
    <row r="4387" spans="1:6" x14ac:dyDescent="0.25">
      <c r="A4387" s="189"/>
      <c r="B4387" s="189"/>
      <c r="C4387" s="189"/>
      <c r="D4387" s="189"/>
      <c r="E4387" s="189"/>
      <c r="F4387" s="189"/>
    </row>
    <row r="4388" spans="1:6" x14ac:dyDescent="0.25">
      <c r="A4388" s="189"/>
      <c r="B4388" s="189"/>
      <c r="C4388" s="189"/>
      <c r="D4388" s="189"/>
      <c r="E4388" s="189"/>
      <c r="F4388" s="189"/>
    </row>
    <row r="4389" spans="1:6" x14ac:dyDescent="0.25">
      <c r="A4389" s="189"/>
      <c r="B4389" s="189"/>
      <c r="C4389" s="189"/>
      <c r="D4389" s="189"/>
      <c r="E4389" s="189"/>
      <c r="F4389" s="189"/>
    </row>
    <row r="4390" spans="1:6" x14ac:dyDescent="0.25">
      <c r="A4390" s="189"/>
      <c r="B4390" s="189"/>
      <c r="C4390" s="189"/>
      <c r="D4390" s="189"/>
      <c r="E4390" s="189"/>
      <c r="F4390" s="189"/>
    </row>
    <row r="4391" spans="1:6" x14ac:dyDescent="0.25">
      <c r="A4391" s="189"/>
      <c r="B4391" s="189"/>
      <c r="C4391" s="189"/>
      <c r="D4391" s="189"/>
      <c r="E4391" s="189"/>
      <c r="F4391" s="189"/>
    </row>
    <row r="4392" spans="1:6" x14ac:dyDescent="0.25">
      <c r="A4392" s="189"/>
      <c r="B4392" s="189"/>
      <c r="C4392" s="189"/>
      <c r="D4392" s="189"/>
      <c r="E4392" s="189"/>
      <c r="F4392" s="189"/>
    </row>
    <row r="4393" spans="1:6" x14ac:dyDescent="0.25">
      <c r="A4393" s="189"/>
      <c r="B4393" s="189"/>
      <c r="C4393" s="189"/>
      <c r="D4393" s="189"/>
      <c r="E4393" s="189"/>
      <c r="F4393" s="189"/>
    </row>
    <row r="4394" spans="1:6" x14ac:dyDescent="0.25">
      <c r="A4394" s="189"/>
      <c r="B4394" s="189"/>
      <c r="C4394" s="189"/>
      <c r="D4394" s="189"/>
      <c r="E4394" s="189"/>
      <c r="F4394" s="189"/>
    </row>
    <row r="4395" spans="1:6" x14ac:dyDescent="0.25">
      <c r="A4395" s="189"/>
      <c r="B4395" s="189"/>
      <c r="C4395" s="189"/>
      <c r="D4395" s="189"/>
      <c r="E4395" s="189"/>
      <c r="F4395" s="189"/>
    </row>
    <row r="4396" spans="1:6" x14ac:dyDescent="0.25">
      <c r="A4396" s="189"/>
      <c r="B4396" s="189"/>
      <c r="C4396" s="189"/>
      <c r="D4396" s="189"/>
      <c r="E4396" s="189"/>
      <c r="F4396" s="189"/>
    </row>
    <row r="4397" spans="1:6" x14ac:dyDescent="0.25">
      <c r="A4397" s="189"/>
      <c r="B4397" s="189"/>
      <c r="C4397" s="189"/>
      <c r="D4397" s="189"/>
      <c r="E4397" s="189"/>
      <c r="F4397" s="189"/>
    </row>
    <row r="4398" spans="1:6" x14ac:dyDescent="0.25">
      <c r="A4398" s="189"/>
      <c r="B4398" s="189"/>
      <c r="C4398" s="189"/>
      <c r="D4398" s="189"/>
      <c r="E4398" s="189"/>
      <c r="F4398" s="189"/>
    </row>
    <row r="4399" spans="1:6" x14ac:dyDescent="0.25">
      <c r="A4399" s="189"/>
      <c r="B4399" s="189"/>
      <c r="C4399" s="189"/>
      <c r="D4399" s="189"/>
      <c r="E4399" s="189"/>
      <c r="F4399" s="189"/>
    </row>
    <row r="4400" spans="1:6" x14ac:dyDescent="0.25">
      <c r="A4400" s="189"/>
      <c r="B4400" s="189"/>
      <c r="C4400" s="189"/>
      <c r="D4400" s="189"/>
      <c r="E4400" s="189"/>
      <c r="F4400" s="189"/>
    </row>
    <row r="4401" spans="1:6" x14ac:dyDescent="0.25">
      <c r="A4401" s="189"/>
      <c r="B4401" s="189"/>
      <c r="C4401" s="189"/>
      <c r="D4401" s="189"/>
      <c r="E4401" s="189"/>
      <c r="F4401" s="189"/>
    </row>
    <row r="4402" spans="1:6" x14ac:dyDescent="0.25">
      <c r="A4402" s="189"/>
      <c r="B4402" s="189"/>
      <c r="C4402" s="189"/>
      <c r="D4402" s="189"/>
      <c r="E4402" s="189"/>
      <c r="F4402" s="189"/>
    </row>
    <row r="4403" spans="1:6" x14ac:dyDescent="0.25">
      <c r="A4403" s="189"/>
      <c r="B4403" s="189"/>
      <c r="C4403" s="189"/>
      <c r="D4403" s="189"/>
      <c r="E4403" s="189"/>
      <c r="F4403" s="189"/>
    </row>
    <row r="4404" spans="1:6" x14ac:dyDescent="0.25">
      <c r="A4404" s="189"/>
      <c r="B4404" s="189"/>
      <c r="C4404" s="189"/>
      <c r="D4404" s="189"/>
      <c r="E4404" s="189"/>
      <c r="F4404" s="189"/>
    </row>
    <row r="4405" spans="1:6" x14ac:dyDescent="0.25">
      <c r="A4405" s="189"/>
      <c r="B4405" s="189"/>
      <c r="C4405" s="189"/>
      <c r="D4405" s="189"/>
      <c r="E4405" s="189"/>
      <c r="F4405" s="189"/>
    </row>
    <row r="4406" spans="1:6" x14ac:dyDescent="0.25">
      <c r="A4406" s="189"/>
      <c r="B4406" s="189"/>
      <c r="C4406" s="189"/>
      <c r="D4406" s="189"/>
      <c r="E4406" s="189"/>
      <c r="F4406" s="189"/>
    </row>
    <row r="4407" spans="1:6" x14ac:dyDescent="0.25">
      <c r="A4407" s="189"/>
      <c r="B4407" s="189"/>
      <c r="C4407" s="189"/>
      <c r="D4407" s="189"/>
      <c r="E4407" s="189"/>
      <c r="F4407" s="189"/>
    </row>
    <row r="4408" spans="1:6" x14ac:dyDescent="0.25">
      <c r="A4408" s="189"/>
      <c r="B4408" s="189"/>
      <c r="C4408" s="189"/>
      <c r="D4408" s="189"/>
      <c r="E4408" s="189"/>
      <c r="F4408" s="189"/>
    </row>
    <row r="4409" spans="1:6" x14ac:dyDescent="0.25">
      <c r="A4409" s="189"/>
      <c r="B4409" s="189"/>
      <c r="C4409" s="189"/>
      <c r="D4409" s="189"/>
      <c r="E4409" s="189"/>
      <c r="F4409" s="189"/>
    </row>
    <row r="4410" spans="1:6" x14ac:dyDescent="0.25">
      <c r="A4410" s="189"/>
      <c r="B4410" s="189"/>
      <c r="C4410" s="189"/>
      <c r="D4410" s="189"/>
      <c r="E4410" s="189"/>
      <c r="F4410" s="189"/>
    </row>
    <row r="4411" spans="1:6" x14ac:dyDescent="0.25">
      <c r="A4411" s="189"/>
      <c r="B4411" s="189"/>
      <c r="C4411" s="189"/>
      <c r="D4411" s="189"/>
      <c r="E4411" s="189"/>
      <c r="F4411" s="189"/>
    </row>
    <row r="4412" spans="1:6" x14ac:dyDescent="0.25">
      <c r="A4412" s="189"/>
      <c r="B4412" s="189"/>
      <c r="C4412" s="189"/>
      <c r="D4412" s="189"/>
      <c r="E4412" s="189"/>
      <c r="F4412" s="189"/>
    </row>
    <row r="4413" spans="1:6" x14ac:dyDescent="0.25">
      <c r="A4413" s="189"/>
      <c r="B4413" s="189"/>
      <c r="C4413" s="189"/>
      <c r="D4413" s="189"/>
      <c r="E4413" s="189"/>
      <c r="F4413" s="189"/>
    </row>
    <row r="4414" spans="1:6" x14ac:dyDescent="0.25">
      <c r="A4414" s="189"/>
      <c r="B4414" s="189"/>
      <c r="C4414" s="189"/>
      <c r="D4414" s="189"/>
      <c r="E4414" s="189"/>
      <c r="F4414" s="189"/>
    </row>
    <row r="4415" spans="1:6" x14ac:dyDescent="0.25">
      <c r="A4415" s="189"/>
      <c r="B4415" s="189"/>
      <c r="C4415" s="189"/>
      <c r="D4415" s="189"/>
      <c r="E4415" s="189"/>
      <c r="F4415" s="189"/>
    </row>
    <row r="4416" spans="1:6" x14ac:dyDescent="0.25">
      <c r="A4416" s="189"/>
      <c r="B4416" s="189"/>
      <c r="C4416" s="189"/>
      <c r="D4416" s="189"/>
      <c r="E4416" s="189"/>
      <c r="F4416" s="189"/>
    </row>
    <row r="4417" spans="1:6" x14ac:dyDescent="0.25">
      <c r="A4417" s="189"/>
      <c r="B4417" s="189"/>
      <c r="C4417" s="189"/>
      <c r="D4417" s="189"/>
      <c r="E4417" s="189"/>
      <c r="F4417" s="189"/>
    </row>
    <row r="4418" spans="1:6" x14ac:dyDescent="0.25">
      <c r="A4418" s="189"/>
      <c r="B4418" s="189"/>
      <c r="C4418" s="189"/>
      <c r="D4418" s="189"/>
      <c r="E4418" s="189"/>
      <c r="F4418" s="189"/>
    </row>
    <row r="4419" spans="1:6" x14ac:dyDescent="0.25">
      <c r="A4419" s="189"/>
      <c r="B4419" s="189"/>
      <c r="C4419" s="189"/>
      <c r="D4419" s="189"/>
      <c r="E4419" s="189"/>
      <c r="F4419" s="189"/>
    </row>
    <row r="4420" spans="1:6" x14ac:dyDescent="0.25">
      <c r="A4420" s="189"/>
      <c r="B4420" s="189"/>
      <c r="C4420" s="189"/>
      <c r="D4420" s="189"/>
      <c r="E4420" s="189"/>
      <c r="F4420" s="189"/>
    </row>
    <row r="4421" spans="1:6" x14ac:dyDescent="0.25">
      <c r="A4421" s="189"/>
      <c r="B4421" s="189"/>
      <c r="C4421" s="189"/>
      <c r="D4421" s="189"/>
      <c r="E4421" s="189"/>
      <c r="F4421" s="189"/>
    </row>
    <row r="4422" spans="1:6" x14ac:dyDescent="0.25">
      <c r="A4422" s="189"/>
      <c r="B4422" s="189"/>
      <c r="C4422" s="189"/>
      <c r="D4422" s="189"/>
      <c r="E4422" s="189"/>
      <c r="F4422" s="189"/>
    </row>
    <row r="4423" spans="1:6" x14ac:dyDescent="0.25">
      <c r="A4423" s="189"/>
      <c r="B4423" s="189"/>
      <c r="C4423" s="189"/>
      <c r="D4423" s="189"/>
      <c r="E4423" s="189"/>
      <c r="F4423" s="189"/>
    </row>
    <row r="4424" spans="1:6" x14ac:dyDescent="0.25">
      <c r="A4424" s="189"/>
      <c r="B4424" s="189"/>
      <c r="C4424" s="189"/>
      <c r="D4424" s="189"/>
      <c r="E4424" s="189"/>
      <c r="F4424" s="189"/>
    </row>
    <row r="4425" spans="1:6" x14ac:dyDescent="0.25">
      <c r="A4425" s="189"/>
      <c r="B4425" s="189"/>
      <c r="C4425" s="189"/>
      <c r="D4425" s="189"/>
      <c r="E4425" s="189"/>
      <c r="F4425" s="189"/>
    </row>
    <row r="4426" spans="1:6" x14ac:dyDescent="0.25">
      <c r="A4426" s="189"/>
      <c r="B4426" s="189"/>
      <c r="C4426" s="189"/>
      <c r="D4426" s="189"/>
      <c r="E4426" s="189"/>
      <c r="F4426" s="189"/>
    </row>
    <row r="4427" spans="1:6" x14ac:dyDescent="0.25">
      <c r="A4427" s="189"/>
      <c r="B4427" s="189"/>
      <c r="C4427" s="189"/>
      <c r="D4427" s="189"/>
      <c r="E4427" s="189"/>
      <c r="F4427" s="189"/>
    </row>
    <row r="4428" spans="1:6" x14ac:dyDescent="0.25">
      <c r="A4428" s="189"/>
      <c r="B4428" s="189"/>
      <c r="C4428" s="189"/>
      <c r="D4428" s="189"/>
      <c r="E4428" s="189"/>
      <c r="F4428" s="189"/>
    </row>
    <row r="4429" spans="1:6" x14ac:dyDescent="0.25">
      <c r="A4429" s="189"/>
      <c r="B4429" s="189"/>
      <c r="C4429" s="189"/>
      <c r="D4429" s="189"/>
      <c r="E4429" s="189"/>
      <c r="F4429" s="189"/>
    </row>
    <row r="4430" spans="1:6" x14ac:dyDescent="0.25">
      <c r="A4430" s="189"/>
      <c r="B4430" s="189"/>
      <c r="C4430" s="189"/>
      <c r="D4430" s="189"/>
      <c r="E4430" s="189"/>
      <c r="F4430" s="189"/>
    </row>
    <row r="4431" spans="1:6" x14ac:dyDescent="0.25">
      <c r="A4431" s="189"/>
      <c r="B4431" s="189"/>
      <c r="C4431" s="189"/>
      <c r="D4431" s="189"/>
      <c r="E4431" s="189"/>
      <c r="F4431" s="189"/>
    </row>
    <row r="4432" spans="1:6" x14ac:dyDescent="0.25">
      <c r="A4432" s="189"/>
      <c r="B4432" s="189"/>
      <c r="C4432" s="189"/>
      <c r="D4432" s="189"/>
      <c r="E4432" s="189"/>
      <c r="F4432" s="189"/>
    </row>
    <row r="4433" spans="1:6" x14ac:dyDescent="0.25">
      <c r="A4433" s="189"/>
      <c r="B4433" s="189"/>
      <c r="C4433" s="189"/>
      <c r="D4433" s="189"/>
      <c r="E4433" s="189"/>
      <c r="F4433" s="189"/>
    </row>
    <row r="4434" spans="1:6" x14ac:dyDescent="0.25">
      <c r="A4434" s="189"/>
      <c r="B4434" s="189"/>
      <c r="C4434" s="189"/>
      <c r="D4434" s="189"/>
      <c r="E4434" s="189"/>
      <c r="F4434" s="189"/>
    </row>
    <row r="4435" spans="1:6" x14ac:dyDescent="0.25">
      <c r="A4435" s="189"/>
      <c r="B4435" s="189"/>
      <c r="C4435" s="189"/>
      <c r="D4435" s="189"/>
      <c r="E4435" s="189"/>
      <c r="F4435" s="189"/>
    </row>
    <row r="4436" spans="1:6" x14ac:dyDescent="0.25">
      <c r="A4436" s="189"/>
      <c r="B4436" s="189"/>
      <c r="C4436" s="189"/>
      <c r="D4436" s="189"/>
      <c r="E4436" s="189"/>
      <c r="F4436" s="189"/>
    </row>
    <row r="4437" spans="1:6" x14ac:dyDescent="0.25">
      <c r="A4437" s="189"/>
      <c r="B4437" s="189"/>
      <c r="C4437" s="189"/>
      <c r="D4437" s="189"/>
      <c r="E4437" s="189"/>
      <c r="F4437" s="189"/>
    </row>
    <row r="4438" spans="1:6" x14ac:dyDescent="0.25">
      <c r="A4438" s="189"/>
      <c r="B4438" s="189"/>
      <c r="C4438" s="189"/>
      <c r="D4438" s="189"/>
      <c r="E4438" s="189"/>
      <c r="F4438" s="189"/>
    </row>
    <row r="4439" spans="1:6" x14ac:dyDescent="0.25">
      <c r="A4439" s="189"/>
      <c r="B4439" s="189"/>
      <c r="C4439" s="189"/>
      <c r="D4439" s="189"/>
      <c r="E4439" s="189"/>
      <c r="F4439" s="189"/>
    </row>
    <row r="4440" spans="1:6" x14ac:dyDescent="0.25">
      <c r="A4440" s="189"/>
      <c r="B4440" s="189"/>
      <c r="C4440" s="189"/>
      <c r="D4440" s="189"/>
      <c r="E4440" s="189"/>
      <c r="F4440" s="189"/>
    </row>
    <row r="4441" spans="1:6" x14ac:dyDescent="0.25">
      <c r="A4441" s="189"/>
      <c r="B4441" s="189"/>
      <c r="C4441" s="189"/>
      <c r="D4441" s="189"/>
      <c r="E4441" s="189"/>
      <c r="F4441" s="189"/>
    </row>
    <row r="4442" spans="1:6" x14ac:dyDescent="0.25">
      <c r="A4442" s="189"/>
      <c r="B4442" s="189"/>
      <c r="C4442" s="189"/>
      <c r="D4442" s="189"/>
      <c r="E4442" s="189"/>
      <c r="F4442" s="189"/>
    </row>
    <row r="4443" spans="1:6" x14ac:dyDescent="0.25">
      <c r="A4443" s="189"/>
      <c r="B4443" s="189"/>
      <c r="C4443" s="189"/>
      <c r="D4443" s="189"/>
      <c r="E4443" s="189"/>
      <c r="F4443" s="189"/>
    </row>
    <row r="4444" spans="1:6" x14ac:dyDescent="0.25">
      <c r="A4444" s="189"/>
      <c r="B4444" s="189"/>
      <c r="C4444" s="189"/>
      <c r="D4444" s="189"/>
      <c r="E4444" s="189"/>
      <c r="F4444" s="189"/>
    </row>
    <row r="4445" spans="1:6" x14ac:dyDescent="0.25">
      <c r="A4445" s="189"/>
      <c r="B4445" s="189"/>
      <c r="C4445" s="189"/>
      <c r="D4445" s="189"/>
      <c r="E4445" s="189"/>
      <c r="F4445" s="189"/>
    </row>
    <row r="4446" spans="1:6" x14ac:dyDescent="0.25">
      <c r="A4446" s="189"/>
      <c r="B4446" s="189"/>
      <c r="C4446" s="189"/>
      <c r="D4446" s="189"/>
      <c r="E4446" s="189"/>
      <c r="F4446" s="189"/>
    </row>
    <row r="4447" spans="1:6" x14ac:dyDescent="0.25">
      <c r="A4447" s="189"/>
      <c r="B4447" s="189"/>
      <c r="C4447" s="189"/>
      <c r="D4447" s="189"/>
      <c r="E4447" s="189"/>
      <c r="F4447" s="189"/>
    </row>
    <row r="4448" spans="1:6" x14ac:dyDescent="0.25">
      <c r="A4448" s="189"/>
      <c r="B4448" s="189"/>
      <c r="C4448" s="189"/>
      <c r="D4448" s="189"/>
      <c r="E4448" s="189"/>
      <c r="F4448" s="189"/>
    </row>
    <row r="4449" spans="1:6" x14ac:dyDescent="0.25">
      <c r="A4449" s="189"/>
      <c r="B4449" s="189"/>
      <c r="C4449" s="189"/>
      <c r="D4449" s="189"/>
      <c r="E4449" s="189"/>
      <c r="F4449" s="189"/>
    </row>
    <row r="4450" spans="1:6" x14ac:dyDescent="0.25">
      <c r="A4450" s="189"/>
      <c r="B4450" s="189"/>
      <c r="C4450" s="189"/>
      <c r="D4450" s="189"/>
      <c r="E4450" s="189"/>
      <c r="F4450" s="189"/>
    </row>
    <row r="4451" spans="1:6" x14ac:dyDescent="0.25">
      <c r="A4451" s="189"/>
      <c r="B4451" s="189"/>
      <c r="C4451" s="189"/>
      <c r="D4451" s="189"/>
      <c r="E4451" s="189"/>
      <c r="F4451" s="189"/>
    </row>
    <row r="4452" spans="1:6" x14ac:dyDescent="0.25">
      <c r="A4452" s="189"/>
      <c r="B4452" s="189"/>
      <c r="C4452" s="189"/>
      <c r="D4452" s="189"/>
      <c r="E4452" s="189"/>
      <c r="F4452" s="189"/>
    </row>
    <row r="4453" spans="1:6" x14ac:dyDescent="0.25">
      <c r="A4453" s="189"/>
      <c r="B4453" s="189"/>
      <c r="C4453" s="189"/>
      <c r="D4453" s="189"/>
      <c r="E4453" s="189"/>
      <c r="F4453" s="189"/>
    </row>
    <row r="4454" spans="1:6" x14ac:dyDescent="0.25">
      <c r="A4454" s="189"/>
      <c r="B4454" s="189"/>
      <c r="C4454" s="189"/>
      <c r="D4454" s="189"/>
      <c r="E4454" s="189"/>
      <c r="F4454" s="189"/>
    </row>
    <row r="4455" spans="1:6" x14ac:dyDescent="0.25">
      <c r="A4455" s="189"/>
      <c r="B4455" s="189"/>
      <c r="C4455" s="189"/>
      <c r="D4455" s="189"/>
      <c r="E4455" s="189"/>
      <c r="F4455" s="189"/>
    </row>
    <row r="4456" spans="1:6" x14ac:dyDescent="0.25">
      <c r="A4456" s="189"/>
      <c r="B4456" s="189"/>
      <c r="C4456" s="189"/>
      <c r="D4456" s="189"/>
      <c r="E4456" s="189"/>
      <c r="F4456" s="189"/>
    </row>
    <row r="4457" spans="1:6" x14ac:dyDescent="0.25">
      <c r="A4457" s="189"/>
      <c r="B4457" s="189"/>
      <c r="C4457" s="189"/>
      <c r="D4457" s="189"/>
      <c r="E4457" s="189"/>
      <c r="F4457" s="189"/>
    </row>
    <row r="4458" spans="1:6" x14ac:dyDescent="0.25">
      <c r="A4458" s="189"/>
      <c r="B4458" s="189"/>
      <c r="C4458" s="189"/>
      <c r="D4458" s="189"/>
      <c r="E4458" s="189"/>
      <c r="F4458" s="189"/>
    </row>
    <row r="4459" spans="1:6" x14ac:dyDescent="0.25">
      <c r="A4459" s="189"/>
      <c r="B4459" s="189"/>
      <c r="C4459" s="189"/>
      <c r="D4459" s="189"/>
      <c r="E4459" s="189"/>
      <c r="F4459" s="189"/>
    </row>
    <row r="4460" spans="1:6" x14ac:dyDescent="0.25">
      <c r="A4460" s="189"/>
      <c r="B4460" s="189"/>
      <c r="C4460" s="189"/>
      <c r="D4460" s="189"/>
      <c r="E4460" s="189"/>
      <c r="F4460" s="189"/>
    </row>
    <row r="4461" spans="1:6" x14ac:dyDescent="0.25">
      <c r="A4461" s="189"/>
      <c r="B4461" s="189"/>
      <c r="C4461" s="189"/>
      <c r="D4461" s="189"/>
      <c r="E4461" s="189"/>
      <c r="F4461" s="189"/>
    </row>
    <row r="4462" spans="1:6" x14ac:dyDescent="0.25">
      <c r="A4462" s="189"/>
      <c r="B4462" s="189"/>
      <c r="C4462" s="189"/>
      <c r="D4462" s="189"/>
      <c r="E4462" s="189"/>
      <c r="F4462" s="189"/>
    </row>
    <row r="4463" spans="1:6" x14ac:dyDescent="0.25">
      <c r="A4463" s="189"/>
      <c r="B4463" s="189"/>
      <c r="C4463" s="189"/>
      <c r="D4463" s="189"/>
      <c r="E4463" s="189"/>
      <c r="F4463" s="189"/>
    </row>
    <row r="4464" spans="1:6" x14ac:dyDescent="0.25">
      <c r="A4464" s="189"/>
      <c r="B4464" s="189"/>
      <c r="C4464" s="189"/>
      <c r="D4464" s="189"/>
      <c r="E4464" s="189"/>
      <c r="F4464" s="189"/>
    </row>
    <row r="4465" spans="1:6" x14ac:dyDescent="0.25">
      <c r="A4465" s="189"/>
      <c r="B4465" s="189"/>
      <c r="C4465" s="189"/>
      <c r="D4465" s="189"/>
      <c r="E4465" s="189"/>
      <c r="F4465" s="189"/>
    </row>
    <row r="4466" spans="1:6" x14ac:dyDescent="0.25">
      <c r="A4466" s="189"/>
      <c r="B4466" s="189"/>
      <c r="C4466" s="189"/>
      <c r="D4466" s="189"/>
      <c r="E4466" s="189"/>
      <c r="F4466" s="189"/>
    </row>
    <row r="4467" spans="1:6" x14ac:dyDescent="0.25">
      <c r="A4467" s="189"/>
      <c r="B4467" s="189"/>
      <c r="C4467" s="189"/>
      <c r="D4467" s="189"/>
      <c r="E4467" s="189"/>
      <c r="F4467" s="189"/>
    </row>
    <row r="4468" spans="1:6" x14ac:dyDescent="0.25">
      <c r="A4468" s="189"/>
      <c r="B4468" s="189"/>
      <c r="C4468" s="189"/>
      <c r="D4468" s="189"/>
      <c r="E4468" s="189"/>
      <c r="F4468" s="189"/>
    </row>
    <row r="4469" spans="1:6" x14ac:dyDescent="0.25">
      <c r="A4469" s="189"/>
      <c r="B4469" s="189"/>
      <c r="C4469" s="189"/>
      <c r="D4469" s="189"/>
      <c r="E4469" s="189"/>
      <c r="F4469" s="189"/>
    </row>
    <row r="4470" spans="1:6" x14ac:dyDescent="0.25">
      <c r="A4470" s="189"/>
      <c r="B4470" s="189"/>
      <c r="C4470" s="189"/>
      <c r="D4470" s="189"/>
      <c r="E4470" s="189"/>
      <c r="F4470" s="189"/>
    </row>
    <row r="4471" spans="1:6" x14ac:dyDescent="0.25">
      <c r="A4471" s="189"/>
      <c r="B4471" s="189"/>
      <c r="C4471" s="189"/>
      <c r="D4471" s="189"/>
      <c r="E4471" s="189"/>
      <c r="F4471" s="189"/>
    </row>
    <row r="4472" spans="1:6" x14ac:dyDescent="0.25">
      <c r="A4472" s="189"/>
      <c r="B4472" s="189"/>
      <c r="C4472" s="189"/>
      <c r="D4472" s="189"/>
      <c r="E4472" s="189"/>
      <c r="F4472" s="189"/>
    </row>
    <row r="4473" spans="1:6" x14ac:dyDescent="0.25">
      <c r="A4473" s="189"/>
      <c r="B4473" s="189"/>
      <c r="C4473" s="189"/>
      <c r="D4473" s="189"/>
      <c r="E4473" s="189"/>
      <c r="F4473" s="189"/>
    </row>
    <row r="4474" spans="1:6" x14ac:dyDescent="0.25">
      <c r="A4474" s="189"/>
      <c r="B4474" s="189"/>
      <c r="C4474" s="189"/>
      <c r="D4474" s="189"/>
      <c r="E4474" s="189"/>
      <c r="F4474" s="189"/>
    </row>
    <row r="4475" spans="1:6" x14ac:dyDescent="0.25">
      <c r="A4475" s="189"/>
      <c r="B4475" s="189"/>
      <c r="C4475" s="189"/>
      <c r="D4475" s="189"/>
      <c r="E4475" s="189"/>
      <c r="F4475" s="189"/>
    </row>
    <row r="4476" spans="1:6" x14ac:dyDescent="0.25">
      <c r="A4476" s="189"/>
      <c r="B4476" s="189"/>
      <c r="C4476" s="189"/>
      <c r="D4476" s="189"/>
      <c r="E4476" s="189"/>
      <c r="F4476" s="189"/>
    </row>
    <row r="4477" spans="1:6" x14ac:dyDescent="0.25">
      <c r="A4477" s="189"/>
      <c r="B4477" s="189"/>
      <c r="C4477" s="189"/>
      <c r="D4477" s="189"/>
      <c r="E4477" s="189"/>
      <c r="F4477" s="189"/>
    </row>
    <row r="4478" spans="1:6" x14ac:dyDescent="0.25">
      <c r="A4478" s="189"/>
      <c r="B4478" s="189"/>
      <c r="C4478" s="189"/>
      <c r="D4478" s="189"/>
      <c r="E4478" s="189"/>
      <c r="F4478" s="189"/>
    </row>
    <row r="4479" spans="1:6" x14ac:dyDescent="0.25">
      <c r="A4479" s="189"/>
      <c r="B4479" s="189"/>
      <c r="C4479" s="189"/>
      <c r="D4479" s="189"/>
      <c r="E4479" s="189"/>
      <c r="F4479" s="189"/>
    </row>
    <row r="4480" spans="1:6" x14ac:dyDescent="0.25">
      <c r="A4480" s="189"/>
      <c r="B4480" s="189"/>
      <c r="C4480" s="189"/>
      <c r="D4480" s="189"/>
      <c r="E4480" s="189"/>
      <c r="F4480" s="189"/>
    </row>
    <row r="4481" spans="1:6" x14ac:dyDescent="0.25">
      <c r="A4481" s="189"/>
      <c r="B4481" s="189"/>
      <c r="C4481" s="189"/>
      <c r="D4481" s="189"/>
      <c r="E4481" s="189"/>
      <c r="F4481" s="189"/>
    </row>
    <row r="4482" spans="1:6" x14ac:dyDescent="0.25">
      <c r="A4482" s="189"/>
      <c r="B4482" s="189"/>
      <c r="C4482" s="189"/>
      <c r="D4482" s="189"/>
      <c r="E4482" s="189"/>
      <c r="F4482" s="189"/>
    </row>
    <row r="4483" spans="1:6" x14ac:dyDescent="0.25">
      <c r="A4483" s="189"/>
      <c r="B4483" s="189"/>
      <c r="C4483" s="189"/>
      <c r="D4483" s="189"/>
      <c r="E4483" s="189"/>
      <c r="F4483" s="189"/>
    </row>
    <row r="4484" spans="1:6" x14ac:dyDescent="0.25">
      <c r="A4484" s="189"/>
      <c r="B4484" s="189"/>
      <c r="C4484" s="189"/>
      <c r="D4484" s="189"/>
      <c r="E4484" s="189"/>
      <c r="F4484" s="189"/>
    </row>
    <row r="4485" spans="1:6" x14ac:dyDescent="0.25">
      <c r="A4485" s="189"/>
      <c r="B4485" s="189"/>
      <c r="C4485" s="189"/>
      <c r="D4485" s="189"/>
      <c r="E4485" s="189"/>
      <c r="F4485" s="189"/>
    </row>
    <row r="4486" spans="1:6" x14ac:dyDescent="0.25">
      <c r="A4486" s="189"/>
      <c r="B4486" s="189"/>
      <c r="C4486" s="189"/>
      <c r="D4486" s="189"/>
      <c r="E4486" s="189"/>
      <c r="F4486" s="189"/>
    </row>
    <row r="4487" spans="1:6" x14ac:dyDescent="0.25">
      <c r="A4487" s="189"/>
      <c r="B4487" s="189"/>
      <c r="C4487" s="189"/>
      <c r="D4487" s="189"/>
      <c r="E4487" s="189"/>
      <c r="F4487" s="189"/>
    </row>
    <row r="4488" spans="1:6" x14ac:dyDescent="0.25">
      <c r="A4488" s="189"/>
      <c r="B4488" s="189"/>
      <c r="C4488" s="189"/>
      <c r="D4488" s="189"/>
      <c r="E4488" s="189"/>
      <c r="F4488" s="189"/>
    </row>
    <row r="4489" spans="1:6" x14ac:dyDescent="0.25">
      <c r="A4489" s="189"/>
      <c r="B4489" s="189"/>
      <c r="C4489" s="189"/>
      <c r="D4489" s="189"/>
      <c r="E4489" s="189"/>
      <c r="F4489" s="189"/>
    </row>
    <row r="4490" spans="1:6" x14ac:dyDescent="0.25">
      <c r="A4490" s="189"/>
      <c r="B4490" s="189"/>
      <c r="C4490" s="189"/>
      <c r="D4490" s="189"/>
      <c r="E4490" s="189"/>
      <c r="F4490" s="189"/>
    </row>
    <row r="4491" spans="1:6" x14ac:dyDescent="0.25">
      <c r="A4491" s="189"/>
      <c r="B4491" s="189"/>
      <c r="C4491" s="189"/>
      <c r="D4491" s="189"/>
      <c r="E4491" s="189"/>
      <c r="F4491" s="189"/>
    </row>
    <row r="4492" spans="1:6" x14ac:dyDescent="0.25">
      <c r="A4492" s="189"/>
      <c r="B4492" s="189"/>
      <c r="C4492" s="189"/>
      <c r="D4492" s="189"/>
      <c r="E4492" s="189"/>
      <c r="F4492" s="189"/>
    </row>
    <row r="4493" spans="1:6" x14ac:dyDescent="0.25">
      <c r="A4493" s="189"/>
      <c r="B4493" s="189"/>
      <c r="C4493" s="189"/>
      <c r="D4493" s="189"/>
      <c r="E4493" s="189"/>
      <c r="F4493" s="189"/>
    </row>
    <row r="4494" spans="1:6" x14ac:dyDescent="0.25">
      <c r="A4494" s="189"/>
      <c r="B4494" s="189"/>
      <c r="C4494" s="189"/>
      <c r="D4494" s="189"/>
      <c r="E4494" s="189"/>
      <c r="F4494" s="189"/>
    </row>
    <row r="4495" spans="1:6" x14ac:dyDescent="0.25">
      <c r="A4495" s="189"/>
      <c r="B4495" s="189"/>
      <c r="C4495" s="189"/>
      <c r="D4495" s="189"/>
      <c r="E4495" s="189"/>
      <c r="F4495" s="189"/>
    </row>
    <row r="4496" spans="1:6" x14ac:dyDescent="0.25">
      <c r="A4496" s="189"/>
      <c r="B4496" s="189"/>
      <c r="C4496" s="189"/>
      <c r="D4496" s="189"/>
      <c r="E4496" s="189"/>
      <c r="F4496" s="189"/>
    </row>
    <row r="4497" spans="1:6" x14ac:dyDescent="0.25">
      <c r="A4497" s="189"/>
      <c r="B4497" s="189"/>
      <c r="C4497" s="189"/>
      <c r="D4497" s="189"/>
      <c r="E4497" s="189"/>
      <c r="F4497" s="189"/>
    </row>
    <row r="4498" spans="1:6" x14ac:dyDescent="0.25">
      <c r="A4498" s="189"/>
      <c r="B4498" s="189"/>
      <c r="C4498" s="189"/>
      <c r="D4498" s="189"/>
      <c r="E4498" s="189"/>
      <c r="F4498" s="189"/>
    </row>
    <row r="4499" spans="1:6" x14ac:dyDescent="0.25">
      <c r="A4499" s="189"/>
      <c r="B4499" s="189"/>
      <c r="C4499" s="189"/>
      <c r="D4499" s="189"/>
      <c r="E4499" s="189"/>
      <c r="F4499" s="189"/>
    </row>
    <row r="4500" spans="1:6" x14ac:dyDescent="0.25">
      <c r="A4500" s="189"/>
      <c r="B4500" s="189"/>
      <c r="C4500" s="189"/>
      <c r="D4500" s="189"/>
      <c r="E4500" s="189"/>
      <c r="F4500" s="189"/>
    </row>
    <row r="4501" spans="1:6" x14ac:dyDescent="0.25">
      <c r="A4501" s="189"/>
      <c r="B4501" s="189"/>
      <c r="C4501" s="189"/>
      <c r="D4501" s="189"/>
      <c r="E4501" s="189"/>
      <c r="F4501" s="189"/>
    </row>
    <row r="4502" spans="1:6" x14ac:dyDescent="0.25">
      <c r="A4502" s="189"/>
      <c r="B4502" s="189"/>
      <c r="C4502" s="189"/>
      <c r="D4502" s="189"/>
      <c r="E4502" s="189"/>
      <c r="F4502" s="189"/>
    </row>
    <row r="4503" spans="1:6" x14ac:dyDescent="0.25">
      <c r="A4503" s="189"/>
      <c r="B4503" s="189"/>
      <c r="C4503" s="189"/>
      <c r="D4503" s="189"/>
      <c r="E4503" s="189"/>
      <c r="F4503" s="189"/>
    </row>
    <row r="4504" spans="1:6" x14ac:dyDescent="0.25">
      <c r="A4504" s="189"/>
      <c r="B4504" s="189"/>
      <c r="C4504" s="189"/>
      <c r="D4504" s="189"/>
      <c r="E4504" s="189"/>
      <c r="F4504" s="189"/>
    </row>
    <row r="4505" spans="1:6" x14ac:dyDescent="0.25">
      <c r="A4505" s="189"/>
      <c r="B4505" s="189"/>
      <c r="C4505" s="189"/>
      <c r="D4505" s="189"/>
      <c r="E4505" s="189"/>
      <c r="F4505" s="189"/>
    </row>
    <row r="4506" spans="1:6" x14ac:dyDescent="0.25">
      <c r="A4506" s="189"/>
      <c r="B4506" s="189"/>
      <c r="C4506" s="189"/>
      <c r="D4506" s="189"/>
      <c r="E4506" s="189"/>
      <c r="F4506" s="189"/>
    </row>
    <row r="4507" spans="1:6" x14ac:dyDescent="0.25">
      <c r="A4507" s="189"/>
      <c r="B4507" s="189"/>
      <c r="C4507" s="189"/>
      <c r="D4507" s="189"/>
      <c r="E4507" s="189"/>
      <c r="F4507" s="189"/>
    </row>
    <row r="4508" spans="1:6" x14ac:dyDescent="0.25">
      <c r="A4508" s="189"/>
      <c r="B4508" s="189"/>
      <c r="C4508" s="189"/>
      <c r="D4508" s="189"/>
      <c r="E4508" s="189"/>
      <c r="F4508" s="189"/>
    </row>
    <row r="4509" spans="1:6" x14ac:dyDescent="0.25">
      <c r="A4509" s="189"/>
      <c r="B4509" s="189"/>
      <c r="C4509" s="189"/>
      <c r="D4509" s="189"/>
      <c r="E4509" s="189"/>
      <c r="F4509" s="189"/>
    </row>
    <row r="4510" spans="1:6" x14ac:dyDescent="0.25">
      <c r="A4510" s="189"/>
      <c r="B4510" s="189"/>
      <c r="C4510" s="189"/>
      <c r="D4510" s="189"/>
      <c r="E4510" s="189"/>
      <c r="F4510" s="189"/>
    </row>
    <row r="4511" spans="1:6" x14ac:dyDescent="0.25">
      <c r="A4511" s="189"/>
      <c r="B4511" s="189"/>
      <c r="C4511" s="189"/>
      <c r="D4511" s="189"/>
      <c r="E4511" s="189"/>
      <c r="F4511" s="189"/>
    </row>
    <row r="4512" spans="1:6" x14ac:dyDescent="0.25">
      <c r="A4512" s="189"/>
      <c r="B4512" s="189"/>
      <c r="C4512" s="189"/>
      <c r="D4512" s="189"/>
      <c r="E4512" s="189"/>
      <c r="F4512" s="189"/>
    </row>
    <row r="4513" spans="1:6" x14ac:dyDescent="0.25">
      <c r="A4513" s="189"/>
      <c r="B4513" s="189"/>
      <c r="C4513" s="189"/>
      <c r="D4513" s="189"/>
      <c r="E4513" s="189"/>
      <c r="F4513" s="189"/>
    </row>
    <row r="4514" spans="1:6" x14ac:dyDescent="0.25">
      <c r="A4514" s="189"/>
      <c r="B4514" s="189"/>
      <c r="C4514" s="189"/>
      <c r="D4514" s="189"/>
      <c r="E4514" s="189"/>
      <c r="F4514" s="189"/>
    </row>
    <row r="4515" spans="1:6" x14ac:dyDescent="0.25">
      <c r="A4515" s="189"/>
      <c r="B4515" s="189"/>
      <c r="C4515" s="189"/>
      <c r="D4515" s="189"/>
      <c r="E4515" s="189"/>
      <c r="F4515" s="189"/>
    </row>
    <row r="4516" spans="1:6" x14ac:dyDescent="0.25">
      <c r="A4516" s="189"/>
      <c r="B4516" s="189"/>
      <c r="C4516" s="189"/>
      <c r="D4516" s="189"/>
      <c r="E4516" s="189"/>
      <c r="F4516" s="189"/>
    </row>
    <row r="4517" spans="1:6" x14ac:dyDescent="0.25">
      <c r="A4517" s="189"/>
      <c r="B4517" s="189"/>
      <c r="C4517" s="189"/>
      <c r="D4517" s="189"/>
      <c r="E4517" s="189"/>
      <c r="F4517" s="189"/>
    </row>
    <row r="4518" spans="1:6" x14ac:dyDescent="0.25">
      <c r="A4518" s="189"/>
      <c r="B4518" s="189"/>
      <c r="C4518" s="189"/>
      <c r="D4518" s="189"/>
      <c r="E4518" s="189"/>
      <c r="F4518" s="189"/>
    </row>
    <row r="4519" spans="1:6" x14ac:dyDescent="0.25">
      <c r="A4519" s="189"/>
      <c r="B4519" s="189"/>
      <c r="C4519" s="189"/>
      <c r="D4519" s="189"/>
      <c r="E4519" s="189"/>
      <c r="F4519" s="189"/>
    </row>
    <row r="4520" spans="1:6" x14ac:dyDescent="0.25">
      <c r="A4520" s="189"/>
      <c r="B4520" s="189"/>
      <c r="C4520" s="189"/>
      <c r="D4520" s="189"/>
      <c r="E4520" s="189"/>
      <c r="F4520" s="189"/>
    </row>
    <row r="4521" spans="1:6" x14ac:dyDescent="0.25">
      <c r="A4521" s="189"/>
      <c r="B4521" s="189"/>
      <c r="C4521" s="189"/>
      <c r="D4521" s="189"/>
      <c r="E4521" s="189"/>
      <c r="F4521" s="189"/>
    </row>
    <row r="4522" spans="1:6" x14ac:dyDescent="0.25">
      <c r="A4522" s="189"/>
      <c r="B4522" s="189"/>
      <c r="C4522" s="189"/>
      <c r="D4522" s="189"/>
      <c r="E4522" s="189"/>
      <c r="F4522" s="189"/>
    </row>
    <row r="4523" spans="1:6" x14ac:dyDescent="0.25">
      <c r="A4523" s="189"/>
      <c r="B4523" s="189"/>
      <c r="C4523" s="189"/>
      <c r="D4523" s="189"/>
      <c r="E4523" s="189"/>
      <c r="F4523" s="189"/>
    </row>
    <row r="4524" spans="1:6" x14ac:dyDescent="0.25">
      <c r="A4524" s="189"/>
      <c r="B4524" s="189"/>
      <c r="C4524" s="189"/>
      <c r="D4524" s="189"/>
      <c r="E4524" s="189"/>
      <c r="F4524" s="189"/>
    </row>
    <row r="4525" spans="1:6" x14ac:dyDescent="0.25">
      <c r="A4525" s="189"/>
      <c r="B4525" s="189"/>
      <c r="C4525" s="189"/>
      <c r="D4525" s="189"/>
      <c r="E4525" s="189"/>
      <c r="F4525" s="189"/>
    </row>
    <row r="4526" spans="1:6" x14ac:dyDescent="0.25">
      <c r="A4526" s="189"/>
      <c r="B4526" s="189"/>
      <c r="C4526" s="189"/>
      <c r="D4526" s="189"/>
      <c r="E4526" s="189"/>
      <c r="F4526" s="189"/>
    </row>
    <row r="4527" spans="1:6" x14ac:dyDescent="0.25">
      <c r="A4527" s="189"/>
      <c r="B4527" s="189"/>
      <c r="C4527" s="189"/>
      <c r="D4527" s="189"/>
      <c r="E4527" s="189"/>
      <c r="F4527" s="189"/>
    </row>
    <row r="4528" spans="1:6" x14ac:dyDescent="0.25">
      <c r="A4528" s="189"/>
      <c r="B4528" s="189"/>
      <c r="C4528" s="189"/>
      <c r="D4528" s="189"/>
      <c r="E4528" s="189"/>
      <c r="F4528" s="189"/>
    </row>
    <row r="4529" spans="1:6" x14ac:dyDescent="0.25">
      <c r="A4529" s="189"/>
      <c r="B4529" s="189"/>
      <c r="C4529" s="189"/>
      <c r="D4529" s="189"/>
      <c r="E4529" s="189"/>
      <c r="F4529" s="189"/>
    </row>
    <row r="4530" spans="1:6" x14ac:dyDescent="0.25">
      <c r="A4530" s="189"/>
      <c r="B4530" s="189"/>
      <c r="C4530" s="189"/>
      <c r="D4530" s="189"/>
      <c r="E4530" s="189"/>
      <c r="F4530" s="189"/>
    </row>
    <row r="4531" spans="1:6" x14ac:dyDescent="0.25">
      <c r="A4531" s="189"/>
      <c r="B4531" s="189"/>
      <c r="C4531" s="189"/>
      <c r="D4531" s="189"/>
      <c r="E4531" s="189"/>
      <c r="F4531" s="189"/>
    </row>
    <row r="4532" spans="1:6" x14ac:dyDescent="0.25">
      <c r="A4532" s="189"/>
      <c r="B4532" s="189"/>
      <c r="C4532" s="189"/>
      <c r="D4532" s="189"/>
      <c r="E4532" s="189"/>
      <c r="F4532" s="189"/>
    </row>
    <row r="4533" spans="1:6" x14ac:dyDescent="0.25">
      <c r="A4533" s="189"/>
      <c r="B4533" s="189"/>
      <c r="C4533" s="189"/>
      <c r="D4533" s="189"/>
      <c r="E4533" s="189"/>
      <c r="F4533" s="189"/>
    </row>
    <row r="4534" spans="1:6" x14ac:dyDescent="0.25">
      <c r="A4534" s="189"/>
      <c r="B4534" s="189"/>
      <c r="C4534" s="189"/>
      <c r="D4534" s="189"/>
      <c r="E4534" s="189"/>
      <c r="F4534" s="189"/>
    </row>
    <row r="4535" spans="1:6" x14ac:dyDescent="0.25">
      <c r="A4535" s="189"/>
      <c r="B4535" s="189"/>
      <c r="C4535" s="189"/>
      <c r="D4535" s="189"/>
      <c r="E4535" s="189"/>
      <c r="F4535" s="189"/>
    </row>
    <row r="4536" spans="1:6" x14ac:dyDescent="0.25">
      <c r="A4536" s="189"/>
      <c r="B4536" s="189"/>
      <c r="C4536" s="189"/>
      <c r="D4536" s="189"/>
      <c r="E4536" s="189"/>
      <c r="F4536" s="189"/>
    </row>
    <row r="4537" spans="1:6" x14ac:dyDescent="0.25">
      <c r="A4537" s="189"/>
      <c r="B4537" s="189"/>
      <c r="C4537" s="189"/>
      <c r="D4537" s="189"/>
      <c r="E4537" s="189"/>
      <c r="F4537" s="189"/>
    </row>
    <row r="4538" spans="1:6" x14ac:dyDescent="0.25">
      <c r="A4538" s="189"/>
      <c r="B4538" s="189"/>
      <c r="C4538" s="189"/>
      <c r="D4538" s="189"/>
      <c r="E4538" s="189"/>
      <c r="F4538" s="189"/>
    </row>
    <row r="4539" spans="1:6" x14ac:dyDescent="0.25">
      <c r="A4539" s="189"/>
      <c r="B4539" s="189"/>
      <c r="C4539" s="189"/>
      <c r="D4539" s="189"/>
      <c r="E4539" s="189"/>
      <c r="F4539" s="189"/>
    </row>
    <row r="4540" spans="1:6" x14ac:dyDescent="0.25">
      <c r="A4540" s="189"/>
      <c r="B4540" s="189"/>
      <c r="C4540" s="189"/>
      <c r="D4540" s="189"/>
      <c r="E4540" s="189"/>
      <c r="F4540" s="189"/>
    </row>
    <row r="4541" spans="1:6" x14ac:dyDescent="0.25">
      <c r="A4541" s="189"/>
      <c r="B4541" s="189"/>
      <c r="C4541" s="189"/>
      <c r="D4541" s="189"/>
      <c r="E4541" s="189"/>
      <c r="F4541" s="189"/>
    </row>
    <row r="4542" spans="1:6" x14ac:dyDescent="0.25">
      <c r="A4542" s="189"/>
      <c r="B4542" s="189"/>
      <c r="C4542" s="189"/>
      <c r="D4542" s="189"/>
      <c r="E4542" s="189"/>
      <c r="F4542" s="189"/>
    </row>
    <row r="4543" spans="1:6" x14ac:dyDescent="0.25">
      <c r="A4543" s="189"/>
      <c r="B4543" s="189"/>
      <c r="C4543" s="189"/>
      <c r="D4543" s="189"/>
      <c r="E4543" s="189"/>
      <c r="F4543" s="189"/>
    </row>
    <row r="4544" spans="1:6" x14ac:dyDescent="0.25">
      <c r="A4544" s="189"/>
      <c r="B4544" s="189"/>
      <c r="C4544" s="189"/>
      <c r="D4544" s="189"/>
      <c r="E4544" s="189"/>
      <c r="F4544" s="189"/>
    </row>
    <row r="4545" spans="1:6" x14ac:dyDescent="0.25">
      <c r="A4545" s="189"/>
      <c r="B4545" s="189"/>
      <c r="C4545" s="189"/>
      <c r="D4545" s="189"/>
      <c r="E4545" s="189"/>
      <c r="F4545" s="189"/>
    </row>
    <row r="4546" spans="1:6" x14ac:dyDescent="0.25">
      <c r="A4546" s="189"/>
      <c r="B4546" s="189"/>
      <c r="C4546" s="189"/>
      <c r="D4546" s="189"/>
      <c r="E4546" s="189"/>
      <c r="F4546" s="189"/>
    </row>
    <row r="4547" spans="1:6" x14ac:dyDescent="0.25">
      <c r="A4547" s="189"/>
      <c r="B4547" s="189"/>
      <c r="C4547" s="189"/>
      <c r="D4547" s="189"/>
      <c r="E4547" s="189"/>
      <c r="F4547" s="189"/>
    </row>
    <row r="4548" spans="1:6" x14ac:dyDescent="0.25">
      <c r="A4548" s="189"/>
      <c r="B4548" s="189"/>
      <c r="C4548" s="189"/>
      <c r="D4548" s="189"/>
      <c r="E4548" s="189"/>
      <c r="F4548" s="189"/>
    </row>
    <row r="4549" spans="1:6" x14ac:dyDescent="0.25">
      <c r="A4549" s="189"/>
      <c r="B4549" s="189"/>
      <c r="C4549" s="189"/>
      <c r="D4549" s="189"/>
      <c r="E4549" s="189"/>
      <c r="F4549" s="189"/>
    </row>
    <row r="4550" spans="1:6" x14ac:dyDescent="0.25">
      <c r="A4550" s="189"/>
      <c r="B4550" s="189"/>
      <c r="C4550" s="189"/>
      <c r="D4550" s="189"/>
      <c r="E4550" s="189"/>
      <c r="F4550" s="189"/>
    </row>
    <row r="4551" spans="1:6" x14ac:dyDescent="0.25">
      <c r="A4551" s="189"/>
      <c r="B4551" s="189"/>
      <c r="C4551" s="189"/>
      <c r="D4551" s="189"/>
      <c r="E4551" s="189"/>
      <c r="F4551" s="189"/>
    </row>
    <row r="4552" spans="1:6" x14ac:dyDescent="0.25">
      <c r="A4552" s="189"/>
      <c r="B4552" s="189"/>
      <c r="C4552" s="189"/>
      <c r="D4552" s="189"/>
      <c r="E4552" s="189"/>
      <c r="F4552" s="189"/>
    </row>
    <row r="4553" spans="1:6" x14ac:dyDescent="0.25">
      <c r="A4553" s="189"/>
      <c r="B4553" s="189"/>
      <c r="C4553" s="189"/>
      <c r="D4553" s="189"/>
      <c r="E4553" s="189"/>
      <c r="F4553" s="189"/>
    </row>
    <row r="4554" spans="1:6" x14ac:dyDescent="0.25">
      <c r="A4554" s="189"/>
      <c r="B4554" s="189"/>
      <c r="C4554" s="189"/>
      <c r="D4554" s="189"/>
      <c r="E4554" s="189"/>
      <c r="F4554" s="189"/>
    </row>
    <row r="4555" spans="1:6" x14ac:dyDescent="0.25">
      <c r="A4555" s="189"/>
      <c r="B4555" s="189"/>
      <c r="C4555" s="189"/>
      <c r="D4555" s="189"/>
      <c r="E4555" s="189"/>
      <c r="F4555" s="189"/>
    </row>
    <row r="4556" spans="1:6" x14ac:dyDescent="0.25">
      <c r="A4556" s="189"/>
      <c r="B4556" s="189"/>
      <c r="C4556" s="189"/>
      <c r="D4556" s="189"/>
      <c r="E4556" s="189"/>
      <c r="F4556" s="189"/>
    </row>
    <row r="4557" spans="1:6" x14ac:dyDescent="0.25">
      <c r="A4557" s="189"/>
      <c r="B4557" s="189"/>
      <c r="C4557" s="189"/>
      <c r="D4557" s="189"/>
      <c r="E4557" s="189"/>
      <c r="F4557" s="189"/>
    </row>
    <row r="4558" spans="1:6" x14ac:dyDescent="0.25">
      <c r="A4558" s="189"/>
      <c r="B4558" s="189"/>
      <c r="C4558" s="189"/>
      <c r="D4558" s="189"/>
      <c r="E4558" s="189"/>
      <c r="F4558" s="189"/>
    </row>
    <row r="4559" spans="1:6" x14ac:dyDescent="0.25">
      <c r="A4559" s="189"/>
      <c r="B4559" s="189"/>
      <c r="C4559" s="189"/>
      <c r="D4559" s="189"/>
      <c r="E4559" s="189"/>
      <c r="F4559" s="189"/>
    </row>
    <row r="4560" spans="1:6" x14ac:dyDescent="0.25">
      <c r="A4560" s="189"/>
      <c r="B4560" s="189"/>
      <c r="C4560" s="189"/>
      <c r="D4560" s="189"/>
      <c r="E4560" s="189"/>
      <c r="F4560" s="189"/>
    </row>
    <row r="4561" spans="1:6" x14ac:dyDescent="0.25">
      <c r="A4561" s="189"/>
      <c r="B4561" s="189"/>
      <c r="C4561" s="189"/>
      <c r="D4561" s="189"/>
      <c r="E4561" s="189"/>
      <c r="F4561" s="189"/>
    </row>
    <row r="4562" spans="1:6" x14ac:dyDescent="0.25">
      <c r="A4562" s="189"/>
      <c r="B4562" s="189"/>
      <c r="C4562" s="189"/>
      <c r="D4562" s="189"/>
      <c r="E4562" s="189"/>
      <c r="F4562" s="189"/>
    </row>
    <row r="4563" spans="1:6" x14ac:dyDescent="0.25">
      <c r="A4563" s="189"/>
      <c r="B4563" s="189"/>
      <c r="C4563" s="189"/>
      <c r="D4563" s="189"/>
      <c r="E4563" s="189"/>
      <c r="F4563" s="189"/>
    </row>
    <row r="4564" spans="1:6" x14ac:dyDescent="0.25">
      <c r="A4564" s="189"/>
      <c r="B4564" s="189"/>
      <c r="C4564" s="189"/>
      <c r="D4564" s="189"/>
      <c r="E4564" s="189"/>
      <c r="F4564" s="189"/>
    </row>
    <row r="4565" spans="1:6" x14ac:dyDescent="0.25">
      <c r="A4565" s="189"/>
      <c r="B4565" s="189"/>
      <c r="C4565" s="189"/>
      <c r="D4565" s="189"/>
      <c r="E4565" s="189"/>
      <c r="F4565" s="189"/>
    </row>
    <row r="4566" spans="1:6" x14ac:dyDescent="0.25">
      <c r="A4566" s="189"/>
      <c r="B4566" s="189"/>
      <c r="C4566" s="189"/>
      <c r="D4566" s="189"/>
      <c r="E4566" s="189"/>
      <c r="F4566" s="189"/>
    </row>
    <row r="4567" spans="1:6" x14ac:dyDescent="0.25">
      <c r="A4567" s="189"/>
      <c r="B4567" s="189"/>
      <c r="C4567" s="189"/>
      <c r="D4567" s="189"/>
      <c r="E4567" s="189"/>
      <c r="F4567" s="189"/>
    </row>
    <row r="4568" spans="1:6" x14ac:dyDescent="0.25">
      <c r="A4568" s="189"/>
      <c r="B4568" s="189"/>
      <c r="C4568" s="189"/>
      <c r="D4568" s="189"/>
      <c r="E4568" s="189"/>
      <c r="F4568" s="189"/>
    </row>
    <row r="4569" spans="1:6" x14ac:dyDescent="0.25">
      <c r="A4569" s="189"/>
      <c r="B4569" s="189"/>
      <c r="C4569" s="189"/>
      <c r="D4569" s="189"/>
      <c r="E4569" s="189"/>
      <c r="F4569" s="189"/>
    </row>
    <row r="4570" spans="1:6" x14ac:dyDescent="0.25">
      <c r="A4570" s="189"/>
      <c r="B4570" s="189"/>
      <c r="C4570" s="189"/>
      <c r="D4570" s="189"/>
      <c r="E4570" s="189"/>
      <c r="F4570" s="189"/>
    </row>
    <row r="4571" spans="1:6" x14ac:dyDescent="0.25">
      <c r="A4571" s="189"/>
      <c r="B4571" s="189"/>
      <c r="C4571" s="189"/>
      <c r="D4571" s="189"/>
      <c r="E4571" s="189"/>
      <c r="F4571" s="189"/>
    </row>
    <row r="4572" spans="1:6" x14ac:dyDescent="0.25">
      <c r="A4572" s="189"/>
      <c r="B4572" s="189"/>
      <c r="C4572" s="189"/>
      <c r="D4572" s="189"/>
      <c r="E4572" s="189"/>
      <c r="F4572" s="189"/>
    </row>
    <row r="4573" spans="1:6" x14ac:dyDescent="0.25">
      <c r="A4573" s="189"/>
      <c r="B4573" s="189"/>
      <c r="C4573" s="189"/>
      <c r="D4573" s="189"/>
      <c r="E4573" s="189"/>
      <c r="F4573" s="189"/>
    </row>
    <row r="4574" spans="1:6" x14ac:dyDescent="0.25">
      <c r="A4574" s="189"/>
      <c r="B4574" s="189"/>
      <c r="C4574" s="189"/>
      <c r="D4574" s="189"/>
      <c r="E4574" s="189"/>
      <c r="F4574" s="189"/>
    </row>
    <row r="4575" spans="1:6" x14ac:dyDescent="0.25">
      <c r="A4575" s="189"/>
      <c r="B4575" s="189"/>
      <c r="C4575" s="189"/>
      <c r="D4575" s="189"/>
      <c r="E4575" s="189"/>
      <c r="F4575" s="189"/>
    </row>
    <row r="4576" spans="1:6" x14ac:dyDescent="0.25">
      <c r="A4576" s="189"/>
      <c r="B4576" s="189"/>
      <c r="C4576" s="189"/>
      <c r="D4576" s="189"/>
      <c r="E4576" s="189"/>
      <c r="F4576" s="189"/>
    </row>
    <row r="4577" spans="1:6" x14ac:dyDescent="0.25">
      <c r="A4577" s="189"/>
      <c r="B4577" s="189"/>
      <c r="C4577" s="189"/>
      <c r="D4577" s="189"/>
      <c r="E4577" s="189"/>
      <c r="F4577" s="189"/>
    </row>
    <row r="4578" spans="1:6" x14ac:dyDescent="0.25">
      <c r="A4578" s="189"/>
      <c r="B4578" s="189"/>
      <c r="C4578" s="189"/>
      <c r="D4578" s="189"/>
      <c r="E4578" s="189"/>
      <c r="F4578" s="189"/>
    </row>
    <row r="4579" spans="1:6" x14ac:dyDescent="0.25">
      <c r="A4579" s="189"/>
      <c r="B4579" s="189"/>
      <c r="C4579" s="189"/>
      <c r="D4579" s="189"/>
      <c r="E4579" s="189"/>
      <c r="F4579" s="189"/>
    </row>
    <row r="4580" spans="1:6" x14ac:dyDescent="0.25">
      <c r="A4580" s="189"/>
      <c r="B4580" s="189"/>
      <c r="C4580" s="189"/>
      <c r="D4580" s="189"/>
      <c r="E4580" s="189"/>
      <c r="F4580" s="189"/>
    </row>
    <row r="4581" spans="1:6" x14ac:dyDescent="0.25">
      <c r="A4581" s="189"/>
      <c r="B4581" s="189"/>
      <c r="C4581" s="189"/>
      <c r="D4581" s="189"/>
      <c r="E4581" s="189"/>
      <c r="F4581" s="189"/>
    </row>
    <row r="4582" spans="1:6" x14ac:dyDescent="0.25">
      <c r="A4582" s="189"/>
      <c r="B4582" s="189"/>
      <c r="C4582" s="189"/>
      <c r="D4582" s="189"/>
      <c r="E4582" s="189"/>
      <c r="F4582" s="189"/>
    </row>
    <row r="4583" spans="1:6" x14ac:dyDescent="0.25">
      <c r="A4583" s="189"/>
      <c r="B4583" s="189"/>
      <c r="C4583" s="189"/>
      <c r="D4583" s="189"/>
      <c r="E4583" s="189"/>
      <c r="F4583" s="189"/>
    </row>
    <row r="4584" spans="1:6" x14ac:dyDescent="0.25">
      <c r="A4584" s="189"/>
      <c r="B4584" s="189"/>
      <c r="C4584" s="189"/>
      <c r="D4584" s="189"/>
      <c r="E4584" s="189"/>
      <c r="F4584" s="189"/>
    </row>
    <row r="4585" spans="1:6" x14ac:dyDescent="0.25">
      <c r="A4585" s="189"/>
      <c r="B4585" s="189"/>
      <c r="C4585" s="189"/>
      <c r="D4585" s="189"/>
      <c r="E4585" s="189"/>
      <c r="F4585" s="189"/>
    </row>
    <row r="4586" spans="1:6" x14ac:dyDescent="0.25">
      <c r="A4586" s="189"/>
      <c r="B4586" s="189"/>
      <c r="C4586" s="189"/>
      <c r="D4586" s="189"/>
      <c r="E4586" s="189"/>
      <c r="F4586" s="189"/>
    </row>
    <row r="4587" spans="1:6" x14ac:dyDescent="0.25">
      <c r="A4587" s="189"/>
      <c r="B4587" s="189"/>
      <c r="C4587" s="189"/>
      <c r="D4587" s="189"/>
      <c r="E4587" s="189"/>
      <c r="F4587" s="189"/>
    </row>
    <row r="4588" spans="1:6" x14ac:dyDescent="0.25">
      <c r="A4588" s="189"/>
      <c r="B4588" s="189"/>
      <c r="C4588" s="189"/>
      <c r="D4588" s="189"/>
      <c r="E4588" s="189"/>
      <c r="F4588" s="189"/>
    </row>
    <row r="4589" spans="1:6" x14ac:dyDescent="0.25">
      <c r="A4589" s="189"/>
      <c r="B4589" s="189"/>
      <c r="C4589" s="189"/>
      <c r="D4589" s="189"/>
      <c r="E4589" s="189"/>
      <c r="F4589" s="189"/>
    </row>
    <row r="4590" spans="1:6" x14ac:dyDescent="0.25">
      <c r="A4590" s="189"/>
      <c r="B4590" s="189"/>
      <c r="C4590" s="189"/>
      <c r="D4590" s="189"/>
      <c r="E4590" s="189"/>
      <c r="F4590" s="189"/>
    </row>
    <row r="4591" spans="1:6" x14ac:dyDescent="0.25">
      <c r="A4591" s="189"/>
      <c r="B4591" s="189"/>
      <c r="C4591" s="189"/>
      <c r="D4591" s="189"/>
      <c r="E4591" s="189"/>
      <c r="F4591" s="189"/>
    </row>
    <row r="4592" spans="1:6" x14ac:dyDescent="0.25">
      <c r="A4592" s="189"/>
      <c r="B4592" s="189"/>
      <c r="C4592" s="189"/>
      <c r="D4592" s="189"/>
      <c r="E4592" s="189"/>
      <c r="F4592" s="189"/>
    </row>
    <row r="4593" spans="1:6" x14ac:dyDescent="0.25">
      <c r="A4593" s="189"/>
      <c r="B4593" s="189"/>
      <c r="C4593" s="189"/>
      <c r="D4593" s="189"/>
      <c r="E4593" s="189"/>
      <c r="F4593" s="189"/>
    </row>
    <row r="4594" spans="1:6" x14ac:dyDescent="0.25">
      <c r="A4594" s="189"/>
      <c r="B4594" s="189"/>
      <c r="C4594" s="189"/>
      <c r="D4594" s="189"/>
      <c r="E4594" s="189"/>
      <c r="F4594" s="189"/>
    </row>
    <row r="4595" spans="1:6" x14ac:dyDescent="0.25">
      <c r="A4595" s="189"/>
      <c r="B4595" s="189"/>
      <c r="C4595" s="189"/>
      <c r="D4595" s="189"/>
      <c r="E4595" s="189"/>
      <c r="F4595" s="189"/>
    </row>
    <row r="4596" spans="1:6" x14ac:dyDescent="0.25">
      <c r="A4596" s="189"/>
      <c r="B4596" s="189"/>
      <c r="C4596" s="189"/>
      <c r="D4596" s="189"/>
      <c r="E4596" s="189"/>
      <c r="F4596" s="189"/>
    </row>
    <row r="4597" spans="1:6" x14ac:dyDescent="0.25">
      <c r="A4597" s="189"/>
      <c r="B4597" s="189"/>
      <c r="C4597" s="189"/>
      <c r="D4597" s="189"/>
      <c r="E4597" s="189"/>
      <c r="F4597" s="189"/>
    </row>
    <row r="4598" spans="1:6" x14ac:dyDescent="0.25">
      <c r="A4598" s="189"/>
      <c r="B4598" s="189"/>
      <c r="C4598" s="189"/>
      <c r="D4598" s="189"/>
      <c r="E4598" s="189"/>
      <c r="F4598" s="189"/>
    </row>
    <row r="4599" spans="1:6" x14ac:dyDescent="0.25">
      <c r="A4599" s="189"/>
      <c r="B4599" s="189"/>
      <c r="C4599" s="189"/>
      <c r="D4599" s="189"/>
      <c r="E4599" s="189"/>
      <c r="F4599" s="189"/>
    </row>
    <row r="4600" spans="1:6" x14ac:dyDescent="0.25">
      <c r="A4600" s="189"/>
      <c r="B4600" s="189"/>
      <c r="C4600" s="189"/>
      <c r="D4600" s="189"/>
      <c r="E4600" s="189"/>
      <c r="F4600" s="189"/>
    </row>
    <row r="4601" spans="1:6" x14ac:dyDescent="0.25">
      <c r="A4601" s="189"/>
      <c r="B4601" s="189"/>
      <c r="C4601" s="189"/>
      <c r="D4601" s="189"/>
      <c r="E4601" s="189"/>
      <c r="F4601" s="189"/>
    </row>
    <row r="4602" spans="1:6" x14ac:dyDescent="0.25">
      <c r="A4602" s="189"/>
      <c r="B4602" s="189"/>
      <c r="C4602" s="189"/>
      <c r="D4602" s="189"/>
      <c r="E4602" s="189"/>
      <c r="F4602" s="189"/>
    </row>
    <row r="4603" spans="1:6" x14ac:dyDescent="0.25">
      <c r="A4603" s="189"/>
      <c r="B4603" s="189"/>
      <c r="C4603" s="189"/>
      <c r="D4603" s="189"/>
      <c r="E4603" s="189"/>
      <c r="F4603" s="189"/>
    </row>
    <row r="4604" spans="1:6" x14ac:dyDescent="0.25">
      <c r="A4604" s="189"/>
      <c r="B4604" s="189"/>
      <c r="C4604" s="189"/>
      <c r="D4604" s="189"/>
      <c r="E4604" s="189"/>
      <c r="F4604" s="189"/>
    </row>
    <row r="4605" spans="1:6" x14ac:dyDescent="0.25">
      <c r="A4605" s="189"/>
      <c r="B4605" s="189"/>
      <c r="C4605" s="189"/>
      <c r="D4605" s="189"/>
      <c r="E4605" s="189"/>
      <c r="F4605" s="189"/>
    </row>
    <row r="4606" spans="1:6" x14ac:dyDescent="0.25">
      <c r="A4606" s="189"/>
      <c r="B4606" s="189"/>
      <c r="C4606" s="189"/>
      <c r="D4606" s="189"/>
      <c r="E4606" s="189"/>
      <c r="F4606" s="189"/>
    </row>
    <row r="4607" spans="1:6" x14ac:dyDescent="0.25">
      <c r="A4607" s="189"/>
      <c r="B4607" s="189"/>
      <c r="C4607" s="189"/>
      <c r="D4607" s="189"/>
      <c r="E4607" s="189"/>
      <c r="F4607" s="189"/>
    </row>
    <row r="4608" spans="1:6" x14ac:dyDescent="0.25">
      <c r="A4608" s="189"/>
      <c r="B4608" s="189"/>
      <c r="C4608" s="189"/>
      <c r="D4608" s="189"/>
      <c r="E4608" s="189"/>
      <c r="F4608" s="189"/>
    </row>
    <row r="4609" spans="1:6" x14ac:dyDescent="0.25">
      <c r="A4609" s="189"/>
      <c r="B4609" s="189"/>
      <c r="C4609" s="189"/>
      <c r="D4609" s="189"/>
      <c r="E4609" s="189"/>
      <c r="F4609" s="189"/>
    </row>
    <row r="4610" spans="1:6" x14ac:dyDescent="0.25">
      <c r="A4610" s="189"/>
      <c r="B4610" s="189"/>
      <c r="C4610" s="189"/>
      <c r="D4610" s="189"/>
      <c r="E4610" s="189"/>
      <c r="F4610" s="189"/>
    </row>
    <row r="4611" spans="1:6" x14ac:dyDescent="0.25">
      <c r="A4611" s="189"/>
      <c r="B4611" s="189"/>
      <c r="C4611" s="189"/>
      <c r="D4611" s="189"/>
      <c r="E4611" s="189"/>
      <c r="F4611" s="189"/>
    </row>
    <row r="4612" spans="1:6" x14ac:dyDescent="0.25">
      <c r="A4612" s="189"/>
      <c r="B4612" s="189"/>
      <c r="C4612" s="189"/>
      <c r="D4612" s="189"/>
      <c r="E4612" s="189"/>
      <c r="F4612" s="189"/>
    </row>
    <row r="4613" spans="1:6" x14ac:dyDescent="0.25">
      <c r="A4613" s="189"/>
      <c r="B4613" s="189"/>
      <c r="C4613" s="189"/>
      <c r="D4613" s="189"/>
      <c r="E4613" s="189"/>
      <c r="F4613" s="189"/>
    </row>
    <row r="4614" spans="1:6" x14ac:dyDescent="0.25">
      <c r="A4614" s="189"/>
      <c r="B4614" s="189"/>
      <c r="C4614" s="189"/>
      <c r="D4614" s="189"/>
      <c r="E4614" s="189"/>
      <c r="F4614" s="189"/>
    </row>
    <row r="4615" spans="1:6" x14ac:dyDescent="0.25">
      <c r="A4615" s="189"/>
      <c r="B4615" s="189"/>
      <c r="C4615" s="189"/>
      <c r="D4615" s="189"/>
      <c r="E4615" s="189"/>
      <c r="F4615" s="189"/>
    </row>
    <row r="4616" spans="1:6" x14ac:dyDescent="0.25">
      <c r="A4616" s="189"/>
      <c r="B4616" s="189"/>
      <c r="C4616" s="189"/>
      <c r="D4616" s="189"/>
      <c r="E4616" s="189"/>
      <c r="F4616" s="189"/>
    </row>
    <row r="4617" spans="1:6" x14ac:dyDescent="0.25">
      <c r="A4617" s="189"/>
      <c r="B4617" s="189"/>
      <c r="C4617" s="189"/>
      <c r="D4617" s="189"/>
      <c r="E4617" s="189"/>
      <c r="F4617" s="189"/>
    </row>
    <row r="4618" spans="1:6" x14ac:dyDescent="0.25">
      <c r="A4618" s="189"/>
      <c r="B4618" s="189"/>
      <c r="C4618" s="189"/>
      <c r="D4618" s="189"/>
      <c r="E4618" s="189"/>
      <c r="F4618" s="189"/>
    </row>
    <row r="4619" spans="1:6" x14ac:dyDescent="0.25">
      <c r="A4619" s="189"/>
      <c r="B4619" s="189"/>
      <c r="C4619" s="189"/>
      <c r="D4619" s="189"/>
      <c r="E4619" s="189"/>
      <c r="F4619" s="189"/>
    </row>
    <row r="4620" spans="1:6" x14ac:dyDescent="0.25">
      <c r="A4620" s="189"/>
      <c r="B4620" s="189"/>
      <c r="C4620" s="189"/>
      <c r="D4620" s="189"/>
      <c r="E4620" s="189"/>
      <c r="F4620" s="189"/>
    </row>
    <row r="4621" spans="1:6" x14ac:dyDescent="0.25">
      <c r="A4621" s="189"/>
      <c r="B4621" s="189"/>
      <c r="C4621" s="189"/>
      <c r="D4621" s="189"/>
      <c r="E4621" s="189"/>
      <c r="F4621" s="189"/>
    </row>
    <row r="4622" spans="1:6" x14ac:dyDescent="0.25">
      <c r="A4622" s="189"/>
      <c r="B4622" s="189"/>
      <c r="C4622" s="189"/>
      <c r="D4622" s="189"/>
      <c r="E4622" s="189"/>
      <c r="F4622" s="189"/>
    </row>
    <row r="4623" spans="1:6" x14ac:dyDescent="0.25">
      <c r="A4623" s="189"/>
      <c r="B4623" s="189"/>
      <c r="C4623" s="189"/>
      <c r="D4623" s="189"/>
      <c r="E4623" s="189"/>
      <c r="F4623" s="189"/>
    </row>
    <row r="4624" spans="1:6" x14ac:dyDescent="0.25">
      <c r="A4624" s="189"/>
      <c r="B4624" s="189"/>
      <c r="C4624" s="189"/>
      <c r="D4624" s="189"/>
      <c r="E4624" s="189"/>
      <c r="F4624" s="189"/>
    </row>
    <row r="4625" spans="1:6" x14ac:dyDescent="0.25">
      <c r="A4625" s="189"/>
      <c r="B4625" s="189"/>
      <c r="C4625" s="189"/>
      <c r="D4625" s="189"/>
      <c r="E4625" s="189"/>
      <c r="F4625" s="189"/>
    </row>
    <row r="4626" spans="1:6" x14ac:dyDescent="0.25">
      <c r="A4626" s="189"/>
      <c r="B4626" s="189"/>
      <c r="C4626" s="189"/>
      <c r="D4626" s="189"/>
      <c r="E4626" s="189"/>
      <c r="F4626" s="189"/>
    </row>
    <row r="4627" spans="1:6" x14ac:dyDescent="0.25">
      <c r="A4627" s="189"/>
      <c r="B4627" s="189"/>
      <c r="C4627" s="189"/>
      <c r="D4627" s="189"/>
      <c r="E4627" s="189"/>
      <c r="F4627" s="189"/>
    </row>
    <row r="4628" spans="1:6" x14ac:dyDescent="0.25">
      <c r="A4628" s="189"/>
      <c r="B4628" s="189"/>
      <c r="C4628" s="189"/>
      <c r="D4628" s="189"/>
      <c r="E4628" s="189"/>
      <c r="F4628" s="189"/>
    </row>
    <row r="4629" spans="1:6" x14ac:dyDescent="0.25">
      <c r="A4629" s="189"/>
      <c r="B4629" s="189"/>
      <c r="C4629" s="189"/>
      <c r="D4629" s="189"/>
      <c r="E4629" s="189"/>
      <c r="F4629" s="189"/>
    </row>
    <row r="4630" spans="1:6" x14ac:dyDescent="0.25">
      <c r="A4630" s="189"/>
      <c r="B4630" s="189"/>
      <c r="C4630" s="189"/>
      <c r="D4630" s="189"/>
      <c r="E4630" s="189"/>
      <c r="F4630" s="189"/>
    </row>
    <row r="4631" spans="1:6" x14ac:dyDescent="0.25">
      <c r="A4631" s="189"/>
      <c r="B4631" s="189"/>
      <c r="C4631" s="189"/>
      <c r="D4631" s="189"/>
      <c r="E4631" s="189"/>
      <c r="F4631" s="189"/>
    </row>
    <row r="4632" spans="1:6" x14ac:dyDescent="0.25">
      <c r="A4632" s="189"/>
      <c r="B4632" s="189"/>
      <c r="C4632" s="189"/>
      <c r="D4632" s="189"/>
      <c r="E4632" s="189"/>
      <c r="F4632" s="189"/>
    </row>
    <row r="4633" spans="1:6" x14ac:dyDescent="0.25">
      <c r="A4633" s="189"/>
      <c r="B4633" s="189"/>
      <c r="C4633" s="189"/>
      <c r="D4633" s="189"/>
      <c r="E4633" s="189"/>
      <c r="F4633" s="189"/>
    </row>
    <row r="4634" spans="1:6" x14ac:dyDescent="0.25">
      <c r="A4634" s="189"/>
      <c r="B4634" s="189"/>
      <c r="C4634" s="189"/>
      <c r="D4634" s="189"/>
      <c r="E4634" s="189"/>
      <c r="F4634" s="189"/>
    </row>
    <row r="4635" spans="1:6" x14ac:dyDescent="0.25">
      <c r="A4635" s="189"/>
      <c r="B4635" s="189"/>
      <c r="C4635" s="189"/>
      <c r="D4635" s="189"/>
      <c r="E4635" s="189"/>
      <c r="F4635" s="189"/>
    </row>
    <row r="4636" spans="1:6" x14ac:dyDescent="0.25">
      <c r="A4636" s="189"/>
      <c r="B4636" s="189"/>
      <c r="C4636" s="189"/>
      <c r="D4636" s="189"/>
      <c r="E4636" s="189"/>
      <c r="F4636" s="189"/>
    </row>
    <row r="4637" spans="1:6" x14ac:dyDescent="0.25">
      <c r="A4637" s="189"/>
      <c r="B4637" s="189"/>
      <c r="C4637" s="189"/>
      <c r="D4637" s="189"/>
      <c r="E4637" s="189"/>
      <c r="F4637" s="189"/>
    </row>
    <row r="4638" spans="1:6" x14ac:dyDescent="0.25">
      <c r="A4638" s="189"/>
      <c r="B4638" s="189"/>
      <c r="C4638" s="189"/>
      <c r="D4638" s="189"/>
      <c r="E4638" s="189"/>
      <c r="F4638" s="189"/>
    </row>
    <row r="4639" spans="1:6" x14ac:dyDescent="0.25">
      <c r="A4639" s="189"/>
      <c r="B4639" s="189"/>
      <c r="C4639" s="189"/>
      <c r="D4639" s="189"/>
      <c r="E4639" s="189"/>
      <c r="F4639" s="189"/>
    </row>
    <row r="4640" spans="1:6" x14ac:dyDescent="0.25">
      <c r="A4640" s="189"/>
      <c r="B4640" s="189"/>
      <c r="C4640" s="189"/>
      <c r="D4640" s="189"/>
      <c r="E4640" s="189"/>
      <c r="F4640" s="189"/>
    </row>
    <row r="4641" spans="1:6" x14ac:dyDescent="0.25">
      <c r="A4641" s="189"/>
      <c r="B4641" s="189"/>
      <c r="C4641" s="189"/>
      <c r="D4641" s="189"/>
      <c r="E4641" s="189"/>
      <c r="F4641" s="189"/>
    </row>
    <row r="4642" spans="1:6" x14ac:dyDescent="0.25">
      <c r="A4642" s="189"/>
      <c r="B4642" s="189"/>
      <c r="C4642" s="189"/>
      <c r="D4642" s="189"/>
      <c r="E4642" s="189"/>
      <c r="F4642" s="189"/>
    </row>
    <row r="4643" spans="1:6" x14ac:dyDescent="0.25">
      <c r="A4643" s="189"/>
      <c r="B4643" s="189"/>
      <c r="C4643" s="189"/>
      <c r="D4643" s="189"/>
      <c r="E4643" s="189"/>
      <c r="F4643" s="189"/>
    </row>
    <row r="4644" spans="1:6" x14ac:dyDescent="0.25">
      <c r="A4644" s="189"/>
      <c r="B4644" s="189"/>
      <c r="C4644" s="189"/>
      <c r="D4644" s="189"/>
      <c r="E4644" s="189"/>
      <c r="F4644" s="189"/>
    </row>
    <row r="4645" spans="1:6" x14ac:dyDescent="0.25">
      <c r="A4645" s="189"/>
      <c r="B4645" s="189"/>
      <c r="C4645" s="189"/>
      <c r="D4645" s="189"/>
      <c r="E4645" s="189"/>
      <c r="F4645" s="189"/>
    </row>
    <row r="4646" spans="1:6" x14ac:dyDescent="0.25">
      <c r="A4646" s="189"/>
      <c r="B4646" s="189"/>
      <c r="C4646" s="189"/>
      <c r="D4646" s="189"/>
      <c r="E4646" s="189"/>
      <c r="F4646" s="189"/>
    </row>
    <row r="4647" spans="1:6" x14ac:dyDescent="0.25">
      <c r="A4647" s="189"/>
      <c r="B4647" s="189"/>
      <c r="C4647" s="189"/>
      <c r="D4647" s="189"/>
      <c r="E4647" s="189"/>
      <c r="F4647" s="189"/>
    </row>
    <row r="4648" spans="1:6" x14ac:dyDescent="0.25">
      <c r="A4648" s="189"/>
      <c r="B4648" s="189"/>
      <c r="C4648" s="189"/>
      <c r="D4648" s="189"/>
      <c r="E4648" s="189"/>
      <c r="F4648" s="189"/>
    </row>
    <row r="4649" spans="1:6" x14ac:dyDescent="0.25">
      <c r="A4649" s="189"/>
      <c r="B4649" s="189"/>
      <c r="C4649" s="189"/>
      <c r="D4649" s="189"/>
      <c r="E4649" s="189"/>
      <c r="F4649" s="189"/>
    </row>
    <row r="4650" spans="1:6" x14ac:dyDescent="0.25">
      <c r="A4650" s="189"/>
      <c r="B4650" s="189"/>
      <c r="C4650" s="189"/>
      <c r="D4650" s="189"/>
      <c r="E4650" s="189"/>
      <c r="F4650" s="189"/>
    </row>
    <row r="4651" spans="1:6" x14ac:dyDescent="0.25">
      <c r="A4651" s="189"/>
      <c r="B4651" s="189"/>
      <c r="C4651" s="189"/>
      <c r="D4651" s="189"/>
      <c r="E4651" s="189"/>
      <c r="F4651" s="189"/>
    </row>
    <row r="4652" spans="1:6" x14ac:dyDescent="0.25">
      <c r="A4652" s="189"/>
      <c r="B4652" s="189"/>
      <c r="C4652" s="189"/>
      <c r="D4652" s="189"/>
      <c r="E4652" s="189"/>
      <c r="F4652" s="189"/>
    </row>
    <row r="4653" spans="1:6" x14ac:dyDescent="0.25">
      <c r="A4653" s="189"/>
      <c r="B4653" s="189"/>
      <c r="C4653" s="189"/>
      <c r="D4653" s="189"/>
      <c r="E4653" s="189"/>
      <c r="F4653" s="189"/>
    </row>
    <row r="4654" spans="1:6" x14ac:dyDescent="0.25">
      <c r="A4654" s="189"/>
      <c r="B4654" s="189"/>
      <c r="C4654" s="189"/>
      <c r="D4654" s="189"/>
      <c r="E4654" s="189"/>
      <c r="F4654" s="189"/>
    </row>
    <row r="4655" spans="1:6" x14ac:dyDescent="0.25">
      <c r="A4655" s="189"/>
      <c r="B4655" s="189"/>
      <c r="C4655" s="189"/>
      <c r="D4655" s="189"/>
      <c r="E4655" s="189"/>
      <c r="F4655" s="189"/>
    </row>
    <row r="4656" spans="1:6" x14ac:dyDescent="0.25">
      <c r="A4656" s="189"/>
      <c r="B4656" s="189"/>
      <c r="C4656" s="189"/>
      <c r="D4656" s="189"/>
      <c r="E4656" s="189"/>
      <c r="F4656" s="189"/>
    </row>
    <row r="4657" spans="1:6" x14ac:dyDescent="0.25">
      <c r="A4657" s="189"/>
      <c r="B4657" s="189"/>
      <c r="C4657" s="189"/>
      <c r="D4657" s="189"/>
      <c r="E4657" s="189"/>
      <c r="F4657" s="189"/>
    </row>
    <row r="4658" spans="1:6" x14ac:dyDescent="0.25">
      <c r="A4658" s="189"/>
      <c r="B4658" s="189"/>
      <c r="C4658" s="189"/>
      <c r="D4658" s="189"/>
      <c r="E4658" s="189"/>
      <c r="F4658" s="189"/>
    </row>
    <row r="4659" spans="1:6" x14ac:dyDescent="0.25">
      <c r="A4659" s="189"/>
      <c r="B4659" s="189"/>
      <c r="C4659" s="189"/>
      <c r="D4659" s="189"/>
      <c r="E4659" s="189"/>
      <c r="F4659" s="189"/>
    </row>
    <row r="4660" spans="1:6" x14ac:dyDescent="0.25">
      <c r="A4660" s="189"/>
      <c r="B4660" s="189"/>
      <c r="C4660" s="189"/>
      <c r="D4660" s="189"/>
      <c r="E4660" s="189"/>
      <c r="F4660" s="189"/>
    </row>
    <row r="4661" spans="1:6" x14ac:dyDescent="0.25">
      <c r="A4661" s="189"/>
      <c r="B4661" s="189"/>
      <c r="C4661" s="189"/>
      <c r="D4661" s="189"/>
      <c r="E4661" s="189"/>
      <c r="F4661" s="189"/>
    </row>
    <row r="4662" spans="1:6" x14ac:dyDescent="0.25">
      <c r="A4662" s="189"/>
      <c r="B4662" s="189"/>
      <c r="C4662" s="189"/>
      <c r="D4662" s="189"/>
      <c r="E4662" s="189"/>
      <c r="F4662" s="189"/>
    </row>
    <row r="4663" spans="1:6" x14ac:dyDescent="0.25">
      <c r="A4663" s="189"/>
      <c r="B4663" s="189"/>
      <c r="C4663" s="189"/>
      <c r="D4663" s="189"/>
      <c r="E4663" s="189"/>
      <c r="F4663" s="189"/>
    </row>
    <row r="4664" spans="1:6" x14ac:dyDescent="0.25">
      <c r="A4664" s="189"/>
      <c r="B4664" s="189"/>
      <c r="C4664" s="189"/>
      <c r="D4664" s="189"/>
      <c r="E4664" s="189"/>
      <c r="F4664" s="189"/>
    </row>
    <row r="4665" spans="1:6" x14ac:dyDescent="0.25">
      <c r="A4665" s="189"/>
      <c r="B4665" s="189"/>
      <c r="C4665" s="189"/>
      <c r="D4665" s="189"/>
      <c r="E4665" s="189"/>
      <c r="F4665" s="189"/>
    </row>
    <row r="4666" spans="1:6" x14ac:dyDescent="0.25">
      <c r="A4666" s="189"/>
      <c r="B4666" s="189"/>
      <c r="C4666" s="189"/>
      <c r="D4666" s="189"/>
      <c r="E4666" s="189"/>
      <c r="F4666" s="189"/>
    </row>
    <row r="4667" spans="1:6" x14ac:dyDescent="0.25">
      <c r="A4667" s="189"/>
      <c r="B4667" s="189"/>
      <c r="C4667" s="189"/>
      <c r="D4667" s="189"/>
      <c r="E4667" s="189"/>
      <c r="F4667" s="189"/>
    </row>
    <row r="4668" spans="1:6" x14ac:dyDescent="0.25">
      <c r="A4668" s="189"/>
      <c r="B4668" s="189"/>
      <c r="C4668" s="189"/>
      <c r="D4668" s="189"/>
      <c r="E4668" s="189"/>
      <c r="F4668" s="189"/>
    </row>
    <row r="4669" spans="1:6" x14ac:dyDescent="0.25">
      <c r="A4669" s="189"/>
      <c r="B4669" s="189"/>
      <c r="C4669" s="189"/>
      <c r="D4669" s="189"/>
      <c r="E4669" s="189"/>
      <c r="F4669" s="189"/>
    </row>
    <row r="4670" spans="1:6" x14ac:dyDescent="0.25">
      <c r="A4670" s="189"/>
      <c r="B4670" s="189"/>
      <c r="C4670" s="189"/>
      <c r="D4670" s="189"/>
      <c r="E4670" s="189"/>
      <c r="F4670" s="189"/>
    </row>
    <row r="4671" spans="1:6" x14ac:dyDescent="0.25">
      <c r="A4671" s="189"/>
      <c r="B4671" s="189"/>
      <c r="C4671" s="189"/>
      <c r="D4671" s="189"/>
      <c r="E4671" s="189"/>
      <c r="F4671" s="189"/>
    </row>
    <row r="4672" spans="1:6" x14ac:dyDescent="0.25">
      <c r="A4672" s="189"/>
      <c r="B4672" s="189"/>
      <c r="C4672" s="189"/>
      <c r="D4672" s="189"/>
      <c r="E4672" s="189"/>
      <c r="F4672" s="189"/>
    </row>
    <row r="4673" spans="1:6" x14ac:dyDescent="0.25">
      <c r="A4673" s="189"/>
      <c r="B4673" s="189"/>
      <c r="C4673" s="189"/>
      <c r="D4673" s="189"/>
      <c r="E4673" s="189"/>
      <c r="F4673" s="189"/>
    </row>
    <row r="4674" spans="1:6" x14ac:dyDescent="0.25">
      <c r="A4674" s="189"/>
      <c r="B4674" s="189"/>
      <c r="C4674" s="189"/>
      <c r="D4674" s="189"/>
      <c r="E4674" s="189"/>
      <c r="F4674" s="189"/>
    </row>
    <row r="4675" spans="1:6" x14ac:dyDescent="0.25">
      <c r="A4675" s="189"/>
      <c r="B4675" s="189"/>
      <c r="C4675" s="189"/>
      <c r="D4675" s="189"/>
      <c r="E4675" s="189"/>
      <c r="F4675" s="189"/>
    </row>
    <row r="4676" spans="1:6" x14ac:dyDescent="0.25">
      <c r="A4676" s="189"/>
      <c r="B4676" s="189"/>
      <c r="C4676" s="189"/>
      <c r="D4676" s="189"/>
      <c r="E4676" s="189"/>
      <c r="F4676" s="189"/>
    </row>
    <row r="4677" spans="1:6" x14ac:dyDescent="0.25">
      <c r="A4677" s="189"/>
      <c r="B4677" s="189"/>
      <c r="C4677" s="189"/>
      <c r="D4677" s="189"/>
      <c r="E4677" s="189"/>
      <c r="F4677" s="189"/>
    </row>
    <row r="4678" spans="1:6" x14ac:dyDescent="0.25">
      <c r="A4678" s="189"/>
      <c r="B4678" s="189"/>
      <c r="C4678" s="189"/>
      <c r="D4678" s="189"/>
      <c r="E4678" s="189"/>
      <c r="F4678" s="189"/>
    </row>
    <row r="4679" spans="1:6" x14ac:dyDescent="0.25">
      <c r="A4679" s="189"/>
      <c r="B4679" s="189"/>
      <c r="C4679" s="189"/>
      <c r="D4679" s="189"/>
      <c r="E4679" s="189"/>
      <c r="F4679" s="189"/>
    </row>
    <row r="4680" spans="1:6" x14ac:dyDescent="0.25">
      <c r="A4680" s="189"/>
      <c r="B4680" s="189"/>
      <c r="C4680" s="189"/>
      <c r="D4680" s="189"/>
      <c r="E4680" s="189"/>
      <c r="F4680" s="189"/>
    </row>
    <row r="4681" spans="1:6" x14ac:dyDescent="0.25">
      <c r="A4681" s="189"/>
      <c r="B4681" s="189"/>
      <c r="C4681" s="189"/>
      <c r="D4681" s="189"/>
      <c r="E4681" s="189"/>
      <c r="F4681" s="189"/>
    </row>
    <row r="4682" spans="1:6" x14ac:dyDescent="0.25">
      <c r="A4682" s="189"/>
      <c r="B4682" s="189"/>
      <c r="C4682" s="189"/>
      <c r="D4682" s="189"/>
      <c r="E4682" s="189"/>
      <c r="F4682" s="189"/>
    </row>
    <row r="4683" spans="1:6" x14ac:dyDescent="0.25">
      <c r="A4683" s="189"/>
      <c r="B4683" s="189"/>
      <c r="C4683" s="189"/>
      <c r="D4683" s="189"/>
      <c r="E4683" s="189"/>
      <c r="F4683" s="189"/>
    </row>
    <row r="4684" spans="1:6" x14ac:dyDescent="0.25">
      <c r="A4684" s="189"/>
      <c r="B4684" s="189"/>
      <c r="C4684" s="189"/>
      <c r="D4684" s="189"/>
      <c r="E4684" s="189"/>
      <c r="F4684" s="189"/>
    </row>
    <row r="4685" spans="1:6" x14ac:dyDescent="0.25">
      <c r="A4685" s="189"/>
      <c r="B4685" s="189"/>
      <c r="C4685" s="189"/>
      <c r="D4685" s="189"/>
      <c r="E4685" s="189"/>
      <c r="F4685" s="189"/>
    </row>
    <row r="4686" spans="1:6" x14ac:dyDescent="0.25">
      <c r="A4686" s="189"/>
      <c r="B4686" s="189"/>
      <c r="C4686" s="189"/>
      <c r="D4686" s="189"/>
      <c r="E4686" s="189"/>
      <c r="F4686" s="189"/>
    </row>
    <row r="4687" spans="1:6" x14ac:dyDescent="0.25">
      <c r="A4687" s="189"/>
      <c r="B4687" s="189"/>
      <c r="C4687" s="189"/>
      <c r="D4687" s="189"/>
      <c r="E4687" s="189"/>
      <c r="F4687" s="189"/>
    </row>
    <row r="4688" spans="1:6" x14ac:dyDescent="0.25">
      <c r="A4688" s="189"/>
      <c r="B4688" s="189"/>
      <c r="C4688" s="189"/>
      <c r="D4688" s="189"/>
      <c r="E4688" s="189"/>
      <c r="F4688" s="189"/>
    </row>
    <row r="4689" spans="1:6" x14ac:dyDescent="0.25">
      <c r="A4689" s="189"/>
      <c r="B4689" s="189"/>
      <c r="C4689" s="189"/>
      <c r="D4689" s="189"/>
      <c r="E4689" s="189"/>
      <c r="F4689" s="189"/>
    </row>
    <row r="4690" spans="1:6" x14ac:dyDescent="0.25">
      <c r="A4690" s="189"/>
      <c r="B4690" s="189"/>
      <c r="C4690" s="189"/>
      <c r="D4690" s="189"/>
      <c r="E4690" s="189"/>
      <c r="F4690" s="189"/>
    </row>
    <row r="4691" spans="1:6" x14ac:dyDescent="0.25">
      <c r="A4691" s="189"/>
      <c r="B4691" s="189"/>
      <c r="C4691" s="189"/>
      <c r="D4691" s="189"/>
      <c r="E4691" s="189"/>
      <c r="F4691" s="189"/>
    </row>
    <row r="4692" spans="1:6" x14ac:dyDescent="0.25">
      <c r="A4692" s="189"/>
      <c r="B4692" s="189"/>
      <c r="C4692" s="189"/>
      <c r="D4692" s="189"/>
      <c r="E4692" s="189"/>
      <c r="F4692" s="189"/>
    </row>
    <row r="4693" spans="1:6" x14ac:dyDescent="0.25">
      <c r="A4693" s="189"/>
      <c r="B4693" s="189"/>
      <c r="C4693" s="189"/>
      <c r="D4693" s="189"/>
      <c r="E4693" s="189"/>
      <c r="F4693" s="189"/>
    </row>
    <row r="4694" spans="1:6" x14ac:dyDescent="0.25">
      <c r="A4694" s="189"/>
      <c r="B4694" s="189"/>
      <c r="C4694" s="189"/>
      <c r="D4694" s="189"/>
      <c r="E4694" s="189"/>
      <c r="F4694" s="189"/>
    </row>
    <row r="4695" spans="1:6" x14ac:dyDescent="0.25">
      <c r="A4695" s="189"/>
      <c r="B4695" s="189"/>
      <c r="C4695" s="189"/>
      <c r="D4695" s="189"/>
      <c r="E4695" s="189"/>
      <c r="F4695" s="189"/>
    </row>
    <row r="4696" spans="1:6" x14ac:dyDescent="0.25">
      <c r="A4696" s="189"/>
      <c r="B4696" s="189"/>
      <c r="C4696" s="189"/>
      <c r="D4696" s="189"/>
      <c r="E4696" s="189"/>
      <c r="F4696" s="189"/>
    </row>
    <row r="4697" spans="1:6" x14ac:dyDescent="0.25">
      <c r="A4697" s="189"/>
      <c r="B4697" s="189"/>
      <c r="C4697" s="189"/>
      <c r="D4697" s="189"/>
      <c r="E4697" s="189"/>
      <c r="F4697" s="189"/>
    </row>
    <row r="4698" spans="1:6" x14ac:dyDescent="0.25">
      <c r="A4698" s="189"/>
      <c r="B4698" s="189"/>
      <c r="C4698" s="189"/>
      <c r="D4698" s="189"/>
      <c r="E4698" s="189"/>
      <c r="F4698" s="189"/>
    </row>
    <row r="4699" spans="1:6" x14ac:dyDescent="0.25">
      <c r="A4699" s="189"/>
      <c r="B4699" s="189"/>
      <c r="C4699" s="189"/>
      <c r="D4699" s="189"/>
      <c r="E4699" s="189"/>
      <c r="F4699" s="189"/>
    </row>
    <row r="4700" spans="1:6" x14ac:dyDescent="0.25">
      <c r="A4700" s="189"/>
      <c r="B4700" s="189"/>
      <c r="C4700" s="189"/>
      <c r="D4700" s="189"/>
      <c r="E4700" s="189"/>
      <c r="F4700" s="189"/>
    </row>
    <row r="4701" spans="1:6" x14ac:dyDescent="0.25">
      <c r="A4701" s="189"/>
      <c r="B4701" s="189"/>
      <c r="C4701" s="189"/>
      <c r="D4701" s="189"/>
      <c r="E4701" s="189"/>
      <c r="F4701" s="189"/>
    </row>
    <row r="4702" spans="1:6" x14ac:dyDescent="0.25">
      <c r="A4702" s="189"/>
      <c r="B4702" s="189"/>
      <c r="C4702" s="189"/>
      <c r="D4702" s="189"/>
      <c r="E4702" s="189"/>
      <c r="F4702" s="189"/>
    </row>
    <row r="4703" spans="1:6" x14ac:dyDescent="0.25">
      <c r="A4703" s="189"/>
      <c r="B4703" s="189"/>
      <c r="C4703" s="189"/>
      <c r="D4703" s="189"/>
      <c r="E4703" s="189"/>
      <c r="F4703" s="189"/>
    </row>
    <row r="4704" spans="1:6" x14ac:dyDescent="0.25">
      <c r="A4704" s="189"/>
      <c r="B4704" s="189"/>
      <c r="C4704" s="189"/>
      <c r="D4704" s="189"/>
      <c r="E4704" s="189"/>
      <c r="F4704" s="189"/>
    </row>
    <row r="4705" spans="1:6" x14ac:dyDescent="0.25">
      <c r="A4705" s="189"/>
      <c r="B4705" s="189"/>
      <c r="C4705" s="189"/>
      <c r="D4705" s="189"/>
      <c r="E4705" s="189"/>
      <c r="F4705" s="189"/>
    </row>
    <row r="4706" spans="1:6" x14ac:dyDescent="0.25">
      <c r="A4706" s="189"/>
      <c r="B4706" s="189"/>
      <c r="C4706" s="189"/>
      <c r="D4706" s="189"/>
      <c r="E4706" s="189"/>
      <c r="F4706" s="189"/>
    </row>
    <row r="4707" spans="1:6" x14ac:dyDescent="0.25">
      <c r="A4707" s="189"/>
      <c r="B4707" s="189"/>
      <c r="C4707" s="189"/>
      <c r="D4707" s="189"/>
      <c r="E4707" s="189"/>
      <c r="F4707" s="189"/>
    </row>
    <row r="4708" spans="1:6" x14ac:dyDescent="0.25">
      <c r="A4708" s="189"/>
      <c r="B4708" s="189"/>
      <c r="C4708" s="189"/>
      <c r="D4708" s="189"/>
      <c r="E4708" s="189"/>
      <c r="F4708" s="189"/>
    </row>
    <row r="4709" spans="1:6" x14ac:dyDescent="0.25">
      <c r="A4709" s="189"/>
      <c r="B4709" s="189"/>
      <c r="C4709" s="189"/>
      <c r="D4709" s="189"/>
      <c r="E4709" s="189"/>
      <c r="F4709" s="189"/>
    </row>
    <row r="4710" spans="1:6" x14ac:dyDescent="0.25">
      <c r="A4710" s="189"/>
      <c r="B4710" s="189"/>
      <c r="C4710" s="189"/>
      <c r="D4710" s="189"/>
      <c r="E4710" s="189"/>
      <c r="F4710" s="189"/>
    </row>
    <row r="4711" spans="1:6" x14ac:dyDescent="0.25">
      <c r="A4711" s="189"/>
      <c r="B4711" s="189"/>
      <c r="C4711" s="189"/>
      <c r="D4711" s="189"/>
      <c r="E4711" s="189"/>
      <c r="F4711" s="189"/>
    </row>
    <row r="4712" spans="1:6" x14ac:dyDescent="0.25">
      <c r="A4712" s="189"/>
      <c r="B4712" s="189"/>
      <c r="C4712" s="189"/>
      <c r="D4712" s="189"/>
      <c r="E4712" s="189"/>
      <c r="F4712" s="189"/>
    </row>
    <row r="4713" spans="1:6" x14ac:dyDescent="0.25">
      <c r="A4713" s="189"/>
      <c r="B4713" s="189"/>
      <c r="C4713" s="189"/>
      <c r="D4713" s="189"/>
      <c r="E4713" s="189"/>
      <c r="F4713" s="189"/>
    </row>
    <row r="4714" spans="1:6" x14ac:dyDescent="0.25">
      <c r="A4714" s="189"/>
      <c r="B4714" s="189"/>
      <c r="C4714" s="189"/>
      <c r="D4714" s="189"/>
      <c r="E4714" s="189"/>
      <c r="F4714" s="189"/>
    </row>
    <row r="4715" spans="1:6" x14ac:dyDescent="0.25">
      <c r="A4715" s="189"/>
      <c r="B4715" s="189"/>
      <c r="C4715" s="189"/>
      <c r="D4715" s="189"/>
      <c r="E4715" s="189"/>
      <c r="F4715" s="189"/>
    </row>
    <row r="4716" spans="1:6" x14ac:dyDescent="0.25">
      <c r="A4716" s="189"/>
      <c r="B4716" s="189"/>
      <c r="C4716" s="189"/>
      <c r="D4716" s="189"/>
      <c r="E4716" s="189"/>
      <c r="F4716" s="189"/>
    </row>
    <row r="4717" spans="1:6" x14ac:dyDescent="0.25">
      <c r="A4717" s="189"/>
      <c r="B4717" s="189"/>
      <c r="C4717" s="189"/>
      <c r="D4717" s="189"/>
      <c r="E4717" s="189"/>
      <c r="F4717" s="189"/>
    </row>
    <row r="4718" spans="1:6" x14ac:dyDescent="0.25">
      <c r="A4718" s="189"/>
      <c r="B4718" s="189"/>
      <c r="C4718" s="189"/>
      <c r="D4718" s="189"/>
      <c r="E4718" s="189"/>
      <c r="F4718" s="189"/>
    </row>
    <row r="4719" spans="1:6" x14ac:dyDescent="0.25">
      <c r="A4719" s="189"/>
      <c r="B4719" s="189"/>
      <c r="C4719" s="189"/>
      <c r="D4719" s="189"/>
      <c r="E4719" s="189"/>
      <c r="F4719" s="189"/>
    </row>
    <row r="4720" spans="1:6" x14ac:dyDescent="0.25">
      <c r="A4720" s="189"/>
      <c r="B4720" s="189"/>
      <c r="C4720" s="189"/>
      <c r="D4720" s="189"/>
      <c r="E4720" s="189"/>
      <c r="F4720" s="189"/>
    </row>
    <row r="4721" spans="1:6" x14ac:dyDescent="0.25">
      <c r="A4721" s="189"/>
      <c r="B4721" s="189"/>
      <c r="C4721" s="189"/>
      <c r="D4721" s="189"/>
      <c r="E4721" s="189"/>
      <c r="F4721" s="189"/>
    </row>
    <row r="4722" spans="1:6" x14ac:dyDescent="0.25">
      <c r="A4722" s="189"/>
      <c r="B4722" s="189"/>
      <c r="C4722" s="189"/>
      <c r="D4722" s="189"/>
      <c r="E4722" s="189"/>
      <c r="F4722" s="189"/>
    </row>
    <row r="4723" spans="1:6" x14ac:dyDescent="0.25">
      <c r="A4723" s="189"/>
      <c r="B4723" s="189"/>
      <c r="C4723" s="189"/>
      <c r="D4723" s="189"/>
      <c r="E4723" s="189"/>
      <c r="F4723" s="189"/>
    </row>
    <row r="4724" spans="1:6" x14ac:dyDescent="0.25">
      <c r="A4724" s="189"/>
      <c r="B4724" s="189"/>
      <c r="C4724" s="189"/>
      <c r="D4724" s="189"/>
      <c r="E4724" s="189"/>
      <c r="F4724" s="189"/>
    </row>
    <row r="4725" spans="1:6" x14ac:dyDescent="0.25">
      <c r="A4725" s="189"/>
      <c r="B4725" s="189"/>
      <c r="C4725" s="189"/>
      <c r="D4725" s="189"/>
      <c r="E4725" s="189"/>
      <c r="F4725" s="189"/>
    </row>
    <row r="4726" spans="1:6" x14ac:dyDescent="0.25">
      <c r="A4726" s="189"/>
      <c r="B4726" s="189"/>
      <c r="C4726" s="189"/>
      <c r="D4726" s="189"/>
      <c r="E4726" s="189"/>
      <c r="F4726" s="189"/>
    </row>
    <row r="4727" spans="1:6" x14ac:dyDescent="0.25">
      <c r="A4727" s="189"/>
      <c r="B4727" s="189"/>
      <c r="C4727" s="189"/>
      <c r="D4727" s="189"/>
      <c r="E4727" s="189"/>
      <c r="F4727" s="189"/>
    </row>
    <row r="4728" spans="1:6" x14ac:dyDescent="0.25">
      <c r="A4728" s="189"/>
      <c r="B4728" s="189"/>
      <c r="C4728" s="189"/>
      <c r="D4728" s="189"/>
      <c r="E4728" s="189"/>
      <c r="F4728" s="189"/>
    </row>
    <row r="4729" spans="1:6" x14ac:dyDescent="0.25">
      <c r="A4729" s="189"/>
      <c r="B4729" s="189"/>
      <c r="C4729" s="189"/>
      <c r="D4729" s="189"/>
      <c r="E4729" s="189"/>
      <c r="F4729" s="189"/>
    </row>
    <row r="4730" spans="1:6" x14ac:dyDescent="0.25">
      <c r="A4730" s="189"/>
      <c r="B4730" s="189"/>
      <c r="C4730" s="189"/>
      <c r="D4730" s="189"/>
      <c r="E4730" s="189"/>
      <c r="F4730" s="189"/>
    </row>
    <row r="4731" spans="1:6" x14ac:dyDescent="0.25">
      <c r="A4731" s="189"/>
      <c r="B4731" s="189"/>
      <c r="C4731" s="189"/>
      <c r="D4731" s="189"/>
      <c r="E4731" s="189"/>
      <c r="F4731" s="189"/>
    </row>
    <row r="4732" spans="1:6" x14ac:dyDescent="0.25">
      <c r="A4732" s="189"/>
      <c r="B4732" s="189"/>
      <c r="C4732" s="189"/>
      <c r="D4732" s="189"/>
      <c r="E4732" s="189"/>
      <c r="F4732" s="189"/>
    </row>
    <row r="4733" spans="1:6" x14ac:dyDescent="0.25">
      <c r="A4733" s="189"/>
      <c r="B4733" s="189"/>
      <c r="C4733" s="189"/>
      <c r="D4733" s="189"/>
      <c r="E4733" s="189"/>
      <c r="F4733" s="189"/>
    </row>
    <row r="4734" spans="1:6" x14ac:dyDescent="0.25">
      <c r="A4734" s="189"/>
      <c r="B4734" s="189"/>
      <c r="C4734" s="189"/>
      <c r="D4734" s="189"/>
      <c r="E4734" s="189"/>
      <c r="F4734" s="189"/>
    </row>
    <row r="4735" spans="1:6" x14ac:dyDescent="0.25">
      <c r="A4735" s="189"/>
      <c r="B4735" s="189"/>
      <c r="C4735" s="189"/>
      <c r="D4735" s="189"/>
      <c r="E4735" s="189"/>
      <c r="F4735" s="189"/>
    </row>
    <row r="4736" spans="1:6" x14ac:dyDescent="0.25">
      <c r="A4736" s="189"/>
      <c r="B4736" s="189"/>
      <c r="C4736" s="189"/>
      <c r="D4736" s="189"/>
      <c r="E4736" s="189"/>
      <c r="F4736" s="189"/>
    </row>
    <row r="4737" spans="1:6" x14ac:dyDescent="0.25">
      <c r="A4737" s="189"/>
      <c r="B4737" s="189"/>
      <c r="C4737" s="189"/>
      <c r="D4737" s="189"/>
      <c r="E4737" s="189"/>
      <c r="F4737" s="189"/>
    </row>
    <row r="4738" spans="1:6" x14ac:dyDescent="0.25">
      <c r="A4738" s="189"/>
      <c r="B4738" s="189"/>
      <c r="C4738" s="189"/>
      <c r="D4738" s="189"/>
      <c r="E4738" s="189"/>
      <c r="F4738" s="189"/>
    </row>
    <row r="4739" spans="1:6" x14ac:dyDescent="0.25">
      <c r="A4739" s="189"/>
      <c r="B4739" s="189"/>
      <c r="C4739" s="189"/>
      <c r="D4739" s="189"/>
      <c r="E4739" s="189"/>
      <c r="F4739" s="189"/>
    </row>
    <row r="4740" spans="1:6" x14ac:dyDescent="0.25">
      <c r="A4740" s="189"/>
      <c r="B4740" s="189"/>
      <c r="C4740" s="189"/>
      <c r="D4740" s="189"/>
      <c r="E4740" s="189"/>
      <c r="F4740" s="189"/>
    </row>
    <row r="4741" spans="1:6" x14ac:dyDescent="0.25">
      <c r="A4741" s="189"/>
      <c r="B4741" s="189"/>
      <c r="C4741" s="189"/>
      <c r="D4741" s="189"/>
      <c r="E4741" s="189"/>
      <c r="F4741" s="189"/>
    </row>
    <row r="4742" spans="1:6" x14ac:dyDescent="0.25">
      <c r="A4742" s="189"/>
      <c r="B4742" s="189"/>
      <c r="C4742" s="189"/>
      <c r="D4742" s="189"/>
      <c r="E4742" s="189"/>
      <c r="F4742" s="189"/>
    </row>
    <row r="4743" spans="1:6" x14ac:dyDescent="0.25">
      <c r="A4743" s="189"/>
      <c r="B4743" s="189"/>
      <c r="C4743" s="189"/>
      <c r="D4743" s="189"/>
      <c r="E4743" s="189"/>
      <c r="F4743" s="189"/>
    </row>
    <row r="4744" spans="1:6" x14ac:dyDescent="0.25">
      <c r="A4744" s="189"/>
      <c r="B4744" s="189"/>
      <c r="C4744" s="189"/>
      <c r="D4744" s="189"/>
      <c r="E4744" s="189"/>
      <c r="F4744" s="189"/>
    </row>
    <row r="4745" spans="1:6" x14ac:dyDescent="0.25">
      <c r="A4745" s="189"/>
      <c r="B4745" s="189"/>
      <c r="C4745" s="189"/>
      <c r="D4745" s="189"/>
      <c r="E4745" s="189"/>
      <c r="F4745" s="189"/>
    </row>
    <row r="4746" spans="1:6" x14ac:dyDescent="0.25">
      <c r="A4746" s="189"/>
      <c r="B4746" s="189"/>
      <c r="C4746" s="189"/>
      <c r="D4746" s="189"/>
      <c r="E4746" s="189"/>
      <c r="F4746" s="189"/>
    </row>
    <row r="4747" spans="1:6" x14ac:dyDescent="0.25">
      <c r="A4747" s="189"/>
      <c r="B4747" s="189"/>
      <c r="C4747" s="189"/>
      <c r="D4747" s="189"/>
      <c r="E4747" s="189"/>
      <c r="F4747" s="189"/>
    </row>
    <row r="4748" spans="1:6" x14ac:dyDescent="0.25">
      <c r="A4748" s="189"/>
      <c r="B4748" s="189"/>
      <c r="C4748" s="189"/>
      <c r="D4748" s="189"/>
      <c r="E4748" s="189"/>
      <c r="F4748" s="189"/>
    </row>
    <row r="4749" spans="1:6" x14ac:dyDescent="0.25">
      <c r="A4749" s="189"/>
      <c r="B4749" s="189"/>
      <c r="C4749" s="189"/>
      <c r="D4749" s="189"/>
      <c r="E4749" s="189"/>
      <c r="F4749" s="189"/>
    </row>
    <row r="4750" spans="1:6" x14ac:dyDescent="0.25">
      <c r="A4750" s="189"/>
      <c r="B4750" s="189"/>
      <c r="C4750" s="189"/>
      <c r="D4750" s="189"/>
      <c r="E4750" s="189"/>
      <c r="F4750" s="189"/>
    </row>
    <row r="4751" spans="1:6" x14ac:dyDescent="0.25">
      <c r="A4751" s="189"/>
      <c r="B4751" s="189"/>
      <c r="C4751" s="189"/>
      <c r="D4751" s="189"/>
      <c r="E4751" s="189"/>
      <c r="F4751" s="189"/>
    </row>
    <row r="4752" spans="1:6" x14ac:dyDescent="0.25">
      <c r="A4752" s="189"/>
      <c r="B4752" s="189"/>
      <c r="C4752" s="189"/>
      <c r="D4752" s="189"/>
      <c r="E4752" s="189"/>
      <c r="F4752" s="189"/>
    </row>
    <row r="4753" spans="1:6" x14ac:dyDescent="0.25">
      <c r="A4753" s="189"/>
      <c r="B4753" s="189"/>
      <c r="C4753" s="189"/>
      <c r="D4753" s="189"/>
      <c r="E4753" s="189"/>
      <c r="F4753" s="189"/>
    </row>
    <row r="4754" spans="1:6" x14ac:dyDescent="0.25">
      <c r="A4754" s="189"/>
      <c r="B4754" s="189"/>
      <c r="C4754" s="189"/>
      <c r="D4754" s="189"/>
      <c r="E4754" s="189"/>
      <c r="F4754" s="189"/>
    </row>
    <row r="4755" spans="1:6" x14ac:dyDescent="0.25">
      <c r="A4755" s="189"/>
      <c r="B4755" s="189"/>
      <c r="C4755" s="189"/>
      <c r="D4755" s="189"/>
      <c r="E4755" s="189"/>
      <c r="F4755" s="189"/>
    </row>
    <row r="4756" spans="1:6" x14ac:dyDescent="0.25">
      <c r="A4756" s="189"/>
      <c r="B4756" s="189"/>
      <c r="C4756" s="189"/>
      <c r="D4756" s="189"/>
      <c r="E4756" s="189"/>
      <c r="F4756" s="189"/>
    </row>
    <row r="4757" spans="1:6" x14ac:dyDescent="0.25">
      <c r="A4757" s="189"/>
      <c r="B4757" s="189"/>
      <c r="C4757" s="189"/>
      <c r="D4757" s="189"/>
      <c r="E4757" s="189"/>
      <c r="F4757" s="189"/>
    </row>
    <row r="4758" spans="1:6" x14ac:dyDescent="0.25">
      <c r="A4758" s="189"/>
      <c r="B4758" s="189"/>
      <c r="C4758" s="189"/>
      <c r="D4758" s="189"/>
      <c r="E4758" s="189"/>
      <c r="F4758" s="189"/>
    </row>
    <row r="4759" spans="1:6" x14ac:dyDescent="0.25">
      <c r="A4759" s="189"/>
      <c r="B4759" s="189"/>
      <c r="C4759" s="189"/>
      <c r="D4759" s="189"/>
      <c r="E4759" s="189"/>
      <c r="F4759" s="189"/>
    </row>
    <row r="4760" spans="1:6" x14ac:dyDescent="0.25">
      <c r="A4760" s="189"/>
      <c r="B4760" s="189"/>
      <c r="C4760" s="189"/>
      <c r="D4760" s="189"/>
      <c r="E4760" s="189"/>
      <c r="F4760" s="189"/>
    </row>
    <row r="4761" spans="1:6" x14ac:dyDescent="0.25">
      <c r="A4761" s="189"/>
      <c r="B4761" s="189"/>
      <c r="C4761" s="189"/>
      <c r="D4761" s="189"/>
      <c r="E4761" s="189"/>
      <c r="F4761" s="189"/>
    </row>
    <row r="4762" spans="1:6" x14ac:dyDescent="0.25">
      <c r="A4762" s="189"/>
      <c r="B4762" s="189"/>
      <c r="C4762" s="189"/>
      <c r="D4762" s="189"/>
      <c r="E4762" s="189"/>
      <c r="F4762" s="189"/>
    </row>
    <row r="4763" spans="1:6" x14ac:dyDescent="0.25">
      <c r="A4763" s="189"/>
      <c r="B4763" s="189"/>
      <c r="C4763" s="189"/>
      <c r="D4763" s="189"/>
      <c r="E4763" s="189"/>
      <c r="F4763" s="189"/>
    </row>
    <row r="4764" spans="1:6" x14ac:dyDescent="0.25">
      <c r="A4764" s="189"/>
      <c r="B4764" s="189"/>
      <c r="C4764" s="189"/>
      <c r="D4764" s="189"/>
      <c r="E4764" s="189"/>
      <c r="F4764" s="189"/>
    </row>
    <row r="4765" spans="1:6" x14ac:dyDescent="0.25">
      <c r="A4765" s="189"/>
      <c r="B4765" s="189"/>
      <c r="C4765" s="189"/>
      <c r="D4765" s="189"/>
      <c r="E4765" s="189"/>
      <c r="F4765" s="189"/>
    </row>
    <row r="4766" spans="1:6" x14ac:dyDescent="0.25">
      <c r="A4766" s="189"/>
      <c r="B4766" s="189"/>
      <c r="C4766" s="189"/>
      <c r="D4766" s="189"/>
      <c r="E4766" s="189"/>
      <c r="F4766" s="189"/>
    </row>
    <row r="4767" spans="1:6" x14ac:dyDescent="0.25">
      <c r="A4767" s="189"/>
      <c r="B4767" s="189"/>
      <c r="C4767" s="189"/>
      <c r="D4767" s="189"/>
      <c r="E4767" s="189"/>
      <c r="F4767" s="189"/>
    </row>
    <row r="4768" spans="1:6" x14ac:dyDescent="0.25">
      <c r="A4768" s="189"/>
      <c r="B4768" s="189"/>
      <c r="C4768" s="189"/>
      <c r="D4768" s="189"/>
      <c r="E4768" s="189"/>
      <c r="F4768" s="189"/>
    </row>
    <row r="4769" spans="1:6" x14ac:dyDescent="0.25">
      <c r="A4769" s="189"/>
      <c r="B4769" s="189"/>
      <c r="C4769" s="189"/>
      <c r="D4769" s="189"/>
      <c r="E4769" s="189"/>
      <c r="F4769" s="189"/>
    </row>
    <row r="4770" spans="1:6" x14ac:dyDescent="0.25">
      <c r="A4770" s="189"/>
      <c r="B4770" s="189"/>
      <c r="C4770" s="189"/>
      <c r="D4770" s="189"/>
      <c r="E4770" s="189"/>
      <c r="F4770" s="189"/>
    </row>
    <row r="4771" spans="1:6" x14ac:dyDescent="0.25">
      <c r="A4771" s="189"/>
      <c r="B4771" s="189"/>
      <c r="C4771" s="189"/>
      <c r="D4771" s="189"/>
      <c r="E4771" s="189"/>
      <c r="F4771" s="189"/>
    </row>
    <row r="4772" spans="1:6" x14ac:dyDescent="0.25">
      <c r="A4772" s="189"/>
      <c r="B4772" s="189"/>
      <c r="C4772" s="189"/>
      <c r="D4772" s="189"/>
      <c r="E4772" s="189"/>
      <c r="F4772" s="189"/>
    </row>
    <row r="4773" spans="1:6" x14ac:dyDescent="0.25">
      <c r="A4773" s="189"/>
      <c r="B4773" s="189"/>
      <c r="C4773" s="189"/>
      <c r="D4773" s="189"/>
      <c r="E4773" s="189"/>
      <c r="F4773" s="189"/>
    </row>
    <row r="4774" spans="1:6" x14ac:dyDescent="0.25">
      <c r="A4774" s="189"/>
      <c r="B4774" s="189"/>
      <c r="C4774" s="189"/>
      <c r="D4774" s="189"/>
      <c r="E4774" s="189"/>
      <c r="F4774" s="189"/>
    </row>
    <row r="4775" spans="1:6" x14ac:dyDescent="0.25">
      <c r="A4775" s="189"/>
      <c r="B4775" s="189"/>
      <c r="C4775" s="189"/>
      <c r="D4775" s="189"/>
      <c r="E4775" s="189"/>
      <c r="F4775" s="189"/>
    </row>
    <row r="4776" spans="1:6" x14ac:dyDescent="0.25">
      <c r="A4776" s="189"/>
      <c r="B4776" s="189"/>
      <c r="C4776" s="189"/>
      <c r="D4776" s="189"/>
      <c r="E4776" s="189"/>
      <c r="F4776" s="189"/>
    </row>
    <row r="4777" spans="1:6" x14ac:dyDescent="0.25">
      <c r="A4777" s="189"/>
      <c r="B4777" s="189"/>
      <c r="C4777" s="189"/>
      <c r="D4777" s="189"/>
      <c r="E4777" s="189"/>
      <c r="F4777" s="189"/>
    </row>
    <row r="4778" spans="1:6" x14ac:dyDescent="0.25">
      <c r="A4778" s="189"/>
      <c r="B4778" s="189"/>
      <c r="C4778" s="189"/>
      <c r="D4778" s="189"/>
      <c r="E4778" s="189"/>
      <c r="F4778" s="189"/>
    </row>
    <row r="4779" spans="1:6" x14ac:dyDescent="0.25">
      <c r="A4779" s="189"/>
      <c r="B4779" s="189"/>
      <c r="C4779" s="189"/>
      <c r="D4779" s="189"/>
      <c r="E4779" s="189"/>
      <c r="F4779" s="189"/>
    </row>
    <row r="4780" spans="1:6" x14ac:dyDescent="0.25">
      <c r="A4780" s="189"/>
      <c r="B4780" s="189"/>
      <c r="C4780" s="189"/>
      <c r="D4780" s="189"/>
      <c r="E4780" s="189"/>
      <c r="F4780" s="189"/>
    </row>
    <row r="4781" spans="1:6" x14ac:dyDescent="0.25">
      <c r="A4781" s="189"/>
      <c r="B4781" s="189"/>
      <c r="C4781" s="189"/>
      <c r="D4781" s="189"/>
      <c r="E4781" s="189"/>
      <c r="F4781" s="189"/>
    </row>
    <row r="4782" spans="1:6" x14ac:dyDescent="0.25">
      <c r="A4782" s="189"/>
      <c r="B4782" s="189"/>
      <c r="C4782" s="189"/>
      <c r="D4782" s="189"/>
      <c r="E4782" s="189"/>
      <c r="F4782" s="189"/>
    </row>
    <row r="4783" spans="1:6" x14ac:dyDescent="0.25">
      <c r="A4783" s="189"/>
      <c r="B4783" s="189"/>
      <c r="C4783" s="189"/>
      <c r="D4783" s="189"/>
      <c r="E4783" s="189"/>
      <c r="F4783" s="189"/>
    </row>
    <row r="4784" spans="1:6" x14ac:dyDescent="0.25">
      <c r="A4784" s="189"/>
      <c r="B4784" s="189"/>
      <c r="C4784" s="189"/>
      <c r="D4784" s="189"/>
      <c r="E4784" s="189"/>
      <c r="F4784" s="189"/>
    </row>
    <row r="4785" spans="1:6" x14ac:dyDescent="0.25">
      <c r="A4785" s="189"/>
      <c r="B4785" s="189"/>
      <c r="C4785" s="189"/>
      <c r="D4785" s="189"/>
      <c r="E4785" s="189"/>
      <c r="F4785" s="189"/>
    </row>
    <row r="4786" spans="1:6" x14ac:dyDescent="0.25">
      <c r="A4786" s="189"/>
      <c r="B4786" s="189"/>
      <c r="C4786" s="189"/>
      <c r="D4786" s="189"/>
      <c r="E4786" s="189"/>
      <c r="F4786" s="189"/>
    </row>
    <row r="4787" spans="1:6" x14ac:dyDescent="0.25">
      <c r="A4787" s="189"/>
      <c r="B4787" s="189"/>
      <c r="C4787" s="189"/>
      <c r="D4787" s="189"/>
      <c r="E4787" s="189"/>
      <c r="F4787" s="189"/>
    </row>
    <row r="4788" spans="1:6" x14ac:dyDescent="0.25">
      <c r="A4788" s="189"/>
      <c r="B4788" s="189"/>
      <c r="C4788" s="189"/>
      <c r="D4788" s="189"/>
      <c r="E4788" s="189"/>
      <c r="F4788" s="189"/>
    </row>
    <row r="4789" spans="1:6" x14ac:dyDescent="0.25">
      <c r="A4789" s="189"/>
      <c r="B4789" s="189"/>
      <c r="C4789" s="189"/>
      <c r="D4789" s="189"/>
      <c r="E4789" s="189"/>
      <c r="F4789" s="189"/>
    </row>
    <row r="4790" spans="1:6" x14ac:dyDescent="0.25">
      <c r="A4790" s="189"/>
      <c r="B4790" s="189"/>
      <c r="C4790" s="189"/>
      <c r="D4790" s="189"/>
      <c r="E4790" s="189"/>
      <c r="F4790" s="189"/>
    </row>
    <row r="4791" spans="1:6" x14ac:dyDescent="0.25">
      <c r="A4791" s="189"/>
      <c r="B4791" s="189"/>
      <c r="C4791" s="189"/>
      <c r="D4791" s="189"/>
      <c r="E4791" s="189"/>
      <c r="F4791" s="189"/>
    </row>
    <row r="4792" spans="1:6" x14ac:dyDescent="0.25">
      <c r="A4792" s="189"/>
      <c r="B4792" s="189"/>
      <c r="C4792" s="189"/>
      <c r="D4792" s="189"/>
      <c r="E4792" s="189"/>
      <c r="F4792" s="189"/>
    </row>
    <row r="4793" spans="1:6" x14ac:dyDescent="0.25">
      <c r="A4793" s="189"/>
      <c r="B4793" s="189"/>
      <c r="C4793" s="189"/>
      <c r="D4793" s="189"/>
      <c r="E4793" s="189"/>
      <c r="F4793" s="189"/>
    </row>
    <row r="4794" spans="1:6" x14ac:dyDescent="0.25">
      <c r="A4794" s="189"/>
      <c r="B4794" s="189"/>
      <c r="C4794" s="189"/>
      <c r="D4794" s="189"/>
      <c r="E4794" s="189"/>
      <c r="F4794" s="189"/>
    </row>
    <row r="4795" spans="1:6" x14ac:dyDescent="0.25">
      <c r="A4795" s="189"/>
      <c r="B4795" s="189"/>
      <c r="C4795" s="189"/>
      <c r="D4795" s="189"/>
      <c r="E4795" s="189"/>
      <c r="F4795" s="189"/>
    </row>
    <row r="4796" spans="1:6" x14ac:dyDescent="0.25">
      <c r="A4796" s="189"/>
      <c r="B4796" s="189"/>
      <c r="C4796" s="189"/>
      <c r="D4796" s="189"/>
      <c r="E4796" s="189"/>
      <c r="F4796" s="189"/>
    </row>
    <row r="4797" spans="1:6" x14ac:dyDescent="0.25">
      <c r="A4797" s="189"/>
      <c r="B4797" s="189"/>
      <c r="C4797" s="189"/>
      <c r="D4797" s="189"/>
      <c r="E4797" s="189"/>
      <c r="F4797" s="189"/>
    </row>
    <row r="4798" spans="1:6" x14ac:dyDescent="0.25">
      <c r="A4798" s="189"/>
      <c r="B4798" s="189"/>
      <c r="C4798" s="189"/>
      <c r="D4798" s="189"/>
      <c r="E4798" s="189"/>
      <c r="F4798" s="189"/>
    </row>
    <row r="4799" spans="1:6" x14ac:dyDescent="0.25">
      <c r="A4799" s="189"/>
      <c r="B4799" s="189"/>
      <c r="C4799" s="189"/>
      <c r="D4799" s="189"/>
      <c r="E4799" s="189"/>
      <c r="F4799" s="189"/>
    </row>
    <row r="4800" spans="1:6" x14ac:dyDescent="0.25">
      <c r="A4800" s="189"/>
      <c r="B4800" s="189"/>
      <c r="C4800" s="189"/>
      <c r="D4800" s="189"/>
      <c r="E4800" s="189"/>
      <c r="F4800" s="189"/>
    </row>
    <row r="4801" spans="1:6" x14ac:dyDescent="0.25">
      <c r="A4801" s="189"/>
      <c r="B4801" s="189"/>
      <c r="C4801" s="189"/>
      <c r="D4801" s="189"/>
      <c r="E4801" s="189"/>
      <c r="F4801" s="189"/>
    </row>
    <row r="4802" spans="1:6" x14ac:dyDescent="0.25">
      <c r="A4802" s="189"/>
      <c r="B4802" s="189"/>
      <c r="C4802" s="189"/>
      <c r="D4802" s="189"/>
      <c r="E4802" s="189"/>
      <c r="F4802" s="189"/>
    </row>
    <row r="4803" spans="1:6" x14ac:dyDescent="0.25">
      <c r="A4803" s="189"/>
      <c r="B4803" s="189"/>
      <c r="C4803" s="189"/>
      <c r="D4803" s="189"/>
      <c r="E4803" s="189"/>
      <c r="F4803" s="189"/>
    </row>
    <row r="4804" spans="1:6" x14ac:dyDescent="0.25">
      <c r="A4804" s="189"/>
      <c r="B4804" s="189"/>
      <c r="C4804" s="189"/>
      <c r="D4804" s="189"/>
      <c r="E4804" s="189"/>
      <c r="F4804" s="189"/>
    </row>
    <row r="4805" spans="1:6" x14ac:dyDescent="0.25">
      <c r="A4805" s="189"/>
      <c r="B4805" s="189"/>
      <c r="C4805" s="189"/>
      <c r="D4805" s="189"/>
      <c r="E4805" s="189"/>
      <c r="F4805" s="189"/>
    </row>
    <row r="4806" spans="1:6" x14ac:dyDescent="0.25">
      <c r="A4806" s="189"/>
      <c r="B4806" s="189"/>
      <c r="C4806" s="189"/>
      <c r="D4806" s="189"/>
      <c r="E4806" s="189"/>
      <c r="F4806" s="189"/>
    </row>
    <row r="4807" spans="1:6" x14ac:dyDescent="0.25">
      <c r="A4807" s="189"/>
      <c r="B4807" s="189"/>
      <c r="C4807" s="189"/>
      <c r="D4807" s="189"/>
      <c r="E4807" s="189"/>
      <c r="F4807" s="189"/>
    </row>
    <row r="4808" spans="1:6" x14ac:dyDescent="0.25">
      <c r="A4808" s="189"/>
      <c r="B4808" s="189"/>
      <c r="C4808" s="189"/>
      <c r="D4808" s="189"/>
      <c r="E4808" s="189"/>
      <c r="F4808" s="189"/>
    </row>
    <row r="4809" spans="1:6" x14ac:dyDescent="0.25">
      <c r="A4809" s="189"/>
      <c r="B4809" s="189"/>
      <c r="C4809" s="189"/>
      <c r="D4809" s="189"/>
      <c r="E4809" s="189"/>
      <c r="F4809" s="189"/>
    </row>
    <row r="4810" spans="1:6" x14ac:dyDescent="0.25">
      <c r="A4810" s="189"/>
      <c r="B4810" s="189"/>
      <c r="C4810" s="189"/>
      <c r="D4810" s="189"/>
      <c r="E4810" s="189"/>
      <c r="F4810" s="189"/>
    </row>
    <row r="4811" spans="1:6" x14ac:dyDescent="0.25">
      <c r="A4811" s="189"/>
      <c r="B4811" s="189"/>
      <c r="C4811" s="189"/>
      <c r="D4811" s="189"/>
      <c r="E4811" s="189"/>
      <c r="F4811" s="189"/>
    </row>
    <row r="4812" spans="1:6" x14ac:dyDescent="0.25">
      <c r="A4812" s="189"/>
      <c r="B4812" s="189"/>
      <c r="C4812" s="189"/>
      <c r="D4812" s="189"/>
      <c r="E4812" s="189"/>
      <c r="F4812" s="189"/>
    </row>
    <row r="4813" spans="1:6" x14ac:dyDescent="0.25">
      <c r="A4813" s="189"/>
      <c r="B4813" s="189"/>
      <c r="C4813" s="189"/>
      <c r="D4813" s="189"/>
      <c r="E4813" s="189"/>
      <c r="F4813" s="189"/>
    </row>
    <row r="4814" spans="1:6" x14ac:dyDescent="0.25">
      <c r="A4814" s="189"/>
      <c r="B4814" s="189"/>
      <c r="C4814" s="189"/>
      <c r="D4814" s="189"/>
      <c r="E4814" s="189"/>
      <c r="F4814" s="189"/>
    </row>
    <row r="4815" spans="1:6" x14ac:dyDescent="0.25">
      <c r="A4815" s="189"/>
      <c r="B4815" s="189"/>
      <c r="C4815" s="189"/>
      <c r="D4815" s="189"/>
      <c r="E4815" s="189"/>
      <c r="F4815" s="189"/>
    </row>
    <row r="4816" spans="1:6" x14ac:dyDescent="0.25">
      <c r="A4816" s="189"/>
      <c r="B4816" s="189"/>
      <c r="C4816" s="189"/>
      <c r="D4816" s="189"/>
      <c r="E4816" s="189"/>
      <c r="F4816" s="189"/>
    </row>
    <row r="4817" spans="1:6" x14ac:dyDescent="0.25">
      <c r="A4817" s="189"/>
      <c r="B4817" s="189"/>
      <c r="C4817" s="189"/>
      <c r="D4817" s="189"/>
      <c r="E4817" s="189"/>
      <c r="F4817" s="189"/>
    </row>
    <row r="4818" spans="1:6" x14ac:dyDescent="0.25">
      <c r="A4818" s="189"/>
      <c r="B4818" s="189"/>
      <c r="C4818" s="189"/>
      <c r="D4818" s="189"/>
      <c r="E4818" s="189"/>
      <c r="F4818" s="189"/>
    </row>
    <row r="4819" spans="1:6" x14ac:dyDescent="0.25">
      <c r="A4819" s="189"/>
      <c r="B4819" s="189"/>
      <c r="C4819" s="189"/>
      <c r="D4819" s="189"/>
      <c r="E4819" s="189"/>
      <c r="F4819" s="189"/>
    </row>
    <row r="4820" spans="1:6" x14ac:dyDescent="0.25">
      <c r="A4820" s="189"/>
      <c r="B4820" s="189"/>
      <c r="C4820" s="189"/>
      <c r="D4820" s="189"/>
      <c r="E4820" s="189"/>
      <c r="F4820" s="189"/>
    </row>
    <row r="4821" spans="1:6" x14ac:dyDescent="0.25">
      <c r="A4821" s="189"/>
      <c r="B4821" s="189"/>
      <c r="C4821" s="189"/>
      <c r="D4821" s="189"/>
      <c r="E4821" s="189"/>
      <c r="F4821" s="189"/>
    </row>
    <row r="4822" spans="1:6" x14ac:dyDescent="0.25">
      <c r="A4822" s="189"/>
      <c r="B4822" s="189"/>
      <c r="C4822" s="189"/>
      <c r="D4822" s="189"/>
      <c r="E4822" s="189"/>
      <c r="F4822" s="189"/>
    </row>
    <row r="4823" spans="1:6" x14ac:dyDescent="0.25">
      <c r="A4823" s="189"/>
      <c r="B4823" s="189"/>
      <c r="C4823" s="189"/>
      <c r="D4823" s="189"/>
      <c r="E4823" s="189"/>
      <c r="F4823" s="189"/>
    </row>
    <row r="4824" spans="1:6" x14ac:dyDescent="0.25">
      <c r="A4824" s="189"/>
      <c r="B4824" s="189"/>
      <c r="C4824" s="189"/>
      <c r="D4824" s="189"/>
      <c r="E4824" s="189"/>
      <c r="F4824" s="189"/>
    </row>
    <row r="4825" spans="1:6" x14ac:dyDescent="0.25">
      <c r="A4825" s="189"/>
      <c r="B4825" s="189"/>
      <c r="C4825" s="189"/>
      <c r="D4825" s="189"/>
      <c r="E4825" s="189"/>
      <c r="F4825" s="189"/>
    </row>
    <row r="4826" spans="1:6" x14ac:dyDescent="0.25">
      <c r="A4826" s="189"/>
      <c r="B4826" s="189"/>
      <c r="C4826" s="189"/>
      <c r="D4826" s="189"/>
      <c r="E4826" s="189"/>
      <c r="F4826" s="189"/>
    </row>
    <row r="4827" spans="1:6" x14ac:dyDescent="0.25">
      <c r="A4827" s="189"/>
      <c r="B4827" s="189"/>
      <c r="C4827" s="189"/>
      <c r="D4827" s="189"/>
      <c r="E4827" s="189"/>
      <c r="F4827" s="189"/>
    </row>
    <row r="4828" spans="1:6" x14ac:dyDescent="0.25">
      <c r="A4828" s="189"/>
      <c r="B4828" s="189"/>
      <c r="C4828" s="189"/>
      <c r="D4828" s="189"/>
      <c r="E4828" s="189"/>
      <c r="F4828" s="189"/>
    </row>
    <row r="4829" spans="1:6" x14ac:dyDescent="0.25">
      <c r="A4829" s="189"/>
      <c r="B4829" s="189"/>
      <c r="C4829" s="189"/>
      <c r="D4829" s="189"/>
      <c r="E4829" s="189"/>
      <c r="F4829" s="189"/>
    </row>
    <row r="4830" spans="1:6" x14ac:dyDescent="0.25">
      <c r="A4830" s="189"/>
      <c r="B4830" s="189"/>
      <c r="C4830" s="189"/>
      <c r="D4830" s="189"/>
      <c r="E4830" s="189"/>
      <c r="F4830" s="189"/>
    </row>
    <row r="4831" spans="1:6" x14ac:dyDescent="0.25">
      <c r="A4831" s="189"/>
      <c r="B4831" s="189"/>
      <c r="C4831" s="189"/>
      <c r="D4831" s="189"/>
      <c r="E4831" s="189"/>
      <c r="F4831" s="189"/>
    </row>
    <row r="4832" spans="1:6" x14ac:dyDescent="0.25">
      <c r="A4832" s="189"/>
      <c r="B4832" s="189"/>
      <c r="C4832" s="189"/>
      <c r="D4832" s="189"/>
      <c r="E4832" s="189"/>
      <c r="F4832" s="189"/>
    </row>
    <row r="4833" spans="1:6" x14ac:dyDescent="0.25">
      <c r="A4833" s="189"/>
      <c r="B4833" s="189"/>
      <c r="C4833" s="189"/>
      <c r="D4833" s="189"/>
      <c r="E4833" s="189"/>
      <c r="F4833" s="189"/>
    </row>
    <row r="4834" spans="1:6" x14ac:dyDescent="0.25">
      <c r="A4834" s="189"/>
      <c r="B4834" s="189"/>
      <c r="C4834" s="189"/>
      <c r="D4834" s="189"/>
      <c r="E4834" s="189"/>
      <c r="F4834" s="189"/>
    </row>
    <row r="4835" spans="1:6" x14ac:dyDescent="0.25">
      <c r="A4835" s="189"/>
      <c r="B4835" s="189"/>
      <c r="C4835" s="189"/>
      <c r="D4835" s="189"/>
      <c r="E4835" s="189"/>
      <c r="F4835" s="189"/>
    </row>
    <row r="4836" spans="1:6" x14ac:dyDescent="0.25">
      <c r="A4836" s="189"/>
      <c r="B4836" s="189"/>
      <c r="C4836" s="189"/>
      <c r="D4836" s="189"/>
      <c r="E4836" s="189"/>
      <c r="F4836" s="189"/>
    </row>
    <row r="4837" spans="1:6" x14ac:dyDescent="0.25">
      <c r="A4837" s="189"/>
      <c r="B4837" s="189"/>
      <c r="C4837" s="189"/>
      <c r="D4837" s="189"/>
      <c r="E4837" s="189"/>
      <c r="F4837" s="189"/>
    </row>
    <row r="4838" spans="1:6" x14ac:dyDescent="0.25">
      <c r="A4838" s="189"/>
      <c r="B4838" s="189"/>
      <c r="C4838" s="189"/>
      <c r="D4838" s="189"/>
      <c r="E4838" s="189"/>
      <c r="F4838" s="189"/>
    </row>
    <row r="4839" spans="1:6" x14ac:dyDescent="0.25">
      <c r="A4839" s="189"/>
      <c r="B4839" s="189"/>
      <c r="C4839" s="189"/>
      <c r="D4839" s="189"/>
      <c r="E4839" s="189"/>
      <c r="F4839" s="189"/>
    </row>
    <row r="4840" spans="1:6" x14ac:dyDescent="0.25">
      <c r="A4840" s="189"/>
      <c r="B4840" s="189"/>
      <c r="C4840" s="189"/>
      <c r="D4840" s="189"/>
      <c r="E4840" s="189"/>
      <c r="F4840" s="189"/>
    </row>
    <row r="4841" spans="1:6" x14ac:dyDescent="0.25">
      <c r="A4841" s="189"/>
      <c r="B4841" s="189"/>
      <c r="C4841" s="189"/>
      <c r="D4841" s="189"/>
      <c r="E4841" s="189"/>
      <c r="F4841" s="189"/>
    </row>
    <row r="4842" spans="1:6" x14ac:dyDescent="0.25">
      <c r="A4842" s="189"/>
      <c r="B4842" s="189"/>
      <c r="C4842" s="189"/>
      <c r="D4842" s="189"/>
      <c r="E4842" s="189"/>
      <c r="F4842" s="189"/>
    </row>
    <row r="4843" spans="1:6" x14ac:dyDescent="0.25">
      <c r="A4843" s="189"/>
      <c r="B4843" s="189"/>
      <c r="C4843" s="189"/>
      <c r="D4843" s="189"/>
      <c r="E4843" s="189"/>
      <c r="F4843" s="189"/>
    </row>
    <row r="4844" spans="1:6" x14ac:dyDescent="0.25">
      <c r="A4844" s="189"/>
      <c r="B4844" s="189"/>
      <c r="C4844" s="189"/>
      <c r="D4844" s="189"/>
      <c r="E4844" s="189"/>
      <c r="F4844" s="189"/>
    </row>
    <row r="4845" spans="1:6" x14ac:dyDescent="0.25">
      <c r="A4845" s="189"/>
      <c r="B4845" s="189"/>
      <c r="C4845" s="189"/>
      <c r="D4845" s="189"/>
      <c r="E4845" s="189"/>
      <c r="F4845" s="189"/>
    </row>
    <row r="4846" spans="1:6" x14ac:dyDescent="0.25">
      <c r="A4846" s="189"/>
      <c r="B4846" s="189"/>
      <c r="C4846" s="189"/>
      <c r="D4846" s="189"/>
      <c r="E4846" s="189"/>
      <c r="F4846" s="189"/>
    </row>
    <row r="4847" spans="1:6" x14ac:dyDescent="0.25">
      <c r="A4847" s="189"/>
      <c r="B4847" s="189"/>
      <c r="C4847" s="189"/>
      <c r="D4847" s="189"/>
      <c r="E4847" s="189"/>
      <c r="F4847" s="189"/>
    </row>
    <row r="4848" spans="1:6" x14ac:dyDescent="0.25">
      <c r="A4848" s="189"/>
      <c r="B4848" s="189"/>
      <c r="C4848" s="189"/>
      <c r="D4848" s="189"/>
      <c r="E4848" s="189"/>
      <c r="F4848" s="189"/>
    </row>
    <row r="4849" spans="1:6" x14ac:dyDescent="0.25">
      <c r="A4849" s="189"/>
      <c r="B4849" s="189"/>
      <c r="C4849" s="189"/>
      <c r="D4849" s="189"/>
      <c r="E4849" s="189"/>
      <c r="F4849" s="189"/>
    </row>
    <row r="4850" spans="1:6" x14ac:dyDescent="0.25">
      <c r="A4850" s="189"/>
      <c r="B4850" s="189"/>
      <c r="C4850" s="189"/>
      <c r="D4850" s="189"/>
      <c r="E4850" s="189"/>
      <c r="F4850" s="189"/>
    </row>
    <row r="4851" spans="1:6" x14ac:dyDescent="0.25">
      <c r="A4851" s="189"/>
      <c r="B4851" s="189"/>
      <c r="C4851" s="189"/>
      <c r="D4851" s="189"/>
      <c r="E4851" s="189"/>
      <c r="F4851" s="189"/>
    </row>
    <row r="4852" spans="1:6" x14ac:dyDescent="0.25">
      <c r="A4852" s="189"/>
      <c r="B4852" s="189"/>
      <c r="C4852" s="189"/>
      <c r="D4852" s="189"/>
      <c r="E4852" s="189"/>
      <c r="F4852" s="189"/>
    </row>
    <row r="4853" spans="1:6" x14ac:dyDescent="0.25">
      <c r="A4853" s="189"/>
      <c r="B4853" s="189"/>
      <c r="C4853" s="189"/>
      <c r="D4853" s="189"/>
      <c r="E4853" s="189"/>
      <c r="F4853" s="189"/>
    </row>
    <row r="4854" spans="1:6" x14ac:dyDescent="0.25">
      <c r="A4854" s="189"/>
      <c r="B4854" s="189"/>
      <c r="C4854" s="189"/>
      <c r="D4854" s="189"/>
      <c r="E4854" s="189"/>
      <c r="F4854" s="189"/>
    </row>
    <row r="4855" spans="1:6" x14ac:dyDescent="0.25">
      <c r="A4855" s="189"/>
      <c r="B4855" s="189"/>
      <c r="C4855" s="189"/>
      <c r="D4855" s="189"/>
      <c r="E4855" s="189"/>
      <c r="F4855" s="189"/>
    </row>
    <row r="4856" spans="1:6" x14ac:dyDescent="0.25">
      <c r="A4856" s="189"/>
      <c r="B4856" s="189"/>
      <c r="C4856" s="189"/>
      <c r="D4856" s="189"/>
      <c r="E4856" s="189"/>
      <c r="F4856" s="189"/>
    </row>
    <row r="4857" spans="1:6" x14ac:dyDescent="0.25">
      <c r="A4857" s="189"/>
      <c r="B4857" s="189"/>
      <c r="C4857" s="189"/>
      <c r="D4857" s="189"/>
      <c r="E4857" s="189"/>
      <c r="F4857" s="189"/>
    </row>
    <row r="4858" spans="1:6" x14ac:dyDescent="0.25">
      <c r="A4858" s="189"/>
      <c r="B4858" s="189"/>
      <c r="C4858" s="189"/>
      <c r="D4858" s="189"/>
      <c r="E4858" s="189"/>
      <c r="F4858" s="189"/>
    </row>
    <row r="4859" spans="1:6" x14ac:dyDescent="0.25">
      <c r="A4859" s="189"/>
      <c r="B4859" s="189"/>
      <c r="C4859" s="189"/>
      <c r="D4859" s="189"/>
      <c r="E4859" s="189"/>
      <c r="F4859" s="189"/>
    </row>
    <row r="4860" spans="1:6" x14ac:dyDescent="0.25">
      <c r="A4860" s="189"/>
      <c r="B4860" s="189"/>
      <c r="C4860" s="189"/>
      <c r="D4860" s="189"/>
      <c r="E4860" s="189"/>
      <c r="F4860" s="189"/>
    </row>
    <row r="4861" spans="1:6" x14ac:dyDescent="0.25">
      <c r="A4861" s="189"/>
      <c r="B4861" s="189"/>
      <c r="C4861" s="189"/>
      <c r="D4861" s="189"/>
      <c r="E4861" s="189"/>
      <c r="F4861" s="189"/>
    </row>
    <row r="4862" spans="1:6" x14ac:dyDescent="0.25">
      <c r="A4862" s="189"/>
      <c r="B4862" s="189"/>
      <c r="C4862" s="189"/>
      <c r="D4862" s="189"/>
      <c r="E4862" s="189"/>
      <c r="F4862" s="189"/>
    </row>
    <row r="4863" spans="1:6" x14ac:dyDescent="0.25">
      <c r="A4863" s="189"/>
      <c r="B4863" s="189"/>
      <c r="C4863" s="189"/>
      <c r="D4863" s="189"/>
      <c r="E4863" s="189"/>
      <c r="F4863" s="189"/>
    </row>
    <row r="4864" spans="1:6" x14ac:dyDescent="0.25">
      <c r="A4864" s="189"/>
      <c r="B4864" s="189"/>
      <c r="C4864" s="189"/>
      <c r="D4864" s="189"/>
      <c r="E4864" s="189"/>
      <c r="F4864" s="189"/>
    </row>
    <row r="4865" spans="1:6" x14ac:dyDescent="0.25">
      <c r="A4865" s="189"/>
      <c r="B4865" s="189"/>
      <c r="C4865" s="189"/>
      <c r="D4865" s="189"/>
      <c r="E4865" s="189"/>
      <c r="F4865" s="189"/>
    </row>
    <row r="4866" spans="1:6" x14ac:dyDescent="0.25">
      <c r="A4866" s="189"/>
      <c r="B4866" s="189"/>
      <c r="C4866" s="189"/>
      <c r="D4866" s="189"/>
      <c r="E4866" s="189"/>
      <c r="F4866" s="189"/>
    </row>
    <row r="4867" spans="1:6" x14ac:dyDescent="0.25">
      <c r="A4867" s="189"/>
      <c r="B4867" s="189"/>
      <c r="C4867" s="189"/>
      <c r="D4867" s="189"/>
      <c r="E4867" s="189"/>
      <c r="F4867" s="189"/>
    </row>
    <row r="4868" spans="1:6" x14ac:dyDescent="0.25">
      <c r="A4868" s="189"/>
      <c r="B4868" s="189"/>
      <c r="C4868" s="189"/>
      <c r="D4868" s="189"/>
      <c r="E4868" s="189"/>
      <c r="F4868" s="189"/>
    </row>
    <row r="4869" spans="1:6" x14ac:dyDescent="0.25">
      <c r="A4869" s="189"/>
      <c r="B4869" s="189"/>
      <c r="C4869" s="189"/>
      <c r="D4869" s="189"/>
      <c r="E4869" s="189"/>
      <c r="F4869" s="189"/>
    </row>
    <row r="4870" spans="1:6" x14ac:dyDescent="0.25">
      <c r="A4870" s="189"/>
      <c r="B4870" s="189"/>
      <c r="C4870" s="189"/>
      <c r="D4870" s="189"/>
      <c r="E4870" s="189"/>
      <c r="F4870" s="189"/>
    </row>
    <row r="4871" spans="1:6" x14ac:dyDescent="0.25">
      <c r="A4871" s="189"/>
      <c r="B4871" s="189"/>
      <c r="C4871" s="189"/>
      <c r="D4871" s="189"/>
      <c r="E4871" s="189"/>
      <c r="F4871" s="189"/>
    </row>
    <row r="4872" spans="1:6" x14ac:dyDescent="0.25">
      <c r="A4872" s="189"/>
      <c r="B4872" s="189"/>
      <c r="C4872" s="189"/>
      <c r="D4872" s="189"/>
      <c r="E4872" s="189"/>
      <c r="F4872" s="189"/>
    </row>
    <row r="4873" spans="1:6" x14ac:dyDescent="0.25">
      <c r="A4873" s="189"/>
      <c r="B4873" s="189"/>
      <c r="C4873" s="189"/>
      <c r="D4873" s="189"/>
      <c r="E4873" s="189"/>
      <c r="F4873" s="189"/>
    </row>
    <row r="4874" spans="1:6" x14ac:dyDescent="0.25">
      <c r="A4874" s="189"/>
      <c r="B4874" s="189"/>
      <c r="C4874" s="189"/>
      <c r="D4874" s="189"/>
      <c r="E4874" s="189"/>
      <c r="F4874" s="189"/>
    </row>
    <row r="4875" spans="1:6" x14ac:dyDescent="0.25">
      <c r="A4875" s="189"/>
      <c r="B4875" s="189"/>
      <c r="C4875" s="189"/>
      <c r="D4875" s="189"/>
      <c r="E4875" s="189"/>
      <c r="F4875" s="189"/>
    </row>
    <row r="4876" spans="1:6" x14ac:dyDescent="0.25">
      <c r="A4876" s="189"/>
      <c r="B4876" s="189"/>
      <c r="C4876" s="189"/>
      <c r="D4876" s="189"/>
      <c r="E4876" s="189"/>
      <c r="F4876" s="189"/>
    </row>
    <row r="4877" spans="1:6" x14ac:dyDescent="0.25">
      <c r="A4877" s="189"/>
      <c r="B4877" s="189"/>
      <c r="C4877" s="189"/>
      <c r="D4877" s="189"/>
      <c r="E4877" s="189"/>
      <c r="F4877" s="189"/>
    </row>
    <row r="4878" spans="1:6" x14ac:dyDescent="0.25">
      <c r="A4878" s="189"/>
      <c r="B4878" s="189"/>
      <c r="C4878" s="189"/>
      <c r="D4878" s="189"/>
      <c r="E4878" s="189"/>
      <c r="F4878" s="189"/>
    </row>
    <row r="4879" spans="1:6" x14ac:dyDescent="0.25">
      <c r="A4879" s="189"/>
      <c r="B4879" s="189"/>
      <c r="C4879" s="189"/>
      <c r="D4879" s="189"/>
      <c r="E4879" s="189"/>
      <c r="F4879" s="189"/>
    </row>
    <row r="4880" spans="1:6" x14ac:dyDescent="0.25">
      <c r="A4880" s="189"/>
      <c r="B4880" s="189"/>
      <c r="C4880" s="189"/>
      <c r="D4880" s="189"/>
      <c r="E4880" s="189"/>
      <c r="F4880" s="189"/>
    </row>
    <row r="4881" spans="1:6" x14ac:dyDescent="0.25">
      <c r="A4881" s="189"/>
      <c r="B4881" s="189"/>
      <c r="C4881" s="189"/>
      <c r="D4881" s="189"/>
      <c r="E4881" s="189"/>
      <c r="F4881" s="189"/>
    </row>
    <row r="4882" spans="1:6" x14ac:dyDescent="0.25">
      <c r="A4882" s="189"/>
      <c r="B4882" s="189"/>
      <c r="C4882" s="189"/>
      <c r="D4882" s="189"/>
      <c r="E4882" s="189"/>
      <c r="F4882" s="189"/>
    </row>
    <row r="4883" spans="1:6" x14ac:dyDescent="0.25">
      <c r="A4883" s="189"/>
      <c r="B4883" s="189"/>
      <c r="C4883" s="189"/>
      <c r="D4883" s="189"/>
      <c r="E4883" s="189"/>
      <c r="F4883" s="189"/>
    </row>
    <row r="4884" spans="1:6" x14ac:dyDescent="0.25">
      <c r="A4884" s="189"/>
      <c r="B4884" s="189"/>
      <c r="C4884" s="189"/>
      <c r="D4884" s="189"/>
      <c r="E4884" s="189"/>
      <c r="F4884" s="189"/>
    </row>
    <row r="4885" spans="1:6" x14ac:dyDescent="0.25">
      <c r="A4885" s="189"/>
      <c r="B4885" s="189"/>
      <c r="C4885" s="189"/>
      <c r="D4885" s="189"/>
      <c r="E4885" s="189"/>
      <c r="F4885" s="189"/>
    </row>
    <row r="4886" spans="1:6" x14ac:dyDescent="0.25">
      <c r="A4886" s="189"/>
      <c r="B4886" s="189"/>
      <c r="C4886" s="189"/>
      <c r="D4886" s="189"/>
      <c r="E4886" s="189"/>
      <c r="F4886" s="189"/>
    </row>
    <row r="4887" spans="1:6" x14ac:dyDescent="0.25">
      <c r="A4887" s="189"/>
      <c r="B4887" s="189"/>
      <c r="C4887" s="189"/>
      <c r="D4887" s="189"/>
      <c r="E4887" s="189"/>
      <c r="F4887" s="189"/>
    </row>
    <row r="4888" spans="1:6" x14ac:dyDescent="0.25">
      <c r="A4888" s="189"/>
      <c r="B4888" s="189"/>
      <c r="C4888" s="189"/>
      <c r="D4888" s="189"/>
      <c r="E4888" s="189"/>
      <c r="F4888" s="189"/>
    </row>
    <row r="4889" spans="1:6" x14ac:dyDescent="0.25">
      <c r="A4889" s="189"/>
      <c r="B4889" s="189"/>
      <c r="C4889" s="189"/>
      <c r="D4889" s="189"/>
      <c r="E4889" s="189"/>
      <c r="F4889" s="189"/>
    </row>
    <row r="4890" spans="1:6" x14ac:dyDescent="0.25">
      <c r="A4890" s="189"/>
      <c r="B4890" s="189"/>
      <c r="C4890" s="189"/>
      <c r="D4890" s="189"/>
      <c r="E4890" s="189"/>
      <c r="F4890" s="189"/>
    </row>
    <row r="4891" spans="1:6" x14ac:dyDescent="0.25">
      <c r="A4891" s="189"/>
      <c r="B4891" s="189"/>
      <c r="C4891" s="189"/>
      <c r="D4891" s="189"/>
      <c r="E4891" s="189"/>
      <c r="F4891" s="189"/>
    </row>
    <row r="4892" spans="1:6" x14ac:dyDescent="0.25">
      <c r="A4892" s="189"/>
      <c r="B4892" s="189"/>
      <c r="C4892" s="189"/>
      <c r="D4892" s="189"/>
      <c r="E4892" s="189"/>
      <c r="F4892" s="189"/>
    </row>
    <row r="4893" spans="1:6" x14ac:dyDescent="0.25">
      <c r="A4893" s="189"/>
      <c r="B4893" s="189"/>
      <c r="C4893" s="189"/>
      <c r="D4893" s="189"/>
      <c r="E4893" s="189"/>
      <c r="F4893" s="189"/>
    </row>
    <row r="4894" spans="1:6" x14ac:dyDescent="0.25">
      <c r="A4894" s="189"/>
      <c r="B4894" s="189"/>
      <c r="C4894" s="189"/>
      <c r="D4894" s="189"/>
      <c r="E4894" s="189"/>
      <c r="F4894" s="189"/>
    </row>
    <row r="4895" spans="1:6" x14ac:dyDescent="0.25">
      <c r="A4895" s="189"/>
      <c r="B4895" s="189"/>
      <c r="C4895" s="189"/>
      <c r="D4895" s="189"/>
      <c r="E4895" s="189"/>
      <c r="F4895" s="189"/>
    </row>
    <row r="4896" spans="1:6" x14ac:dyDescent="0.25">
      <c r="A4896" s="189"/>
      <c r="B4896" s="189"/>
      <c r="C4896" s="189"/>
      <c r="D4896" s="189"/>
      <c r="E4896" s="189"/>
      <c r="F4896" s="189"/>
    </row>
    <row r="4897" spans="1:6" x14ac:dyDescent="0.25">
      <c r="A4897" s="189"/>
      <c r="B4897" s="189"/>
      <c r="C4897" s="189"/>
      <c r="D4897" s="189"/>
      <c r="E4897" s="189"/>
      <c r="F4897" s="189"/>
    </row>
    <row r="4898" spans="1:6" x14ac:dyDescent="0.25">
      <c r="A4898" s="189"/>
      <c r="B4898" s="189"/>
      <c r="C4898" s="189"/>
      <c r="D4898" s="189"/>
      <c r="E4898" s="189"/>
      <c r="F4898" s="189"/>
    </row>
    <row r="4899" spans="1:6" x14ac:dyDescent="0.25">
      <c r="A4899" s="189"/>
      <c r="B4899" s="189"/>
      <c r="C4899" s="189"/>
      <c r="D4899" s="189"/>
      <c r="E4899" s="189"/>
      <c r="F4899" s="189"/>
    </row>
    <row r="4900" spans="1:6" x14ac:dyDescent="0.25">
      <c r="A4900" s="189"/>
      <c r="B4900" s="189"/>
      <c r="C4900" s="189"/>
      <c r="D4900" s="189"/>
      <c r="E4900" s="189"/>
      <c r="F4900" s="189"/>
    </row>
    <row r="4901" spans="1:6" x14ac:dyDescent="0.25">
      <c r="A4901" s="189"/>
      <c r="B4901" s="189"/>
      <c r="C4901" s="189"/>
      <c r="D4901" s="189"/>
      <c r="E4901" s="189"/>
      <c r="F4901" s="189"/>
    </row>
    <row r="4902" spans="1:6" x14ac:dyDescent="0.25">
      <c r="A4902" s="189"/>
      <c r="B4902" s="189"/>
      <c r="C4902" s="189"/>
      <c r="D4902" s="189"/>
      <c r="E4902" s="189"/>
      <c r="F4902" s="189"/>
    </row>
    <row r="4903" spans="1:6" x14ac:dyDescent="0.25">
      <c r="A4903" s="189"/>
      <c r="B4903" s="189"/>
      <c r="C4903" s="189"/>
      <c r="D4903" s="189"/>
      <c r="E4903" s="189"/>
      <c r="F4903" s="189"/>
    </row>
    <row r="4904" spans="1:6" x14ac:dyDescent="0.25">
      <c r="A4904" s="189"/>
      <c r="B4904" s="189"/>
      <c r="C4904" s="189"/>
      <c r="D4904" s="189"/>
      <c r="E4904" s="189"/>
      <c r="F4904" s="189"/>
    </row>
    <row r="4905" spans="1:6" x14ac:dyDescent="0.25">
      <c r="A4905" s="189"/>
      <c r="B4905" s="189"/>
      <c r="C4905" s="189"/>
      <c r="D4905" s="189"/>
      <c r="E4905" s="189"/>
      <c r="F4905" s="189"/>
    </row>
    <row r="4906" spans="1:6" x14ac:dyDescent="0.25">
      <c r="A4906" s="189"/>
      <c r="B4906" s="189"/>
      <c r="C4906" s="189"/>
      <c r="D4906" s="189"/>
      <c r="E4906" s="189"/>
      <c r="F4906" s="189"/>
    </row>
    <row r="4907" spans="1:6" x14ac:dyDescent="0.25">
      <c r="A4907" s="189"/>
      <c r="B4907" s="189"/>
      <c r="C4907" s="189"/>
      <c r="D4907" s="189"/>
      <c r="E4907" s="189"/>
      <c r="F4907" s="189"/>
    </row>
    <row r="4908" spans="1:6" x14ac:dyDescent="0.25">
      <c r="A4908" s="189"/>
      <c r="B4908" s="189"/>
      <c r="C4908" s="189"/>
      <c r="D4908" s="189"/>
      <c r="E4908" s="189"/>
      <c r="F4908" s="189"/>
    </row>
    <row r="4909" spans="1:6" x14ac:dyDescent="0.25">
      <c r="A4909" s="189"/>
      <c r="B4909" s="189"/>
      <c r="C4909" s="189"/>
      <c r="D4909" s="189"/>
      <c r="E4909" s="189"/>
      <c r="F4909" s="189"/>
    </row>
    <row r="4910" spans="1:6" x14ac:dyDescent="0.25">
      <c r="A4910" s="189"/>
      <c r="B4910" s="189"/>
      <c r="C4910" s="189"/>
      <c r="D4910" s="189"/>
      <c r="E4910" s="189"/>
      <c r="F4910" s="189"/>
    </row>
    <row r="4911" spans="1:6" x14ac:dyDescent="0.25">
      <c r="A4911" s="189"/>
      <c r="B4911" s="189"/>
      <c r="C4911" s="189"/>
      <c r="D4911" s="189"/>
      <c r="E4911" s="189"/>
      <c r="F4911" s="189"/>
    </row>
    <row r="4912" spans="1:6" x14ac:dyDescent="0.25">
      <c r="A4912" s="189"/>
      <c r="B4912" s="189"/>
      <c r="C4912" s="189"/>
      <c r="D4912" s="189"/>
      <c r="E4912" s="189"/>
      <c r="F4912" s="189"/>
    </row>
    <row r="4913" spans="1:6" x14ac:dyDescent="0.25">
      <c r="A4913" s="189"/>
      <c r="B4913" s="189"/>
      <c r="C4913" s="189"/>
      <c r="D4913" s="189"/>
      <c r="E4913" s="189"/>
      <c r="F4913" s="189"/>
    </row>
    <row r="4914" spans="1:6" x14ac:dyDescent="0.25">
      <c r="A4914" s="189"/>
      <c r="B4914" s="189"/>
      <c r="C4914" s="189"/>
      <c r="D4914" s="189"/>
      <c r="E4914" s="189"/>
      <c r="F4914" s="189"/>
    </row>
    <row r="4915" spans="1:6" x14ac:dyDescent="0.25">
      <c r="A4915" s="189"/>
      <c r="B4915" s="189"/>
      <c r="C4915" s="189"/>
      <c r="D4915" s="189"/>
      <c r="E4915" s="189"/>
      <c r="F4915" s="189"/>
    </row>
    <row r="4916" spans="1:6" x14ac:dyDescent="0.25">
      <c r="A4916" s="189"/>
      <c r="B4916" s="189"/>
      <c r="C4916" s="189"/>
      <c r="D4916" s="189"/>
      <c r="E4916" s="189"/>
      <c r="F4916" s="189"/>
    </row>
    <row r="4917" spans="1:6" x14ac:dyDescent="0.25">
      <c r="A4917" s="189"/>
      <c r="B4917" s="189"/>
      <c r="C4917" s="189"/>
      <c r="D4917" s="189"/>
      <c r="E4917" s="189"/>
      <c r="F4917" s="189"/>
    </row>
    <row r="4918" spans="1:6" x14ac:dyDescent="0.25">
      <c r="A4918" s="189"/>
      <c r="B4918" s="189"/>
      <c r="C4918" s="189"/>
      <c r="D4918" s="189"/>
      <c r="E4918" s="189"/>
      <c r="F4918" s="189"/>
    </row>
    <row r="4919" spans="1:6" x14ac:dyDescent="0.25">
      <c r="A4919" s="189"/>
      <c r="B4919" s="189"/>
      <c r="C4919" s="189"/>
      <c r="D4919" s="189"/>
      <c r="E4919" s="189"/>
      <c r="F4919" s="189"/>
    </row>
    <row r="4920" spans="1:6" x14ac:dyDescent="0.25">
      <c r="A4920" s="189"/>
      <c r="B4920" s="189"/>
      <c r="C4920" s="189"/>
      <c r="D4920" s="189"/>
      <c r="E4920" s="189"/>
      <c r="F4920" s="189"/>
    </row>
    <row r="4921" spans="1:6" x14ac:dyDescent="0.25">
      <c r="A4921" s="189"/>
      <c r="B4921" s="189"/>
      <c r="C4921" s="189"/>
      <c r="D4921" s="189"/>
      <c r="E4921" s="189"/>
      <c r="F4921" s="189"/>
    </row>
    <row r="4922" spans="1:6" x14ac:dyDescent="0.25">
      <c r="A4922" s="189"/>
      <c r="B4922" s="189"/>
      <c r="C4922" s="189"/>
      <c r="D4922" s="189"/>
      <c r="E4922" s="189"/>
      <c r="F4922" s="189"/>
    </row>
    <row r="4923" spans="1:6" x14ac:dyDescent="0.25">
      <c r="A4923" s="189"/>
      <c r="B4923" s="189"/>
      <c r="C4923" s="189"/>
      <c r="D4923" s="189"/>
      <c r="E4923" s="189"/>
      <c r="F4923" s="189"/>
    </row>
    <row r="4924" spans="1:6" x14ac:dyDescent="0.25">
      <c r="A4924" s="189"/>
      <c r="B4924" s="189"/>
      <c r="C4924" s="189"/>
      <c r="D4924" s="189"/>
      <c r="E4924" s="189"/>
      <c r="F4924" s="189"/>
    </row>
    <row r="4925" spans="1:6" x14ac:dyDescent="0.25">
      <c r="A4925" s="189"/>
      <c r="B4925" s="189"/>
      <c r="C4925" s="189"/>
      <c r="D4925" s="189"/>
      <c r="E4925" s="189"/>
      <c r="F4925" s="189"/>
    </row>
    <row r="4926" spans="1:6" x14ac:dyDescent="0.25">
      <c r="A4926" s="189"/>
      <c r="B4926" s="189"/>
      <c r="C4926" s="189"/>
      <c r="D4926" s="189"/>
      <c r="E4926" s="189"/>
      <c r="F4926" s="189"/>
    </row>
    <row r="4927" spans="1:6" x14ac:dyDescent="0.25">
      <c r="A4927" s="189"/>
      <c r="B4927" s="189"/>
      <c r="C4927" s="189"/>
      <c r="D4927" s="189"/>
      <c r="E4927" s="189"/>
      <c r="F4927" s="189"/>
    </row>
    <row r="4928" spans="1:6" x14ac:dyDescent="0.25">
      <c r="A4928" s="189"/>
      <c r="B4928" s="189"/>
      <c r="C4928" s="189"/>
      <c r="D4928" s="189"/>
      <c r="E4928" s="189"/>
      <c r="F4928" s="189"/>
    </row>
    <row r="4929" spans="1:6" x14ac:dyDescent="0.25">
      <c r="A4929" s="189"/>
      <c r="B4929" s="189"/>
      <c r="C4929" s="189"/>
      <c r="D4929" s="189"/>
      <c r="E4929" s="189"/>
      <c r="F4929" s="189"/>
    </row>
    <row r="4930" spans="1:6" x14ac:dyDescent="0.25">
      <c r="A4930" s="189"/>
      <c r="B4930" s="189"/>
      <c r="C4930" s="189"/>
      <c r="D4930" s="189"/>
      <c r="E4930" s="189"/>
      <c r="F4930" s="189"/>
    </row>
    <row r="4931" spans="1:6" x14ac:dyDescent="0.25">
      <c r="A4931" s="189"/>
      <c r="B4931" s="189"/>
      <c r="C4931" s="189"/>
      <c r="D4931" s="189"/>
      <c r="E4931" s="189"/>
      <c r="F4931" s="189"/>
    </row>
    <row r="4932" spans="1:6" x14ac:dyDescent="0.25">
      <c r="A4932" s="189"/>
      <c r="B4932" s="189"/>
      <c r="C4932" s="189"/>
      <c r="D4932" s="189"/>
      <c r="E4932" s="189"/>
      <c r="F4932" s="189"/>
    </row>
    <row r="4933" spans="1:6" x14ac:dyDescent="0.25">
      <c r="A4933" s="189"/>
      <c r="B4933" s="189"/>
      <c r="C4933" s="189"/>
      <c r="D4933" s="189"/>
      <c r="E4933" s="189"/>
      <c r="F4933" s="189"/>
    </row>
    <row r="4934" spans="1:6" x14ac:dyDescent="0.25">
      <c r="A4934" s="189"/>
      <c r="B4934" s="189"/>
      <c r="C4934" s="189"/>
      <c r="D4934" s="189"/>
      <c r="E4934" s="189"/>
      <c r="F4934" s="189"/>
    </row>
    <row r="4935" spans="1:6" x14ac:dyDescent="0.25">
      <c r="A4935" s="189"/>
      <c r="B4935" s="189"/>
      <c r="C4935" s="189"/>
      <c r="D4935" s="189"/>
      <c r="E4935" s="189"/>
      <c r="F4935" s="189"/>
    </row>
    <row r="4936" spans="1:6" x14ac:dyDescent="0.25">
      <c r="A4936" s="189"/>
      <c r="B4936" s="189"/>
      <c r="C4936" s="189"/>
      <c r="D4936" s="189"/>
      <c r="E4936" s="189"/>
      <c r="F4936" s="189"/>
    </row>
    <row r="4937" spans="1:6" x14ac:dyDescent="0.25">
      <c r="A4937" s="189"/>
      <c r="B4937" s="189"/>
      <c r="C4937" s="189"/>
      <c r="D4937" s="189"/>
      <c r="E4937" s="189"/>
      <c r="F4937" s="189"/>
    </row>
    <row r="4938" spans="1:6" x14ac:dyDescent="0.25">
      <c r="A4938" s="189"/>
      <c r="B4938" s="189"/>
      <c r="C4938" s="189"/>
      <c r="D4938" s="189"/>
      <c r="E4938" s="189"/>
      <c r="F4938" s="189"/>
    </row>
    <row r="4939" spans="1:6" x14ac:dyDescent="0.25">
      <c r="A4939" s="189"/>
      <c r="B4939" s="189"/>
      <c r="C4939" s="189"/>
      <c r="D4939" s="189"/>
      <c r="E4939" s="189"/>
      <c r="F4939" s="189"/>
    </row>
    <row r="4940" spans="1:6" x14ac:dyDescent="0.25">
      <c r="A4940" s="189"/>
      <c r="B4940" s="189"/>
      <c r="C4940" s="189"/>
      <c r="D4940" s="189"/>
      <c r="E4940" s="189"/>
      <c r="F4940" s="189"/>
    </row>
    <row r="4941" spans="1:6" x14ac:dyDescent="0.25">
      <c r="A4941" s="189"/>
      <c r="B4941" s="189"/>
      <c r="C4941" s="189"/>
      <c r="D4941" s="189"/>
      <c r="E4941" s="189"/>
      <c r="F4941" s="189"/>
    </row>
    <row r="4942" spans="1:6" x14ac:dyDescent="0.25">
      <c r="A4942" s="189"/>
      <c r="B4942" s="189"/>
      <c r="C4942" s="189"/>
      <c r="D4942" s="189"/>
      <c r="E4942" s="189"/>
      <c r="F4942" s="189"/>
    </row>
    <row r="4943" spans="1:6" x14ac:dyDescent="0.25">
      <c r="A4943" s="189"/>
      <c r="B4943" s="189"/>
      <c r="C4943" s="189"/>
      <c r="D4943" s="189"/>
      <c r="E4943" s="189"/>
      <c r="F4943" s="189"/>
    </row>
    <row r="4944" spans="1:6" x14ac:dyDescent="0.25">
      <c r="A4944" s="189"/>
      <c r="B4944" s="189"/>
      <c r="C4944" s="189"/>
      <c r="D4944" s="189"/>
      <c r="E4944" s="189"/>
      <c r="F4944" s="189"/>
    </row>
    <row r="4945" spans="1:6" x14ac:dyDescent="0.25">
      <c r="A4945" s="189"/>
      <c r="B4945" s="189"/>
      <c r="C4945" s="189"/>
      <c r="D4945" s="189"/>
      <c r="E4945" s="189"/>
      <c r="F4945" s="189"/>
    </row>
    <row r="4946" spans="1:6" x14ac:dyDescent="0.25">
      <c r="A4946" s="189"/>
      <c r="B4946" s="189"/>
      <c r="C4946" s="189"/>
      <c r="D4946" s="189"/>
      <c r="E4946" s="189"/>
      <c r="F4946" s="189"/>
    </row>
    <row r="4947" spans="1:6" x14ac:dyDescent="0.25">
      <c r="A4947" s="189"/>
      <c r="B4947" s="189"/>
      <c r="C4947" s="189"/>
      <c r="D4947" s="189"/>
      <c r="E4947" s="189"/>
      <c r="F4947" s="189"/>
    </row>
    <row r="4948" spans="1:6" x14ac:dyDescent="0.25">
      <c r="A4948" s="189"/>
      <c r="B4948" s="189"/>
      <c r="C4948" s="189"/>
      <c r="D4948" s="189"/>
      <c r="E4948" s="189"/>
      <c r="F4948" s="189"/>
    </row>
    <row r="4949" spans="1:6" x14ac:dyDescent="0.25">
      <c r="A4949" s="189"/>
      <c r="B4949" s="189"/>
      <c r="C4949" s="189"/>
      <c r="D4949" s="189"/>
      <c r="E4949" s="189"/>
      <c r="F4949" s="189"/>
    </row>
    <row r="4950" spans="1:6" x14ac:dyDescent="0.25">
      <c r="A4950" s="189"/>
      <c r="B4950" s="189"/>
      <c r="C4950" s="189"/>
      <c r="D4950" s="189"/>
      <c r="E4950" s="189"/>
      <c r="F4950" s="189"/>
    </row>
    <row r="4951" spans="1:6" x14ac:dyDescent="0.25">
      <c r="A4951" s="189"/>
      <c r="B4951" s="189"/>
      <c r="C4951" s="189"/>
      <c r="D4951" s="189"/>
      <c r="E4951" s="189"/>
      <c r="F4951" s="189"/>
    </row>
    <row r="4952" spans="1:6" x14ac:dyDescent="0.25">
      <c r="A4952" s="189"/>
      <c r="B4952" s="189"/>
      <c r="C4952" s="189"/>
      <c r="D4952" s="189"/>
      <c r="E4952" s="189"/>
      <c r="F4952" s="189"/>
    </row>
    <row r="4953" spans="1:6" x14ac:dyDescent="0.25">
      <c r="A4953" s="189"/>
      <c r="B4953" s="189"/>
      <c r="C4953" s="189"/>
      <c r="D4953" s="189"/>
      <c r="E4953" s="189"/>
      <c r="F4953" s="189"/>
    </row>
    <row r="4954" spans="1:6" x14ac:dyDescent="0.25">
      <c r="A4954" s="189"/>
      <c r="B4954" s="189"/>
      <c r="C4954" s="189"/>
      <c r="D4954" s="189"/>
      <c r="E4954" s="189"/>
      <c r="F4954" s="189"/>
    </row>
    <row r="4955" spans="1:6" x14ac:dyDescent="0.25">
      <c r="A4955" s="189"/>
      <c r="B4955" s="189"/>
      <c r="C4955" s="189"/>
      <c r="D4955" s="189"/>
      <c r="E4955" s="189"/>
      <c r="F4955" s="189"/>
    </row>
    <row r="4956" spans="1:6" x14ac:dyDescent="0.25">
      <c r="A4956" s="189"/>
      <c r="B4956" s="189"/>
      <c r="C4956" s="189"/>
      <c r="D4956" s="189"/>
      <c r="E4956" s="189"/>
      <c r="F4956" s="189"/>
    </row>
    <row r="4957" spans="1:6" x14ac:dyDescent="0.25">
      <c r="A4957" s="189"/>
      <c r="B4957" s="189"/>
      <c r="C4957" s="189"/>
      <c r="D4957" s="189"/>
      <c r="E4957" s="189"/>
      <c r="F4957" s="189"/>
    </row>
    <row r="4958" spans="1:6" x14ac:dyDescent="0.25">
      <c r="A4958" s="189"/>
      <c r="B4958" s="189"/>
      <c r="C4958" s="189"/>
      <c r="D4958" s="189"/>
      <c r="E4958" s="189"/>
      <c r="F4958" s="189"/>
    </row>
    <row r="4959" spans="1:6" x14ac:dyDescent="0.25">
      <c r="A4959" s="189"/>
      <c r="B4959" s="189"/>
      <c r="C4959" s="189"/>
      <c r="D4959" s="189"/>
      <c r="E4959" s="189"/>
      <c r="F4959" s="189"/>
    </row>
    <row r="4960" spans="1:6" x14ac:dyDescent="0.25">
      <c r="A4960" s="189"/>
      <c r="B4960" s="189"/>
      <c r="C4960" s="189"/>
      <c r="D4960" s="189"/>
      <c r="E4960" s="189"/>
      <c r="F4960" s="189"/>
    </row>
    <row r="4961" spans="1:6" x14ac:dyDescent="0.25">
      <c r="A4961" s="189"/>
      <c r="B4961" s="189"/>
      <c r="C4961" s="189"/>
      <c r="D4961" s="189"/>
      <c r="E4961" s="189"/>
      <c r="F4961" s="189"/>
    </row>
    <row r="4962" spans="1:6" x14ac:dyDescent="0.25">
      <c r="A4962" s="189"/>
      <c r="B4962" s="189"/>
      <c r="C4962" s="189"/>
      <c r="D4962" s="189"/>
      <c r="E4962" s="189"/>
      <c r="F4962" s="189"/>
    </row>
    <row r="4963" spans="1:6" x14ac:dyDescent="0.25">
      <c r="A4963" s="189"/>
      <c r="B4963" s="189"/>
      <c r="C4963" s="189"/>
      <c r="D4963" s="189"/>
      <c r="E4963" s="189"/>
      <c r="F4963" s="189"/>
    </row>
    <row r="4964" spans="1:6" x14ac:dyDescent="0.25">
      <c r="A4964" s="189"/>
      <c r="B4964" s="189"/>
      <c r="C4964" s="189"/>
      <c r="D4964" s="189"/>
      <c r="E4964" s="189"/>
      <c r="F4964" s="189"/>
    </row>
    <row r="4965" spans="1:6" x14ac:dyDescent="0.25">
      <c r="A4965" s="189"/>
      <c r="B4965" s="189"/>
      <c r="C4965" s="189"/>
      <c r="D4965" s="189"/>
      <c r="E4965" s="189"/>
      <c r="F4965" s="189"/>
    </row>
    <row r="4966" spans="1:6" x14ac:dyDescent="0.25">
      <c r="A4966" s="189"/>
      <c r="B4966" s="189"/>
      <c r="C4966" s="189"/>
      <c r="D4966" s="189"/>
      <c r="E4966" s="189"/>
      <c r="F4966" s="189"/>
    </row>
    <row r="4967" spans="1:6" x14ac:dyDescent="0.25">
      <c r="A4967" s="189"/>
      <c r="B4967" s="189"/>
      <c r="C4967" s="189"/>
      <c r="D4967" s="189"/>
      <c r="E4967" s="189"/>
      <c r="F4967" s="189"/>
    </row>
    <row r="4968" spans="1:6" x14ac:dyDescent="0.25">
      <c r="A4968" s="189"/>
      <c r="B4968" s="189"/>
      <c r="C4968" s="189"/>
      <c r="D4968" s="189"/>
      <c r="E4968" s="189"/>
      <c r="F4968" s="189"/>
    </row>
    <row r="4969" spans="1:6" x14ac:dyDescent="0.25">
      <c r="A4969" s="189"/>
      <c r="B4969" s="189"/>
      <c r="C4969" s="189"/>
      <c r="D4969" s="189"/>
      <c r="E4969" s="189"/>
      <c r="F4969" s="189"/>
    </row>
    <row r="4970" spans="1:6" x14ac:dyDescent="0.25">
      <c r="A4970" s="189"/>
      <c r="B4970" s="189"/>
      <c r="C4970" s="189"/>
      <c r="D4970" s="189"/>
      <c r="E4970" s="189"/>
      <c r="F4970" s="189"/>
    </row>
    <row r="4971" spans="1:6" x14ac:dyDescent="0.25">
      <c r="A4971" s="189"/>
      <c r="B4971" s="189"/>
      <c r="C4971" s="189"/>
      <c r="D4971" s="189"/>
      <c r="E4971" s="189"/>
      <c r="F4971" s="189"/>
    </row>
    <row r="4972" spans="1:6" x14ac:dyDescent="0.25">
      <c r="A4972" s="189"/>
      <c r="B4972" s="189"/>
      <c r="C4972" s="189"/>
      <c r="D4972" s="189"/>
      <c r="E4972" s="189"/>
      <c r="F4972" s="189"/>
    </row>
    <row r="4973" spans="1:6" x14ac:dyDescent="0.25">
      <c r="A4973" s="189"/>
      <c r="B4973" s="189"/>
      <c r="C4973" s="189"/>
      <c r="D4973" s="189"/>
      <c r="E4973" s="189"/>
      <c r="F4973" s="189"/>
    </row>
    <row r="4974" spans="1:6" x14ac:dyDescent="0.25">
      <c r="A4974" s="189"/>
      <c r="B4974" s="189"/>
      <c r="C4974" s="189"/>
      <c r="D4974" s="189"/>
      <c r="E4974" s="189"/>
      <c r="F4974" s="189"/>
    </row>
    <row r="4975" spans="1:6" x14ac:dyDescent="0.25">
      <c r="A4975" s="189"/>
      <c r="B4975" s="189"/>
      <c r="C4975" s="189"/>
      <c r="D4975" s="189"/>
      <c r="E4975" s="189"/>
      <c r="F4975" s="189"/>
    </row>
    <row r="4976" spans="1:6" x14ac:dyDescent="0.25">
      <c r="A4976" s="189"/>
      <c r="B4976" s="189"/>
      <c r="C4976" s="189"/>
      <c r="D4976" s="189"/>
      <c r="E4976" s="189"/>
      <c r="F4976" s="189"/>
    </row>
    <row r="4977" spans="1:6" x14ac:dyDescent="0.25">
      <c r="A4977" s="189"/>
      <c r="B4977" s="189"/>
      <c r="C4977" s="189"/>
      <c r="D4977" s="189"/>
      <c r="E4977" s="189"/>
      <c r="F4977" s="189"/>
    </row>
    <row r="4978" spans="1:6" x14ac:dyDescent="0.25">
      <c r="A4978" s="189"/>
      <c r="B4978" s="189"/>
      <c r="C4978" s="189"/>
      <c r="D4978" s="189"/>
      <c r="E4978" s="189"/>
      <c r="F4978" s="189"/>
    </row>
    <row r="4979" spans="1:6" x14ac:dyDescent="0.25">
      <c r="A4979" s="189"/>
      <c r="B4979" s="189"/>
      <c r="C4979" s="189"/>
      <c r="D4979" s="189"/>
      <c r="E4979" s="189"/>
      <c r="F4979" s="189"/>
    </row>
    <row r="4980" spans="1:6" x14ac:dyDescent="0.25">
      <c r="A4980" s="189"/>
      <c r="B4980" s="189"/>
      <c r="C4980" s="189"/>
      <c r="D4980" s="189"/>
      <c r="E4980" s="189"/>
      <c r="F4980" s="189"/>
    </row>
    <row r="4981" spans="1:6" x14ac:dyDescent="0.25">
      <c r="A4981" s="189"/>
      <c r="B4981" s="189"/>
      <c r="C4981" s="189"/>
      <c r="D4981" s="189"/>
      <c r="E4981" s="189"/>
      <c r="F4981" s="189"/>
    </row>
    <row r="4982" spans="1:6" x14ac:dyDescent="0.25">
      <c r="A4982" s="189"/>
      <c r="B4982" s="189"/>
      <c r="C4982" s="189"/>
      <c r="D4982" s="189"/>
      <c r="E4982" s="189"/>
      <c r="F4982" s="189"/>
    </row>
    <row r="4983" spans="1:6" x14ac:dyDescent="0.25">
      <c r="A4983" s="189"/>
      <c r="B4983" s="189"/>
      <c r="C4983" s="189"/>
      <c r="D4983" s="189"/>
      <c r="E4983" s="189"/>
      <c r="F4983" s="189"/>
    </row>
    <row r="4984" spans="1:6" x14ac:dyDescent="0.25">
      <c r="A4984" s="189"/>
      <c r="B4984" s="189"/>
      <c r="C4984" s="189"/>
      <c r="D4984" s="189"/>
      <c r="E4984" s="189"/>
      <c r="F4984" s="189"/>
    </row>
    <row r="4985" spans="1:6" x14ac:dyDescent="0.25">
      <c r="A4985" s="189"/>
      <c r="B4985" s="189"/>
      <c r="C4985" s="189"/>
      <c r="D4985" s="189"/>
      <c r="E4985" s="189"/>
      <c r="F4985" s="189"/>
    </row>
    <row r="4986" spans="1:6" x14ac:dyDescent="0.25">
      <c r="A4986" s="189"/>
      <c r="B4986" s="189"/>
      <c r="C4986" s="189"/>
      <c r="D4986" s="189"/>
      <c r="E4986" s="189"/>
      <c r="F4986" s="189"/>
    </row>
    <row r="4987" spans="1:6" x14ac:dyDescent="0.25">
      <c r="A4987" s="189"/>
      <c r="B4987" s="189"/>
      <c r="C4987" s="189"/>
      <c r="D4987" s="189"/>
      <c r="E4987" s="189"/>
      <c r="F4987" s="189"/>
    </row>
    <row r="4988" spans="1:6" x14ac:dyDescent="0.25">
      <c r="A4988" s="189"/>
      <c r="B4988" s="189"/>
      <c r="C4988" s="189"/>
      <c r="D4988" s="189"/>
      <c r="E4988" s="189"/>
      <c r="F4988" s="189"/>
    </row>
    <row r="4989" spans="1:6" x14ac:dyDescent="0.25">
      <c r="A4989" s="189"/>
      <c r="B4989" s="189"/>
      <c r="C4989" s="189"/>
      <c r="D4989" s="189"/>
      <c r="E4989" s="189"/>
      <c r="F4989" s="189"/>
    </row>
    <row r="4990" spans="1:6" x14ac:dyDescent="0.25">
      <c r="A4990" s="189"/>
      <c r="B4990" s="189"/>
      <c r="C4990" s="189"/>
      <c r="D4990" s="189"/>
      <c r="E4990" s="189"/>
      <c r="F4990" s="189"/>
    </row>
    <row r="4991" spans="1:6" x14ac:dyDescent="0.25">
      <c r="A4991" s="189"/>
      <c r="B4991" s="189"/>
      <c r="C4991" s="189"/>
      <c r="D4991" s="189"/>
      <c r="E4991" s="189"/>
      <c r="F4991" s="189"/>
    </row>
    <row r="4992" spans="1:6" x14ac:dyDescent="0.25">
      <c r="A4992" s="189"/>
      <c r="B4992" s="189"/>
      <c r="C4992" s="189"/>
      <c r="D4992" s="189"/>
      <c r="E4992" s="189"/>
      <c r="F4992" s="189"/>
    </row>
    <row r="4993" spans="1:6" x14ac:dyDescent="0.25">
      <c r="A4993" s="189"/>
      <c r="B4993" s="189"/>
      <c r="C4993" s="189"/>
      <c r="D4993" s="189"/>
      <c r="E4993" s="189"/>
      <c r="F4993" s="189"/>
    </row>
    <row r="4994" spans="1:6" x14ac:dyDescent="0.25">
      <c r="A4994" s="189"/>
      <c r="B4994" s="189"/>
      <c r="C4994" s="189"/>
      <c r="D4994" s="189"/>
      <c r="E4994" s="189"/>
      <c r="F4994" s="189"/>
    </row>
    <row r="4995" spans="1:6" x14ac:dyDescent="0.25">
      <c r="A4995" s="189"/>
      <c r="B4995" s="189"/>
      <c r="C4995" s="189"/>
      <c r="D4995" s="189"/>
      <c r="E4995" s="189"/>
      <c r="F4995" s="189"/>
    </row>
    <row r="4996" spans="1:6" x14ac:dyDescent="0.25">
      <c r="A4996" s="189"/>
      <c r="B4996" s="189"/>
      <c r="C4996" s="189"/>
      <c r="D4996" s="189"/>
      <c r="E4996" s="189"/>
      <c r="F4996" s="189"/>
    </row>
    <row r="4997" spans="1:6" x14ac:dyDescent="0.25">
      <c r="A4997" s="189"/>
      <c r="B4997" s="189"/>
      <c r="C4997" s="189"/>
      <c r="D4997" s="189"/>
      <c r="E4997" s="189"/>
      <c r="F4997" s="189"/>
    </row>
    <row r="4998" spans="1:6" x14ac:dyDescent="0.25">
      <c r="A4998" s="189"/>
      <c r="B4998" s="189"/>
      <c r="C4998" s="189"/>
      <c r="D4998" s="189"/>
      <c r="E4998" s="189"/>
      <c r="F4998" s="189"/>
    </row>
    <row r="4999" spans="1:6" x14ac:dyDescent="0.25">
      <c r="A4999" s="189"/>
      <c r="B4999" s="189"/>
      <c r="C4999" s="189"/>
      <c r="D4999" s="189"/>
      <c r="E4999" s="189"/>
      <c r="F4999" s="189"/>
    </row>
    <row r="5000" spans="1:6" x14ac:dyDescent="0.25">
      <c r="A5000" s="189"/>
      <c r="B5000" s="189"/>
      <c r="C5000" s="189"/>
      <c r="D5000" s="189"/>
      <c r="E5000" s="189"/>
      <c r="F5000" s="189"/>
    </row>
    <row r="5001" spans="1:6" x14ac:dyDescent="0.25">
      <c r="A5001" s="189"/>
      <c r="B5001" s="189"/>
      <c r="C5001" s="189"/>
      <c r="D5001" s="189"/>
      <c r="E5001" s="189"/>
      <c r="F5001" s="189"/>
    </row>
    <row r="5002" spans="1:6" x14ac:dyDescent="0.25">
      <c r="A5002" s="189"/>
      <c r="B5002" s="189"/>
      <c r="C5002" s="189"/>
      <c r="D5002" s="189"/>
      <c r="E5002" s="189"/>
      <c r="F5002" s="189"/>
    </row>
    <row r="5003" spans="1:6" x14ac:dyDescent="0.25">
      <c r="A5003" s="189"/>
      <c r="B5003" s="189"/>
      <c r="C5003" s="189"/>
      <c r="D5003" s="189"/>
      <c r="E5003" s="189"/>
      <c r="F5003" s="189"/>
    </row>
    <row r="5004" spans="1:6" x14ac:dyDescent="0.25">
      <c r="A5004" s="189"/>
      <c r="B5004" s="189"/>
      <c r="C5004" s="189"/>
      <c r="D5004" s="189"/>
      <c r="E5004" s="189"/>
      <c r="F5004" s="189"/>
    </row>
    <row r="5005" spans="1:6" x14ac:dyDescent="0.25">
      <c r="A5005" s="189"/>
      <c r="B5005" s="189"/>
      <c r="C5005" s="189"/>
      <c r="D5005" s="189"/>
      <c r="E5005" s="189"/>
      <c r="F5005" s="189"/>
    </row>
    <row r="5006" spans="1:6" x14ac:dyDescent="0.25">
      <c r="A5006" s="189"/>
      <c r="B5006" s="189"/>
      <c r="C5006" s="189"/>
      <c r="D5006" s="189"/>
      <c r="E5006" s="189"/>
      <c r="F5006" s="189"/>
    </row>
    <row r="5007" spans="1:6" x14ac:dyDescent="0.25">
      <c r="A5007" s="189"/>
      <c r="B5007" s="189"/>
      <c r="C5007" s="189"/>
      <c r="D5007" s="189"/>
      <c r="E5007" s="189"/>
      <c r="F5007" s="189"/>
    </row>
    <row r="5008" spans="1:6" x14ac:dyDescent="0.25">
      <c r="A5008" s="189"/>
      <c r="B5008" s="189"/>
      <c r="C5008" s="189"/>
      <c r="D5008" s="189"/>
      <c r="E5008" s="189"/>
      <c r="F5008" s="189"/>
    </row>
    <row r="5009" spans="1:6" x14ac:dyDescent="0.25">
      <c r="A5009" s="189"/>
      <c r="B5009" s="189"/>
      <c r="C5009" s="189"/>
      <c r="D5009" s="189"/>
      <c r="E5009" s="189"/>
      <c r="F5009" s="189"/>
    </row>
    <row r="5010" spans="1:6" x14ac:dyDescent="0.25">
      <c r="A5010" s="189"/>
      <c r="B5010" s="189"/>
      <c r="C5010" s="189"/>
      <c r="D5010" s="189"/>
      <c r="E5010" s="189"/>
      <c r="F5010" s="189"/>
    </row>
    <row r="5011" spans="1:6" x14ac:dyDescent="0.25">
      <c r="A5011" s="189"/>
      <c r="B5011" s="189"/>
      <c r="C5011" s="189"/>
      <c r="D5011" s="189"/>
      <c r="E5011" s="189"/>
      <c r="F5011" s="189"/>
    </row>
    <row r="5012" spans="1:6" x14ac:dyDescent="0.25">
      <c r="A5012" s="189"/>
      <c r="B5012" s="189"/>
      <c r="C5012" s="189"/>
      <c r="D5012" s="189"/>
      <c r="E5012" s="189"/>
      <c r="F5012" s="189"/>
    </row>
    <row r="5013" spans="1:6" x14ac:dyDescent="0.25">
      <c r="A5013" s="189"/>
      <c r="B5013" s="189"/>
      <c r="C5013" s="189"/>
      <c r="D5013" s="189"/>
      <c r="E5013" s="189"/>
      <c r="F5013" s="189"/>
    </row>
    <row r="5014" spans="1:6" x14ac:dyDescent="0.25">
      <c r="A5014" s="189"/>
      <c r="B5014" s="189"/>
      <c r="C5014" s="189"/>
      <c r="D5014" s="189"/>
      <c r="E5014" s="189"/>
      <c r="F5014" s="189"/>
    </row>
    <row r="5015" spans="1:6" x14ac:dyDescent="0.25">
      <c r="A5015" s="189"/>
      <c r="B5015" s="189"/>
      <c r="C5015" s="189"/>
      <c r="D5015" s="189"/>
      <c r="E5015" s="189"/>
      <c r="F5015" s="189"/>
    </row>
    <row r="5016" spans="1:6" x14ac:dyDescent="0.25">
      <c r="A5016" s="189"/>
      <c r="B5016" s="189"/>
      <c r="C5016" s="189"/>
      <c r="D5016" s="189"/>
      <c r="E5016" s="189"/>
      <c r="F5016" s="189"/>
    </row>
    <row r="5017" spans="1:6" x14ac:dyDescent="0.25">
      <c r="A5017" s="189"/>
      <c r="B5017" s="189"/>
      <c r="C5017" s="189"/>
      <c r="D5017" s="189"/>
      <c r="E5017" s="189"/>
      <c r="F5017" s="189"/>
    </row>
    <row r="5018" spans="1:6" x14ac:dyDescent="0.25">
      <c r="A5018" s="189"/>
      <c r="B5018" s="189"/>
      <c r="C5018" s="189"/>
      <c r="D5018" s="189"/>
      <c r="E5018" s="189"/>
      <c r="F5018" s="189"/>
    </row>
    <row r="5019" spans="1:6" x14ac:dyDescent="0.25">
      <c r="A5019" s="189"/>
      <c r="B5019" s="189"/>
      <c r="C5019" s="189"/>
      <c r="D5019" s="189"/>
      <c r="E5019" s="189"/>
      <c r="F5019" s="189"/>
    </row>
    <row r="5020" spans="1:6" x14ac:dyDescent="0.25">
      <c r="A5020" s="189"/>
      <c r="B5020" s="189"/>
      <c r="C5020" s="189"/>
      <c r="D5020" s="189"/>
      <c r="E5020" s="189"/>
      <c r="F5020" s="189"/>
    </row>
    <row r="5021" spans="1:6" x14ac:dyDescent="0.25">
      <c r="A5021" s="189"/>
      <c r="B5021" s="189"/>
      <c r="C5021" s="189"/>
      <c r="D5021" s="189"/>
      <c r="E5021" s="189"/>
      <c r="F5021" s="189"/>
    </row>
    <row r="5022" spans="1:6" x14ac:dyDescent="0.25">
      <c r="A5022" s="189"/>
      <c r="B5022" s="189"/>
      <c r="C5022" s="189"/>
      <c r="D5022" s="189"/>
      <c r="E5022" s="189"/>
      <c r="F5022" s="189"/>
    </row>
    <row r="5023" spans="1:6" x14ac:dyDescent="0.25">
      <c r="A5023" s="189"/>
      <c r="B5023" s="189"/>
      <c r="C5023" s="189"/>
      <c r="D5023" s="189"/>
      <c r="E5023" s="189"/>
      <c r="F5023" s="189"/>
    </row>
    <row r="5024" spans="1:6" x14ac:dyDescent="0.25">
      <c r="A5024" s="189"/>
      <c r="B5024" s="189"/>
      <c r="C5024" s="189"/>
      <c r="D5024" s="189"/>
      <c r="E5024" s="189"/>
      <c r="F5024" s="189"/>
    </row>
    <row r="5025" spans="1:6" x14ac:dyDescent="0.25">
      <c r="A5025" s="189"/>
      <c r="B5025" s="189"/>
      <c r="C5025" s="189"/>
      <c r="D5025" s="189"/>
      <c r="E5025" s="189"/>
      <c r="F5025" s="189"/>
    </row>
    <row r="5026" spans="1:6" x14ac:dyDescent="0.25">
      <c r="A5026" s="189"/>
      <c r="B5026" s="189"/>
      <c r="C5026" s="189"/>
      <c r="D5026" s="189"/>
      <c r="E5026" s="189"/>
      <c r="F5026" s="189"/>
    </row>
    <row r="5027" spans="1:6" x14ac:dyDescent="0.25">
      <c r="A5027" s="189"/>
      <c r="B5027" s="189"/>
      <c r="C5027" s="189"/>
      <c r="D5027" s="189"/>
      <c r="E5027" s="189"/>
      <c r="F5027" s="189"/>
    </row>
    <row r="5028" spans="1:6" x14ac:dyDescent="0.25">
      <c r="A5028" s="189"/>
      <c r="B5028" s="189"/>
      <c r="C5028" s="189"/>
      <c r="D5028" s="189"/>
      <c r="E5028" s="189"/>
      <c r="F5028" s="189"/>
    </row>
    <row r="5029" spans="1:6" x14ac:dyDescent="0.25">
      <c r="A5029" s="189"/>
      <c r="B5029" s="189"/>
      <c r="C5029" s="189"/>
      <c r="D5029" s="189"/>
      <c r="E5029" s="189"/>
      <c r="F5029" s="189"/>
    </row>
    <row r="5030" spans="1:6" x14ac:dyDescent="0.25">
      <c r="A5030" s="189"/>
      <c r="B5030" s="189"/>
      <c r="C5030" s="189"/>
      <c r="D5030" s="189"/>
      <c r="E5030" s="189"/>
      <c r="F5030" s="189"/>
    </row>
    <row r="5031" spans="1:6" x14ac:dyDescent="0.25">
      <c r="A5031" s="189"/>
      <c r="B5031" s="189"/>
      <c r="C5031" s="189"/>
      <c r="D5031" s="189"/>
      <c r="E5031" s="189"/>
      <c r="F5031" s="189"/>
    </row>
    <row r="5032" spans="1:6" x14ac:dyDescent="0.25">
      <c r="A5032" s="189"/>
      <c r="B5032" s="189"/>
      <c r="C5032" s="189"/>
      <c r="D5032" s="189"/>
      <c r="E5032" s="189"/>
      <c r="F5032" s="189"/>
    </row>
    <row r="5033" spans="1:6" x14ac:dyDescent="0.25">
      <c r="A5033" s="189"/>
      <c r="B5033" s="189"/>
      <c r="C5033" s="189"/>
      <c r="D5033" s="189"/>
      <c r="E5033" s="189"/>
      <c r="F5033" s="189"/>
    </row>
    <row r="5034" spans="1:6" x14ac:dyDescent="0.25">
      <c r="A5034" s="189"/>
      <c r="B5034" s="189"/>
      <c r="C5034" s="189"/>
      <c r="D5034" s="189"/>
      <c r="E5034" s="189"/>
      <c r="F5034" s="189"/>
    </row>
    <row r="5035" spans="1:6" x14ac:dyDescent="0.25">
      <c r="A5035" s="189"/>
      <c r="B5035" s="189"/>
      <c r="C5035" s="189"/>
      <c r="D5035" s="189"/>
      <c r="E5035" s="189"/>
      <c r="F5035" s="189"/>
    </row>
    <row r="5036" spans="1:6" x14ac:dyDescent="0.25">
      <c r="A5036" s="189"/>
      <c r="B5036" s="189"/>
      <c r="C5036" s="189"/>
      <c r="D5036" s="189"/>
      <c r="E5036" s="189"/>
      <c r="F5036" s="189"/>
    </row>
    <row r="5037" spans="1:6" x14ac:dyDescent="0.25">
      <c r="A5037" s="189"/>
      <c r="B5037" s="189"/>
      <c r="C5037" s="189"/>
      <c r="D5037" s="189"/>
      <c r="E5037" s="189"/>
      <c r="F5037" s="189"/>
    </row>
    <row r="5038" spans="1:6" x14ac:dyDescent="0.25">
      <c r="A5038" s="189"/>
      <c r="B5038" s="189"/>
      <c r="C5038" s="189"/>
      <c r="D5038" s="189"/>
      <c r="E5038" s="189"/>
      <c r="F5038" s="189"/>
    </row>
    <row r="5039" spans="1:6" x14ac:dyDescent="0.25">
      <c r="A5039" s="189"/>
      <c r="B5039" s="189"/>
      <c r="C5039" s="189"/>
      <c r="D5039" s="189"/>
      <c r="E5039" s="189"/>
      <c r="F5039" s="189"/>
    </row>
    <row r="5040" spans="1:6" x14ac:dyDescent="0.25">
      <c r="A5040" s="189"/>
      <c r="B5040" s="189"/>
      <c r="C5040" s="189"/>
      <c r="D5040" s="189"/>
      <c r="E5040" s="189"/>
      <c r="F5040" s="189"/>
    </row>
    <row r="5041" spans="1:6" x14ac:dyDescent="0.25">
      <c r="A5041" s="189"/>
      <c r="B5041" s="189"/>
      <c r="C5041" s="189"/>
      <c r="D5041" s="189"/>
      <c r="E5041" s="189"/>
      <c r="F5041" s="189"/>
    </row>
    <row r="5042" spans="1:6" x14ac:dyDescent="0.25">
      <c r="A5042" s="189"/>
      <c r="B5042" s="189"/>
      <c r="C5042" s="189"/>
      <c r="D5042" s="189"/>
      <c r="E5042" s="189"/>
      <c r="F5042" s="189"/>
    </row>
    <row r="5043" spans="1:6" x14ac:dyDescent="0.25">
      <c r="A5043" s="189"/>
      <c r="B5043" s="189"/>
      <c r="C5043" s="189"/>
      <c r="D5043" s="189"/>
      <c r="E5043" s="189"/>
      <c r="F5043" s="189"/>
    </row>
    <row r="5044" spans="1:6" x14ac:dyDescent="0.25">
      <c r="A5044" s="189"/>
      <c r="B5044" s="189"/>
      <c r="C5044" s="189"/>
      <c r="D5044" s="189"/>
      <c r="E5044" s="189"/>
      <c r="F5044" s="189"/>
    </row>
    <row r="5045" spans="1:6" x14ac:dyDescent="0.25">
      <c r="A5045" s="189"/>
      <c r="B5045" s="189"/>
      <c r="C5045" s="189"/>
      <c r="D5045" s="189"/>
      <c r="E5045" s="189"/>
      <c r="F5045" s="189"/>
    </row>
    <row r="5046" spans="1:6" x14ac:dyDescent="0.25">
      <c r="A5046" s="189"/>
      <c r="B5046" s="189"/>
      <c r="C5046" s="189"/>
      <c r="D5046" s="189"/>
      <c r="E5046" s="189"/>
      <c r="F5046" s="189"/>
    </row>
    <row r="5047" spans="1:6" x14ac:dyDescent="0.25">
      <c r="A5047" s="189"/>
      <c r="B5047" s="189"/>
      <c r="C5047" s="189"/>
      <c r="D5047" s="189"/>
      <c r="E5047" s="189"/>
      <c r="F5047" s="189"/>
    </row>
    <row r="5048" spans="1:6" x14ac:dyDescent="0.25">
      <c r="A5048" s="189"/>
      <c r="B5048" s="189"/>
      <c r="C5048" s="189"/>
      <c r="D5048" s="189"/>
      <c r="E5048" s="189"/>
      <c r="F5048" s="189"/>
    </row>
    <row r="5049" spans="1:6" x14ac:dyDescent="0.25">
      <c r="A5049" s="189"/>
      <c r="B5049" s="189"/>
      <c r="C5049" s="189"/>
      <c r="D5049" s="189"/>
      <c r="E5049" s="189"/>
      <c r="F5049" s="189"/>
    </row>
    <row r="5050" spans="1:6" x14ac:dyDescent="0.25">
      <c r="A5050" s="189"/>
      <c r="B5050" s="189"/>
      <c r="C5050" s="189"/>
      <c r="D5050" s="189"/>
      <c r="E5050" s="189"/>
      <c r="F5050" s="189"/>
    </row>
    <row r="5051" spans="1:6" x14ac:dyDescent="0.25">
      <c r="A5051" s="189"/>
      <c r="B5051" s="189"/>
      <c r="C5051" s="189"/>
      <c r="D5051" s="189"/>
      <c r="E5051" s="189"/>
      <c r="F5051" s="189"/>
    </row>
    <row r="5052" spans="1:6" x14ac:dyDescent="0.25">
      <c r="A5052" s="189"/>
      <c r="B5052" s="189"/>
      <c r="C5052" s="189"/>
      <c r="D5052" s="189"/>
      <c r="E5052" s="189"/>
      <c r="F5052" s="189"/>
    </row>
    <row r="5053" spans="1:6" x14ac:dyDescent="0.25">
      <c r="A5053" s="189"/>
      <c r="B5053" s="189"/>
      <c r="C5053" s="189"/>
      <c r="D5053" s="189"/>
      <c r="E5053" s="189"/>
      <c r="F5053" s="189"/>
    </row>
    <row r="5054" spans="1:6" x14ac:dyDescent="0.25">
      <c r="A5054" s="189"/>
      <c r="B5054" s="189"/>
      <c r="C5054" s="189"/>
      <c r="D5054" s="189"/>
      <c r="E5054" s="189"/>
      <c r="F5054" s="189"/>
    </row>
    <row r="5055" spans="1:6" x14ac:dyDescent="0.25">
      <c r="A5055" s="189"/>
      <c r="B5055" s="189"/>
      <c r="C5055" s="189"/>
      <c r="D5055" s="189"/>
      <c r="E5055" s="189"/>
      <c r="F5055" s="189"/>
    </row>
    <row r="5056" spans="1:6" x14ac:dyDescent="0.25">
      <c r="A5056" s="189"/>
      <c r="B5056" s="189"/>
      <c r="C5056" s="189"/>
      <c r="D5056" s="189"/>
      <c r="E5056" s="189"/>
      <c r="F5056" s="189"/>
    </row>
    <row r="5057" spans="1:6" x14ac:dyDescent="0.25">
      <c r="A5057" s="189"/>
      <c r="B5057" s="189"/>
      <c r="C5057" s="189"/>
      <c r="D5057" s="189"/>
      <c r="E5057" s="189"/>
      <c r="F5057" s="189"/>
    </row>
    <row r="5058" spans="1:6" x14ac:dyDescent="0.25">
      <c r="A5058" s="189"/>
      <c r="B5058" s="189"/>
      <c r="C5058" s="189"/>
      <c r="D5058" s="189"/>
      <c r="E5058" s="189"/>
      <c r="F5058" s="189"/>
    </row>
    <row r="5059" spans="1:6" x14ac:dyDescent="0.25">
      <c r="A5059" s="189"/>
      <c r="B5059" s="189"/>
      <c r="C5059" s="189"/>
      <c r="D5059" s="189"/>
      <c r="E5059" s="189"/>
      <c r="F5059" s="189"/>
    </row>
    <row r="5060" spans="1:6" x14ac:dyDescent="0.25">
      <c r="A5060" s="189"/>
      <c r="B5060" s="189"/>
      <c r="C5060" s="189"/>
      <c r="D5060" s="189"/>
      <c r="E5060" s="189"/>
      <c r="F5060" s="189"/>
    </row>
    <row r="5061" spans="1:6" x14ac:dyDescent="0.25">
      <c r="A5061" s="189"/>
      <c r="B5061" s="189"/>
      <c r="C5061" s="189"/>
      <c r="D5061" s="189"/>
      <c r="E5061" s="189"/>
      <c r="F5061" s="189"/>
    </row>
    <row r="5062" spans="1:6" x14ac:dyDescent="0.25">
      <c r="A5062" s="189"/>
      <c r="B5062" s="189"/>
      <c r="C5062" s="189"/>
      <c r="D5062" s="189"/>
      <c r="E5062" s="189"/>
      <c r="F5062" s="189"/>
    </row>
    <row r="5063" spans="1:6" x14ac:dyDescent="0.25">
      <c r="A5063" s="189"/>
      <c r="B5063" s="189"/>
      <c r="C5063" s="189"/>
      <c r="D5063" s="189"/>
      <c r="E5063" s="189"/>
      <c r="F5063" s="189"/>
    </row>
    <row r="5064" spans="1:6" x14ac:dyDescent="0.25">
      <c r="A5064" s="189"/>
      <c r="B5064" s="189"/>
      <c r="C5064" s="189"/>
      <c r="D5064" s="189"/>
      <c r="E5064" s="189"/>
      <c r="F5064" s="189"/>
    </row>
    <row r="5065" spans="1:6" x14ac:dyDescent="0.25">
      <c r="A5065" s="189"/>
      <c r="B5065" s="189"/>
      <c r="C5065" s="189"/>
      <c r="D5065" s="189"/>
      <c r="E5065" s="189"/>
      <c r="F5065" s="189"/>
    </row>
    <row r="5066" spans="1:6" x14ac:dyDescent="0.25">
      <c r="A5066" s="189"/>
      <c r="B5066" s="189"/>
      <c r="C5066" s="189"/>
      <c r="D5066" s="189"/>
      <c r="E5066" s="189"/>
      <c r="F5066" s="189"/>
    </row>
    <row r="5067" spans="1:6" x14ac:dyDescent="0.25">
      <c r="A5067" s="189"/>
      <c r="B5067" s="189"/>
      <c r="C5067" s="189"/>
      <c r="D5067" s="189"/>
      <c r="E5067" s="189"/>
      <c r="F5067" s="189"/>
    </row>
    <row r="5068" spans="1:6" x14ac:dyDescent="0.25">
      <c r="A5068" s="189"/>
      <c r="B5068" s="189"/>
      <c r="C5068" s="189"/>
      <c r="D5068" s="189"/>
      <c r="E5068" s="189"/>
      <c r="F5068" s="189"/>
    </row>
    <row r="5069" spans="1:6" x14ac:dyDescent="0.25">
      <c r="A5069" s="189"/>
      <c r="B5069" s="189"/>
      <c r="C5069" s="189"/>
      <c r="D5069" s="189"/>
      <c r="E5069" s="189"/>
      <c r="F5069" s="189"/>
    </row>
    <row r="5070" spans="1:6" x14ac:dyDescent="0.25">
      <c r="A5070" s="189"/>
      <c r="B5070" s="189"/>
      <c r="C5070" s="189"/>
      <c r="D5070" s="189"/>
      <c r="E5070" s="189"/>
      <c r="F5070" s="189"/>
    </row>
    <row r="5071" spans="1:6" x14ac:dyDescent="0.25">
      <c r="A5071" s="189"/>
      <c r="B5071" s="189"/>
      <c r="C5071" s="189"/>
      <c r="D5071" s="189"/>
      <c r="E5071" s="189"/>
      <c r="F5071" s="189"/>
    </row>
    <row r="5072" spans="1:6" x14ac:dyDescent="0.25">
      <c r="A5072" s="189"/>
      <c r="B5072" s="189"/>
      <c r="C5072" s="189"/>
      <c r="D5072" s="189"/>
      <c r="E5072" s="189"/>
      <c r="F5072" s="189"/>
    </row>
    <row r="5073" spans="1:6" x14ac:dyDescent="0.25">
      <c r="A5073" s="189"/>
      <c r="B5073" s="189"/>
      <c r="C5073" s="189"/>
      <c r="D5073" s="189"/>
      <c r="E5073" s="189"/>
      <c r="F5073" s="189"/>
    </row>
    <row r="5074" spans="1:6" x14ac:dyDescent="0.25">
      <c r="A5074" s="189"/>
      <c r="B5074" s="189"/>
      <c r="C5074" s="189"/>
      <c r="D5074" s="189"/>
      <c r="E5074" s="189"/>
      <c r="F5074" s="189"/>
    </row>
    <row r="5075" spans="1:6" x14ac:dyDescent="0.25">
      <c r="A5075" s="189"/>
      <c r="B5075" s="189"/>
      <c r="C5075" s="189"/>
      <c r="D5075" s="189"/>
      <c r="E5075" s="189"/>
      <c r="F5075" s="189"/>
    </row>
    <row r="5076" spans="1:6" x14ac:dyDescent="0.25">
      <c r="A5076" s="189"/>
      <c r="B5076" s="189"/>
      <c r="C5076" s="189"/>
      <c r="D5076" s="189"/>
      <c r="E5076" s="189"/>
      <c r="F5076" s="189"/>
    </row>
    <row r="5077" spans="1:6" x14ac:dyDescent="0.25">
      <c r="A5077" s="189"/>
      <c r="B5077" s="189"/>
      <c r="C5077" s="189"/>
      <c r="D5077" s="189"/>
      <c r="E5077" s="189"/>
      <c r="F5077" s="189"/>
    </row>
    <row r="5078" spans="1:6" x14ac:dyDescent="0.25">
      <c r="A5078" s="189"/>
      <c r="B5078" s="189"/>
      <c r="C5078" s="189"/>
      <c r="D5078" s="189"/>
      <c r="E5078" s="189"/>
      <c r="F5078" s="189"/>
    </row>
    <row r="5079" spans="1:6" x14ac:dyDescent="0.25">
      <c r="A5079" s="189"/>
      <c r="B5079" s="189"/>
      <c r="C5079" s="189"/>
      <c r="D5079" s="189"/>
      <c r="E5079" s="189"/>
      <c r="F5079" s="189"/>
    </row>
    <row r="5080" spans="1:6" x14ac:dyDescent="0.25">
      <c r="A5080" s="189"/>
      <c r="B5080" s="189"/>
      <c r="C5080" s="189"/>
      <c r="D5080" s="189"/>
      <c r="E5080" s="189"/>
      <c r="F5080" s="189"/>
    </row>
    <row r="5081" spans="1:6" x14ac:dyDescent="0.25">
      <c r="A5081" s="189"/>
      <c r="B5081" s="189"/>
      <c r="C5081" s="189"/>
      <c r="D5081" s="189"/>
      <c r="E5081" s="189"/>
      <c r="F5081" s="189"/>
    </row>
    <row r="5082" spans="1:6" x14ac:dyDescent="0.25">
      <c r="A5082" s="189"/>
      <c r="B5082" s="189"/>
      <c r="C5082" s="189"/>
      <c r="D5082" s="189"/>
      <c r="E5082" s="189"/>
      <c r="F5082" s="189"/>
    </row>
    <row r="5083" spans="1:6" x14ac:dyDescent="0.25">
      <c r="A5083" s="189"/>
      <c r="B5083" s="189"/>
      <c r="C5083" s="189"/>
      <c r="D5083" s="189"/>
      <c r="E5083" s="189"/>
      <c r="F5083" s="189"/>
    </row>
    <row r="5084" spans="1:6" x14ac:dyDescent="0.25">
      <c r="A5084" s="189"/>
      <c r="B5084" s="189"/>
      <c r="C5084" s="189"/>
      <c r="D5084" s="189"/>
      <c r="E5084" s="189"/>
      <c r="F5084" s="189"/>
    </row>
    <row r="5085" spans="1:6" x14ac:dyDescent="0.25">
      <c r="A5085" s="189"/>
      <c r="B5085" s="189"/>
      <c r="C5085" s="189"/>
      <c r="D5085" s="189"/>
      <c r="E5085" s="189"/>
      <c r="F5085" s="189"/>
    </row>
    <row r="5086" spans="1:6" x14ac:dyDescent="0.25">
      <c r="A5086" s="189"/>
      <c r="B5086" s="189"/>
      <c r="C5086" s="189"/>
      <c r="D5086" s="189"/>
      <c r="E5086" s="189"/>
      <c r="F5086" s="189"/>
    </row>
    <row r="5087" spans="1:6" x14ac:dyDescent="0.25">
      <c r="A5087" s="189"/>
      <c r="B5087" s="189"/>
      <c r="C5087" s="189"/>
      <c r="D5087" s="189"/>
      <c r="E5087" s="189"/>
      <c r="F5087" s="189"/>
    </row>
    <row r="5088" spans="1:6" x14ac:dyDescent="0.25">
      <c r="A5088" s="189"/>
      <c r="B5088" s="189"/>
      <c r="C5088" s="189"/>
      <c r="D5088" s="189"/>
      <c r="E5088" s="189"/>
      <c r="F5088" s="189"/>
    </row>
    <row r="5089" spans="1:6" x14ac:dyDescent="0.25">
      <c r="A5089" s="189"/>
      <c r="B5089" s="189"/>
      <c r="C5089" s="189"/>
      <c r="D5089" s="189"/>
      <c r="E5089" s="189"/>
      <c r="F5089" s="189"/>
    </row>
    <row r="5090" spans="1:6" x14ac:dyDescent="0.25">
      <c r="A5090" s="189"/>
      <c r="B5090" s="189"/>
      <c r="C5090" s="189"/>
      <c r="D5090" s="189"/>
      <c r="E5090" s="189"/>
      <c r="F5090" s="189"/>
    </row>
    <row r="5091" spans="1:6" x14ac:dyDescent="0.25">
      <c r="A5091" s="189"/>
      <c r="B5091" s="189"/>
      <c r="C5091" s="189"/>
      <c r="D5091" s="189"/>
      <c r="E5091" s="189"/>
      <c r="F5091" s="189"/>
    </row>
    <row r="5092" spans="1:6" x14ac:dyDescent="0.25">
      <c r="A5092" s="189"/>
      <c r="B5092" s="189"/>
      <c r="C5092" s="189"/>
      <c r="D5092" s="189"/>
      <c r="E5092" s="189"/>
      <c r="F5092" s="189"/>
    </row>
    <row r="5093" spans="1:6" x14ac:dyDescent="0.25">
      <c r="A5093" s="189"/>
      <c r="B5093" s="189"/>
      <c r="C5093" s="189"/>
      <c r="D5093" s="189"/>
      <c r="E5093" s="189"/>
      <c r="F5093" s="189"/>
    </row>
    <row r="5094" spans="1:6" x14ac:dyDescent="0.25">
      <c r="A5094" s="189"/>
      <c r="B5094" s="189"/>
      <c r="C5094" s="189"/>
      <c r="D5094" s="189"/>
      <c r="E5094" s="189"/>
      <c r="F5094" s="189"/>
    </row>
    <row r="5095" spans="1:6" x14ac:dyDescent="0.25">
      <c r="A5095" s="189"/>
      <c r="B5095" s="189"/>
      <c r="C5095" s="189"/>
      <c r="D5095" s="189"/>
      <c r="E5095" s="189"/>
      <c r="F5095" s="189"/>
    </row>
    <row r="5096" spans="1:6" x14ac:dyDescent="0.25">
      <c r="A5096" s="189"/>
      <c r="B5096" s="189"/>
      <c r="C5096" s="189"/>
      <c r="D5096" s="189"/>
      <c r="E5096" s="189"/>
      <c r="F5096" s="189"/>
    </row>
    <row r="5097" spans="1:6" x14ac:dyDescent="0.25">
      <c r="A5097" s="189"/>
      <c r="B5097" s="189"/>
      <c r="C5097" s="189"/>
      <c r="D5097" s="189"/>
      <c r="E5097" s="189"/>
      <c r="F5097" s="189"/>
    </row>
    <row r="5098" spans="1:6" x14ac:dyDescent="0.25">
      <c r="A5098" s="189"/>
      <c r="B5098" s="189"/>
      <c r="C5098" s="189"/>
      <c r="D5098" s="189"/>
      <c r="E5098" s="189"/>
      <c r="F5098" s="189"/>
    </row>
    <row r="5099" spans="1:6" x14ac:dyDescent="0.25">
      <c r="A5099" s="189"/>
      <c r="B5099" s="189"/>
      <c r="C5099" s="189"/>
      <c r="D5099" s="189"/>
      <c r="E5099" s="189"/>
      <c r="F5099" s="189"/>
    </row>
    <row r="5100" spans="1:6" x14ac:dyDescent="0.25">
      <c r="A5100" s="189"/>
      <c r="B5100" s="189"/>
      <c r="C5100" s="189"/>
      <c r="D5100" s="189"/>
      <c r="E5100" s="189"/>
      <c r="F5100" s="189"/>
    </row>
    <row r="5101" spans="1:6" x14ac:dyDescent="0.25">
      <c r="A5101" s="189"/>
      <c r="B5101" s="189"/>
      <c r="C5101" s="189"/>
      <c r="D5101" s="189"/>
      <c r="E5101" s="189"/>
      <c r="F5101" s="189"/>
    </row>
    <row r="5102" spans="1:6" x14ac:dyDescent="0.25">
      <c r="A5102" s="189"/>
      <c r="B5102" s="189"/>
      <c r="C5102" s="189"/>
      <c r="D5102" s="189"/>
      <c r="E5102" s="189"/>
      <c r="F5102" s="189"/>
    </row>
    <row r="5103" spans="1:6" x14ac:dyDescent="0.25">
      <c r="A5103" s="189"/>
      <c r="B5103" s="189"/>
      <c r="C5103" s="189"/>
      <c r="D5103" s="189"/>
      <c r="E5103" s="189"/>
      <c r="F5103" s="189"/>
    </row>
    <row r="5104" spans="1:6" x14ac:dyDescent="0.25">
      <c r="A5104" s="189"/>
      <c r="B5104" s="189"/>
      <c r="C5104" s="189"/>
      <c r="D5104" s="189"/>
      <c r="E5104" s="189"/>
      <c r="F5104" s="189"/>
    </row>
    <row r="5105" spans="1:6" x14ac:dyDescent="0.25">
      <c r="A5105" s="189"/>
      <c r="B5105" s="189"/>
      <c r="C5105" s="189"/>
      <c r="D5105" s="189"/>
      <c r="E5105" s="189"/>
      <c r="F5105" s="189"/>
    </row>
    <row r="5106" spans="1:6" x14ac:dyDescent="0.25">
      <c r="A5106" s="189"/>
      <c r="B5106" s="189"/>
      <c r="C5106" s="189"/>
      <c r="D5106" s="189"/>
      <c r="E5106" s="189"/>
      <c r="F5106" s="189"/>
    </row>
    <row r="5107" spans="1:6" x14ac:dyDescent="0.25">
      <c r="A5107" s="189"/>
      <c r="B5107" s="189"/>
      <c r="C5107" s="189"/>
      <c r="D5107" s="189"/>
      <c r="E5107" s="189"/>
      <c r="F5107" s="189"/>
    </row>
    <row r="5108" spans="1:6" x14ac:dyDescent="0.25">
      <c r="A5108" s="189"/>
      <c r="B5108" s="189"/>
      <c r="C5108" s="189"/>
      <c r="D5108" s="189"/>
      <c r="E5108" s="189"/>
      <c r="F5108" s="189"/>
    </row>
    <row r="5109" spans="1:6" x14ac:dyDescent="0.25">
      <c r="A5109" s="189"/>
      <c r="B5109" s="189"/>
      <c r="C5109" s="189"/>
      <c r="D5109" s="189"/>
      <c r="E5109" s="189"/>
      <c r="F5109" s="189"/>
    </row>
    <row r="5110" spans="1:6" x14ac:dyDescent="0.25">
      <c r="A5110" s="189"/>
      <c r="B5110" s="189"/>
      <c r="C5110" s="189"/>
      <c r="D5110" s="189"/>
      <c r="E5110" s="189"/>
      <c r="F5110" s="189"/>
    </row>
    <row r="5111" spans="1:6" x14ac:dyDescent="0.25">
      <c r="A5111" s="189"/>
      <c r="B5111" s="189"/>
      <c r="C5111" s="189"/>
      <c r="D5111" s="189"/>
      <c r="E5111" s="189"/>
      <c r="F5111" s="189"/>
    </row>
    <row r="5112" spans="1:6" x14ac:dyDescent="0.25">
      <c r="A5112" s="189"/>
      <c r="B5112" s="189"/>
      <c r="C5112" s="189"/>
      <c r="D5112" s="189"/>
      <c r="E5112" s="189"/>
      <c r="F5112" s="189"/>
    </row>
    <row r="5113" spans="1:6" x14ac:dyDescent="0.25">
      <c r="A5113" s="189"/>
      <c r="B5113" s="189"/>
      <c r="C5113" s="189"/>
      <c r="D5113" s="189"/>
      <c r="E5113" s="189"/>
      <c r="F5113" s="189"/>
    </row>
    <row r="5114" spans="1:6" x14ac:dyDescent="0.25">
      <c r="A5114" s="189"/>
      <c r="B5114" s="189"/>
      <c r="C5114" s="189"/>
      <c r="D5114" s="189"/>
      <c r="E5114" s="189"/>
      <c r="F5114" s="189"/>
    </row>
    <row r="5115" spans="1:6" x14ac:dyDescent="0.25">
      <c r="A5115" s="189"/>
      <c r="B5115" s="189"/>
      <c r="C5115" s="189"/>
      <c r="D5115" s="189"/>
      <c r="E5115" s="189"/>
      <c r="F5115" s="189"/>
    </row>
    <row r="5116" spans="1:6" x14ac:dyDescent="0.25">
      <c r="A5116" s="189"/>
      <c r="B5116" s="189"/>
      <c r="C5116" s="189"/>
      <c r="D5116" s="189"/>
      <c r="E5116" s="189"/>
      <c r="F5116" s="189"/>
    </row>
    <row r="5117" spans="1:6" x14ac:dyDescent="0.25">
      <c r="A5117" s="189"/>
      <c r="B5117" s="189"/>
      <c r="C5117" s="189"/>
      <c r="D5117" s="189"/>
      <c r="E5117" s="189"/>
      <c r="F5117" s="189"/>
    </row>
    <row r="5118" spans="1:6" x14ac:dyDescent="0.25">
      <c r="A5118" s="189"/>
      <c r="B5118" s="189"/>
      <c r="C5118" s="189"/>
      <c r="D5118" s="189"/>
      <c r="E5118" s="189"/>
      <c r="F5118" s="189"/>
    </row>
    <row r="5119" spans="1:6" x14ac:dyDescent="0.25">
      <c r="A5119" s="189"/>
      <c r="B5119" s="189"/>
      <c r="C5119" s="189"/>
      <c r="D5119" s="189"/>
      <c r="E5119" s="189"/>
      <c r="F5119" s="189"/>
    </row>
    <row r="5120" spans="1:6" x14ac:dyDescent="0.25">
      <c r="A5120" s="189"/>
      <c r="B5120" s="189"/>
      <c r="C5120" s="189"/>
      <c r="D5120" s="189"/>
      <c r="E5120" s="189"/>
      <c r="F5120" s="189"/>
    </row>
    <row r="5121" spans="1:6" x14ac:dyDescent="0.25">
      <c r="A5121" s="189"/>
      <c r="B5121" s="189"/>
      <c r="C5121" s="189"/>
      <c r="D5121" s="189"/>
      <c r="E5121" s="189"/>
      <c r="F5121" s="189"/>
    </row>
    <row r="5122" spans="1:6" x14ac:dyDescent="0.25">
      <c r="A5122" s="189"/>
      <c r="B5122" s="189"/>
      <c r="C5122" s="189"/>
      <c r="D5122" s="189"/>
      <c r="E5122" s="189"/>
      <c r="F5122" s="189"/>
    </row>
    <row r="5123" spans="1:6" x14ac:dyDescent="0.25">
      <c r="A5123" s="189"/>
      <c r="B5123" s="189"/>
      <c r="C5123" s="189"/>
      <c r="D5123" s="189"/>
      <c r="E5123" s="189"/>
      <c r="F5123" s="189"/>
    </row>
    <row r="5124" spans="1:6" x14ac:dyDescent="0.25">
      <c r="A5124" s="189"/>
      <c r="B5124" s="189"/>
      <c r="C5124" s="189"/>
      <c r="D5124" s="189"/>
      <c r="E5124" s="189"/>
      <c r="F5124" s="189"/>
    </row>
    <row r="5125" spans="1:6" x14ac:dyDescent="0.25">
      <c r="A5125" s="189"/>
      <c r="B5125" s="189"/>
      <c r="C5125" s="189"/>
      <c r="D5125" s="189"/>
      <c r="E5125" s="189"/>
      <c r="F5125" s="189"/>
    </row>
    <row r="5126" spans="1:6" x14ac:dyDescent="0.25">
      <c r="A5126" s="189"/>
      <c r="B5126" s="189"/>
      <c r="C5126" s="189"/>
      <c r="D5126" s="189"/>
      <c r="E5126" s="189"/>
      <c r="F5126" s="189"/>
    </row>
    <row r="5127" spans="1:6" x14ac:dyDescent="0.25">
      <c r="A5127" s="189"/>
      <c r="B5127" s="189"/>
      <c r="C5127" s="189"/>
      <c r="D5127" s="189"/>
      <c r="E5127" s="189"/>
      <c r="F5127" s="189"/>
    </row>
    <row r="5128" spans="1:6" x14ac:dyDescent="0.25">
      <c r="A5128" s="189"/>
      <c r="B5128" s="189"/>
      <c r="C5128" s="189"/>
      <c r="D5128" s="189"/>
      <c r="E5128" s="189"/>
      <c r="F5128" s="189"/>
    </row>
    <row r="5129" spans="1:6" x14ac:dyDescent="0.25">
      <c r="A5129" s="189"/>
      <c r="B5129" s="189"/>
      <c r="C5129" s="189"/>
      <c r="D5129" s="189"/>
      <c r="E5129" s="189"/>
      <c r="F5129" s="189"/>
    </row>
    <row r="5130" spans="1:6" x14ac:dyDescent="0.25">
      <c r="A5130" s="189"/>
      <c r="B5130" s="189"/>
      <c r="C5130" s="189"/>
      <c r="D5130" s="189"/>
      <c r="E5130" s="189"/>
      <c r="F5130" s="189"/>
    </row>
    <row r="5131" spans="1:6" x14ac:dyDescent="0.25">
      <c r="A5131" s="189"/>
      <c r="B5131" s="189"/>
      <c r="C5131" s="189"/>
      <c r="D5131" s="189"/>
      <c r="E5131" s="189"/>
      <c r="F5131" s="189"/>
    </row>
    <row r="5132" spans="1:6" x14ac:dyDescent="0.25">
      <c r="A5132" s="189"/>
      <c r="B5132" s="189"/>
      <c r="C5132" s="189"/>
      <c r="D5132" s="189"/>
      <c r="E5132" s="189"/>
      <c r="F5132" s="189"/>
    </row>
    <row r="5133" spans="1:6" x14ac:dyDescent="0.25">
      <c r="A5133" s="189"/>
      <c r="B5133" s="189"/>
      <c r="C5133" s="189"/>
      <c r="D5133" s="189"/>
      <c r="E5133" s="189"/>
      <c r="F5133" s="189"/>
    </row>
    <row r="5134" spans="1:6" x14ac:dyDescent="0.25">
      <c r="A5134" s="189"/>
      <c r="B5134" s="189"/>
      <c r="C5134" s="189"/>
      <c r="D5134" s="189"/>
      <c r="E5134" s="189"/>
      <c r="F5134" s="189"/>
    </row>
    <row r="5135" spans="1:6" x14ac:dyDescent="0.25">
      <c r="A5135" s="189"/>
      <c r="B5135" s="189"/>
      <c r="C5135" s="189"/>
      <c r="D5135" s="189"/>
      <c r="E5135" s="189"/>
      <c r="F5135" s="189"/>
    </row>
    <row r="5136" spans="1:6" x14ac:dyDescent="0.25">
      <c r="A5136" s="189"/>
      <c r="B5136" s="189"/>
      <c r="C5136" s="189"/>
      <c r="D5136" s="189"/>
      <c r="E5136" s="189"/>
      <c r="F5136" s="189"/>
    </row>
    <row r="5137" spans="1:6" x14ac:dyDescent="0.25">
      <c r="A5137" s="189"/>
      <c r="B5137" s="189"/>
      <c r="C5137" s="189"/>
      <c r="D5137" s="189"/>
      <c r="E5137" s="189"/>
      <c r="F5137" s="189"/>
    </row>
    <row r="5138" spans="1:6" x14ac:dyDescent="0.25">
      <c r="A5138" s="189"/>
      <c r="B5138" s="189"/>
      <c r="C5138" s="189"/>
      <c r="D5138" s="189"/>
      <c r="E5138" s="189"/>
      <c r="F5138" s="189"/>
    </row>
    <row r="5139" spans="1:6" x14ac:dyDescent="0.25">
      <c r="A5139" s="189"/>
      <c r="B5139" s="189"/>
      <c r="C5139" s="189"/>
      <c r="D5139" s="189"/>
      <c r="E5139" s="189"/>
      <c r="F5139" s="189"/>
    </row>
    <row r="5140" spans="1:6" x14ac:dyDescent="0.25">
      <c r="A5140" s="189"/>
      <c r="B5140" s="189"/>
      <c r="C5140" s="189"/>
      <c r="D5140" s="189"/>
      <c r="E5140" s="189"/>
      <c r="F5140" s="189"/>
    </row>
    <row r="5141" spans="1:6" x14ac:dyDescent="0.25">
      <c r="A5141" s="189"/>
      <c r="B5141" s="189"/>
      <c r="C5141" s="189"/>
      <c r="D5141" s="189"/>
      <c r="E5141" s="189"/>
      <c r="F5141" s="189"/>
    </row>
    <row r="5142" spans="1:6" x14ac:dyDescent="0.25">
      <c r="A5142" s="189"/>
      <c r="B5142" s="189"/>
      <c r="C5142" s="189"/>
      <c r="D5142" s="189"/>
      <c r="E5142" s="189"/>
      <c r="F5142" s="189"/>
    </row>
    <row r="5143" spans="1:6" x14ac:dyDescent="0.25">
      <c r="A5143" s="189"/>
      <c r="B5143" s="189"/>
      <c r="C5143" s="189"/>
      <c r="D5143" s="189"/>
      <c r="E5143" s="189"/>
      <c r="F5143" s="189"/>
    </row>
    <row r="5144" spans="1:6" x14ac:dyDescent="0.25">
      <c r="A5144" s="189"/>
      <c r="B5144" s="189"/>
      <c r="C5144" s="189"/>
      <c r="D5144" s="189"/>
      <c r="E5144" s="189"/>
      <c r="F5144" s="189"/>
    </row>
    <row r="5145" spans="1:6" x14ac:dyDescent="0.25">
      <c r="A5145" s="189"/>
      <c r="B5145" s="189"/>
      <c r="C5145" s="189"/>
      <c r="D5145" s="189"/>
      <c r="E5145" s="189"/>
      <c r="F5145" s="189"/>
    </row>
    <row r="5146" spans="1:6" x14ac:dyDescent="0.25">
      <c r="A5146" s="189"/>
      <c r="B5146" s="189"/>
      <c r="C5146" s="189"/>
      <c r="D5146" s="189"/>
      <c r="E5146" s="189"/>
      <c r="F5146" s="189"/>
    </row>
    <row r="5147" spans="1:6" x14ac:dyDescent="0.25">
      <c r="A5147" s="189"/>
      <c r="B5147" s="189"/>
      <c r="C5147" s="189"/>
      <c r="D5147" s="189"/>
      <c r="E5147" s="189"/>
      <c r="F5147" s="189"/>
    </row>
    <row r="5148" spans="1:6" x14ac:dyDescent="0.25">
      <c r="A5148" s="189"/>
      <c r="B5148" s="189"/>
      <c r="C5148" s="189"/>
      <c r="D5148" s="189"/>
      <c r="E5148" s="189"/>
      <c r="F5148" s="189"/>
    </row>
    <row r="5149" spans="1:6" x14ac:dyDescent="0.25">
      <c r="A5149" s="189"/>
      <c r="B5149" s="189"/>
      <c r="C5149" s="189"/>
      <c r="D5149" s="189"/>
      <c r="E5149" s="189"/>
      <c r="F5149" s="189"/>
    </row>
    <row r="5150" spans="1:6" x14ac:dyDescent="0.25">
      <c r="A5150" s="189"/>
      <c r="B5150" s="189"/>
      <c r="C5150" s="189"/>
      <c r="D5150" s="189"/>
      <c r="E5150" s="189"/>
      <c r="F5150" s="189"/>
    </row>
    <row r="5151" spans="1:6" x14ac:dyDescent="0.25">
      <c r="A5151" s="189"/>
      <c r="B5151" s="189"/>
      <c r="C5151" s="189"/>
      <c r="D5151" s="189"/>
      <c r="E5151" s="189"/>
      <c r="F5151" s="189"/>
    </row>
    <row r="5152" spans="1:6" x14ac:dyDescent="0.25">
      <c r="A5152" s="189"/>
      <c r="B5152" s="189"/>
      <c r="C5152" s="189"/>
      <c r="D5152" s="189"/>
      <c r="E5152" s="189"/>
      <c r="F5152" s="189"/>
    </row>
    <row r="5153" spans="1:6" x14ac:dyDescent="0.25">
      <c r="A5153" s="189"/>
      <c r="B5153" s="189"/>
      <c r="C5153" s="189"/>
      <c r="D5153" s="189"/>
      <c r="E5153" s="189"/>
      <c r="F5153" s="189"/>
    </row>
    <row r="5154" spans="1:6" x14ac:dyDescent="0.25">
      <c r="A5154" s="189"/>
      <c r="B5154" s="189"/>
      <c r="C5154" s="189"/>
      <c r="D5154" s="189"/>
      <c r="E5154" s="189"/>
      <c r="F5154" s="189"/>
    </row>
    <row r="5155" spans="1:6" x14ac:dyDescent="0.25">
      <c r="A5155" s="189"/>
      <c r="B5155" s="189"/>
      <c r="C5155" s="189"/>
      <c r="D5155" s="189"/>
      <c r="E5155" s="189"/>
      <c r="F5155" s="189"/>
    </row>
    <row r="5156" spans="1:6" x14ac:dyDescent="0.25">
      <c r="A5156" s="189"/>
      <c r="B5156" s="189"/>
      <c r="C5156" s="189"/>
      <c r="D5156" s="189"/>
      <c r="E5156" s="189"/>
      <c r="F5156" s="189"/>
    </row>
    <row r="5157" spans="1:6" x14ac:dyDescent="0.25">
      <c r="A5157" s="189"/>
      <c r="B5157" s="189"/>
      <c r="C5157" s="189"/>
      <c r="D5157" s="189"/>
      <c r="E5157" s="189"/>
      <c r="F5157" s="189"/>
    </row>
    <row r="5158" spans="1:6" x14ac:dyDescent="0.25">
      <c r="A5158" s="189"/>
      <c r="B5158" s="189"/>
      <c r="C5158" s="189"/>
      <c r="D5158" s="189"/>
      <c r="E5158" s="189"/>
      <c r="F5158" s="189"/>
    </row>
    <row r="5159" spans="1:6" x14ac:dyDescent="0.25">
      <c r="A5159" s="189"/>
      <c r="B5159" s="189"/>
      <c r="C5159" s="189"/>
      <c r="D5159" s="189"/>
      <c r="E5159" s="189"/>
      <c r="F5159" s="189"/>
    </row>
    <row r="5160" spans="1:6" x14ac:dyDescent="0.25">
      <c r="A5160" s="189"/>
      <c r="B5160" s="189"/>
      <c r="C5160" s="189"/>
      <c r="D5160" s="189"/>
      <c r="E5160" s="189"/>
      <c r="F5160" s="189"/>
    </row>
    <row r="5161" spans="1:6" x14ac:dyDescent="0.25">
      <c r="A5161" s="189"/>
      <c r="B5161" s="189"/>
      <c r="C5161" s="189"/>
      <c r="D5161" s="189"/>
      <c r="E5161" s="189"/>
      <c r="F5161" s="189"/>
    </row>
    <row r="5162" spans="1:6" x14ac:dyDescent="0.25">
      <c r="A5162" s="189"/>
      <c r="B5162" s="189"/>
      <c r="C5162" s="189"/>
      <c r="D5162" s="189"/>
      <c r="E5162" s="189"/>
      <c r="F5162" s="189"/>
    </row>
    <row r="5163" spans="1:6" x14ac:dyDescent="0.25">
      <c r="A5163" s="189"/>
      <c r="B5163" s="189"/>
      <c r="C5163" s="189"/>
      <c r="D5163" s="189"/>
      <c r="E5163" s="189"/>
      <c r="F5163" s="189"/>
    </row>
    <row r="5164" spans="1:6" x14ac:dyDescent="0.25">
      <c r="A5164" s="189"/>
      <c r="B5164" s="189"/>
      <c r="C5164" s="189"/>
      <c r="D5164" s="189"/>
      <c r="E5164" s="189"/>
      <c r="F5164" s="189"/>
    </row>
    <row r="5165" spans="1:6" x14ac:dyDescent="0.25">
      <c r="A5165" s="189"/>
      <c r="B5165" s="189"/>
      <c r="C5165" s="189"/>
      <c r="D5165" s="189"/>
      <c r="E5165" s="189"/>
      <c r="F5165" s="189"/>
    </row>
    <row r="5166" spans="1:6" x14ac:dyDescent="0.25">
      <c r="A5166" s="189"/>
      <c r="B5166" s="189"/>
      <c r="C5166" s="189"/>
      <c r="D5166" s="189"/>
      <c r="E5166" s="189"/>
      <c r="F5166" s="189"/>
    </row>
    <row r="5167" spans="1:6" x14ac:dyDescent="0.25">
      <c r="A5167" s="189"/>
      <c r="B5167" s="189"/>
      <c r="C5167" s="189"/>
      <c r="D5167" s="189"/>
      <c r="E5167" s="189"/>
      <c r="F5167" s="189"/>
    </row>
    <row r="5168" spans="1:6" x14ac:dyDescent="0.25">
      <c r="A5168" s="189"/>
      <c r="B5168" s="189"/>
      <c r="C5168" s="189"/>
      <c r="D5168" s="189"/>
      <c r="E5168" s="189"/>
      <c r="F5168" s="189"/>
    </row>
    <row r="5169" spans="1:6" x14ac:dyDescent="0.25">
      <c r="A5169" s="189"/>
      <c r="B5169" s="189"/>
      <c r="C5169" s="189"/>
      <c r="D5169" s="189"/>
      <c r="E5169" s="189"/>
      <c r="F5169" s="189"/>
    </row>
    <row r="5170" spans="1:6" x14ac:dyDescent="0.25">
      <c r="A5170" s="189"/>
      <c r="B5170" s="189"/>
      <c r="C5170" s="189"/>
      <c r="D5170" s="189"/>
      <c r="E5170" s="189"/>
      <c r="F5170" s="189"/>
    </row>
    <row r="5171" spans="1:6" x14ac:dyDescent="0.25">
      <c r="A5171" s="189"/>
      <c r="B5171" s="189"/>
      <c r="C5171" s="189"/>
      <c r="D5171" s="189"/>
      <c r="E5171" s="189"/>
      <c r="F5171" s="189"/>
    </row>
    <row r="5172" spans="1:6" x14ac:dyDescent="0.25">
      <c r="A5172" s="189"/>
      <c r="B5172" s="189"/>
      <c r="C5172" s="189"/>
      <c r="D5172" s="189"/>
      <c r="E5172" s="189"/>
      <c r="F5172" s="189"/>
    </row>
    <row r="5173" spans="1:6" x14ac:dyDescent="0.25">
      <c r="A5173" s="189"/>
      <c r="B5173" s="189"/>
      <c r="C5173" s="189"/>
      <c r="D5173" s="189"/>
      <c r="E5173" s="189"/>
      <c r="F5173" s="189"/>
    </row>
    <row r="5174" spans="1:6" x14ac:dyDescent="0.25">
      <c r="A5174" s="189"/>
      <c r="B5174" s="189"/>
      <c r="C5174" s="189"/>
      <c r="D5174" s="189"/>
      <c r="E5174" s="189"/>
      <c r="F5174" s="189"/>
    </row>
    <row r="5175" spans="1:6" x14ac:dyDescent="0.25">
      <c r="A5175" s="189"/>
      <c r="B5175" s="189"/>
      <c r="C5175" s="189"/>
      <c r="D5175" s="189"/>
      <c r="E5175" s="189"/>
      <c r="F5175" s="189"/>
    </row>
    <row r="5176" spans="1:6" x14ac:dyDescent="0.25">
      <c r="A5176" s="189"/>
      <c r="B5176" s="189"/>
      <c r="C5176" s="189"/>
      <c r="D5176" s="189"/>
      <c r="E5176" s="189"/>
      <c r="F5176" s="189"/>
    </row>
    <row r="5177" spans="1:6" x14ac:dyDescent="0.25">
      <c r="A5177" s="189"/>
      <c r="B5177" s="189"/>
      <c r="C5177" s="189"/>
      <c r="D5177" s="189"/>
      <c r="E5177" s="189"/>
      <c r="F5177" s="189"/>
    </row>
    <row r="5178" spans="1:6" x14ac:dyDescent="0.25">
      <c r="A5178" s="189"/>
      <c r="B5178" s="189"/>
      <c r="C5178" s="189"/>
      <c r="D5178" s="189"/>
      <c r="E5178" s="189"/>
      <c r="F5178" s="189"/>
    </row>
    <row r="5179" spans="1:6" x14ac:dyDescent="0.25">
      <c r="A5179" s="189"/>
      <c r="B5179" s="189"/>
      <c r="C5179" s="189"/>
      <c r="D5179" s="189"/>
      <c r="E5179" s="189"/>
      <c r="F5179" s="189"/>
    </row>
    <row r="5180" spans="1:6" x14ac:dyDescent="0.25">
      <c r="A5180" s="189"/>
      <c r="B5180" s="189"/>
      <c r="C5180" s="189"/>
      <c r="D5180" s="189"/>
      <c r="E5180" s="189"/>
      <c r="F5180" s="189"/>
    </row>
    <row r="5181" spans="1:6" x14ac:dyDescent="0.25">
      <c r="A5181" s="189"/>
      <c r="B5181" s="189"/>
      <c r="C5181" s="189"/>
      <c r="D5181" s="189"/>
      <c r="E5181" s="189"/>
      <c r="F5181" s="189"/>
    </row>
    <row r="5182" spans="1:6" x14ac:dyDescent="0.25">
      <c r="A5182" s="189"/>
      <c r="B5182" s="189"/>
      <c r="C5182" s="189"/>
      <c r="D5182" s="189"/>
      <c r="E5182" s="189"/>
      <c r="F5182" s="189"/>
    </row>
    <row r="5183" spans="1:6" x14ac:dyDescent="0.25">
      <c r="A5183" s="189"/>
      <c r="B5183" s="189"/>
      <c r="C5183" s="189"/>
      <c r="D5183" s="189"/>
      <c r="E5183" s="189"/>
      <c r="F5183" s="189"/>
    </row>
    <row r="5184" spans="1:6" x14ac:dyDescent="0.25">
      <c r="A5184" s="189"/>
      <c r="B5184" s="189"/>
      <c r="C5184" s="189"/>
      <c r="D5184" s="189"/>
      <c r="E5184" s="189"/>
      <c r="F5184" s="189"/>
    </row>
    <row r="5185" spans="1:6" x14ac:dyDescent="0.25">
      <c r="A5185" s="189"/>
      <c r="B5185" s="189"/>
      <c r="C5185" s="189"/>
      <c r="D5185" s="189"/>
      <c r="E5185" s="189"/>
      <c r="F5185" s="189"/>
    </row>
    <row r="5186" spans="1:6" x14ac:dyDescent="0.25">
      <c r="A5186" s="189"/>
      <c r="B5186" s="189"/>
      <c r="C5186" s="189"/>
      <c r="D5186" s="189"/>
      <c r="E5186" s="189"/>
      <c r="F5186" s="189"/>
    </row>
    <row r="5187" spans="1:6" x14ac:dyDescent="0.25">
      <c r="A5187" s="189"/>
      <c r="B5187" s="189"/>
      <c r="C5187" s="189"/>
      <c r="D5187" s="189"/>
      <c r="E5187" s="189"/>
      <c r="F5187" s="189"/>
    </row>
    <row r="5188" spans="1:6" x14ac:dyDescent="0.25">
      <c r="A5188" s="189"/>
      <c r="B5188" s="189"/>
      <c r="C5188" s="189"/>
      <c r="D5188" s="189"/>
      <c r="E5188" s="189"/>
      <c r="F5188" s="189"/>
    </row>
    <row r="5189" spans="1:6" x14ac:dyDescent="0.25">
      <c r="A5189" s="189"/>
      <c r="B5189" s="189"/>
      <c r="C5189" s="189"/>
      <c r="D5189" s="189"/>
      <c r="E5189" s="189"/>
      <c r="F5189" s="189"/>
    </row>
    <row r="5190" spans="1:6" x14ac:dyDescent="0.25">
      <c r="A5190" s="189"/>
      <c r="B5190" s="189"/>
      <c r="C5190" s="189"/>
      <c r="D5190" s="189"/>
      <c r="E5190" s="189"/>
      <c r="F5190" s="189"/>
    </row>
    <row r="5191" spans="1:6" x14ac:dyDescent="0.25">
      <c r="A5191" s="189"/>
      <c r="B5191" s="189"/>
      <c r="C5191" s="189"/>
      <c r="D5191" s="189"/>
      <c r="E5191" s="189"/>
      <c r="F5191" s="189"/>
    </row>
    <row r="5192" spans="1:6" x14ac:dyDescent="0.25">
      <c r="A5192" s="189"/>
      <c r="B5192" s="189"/>
      <c r="C5192" s="189"/>
      <c r="D5192" s="189"/>
      <c r="E5192" s="189"/>
      <c r="F5192" s="189"/>
    </row>
    <row r="5193" spans="1:6" x14ac:dyDescent="0.25">
      <c r="A5193" s="189"/>
      <c r="B5193" s="189"/>
      <c r="C5193" s="189"/>
      <c r="D5193" s="189"/>
      <c r="E5193" s="189"/>
      <c r="F5193" s="189"/>
    </row>
    <row r="5194" spans="1:6" x14ac:dyDescent="0.25">
      <c r="A5194" s="189"/>
      <c r="B5194" s="189"/>
      <c r="C5194" s="189"/>
      <c r="D5194" s="189"/>
      <c r="E5194" s="189"/>
      <c r="F5194" s="189"/>
    </row>
    <row r="5195" spans="1:6" x14ac:dyDescent="0.25">
      <c r="A5195" s="189"/>
      <c r="B5195" s="189"/>
      <c r="C5195" s="189"/>
      <c r="D5195" s="189"/>
      <c r="E5195" s="189"/>
      <c r="F5195" s="189"/>
    </row>
    <row r="5196" spans="1:6" x14ac:dyDescent="0.25">
      <c r="A5196" s="189"/>
      <c r="B5196" s="189"/>
      <c r="C5196" s="189"/>
      <c r="D5196" s="189"/>
      <c r="E5196" s="189"/>
      <c r="F5196" s="189"/>
    </row>
    <row r="5197" spans="1:6" x14ac:dyDescent="0.25">
      <c r="A5197" s="189"/>
      <c r="B5197" s="189"/>
      <c r="C5197" s="189"/>
      <c r="D5197" s="189"/>
      <c r="E5197" s="189"/>
      <c r="F5197" s="189"/>
    </row>
    <row r="5198" spans="1:6" x14ac:dyDescent="0.25">
      <c r="A5198" s="189"/>
      <c r="B5198" s="189"/>
      <c r="C5198" s="189"/>
      <c r="D5198" s="189"/>
      <c r="E5198" s="189"/>
      <c r="F5198" s="189"/>
    </row>
    <row r="5199" spans="1:6" x14ac:dyDescent="0.25">
      <c r="A5199" s="189"/>
      <c r="B5199" s="189"/>
      <c r="C5199" s="189"/>
      <c r="D5199" s="189"/>
      <c r="E5199" s="189"/>
      <c r="F5199" s="189"/>
    </row>
    <row r="5200" spans="1:6" x14ac:dyDescent="0.25">
      <c r="A5200" s="189"/>
      <c r="B5200" s="189"/>
      <c r="C5200" s="189"/>
      <c r="D5200" s="189"/>
      <c r="E5200" s="189"/>
      <c r="F5200" s="189"/>
    </row>
    <row r="5201" spans="1:6" x14ac:dyDescent="0.25">
      <c r="A5201" s="189"/>
      <c r="B5201" s="189"/>
      <c r="C5201" s="189"/>
      <c r="D5201" s="189"/>
      <c r="E5201" s="189"/>
      <c r="F5201" s="189"/>
    </row>
    <row r="5202" spans="1:6" x14ac:dyDescent="0.25">
      <c r="A5202" s="189"/>
      <c r="B5202" s="189"/>
      <c r="C5202" s="189"/>
      <c r="D5202" s="189"/>
      <c r="E5202" s="189"/>
      <c r="F5202" s="189"/>
    </row>
    <row r="5203" spans="1:6" x14ac:dyDescent="0.25">
      <c r="A5203" s="189"/>
      <c r="B5203" s="189"/>
      <c r="C5203" s="189"/>
      <c r="D5203" s="189"/>
      <c r="E5203" s="189"/>
      <c r="F5203" s="189"/>
    </row>
    <row r="5204" spans="1:6" x14ac:dyDescent="0.25">
      <c r="A5204" s="189"/>
      <c r="B5204" s="189"/>
      <c r="C5204" s="189"/>
      <c r="D5204" s="189"/>
      <c r="E5204" s="189"/>
      <c r="F5204" s="189"/>
    </row>
    <row r="5205" spans="1:6" x14ac:dyDescent="0.25">
      <c r="A5205" s="189"/>
      <c r="B5205" s="189"/>
      <c r="C5205" s="189"/>
      <c r="D5205" s="189"/>
      <c r="E5205" s="189"/>
      <c r="F5205" s="189"/>
    </row>
    <row r="5206" spans="1:6" x14ac:dyDescent="0.25">
      <c r="A5206" s="189"/>
      <c r="B5206" s="189"/>
      <c r="C5206" s="189"/>
      <c r="D5206" s="189"/>
      <c r="E5206" s="189"/>
      <c r="F5206" s="189"/>
    </row>
    <row r="5207" spans="1:6" x14ac:dyDescent="0.25">
      <c r="A5207" s="189"/>
      <c r="B5207" s="189"/>
      <c r="C5207" s="189"/>
      <c r="D5207" s="189"/>
      <c r="E5207" s="189"/>
      <c r="F5207" s="189"/>
    </row>
    <row r="5208" spans="1:6" x14ac:dyDescent="0.25">
      <c r="A5208" s="189"/>
      <c r="B5208" s="189"/>
      <c r="C5208" s="189"/>
      <c r="D5208" s="189"/>
      <c r="E5208" s="189"/>
      <c r="F5208" s="189"/>
    </row>
    <row r="5209" spans="1:6" x14ac:dyDescent="0.25">
      <c r="A5209" s="189"/>
      <c r="B5209" s="189"/>
      <c r="C5209" s="189"/>
      <c r="D5209" s="189"/>
      <c r="E5209" s="189"/>
      <c r="F5209" s="189"/>
    </row>
    <row r="5210" spans="1:6" x14ac:dyDescent="0.25">
      <c r="A5210" s="189"/>
      <c r="B5210" s="189"/>
      <c r="C5210" s="189"/>
      <c r="D5210" s="189"/>
      <c r="E5210" s="189"/>
      <c r="F5210" s="189"/>
    </row>
    <row r="5211" spans="1:6" x14ac:dyDescent="0.25">
      <c r="A5211" s="189"/>
      <c r="B5211" s="189"/>
      <c r="C5211" s="189"/>
      <c r="D5211" s="189"/>
      <c r="E5211" s="189"/>
      <c r="F5211" s="189"/>
    </row>
    <row r="5212" spans="1:6" x14ac:dyDescent="0.25">
      <c r="A5212" s="189"/>
      <c r="B5212" s="189"/>
      <c r="C5212" s="189"/>
      <c r="D5212" s="189"/>
      <c r="E5212" s="189"/>
      <c r="F5212" s="189"/>
    </row>
    <row r="5213" spans="1:6" x14ac:dyDescent="0.25">
      <c r="A5213" s="189"/>
      <c r="B5213" s="189"/>
      <c r="C5213" s="189"/>
      <c r="D5213" s="189"/>
      <c r="E5213" s="189"/>
      <c r="F5213" s="189"/>
    </row>
    <row r="5214" spans="1:6" x14ac:dyDescent="0.25">
      <c r="A5214" s="189"/>
      <c r="B5214" s="189"/>
      <c r="C5214" s="189"/>
      <c r="D5214" s="189"/>
      <c r="E5214" s="189"/>
      <c r="F5214" s="189"/>
    </row>
    <row r="5215" spans="1:6" x14ac:dyDescent="0.25">
      <c r="A5215" s="189"/>
      <c r="B5215" s="189"/>
      <c r="C5215" s="189"/>
      <c r="D5215" s="189"/>
      <c r="E5215" s="189"/>
      <c r="F5215" s="189"/>
    </row>
    <row r="5216" spans="1:6" x14ac:dyDescent="0.25">
      <c r="A5216" s="189"/>
      <c r="B5216" s="189"/>
      <c r="C5216" s="189"/>
      <c r="D5216" s="189"/>
      <c r="E5216" s="189"/>
      <c r="F5216" s="189"/>
    </row>
    <row r="5217" spans="1:6" x14ac:dyDescent="0.25">
      <c r="A5217" s="189"/>
      <c r="B5217" s="189"/>
      <c r="C5217" s="189"/>
      <c r="D5217" s="189"/>
      <c r="E5217" s="189"/>
      <c r="F5217" s="189"/>
    </row>
    <row r="5218" spans="1:6" x14ac:dyDescent="0.25">
      <c r="A5218" s="189"/>
      <c r="B5218" s="189"/>
      <c r="C5218" s="189"/>
      <c r="D5218" s="189"/>
      <c r="E5218" s="189"/>
      <c r="F5218" s="189"/>
    </row>
    <row r="5219" spans="1:6" x14ac:dyDescent="0.25">
      <c r="A5219" s="189"/>
      <c r="B5219" s="189"/>
      <c r="C5219" s="189"/>
      <c r="D5219" s="189"/>
      <c r="E5219" s="189"/>
      <c r="F5219" s="189"/>
    </row>
    <row r="5220" spans="1:6" x14ac:dyDescent="0.25">
      <c r="A5220" s="189"/>
      <c r="B5220" s="189"/>
      <c r="C5220" s="189"/>
      <c r="D5220" s="189"/>
      <c r="E5220" s="189"/>
      <c r="F5220" s="189"/>
    </row>
    <row r="5221" spans="1:6" x14ac:dyDescent="0.25">
      <c r="A5221" s="189"/>
      <c r="B5221" s="189"/>
      <c r="C5221" s="189"/>
      <c r="D5221" s="189"/>
      <c r="E5221" s="189"/>
      <c r="F5221" s="189"/>
    </row>
    <row r="5222" spans="1:6" x14ac:dyDescent="0.25">
      <c r="A5222" s="189"/>
      <c r="B5222" s="189"/>
      <c r="C5222" s="189"/>
      <c r="D5222" s="189"/>
      <c r="E5222" s="189"/>
      <c r="F5222" s="189"/>
    </row>
    <row r="5223" spans="1:6" x14ac:dyDescent="0.25">
      <c r="A5223" s="189"/>
      <c r="B5223" s="189"/>
      <c r="C5223" s="189"/>
      <c r="D5223" s="189"/>
      <c r="E5223" s="189"/>
      <c r="F5223" s="189"/>
    </row>
    <row r="5224" spans="1:6" x14ac:dyDescent="0.25">
      <c r="A5224" s="189"/>
      <c r="B5224" s="189"/>
      <c r="C5224" s="189"/>
      <c r="D5224" s="189"/>
      <c r="E5224" s="189"/>
      <c r="F5224" s="189"/>
    </row>
    <row r="5225" spans="1:6" x14ac:dyDescent="0.25">
      <c r="A5225" s="189"/>
      <c r="B5225" s="189"/>
      <c r="C5225" s="189"/>
      <c r="D5225" s="189"/>
      <c r="E5225" s="189"/>
      <c r="F5225" s="189"/>
    </row>
    <row r="5226" spans="1:6" x14ac:dyDescent="0.25">
      <c r="A5226" s="189"/>
      <c r="B5226" s="189"/>
      <c r="C5226" s="189"/>
      <c r="D5226" s="189"/>
      <c r="E5226" s="189"/>
      <c r="F5226" s="189"/>
    </row>
    <row r="5227" spans="1:6" x14ac:dyDescent="0.25">
      <c r="A5227" s="189"/>
      <c r="B5227" s="189"/>
      <c r="C5227" s="189"/>
      <c r="D5227" s="189"/>
      <c r="E5227" s="189"/>
      <c r="F5227" s="189"/>
    </row>
    <row r="5228" spans="1:6" x14ac:dyDescent="0.25">
      <c r="A5228" s="189"/>
      <c r="B5228" s="189"/>
      <c r="C5228" s="189"/>
      <c r="D5228" s="189"/>
      <c r="E5228" s="189"/>
      <c r="F5228" s="189"/>
    </row>
    <row r="5229" spans="1:6" x14ac:dyDescent="0.25">
      <c r="A5229" s="189"/>
      <c r="B5229" s="189"/>
      <c r="C5229" s="189"/>
      <c r="D5229" s="189"/>
      <c r="E5229" s="189"/>
      <c r="F5229" s="189"/>
    </row>
    <row r="5230" spans="1:6" x14ac:dyDescent="0.25">
      <c r="A5230" s="189"/>
      <c r="B5230" s="189"/>
      <c r="C5230" s="189"/>
      <c r="D5230" s="189"/>
      <c r="E5230" s="189"/>
      <c r="F5230" s="189"/>
    </row>
    <row r="5231" spans="1:6" x14ac:dyDescent="0.25">
      <c r="A5231" s="189"/>
      <c r="B5231" s="189"/>
      <c r="C5231" s="189"/>
      <c r="D5231" s="189"/>
      <c r="E5231" s="189"/>
      <c r="F5231" s="189"/>
    </row>
    <row r="5232" spans="1:6" x14ac:dyDescent="0.25">
      <c r="A5232" s="189"/>
      <c r="B5232" s="189"/>
      <c r="C5232" s="189"/>
      <c r="D5232" s="189"/>
      <c r="E5232" s="189"/>
      <c r="F5232" s="189"/>
    </row>
    <row r="5233" spans="1:6" x14ac:dyDescent="0.25">
      <c r="A5233" s="189"/>
      <c r="B5233" s="189"/>
      <c r="C5233" s="189"/>
      <c r="D5233" s="189"/>
      <c r="E5233" s="189"/>
      <c r="F5233" s="189"/>
    </row>
    <row r="5234" spans="1:6" x14ac:dyDescent="0.25">
      <c r="A5234" s="189"/>
      <c r="B5234" s="189"/>
      <c r="C5234" s="189"/>
      <c r="D5234" s="189"/>
      <c r="E5234" s="189"/>
      <c r="F5234" s="189"/>
    </row>
    <row r="5235" spans="1:6" x14ac:dyDescent="0.25">
      <c r="A5235" s="189"/>
      <c r="B5235" s="189"/>
      <c r="C5235" s="189"/>
      <c r="D5235" s="189"/>
      <c r="E5235" s="189"/>
      <c r="F5235" s="189"/>
    </row>
    <row r="5236" spans="1:6" x14ac:dyDescent="0.25">
      <c r="A5236" s="189"/>
      <c r="B5236" s="189"/>
      <c r="C5236" s="189"/>
      <c r="D5236" s="189"/>
      <c r="E5236" s="189"/>
      <c r="F5236" s="189"/>
    </row>
    <row r="5237" spans="1:6" x14ac:dyDescent="0.25">
      <c r="A5237" s="189"/>
      <c r="B5237" s="189"/>
      <c r="C5237" s="189"/>
      <c r="D5237" s="189"/>
      <c r="E5237" s="189"/>
      <c r="F5237" s="189"/>
    </row>
    <row r="5238" spans="1:6" x14ac:dyDescent="0.25">
      <c r="A5238" s="189"/>
      <c r="B5238" s="189"/>
      <c r="C5238" s="189"/>
      <c r="D5238" s="189"/>
      <c r="E5238" s="189"/>
      <c r="F5238" s="189"/>
    </row>
    <row r="5239" spans="1:6" x14ac:dyDescent="0.25">
      <c r="A5239" s="189"/>
      <c r="B5239" s="189"/>
      <c r="C5239" s="189"/>
      <c r="D5239" s="189"/>
      <c r="E5239" s="189"/>
      <c r="F5239" s="189"/>
    </row>
    <row r="5240" spans="1:6" x14ac:dyDescent="0.25">
      <c r="A5240" s="189"/>
      <c r="B5240" s="189"/>
      <c r="C5240" s="189"/>
      <c r="D5240" s="189"/>
      <c r="E5240" s="189"/>
      <c r="F5240" s="189"/>
    </row>
    <row r="5241" spans="1:6" x14ac:dyDescent="0.25">
      <c r="A5241" s="189"/>
      <c r="B5241" s="189"/>
      <c r="C5241" s="189"/>
      <c r="D5241" s="189"/>
      <c r="E5241" s="189"/>
      <c r="F5241" s="189"/>
    </row>
    <row r="5242" spans="1:6" x14ac:dyDescent="0.25">
      <c r="A5242" s="189"/>
      <c r="B5242" s="189"/>
      <c r="C5242" s="189"/>
      <c r="D5242" s="189"/>
      <c r="E5242" s="189"/>
      <c r="F5242" s="189"/>
    </row>
    <row r="5243" spans="1:6" x14ac:dyDescent="0.25">
      <c r="A5243" s="189"/>
      <c r="B5243" s="189"/>
      <c r="C5243" s="189"/>
      <c r="D5243" s="189"/>
      <c r="E5243" s="189"/>
      <c r="F5243" s="189"/>
    </row>
    <row r="5244" spans="1:6" x14ac:dyDescent="0.25">
      <c r="A5244" s="189"/>
      <c r="B5244" s="189"/>
      <c r="C5244" s="189"/>
      <c r="D5244" s="189"/>
      <c r="E5244" s="189"/>
      <c r="F5244" s="189"/>
    </row>
    <row r="5245" spans="1:6" x14ac:dyDescent="0.25">
      <c r="A5245" s="189"/>
      <c r="B5245" s="189"/>
      <c r="C5245" s="189"/>
      <c r="D5245" s="189"/>
      <c r="E5245" s="189"/>
      <c r="F5245" s="189"/>
    </row>
    <row r="5246" spans="1:6" x14ac:dyDescent="0.25">
      <c r="A5246" s="189"/>
      <c r="B5246" s="189"/>
      <c r="C5246" s="189"/>
      <c r="D5246" s="189"/>
      <c r="E5246" s="189"/>
      <c r="F5246" s="189"/>
    </row>
    <row r="5247" spans="1:6" x14ac:dyDescent="0.25">
      <c r="A5247" s="189"/>
      <c r="B5247" s="189"/>
      <c r="C5247" s="189"/>
      <c r="D5247" s="189"/>
      <c r="E5247" s="189"/>
      <c r="F5247" s="189"/>
    </row>
    <row r="5248" spans="1:6" x14ac:dyDescent="0.25">
      <c r="A5248" s="189"/>
      <c r="B5248" s="189"/>
      <c r="C5248" s="189"/>
      <c r="D5248" s="189"/>
      <c r="E5248" s="189"/>
      <c r="F5248" s="189"/>
    </row>
    <row r="5249" spans="1:6" x14ac:dyDescent="0.25">
      <c r="A5249" s="189"/>
      <c r="B5249" s="189"/>
      <c r="C5249" s="189"/>
      <c r="D5249" s="189"/>
      <c r="E5249" s="189"/>
      <c r="F5249" s="189"/>
    </row>
    <row r="5250" spans="1:6" x14ac:dyDescent="0.25">
      <c r="A5250" s="189"/>
      <c r="B5250" s="189"/>
      <c r="C5250" s="189"/>
      <c r="D5250" s="189"/>
      <c r="E5250" s="189"/>
      <c r="F5250" s="189"/>
    </row>
    <row r="5251" spans="1:6" x14ac:dyDescent="0.25">
      <c r="A5251" s="189"/>
      <c r="B5251" s="189"/>
      <c r="C5251" s="189"/>
      <c r="D5251" s="189"/>
      <c r="E5251" s="189"/>
      <c r="F5251" s="189"/>
    </row>
    <row r="5252" spans="1:6" x14ac:dyDescent="0.25">
      <c r="A5252" s="189"/>
      <c r="B5252" s="189"/>
      <c r="C5252" s="189"/>
      <c r="D5252" s="189"/>
      <c r="E5252" s="189"/>
      <c r="F5252" s="189"/>
    </row>
    <row r="5253" spans="1:6" x14ac:dyDescent="0.25">
      <c r="A5253" s="189"/>
      <c r="B5253" s="189"/>
      <c r="C5253" s="189"/>
      <c r="D5253" s="189"/>
      <c r="E5253" s="189"/>
      <c r="F5253" s="189"/>
    </row>
    <row r="5254" spans="1:6" x14ac:dyDescent="0.25">
      <c r="A5254" s="189"/>
      <c r="B5254" s="189"/>
      <c r="C5254" s="189"/>
      <c r="D5254" s="189"/>
      <c r="E5254" s="189"/>
      <c r="F5254" s="189"/>
    </row>
    <row r="5255" spans="1:6" x14ac:dyDescent="0.25">
      <c r="A5255" s="189"/>
      <c r="B5255" s="189"/>
      <c r="C5255" s="189"/>
      <c r="D5255" s="189"/>
      <c r="E5255" s="189"/>
      <c r="F5255" s="189"/>
    </row>
    <row r="5256" spans="1:6" x14ac:dyDescent="0.25">
      <c r="A5256" s="189"/>
      <c r="B5256" s="189"/>
      <c r="C5256" s="189"/>
      <c r="D5256" s="189"/>
      <c r="E5256" s="189"/>
      <c r="F5256" s="189"/>
    </row>
    <row r="5257" spans="1:6" x14ac:dyDescent="0.25">
      <c r="A5257" s="189"/>
      <c r="B5257" s="189"/>
      <c r="C5257" s="189"/>
      <c r="D5257" s="189"/>
      <c r="E5257" s="189"/>
      <c r="F5257" s="189"/>
    </row>
    <row r="5258" spans="1:6" x14ac:dyDescent="0.25">
      <c r="A5258" s="189"/>
      <c r="B5258" s="189"/>
      <c r="C5258" s="189"/>
      <c r="D5258" s="189"/>
      <c r="E5258" s="189"/>
      <c r="F5258" s="189"/>
    </row>
    <row r="5259" spans="1:6" x14ac:dyDescent="0.25">
      <c r="A5259" s="189"/>
      <c r="B5259" s="189"/>
      <c r="C5259" s="189"/>
      <c r="D5259" s="189"/>
      <c r="E5259" s="189"/>
      <c r="F5259" s="189"/>
    </row>
    <row r="5260" spans="1:6" x14ac:dyDescent="0.25">
      <c r="A5260" s="189"/>
      <c r="B5260" s="189"/>
      <c r="C5260" s="189"/>
      <c r="D5260" s="189"/>
      <c r="E5260" s="189"/>
      <c r="F5260" s="189"/>
    </row>
    <row r="5261" spans="1:6" x14ac:dyDescent="0.25">
      <c r="A5261" s="189"/>
      <c r="B5261" s="189"/>
      <c r="C5261" s="189"/>
      <c r="D5261" s="189"/>
      <c r="E5261" s="189"/>
      <c r="F5261" s="189"/>
    </row>
    <row r="5262" spans="1:6" x14ac:dyDescent="0.25">
      <c r="A5262" s="189"/>
      <c r="B5262" s="189"/>
      <c r="C5262" s="189"/>
      <c r="D5262" s="189"/>
      <c r="E5262" s="189"/>
      <c r="F5262" s="189"/>
    </row>
    <row r="5263" spans="1:6" x14ac:dyDescent="0.25">
      <c r="A5263" s="189"/>
      <c r="B5263" s="189"/>
      <c r="C5263" s="189"/>
      <c r="D5263" s="189"/>
      <c r="E5263" s="189"/>
      <c r="F5263" s="189"/>
    </row>
    <row r="5264" spans="1:6" x14ac:dyDescent="0.25">
      <c r="A5264" s="189"/>
      <c r="B5264" s="189"/>
      <c r="C5264" s="189"/>
      <c r="D5264" s="189"/>
      <c r="E5264" s="189"/>
      <c r="F5264" s="189"/>
    </row>
    <row r="5265" spans="1:6" x14ac:dyDescent="0.25">
      <c r="A5265" s="189"/>
      <c r="B5265" s="189"/>
      <c r="C5265" s="189"/>
      <c r="D5265" s="189"/>
      <c r="E5265" s="189"/>
      <c r="F5265" s="189"/>
    </row>
    <row r="5266" spans="1:6" x14ac:dyDescent="0.25">
      <c r="A5266" s="189"/>
      <c r="B5266" s="189"/>
      <c r="C5266" s="189"/>
      <c r="D5266" s="189"/>
      <c r="E5266" s="189"/>
      <c r="F5266" s="189"/>
    </row>
    <row r="5267" spans="1:6" x14ac:dyDescent="0.25">
      <c r="A5267" s="189"/>
      <c r="B5267" s="189"/>
      <c r="C5267" s="189"/>
      <c r="D5267" s="189"/>
      <c r="E5267" s="189"/>
      <c r="F5267" s="189"/>
    </row>
    <row r="5268" spans="1:6" x14ac:dyDescent="0.25">
      <c r="A5268" s="189"/>
      <c r="B5268" s="189"/>
      <c r="C5268" s="189"/>
      <c r="D5268" s="189"/>
      <c r="E5268" s="189"/>
      <c r="F5268" s="189"/>
    </row>
    <row r="5269" spans="1:6" x14ac:dyDescent="0.25">
      <c r="A5269" s="189"/>
      <c r="B5269" s="189"/>
      <c r="C5269" s="189"/>
      <c r="D5269" s="189"/>
      <c r="E5269" s="189"/>
      <c r="F5269" s="189"/>
    </row>
    <row r="5270" spans="1:6" x14ac:dyDescent="0.25">
      <c r="A5270" s="189"/>
      <c r="B5270" s="189"/>
      <c r="C5270" s="189"/>
      <c r="D5270" s="189"/>
      <c r="E5270" s="189"/>
      <c r="F5270" s="189"/>
    </row>
    <row r="5271" spans="1:6" x14ac:dyDescent="0.25">
      <c r="A5271" s="189"/>
      <c r="B5271" s="189"/>
      <c r="C5271" s="189"/>
      <c r="D5271" s="189"/>
      <c r="E5271" s="189"/>
      <c r="F5271" s="189"/>
    </row>
    <row r="5272" spans="1:6" x14ac:dyDescent="0.25">
      <c r="A5272" s="189"/>
      <c r="B5272" s="189"/>
      <c r="C5272" s="189"/>
      <c r="D5272" s="189"/>
      <c r="E5272" s="189"/>
      <c r="F5272" s="189"/>
    </row>
    <row r="5273" spans="1:6" x14ac:dyDescent="0.25">
      <c r="A5273" s="189"/>
      <c r="B5273" s="189"/>
      <c r="C5273" s="189"/>
      <c r="D5273" s="189"/>
      <c r="E5273" s="189"/>
      <c r="F5273" s="189"/>
    </row>
    <row r="5274" spans="1:6" x14ac:dyDescent="0.25">
      <c r="A5274" s="189"/>
      <c r="B5274" s="189"/>
      <c r="C5274" s="189"/>
      <c r="D5274" s="189"/>
      <c r="E5274" s="189"/>
      <c r="F5274" s="189"/>
    </row>
    <row r="5275" spans="1:6" x14ac:dyDescent="0.25">
      <c r="A5275" s="189"/>
      <c r="B5275" s="189"/>
      <c r="C5275" s="189"/>
      <c r="D5275" s="189"/>
      <c r="E5275" s="189"/>
      <c r="F5275" s="189"/>
    </row>
    <row r="5276" spans="1:6" x14ac:dyDescent="0.25">
      <c r="A5276" s="189"/>
      <c r="B5276" s="189"/>
      <c r="C5276" s="189"/>
      <c r="D5276" s="189"/>
      <c r="E5276" s="189"/>
      <c r="F5276" s="189"/>
    </row>
    <row r="5277" spans="1:6" x14ac:dyDescent="0.25">
      <c r="A5277" s="189"/>
      <c r="B5277" s="189"/>
      <c r="C5277" s="189"/>
      <c r="D5277" s="189"/>
      <c r="E5277" s="189"/>
      <c r="F5277" s="189"/>
    </row>
    <row r="5278" spans="1:6" x14ac:dyDescent="0.25">
      <c r="A5278" s="189"/>
      <c r="B5278" s="189"/>
      <c r="C5278" s="189"/>
      <c r="D5278" s="189"/>
      <c r="E5278" s="189"/>
      <c r="F5278" s="189"/>
    </row>
    <row r="5279" spans="1:6" x14ac:dyDescent="0.25">
      <c r="A5279" s="189"/>
      <c r="B5279" s="189"/>
      <c r="C5279" s="189"/>
      <c r="D5279" s="189"/>
      <c r="E5279" s="189"/>
      <c r="F5279" s="189"/>
    </row>
    <row r="5280" spans="1:6" x14ac:dyDescent="0.25">
      <c r="A5280" s="189"/>
      <c r="B5280" s="189"/>
      <c r="C5280" s="189"/>
      <c r="D5280" s="189"/>
      <c r="E5280" s="189"/>
      <c r="F5280" s="189"/>
    </row>
    <row r="5281" spans="1:6" x14ac:dyDescent="0.25">
      <c r="A5281" s="189"/>
      <c r="B5281" s="189"/>
      <c r="C5281" s="189"/>
      <c r="D5281" s="189"/>
      <c r="E5281" s="189"/>
      <c r="F5281" s="189"/>
    </row>
    <row r="5282" spans="1:6" x14ac:dyDescent="0.25">
      <c r="A5282" s="189"/>
      <c r="B5282" s="189"/>
      <c r="C5282" s="189"/>
      <c r="D5282" s="189"/>
      <c r="E5282" s="189"/>
      <c r="F5282" s="189"/>
    </row>
    <row r="5283" spans="1:6" x14ac:dyDescent="0.25">
      <c r="A5283" s="189"/>
      <c r="B5283" s="189"/>
      <c r="C5283" s="189"/>
      <c r="D5283" s="189"/>
      <c r="E5283" s="189"/>
      <c r="F5283" s="189"/>
    </row>
    <row r="5284" spans="1:6" x14ac:dyDescent="0.25">
      <c r="A5284" s="189"/>
      <c r="B5284" s="189"/>
      <c r="C5284" s="189"/>
      <c r="D5284" s="189"/>
      <c r="E5284" s="189"/>
      <c r="F5284" s="189"/>
    </row>
    <row r="5285" spans="1:6" x14ac:dyDescent="0.25">
      <c r="A5285" s="189"/>
      <c r="B5285" s="189"/>
      <c r="C5285" s="189"/>
      <c r="D5285" s="189"/>
      <c r="E5285" s="189"/>
      <c r="F5285" s="189"/>
    </row>
    <row r="5286" spans="1:6" x14ac:dyDescent="0.25">
      <c r="A5286" s="189"/>
      <c r="B5286" s="189"/>
      <c r="C5286" s="189"/>
      <c r="D5286" s="189"/>
      <c r="E5286" s="189"/>
      <c r="F5286" s="189"/>
    </row>
    <row r="5287" spans="1:6" x14ac:dyDescent="0.25">
      <c r="A5287" s="189"/>
      <c r="B5287" s="189"/>
      <c r="C5287" s="189"/>
      <c r="D5287" s="189"/>
      <c r="E5287" s="189"/>
      <c r="F5287" s="189"/>
    </row>
    <row r="5288" spans="1:6" x14ac:dyDescent="0.25">
      <c r="A5288" s="189"/>
      <c r="B5288" s="189"/>
      <c r="C5288" s="189"/>
      <c r="D5288" s="189"/>
      <c r="E5288" s="189"/>
      <c r="F5288" s="189"/>
    </row>
    <row r="5289" spans="1:6" x14ac:dyDescent="0.25">
      <c r="A5289" s="189"/>
      <c r="B5289" s="189"/>
      <c r="C5289" s="189"/>
      <c r="D5289" s="189"/>
      <c r="E5289" s="189"/>
      <c r="F5289" s="189"/>
    </row>
    <row r="5290" spans="1:6" x14ac:dyDescent="0.25">
      <c r="A5290" s="189"/>
      <c r="B5290" s="189"/>
      <c r="C5290" s="189"/>
      <c r="D5290" s="189"/>
      <c r="E5290" s="189"/>
      <c r="F5290" s="189"/>
    </row>
    <row r="5291" spans="1:6" x14ac:dyDescent="0.25">
      <c r="A5291" s="189"/>
      <c r="B5291" s="189"/>
      <c r="C5291" s="189"/>
      <c r="D5291" s="189"/>
      <c r="E5291" s="189"/>
      <c r="F5291" s="189"/>
    </row>
    <row r="5292" spans="1:6" x14ac:dyDescent="0.25">
      <c r="A5292" s="189"/>
      <c r="B5292" s="189"/>
      <c r="C5292" s="189"/>
      <c r="D5292" s="189"/>
      <c r="E5292" s="189"/>
      <c r="F5292" s="189"/>
    </row>
    <row r="5293" spans="1:6" x14ac:dyDescent="0.25">
      <c r="A5293" s="189"/>
      <c r="B5293" s="189"/>
      <c r="C5293" s="189"/>
      <c r="D5293" s="189"/>
      <c r="E5293" s="189"/>
      <c r="F5293" s="189"/>
    </row>
    <row r="5294" spans="1:6" x14ac:dyDescent="0.25">
      <c r="A5294" s="189"/>
      <c r="B5294" s="189"/>
      <c r="C5294" s="189"/>
      <c r="D5294" s="189"/>
      <c r="E5294" s="189"/>
      <c r="F5294" s="189"/>
    </row>
    <row r="5295" spans="1:6" x14ac:dyDescent="0.25">
      <c r="A5295" s="189"/>
      <c r="B5295" s="189"/>
      <c r="C5295" s="189"/>
      <c r="D5295" s="189"/>
      <c r="E5295" s="189"/>
      <c r="F5295" s="189"/>
    </row>
    <row r="5296" spans="1:6" x14ac:dyDescent="0.25">
      <c r="A5296" s="189"/>
      <c r="B5296" s="189"/>
      <c r="C5296" s="189"/>
      <c r="D5296" s="189"/>
      <c r="E5296" s="189"/>
      <c r="F5296" s="189"/>
    </row>
    <row r="5297" spans="1:6" x14ac:dyDescent="0.25">
      <c r="A5297" s="189"/>
      <c r="B5297" s="189"/>
      <c r="C5297" s="189"/>
      <c r="D5297" s="189"/>
      <c r="E5297" s="189"/>
      <c r="F5297" s="189"/>
    </row>
    <row r="5298" spans="1:6" x14ac:dyDescent="0.25">
      <c r="A5298" s="189"/>
      <c r="B5298" s="189"/>
      <c r="C5298" s="189"/>
      <c r="D5298" s="189"/>
      <c r="E5298" s="189"/>
      <c r="F5298" s="189"/>
    </row>
    <row r="5299" spans="1:6" x14ac:dyDescent="0.25">
      <c r="A5299" s="189"/>
      <c r="B5299" s="189"/>
      <c r="C5299" s="189"/>
      <c r="D5299" s="189"/>
      <c r="E5299" s="189"/>
      <c r="F5299" s="189"/>
    </row>
    <row r="5300" spans="1:6" x14ac:dyDescent="0.25">
      <c r="A5300" s="189"/>
      <c r="B5300" s="189"/>
      <c r="C5300" s="189"/>
      <c r="D5300" s="189"/>
      <c r="E5300" s="189"/>
      <c r="F5300" s="189"/>
    </row>
    <row r="5301" spans="1:6" x14ac:dyDescent="0.25">
      <c r="A5301" s="189"/>
      <c r="B5301" s="189"/>
      <c r="C5301" s="189"/>
      <c r="D5301" s="189"/>
      <c r="E5301" s="189"/>
      <c r="F5301" s="189"/>
    </row>
    <row r="5302" spans="1:6" x14ac:dyDescent="0.25">
      <c r="A5302" s="189"/>
      <c r="B5302" s="189"/>
      <c r="C5302" s="189"/>
      <c r="D5302" s="189"/>
      <c r="E5302" s="189"/>
      <c r="F5302" s="189"/>
    </row>
    <row r="5303" spans="1:6" x14ac:dyDescent="0.25">
      <c r="A5303" s="189"/>
      <c r="B5303" s="189"/>
      <c r="C5303" s="189"/>
      <c r="D5303" s="189"/>
      <c r="E5303" s="189"/>
      <c r="F5303" s="189"/>
    </row>
    <row r="5304" spans="1:6" x14ac:dyDescent="0.25">
      <c r="A5304" s="189"/>
      <c r="B5304" s="189"/>
      <c r="C5304" s="189"/>
      <c r="D5304" s="189"/>
      <c r="E5304" s="189"/>
      <c r="F5304" s="189"/>
    </row>
    <row r="5305" spans="1:6" x14ac:dyDescent="0.25">
      <c r="A5305" s="189"/>
      <c r="B5305" s="189"/>
      <c r="C5305" s="189"/>
      <c r="D5305" s="189"/>
      <c r="E5305" s="189"/>
      <c r="F5305" s="189"/>
    </row>
    <row r="5306" spans="1:6" x14ac:dyDescent="0.25">
      <c r="A5306" s="189"/>
      <c r="B5306" s="189"/>
      <c r="C5306" s="189"/>
      <c r="D5306" s="189"/>
      <c r="E5306" s="189"/>
      <c r="F5306" s="189"/>
    </row>
    <row r="5307" spans="1:6" x14ac:dyDescent="0.25">
      <c r="A5307" s="189"/>
      <c r="B5307" s="189"/>
      <c r="C5307" s="189"/>
      <c r="D5307" s="189"/>
      <c r="E5307" s="189"/>
      <c r="F5307" s="189"/>
    </row>
    <row r="5308" spans="1:6" x14ac:dyDescent="0.25">
      <c r="A5308" s="189"/>
      <c r="B5308" s="189"/>
      <c r="C5308" s="189"/>
      <c r="D5308" s="189"/>
      <c r="E5308" s="189"/>
      <c r="F5308" s="189"/>
    </row>
    <row r="5309" spans="1:6" x14ac:dyDescent="0.25">
      <c r="A5309" s="189"/>
      <c r="B5309" s="189"/>
      <c r="C5309" s="189"/>
      <c r="D5309" s="189"/>
      <c r="E5309" s="189"/>
      <c r="F5309" s="189"/>
    </row>
    <row r="5310" spans="1:6" x14ac:dyDescent="0.25">
      <c r="A5310" s="189"/>
      <c r="B5310" s="189"/>
      <c r="C5310" s="189"/>
      <c r="D5310" s="189"/>
      <c r="E5310" s="189"/>
      <c r="F5310" s="189"/>
    </row>
    <row r="5311" spans="1:6" x14ac:dyDescent="0.25">
      <c r="A5311" s="189"/>
      <c r="B5311" s="189"/>
      <c r="C5311" s="189"/>
      <c r="D5311" s="189"/>
      <c r="E5311" s="189"/>
      <c r="F5311" s="189"/>
    </row>
    <row r="5312" spans="1:6" x14ac:dyDescent="0.25">
      <c r="A5312" s="189"/>
      <c r="B5312" s="189"/>
      <c r="C5312" s="189"/>
      <c r="D5312" s="189"/>
      <c r="E5312" s="189"/>
      <c r="F5312" s="189"/>
    </row>
    <row r="5313" spans="1:6" x14ac:dyDescent="0.25">
      <c r="A5313" s="189"/>
      <c r="B5313" s="189"/>
      <c r="C5313" s="189"/>
      <c r="D5313" s="189"/>
      <c r="E5313" s="189"/>
      <c r="F5313" s="189"/>
    </row>
    <row r="5314" spans="1:6" x14ac:dyDescent="0.25">
      <c r="A5314" s="189"/>
      <c r="B5314" s="189"/>
      <c r="C5314" s="189"/>
      <c r="D5314" s="189"/>
      <c r="E5314" s="189"/>
      <c r="F5314" s="189"/>
    </row>
    <row r="5315" spans="1:6" x14ac:dyDescent="0.25">
      <c r="A5315" s="189"/>
      <c r="B5315" s="189"/>
      <c r="C5315" s="189"/>
      <c r="D5315" s="189"/>
      <c r="E5315" s="189"/>
      <c r="F5315" s="189"/>
    </row>
    <row r="5316" spans="1:6" x14ac:dyDescent="0.25">
      <c r="A5316" s="189"/>
      <c r="B5316" s="189"/>
      <c r="C5316" s="189"/>
      <c r="D5316" s="189"/>
      <c r="E5316" s="189"/>
      <c r="F5316" s="189"/>
    </row>
    <row r="5317" spans="1:6" x14ac:dyDescent="0.25">
      <c r="A5317" s="189"/>
      <c r="B5317" s="189"/>
      <c r="C5317" s="189"/>
      <c r="D5317" s="189"/>
      <c r="E5317" s="189"/>
      <c r="F5317" s="189"/>
    </row>
    <row r="5318" spans="1:6" x14ac:dyDescent="0.25">
      <c r="A5318" s="189"/>
      <c r="B5318" s="189"/>
      <c r="C5318" s="189"/>
      <c r="D5318" s="189"/>
      <c r="E5318" s="189"/>
      <c r="F5318" s="189"/>
    </row>
    <row r="5319" spans="1:6" x14ac:dyDescent="0.25">
      <c r="A5319" s="189"/>
      <c r="B5319" s="189"/>
      <c r="C5319" s="189"/>
      <c r="D5319" s="189"/>
      <c r="E5319" s="189"/>
      <c r="F5319" s="189"/>
    </row>
    <row r="5320" spans="1:6" x14ac:dyDescent="0.25">
      <c r="A5320" s="189"/>
      <c r="B5320" s="189"/>
      <c r="C5320" s="189"/>
      <c r="D5320" s="189"/>
      <c r="E5320" s="189"/>
      <c r="F5320" s="189"/>
    </row>
    <row r="5321" spans="1:6" x14ac:dyDescent="0.25">
      <c r="A5321" s="189"/>
      <c r="B5321" s="189"/>
      <c r="C5321" s="189"/>
      <c r="D5321" s="189"/>
      <c r="E5321" s="189"/>
      <c r="F5321" s="189"/>
    </row>
    <row r="5322" spans="1:6" x14ac:dyDescent="0.25">
      <c r="A5322" s="189"/>
      <c r="B5322" s="189"/>
      <c r="C5322" s="189"/>
      <c r="D5322" s="189"/>
      <c r="E5322" s="189"/>
      <c r="F5322" s="189"/>
    </row>
    <row r="5323" spans="1:6" x14ac:dyDescent="0.25">
      <c r="A5323" s="189"/>
      <c r="B5323" s="189"/>
      <c r="C5323" s="189"/>
      <c r="D5323" s="189"/>
      <c r="E5323" s="189"/>
      <c r="F5323" s="189"/>
    </row>
    <row r="5324" spans="1:6" x14ac:dyDescent="0.25">
      <c r="A5324" s="189"/>
      <c r="B5324" s="189"/>
      <c r="C5324" s="189"/>
      <c r="D5324" s="189"/>
      <c r="E5324" s="189"/>
      <c r="F5324" s="189"/>
    </row>
    <row r="5325" spans="1:6" x14ac:dyDescent="0.25">
      <c r="A5325" s="189"/>
      <c r="B5325" s="189"/>
      <c r="C5325" s="189"/>
      <c r="D5325" s="189"/>
      <c r="E5325" s="189"/>
      <c r="F5325" s="189"/>
    </row>
    <row r="5326" spans="1:6" x14ac:dyDescent="0.25">
      <c r="A5326" s="189"/>
      <c r="B5326" s="189"/>
      <c r="C5326" s="189"/>
      <c r="D5326" s="189"/>
      <c r="E5326" s="189"/>
      <c r="F5326" s="189"/>
    </row>
    <row r="5327" spans="1:6" x14ac:dyDescent="0.25">
      <c r="A5327" s="189"/>
      <c r="B5327" s="189"/>
      <c r="C5327" s="189"/>
      <c r="D5327" s="189"/>
      <c r="E5327" s="189"/>
      <c r="F5327" s="189"/>
    </row>
    <row r="5328" spans="1:6" x14ac:dyDescent="0.25">
      <c r="A5328" s="189"/>
      <c r="B5328" s="189"/>
      <c r="C5328" s="189"/>
      <c r="D5328" s="189"/>
      <c r="E5328" s="189"/>
      <c r="F5328" s="189"/>
    </row>
    <row r="5329" spans="1:6" x14ac:dyDescent="0.25">
      <c r="A5329" s="189"/>
      <c r="B5329" s="189"/>
      <c r="C5329" s="189"/>
      <c r="D5329" s="189"/>
      <c r="E5329" s="189"/>
      <c r="F5329" s="189"/>
    </row>
    <row r="5330" spans="1:6" x14ac:dyDescent="0.25">
      <c r="A5330" s="189"/>
      <c r="B5330" s="189"/>
      <c r="C5330" s="189"/>
      <c r="D5330" s="189"/>
      <c r="E5330" s="189"/>
      <c r="F5330" s="189"/>
    </row>
    <row r="5331" spans="1:6" x14ac:dyDescent="0.25">
      <c r="A5331" s="189"/>
      <c r="B5331" s="189"/>
      <c r="C5331" s="189"/>
      <c r="D5331" s="189"/>
      <c r="E5331" s="189"/>
      <c r="F5331" s="189"/>
    </row>
    <row r="5332" spans="1:6" x14ac:dyDescent="0.25">
      <c r="A5332" s="189"/>
      <c r="B5332" s="189"/>
      <c r="C5332" s="189"/>
      <c r="D5332" s="189"/>
      <c r="E5332" s="189"/>
      <c r="F5332" s="189"/>
    </row>
    <row r="5333" spans="1:6" x14ac:dyDescent="0.25">
      <c r="A5333" s="189"/>
      <c r="B5333" s="189"/>
      <c r="C5333" s="189"/>
      <c r="D5333" s="189"/>
      <c r="E5333" s="189"/>
      <c r="F5333" s="189"/>
    </row>
    <row r="5334" spans="1:6" x14ac:dyDescent="0.25">
      <c r="A5334" s="189"/>
      <c r="B5334" s="189"/>
      <c r="C5334" s="189"/>
      <c r="D5334" s="189"/>
      <c r="E5334" s="189"/>
      <c r="F5334" s="189"/>
    </row>
    <row r="5335" spans="1:6" x14ac:dyDescent="0.25">
      <c r="A5335" s="189"/>
      <c r="B5335" s="189"/>
      <c r="C5335" s="189"/>
      <c r="D5335" s="189"/>
      <c r="E5335" s="189"/>
      <c r="F5335" s="189"/>
    </row>
    <row r="5336" spans="1:6" x14ac:dyDescent="0.25">
      <c r="A5336" s="189"/>
      <c r="B5336" s="189"/>
      <c r="C5336" s="189"/>
      <c r="D5336" s="189"/>
      <c r="E5336" s="189"/>
      <c r="F5336" s="189"/>
    </row>
    <row r="5337" spans="1:6" x14ac:dyDescent="0.25">
      <c r="A5337" s="189"/>
      <c r="B5337" s="189"/>
      <c r="C5337" s="189"/>
      <c r="D5337" s="189"/>
      <c r="E5337" s="189"/>
      <c r="F5337" s="189"/>
    </row>
    <row r="5338" spans="1:6" x14ac:dyDescent="0.25">
      <c r="A5338" s="189"/>
      <c r="B5338" s="189"/>
      <c r="C5338" s="189"/>
      <c r="D5338" s="189"/>
      <c r="E5338" s="189"/>
      <c r="F5338" s="189"/>
    </row>
    <row r="5339" spans="1:6" x14ac:dyDescent="0.25">
      <c r="A5339" s="189"/>
      <c r="B5339" s="189"/>
      <c r="C5339" s="189"/>
      <c r="D5339" s="189"/>
      <c r="E5339" s="189"/>
      <c r="F5339" s="189"/>
    </row>
    <row r="5340" spans="1:6" x14ac:dyDescent="0.25">
      <c r="A5340" s="189"/>
      <c r="B5340" s="189"/>
      <c r="C5340" s="189"/>
      <c r="D5340" s="189"/>
      <c r="E5340" s="189"/>
      <c r="F5340" s="189"/>
    </row>
    <row r="5341" spans="1:6" x14ac:dyDescent="0.25">
      <c r="A5341" s="189"/>
      <c r="B5341" s="189"/>
      <c r="C5341" s="189"/>
      <c r="D5341" s="189"/>
      <c r="E5341" s="189"/>
      <c r="F5341" s="189"/>
    </row>
    <row r="5342" spans="1:6" x14ac:dyDescent="0.25">
      <c r="A5342" s="189"/>
      <c r="B5342" s="189"/>
      <c r="C5342" s="189"/>
      <c r="D5342" s="189"/>
      <c r="E5342" s="189"/>
      <c r="F5342" s="189"/>
    </row>
    <row r="5343" spans="1:6" x14ac:dyDescent="0.25">
      <c r="A5343" s="189"/>
      <c r="B5343" s="189"/>
      <c r="C5343" s="189"/>
      <c r="D5343" s="189"/>
      <c r="E5343" s="189"/>
      <c r="F5343" s="189"/>
    </row>
    <row r="5344" spans="1:6" x14ac:dyDescent="0.25">
      <c r="A5344" s="189"/>
      <c r="B5344" s="189"/>
      <c r="C5344" s="189"/>
      <c r="D5344" s="189"/>
      <c r="E5344" s="189"/>
      <c r="F5344" s="189"/>
    </row>
    <row r="5345" spans="1:6" x14ac:dyDescent="0.25">
      <c r="A5345" s="189"/>
      <c r="B5345" s="189"/>
      <c r="C5345" s="189"/>
      <c r="D5345" s="189"/>
      <c r="E5345" s="189"/>
      <c r="F5345" s="189"/>
    </row>
    <row r="5346" spans="1:6" x14ac:dyDescent="0.25">
      <c r="A5346" s="189"/>
      <c r="B5346" s="189"/>
      <c r="C5346" s="189"/>
      <c r="D5346" s="189"/>
      <c r="E5346" s="189"/>
      <c r="F5346" s="189"/>
    </row>
    <row r="5347" spans="1:6" x14ac:dyDescent="0.25">
      <c r="A5347" s="189"/>
      <c r="B5347" s="189"/>
      <c r="C5347" s="189"/>
      <c r="D5347" s="189"/>
      <c r="E5347" s="189"/>
      <c r="F5347" s="189"/>
    </row>
    <row r="5348" spans="1:6" x14ac:dyDescent="0.25">
      <c r="A5348" s="189"/>
      <c r="B5348" s="189"/>
      <c r="C5348" s="189"/>
      <c r="D5348" s="189"/>
      <c r="E5348" s="189"/>
      <c r="F5348" s="189"/>
    </row>
    <row r="5349" spans="1:6" x14ac:dyDescent="0.25">
      <c r="A5349" s="189"/>
      <c r="B5349" s="189"/>
      <c r="C5349" s="189"/>
      <c r="D5349" s="189"/>
      <c r="E5349" s="189"/>
      <c r="F5349" s="189"/>
    </row>
    <row r="5350" spans="1:6" x14ac:dyDescent="0.25">
      <c r="A5350" s="189"/>
      <c r="B5350" s="189"/>
      <c r="C5350" s="189"/>
      <c r="D5350" s="189"/>
      <c r="E5350" s="189"/>
      <c r="F5350" s="189"/>
    </row>
    <row r="5351" spans="1:6" x14ac:dyDescent="0.25">
      <c r="A5351" s="189"/>
      <c r="B5351" s="189"/>
      <c r="C5351" s="189"/>
      <c r="D5351" s="189"/>
      <c r="E5351" s="189"/>
      <c r="F5351" s="189"/>
    </row>
    <row r="5352" spans="1:6" x14ac:dyDescent="0.25">
      <c r="A5352" s="189"/>
      <c r="B5352" s="189"/>
      <c r="C5352" s="189"/>
      <c r="D5352" s="189"/>
      <c r="E5352" s="189"/>
      <c r="F5352" s="189"/>
    </row>
    <row r="5353" spans="1:6" x14ac:dyDescent="0.25">
      <c r="A5353" s="189"/>
      <c r="B5353" s="189"/>
      <c r="C5353" s="189"/>
      <c r="D5353" s="189"/>
      <c r="E5353" s="189"/>
      <c r="F5353" s="189"/>
    </row>
    <row r="5354" spans="1:6" x14ac:dyDescent="0.25">
      <c r="A5354" s="189"/>
      <c r="B5354" s="189"/>
      <c r="C5354" s="189"/>
      <c r="D5354" s="189"/>
      <c r="E5354" s="189"/>
      <c r="F5354" s="189"/>
    </row>
    <row r="5355" spans="1:6" x14ac:dyDescent="0.25">
      <c r="A5355" s="189"/>
      <c r="B5355" s="189"/>
      <c r="C5355" s="189"/>
      <c r="D5355" s="189"/>
      <c r="E5355" s="189"/>
      <c r="F5355" s="189"/>
    </row>
    <row r="5356" spans="1:6" x14ac:dyDescent="0.25">
      <c r="A5356" s="189"/>
      <c r="B5356" s="189"/>
      <c r="C5356" s="189"/>
      <c r="D5356" s="189"/>
      <c r="E5356" s="189"/>
      <c r="F5356" s="189"/>
    </row>
    <row r="5357" spans="1:6" x14ac:dyDescent="0.25">
      <c r="A5357" s="189"/>
      <c r="B5357" s="189"/>
      <c r="C5357" s="189"/>
      <c r="D5357" s="189"/>
      <c r="E5357" s="189"/>
      <c r="F5357" s="189"/>
    </row>
    <row r="5358" spans="1:6" x14ac:dyDescent="0.25">
      <c r="A5358" s="189"/>
      <c r="B5358" s="189"/>
      <c r="C5358" s="189"/>
      <c r="D5358" s="189"/>
      <c r="E5358" s="189"/>
      <c r="F5358" s="189"/>
    </row>
    <row r="5359" spans="1:6" x14ac:dyDescent="0.25">
      <c r="A5359" s="189"/>
      <c r="B5359" s="189"/>
      <c r="C5359" s="189"/>
      <c r="D5359" s="189"/>
      <c r="E5359" s="189"/>
      <c r="F5359" s="189"/>
    </row>
    <row r="5360" spans="1:6" x14ac:dyDescent="0.25">
      <c r="A5360" s="189"/>
      <c r="B5360" s="189"/>
      <c r="C5360" s="189"/>
      <c r="D5360" s="189"/>
      <c r="E5360" s="189"/>
      <c r="F5360" s="189"/>
    </row>
    <row r="5361" spans="1:6" x14ac:dyDescent="0.25">
      <c r="A5361" s="189"/>
      <c r="B5361" s="189"/>
      <c r="C5361" s="189"/>
      <c r="D5361" s="189"/>
      <c r="E5361" s="189"/>
      <c r="F5361" s="189"/>
    </row>
    <row r="5362" spans="1:6" x14ac:dyDescent="0.25">
      <c r="A5362" s="189"/>
      <c r="B5362" s="189"/>
      <c r="C5362" s="189"/>
      <c r="D5362" s="189"/>
      <c r="E5362" s="189"/>
      <c r="F5362" s="189"/>
    </row>
    <row r="5363" spans="1:6" x14ac:dyDescent="0.25">
      <c r="A5363" s="189"/>
      <c r="B5363" s="189"/>
      <c r="C5363" s="189"/>
      <c r="D5363" s="189"/>
      <c r="E5363" s="189"/>
      <c r="F5363" s="189"/>
    </row>
    <row r="5364" spans="1:6" x14ac:dyDescent="0.25">
      <c r="A5364" s="189"/>
      <c r="B5364" s="189"/>
      <c r="C5364" s="189"/>
      <c r="D5364" s="189"/>
      <c r="E5364" s="189"/>
      <c r="F5364" s="189"/>
    </row>
    <row r="5365" spans="1:6" x14ac:dyDescent="0.25">
      <c r="A5365" s="189"/>
      <c r="B5365" s="189"/>
      <c r="C5365" s="189"/>
      <c r="D5365" s="189"/>
      <c r="E5365" s="189"/>
      <c r="F5365" s="189"/>
    </row>
    <row r="5366" spans="1:6" x14ac:dyDescent="0.25">
      <c r="A5366" s="189"/>
      <c r="B5366" s="189"/>
      <c r="C5366" s="189"/>
      <c r="D5366" s="189"/>
      <c r="E5366" s="189"/>
      <c r="F5366" s="189"/>
    </row>
    <row r="5367" spans="1:6" x14ac:dyDescent="0.25">
      <c r="A5367" s="189"/>
      <c r="B5367" s="189"/>
      <c r="C5367" s="189"/>
      <c r="D5367" s="189"/>
      <c r="E5367" s="189"/>
      <c r="F5367" s="189"/>
    </row>
    <row r="5368" spans="1:6" x14ac:dyDescent="0.25">
      <c r="A5368" s="189"/>
      <c r="B5368" s="189"/>
      <c r="C5368" s="189"/>
      <c r="D5368" s="189"/>
      <c r="E5368" s="189"/>
      <c r="F5368" s="189"/>
    </row>
    <row r="5369" spans="1:6" x14ac:dyDescent="0.25">
      <c r="A5369" s="189"/>
      <c r="B5369" s="189"/>
      <c r="C5369" s="189"/>
      <c r="D5369" s="189"/>
      <c r="E5369" s="189"/>
      <c r="F5369" s="189"/>
    </row>
    <row r="5370" spans="1:6" x14ac:dyDescent="0.25">
      <c r="A5370" s="189"/>
      <c r="B5370" s="189"/>
      <c r="C5370" s="189"/>
      <c r="D5370" s="189"/>
      <c r="E5370" s="189"/>
      <c r="F5370" s="189"/>
    </row>
    <row r="5371" spans="1:6" x14ac:dyDescent="0.25">
      <c r="A5371" s="189"/>
      <c r="B5371" s="189"/>
      <c r="C5371" s="189"/>
      <c r="D5371" s="189"/>
      <c r="E5371" s="189"/>
      <c r="F5371" s="189"/>
    </row>
    <row r="5372" spans="1:6" x14ac:dyDescent="0.25">
      <c r="A5372" s="189"/>
      <c r="B5372" s="189"/>
      <c r="C5372" s="189"/>
      <c r="D5372" s="189"/>
      <c r="E5372" s="189"/>
      <c r="F5372" s="189"/>
    </row>
    <row r="5373" spans="1:6" x14ac:dyDescent="0.25">
      <c r="A5373" s="189"/>
      <c r="B5373" s="189"/>
      <c r="C5373" s="189"/>
      <c r="D5373" s="189"/>
      <c r="E5373" s="189"/>
      <c r="F5373" s="189"/>
    </row>
    <row r="5374" spans="1:6" x14ac:dyDescent="0.25">
      <c r="A5374" s="189"/>
      <c r="B5374" s="189"/>
      <c r="C5374" s="189"/>
      <c r="D5374" s="189"/>
      <c r="E5374" s="189"/>
      <c r="F5374" s="189"/>
    </row>
    <row r="5375" spans="1:6" x14ac:dyDescent="0.25">
      <c r="A5375" s="189"/>
      <c r="B5375" s="189"/>
      <c r="C5375" s="189"/>
      <c r="D5375" s="189"/>
      <c r="E5375" s="189"/>
      <c r="F5375" s="189"/>
    </row>
    <row r="5376" spans="1:6" x14ac:dyDescent="0.25">
      <c r="A5376" s="189"/>
      <c r="B5376" s="189"/>
      <c r="C5376" s="189"/>
      <c r="D5376" s="189"/>
      <c r="E5376" s="189"/>
      <c r="F5376" s="189"/>
    </row>
    <row r="5377" spans="1:6" x14ac:dyDescent="0.25">
      <c r="A5377" s="189"/>
      <c r="B5377" s="189"/>
      <c r="C5377" s="189"/>
      <c r="D5377" s="189"/>
      <c r="E5377" s="189"/>
      <c r="F5377" s="189"/>
    </row>
    <row r="5378" spans="1:6" x14ac:dyDescent="0.25">
      <c r="A5378" s="189"/>
      <c r="B5378" s="189"/>
      <c r="C5378" s="189"/>
      <c r="D5378" s="189"/>
      <c r="E5378" s="189"/>
      <c r="F5378" s="189"/>
    </row>
    <row r="5379" spans="1:6" x14ac:dyDescent="0.25">
      <c r="A5379" s="189"/>
      <c r="B5379" s="189"/>
      <c r="C5379" s="189"/>
      <c r="D5379" s="189"/>
      <c r="E5379" s="189"/>
      <c r="F5379" s="189"/>
    </row>
    <row r="5380" spans="1:6" x14ac:dyDescent="0.25">
      <c r="A5380" s="189"/>
      <c r="B5380" s="189"/>
      <c r="C5380" s="189"/>
      <c r="D5380" s="189"/>
      <c r="E5380" s="189"/>
      <c r="F5380" s="189"/>
    </row>
    <row r="5381" spans="1:6" x14ac:dyDescent="0.25">
      <c r="A5381" s="189"/>
      <c r="B5381" s="189"/>
      <c r="C5381" s="189"/>
      <c r="D5381" s="189"/>
      <c r="E5381" s="189"/>
      <c r="F5381" s="189"/>
    </row>
    <row r="5382" spans="1:6" x14ac:dyDescent="0.25">
      <c r="A5382" s="189"/>
      <c r="B5382" s="189"/>
      <c r="C5382" s="189"/>
      <c r="D5382" s="189"/>
      <c r="E5382" s="189"/>
      <c r="F5382" s="189"/>
    </row>
    <row r="5383" spans="1:6" x14ac:dyDescent="0.25">
      <c r="A5383" s="189"/>
      <c r="B5383" s="189"/>
      <c r="C5383" s="189"/>
      <c r="D5383" s="189"/>
      <c r="E5383" s="189"/>
      <c r="F5383" s="189"/>
    </row>
    <row r="5384" spans="1:6" x14ac:dyDescent="0.25">
      <c r="A5384" s="189"/>
      <c r="B5384" s="189"/>
      <c r="C5384" s="189"/>
      <c r="D5384" s="189"/>
      <c r="E5384" s="189"/>
      <c r="F5384" s="189"/>
    </row>
    <row r="5385" spans="1:6" x14ac:dyDescent="0.25">
      <c r="A5385" s="189"/>
      <c r="B5385" s="189"/>
      <c r="C5385" s="189"/>
      <c r="D5385" s="189"/>
      <c r="E5385" s="189"/>
      <c r="F5385" s="189"/>
    </row>
    <row r="5386" spans="1:6" x14ac:dyDescent="0.25">
      <c r="A5386" s="189"/>
      <c r="B5386" s="189"/>
      <c r="C5386" s="189"/>
      <c r="D5386" s="189"/>
      <c r="E5386" s="189"/>
      <c r="F5386" s="189"/>
    </row>
    <row r="5387" spans="1:6" x14ac:dyDescent="0.25">
      <c r="A5387" s="189"/>
      <c r="B5387" s="189"/>
      <c r="C5387" s="189"/>
      <c r="D5387" s="189"/>
      <c r="E5387" s="189"/>
      <c r="F5387" s="189"/>
    </row>
    <row r="5388" spans="1:6" x14ac:dyDescent="0.25">
      <c r="A5388" s="189"/>
      <c r="B5388" s="189"/>
      <c r="C5388" s="189"/>
      <c r="D5388" s="189"/>
      <c r="E5388" s="189"/>
      <c r="F5388" s="189"/>
    </row>
    <row r="5389" spans="1:6" x14ac:dyDescent="0.25">
      <c r="A5389" s="189"/>
      <c r="B5389" s="189"/>
      <c r="C5389" s="189"/>
      <c r="D5389" s="189"/>
      <c r="E5389" s="189"/>
      <c r="F5389" s="189"/>
    </row>
    <row r="5390" spans="1:6" x14ac:dyDescent="0.25">
      <c r="A5390" s="189"/>
      <c r="B5390" s="189"/>
      <c r="C5390" s="189"/>
      <c r="D5390" s="189"/>
      <c r="E5390" s="189"/>
      <c r="F5390" s="189"/>
    </row>
    <row r="5391" spans="1:6" x14ac:dyDescent="0.25">
      <c r="A5391" s="189"/>
      <c r="B5391" s="189"/>
      <c r="C5391" s="189"/>
      <c r="D5391" s="189"/>
      <c r="E5391" s="189"/>
      <c r="F5391" s="189"/>
    </row>
    <row r="5392" spans="1:6" x14ac:dyDescent="0.25">
      <c r="A5392" s="189"/>
      <c r="B5392" s="189"/>
      <c r="C5392" s="189"/>
      <c r="D5392" s="189"/>
      <c r="E5392" s="189"/>
      <c r="F5392" s="189"/>
    </row>
    <row r="5393" spans="1:6" x14ac:dyDescent="0.25">
      <c r="A5393" s="189"/>
      <c r="B5393" s="189"/>
      <c r="C5393" s="189"/>
      <c r="D5393" s="189"/>
      <c r="E5393" s="189"/>
      <c r="F5393" s="189"/>
    </row>
    <row r="5394" spans="1:6" x14ac:dyDescent="0.25">
      <c r="A5394" s="189"/>
      <c r="B5394" s="189"/>
      <c r="C5394" s="189"/>
      <c r="D5394" s="189"/>
      <c r="E5394" s="189"/>
      <c r="F5394" s="189"/>
    </row>
    <row r="5395" spans="1:6" x14ac:dyDescent="0.25">
      <c r="A5395" s="189"/>
      <c r="B5395" s="189"/>
      <c r="C5395" s="189"/>
      <c r="D5395" s="189"/>
      <c r="E5395" s="189"/>
      <c r="F5395" s="189"/>
    </row>
    <row r="5396" spans="1:6" x14ac:dyDescent="0.25">
      <c r="A5396" s="189"/>
      <c r="B5396" s="189"/>
      <c r="C5396" s="189"/>
      <c r="D5396" s="189"/>
      <c r="E5396" s="189"/>
      <c r="F5396" s="189"/>
    </row>
    <row r="5397" spans="1:6" x14ac:dyDescent="0.25">
      <c r="A5397" s="189"/>
      <c r="B5397" s="189"/>
      <c r="C5397" s="189"/>
      <c r="D5397" s="189"/>
      <c r="E5397" s="189"/>
      <c r="F5397" s="189"/>
    </row>
    <row r="5398" spans="1:6" x14ac:dyDescent="0.25">
      <c r="A5398" s="189"/>
      <c r="B5398" s="189"/>
      <c r="C5398" s="189"/>
      <c r="D5398" s="189"/>
      <c r="E5398" s="189"/>
      <c r="F5398" s="189"/>
    </row>
    <row r="5399" spans="1:6" x14ac:dyDescent="0.25">
      <c r="A5399" s="189"/>
      <c r="B5399" s="189"/>
      <c r="C5399" s="189"/>
      <c r="D5399" s="189"/>
      <c r="E5399" s="189"/>
      <c r="F5399" s="189"/>
    </row>
    <row r="5400" spans="1:6" x14ac:dyDescent="0.25">
      <c r="A5400" s="189"/>
      <c r="B5400" s="189"/>
      <c r="C5400" s="189"/>
      <c r="D5400" s="189"/>
      <c r="E5400" s="189"/>
      <c r="F5400" s="189"/>
    </row>
    <row r="5401" spans="1:6" x14ac:dyDescent="0.25">
      <c r="A5401" s="189"/>
      <c r="B5401" s="189"/>
      <c r="C5401" s="189"/>
      <c r="D5401" s="189"/>
      <c r="E5401" s="189"/>
      <c r="F5401" s="189"/>
    </row>
    <row r="5402" spans="1:6" x14ac:dyDescent="0.25">
      <c r="A5402" s="189"/>
      <c r="B5402" s="189"/>
      <c r="C5402" s="189"/>
      <c r="D5402" s="189"/>
      <c r="E5402" s="189"/>
      <c r="F5402" s="189"/>
    </row>
    <row r="5403" spans="1:6" x14ac:dyDescent="0.25">
      <c r="A5403" s="189"/>
      <c r="B5403" s="189"/>
      <c r="C5403" s="189"/>
      <c r="D5403" s="189"/>
      <c r="E5403" s="189"/>
      <c r="F5403" s="189"/>
    </row>
    <row r="5404" spans="1:6" x14ac:dyDescent="0.25">
      <c r="A5404" s="189"/>
      <c r="B5404" s="189"/>
      <c r="C5404" s="189"/>
      <c r="D5404" s="189"/>
      <c r="E5404" s="189"/>
      <c r="F5404" s="189"/>
    </row>
    <row r="5405" spans="1:6" x14ac:dyDescent="0.25">
      <c r="A5405" s="189"/>
      <c r="B5405" s="189"/>
      <c r="C5405" s="189"/>
      <c r="D5405" s="189"/>
      <c r="E5405" s="189"/>
      <c r="F5405" s="189"/>
    </row>
    <row r="5406" spans="1:6" x14ac:dyDescent="0.25">
      <c r="A5406" s="189"/>
      <c r="B5406" s="189"/>
      <c r="C5406" s="189"/>
      <c r="D5406" s="189"/>
      <c r="E5406" s="189"/>
      <c r="F5406" s="189"/>
    </row>
    <row r="5407" spans="1:6" x14ac:dyDescent="0.25">
      <c r="A5407" s="189"/>
      <c r="B5407" s="189"/>
      <c r="C5407" s="189"/>
      <c r="D5407" s="189"/>
      <c r="E5407" s="189"/>
      <c r="F5407" s="189"/>
    </row>
    <row r="5408" spans="1:6" x14ac:dyDescent="0.25">
      <c r="A5408" s="189"/>
      <c r="B5408" s="189"/>
      <c r="C5408" s="189"/>
      <c r="D5408" s="189"/>
      <c r="E5408" s="189"/>
      <c r="F5408" s="189"/>
    </row>
    <row r="5409" spans="1:6" x14ac:dyDescent="0.25">
      <c r="A5409" s="189"/>
      <c r="B5409" s="189"/>
      <c r="C5409" s="189"/>
      <c r="D5409" s="189"/>
      <c r="E5409" s="189"/>
      <c r="F5409" s="189"/>
    </row>
    <row r="5410" spans="1:6" x14ac:dyDescent="0.25">
      <c r="A5410" s="189"/>
      <c r="B5410" s="189"/>
      <c r="C5410" s="189"/>
      <c r="D5410" s="189"/>
      <c r="E5410" s="189"/>
      <c r="F5410" s="189"/>
    </row>
    <row r="5411" spans="1:6" x14ac:dyDescent="0.25">
      <c r="A5411" s="189"/>
      <c r="B5411" s="189"/>
      <c r="C5411" s="189"/>
      <c r="D5411" s="189"/>
      <c r="E5411" s="189"/>
      <c r="F5411" s="189"/>
    </row>
    <row r="5412" spans="1:6" x14ac:dyDescent="0.25">
      <c r="A5412" s="189"/>
      <c r="B5412" s="189"/>
      <c r="C5412" s="189"/>
      <c r="D5412" s="189"/>
      <c r="E5412" s="189"/>
      <c r="F5412" s="189"/>
    </row>
    <row r="5413" spans="1:6" x14ac:dyDescent="0.25">
      <c r="A5413" s="189"/>
      <c r="B5413" s="189"/>
      <c r="C5413" s="189"/>
      <c r="D5413" s="189"/>
      <c r="E5413" s="189"/>
      <c r="F5413" s="189"/>
    </row>
    <row r="5414" spans="1:6" x14ac:dyDescent="0.25">
      <c r="A5414" s="189"/>
      <c r="B5414" s="189"/>
      <c r="C5414" s="189"/>
      <c r="D5414" s="189"/>
      <c r="E5414" s="189"/>
      <c r="F5414" s="189"/>
    </row>
    <row r="5415" spans="1:6" x14ac:dyDescent="0.25">
      <c r="A5415" s="189"/>
      <c r="B5415" s="189"/>
      <c r="C5415" s="189"/>
      <c r="D5415" s="189"/>
      <c r="E5415" s="189"/>
      <c r="F5415" s="189"/>
    </row>
    <row r="5416" spans="1:6" x14ac:dyDescent="0.25">
      <c r="A5416" s="189"/>
      <c r="B5416" s="189"/>
      <c r="C5416" s="189"/>
      <c r="D5416" s="189"/>
      <c r="E5416" s="189"/>
      <c r="F5416" s="189"/>
    </row>
    <row r="5417" spans="1:6" x14ac:dyDescent="0.25">
      <c r="A5417" s="189"/>
      <c r="B5417" s="189"/>
      <c r="C5417" s="189"/>
      <c r="D5417" s="189"/>
      <c r="E5417" s="189"/>
      <c r="F5417" s="189"/>
    </row>
    <row r="5418" spans="1:6" x14ac:dyDescent="0.25">
      <c r="A5418" s="189"/>
      <c r="B5418" s="189"/>
      <c r="C5418" s="189"/>
      <c r="D5418" s="189"/>
      <c r="E5418" s="189"/>
      <c r="F5418" s="189"/>
    </row>
    <row r="5419" spans="1:6" x14ac:dyDescent="0.25">
      <c r="A5419" s="189"/>
      <c r="B5419" s="189"/>
      <c r="C5419" s="189"/>
      <c r="D5419" s="189"/>
      <c r="E5419" s="189"/>
      <c r="F5419" s="189"/>
    </row>
    <row r="5420" spans="1:6" x14ac:dyDescent="0.25">
      <c r="A5420" s="189"/>
      <c r="B5420" s="189"/>
      <c r="C5420" s="189"/>
      <c r="D5420" s="189"/>
      <c r="E5420" s="189"/>
      <c r="F5420" s="189"/>
    </row>
    <row r="5421" spans="1:6" x14ac:dyDescent="0.25">
      <c r="A5421" s="189"/>
      <c r="B5421" s="189"/>
      <c r="C5421" s="189"/>
      <c r="D5421" s="189"/>
      <c r="E5421" s="189"/>
      <c r="F5421" s="189"/>
    </row>
    <row r="5422" spans="1:6" x14ac:dyDescent="0.25">
      <c r="A5422" s="189"/>
      <c r="B5422" s="189"/>
      <c r="C5422" s="189"/>
      <c r="D5422" s="189"/>
      <c r="E5422" s="189"/>
      <c r="F5422" s="189"/>
    </row>
    <row r="5423" spans="1:6" x14ac:dyDescent="0.25">
      <c r="A5423" s="189"/>
      <c r="B5423" s="189"/>
      <c r="C5423" s="189"/>
      <c r="D5423" s="189"/>
      <c r="E5423" s="189"/>
      <c r="F5423" s="189"/>
    </row>
    <row r="5424" spans="1:6" x14ac:dyDescent="0.25">
      <c r="A5424" s="189"/>
      <c r="B5424" s="189"/>
      <c r="C5424" s="189"/>
      <c r="D5424" s="189"/>
      <c r="E5424" s="189"/>
      <c r="F5424" s="189"/>
    </row>
    <row r="5425" spans="1:6" x14ac:dyDescent="0.25">
      <c r="A5425" s="189"/>
      <c r="B5425" s="189"/>
      <c r="C5425" s="189"/>
      <c r="D5425" s="189"/>
      <c r="E5425" s="189"/>
      <c r="F5425" s="189"/>
    </row>
    <row r="5426" spans="1:6" x14ac:dyDescent="0.25">
      <c r="A5426" s="189"/>
      <c r="B5426" s="189"/>
      <c r="C5426" s="189"/>
      <c r="D5426" s="189"/>
      <c r="E5426" s="189"/>
      <c r="F5426" s="189"/>
    </row>
    <row r="5427" spans="1:6" x14ac:dyDescent="0.25">
      <c r="A5427" s="189"/>
      <c r="B5427" s="189"/>
      <c r="C5427" s="189"/>
      <c r="D5427" s="189"/>
      <c r="E5427" s="189"/>
      <c r="F5427" s="189"/>
    </row>
    <row r="5428" spans="1:6" x14ac:dyDescent="0.25">
      <c r="A5428" s="189"/>
      <c r="B5428" s="189"/>
      <c r="C5428" s="189"/>
      <c r="D5428" s="189"/>
      <c r="E5428" s="189"/>
      <c r="F5428" s="189"/>
    </row>
    <row r="5429" spans="1:6" x14ac:dyDescent="0.25">
      <c r="A5429" s="189"/>
      <c r="B5429" s="189"/>
      <c r="C5429" s="189"/>
      <c r="D5429" s="189"/>
      <c r="E5429" s="189"/>
      <c r="F5429" s="189"/>
    </row>
    <row r="5430" spans="1:6" x14ac:dyDescent="0.25">
      <c r="A5430" s="189"/>
      <c r="B5430" s="189"/>
      <c r="C5430" s="189"/>
      <c r="D5430" s="189"/>
      <c r="E5430" s="189"/>
      <c r="F5430" s="189"/>
    </row>
    <row r="5431" spans="1:6" x14ac:dyDescent="0.25">
      <c r="A5431" s="189"/>
      <c r="B5431" s="189"/>
      <c r="C5431" s="189"/>
      <c r="D5431" s="189"/>
      <c r="E5431" s="189"/>
      <c r="F5431" s="189"/>
    </row>
    <row r="5432" spans="1:6" x14ac:dyDescent="0.25">
      <c r="A5432" s="189"/>
      <c r="B5432" s="189"/>
      <c r="C5432" s="189"/>
      <c r="D5432" s="189"/>
      <c r="E5432" s="189"/>
      <c r="F5432" s="189"/>
    </row>
    <row r="5433" spans="1:6" x14ac:dyDescent="0.25">
      <c r="A5433" s="189"/>
      <c r="B5433" s="189"/>
      <c r="C5433" s="189"/>
      <c r="D5433" s="189"/>
      <c r="E5433" s="189"/>
      <c r="F5433" s="189"/>
    </row>
    <row r="5434" spans="1:6" x14ac:dyDescent="0.25">
      <c r="A5434" s="189"/>
      <c r="B5434" s="189"/>
      <c r="C5434" s="189"/>
      <c r="D5434" s="189"/>
      <c r="E5434" s="189"/>
      <c r="F5434" s="189"/>
    </row>
    <row r="5435" spans="1:6" x14ac:dyDescent="0.25">
      <c r="A5435" s="189"/>
      <c r="B5435" s="189"/>
      <c r="C5435" s="189"/>
      <c r="D5435" s="189"/>
      <c r="E5435" s="189"/>
      <c r="F5435" s="189"/>
    </row>
    <row r="5436" spans="1:6" x14ac:dyDescent="0.25">
      <c r="A5436" s="189"/>
      <c r="B5436" s="189"/>
      <c r="C5436" s="189"/>
      <c r="D5436" s="189"/>
      <c r="E5436" s="189"/>
      <c r="F5436" s="189"/>
    </row>
    <row r="5437" spans="1:6" x14ac:dyDescent="0.25">
      <c r="A5437" s="189"/>
      <c r="B5437" s="189"/>
      <c r="C5437" s="189"/>
      <c r="D5437" s="189"/>
      <c r="E5437" s="189"/>
      <c r="F5437" s="189"/>
    </row>
    <row r="5438" spans="1:6" x14ac:dyDescent="0.25">
      <c r="A5438" s="189"/>
      <c r="B5438" s="189"/>
      <c r="C5438" s="189"/>
      <c r="D5438" s="189"/>
      <c r="E5438" s="189"/>
      <c r="F5438" s="189"/>
    </row>
    <row r="5439" spans="1:6" x14ac:dyDescent="0.25">
      <c r="A5439" s="189"/>
      <c r="B5439" s="189"/>
      <c r="C5439" s="189"/>
      <c r="D5439" s="189"/>
      <c r="E5439" s="189"/>
      <c r="F5439" s="189"/>
    </row>
    <row r="5440" spans="1:6" x14ac:dyDescent="0.25">
      <c r="A5440" s="189"/>
      <c r="B5440" s="189"/>
      <c r="C5440" s="189"/>
      <c r="D5440" s="189"/>
      <c r="E5440" s="189"/>
      <c r="F5440" s="189"/>
    </row>
    <row r="5441" spans="1:6" x14ac:dyDescent="0.25">
      <c r="A5441" s="189"/>
      <c r="B5441" s="189"/>
      <c r="C5441" s="189"/>
      <c r="D5441" s="189"/>
      <c r="E5441" s="189"/>
      <c r="F5441" s="189"/>
    </row>
    <row r="5442" spans="1:6" x14ac:dyDescent="0.25">
      <c r="A5442" s="189"/>
      <c r="B5442" s="189"/>
      <c r="C5442" s="189"/>
      <c r="D5442" s="189"/>
      <c r="E5442" s="189"/>
      <c r="F5442" s="189"/>
    </row>
    <row r="5443" spans="1:6" x14ac:dyDescent="0.25">
      <c r="A5443" s="189"/>
      <c r="B5443" s="189"/>
      <c r="C5443" s="189"/>
      <c r="D5443" s="189"/>
      <c r="E5443" s="189"/>
      <c r="F5443" s="189"/>
    </row>
    <row r="5444" spans="1:6" x14ac:dyDescent="0.25">
      <c r="A5444" s="189"/>
      <c r="B5444" s="189"/>
      <c r="C5444" s="189"/>
      <c r="D5444" s="189"/>
      <c r="E5444" s="189"/>
      <c r="F5444" s="189"/>
    </row>
    <row r="5445" spans="1:6" x14ac:dyDescent="0.25">
      <c r="A5445" s="189"/>
      <c r="B5445" s="189"/>
      <c r="C5445" s="189"/>
      <c r="D5445" s="189"/>
      <c r="E5445" s="189"/>
      <c r="F5445" s="189"/>
    </row>
    <row r="5446" spans="1:6" x14ac:dyDescent="0.25">
      <c r="A5446" s="189"/>
      <c r="B5446" s="189"/>
      <c r="C5446" s="189"/>
      <c r="D5446" s="189"/>
      <c r="E5446" s="189"/>
      <c r="F5446" s="189"/>
    </row>
    <row r="5447" spans="1:6" x14ac:dyDescent="0.25">
      <c r="A5447" s="189"/>
      <c r="B5447" s="189"/>
      <c r="C5447" s="189"/>
      <c r="D5447" s="189"/>
      <c r="E5447" s="189"/>
      <c r="F5447" s="189"/>
    </row>
    <row r="5448" spans="1:6" x14ac:dyDescent="0.25">
      <c r="A5448" s="189"/>
      <c r="B5448" s="189"/>
      <c r="C5448" s="189"/>
      <c r="D5448" s="189"/>
      <c r="E5448" s="189"/>
      <c r="F5448" s="189"/>
    </row>
    <row r="5449" spans="1:6" x14ac:dyDescent="0.25">
      <c r="A5449" s="189"/>
      <c r="B5449" s="189"/>
      <c r="C5449" s="189"/>
      <c r="D5449" s="189"/>
      <c r="E5449" s="189"/>
      <c r="F5449" s="189"/>
    </row>
    <row r="5450" spans="1:6" x14ac:dyDescent="0.25">
      <c r="A5450" s="189"/>
      <c r="B5450" s="189"/>
      <c r="C5450" s="189"/>
      <c r="D5450" s="189"/>
      <c r="E5450" s="189"/>
      <c r="F5450" s="189"/>
    </row>
    <row r="5451" spans="1:6" x14ac:dyDescent="0.25">
      <c r="A5451" s="189"/>
      <c r="B5451" s="189"/>
      <c r="C5451" s="189"/>
      <c r="D5451" s="189"/>
      <c r="E5451" s="189"/>
      <c r="F5451" s="189"/>
    </row>
    <row r="5452" spans="1:6" x14ac:dyDescent="0.25">
      <c r="A5452" s="189"/>
      <c r="B5452" s="189"/>
      <c r="C5452" s="189"/>
      <c r="D5452" s="189"/>
      <c r="E5452" s="189"/>
      <c r="F5452" s="189"/>
    </row>
    <row r="5453" spans="1:6" x14ac:dyDescent="0.25">
      <c r="A5453" s="189"/>
      <c r="B5453" s="189"/>
      <c r="C5453" s="189"/>
      <c r="D5453" s="189"/>
      <c r="E5453" s="189"/>
      <c r="F5453" s="189"/>
    </row>
    <row r="5454" spans="1:6" x14ac:dyDescent="0.25">
      <c r="A5454" s="189"/>
      <c r="B5454" s="189"/>
      <c r="C5454" s="189"/>
      <c r="D5454" s="189"/>
      <c r="E5454" s="189"/>
      <c r="F5454" s="189"/>
    </row>
    <row r="5455" spans="1:6" x14ac:dyDescent="0.25">
      <c r="A5455" s="189"/>
      <c r="B5455" s="189"/>
      <c r="C5455" s="189"/>
      <c r="D5455" s="189"/>
      <c r="E5455" s="189"/>
      <c r="F5455" s="189"/>
    </row>
    <row r="5456" spans="1:6" x14ac:dyDescent="0.25">
      <c r="A5456" s="189"/>
      <c r="B5456" s="189"/>
      <c r="C5456" s="189"/>
      <c r="D5456" s="189"/>
      <c r="E5456" s="189"/>
      <c r="F5456" s="189"/>
    </row>
    <row r="5457" spans="1:6" x14ac:dyDescent="0.25">
      <c r="A5457" s="189"/>
      <c r="B5457" s="189"/>
      <c r="C5457" s="189"/>
      <c r="D5457" s="189"/>
      <c r="E5457" s="189"/>
      <c r="F5457" s="189"/>
    </row>
    <row r="5458" spans="1:6" x14ac:dyDescent="0.25">
      <c r="A5458" s="189"/>
      <c r="B5458" s="189"/>
      <c r="C5458" s="189"/>
      <c r="D5458" s="189"/>
      <c r="E5458" s="189"/>
      <c r="F5458" s="189"/>
    </row>
    <row r="5459" spans="1:6" x14ac:dyDescent="0.25">
      <c r="A5459" s="189"/>
      <c r="B5459" s="189"/>
      <c r="C5459" s="189"/>
      <c r="D5459" s="189"/>
      <c r="E5459" s="189"/>
      <c r="F5459" s="189"/>
    </row>
    <row r="5460" spans="1:6" x14ac:dyDescent="0.25">
      <c r="A5460" s="189"/>
      <c r="B5460" s="189"/>
      <c r="C5460" s="189"/>
      <c r="D5460" s="189"/>
      <c r="E5460" s="189"/>
      <c r="F5460" s="189"/>
    </row>
    <row r="5461" spans="1:6" x14ac:dyDescent="0.25">
      <c r="A5461" s="189"/>
      <c r="B5461" s="189"/>
      <c r="C5461" s="189"/>
      <c r="D5461" s="189"/>
      <c r="E5461" s="189"/>
      <c r="F5461" s="189"/>
    </row>
    <row r="5462" spans="1:6" x14ac:dyDescent="0.25">
      <c r="A5462" s="189"/>
      <c r="B5462" s="189"/>
      <c r="C5462" s="189"/>
      <c r="D5462" s="189"/>
      <c r="E5462" s="189"/>
      <c r="F5462" s="189"/>
    </row>
    <row r="5463" spans="1:6" x14ac:dyDescent="0.25">
      <c r="A5463" s="189"/>
      <c r="B5463" s="189"/>
      <c r="C5463" s="189"/>
      <c r="D5463" s="189"/>
      <c r="E5463" s="189"/>
      <c r="F5463" s="189"/>
    </row>
    <row r="5464" spans="1:6" x14ac:dyDescent="0.25">
      <c r="A5464" s="189"/>
      <c r="B5464" s="189"/>
      <c r="C5464" s="189"/>
      <c r="D5464" s="189"/>
      <c r="E5464" s="189"/>
      <c r="F5464" s="189"/>
    </row>
    <row r="5465" spans="1:6" x14ac:dyDescent="0.25">
      <c r="A5465" s="189"/>
      <c r="B5465" s="189"/>
      <c r="C5465" s="189"/>
      <c r="D5465" s="189"/>
      <c r="E5465" s="189"/>
      <c r="F5465" s="189"/>
    </row>
    <row r="5466" spans="1:6" x14ac:dyDescent="0.25">
      <c r="A5466" s="189"/>
      <c r="B5466" s="189"/>
      <c r="C5466" s="189"/>
      <c r="D5466" s="189"/>
      <c r="E5466" s="189"/>
      <c r="F5466" s="189"/>
    </row>
    <row r="5467" spans="1:6" x14ac:dyDescent="0.25">
      <c r="A5467" s="189"/>
      <c r="B5467" s="189"/>
      <c r="C5467" s="189"/>
      <c r="D5467" s="189"/>
      <c r="E5467" s="189"/>
      <c r="F5467" s="189"/>
    </row>
    <row r="5468" spans="1:6" x14ac:dyDescent="0.25">
      <c r="A5468" s="189"/>
      <c r="B5468" s="189"/>
      <c r="C5468" s="189"/>
      <c r="D5468" s="189"/>
      <c r="E5468" s="189"/>
      <c r="F5468" s="189"/>
    </row>
    <row r="5469" spans="1:6" x14ac:dyDescent="0.25">
      <c r="A5469" s="189"/>
      <c r="B5469" s="189"/>
      <c r="C5469" s="189"/>
      <c r="D5469" s="189"/>
      <c r="E5469" s="189"/>
      <c r="F5469" s="189"/>
    </row>
    <row r="5470" spans="1:6" x14ac:dyDescent="0.25">
      <c r="A5470" s="189"/>
      <c r="B5470" s="189"/>
      <c r="C5470" s="189"/>
      <c r="D5470" s="189"/>
      <c r="E5470" s="189"/>
      <c r="F5470" s="189"/>
    </row>
    <row r="5471" spans="1:6" x14ac:dyDescent="0.25">
      <c r="A5471" s="189"/>
      <c r="B5471" s="189"/>
      <c r="C5471" s="189"/>
      <c r="D5471" s="189"/>
      <c r="E5471" s="189"/>
      <c r="F5471" s="189"/>
    </row>
    <row r="5472" spans="1:6" x14ac:dyDescent="0.25">
      <c r="A5472" s="189"/>
      <c r="B5472" s="189"/>
      <c r="C5472" s="189"/>
      <c r="D5472" s="189"/>
      <c r="E5472" s="189"/>
      <c r="F5472" s="189"/>
    </row>
    <row r="5473" spans="1:6" x14ac:dyDescent="0.25">
      <c r="A5473" s="189"/>
      <c r="B5473" s="189"/>
      <c r="C5473" s="189"/>
      <c r="D5473" s="189"/>
      <c r="E5473" s="189"/>
      <c r="F5473" s="189"/>
    </row>
    <row r="5474" spans="1:6" x14ac:dyDescent="0.25">
      <c r="A5474" s="189"/>
      <c r="B5474" s="189"/>
      <c r="C5474" s="189"/>
      <c r="D5474" s="189"/>
      <c r="E5474" s="189"/>
      <c r="F5474" s="189"/>
    </row>
    <row r="5475" spans="1:6" x14ac:dyDescent="0.25">
      <c r="A5475" s="189"/>
      <c r="B5475" s="189"/>
      <c r="C5475" s="189"/>
      <c r="D5475" s="189"/>
      <c r="E5475" s="189"/>
      <c r="F5475" s="189"/>
    </row>
    <row r="5476" spans="1:6" x14ac:dyDescent="0.25">
      <c r="A5476" s="189"/>
      <c r="B5476" s="189"/>
      <c r="C5476" s="189"/>
      <c r="D5476" s="189"/>
      <c r="E5476" s="189"/>
      <c r="F5476" s="189"/>
    </row>
    <row r="5477" spans="1:6" x14ac:dyDescent="0.25">
      <c r="A5477" s="189"/>
      <c r="B5477" s="189"/>
      <c r="C5477" s="189"/>
      <c r="D5477" s="189"/>
      <c r="E5477" s="189"/>
      <c r="F5477" s="189"/>
    </row>
    <row r="5478" spans="1:6" x14ac:dyDescent="0.25">
      <c r="A5478" s="189"/>
      <c r="B5478" s="189"/>
      <c r="C5478" s="189"/>
      <c r="D5478" s="189"/>
      <c r="E5478" s="189"/>
      <c r="F5478" s="189"/>
    </row>
    <row r="5479" spans="1:6" x14ac:dyDescent="0.25">
      <c r="A5479" s="189"/>
      <c r="B5479" s="189"/>
      <c r="C5479" s="189"/>
      <c r="D5479" s="189"/>
      <c r="E5479" s="189"/>
      <c r="F5479" s="189"/>
    </row>
    <row r="5480" spans="1:6" x14ac:dyDescent="0.25">
      <c r="A5480" s="189"/>
      <c r="B5480" s="189"/>
      <c r="C5480" s="189"/>
      <c r="D5480" s="189"/>
      <c r="E5480" s="189"/>
      <c r="F5480" s="189"/>
    </row>
    <row r="5481" spans="1:6" x14ac:dyDescent="0.25">
      <c r="A5481" s="189"/>
      <c r="B5481" s="189"/>
      <c r="C5481" s="189"/>
      <c r="D5481" s="189"/>
      <c r="E5481" s="189"/>
      <c r="F5481" s="189"/>
    </row>
    <row r="5482" spans="1:6" x14ac:dyDescent="0.25">
      <c r="A5482" s="189"/>
      <c r="B5482" s="189"/>
      <c r="C5482" s="189"/>
      <c r="D5482" s="189"/>
      <c r="E5482" s="189"/>
      <c r="F5482" s="189"/>
    </row>
    <row r="5483" spans="1:6" x14ac:dyDescent="0.25">
      <c r="A5483" s="189"/>
      <c r="B5483" s="189"/>
      <c r="C5483" s="189"/>
      <c r="D5483" s="189"/>
      <c r="E5483" s="189"/>
      <c r="F5483" s="189"/>
    </row>
    <row r="5484" spans="1:6" x14ac:dyDescent="0.25">
      <c r="A5484" s="189"/>
      <c r="B5484" s="189"/>
      <c r="C5484" s="189"/>
      <c r="D5484" s="189"/>
      <c r="E5484" s="189"/>
      <c r="F5484" s="189"/>
    </row>
    <row r="5485" spans="1:6" x14ac:dyDescent="0.25">
      <c r="A5485" s="189"/>
      <c r="B5485" s="189"/>
      <c r="C5485" s="189"/>
      <c r="D5485" s="189"/>
      <c r="E5485" s="189"/>
      <c r="F5485" s="189"/>
    </row>
    <row r="5486" spans="1:6" x14ac:dyDescent="0.25">
      <c r="A5486" s="189"/>
      <c r="B5486" s="189"/>
      <c r="C5486" s="189"/>
      <c r="D5486" s="189"/>
      <c r="E5486" s="189"/>
      <c r="F5486" s="189"/>
    </row>
    <row r="5487" spans="1:6" x14ac:dyDescent="0.25">
      <c r="A5487" s="189"/>
      <c r="B5487" s="189"/>
      <c r="C5487" s="189"/>
      <c r="D5487" s="189"/>
      <c r="E5487" s="189"/>
      <c r="F5487" s="189"/>
    </row>
    <row r="5488" spans="1:6" x14ac:dyDescent="0.25">
      <c r="A5488" s="189"/>
      <c r="B5488" s="189"/>
      <c r="C5488" s="189"/>
      <c r="D5488" s="189"/>
      <c r="E5488" s="189"/>
      <c r="F5488" s="189"/>
    </row>
    <row r="5489" spans="1:6" x14ac:dyDescent="0.25">
      <c r="A5489" s="189"/>
      <c r="B5489" s="189"/>
      <c r="C5489" s="189"/>
      <c r="D5489" s="189"/>
      <c r="E5489" s="189"/>
      <c r="F5489" s="189"/>
    </row>
    <row r="5490" spans="1:6" x14ac:dyDescent="0.25">
      <c r="A5490" s="189"/>
      <c r="B5490" s="189"/>
      <c r="C5490" s="189"/>
      <c r="D5490" s="189"/>
      <c r="E5490" s="189"/>
      <c r="F5490" s="189"/>
    </row>
    <row r="5491" spans="1:6" x14ac:dyDescent="0.25">
      <c r="A5491" s="189"/>
      <c r="B5491" s="189"/>
      <c r="C5491" s="189"/>
      <c r="D5491" s="189"/>
      <c r="E5491" s="189"/>
      <c r="F5491" s="189"/>
    </row>
    <row r="5492" spans="1:6" x14ac:dyDescent="0.25">
      <c r="A5492" s="189"/>
      <c r="B5492" s="189"/>
      <c r="C5492" s="189"/>
      <c r="D5492" s="189"/>
      <c r="E5492" s="189"/>
      <c r="F5492" s="189"/>
    </row>
    <row r="5493" spans="1:6" x14ac:dyDescent="0.25">
      <c r="A5493" s="189"/>
      <c r="B5493" s="189"/>
      <c r="C5493" s="189"/>
      <c r="D5493" s="189"/>
      <c r="E5493" s="189"/>
      <c r="F5493" s="189"/>
    </row>
    <row r="5494" spans="1:6" x14ac:dyDescent="0.25">
      <c r="A5494" s="189"/>
      <c r="B5494" s="189"/>
      <c r="C5494" s="189"/>
      <c r="D5494" s="189"/>
      <c r="E5494" s="189"/>
      <c r="F5494" s="189"/>
    </row>
    <row r="5495" spans="1:6" x14ac:dyDescent="0.25">
      <c r="A5495" s="189"/>
      <c r="B5495" s="189"/>
      <c r="C5495" s="189"/>
      <c r="D5495" s="189"/>
      <c r="E5495" s="189"/>
      <c r="F5495" s="189"/>
    </row>
    <row r="5496" spans="1:6" x14ac:dyDescent="0.25">
      <c r="A5496" s="189"/>
      <c r="B5496" s="189"/>
      <c r="C5496" s="189"/>
      <c r="D5496" s="189"/>
      <c r="E5496" s="189"/>
      <c r="F5496" s="189"/>
    </row>
    <row r="5497" spans="1:6" x14ac:dyDescent="0.25">
      <c r="A5497" s="189"/>
      <c r="B5497" s="189"/>
      <c r="C5497" s="189"/>
      <c r="D5497" s="189"/>
      <c r="E5497" s="189"/>
      <c r="F5497" s="189"/>
    </row>
    <row r="5498" spans="1:6" x14ac:dyDescent="0.25">
      <c r="A5498" s="189"/>
      <c r="B5498" s="189"/>
      <c r="C5498" s="189"/>
      <c r="D5498" s="189"/>
      <c r="E5498" s="189"/>
      <c r="F5498" s="189"/>
    </row>
    <row r="5499" spans="1:6" x14ac:dyDescent="0.25">
      <c r="A5499" s="189"/>
      <c r="B5499" s="189"/>
      <c r="C5499" s="189"/>
      <c r="D5499" s="189"/>
      <c r="E5499" s="189"/>
      <c r="F5499" s="189"/>
    </row>
    <row r="5500" spans="1:6" x14ac:dyDescent="0.25">
      <c r="A5500" s="189"/>
      <c r="B5500" s="189"/>
      <c r="C5500" s="189"/>
      <c r="D5500" s="189"/>
      <c r="E5500" s="189"/>
      <c r="F5500" s="189"/>
    </row>
    <row r="5501" spans="1:6" x14ac:dyDescent="0.25">
      <c r="A5501" s="189"/>
      <c r="B5501" s="189"/>
      <c r="C5501" s="189"/>
      <c r="D5501" s="189"/>
      <c r="E5501" s="189"/>
      <c r="F5501" s="189"/>
    </row>
    <row r="5502" spans="1:6" x14ac:dyDescent="0.25">
      <c r="A5502" s="189"/>
      <c r="B5502" s="189"/>
      <c r="C5502" s="189"/>
      <c r="D5502" s="189"/>
      <c r="E5502" s="189"/>
      <c r="F5502" s="189"/>
    </row>
    <row r="5503" spans="1:6" x14ac:dyDescent="0.25">
      <c r="A5503" s="189"/>
      <c r="B5503" s="189"/>
      <c r="C5503" s="189"/>
      <c r="D5503" s="189"/>
      <c r="E5503" s="189"/>
      <c r="F5503" s="189"/>
    </row>
    <row r="5504" spans="1:6" x14ac:dyDescent="0.25">
      <c r="A5504" s="189"/>
      <c r="B5504" s="189"/>
      <c r="C5504" s="189"/>
      <c r="D5504" s="189"/>
      <c r="E5504" s="189"/>
      <c r="F5504" s="189"/>
    </row>
    <row r="5505" spans="1:6" x14ac:dyDescent="0.25">
      <c r="A5505" s="189"/>
      <c r="B5505" s="189"/>
      <c r="C5505" s="189"/>
      <c r="D5505" s="189"/>
      <c r="E5505" s="189"/>
      <c r="F5505" s="189"/>
    </row>
    <row r="5506" spans="1:6" x14ac:dyDescent="0.25">
      <c r="A5506" s="189"/>
      <c r="B5506" s="189"/>
      <c r="C5506" s="189"/>
      <c r="D5506" s="189"/>
      <c r="E5506" s="189"/>
      <c r="F5506" s="189"/>
    </row>
    <row r="5507" spans="1:6" x14ac:dyDescent="0.25">
      <c r="A5507" s="189"/>
      <c r="B5507" s="189"/>
      <c r="C5507" s="189"/>
      <c r="D5507" s="189"/>
      <c r="E5507" s="189"/>
      <c r="F5507" s="189"/>
    </row>
    <row r="5508" spans="1:6" x14ac:dyDescent="0.25">
      <c r="A5508" s="189"/>
      <c r="B5508" s="189"/>
      <c r="C5508" s="189"/>
      <c r="D5508" s="189"/>
      <c r="E5508" s="189"/>
      <c r="F5508" s="189"/>
    </row>
    <row r="5509" spans="1:6" x14ac:dyDescent="0.25">
      <c r="A5509" s="189"/>
      <c r="B5509" s="189"/>
      <c r="C5509" s="189"/>
      <c r="D5509" s="189"/>
      <c r="E5509" s="189"/>
      <c r="F5509" s="189"/>
    </row>
    <row r="5510" spans="1:6" x14ac:dyDescent="0.25">
      <c r="A5510" s="189"/>
      <c r="B5510" s="189"/>
      <c r="C5510" s="189"/>
      <c r="D5510" s="189"/>
      <c r="E5510" s="189"/>
      <c r="F5510" s="189"/>
    </row>
    <row r="5511" spans="1:6" x14ac:dyDescent="0.25">
      <c r="A5511" s="189"/>
      <c r="B5511" s="189"/>
      <c r="C5511" s="189"/>
      <c r="D5511" s="189"/>
      <c r="E5511" s="189"/>
      <c r="F5511" s="189"/>
    </row>
    <row r="5512" spans="1:6" x14ac:dyDescent="0.25">
      <c r="A5512" s="189"/>
      <c r="B5512" s="189"/>
      <c r="C5512" s="189"/>
      <c r="D5512" s="189"/>
      <c r="E5512" s="189"/>
      <c r="F5512" s="189"/>
    </row>
    <row r="5513" spans="1:6" x14ac:dyDescent="0.25">
      <c r="A5513" s="189"/>
      <c r="B5513" s="189"/>
      <c r="C5513" s="189"/>
      <c r="D5513" s="189"/>
      <c r="E5513" s="189"/>
      <c r="F5513" s="189"/>
    </row>
    <row r="5514" spans="1:6" x14ac:dyDescent="0.25">
      <c r="A5514" s="189"/>
      <c r="B5514" s="189"/>
      <c r="C5514" s="189"/>
      <c r="D5514" s="189"/>
      <c r="E5514" s="189"/>
      <c r="F5514" s="189"/>
    </row>
    <row r="5515" spans="1:6" x14ac:dyDescent="0.25">
      <c r="A5515" s="189"/>
      <c r="B5515" s="189"/>
      <c r="C5515" s="189"/>
      <c r="D5515" s="189"/>
      <c r="E5515" s="189"/>
      <c r="F5515" s="189"/>
    </row>
    <row r="5516" spans="1:6" x14ac:dyDescent="0.25">
      <c r="A5516" s="189"/>
      <c r="B5516" s="189"/>
      <c r="C5516" s="189"/>
      <c r="D5516" s="189"/>
      <c r="E5516" s="189"/>
      <c r="F5516" s="189"/>
    </row>
    <row r="5517" spans="1:6" x14ac:dyDescent="0.25">
      <c r="A5517" s="189"/>
      <c r="B5517" s="189"/>
      <c r="C5517" s="189"/>
      <c r="D5517" s="189"/>
      <c r="E5517" s="189"/>
      <c r="F5517" s="189"/>
    </row>
    <row r="5518" spans="1:6" x14ac:dyDescent="0.25">
      <c r="A5518" s="189"/>
      <c r="B5518" s="189"/>
      <c r="C5518" s="189"/>
      <c r="D5518" s="189"/>
      <c r="E5518" s="189"/>
      <c r="F5518" s="189"/>
    </row>
    <row r="5519" spans="1:6" x14ac:dyDescent="0.25">
      <c r="A5519" s="189"/>
      <c r="B5519" s="189"/>
      <c r="C5519" s="189"/>
      <c r="D5519" s="189"/>
      <c r="E5519" s="189"/>
      <c r="F5519" s="189"/>
    </row>
    <row r="5520" spans="1:6" x14ac:dyDescent="0.25">
      <c r="A5520" s="189"/>
      <c r="B5520" s="189"/>
      <c r="C5520" s="189"/>
      <c r="D5520" s="189"/>
      <c r="E5520" s="189"/>
      <c r="F5520" s="189"/>
    </row>
    <row r="5521" spans="1:6" x14ac:dyDescent="0.25">
      <c r="A5521" s="189"/>
      <c r="B5521" s="189"/>
      <c r="C5521" s="189"/>
      <c r="D5521" s="189"/>
      <c r="E5521" s="189"/>
      <c r="F5521" s="189"/>
    </row>
    <row r="5522" spans="1:6" x14ac:dyDescent="0.25">
      <c r="A5522" s="189"/>
      <c r="B5522" s="189"/>
      <c r="C5522" s="189"/>
      <c r="D5522" s="189"/>
      <c r="E5522" s="189"/>
      <c r="F5522" s="189"/>
    </row>
    <row r="5523" spans="1:6" x14ac:dyDescent="0.25">
      <c r="A5523" s="189"/>
      <c r="B5523" s="189"/>
      <c r="C5523" s="189"/>
      <c r="D5523" s="189"/>
      <c r="E5523" s="189"/>
      <c r="F5523" s="189"/>
    </row>
    <row r="5524" spans="1:6" x14ac:dyDescent="0.25">
      <c r="A5524" s="189"/>
      <c r="B5524" s="189"/>
      <c r="C5524" s="189"/>
      <c r="D5524" s="189"/>
      <c r="E5524" s="189"/>
      <c r="F5524" s="189"/>
    </row>
    <row r="5525" spans="1:6" x14ac:dyDescent="0.25">
      <c r="A5525" s="189"/>
      <c r="B5525" s="189"/>
      <c r="C5525" s="189"/>
      <c r="D5525" s="189"/>
      <c r="E5525" s="189"/>
      <c r="F5525" s="189"/>
    </row>
    <row r="5526" spans="1:6" x14ac:dyDescent="0.25">
      <c r="A5526" s="189"/>
      <c r="B5526" s="189"/>
      <c r="C5526" s="189"/>
      <c r="D5526" s="189"/>
      <c r="E5526" s="189"/>
      <c r="F5526" s="189"/>
    </row>
    <row r="5527" spans="1:6" x14ac:dyDescent="0.25">
      <c r="A5527" s="189"/>
      <c r="B5527" s="189"/>
      <c r="C5527" s="189"/>
      <c r="D5527" s="189"/>
      <c r="E5527" s="189"/>
      <c r="F5527" s="189"/>
    </row>
    <row r="5528" spans="1:6" x14ac:dyDescent="0.25">
      <c r="A5528" s="189"/>
      <c r="B5528" s="189"/>
      <c r="C5528" s="189"/>
      <c r="D5528" s="189"/>
      <c r="E5528" s="189"/>
      <c r="F5528" s="189"/>
    </row>
    <row r="5529" spans="1:6" x14ac:dyDescent="0.25">
      <c r="A5529" s="189"/>
      <c r="B5529" s="189"/>
      <c r="C5529" s="189"/>
      <c r="D5529" s="189"/>
      <c r="E5529" s="189"/>
      <c r="F5529" s="189"/>
    </row>
    <row r="5530" spans="1:6" x14ac:dyDescent="0.25">
      <c r="A5530" s="189"/>
      <c r="B5530" s="189"/>
      <c r="C5530" s="189"/>
      <c r="D5530" s="189"/>
      <c r="E5530" s="189"/>
      <c r="F5530" s="189"/>
    </row>
    <row r="5531" spans="1:6" x14ac:dyDescent="0.25">
      <c r="A5531" s="189"/>
      <c r="B5531" s="189"/>
      <c r="C5531" s="189"/>
      <c r="D5531" s="189"/>
      <c r="E5531" s="189"/>
      <c r="F5531" s="189"/>
    </row>
    <row r="5532" spans="1:6" x14ac:dyDescent="0.25">
      <c r="A5532" s="189"/>
      <c r="B5532" s="189"/>
      <c r="C5532" s="189"/>
      <c r="D5532" s="189"/>
      <c r="E5532" s="189"/>
      <c r="F5532" s="189"/>
    </row>
    <row r="5533" spans="1:6" x14ac:dyDescent="0.25">
      <c r="A5533" s="189"/>
      <c r="B5533" s="189"/>
      <c r="C5533" s="189"/>
      <c r="D5533" s="189"/>
      <c r="E5533" s="189"/>
      <c r="F5533" s="189"/>
    </row>
    <row r="5534" spans="1:6" x14ac:dyDescent="0.25">
      <c r="A5534" s="189"/>
      <c r="B5534" s="189"/>
      <c r="C5534" s="189"/>
      <c r="D5534" s="189"/>
      <c r="E5534" s="189"/>
      <c r="F5534" s="189"/>
    </row>
    <row r="5535" spans="1:6" x14ac:dyDescent="0.25">
      <c r="A5535" s="189"/>
      <c r="B5535" s="189"/>
      <c r="C5535" s="189"/>
      <c r="D5535" s="189"/>
      <c r="E5535" s="189"/>
      <c r="F5535" s="189"/>
    </row>
    <row r="5536" spans="1:6" x14ac:dyDescent="0.25">
      <c r="A5536" s="189"/>
      <c r="B5536" s="189"/>
      <c r="C5536" s="189"/>
      <c r="D5536" s="189"/>
      <c r="E5536" s="189"/>
      <c r="F5536" s="189"/>
    </row>
    <row r="5537" spans="1:6" x14ac:dyDescent="0.25">
      <c r="A5537" s="189"/>
      <c r="B5537" s="189"/>
      <c r="C5537" s="189"/>
      <c r="D5537" s="189"/>
      <c r="E5537" s="189"/>
      <c r="F5537" s="189"/>
    </row>
    <row r="5538" spans="1:6" x14ac:dyDescent="0.25">
      <c r="A5538" s="189"/>
      <c r="B5538" s="189"/>
      <c r="C5538" s="189"/>
      <c r="D5538" s="189"/>
      <c r="E5538" s="189"/>
      <c r="F5538" s="189"/>
    </row>
    <row r="5539" spans="1:6" x14ac:dyDescent="0.25">
      <c r="A5539" s="189"/>
      <c r="B5539" s="189"/>
      <c r="C5539" s="189"/>
      <c r="D5539" s="189"/>
      <c r="E5539" s="189"/>
      <c r="F5539" s="189"/>
    </row>
    <row r="5540" spans="1:6" x14ac:dyDescent="0.25">
      <c r="A5540" s="189"/>
      <c r="B5540" s="189"/>
      <c r="C5540" s="189"/>
      <c r="D5540" s="189"/>
      <c r="E5540" s="189"/>
      <c r="F5540" s="189"/>
    </row>
    <row r="5541" spans="1:6" x14ac:dyDescent="0.25">
      <c r="A5541" s="189"/>
      <c r="B5541" s="189"/>
      <c r="C5541" s="189"/>
      <c r="D5541" s="189"/>
      <c r="E5541" s="189"/>
      <c r="F5541" s="189"/>
    </row>
    <row r="5542" spans="1:6" x14ac:dyDescent="0.25">
      <c r="A5542" s="189"/>
      <c r="B5542" s="189"/>
      <c r="C5542" s="189"/>
      <c r="D5542" s="189"/>
      <c r="E5542" s="189"/>
      <c r="F5542" s="189"/>
    </row>
    <row r="5543" spans="1:6" x14ac:dyDescent="0.25">
      <c r="A5543" s="189"/>
      <c r="B5543" s="189"/>
      <c r="C5543" s="189"/>
      <c r="D5543" s="189"/>
      <c r="E5543" s="189"/>
      <c r="F5543" s="189"/>
    </row>
    <row r="5544" spans="1:6" x14ac:dyDescent="0.25">
      <c r="A5544" s="189"/>
      <c r="B5544" s="189"/>
      <c r="C5544" s="189"/>
      <c r="D5544" s="189"/>
      <c r="E5544" s="189"/>
      <c r="F5544" s="189"/>
    </row>
    <row r="5545" spans="1:6" x14ac:dyDescent="0.25">
      <c r="A5545" s="189"/>
      <c r="B5545" s="189"/>
      <c r="C5545" s="189"/>
      <c r="D5545" s="189"/>
      <c r="E5545" s="189"/>
      <c r="F5545" s="189"/>
    </row>
    <row r="5546" spans="1:6" x14ac:dyDescent="0.25">
      <c r="A5546" s="189"/>
      <c r="B5546" s="189"/>
      <c r="C5546" s="189"/>
      <c r="D5546" s="189"/>
      <c r="E5546" s="189"/>
      <c r="F5546" s="189"/>
    </row>
    <row r="5547" spans="1:6" x14ac:dyDescent="0.25">
      <c r="A5547" s="189"/>
      <c r="B5547" s="189"/>
      <c r="C5547" s="189"/>
      <c r="D5547" s="189"/>
      <c r="E5547" s="189"/>
      <c r="F5547" s="189"/>
    </row>
    <row r="5548" spans="1:6" x14ac:dyDescent="0.25">
      <c r="A5548" s="189"/>
      <c r="B5548" s="189"/>
      <c r="C5548" s="189"/>
      <c r="D5548" s="189"/>
      <c r="E5548" s="189"/>
      <c r="F5548" s="189"/>
    </row>
    <row r="5549" spans="1:6" x14ac:dyDescent="0.25">
      <c r="A5549" s="189"/>
      <c r="B5549" s="189"/>
      <c r="C5549" s="189"/>
      <c r="D5549" s="189"/>
      <c r="E5549" s="189"/>
      <c r="F5549" s="189"/>
    </row>
    <row r="5550" spans="1:6" x14ac:dyDescent="0.25">
      <c r="A5550" s="189"/>
      <c r="B5550" s="189"/>
      <c r="C5550" s="189"/>
      <c r="D5550" s="189"/>
      <c r="E5550" s="189"/>
      <c r="F5550" s="189"/>
    </row>
    <row r="5551" spans="1:6" x14ac:dyDescent="0.25">
      <c r="A5551" s="189"/>
      <c r="B5551" s="189"/>
      <c r="C5551" s="189"/>
      <c r="D5551" s="189"/>
      <c r="E5551" s="189"/>
      <c r="F5551" s="189"/>
    </row>
    <row r="5552" spans="1:6" x14ac:dyDescent="0.25">
      <c r="A5552" s="189"/>
      <c r="B5552" s="189"/>
      <c r="C5552" s="189"/>
      <c r="D5552" s="189"/>
      <c r="E5552" s="189"/>
      <c r="F5552" s="189"/>
    </row>
    <row r="5553" spans="1:6" x14ac:dyDescent="0.25">
      <c r="A5553" s="189"/>
      <c r="B5553" s="189"/>
      <c r="C5553" s="189"/>
      <c r="D5553" s="189"/>
      <c r="E5553" s="189"/>
      <c r="F5553" s="189"/>
    </row>
    <row r="5554" spans="1:6" x14ac:dyDescent="0.25">
      <c r="A5554" s="189"/>
      <c r="B5554" s="189"/>
      <c r="C5554" s="189"/>
      <c r="D5554" s="189"/>
      <c r="E5554" s="189"/>
      <c r="F5554" s="189"/>
    </row>
    <row r="5555" spans="1:6" x14ac:dyDescent="0.25">
      <c r="A5555" s="189"/>
      <c r="B5555" s="189"/>
      <c r="C5555" s="189"/>
      <c r="D5555" s="189"/>
      <c r="E5555" s="189"/>
      <c r="F5555" s="189"/>
    </row>
    <row r="5556" spans="1:6" x14ac:dyDescent="0.25">
      <c r="A5556" s="189"/>
      <c r="B5556" s="189"/>
      <c r="C5556" s="189"/>
      <c r="D5556" s="189"/>
      <c r="E5556" s="189"/>
      <c r="F5556" s="189"/>
    </row>
    <row r="5557" spans="1:6" x14ac:dyDescent="0.25">
      <c r="A5557" s="189"/>
      <c r="B5557" s="189"/>
      <c r="C5557" s="189"/>
      <c r="D5557" s="189"/>
      <c r="E5557" s="189"/>
      <c r="F5557" s="189"/>
    </row>
    <row r="5558" spans="1:6" x14ac:dyDescent="0.25">
      <c r="A5558" s="189"/>
      <c r="B5558" s="189"/>
      <c r="C5558" s="189"/>
      <c r="D5558" s="189"/>
      <c r="E5558" s="189"/>
      <c r="F5558" s="189"/>
    </row>
    <row r="5559" spans="1:6" x14ac:dyDescent="0.25">
      <c r="A5559" s="189"/>
      <c r="B5559" s="189"/>
      <c r="C5559" s="189"/>
      <c r="D5559" s="189"/>
      <c r="E5559" s="189"/>
      <c r="F5559" s="189"/>
    </row>
    <row r="5560" spans="1:6" x14ac:dyDescent="0.25">
      <c r="A5560" s="189"/>
      <c r="B5560" s="189"/>
      <c r="C5560" s="189"/>
      <c r="D5560" s="189"/>
      <c r="E5560" s="189"/>
      <c r="F5560" s="189"/>
    </row>
    <row r="5561" spans="1:6" x14ac:dyDescent="0.25">
      <c r="A5561" s="189"/>
      <c r="B5561" s="189"/>
      <c r="C5561" s="189"/>
      <c r="D5561" s="189"/>
      <c r="E5561" s="189"/>
      <c r="F5561" s="189"/>
    </row>
    <row r="5562" spans="1:6" x14ac:dyDescent="0.25">
      <c r="A5562" s="189"/>
      <c r="B5562" s="189"/>
      <c r="C5562" s="189"/>
      <c r="D5562" s="189"/>
      <c r="E5562" s="189"/>
      <c r="F5562" s="189"/>
    </row>
    <row r="5563" spans="1:6" x14ac:dyDescent="0.25">
      <c r="A5563" s="189"/>
      <c r="B5563" s="189"/>
      <c r="C5563" s="189"/>
      <c r="D5563" s="189"/>
      <c r="E5563" s="189"/>
      <c r="F5563" s="189"/>
    </row>
    <row r="5564" spans="1:6" x14ac:dyDescent="0.25">
      <c r="A5564" s="189"/>
      <c r="B5564" s="189"/>
      <c r="C5564" s="189"/>
      <c r="D5564" s="189"/>
      <c r="E5564" s="189"/>
      <c r="F5564" s="189"/>
    </row>
    <row r="5565" spans="1:6" x14ac:dyDescent="0.25">
      <c r="A5565" s="189"/>
      <c r="B5565" s="189"/>
      <c r="C5565" s="189"/>
      <c r="D5565" s="189"/>
      <c r="E5565" s="189"/>
      <c r="F5565" s="189"/>
    </row>
    <row r="5566" spans="1:6" x14ac:dyDescent="0.25">
      <c r="A5566" s="189"/>
      <c r="B5566" s="189"/>
      <c r="C5566" s="189"/>
      <c r="D5566" s="189"/>
      <c r="E5566" s="189"/>
      <c r="F5566" s="189"/>
    </row>
    <row r="5567" spans="1:6" x14ac:dyDescent="0.25">
      <c r="A5567" s="189"/>
      <c r="B5567" s="189"/>
      <c r="C5567" s="189"/>
      <c r="D5567" s="189"/>
      <c r="E5567" s="189"/>
      <c r="F5567" s="189"/>
    </row>
    <row r="5568" spans="1:6" x14ac:dyDescent="0.25">
      <c r="A5568" s="189"/>
      <c r="B5568" s="189"/>
      <c r="C5568" s="189"/>
      <c r="D5568" s="189"/>
      <c r="E5568" s="189"/>
      <c r="F5568" s="189"/>
    </row>
    <row r="5569" spans="1:6" x14ac:dyDescent="0.25">
      <c r="A5569" s="189"/>
      <c r="B5569" s="189"/>
      <c r="C5569" s="189"/>
      <c r="D5569" s="189"/>
      <c r="E5569" s="189"/>
      <c r="F5569" s="189"/>
    </row>
    <row r="5570" spans="1:6" x14ac:dyDescent="0.25">
      <c r="A5570" s="189"/>
      <c r="B5570" s="189"/>
      <c r="C5570" s="189"/>
      <c r="D5570" s="189"/>
      <c r="E5570" s="189"/>
      <c r="F5570" s="189"/>
    </row>
    <row r="5571" spans="1:6" x14ac:dyDescent="0.25">
      <c r="A5571" s="189"/>
      <c r="B5571" s="189"/>
      <c r="C5571" s="189"/>
      <c r="D5571" s="189"/>
      <c r="E5571" s="189"/>
      <c r="F5571" s="189"/>
    </row>
    <row r="5572" spans="1:6" x14ac:dyDescent="0.25">
      <c r="A5572" s="189"/>
      <c r="B5572" s="189"/>
      <c r="C5572" s="189"/>
      <c r="D5572" s="189"/>
      <c r="E5572" s="189"/>
      <c r="F5572" s="189"/>
    </row>
    <row r="5573" spans="1:6" x14ac:dyDescent="0.25">
      <c r="A5573" s="189"/>
      <c r="B5573" s="189"/>
      <c r="C5573" s="189"/>
      <c r="D5573" s="189"/>
      <c r="E5573" s="189"/>
      <c r="F5573" s="189"/>
    </row>
    <row r="5574" spans="1:6" x14ac:dyDescent="0.25">
      <c r="A5574" s="189"/>
      <c r="B5574" s="189"/>
      <c r="C5574" s="189"/>
      <c r="D5574" s="189"/>
      <c r="E5574" s="189"/>
      <c r="F5574" s="189"/>
    </row>
    <row r="5575" spans="1:6" x14ac:dyDescent="0.25">
      <c r="A5575" s="189"/>
      <c r="B5575" s="189"/>
      <c r="C5575" s="189"/>
      <c r="D5575" s="189"/>
      <c r="E5575" s="189"/>
      <c r="F5575" s="189"/>
    </row>
    <row r="5576" spans="1:6" x14ac:dyDescent="0.25">
      <c r="A5576" s="189"/>
      <c r="B5576" s="189"/>
      <c r="C5576" s="189"/>
      <c r="D5576" s="189"/>
      <c r="E5576" s="189"/>
      <c r="F5576" s="189"/>
    </row>
    <row r="5577" spans="1:6" x14ac:dyDescent="0.25">
      <c r="A5577" s="189"/>
      <c r="B5577" s="189"/>
      <c r="C5577" s="189"/>
      <c r="D5577" s="189"/>
      <c r="E5577" s="189"/>
      <c r="F5577" s="189"/>
    </row>
    <row r="5578" spans="1:6" x14ac:dyDescent="0.25">
      <c r="A5578" s="189"/>
      <c r="B5578" s="189"/>
      <c r="C5578" s="189"/>
      <c r="D5578" s="189"/>
      <c r="E5578" s="189"/>
      <c r="F5578" s="189"/>
    </row>
    <row r="5579" spans="1:6" x14ac:dyDescent="0.25">
      <c r="A5579" s="189"/>
      <c r="B5579" s="189"/>
      <c r="C5579" s="189"/>
      <c r="D5579" s="189"/>
      <c r="E5579" s="189"/>
      <c r="F5579" s="189"/>
    </row>
    <row r="5580" spans="1:6" x14ac:dyDescent="0.25">
      <c r="A5580" s="189"/>
      <c r="B5580" s="189"/>
      <c r="C5580" s="189"/>
      <c r="D5580" s="189"/>
      <c r="E5580" s="189"/>
      <c r="F5580" s="189"/>
    </row>
    <row r="5581" spans="1:6" x14ac:dyDescent="0.25">
      <c r="A5581" s="189"/>
      <c r="B5581" s="189"/>
      <c r="C5581" s="189"/>
      <c r="D5581" s="189"/>
      <c r="E5581" s="189"/>
      <c r="F5581" s="189"/>
    </row>
    <row r="5582" spans="1:6" x14ac:dyDescent="0.25">
      <c r="A5582" s="189"/>
      <c r="B5582" s="189"/>
      <c r="C5582" s="189"/>
      <c r="D5582" s="189"/>
      <c r="E5582" s="189"/>
      <c r="F5582" s="189"/>
    </row>
    <row r="5583" spans="1:6" x14ac:dyDescent="0.25">
      <c r="A5583" s="189"/>
      <c r="B5583" s="189"/>
      <c r="C5583" s="189"/>
      <c r="D5583" s="189"/>
      <c r="E5583" s="189"/>
      <c r="F5583" s="189"/>
    </row>
    <row r="5584" spans="1:6" x14ac:dyDescent="0.25">
      <c r="A5584" s="189"/>
      <c r="B5584" s="189"/>
      <c r="C5584" s="189"/>
      <c r="D5584" s="189"/>
      <c r="E5584" s="189"/>
      <c r="F5584" s="189"/>
    </row>
    <row r="5585" spans="1:6" x14ac:dyDescent="0.25">
      <c r="A5585" s="189"/>
      <c r="B5585" s="189"/>
      <c r="C5585" s="189"/>
      <c r="D5585" s="189"/>
      <c r="E5585" s="189"/>
      <c r="F5585" s="189"/>
    </row>
    <row r="5586" spans="1:6" x14ac:dyDescent="0.25">
      <c r="A5586" s="189"/>
      <c r="B5586" s="189"/>
      <c r="C5586" s="189"/>
      <c r="D5586" s="189"/>
      <c r="E5586" s="189"/>
      <c r="F5586" s="189"/>
    </row>
    <row r="5587" spans="1:6" x14ac:dyDescent="0.25">
      <c r="A5587" s="189"/>
      <c r="B5587" s="189"/>
      <c r="C5587" s="189"/>
      <c r="D5587" s="189"/>
      <c r="E5587" s="189"/>
      <c r="F5587" s="189"/>
    </row>
    <row r="5588" spans="1:6" x14ac:dyDescent="0.25">
      <c r="A5588" s="189"/>
      <c r="B5588" s="189"/>
      <c r="C5588" s="189"/>
      <c r="D5588" s="189"/>
      <c r="E5588" s="189"/>
      <c r="F5588" s="189"/>
    </row>
    <row r="5589" spans="1:6" x14ac:dyDescent="0.25">
      <c r="A5589" s="189"/>
      <c r="B5589" s="189"/>
      <c r="C5589" s="189"/>
      <c r="D5589" s="189"/>
      <c r="E5589" s="189"/>
      <c r="F5589" s="189"/>
    </row>
    <row r="5590" spans="1:6" x14ac:dyDescent="0.25">
      <c r="A5590" s="189"/>
      <c r="B5590" s="189"/>
      <c r="C5590" s="189"/>
      <c r="D5590" s="189"/>
      <c r="E5590" s="189"/>
      <c r="F5590" s="189"/>
    </row>
    <row r="5591" spans="1:6" x14ac:dyDescent="0.25">
      <c r="A5591" s="189"/>
      <c r="B5591" s="189"/>
      <c r="C5591" s="189"/>
      <c r="D5591" s="189"/>
      <c r="E5591" s="189"/>
      <c r="F5591" s="189"/>
    </row>
    <row r="5592" spans="1:6" x14ac:dyDescent="0.25">
      <c r="A5592" s="189"/>
      <c r="B5592" s="189"/>
      <c r="C5592" s="189"/>
      <c r="D5592" s="189"/>
      <c r="E5592" s="189"/>
      <c r="F5592" s="189"/>
    </row>
    <row r="5593" spans="1:6" x14ac:dyDescent="0.25">
      <c r="A5593" s="189"/>
      <c r="B5593" s="189"/>
      <c r="C5593" s="189"/>
      <c r="D5593" s="189"/>
      <c r="E5593" s="189"/>
      <c r="F5593" s="189"/>
    </row>
    <row r="5594" spans="1:6" x14ac:dyDescent="0.25">
      <c r="A5594" s="189"/>
      <c r="B5594" s="189"/>
      <c r="C5594" s="189"/>
      <c r="D5594" s="189"/>
      <c r="E5594" s="189"/>
      <c r="F5594" s="189"/>
    </row>
    <row r="5595" spans="1:6" x14ac:dyDescent="0.25">
      <c r="A5595" s="189"/>
      <c r="B5595" s="189"/>
      <c r="C5595" s="189"/>
      <c r="D5595" s="189"/>
      <c r="E5595" s="189"/>
      <c r="F5595" s="189"/>
    </row>
    <row r="5596" spans="1:6" x14ac:dyDescent="0.25">
      <c r="A5596" s="189"/>
      <c r="B5596" s="189"/>
      <c r="C5596" s="189"/>
      <c r="D5596" s="189"/>
      <c r="E5596" s="189"/>
      <c r="F5596" s="189"/>
    </row>
    <row r="5597" spans="1:6" x14ac:dyDescent="0.25">
      <c r="A5597" s="189"/>
      <c r="B5597" s="189"/>
      <c r="C5597" s="189"/>
      <c r="D5597" s="189"/>
      <c r="E5597" s="189"/>
      <c r="F5597" s="189"/>
    </row>
    <row r="5598" spans="1:6" x14ac:dyDescent="0.25">
      <c r="A5598" s="189"/>
      <c r="B5598" s="189"/>
      <c r="C5598" s="189"/>
      <c r="D5598" s="189"/>
      <c r="E5598" s="189"/>
      <c r="F5598" s="189"/>
    </row>
    <row r="5599" spans="1:6" x14ac:dyDescent="0.25">
      <c r="A5599" s="189"/>
      <c r="B5599" s="189"/>
      <c r="C5599" s="189"/>
      <c r="D5599" s="189"/>
      <c r="E5599" s="189"/>
      <c r="F5599" s="189"/>
    </row>
    <row r="5600" spans="1:6" x14ac:dyDescent="0.25">
      <c r="A5600" s="189"/>
      <c r="B5600" s="189"/>
      <c r="C5600" s="189"/>
      <c r="D5600" s="189"/>
      <c r="E5600" s="189"/>
      <c r="F5600" s="189"/>
    </row>
    <row r="5601" spans="1:6" x14ac:dyDescent="0.25">
      <c r="A5601" s="189"/>
      <c r="B5601" s="189"/>
      <c r="C5601" s="189"/>
      <c r="D5601" s="189"/>
      <c r="E5601" s="189"/>
      <c r="F5601" s="189"/>
    </row>
    <row r="5602" spans="1:6" x14ac:dyDescent="0.25">
      <c r="A5602" s="189"/>
      <c r="B5602" s="189"/>
      <c r="C5602" s="189"/>
      <c r="D5602" s="189"/>
      <c r="E5602" s="189"/>
      <c r="F5602" s="189"/>
    </row>
    <row r="5603" spans="1:6" x14ac:dyDescent="0.25">
      <c r="A5603" s="189"/>
      <c r="B5603" s="189"/>
      <c r="C5603" s="189"/>
      <c r="D5603" s="189"/>
      <c r="E5603" s="189"/>
      <c r="F5603" s="189"/>
    </row>
    <row r="5604" spans="1:6" x14ac:dyDescent="0.25">
      <c r="A5604" s="189"/>
      <c r="B5604" s="189"/>
      <c r="C5604" s="189"/>
      <c r="D5604" s="189"/>
      <c r="E5604" s="189"/>
      <c r="F5604" s="189"/>
    </row>
    <row r="5605" spans="1:6" x14ac:dyDescent="0.25">
      <c r="A5605" s="189"/>
      <c r="B5605" s="189"/>
      <c r="C5605" s="189"/>
      <c r="D5605" s="189"/>
      <c r="E5605" s="189"/>
      <c r="F5605" s="189"/>
    </row>
    <row r="5606" spans="1:6" x14ac:dyDescent="0.25">
      <c r="A5606" s="189"/>
      <c r="B5606" s="189"/>
      <c r="C5606" s="189"/>
      <c r="D5606" s="189"/>
      <c r="E5606" s="189"/>
      <c r="F5606" s="189"/>
    </row>
    <row r="5607" spans="1:6" x14ac:dyDescent="0.25">
      <c r="A5607" s="189"/>
      <c r="B5607" s="189"/>
      <c r="C5607" s="189"/>
      <c r="D5607" s="189"/>
      <c r="E5607" s="189"/>
      <c r="F5607" s="189"/>
    </row>
    <row r="5608" spans="1:6" x14ac:dyDescent="0.25">
      <c r="A5608" s="189"/>
      <c r="B5608" s="189"/>
      <c r="C5608" s="189"/>
      <c r="D5608" s="189"/>
      <c r="E5608" s="189"/>
      <c r="F5608" s="189"/>
    </row>
    <row r="5609" spans="1:6" x14ac:dyDescent="0.25">
      <c r="A5609" s="189"/>
      <c r="B5609" s="189"/>
      <c r="C5609" s="189"/>
      <c r="D5609" s="189"/>
      <c r="E5609" s="189"/>
      <c r="F5609" s="189"/>
    </row>
    <row r="5610" spans="1:6" x14ac:dyDescent="0.25">
      <c r="A5610" s="189"/>
      <c r="B5610" s="189"/>
      <c r="C5610" s="189"/>
      <c r="D5610" s="189"/>
      <c r="E5610" s="189"/>
      <c r="F5610" s="189"/>
    </row>
    <row r="5611" spans="1:6" x14ac:dyDescent="0.25">
      <c r="A5611" s="189"/>
      <c r="B5611" s="189"/>
      <c r="C5611" s="189"/>
      <c r="D5611" s="189"/>
      <c r="E5611" s="189"/>
      <c r="F5611" s="189"/>
    </row>
    <row r="5612" spans="1:6" x14ac:dyDescent="0.25">
      <c r="A5612" s="189"/>
      <c r="B5612" s="189"/>
      <c r="C5612" s="189"/>
      <c r="D5612" s="189"/>
      <c r="E5612" s="189"/>
      <c r="F5612" s="189"/>
    </row>
    <row r="5613" spans="1:6" x14ac:dyDescent="0.25">
      <c r="A5613" s="189"/>
      <c r="B5613" s="189"/>
      <c r="C5613" s="189"/>
      <c r="D5613" s="189"/>
      <c r="E5613" s="189"/>
      <c r="F5613" s="189"/>
    </row>
    <row r="5614" spans="1:6" x14ac:dyDescent="0.25">
      <c r="A5614" s="189"/>
      <c r="B5614" s="189"/>
      <c r="C5614" s="189"/>
      <c r="D5614" s="189"/>
      <c r="E5614" s="189"/>
      <c r="F5614" s="189"/>
    </row>
    <row r="5615" spans="1:6" x14ac:dyDescent="0.25">
      <c r="A5615" s="189"/>
      <c r="B5615" s="189"/>
      <c r="C5615" s="189"/>
      <c r="D5615" s="189"/>
      <c r="E5615" s="189"/>
      <c r="F5615" s="189"/>
    </row>
    <row r="5616" spans="1:6" x14ac:dyDescent="0.25">
      <c r="A5616" s="189"/>
      <c r="B5616" s="189"/>
      <c r="C5616" s="189"/>
      <c r="D5616" s="189"/>
      <c r="E5616" s="189"/>
      <c r="F5616" s="189"/>
    </row>
    <row r="5617" spans="1:6" x14ac:dyDescent="0.25">
      <c r="A5617" s="189"/>
      <c r="B5617" s="189"/>
      <c r="C5617" s="189"/>
      <c r="D5617" s="189"/>
      <c r="E5617" s="189"/>
      <c r="F5617" s="189"/>
    </row>
    <row r="5618" spans="1:6" x14ac:dyDescent="0.25">
      <c r="A5618" s="189"/>
      <c r="B5618" s="189"/>
      <c r="C5618" s="189"/>
      <c r="D5618" s="189"/>
      <c r="E5618" s="189"/>
      <c r="F5618" s="189"/>
    </row>
    <row r="5619" spans="1:6" x14ac:dyDescent="0.25">
      <c r="A5619" s="189"/>
      <c r="B5619" s="189"/>
      <c r="C5619" s="189"/>
      <c r="D5619" s="189"/>
      <c r="E5619" s="189"/>
      <c r="F5619" s="189"/>
    </row>
    <row r="5620" spans="1:6" x14ac:dyDescent="0.25">
      <c r="A5620" s="189"/>
      <c r="B5620" s="189"/>
      <c r="C5620" s="189"/>
      <c r="D5620" s="189"/>
      <c r="E5620" s="189"/>
      <c r="F5620" s="189"/>
    </row>
    <row r="5621" spans="1:6" x14ac:dyDescent="0.25">
      <c r="A5621" s="189"/>
      <c r="B5621" s="189"/>
      <c r="C5621" s="189"/>
      <c r="D5621" s="189"/>
      <c r="E5621" s="189"/>
      <c r="F5621" s="189"/>
    </row>
    <row r="5622" spans="1:6" x14ac:dyDescent="0.25">
      <c r="A5622" s="189"/>
      <c r="B5622" s="189"/>
      <c r="C5622" s="189"/>
      <c r="D5622" s="189"/>
      <c r="E5622" s="189"/>
      <c r="F5622" s="189"/>
    </row>
    <row r="5623" spans="1:6" x14ac:dyDescent="0.25">
      <c r="A5623" s="189"/>
      <c r="B5623" s="189"/>
      <c r="C5623" s="189"/>
      <c r="D5623" s="189"/>
      <c r="E5623" s="189"/>
      <c r="F5623" s="189"/>
    </row>
    <row r="5624" spans="1:6" x14ac:dyDescent="0.25">
      <c r="A5624" s="189"/>
      <c r="B5624" s="189"/>
      <c r="C5624" s="189"/>
      <c r="D5624" s="189"/>
      <c r="E5624" s="189"/>
      <c r="F5624" s="189"/>
    </row>
    <row r="5625" spans="1:6" x14ac:dyDescent="0.25">
      <c r="A5625" s="189"/>
      <c r="B5625" s="189"/>
      <c r="C5625" s="189"/>
      <c r="D5625" s="189"/>
      <c r="E5625" s="189"/>
      <c r="F5625" s="189"/>
    </row>
    <row r="5626" spans="1:6" x14ac:dyDescent="0.25">
      <c r="A5626" s="189"/>
      <c r="B5626" s="189"/>
      <c r="C5626" s="189"/>
      <c r="D5626" s="189"/>
      <c r="E5626" s="189"/>
      <c r="F5626" s="189"/>
    </row>
    <row r="5627" spans="1:6" x14ac:dyDescent="0.25">
      <c r="A5627" s="189"/>
      <c r="B5627" s="189"/>
      <c r="C5627" s="189"/>
      <c r="D5627" s="189"/>
      <c r="E5627" s="189"/>
      <c r="F5627" s="189"/>
    </row>
    <row r="5628" spans="1:6" x14ac:dyDescent="0.25">
      <c r="A5628" s="189"/>
      <c r="B5628" s="189"/>
      <c r="C5628" s="189"/>
      <c r="D5628" s="189"/>
      <c r="E5628" s="189"/>
      <c r="F5628" s="189"/>
    </row>
    <row r="5629" spans="1:6" x14ac:dyDescent="0.25">
      <c r="A5629" s="189"/>
      <c r="B5629" s="189"/>
      <c r="C5629" s="189"/>
      <c r="D5629" s="189"/>
      <c r="E5629" s="189"/>
      <c r="F5629" s="189"/>
    </row>
    <row r="5630" spans="1:6" x14ac:dyDescent="0.25">
      <c r="A5630" s="189"/>
      <c r="B5630" s="189"/>
      <c r="C5630" s="189"/>
      <c r="D5630" s="189"/>
      <c r="E5630" s="189"/>
      <c r="F5630" s="189"/>
    </row>
    <row r="5631" spans="1:6" x14ac:dyDescent="0.25">
      <c r="A5631" s="189"/>
      <c r="B5631" s="189"/>
      <c r="C5631" s="189"/>
      <c r="D5631" s="189"/>
      <c r="E5631" s="189"/>
      <c r="F5631" s="189"/>
    </row>
    <row r="5632" spans="1:6" x14ac:dyDescent="0.25">
      <c r="A5632" s="189"/>
      <c r="B5632" s="189"/>
      <c r="C5632" s="189"/>
      <c r="D5632" s="189"/>
      <c r="E5632" s="189"/>
      <c r="F5632" s="189"/>
    </row>
    <row r="5633" spans="1:6" x14ac:dyDescent="0.25">
      <c r="A5633" s="189"/>
      <c r="B5633" s="189"/>
      <c r="C5633" s="189"/>
      <c r="D5633" s="189"/>
      <c r="E5633" s="189"/>
      <c r="F5633" s="189"/>
    </row>
    <row r="5634" spans="1:6" x14ac:dyDescent="0.25">
      <c r="A5634" s="189"/>
      <c r="B5634" s="189"/>
      <c r="C5634" s="189"/>
      <c r="D5634" s="189"/>
      <c r="E5634" s="189"/>
      <c r="F5634" s="189"/>
    </row>
    <row r="5635" spans="1:6" x14ac:dyDescent="0.25">
      <c r="A5635" s="189"/>
      <c r="B5635" s="189"/>
      <c r="C5635" s="189"/>
      <c r="D5635" s="189"/>
      <c r="E5635" s="189"/>
      <c r="F5635" s="189"/>
    </row>
    <row r="5636" spans="1:6" x14ac:dyDescent="0.25">
      <c r="A5636" s="189"/>
      <c r="B5636" s="189"/>
      <c r="C5636" s="189"/>
      <c r="D5636" s="189"/>
      <c r="E5636" s="189"/>
      <c r="F5636" s="189"/>
    </row>
    <row r="5637" spans="1:6" x14ac:dyDescent="0.25">
      <c r="A5637" s="189"/>
      <c r="B5637" s="189"/>
      <c r="C5637" s="189"/>
      <c r="D5637" s="189"/>
      <c r="E5637" s="189"/>
      <c r="F5637" s="189"/>
    </row>
    <row r="5638" spans="1:6" x14ac:dyDescent="0.25">
      <c r="A5638" s="189"/>
      <c r="B5638" s="189"/>
      <c r="C5638" s="189"/>
      <c r="D5638" s="189"/>
      <c r="E5638" s="189"/>
      <c r="F5638" s="189"/>
    </row>
    <row r="5639" spans="1:6" x14ac:dyDescent="0.25">
      <c r="A5639" s="189"/>
      <c r="B5639" s="189"/>
      <c r="C5639" s="189"/>
      <c r="D5639" s="189"/>
      <c r="E5639" s="189"/>
      <c r="F5639" s="189"/>
    </row>
    <row r="5640" spans="1:6" x14ac:dyDescent="0.25">
      <c r="A5640" s="189"/>
      <c r="B5640" s="189"/>
      <c r="C5640" s="189"/>
      <c r="D5640" s="189"/>
      <c r="E5640" s="189"/>
      <c r="F5640" s="189"/>
    </row>
    <row r="5641" spans="1:6" x14ac:dyDescent="0.25">
      <c r="A5641" s="189"/>
      <c r="B5641" s="189"/>
      <c r="C5641" s="189"/>
      <c r="D5641" s="189"/>
      <c r="E5641" s="189"/>
      <c r="F5641" s="189"/>
    </row>
    <row r="5642" spans="1:6" x14ac:dyDescent="0.25">
      <c r="A5642" s="189"/>
      <c r="B5642" s="189"/>
      <c r="C5642" s="189"/>
      <c r="D5642" s="189"/>
      <c r="E5642" s="189"/>
      <c r="F5642" s="189"/>
    </row>
    <row r="5643" spans="1:6" x14ac:dyDescent="0.25">
      <c r="A5643" s="189"/>
      <c r="B5643" s="189"/>
      <c r="C5643" s="189"/>
      <c r="D5643" s="189"/>
      <c r="E5643" s="189"/>
      <c r="F5643" s="189"/>
    </row>
    <row r="5644" spans="1:6" x14ac:dyDescent="0.25">
      <c r="A5644" s="189"/>
      <c r="B5644" s="189"/>
      <c r="C5644" s="189"/>
      <c r="D5644" s="189"/>
      <c r="E5644" s="189"/>
      <c r="F5644" s="189"/>
    </row>
    <row r="5645" spans="1:6" x14ac:dyDescent="0.25">
      <c r="A5645" s="189"/>
      <c r="B5645" s="189"/>
      <c r="C5645" s="189"/>
      <c r="D5645" s="189"/>
      <c r="E5645" s="189"/>
      <c r="F5645" s="189"/>
    </row>
    <row r="5646" spans="1:6" x14ac:dyDescent="0.25">
      <c r="A5646" s="189"/>
      <c r="B5646" s="189"/>
      <c r="C5646" s="189"/>
      <c r="D5646" s="189"/>
      <c r="E5646" s="189"/>
      <c r="F5646" s="189"/>
    </row>
    <row r="5647" spans="1:6" x14ac:dyDescent="0.25">
      <c r="A5647" s="189"/>
      <c r="B5647" s="189"/>
      <c r="C5647" s="189"/>
      <c r="D5647" s="189"/>
      <c r="E5647" s="189"/>
      <c r="F5647" s="189"/>
    </row>
    <row r="5648" spans="1:6" x14ac:dyDescent="0.25">
      <c r="A5648" s="189"/>
      <c r="B5648" s="189"/>
      <c r="C5648" s="189"/>
      <c r="D5648" s="189"/>
      <c r="E5648" s="189"/>
      <c r="F5648" s="189"/>
    </row>
    <row r="5649" spans="1:6" x14ac:dyDescent="0.25">
      <c r="A5649" s="189"/>
      <c r="B5649" s="189"/>
      <c r="C5649" s="189"/>
      <c r="D5649" s="189"/>
      <c r="E5649" s="189"/>
      <c r="F5649" s="189"/>
    </row>
    <row r="5650" spans="1:6" x14ac:dyDescent="0.25">
      <c r="A5650" s="189"/>
      <c r="B5650" s="189"/>
      <c r="C5650" s="189"/>
      <c r="D5650" s="189"/>
      <c r="E5650" s="189"/>
      <c r="F5650" s="189"/>
    </row>
    <row r="5651" spans="1:6" x14ac:dyDescent="0.25">
      <c r="A5651" s="189"/>
      <c r="B5651" s="189"/>
      <c r="C5651" s="189"/>
      <c r="D5651" s="189"/>
      <c r="E5651" s="189"/>
      <c r="F5651" s="189"/>
    </row>
    <row r="5652" spans="1:6" x14ac:dyDescent="0.25">
      <c r="A5652" s="189"/>
      <c r="B5652" s="189"/>
      <c r="C5652" s="189"/>
      <c r="D5652" s="189"/>
      <c r="E5652" s="189"/>
      <c r="F5652" s="189"/>
    </row>
    <row r="5653" spans="1:6" x14ac:dyDescent="0.25">
      <c r="A5653" s="189"/>
      <c r="B5653" s="189"/>
      <c r="C5653" s="189"/>
      <c r="D5653" s="189"/>
      <c r="E5653" s="189"/>
      <c r="F5653" s="189"/>
    </row>
    <row r="5654" spans="1:6" x14ac:dyDescent="0.25">
      <c r="A5654" s="189"/>
      <c r="B5654" s="189"/>
      <c r="C5654" s="189"/>
      <c r="D5654" s="189"/>
      <c r="E5654" s="189"/>
      <c r="F5654" s="189"/>
    </row>
    <row r="5655" spans="1:6" x14ac:dyDescent="0.25">
      <c r="A5655" s="189"/>
      <c r="B5655" s="189"/>
      <c r="C5655" s="189"/>
      <c r="D5655" s="189"/>
      <c r="E5655" s="189"/>
      <c r="F5655" s="189"/>
    </row>
    <row r="5656" spans="1:6" x14ac:dyDescent="0.25">
      <c r="A5656" s="189"/>
      <c r="B5656" s="189"/>
      <c r="C5656" s="189"/>
      <c r="D5656" s="189"/>
      <c r="E5656" s="189"/>
      <c r="F5656" s="189"/>
    </row>
    <row r="5657" spans="1:6" x14ac:dyDescent="0.25">
      <c r="A5657" s="189"/>
      <c r="B5657" s="189"/>
      <c r="C5657" s="189"/>
      <c r="D5657" s="189"/>
      <c r="E5657" s="189"/>
      <c r="F5657" s="189"/>
    </row>
    <row r="5658" spans="1:6" x14ac:dyDescent="0.25">
      <c r="A5658" s="189"/>
      <c r="B5658" s="189"/>
      <c r="C5658" s="189"/>
      <c r="D5658" s="189"/>
      <c r="E5658" s="189"/>
      <c r="F5658" s="189"/>
    </row>
    <row r="5659" spans="1:6" x14ac:dyDescent="0.25">
      <c r="A5659" s="189"/>
      <c r="B5659" s="189"/>
      <c r="C5659" s="189"/>
      <c r="D5659" s="189"/>
      <c r="E5659" s="189"/>
      <c r="F5659" s="189"/>
    </row>
    <row r="5660" spans="1:6" x14ac:dyDescent="0.25">
      <c r="A5660" s="189"/>
      <c r="B5660" s="189"/>
      <c r="C5660" s="189"/>
      <c r="D5660" s="189"/>
      <c r="E5660" s="189"/>
      <c r="F5660" s="189"/>
    </row>
    <row r="5661" spans="1:6" x14ac:dyDescent="0.25">
      <c r="A5661" s="189"/>
      <c r="B5661" s="189"/>
      <c r="C5661" s="189"/>
      <c r="D5661" s="189"/>
      <c r="E5661" s="189"/>
      <c r="F5661" s="189"/>
    </row>
    <row r="5662" spans="1:6" x14ac:dyDescent="0.25">
      <c r="A5662" s="189"/>
      <c r="B5662" s="189"/>
      <c r="C5662" s="189"/>
      <c r="D5662" s="189"/>
      <c r="E5662" s="189"/>
      <c r="F5662" s="189"/>
    </row>
    <row r="5663" spans="1:6" x14ac:dyDescent="0.25">
      <c r="A5663" s="189"/>
      <c r="B5663" s="189"/>
      <c r="C5663" s="189"/>
      <c r="D5663" s="189"/>
      <c r="E5663" s="189"/>
      <c r="F5663" s="189"/>
    </row>
    <row r="5664" spans="1:6" x14ac:dyDescent="0.25">
      <c r="A5664" s="189"/>
      <c r="B5664" s="189"/>
      <c r="C5664" s="189"/>
      <c r="D5664" s="189"/>
      <c r="E5664" s="189"/>
      <c r="F5664" s="189"/>
    </row>
    <row r="5665" spans="1:6" x14ac:dyDescent="0.25">
      <c r="A5665" s="189"/>
      <c r="B5665" s="189"/>
      <c r="C5665" s="189"/>
      <c r="D5665" s="189"/>
      <c r="E5665" s="189"/>
      <c r="F5665" s="189"/>
    </row>
    <row r="5666" spans="1:6" x14ac:dyDescent="0.25">
      <c r="A5666" s="189"/>
      <c r="B5666" s="189"/>
      <c r="C5666" s="189"/>
      <c r="D5666" s="189"/>
      <c r="E5666" s="189"/>
      <c r="F5666" s="189"/>
    </row>
    <row r="5667" spans="1:6" x14ac:dyDescent="0.25">
      <c r="A5667" s="189"/>
      <c r="B5667" s="189"/>
      <c r="C5667" s="189"/>
      <c r="D5667" s="189"/>
      <c r="E5667" s="189"/>
      <c r="F5667" s="189"/>
    </row>
    <row r="5668" spans="1:6" x14ac:dyDescent="0.25">
      <c r="A5668" s="189"/>
      <c r="B5668" s="189"/>
      <c r="C5668" s="189"/>
      <c r="D5668" s="189"/>
      <c r="E5668" s="189"/>
      <c r="F5668" s="189"/>
    </row>
    <row r="5669" spans="1:6" x14ac:dyDescent="0.25">
      <c r="A5669" s="189"/>
      <c r="B5669" s="189"/>
      <c r="C5669" s="189"/>
      <c r="D5669" s="189"/>
      <c r="E5669" s="189"/>
      <c r="F5669" s="189"/>
    </row>
    <row r="5670" spans="1:6" x14ac:dyDescent="0.25">
      <c r="A5670" s="189"/>
      <c r="B5670" s="189"/>
      <c r="C5670" s="189"/>
      <c r="D5670" s="189"/>
      <c r="E5670" s="189"/>
      <c r="F5670" s="189"/>
    </row>
    <row r="5671" spans="1:6" x14ac:dyDescent="0.25">
      <c r="A5671" s="189"/>
      <c r="B5671" s="189"/>
      <c r="C5671" s="189"/>
      <c r="D5671" s="189"/>
      <c r="E5671" s="189"/>
      <c r="F5671" s="189"/>
    </row>
    <row r="5672" spans="1:6" x14ac:dyDescent="0.25">
      <c r="A5672" s="189"/>
      <c r="B5672" s="189"/>
      <c r="C5672" s="189"/>
      <c r="D5672" s="189"/>
      <c r="E5672" s="189"/>
      <c r="F5672" s="189"/>
    </row>
    <row r="5673" spans="1:6" x14ac:dyDescent="0.25">
      <c r="A5673" s="189"/>
      <c r="B5673" s="189"/>
      <c r="C5673" s="189"/>
      <c r="D5673" s="189"/>
      <c r="E5673" s="189"/>
      <c r="F5673" s="189"/>
    </row>
    <row r="5674" spans="1:6" x14ac:dyDescent="0.25">
      <c r="A5674" s="189"/>
      <c r="B5674" s="189"/>
      <c r="C5674" s="189"/>
      <c r="D5674" s="189"/>
      <c r="E5674" s="189"/>
      <c r="F5674" s="189"/>
    </row>
    <row r="5675" spans="1:6" x14ac:dyDescent="0.25">
      <c r="A5675" s="189"/>
      <c r="B5675" s="189"/>
      <c r="C5675" s="189"/>
      <c r="D5675" s="189"/>
      <c r="E5675" s="189"/>
      <c r="F5675" s="189"/>
    </row>
    <row r="5676" spans="1:6" x14ac:dyDescent="0.25">
      <c r="A5676" s="189"/>
      <c r="B5676" s="189"/>
      <c r="C5676" s="189"/>
      <c r="D5676" s="189"/>
      <c r="E5676" s="189"/>
      <c r="F5676" s="189"/>
    </row>
    <row r="5677" spans="1:6" x14ac:dyDescent="0.25">
      <c r="A5677" s="189"/>
      <c r="B5677" s="189"/>
      <c r="C5677" s="189"/>
      <c r="D5677" s="189"/>
      <c r="E5677" s="189"/>
      <c r="F5677" s="189"/>
    </row>
    <row r="5678" spans="1:6" x14ac:dyDescent="0.25">
      <c r="A5678" s="189"/>
      <c r="B5678" s="189"/>
      <c r="C5678" s="189"/>
      <c r="D5678" s="189"/>
      <c r="E5678" s="189"/>
      <c r="F5678" s="189"/>
    </row>
    <row r="5679" spans="1:6" x14ac:dyDescent="0.25">
      <c r="A5679" s="189"/>
      <c r="B5679" s="189"/>
      <c r="C5679" s="189"/>
      <c r="D5679" s="189"/>
      <c r="E5679" s="189"/>
      <c r="F5679" s="189"/>
    </row>
    <row r="5680" spans="1:6" x14ac:dyDescent="0.25">
      <c r="A5680" s="189"/>
      <c r="B5680" s="189"/>
      <c r="C5680" s="189"/>
      <c r="D5680" s="189"/>
      <c r="E5680" s="189"/>
      <c r="F5680" s="189"/>
    </row>
    <row r="5681" spans="1:6" x14ac:dyDescent="0.25">
      <c r="A5681" s="189"/>
      <c r="B5681" s="189"/>
      <c r="C5681" s="189"/>
      <c r="D5681" s="189"/>
      <c r="E5681" s="189"/>
      <c r="F5681" s="189"/>
    </row>
    <row r="5682" spans="1:6" x14ac:dyDescent="0.25">
      <c r="A5682" s="189"/>
      <c r="B5682" s="189"/>
      <c r="C5682" s="189"/>
      <c r="D5682" s="189"/>
      <c r="E5682" s="189"/>
      <c r="F5682" s="189"/>
    </row>
    <row r="5683" spans="1:6" x14ac:dyDescent="0.25">
      <c r="A5683" s="189"/>
      <c r="B5683" s="189"/>
      <c r="C5683" s="189"/>
      <c r="D5683" s="189"/>
      <c r="E5683" s="189"/>
      <c r="F5683" s="189"/>
    </row>
    <row r="5684" spans="1:6" x14ac:dyDescent="0.25">
      <c r="A5684" s="189"/>
      <c r="B5684" s="189"/>
      <c r="C5684" s="189"/>
      <c r="D5684" s="189"/>
      <c r="E5684" s="189"/>
      <c r="F5684" s="189"/>
    </row>
    <row r="5685" spans="1:6" x14ac:dyDescent="0.25">
      <c r="A5685" s="189"/>
      <c r="B5685" s="189"/>
      <c r="C5685" s="189"/>
      <c r="D5685" s="189"/>
      <c r="E5685" s="189"/>
      <c r="F5685" s="189"/>
    </row>
    <row r="5686" spans="1:6" x14ac:dyDescent="0.25">
      <c r="A5686" s="189"/>
      <c r="B5686" s="189"/>
      <c r="C5686" s="189"/>
      <c r="D5686" s="189"/>
      <c r="E5686" s="189"/>
      <c r="F5686" s="189"/>
    </row>
    <row r="5687" spans="1:6" x14ac:dyDescent="0.25">
      <c r="A5687" s="189"/>
      <c r="B5687" s="189"/>
      <c r="C5687" s="189"/>
      <c r="D5687" s="189"/>
      <c r="E5687" s="189"/>
      <c r="F5687" s="189"/>
    </row>
    <row r="5688" spans="1:6" x14ac:dyDescent="0.25">
      <c r="A5688" s="189"/>
      <c r="B5688" s="189"/>
      <c r="C5688" s="189"/>
      <c r="D5688" s="189"/>
      <c r="E5688" s="189"/>
      <c r="F5688" s="189"/>
    </row>
    <row r="5689" spans="1:6" x14ac:dyDescent="0.25">
      <c r="A5689" s="189"/>
      <c r="B5689" s="189"/>
      <c r="C5689" s="189"/>
      <c r="D5689" s="189"/>
      <c r="E5689" s="189"/>
      <c r="F5689" s="189"/>
    </row>
    <row r="5690" spans="1:6" x14ac:dyDescent="0.25">
      <c r="A5690" s="189"/>
      <c r="B5690" s="189"/>
      <c r="C5690" s="189"/>
      <c r="D5690" s="189"/>
      <c r="E5690" s="189"/>
      <c r="F5690" s="189"/>
    </row>
    <row r="5691" spans="1:6" x14ac:dyDescent="0.25">
      <c r="A5691" s="189"/>
      <c r="B5691" s="189"/>
      <c r="C5691" s="189"/>
      <c r="D5691" s="189"/>
      <c r="E5691" s="189"/>
      <c r="F5691" s="189"/>
    </row>
    <row r="5692" spans="1:6" x14ac:dyDescent="0.25">
      <c r="A5692" s="189"/>
      <c r="B5692" s="189"/>
      <c r="C5692" s="189"/>
      <c r="D5692" s="189"/>
      <c r="E5692" s="189"/>
      <c r="F5692" s="189"/>
    </row>
    <row r="5693" spans="1:6" x14ac:dyDescent="0.25">
      <c r="A5693" s="189"/>
      <c r="B5693" s="189"/>
      <c r="C5693" s="189"/>
      <c r="D5693" s="189"/>
      <c r="E5693" s="189"/>
      <c r="F5693" s="189"/>
    </row>
    <row r="5694" spans="1:6" x14ac:dyDescent="0.25">
      <c r="A5694" s="189"/>
      <c r="B5694" s="189"/>
      <c r="C5694" s="189"/>
      <c r="D5694" s="189"/>
      <c r="E5694" s="189"/>
      <c r="F5694" s="189"/>
    </row>
    <row r="5695" spans="1:6" x14ac:dyDescent="0.25">
      <c r="A5695" s="189"/>
      <c r="B5695" s="189"/>
      <c r="C5695" s="189"/>
      <c r="D5695" s="189"/>
      <c r="E5695" s="189"/>
      <c r="F5695" s="189"/>
    </row>
    <row r="5696" spans="1:6" x14ac:dyDescent="0.25">
      <c r="A5696" s="189"/>
      <c r="B5696" s="189"/>
      <c r="C5696" s="189"/>
      <c r="D5696" s="189"/>
      <c r="E5696" s="189"/>
      <c r="F5696" s="189"/>
    </row>
    <row r="5697" spans="1:6" x14ac:dyDescent="0.25">
      <c r="A5697" s="189"/>
      <c r="B5697" s="189"/>
      <c r="C5697" s="189"/>
      <c r="D5697" s="189"/>
      <c r="E5697" s="189"/>
      <c r="F5697" s="189"/>
    </row>
    <row r="5698" spans="1:6" x14ac:dyDescent="0.25">
      <c r="A5698" s="189"/>
      <c r="B5698" s="189"/>
      <c r="C5698" s="189"/>
      <c r="D5698" s="189"/>
      <c r="E5698" s="189"/>
      <c r="F5698" s="189"/>
    </row>
    <row r="5699" spans="1:6" x14ac:dyDescent="0.25">
      <c r="A5699" s="189"/>
      <c r="B5699" s="189"/>
      <c r="C5699" s="189"/>
      <c r="D5699" s="189"/>
      <c r="E5699" s="189"/>
      <c r="F5699" s="189"/>
    </row>
    <row r="5700" spans="1:6" x14ac:dyDescent="0.25">
      <c r="A5700" s="189"/>
      <c r="B5700" s="189"/>
      <c r="C5700" s="189"/>
      <c r="D5700" s="189"/>
      <c r="E5700" s="189"/>
      <c r="F5700" s="189"/>
    </row>
    <row r="5701" spans="1:6" x14ac:dyDescent="0.25">
      <c r="A5701" s="189"/>
      <c r="B5701" s="189"/>
      <c r="C5701" s="189"/>
      <c r="D5701" s="189"/>
      <c r="E5701" s="189"/>
      <c r="F5701" s="189"/>
    </row>
    <row r="5702" spans="1:6" x14ac:dyDescent="0.25">
      <c r="A5702" s="189"/>
      <c r="B5702" s="189"/>
      <c r="C5702" s="189"/>
      <c r="D5702" s="189"/>
      <c r="E5702" s="189"/>
      <c r="F5702" s="189"/>
    </row>
    <row r="5703" spans="1:6" x14ac:dyDescent="0.25">
      <c r="A5703" s="189"/>
      <c r="B5703" s="189"/>
      <c r="C5703" s="189"/>
      <c r="D5703" s="189"/>
      <c r="E5703" s="189"/>
      <c r="F5703" s="189"/>
    </row>
    <row r="5704" spans="1:6" x14ac:dyDescent="0.25">
      <c r="A5704" s="189"/>
      <c r="B5704" s="189"/>
      <c r="C5704" s="189"/>
      <c r="D5704" s="189"/>
      <c r="E5704" s="189"/>
      <c r="F5704" s="189"/>
    </row>
    <row r="5705" spans="1:6" x14ac:dyDescent="0.25">
      <c r="A5705" s="189"/>
      <c r="B5705" s="189"/>
      <c r="C5705" s="189"/>
      <c r="D5705" s="189"/>
      <c r="E5705" s="189"/>
      <c r="F5705" s="189"/>
    </row>
    <row r="5706" spans="1:6" x14ac:dyDescent="0.25">
      <c r="A5706" s="189"/>
      <c r="B5706" s="189"/>
      <c r="C5706" s="189"/>
      <c r="D5706" s="189"/>
      <c r="E5706" s="189"/>
      <c r="F5706" s="189"/>
    </row>
    <row r="5707" spans="1:6" x14ac:dyDescent="0.25">
      <c r="A5707" s="189"/>
      <c r="B5707" s="189"/>
      <c r="C5707" s="189"/>
      <c r="D5707" s="189"/>
      <c r="E5707" s="189"/>
      <c r="F5707" s="189"/>
    </row>
    <row r="5708" spans="1:6" x14ac:dyDescent="0.25">
      <c r="A5708" s="189"/>
      <c r="B5708" s="189"/>
      <c r="C5708" s="189"/>
      <c r="D5708" s="189"/>
      <c r="E5708" s="189"/>
      <c r="F5708" s="189"/>
    </row>
    <row r="5709" spans="1:6" x14ac:dyDescent="0.25">
      <c r="A5709" s="189"/>
      <c r="B5709" s="189"/>
      <c r="C5709" s="189"/>
      <c r="D5709" s="189"/>
      <c r="E5709" s="189"/>
      <c r="F5709" s="189"/>
    </row>
    <row r="5710" spans="1:6" x14ac:dyDescent="0.25">
      <c r="A5710" s="189"/>
      <c r="B5710" s="189"/>
      <c r="C5710" s="189"/>
      <c r="D5710" s="189"/>
      <c r="E5710" s="189"/>
      <c r="F5710" s="189"/>
    </row>
    <row r="5711" spans="1:6" x14ac:dyDescent="0.25">
      <c r="A5711" s="189"/>
      <c r="B5711" s="189"/>
      <c r="C5711" s="189"/>
      <c r="D5711" s="189"/>
      <c r="E5711" s="189"/>
      <c r="F5711" s="189"/>
    </row>
    <row r="5712" spans="1:6" x14ac:dyDescent="0.25">
      <c r="A5712" s="189"/>
      <c r="B5712" s="189"/>
      <c r="C5712" s="189"/>
      <c r="D5712" s="189"/>
      <c r="E5712" s="189"/>
      <c r="F5712" s="189"/>
    </row>
    <row r="5713" spans="1:6" x14ac:dyDescent="0.25">
      <c r="A5713" s="189"/>
      <c r="B5713" s="189"/>
      <c r="C5713" s="189"/>
      <c r="D5713" s="189"/>
      <c r="E5713" s="189"/>
      <c r="F5713" s="189"/>
    </row>
    <row r="5714" spans="1:6" x14ac:dyDescent="0.25">
      <c r="A5714" s="189"/>
      <c r="B5714" s="189"/>
      <c r="C5714" s="189"/>
      <c r="D5714" s="189"/>
      <c r="E5714" s="189"/>
      <c r="F5714" s="189"/>
    </row>
    <row r="5715" spans="1:6" x14ac:dyDescent="0.25">
      <c r="A5715" s="189"/>
      <c r="B5715" s="189"/>
      <c r="C5715" s="189"/>
      <c r="D5715" s="189"/>
      <c r="E5715" s="189"/>
      <c r="F5715" s="189"/>
    </row>
    <row r="5716" spans="1:6" x14ac:dyDescent="0.25">
      <c r="A5716" s="189"/>
      <c r="B5716" s="189"/>
      <c r="C5716" s="189"/>
      <c r="D5716" s="189"/>
      <c r="E5716" s="189"/>
      <c r="F5716" s="189"/>
    </row>
    <row r="5717" spans="1:6" x14ac:dyDescent="0.25">
      <c r="A5717" s="189"/>
      <c r="B5717" s="189"/>
      <c r="C5717" s="189"/>
      <c r="D5717" s="189"/>
      <c r="E5717" s="189"/>
      <c r="F5717" s="189"/>
    </row>
    <row r="5718" spans="1:6" x14ac:dyDescent="0.25">
      <c r="A5718" s="189"/>
      <c r="B5718" s="189"/>
      <c r="C5718" s="189"/>
      <c r="D5718" s="189"/>
      <c r="E5718" s="189"/>
      <c r="F5718" s="189"/>
    </row>
    <row r="5719" spans="1:6" x14ac:dyDescent="0.25">
      <c r="A5719" s="189"/>
      <c r="B5719" s="189"/>
      <c r="C5719" s="189"/>
      <c r="D5719" s="189"/>
      <c r="E5719" s="189"/>
      <c r="F5719" s="189"/>
    </row>
    <row r="5720" spans="1:6" x14ac:dyDescent="0.25">
      <c r="A5720" s="189"/>
      <c r="B5720" s="189"/>
      <c r="C5720" s="189"/>
      <c r="D5720" s="189"/>
      <c r="E5720" s="189"/>
      <c r="F5720" s="189"/>
    </row>
    <row r="5721" spans="1:6" x14ac:dyDescent="0.25">
      <c r="A5721" s="189"/>
      <c r="B5721" s="189"/>
      <c r="C5721" s="189"/>
      <c r="D5721" s="189"/>
      <c r="E5721" s="189"/>
      <c r="F5721" s="189"/>
    </row>
    <row r="5722" spans="1:6" x14ac:dyDescent="0.25">
      <c r="A5722" s="189"/>
      <c r="B5722" s="189"/>
      <c r="C5722" s="189"/>
      <c r="D5722" s="189"/>
      <c r="E5722" s="189"/>
      <c r="F5722" s="189"/>
    </row>
    <row r="5723" spans="1:6" x14ac:dyDescent="0.25">
      <c r="A5723" s="189"/>
      <c r="B5723" s="189"/>
      <c r="C5723" s="189"/>
      <c r="D5723" s="189"/>
      <c r="E5723" s="189"/>
      <c r="F5723" s="189"/>
    </row>
    <row r="5724" spans="1:6" x14ac:dyDescent="0.25">
      <c r="A5724" s="189"/>
      <c r="B5724" s="189"/>
      <c r="C5724" s="189"/>
      <c r="D5724" s="189"/>
      <c r="E5724" s="189"/>
      <c r="F5724" s="189"/>
    </row>
    <row r="5725" spans="1:6" x14ac:dyDescent="0.25">
      <c r="A5725" s="189"/>
      <c r="B5725" s="189"/>
      <c r="C5725" s="189"/>
      <c r="D5725" s="189"/>
      <c r="E5725" s="189"/>
      <c r="F5725" s="189"/>
    </row>
    <row r="5726" spans="1:6" x14ac:dyDescent="0.25">
      <c r="A5726" s="189"/>
      <c r="B5726" s="189"/>
      <c r="C5726" s="189"/>
      <c r="D5726" s="189"/>
      <c r="E5726" s="189"/>
      <c r="F5726" s="189"/>
    </row>
    <row r="5727" spans="1:6" x14ac:dyDescent="0.25">
      <c r="A5727" s="189"/>
      <c r="B5727" s="189"/>
      <c r="C5727" s="189"/>
      <c r="D5727" s="189"/>
      <c r="E5727" s="189"/>
      <c r="F5727" s="189"/>
    </row>
    <row r="5728" spans="1:6" x14ac:dyDescent="0.25">
      <c r="A5728" s="189"/>
      <c r="B5728" s="189"/>
      <c r="C5728" s="189"/>
      <c r="D5728" s="189"/>
      <c r="E5728" s="189"/>
      <c r="F5728" s="189"/>
    </row>
    <row r="5729" spans="1:6" x14ac:dyDescent="0.25">
      <c r="A5729" s="189"/>
      <c r="B5729" s="189"/>
      <c r="C5729" s="189"/>
      <c r="D5729" s="189"/>
      <c r="E5729" s="189"/>
      <c r="F5729" s="189"/>
    </row>
    <row r="5730" spans="1:6" x14ac:dyDescent="0.25">
      <c r="A5730" s="189"/>
      <c r="B5730" s="189"/>
      <c r="C5730" s="189"/>
      <c r="D5730" s="189"/>
      <c r="E5730" s="189"/>
      <c r="F5730" s="189"/>
    </row>
    <row r="5731" spans="1:6" x14ac:dyDescent="0.25">
      <c r="A5731" s="189"/>
      <c r="B5731" s="189"/>
      <c r="C5731" s="189"/>
      <c r="D5731" s="189"/>
      <c r="E5731" s="189"/>
      <c r="F5731" s="189"/>
    </row>
    <row r="5732" spans="1:6" x14ac:dyDescent="0.25">
      <c r="A5732" s="189"/>
      <c r="B5732" s="189"/>
      <c r="C5732" s="189"/>
      <c r="D5732" s="189"/>
      <c r="E5732" s="189"/>
      <c r="F5732" s="189"/>
    </row>
    <row r="5733" spans="1:6" x14ac:dyDescent="0.25">
      <c r="A5733" s="189"/>
      <c r="B5733" s="189"/>
      <c r="C5733" s="189"/>
      <c r="D5733" s="189"/>
      <c r="E5733" s="189"/>
      <c r="F5733" s="189"/>
    </row>
    <row r="5734" spans="1:6" x14ac:dyDescent="0.25">
      <c r="A5734" s="189"/>
      <c r="B5734" s="189"/>
      <c r="C5734" s="189"/>
      <c r="D5734" s="189"/>
      <c r="E5734" s="189"/>
      <c r="F5734" s="189"/>
    </row>
    <row r="5735" spans="1:6" x14ac:dyDescent="0.25">
      <c r="A5735" s="189"/>
      <c r="B5735" s="189"/>
      <c r="C5735" s="189"/>
      <c r="D5735" s="189"/>
      <c r="E5735" s="189"/>
      <c r="F5735" s="189"/>
    </row>
    <row r="5736" spans="1:6" x14ac:dyDescent="0.25">
      <c r="A5736" s="189"/>
      <c r="B5736" s="189"/>
      <c r="C5736" s="189"/>
      <c r="D5736" s="189"/>
      <c r="E5736" s="189"/>
      <c r="F5736" s="189"/>
    </row>
    <row r="5737" spans="1:6" x14ac:dyDescent="0.25">
      <c r="A5737" s="189"/>
      <c r="B5737" s="189"/>
      <c r="C5737" s="189"/>
      <c r="D5737" s="189"/>
      <c r="E5737" s="189"/>
      <c r="F5737" s="189"/>
    </row>
    <row r="5738" spans="1:6" x14ac:dyDescent="0.25">
      <c r="A5738" s="189"/>
      <c r="B5738" s="189"/>
      <c r="C5738" s="189"/>
      <c r="D5738" s="189"/>
      <c r="E5738" s="189"/>
      <c r="F5738" s="189"/>
    </row>
    <row r="5739" spans="1:6" x14ac:dyDescent="0.25">
      <c r="A5739" s="189"/>
      <c r="B5739" s="189"/>
      <c r="C5739" s="189"/>
      <c r="D5739" s="189"/>
      <c r="E5739" s="189"/>
      <c r="F5739" s="189"/>
    </row>
    <row r="5740" spans="1:6" x14ac:dyDescent="0.25">
      <c r="A5740" s="189"/>
      <c r="B5740" s="189"/>
      <c r="C5740" s="189"/>
      <c r="D5740" s="189"/>
      <c r="E5740" s="189"/>
      <c r="F5740" s="189"/>
    </row>
    <row r="5741" spans="1:6" x14ac:dyDescent="0.25">
      <c r="A5741" s="189"/>
      <c r="B5741" s="189"/>
      <c r="C5741" s="189"/>
      <c r="D5741" s="189"/>
      <c r="E5741" s="189"/>
      <c r="F5741" s="189"/>
    </row>
    <row r="5742" spans="1:6" x14ac:dyDescent="0.25">
      <c r="A5742" s="189"/>
      <c r="B5742" s="189"/>
      <c r="C5742" s="189"/>
      <c r="D5742" s="189"/>
      <c r="E5742" s="189"/>
      <c r="F5742" s="189"/>
    </row>
    <row r="5743" spans="1:6" x14ac:dyDescent="0.25">
      <c r="A5743" s="189"/>
      <c r="B5743" s="189"/>
      <c r="C5743" s="189"/>
      <c r="D5743" s="189"/>
      <c r="E5743" s="189"/>
      <c r="F5743" s="189"/>
    </row>
    <row r="5744" spans="1:6" x14ac:dyDescent="0.25">
      <c r="A5744" s="189"/>
      <c r="B5744" s="189"/>
      <c r="C5744" s="189"/>
      <c r="D5744" s="189"/>
      <c r="E5744" s="189"/>
      <c r="F5744" s="189"/>
    </row>
    <row r="5745" spans="1:6" x14ac:dyDescent="0.25">
      <c r="A5745" s="189"/>
      <c r="B5745" s="189"/>
      <c r="C5745" s="189"/>
      <c r="D5745" s="189"/>
      <c r="E5745" s="189"/>
      <c r="F5745" s="189"/>
    </row>
    <row r="5746" spans="1:6" x14ac:dyDescent="0.25">
      <c r="A5746" s="189"/>
      <c r="B5746" s="189"/>
      <c r="C5746" s="189"/>
      <c r="D5746" s="189"/>
      <c r="E5746" s="189"/>
      <c r="F5746" s="189"/>
    </row>
    <row r="5747" spans="1:6" x14ac:dyDescent="0.25">
      <c r="A5747" s="189"/>
      <c r="B5747" s="189"/>
      <c r="C5747" s="189"/>
      <c r="D5747" s="189"/>
      <c r="E5747" s="189"/>
      <c r="F5747" s="189"/>
    </row>
    <row r="5748" spans="1:6" x14ac:dyDescent="0.25">
      <c r="A5748" s="189"/>
      <c r="B5748" s="189"/>
      <c r="C5748" s="189"/>
      <c r="D5748" s="189"/>
      <c r="E5748" s="189"/>
      <c r="F5748" s="189"/>
    </row>
    <row r="5749" spans="1:6" x14ac:dyDescent="0.25">
      <c r="A5749" s="189"/>
      <c r="B5749" s="189"/>
      <c r="C5749" s="189"/>
      <c r="D5749" s="189"/>
      <c r="E5749" s="189"/>
      <c r="F5749" s="189"/>
    </row>
    <row r="5750" spans="1:6" x14ac:dyDescent="0.25">
      <c r="A5750" s="189"/>
      <c r="B5750" s="189"/>
      <c r="C5750" s="189"/>
      <c r="D5750" s="189"/>
      <c r="E5750" s="189"/>
      <c r="F5750" s="189"/>
    </row>
    <row r="5751" spans="1:6" x14ac:dyDescent="0.25">
      <c r="A5751" s="189"/>
      <c r="B5751" s="189"/>
      <c r="C5751" s="189"/>
      <c r="D5751" s="189"/>
      <c r="E5751" s="189"/>
      <c r="F5751" s="189"/>
    </row>
    <row r="5752" spans="1:6" x14ac:dyDescent="0.25">
      <c r="A5752" s="189"/>
      <c r="B5752" s="189"/>
      <c r="C5752" s="189"/>
      <c r="D5752" s="189"/>
      <c r="E5752" s="189"/>
      <c r="F5752" s="189"/>
    </row>
    <row r="5753" spans="1:6" x14ac:dyDescent="0.25">
      <c r="A5753" s="189"/>
      <c r="B5753" s="189"/>
      <c r="C5753" s="189"/>
      <c r="D5753" s="189"/>
      <c r="E5753" s="189"/>
      <c r="F5753" s="189"/>
    </row>
    <row r="5754" spans="1:6" x14ac:dyDescent="0.25">
      <c r="A5754" s="189"/>
      <c r="B5754" s="189"/>
      <c r="C5754" s="189"/>
      <c r="D5754" s="189"/>
      <c r="E5754" s="189"/>
      <c r="F5754" s="189"/>
    </row>
    <row r="5755" spans="1:6" x14ac:dyDescent="0.25">
      <c r="A5755" s="189"/>
      <c r="B5755" s="189"/>
      <c r="C5755" s="189"/>
      <c r="D5755" s="189"/>
      <c r="E5755" s="189"/>
      <c r="F5755" s="189"/>
    </row>
    <row r="5756" spans="1:6" x14ac:dyDescent="0.25">
      <c r="A5756" s="189"/>
      <c r="B5756" s="189"/>
      <c r="C5756" s="189"/>
      <c r="D5756" s="189"/>
      <c r="E5756" s="189"/>
      <c r="F5756" s="189"/>
    </row>
    <row r="5757" spans="1:6" x14ac:dyDescent="0.25">
      <c r="A5757" s="189"/>
      <c r="B5757" s="189"/>
      <c r="C5757" s="189"/>
      <c r="D5757" s="189"/>
      <c r="E5757" s="189"/>
      <c r="F5757" s="189"/>
    </row>
    <row r="5758" spans="1:6" x14ac:dyDescent="0.25">
      <c r="A5758" s="189"/>
      <c r="B5758" s="189"/>
      <c r="C5758" s="189"/>
      <c r="D5758" s="189"/>
      <c r="E5758" s="189"/>
      <c r="F5758" s="189"/>
    </row>
    <row r="5759" spans="1:6" x14ac:dyDescent="0.25">
      <c r="A5759" s="189"/>
      <c r="B5759" s="189"/>
      <c r="C5759" s="189"/>
      <c r="D5759" s="189"/>
      <c r="E5759" s="189"/>
      <c r="F5759" s="189"/>
    </row>
    <row r="5760" spans="1:6" x14ac:dyDescent="0.25">
      <c r="A5760" s="189"/>
      <c r="B5760" s="189"/>
      <c r="C5760" s="189"/>
      <c r="D5760" s="189"/>
      <c r="E5760" s="189"/>
      <c r="F5760" s="189"/>
    </row>
    <row r="5761" spans="1:6" x14ac:dyDescent="0.25">
      <c r="A5761" s="189"/>
      <c r="B5761" s="189"/>
      <c r="C5761" s="189"/>
      <c r="D5761" s="189"/>
      <c r="E5761" s="189"/>
      <c r="F5761" s="189"/>
    </row>
    <row r="5762" spans="1:6" x14ac:dyDescent="0.25">
      <c r="A5762" s="189"/>
      <c r="B5762" s="189"/>
      <c r="C5762" s="189"/>
      <c r="D5762" s="189"/>
      <c r="E5762" s="189"/>
      <c r="F5762" s="189"/>
    </row>
    <row r="5763" spans="1:6" x14ac:dyDescent="0.25">
      <c r="A5763" s="189"/>
      <c r="B5763" s="189"/>
      <c r="C5763" s="189"/>
      <c r="D5763" s="189"/>
      <c r="E5763" s="189"/>
      <c r="F5763" s="189"/>
    </row>
    <row r="5764" spans="1:6" x14ac:dyDescent="0.25">
      <c r="A5764" s="189"/>
      <c r="B5764" s="189"/>
      <c r="C5764" s="189"/>
      <c r="D5764" s="189"/>
      <c r="E5764" s="189"/>
      <c r="F5764" s="189"/>
    </row>
    <row r="5765" spans="1:6" x14ac:dyDescent="0.25">
      <c r="A5765" s="189"/>
      <c r="B5765" s="189"/>
      <c r="C5765" s="189"/>
      <c r="D5765" s="189"/>
      <c r="E5765" s="189"/>
      <c r="F5765" s="189"/>
    </row>
    <row r="5766" spans="1:6" x14ac:dyDescent="0.25">
      <c r="A5766" s="189"/>
      <c r="B5766" s="189"/>
      <c r="C5766" s="189"/>
      <c r="D5766" s="189"/>
      <c r="E5766" s="189"/>
      <c r="F5766" s="189"/>
    </row>
    <row r="5767" spans="1:6" x14ac:dyDescent="0.25">
      <c r="A5767" s="189"/>
      <c r="B5767" s="189"/>
      <c r="C5767" s="189"/>
      <c r="D5767" s="189"/>
      <c r="E5767" s="189"/>
      <c r="F5767" s="189"/>
    </row>
    <row r="5768" spans="1:6" x14ac:dyDescent="0.25">
      <c r="A5768" s="189"/>
      <c r="B5768" s="189"/>
      <c r="C5768" s="189"/>
      <c r="D5768" s="189"/>
      <c r="E5768" s="189"/>
      <c r="F5768" s="189"/>
    </row>
    <row r="5769" spans="1:6" x14ac:dyDescent="0.25">
      <c r="A5769" s="189"/>
      <c r="B5769" s="189"/>
      <c r="C5769" s="189"/>
      <c r="D5769" s="189"/>
      <c r="E5769" s="189"/>
      <c r="F5769" s="189"/>
    </row>
    <row r="5770" spans="1:6" x14ac:dyDescent="0.25">
      <c r="A5770" s="189"/>
      <c r="B5770" s="189"/>
      <c r="C5770" s="189"/>
      <c r="D5770" s="189"/>
      <c r="E5770" s="189"/>
      <c r="F5770" s="189"/>
    </row>
    <row r="5771" spans="1:6" x14ac:dyDescent="0.25">
      <c r="A5771" s="189"/>
      <c r="B5771" s="189"/>
      <c r="C5771" s="189"/>
      <c r="D5771" s="189"/>
      <c r="E5771" s="189"/>
      <c r="F5771" s="189"/>
    </row>
    <row r="5772" spans="1:6" x14ac:dyDescent="0.25">
      <c r="A5772" s="189"/>
      <c r="B5772" s="189"/>
      <c r="C5772" s="189"/>
      <c r="D5772" s="189"/>
      <c r="E5772" s="189"/>
      <c r="F5772" s="189"/>
    </row>
    <row r="5773" spans="1:6" x14ac:dyDescent="0.25">
      <c r="A5773" s="189"/>
      <c r="B5773" s="189"/>
      <c r="C5773" s="189"/>
      <c r="D5773" s="189"/>
      <c r="E5773" s="189"/>
      <c r="F5773" s="189"/>
    </row>
    <row r="5774" spans="1:6" x14ac:dyDescent="0.25">
      <c r="A5774" s="189"/>
      <c r="B5774" s="189"/>
      <c r="C5774" s="189"/>
      <c r="D5774" s="189"/>
      <c r="E5774" s="189"/>
      <c r="F5774" s="189"/>
    </row>
    <row r="5775" spans="1:6" x14ac:dyDescent="0.25">
      <c r="A5775" s="189"/>
      <c r="B5775" s="189"/>
      <c r="C5775" s="189"/>
      <c r="D5775" s="189"/>
      <c r="E5775" s="189"/>
      <c r="F5775" s="189"/>
    </row>
    <row r="5776" spans="1:6" x14ac:dyDescent="0.25">
      <c r="A5776" s="189"/>
      <c r="B5776" s="189"/>
      <c r="C5776" s="189"/>
      <c r="D5776" s="189"/>
      <c r="E5776" s="189"/>
      <c r="F5776" s="189"/>
    </row>
    <row r="5777" spans="1:6" x14ac:dyDescent="0.25">
      <c r="A5777" s="189"/>
      <c r="B5777" s="189"/>
      <c r="C5777" s="189"/>
      <c r="D5777" s="189"/>
      <c r="E5777" s="189"/>
      <c r="F5777" s="189"/>
    </row>
    <row r="5778" spans="1:6" x14ac:dyDescent="0.25">
      <c r="A5778" s="189"/>
      <c r="B5778" s="189"/>
      <c r="C5778" s="189"/>
      <c r="D5778" s="189"/>
      <c r="E5778" s="189"/>
      <c r="F5778" s="189"/>
    </row>
    <row r="5779" spans="1:6" x14ac:dyDescent="0.25">
      <c r="A5779" s="189"/>
      <c r="B5779" s="189"/>
      <c r="C5779" s="189"/>
      <c r="D5779" s="189"/>
      <c r="E5779" s="189"/>
      <c r="F5779" s="189"/>
    </row>
    <row r="5780" spans="1:6" x14ac:dyDescent="0.25">
      <c r="A5780" s="189"/>
      <c r="B5780" s="189"/>
      <c r="C5780" s="189"/>
      <c r="D5780" s="189"/>
      <c r="E5780" s="189"/>
      <c r="F5780" s="189"/>
    </row>
    <row r="5781" spans="1:6" x14ac:dyDescent="0.25">
      <c r="A5781" s="189"/>
      <c r="B5781" s="189"/>
      <c r="C5781" s="189"/>
      <c r="D5781" s="189"/>
      <c r="E5781" s="189"/>
      <c r="F5781" s="189"/>
    </row>
    <row r="5782" spans="1:6" x14ac:dyDescent="0.25">
      <c r="A5782" s="189"/>
      <c r="B5782" s="189"/>
      <c r="C5782" s="189"/>
      <c r="D5782" s="189"/>
      <c r="E5782" s="189"/>
      <c r="F5782" s="189"/>
    </row>
    <row r="5783" spans="1:6" x14ac:dyDescent="0.25">
      <c r="A5783" s="189"/>
      <c r="B5783" s="189"/>
      <c r="C5783" s="189"/>
      <c r="D5783" s="189"/>
      <c r="E5783" s="189"/>
      <c r="F5783" s="189"/>
    </row>
    <row r="5784" spans="1:6" x14ac:dyDescent="0.25">
      <c r="A5784" s="189"/>
      <c r="B5784" s="189"/>
      <c r="C5784" s="189"/>
      <c r="D5784" s="189"/>
      <c r="E5784" s="189"/>
      <c r="F5784" s="189"/>
    </row>
    <row r="5785" spans="1:6" x14ac:dyDescent="0.25">
      <c r="A5785" s="189"/>
      <c r="B5785" s="189"/>
      <c r="C5785" s="189"/>
      <c r="D5785" s="189"/>
      <c r="E5785" s="189"/>
      <c r="F5785" s="189"/>
    </row>
    <row r="5786" spans="1:6" x14ac:dyDescent="0.25">
      <c r="A5786" s="189"/>
      <c r="B5786" s="189"/>
      <c r="C5786" s="189"/>
      <c r="D5786" s="189"/>
      <c r="E5786" s="189"/>
      <c r="F5786" s="189"/>
    </row>
    <row r="5787" spans="1:6" x14ac:dyDescent="0.25">
      <c r="A5787" s="189"/>
      <c r="B5787" s="189"/>
      <c r="C5787" s="189"/>
      <c r="D5787" s="189"/>
      <c r="E5787" s="189"/>
      <c r="F5787" s="189"/>
    </row>
    <row r="5788" spans="1:6" x14ac:dyDescent="0.25">
      <c r="A5788" s="189"/>
      <c r="B5788" s="189"/>
      <c r="C5788" s="189"/>
      <c r="D5788" s="189"/>
      <c r="E5788" s="189"/>
      <c r="F5788" s="189"/>
    </row>
    <row r="5789" spans="1:6" x14ac:dyDescent="0.25">
      <c r="A5789" s="189"/>
      <c r="B5789" s="189"/>
      <c r="C5789" s="189"/>
      <c r="D5789" s="189"/>
      <c r="E5789" s="189"/>
      <c r="F5789" s="189"/>
    </row>
    <row r="5790" spans="1:6" x14ac:dyDescent="0.25">
      <c r="A5790" s="189"/>
      <c r="B5790" s="189"/>
      <c r="C5790" s="189"/>
      <c r="D5790" s="189"/>
      <c r="E5790" s="189"/>
      <c r="F5790" s="189"/>
    </row>
    <row r="5791" spans="1:6" x14ac:dyDescent="0.25">
      <c r="A5791" s="189"/>
      <c r="B5791" s="189"/>
      <c r="C5791" s="189"/>
      <c r="D5791" s="189"/>
      <c r="E5791" s="189"/>
      <c r="F5791" s="189"/>
    </row>
    <row r="5792" spans="1:6" x14ac:dyDescent="0.25">
      <c r="A5792" s="189"/>
      <c r="B5792" s="189"/>
      <c r="C5792" s="189"/>
      <c r="D5792" s="189"/>
      <c r="E5792" s="189"/>
      <c r="F5792" s="189"/>
    </row>
    <row r="5793" spans="1:6" x14ac:dyDescent="0.25">
      <c r="A5793" s="189"/>
      <c r="B5793" s="189"/>
      <c r="C5793" s="189"/>
      <c r="D5793" s="189"/>
      <c r="E5793" s="189"/>
      <c r="F5793" s="189"/>
    </row>
    <row r="5794" spans="1:6" x14ac:dyDescent="0.25">
      <c r="A5794" s="189"/>
      <c r="B5794" s="189"/>
      <c r="C5794" s="189"/>
      <c r="D5794" s="189"/>
      <c r="E5794" s="189"/>
      <c r="F5794" s="189"/>
    </row>
    <row r="5795" spans="1:6" x14ac:dyDescent="0.25">
      <c r="A5795" s="189"/>
      <c r="B5795" s="189"/>
      <c r="C5795" s="189"/>
      <c r="D5795" s="189"/>
      <c r="E5795" s="189"/>
      <c r="F5795" s="189"/>
    </row>
    <row r="5796" spans="1:6" x14ac:dyDescent="0.25">
      <c r="A5796" s="189"/>
      <c r="B5796" s="189"/>
      <c r="C5796" s="189"/>
      <c r="D5796" s="189"/>
      <c r="E5796" s="189"/>
      <c r="F5796" s="189"/>
    </row>
    <row r="5797" spans="1:6" x14ac:dyDescent="0.25">
      <c r="A5797" s="189"/>
      <c r="B5797" s="189"/>
      <c r="C5797" s="189"/>
      <c r="D5797" s="189"/>
      <c r="E5797" s="189"/>
      <c r="F5797" s="189"/>
    </row>
    <row r="5798" spans="1:6" x14ac:dyDescent="0.25">
      <c r="A5798" s="189"/>
      <c r="B5798" s="189"/>
      <c r="C5798" s="189"/>
      <c r="D5798" s="189"/>
      <c r="E5798" s="189"/>
      <c r="F5798" s="189"/>
    </row>
    <row r="5799" spans="1:6" x14ac:dyDescent="0.25">
      <c r="A5799" s="189"/>
      <c r="B5799" s="189"/>
      <c r="C5799" s="189"/>
      <c r="D5799" s="189"/>
      <c r="E5799" s="189"/>
      <c r="F5799" s="189"/>
    </row>
    <row r="5800" spans="1:6" x14ac:dyDescent="0.25">
      <c r="A5800" s="189"/>
      <c r="B5800" s="189"/>
      <c r="C5800" s="189"/>
      <c r="D5800" s="189"/>
      <c r="E5800" s="189"/>
      <c r="F5800" s="189"/>
    </row>
    <row r="5801" spans="1:6" x14ac:dyDescent="0.25">
      <c r="A5801" s="189"/>
      <c r="B5801" s="189"/>
      <c r="C5801" s="189"/>
      <c r="D5801" s="189"/>
      <c r="E5801" s="189"/>
      <c r="F5801" s="189"/>
    </row>
    <row r="5802" spans="1:6" x14ac:dyDescent="0.25">
      <c r="A5802" s="189"/>
      <c r="B5802" s="189"/>
      <c r="C5802" s="189"/>
      <c r="D5802" s="189"/>
      <c r="E5802" s="189"/>
      <c r="F5802" s="189"/>
    </row>
    <row r="5803" spans="1:6" x14ac:dyDescent="0.25">
      <c r="A5803" s="189"/>
      <c r="B5803" s="189"/>
      <c r="C5803" s="189"/>
      <c r="D5803" s="189"/>
      <c r="E5803" s="189"/>
      <c r="F5803" s="189"/>
    </row>
    <row r="5804" spans="1:6" x14ac:dyDescent="0.25">
      <c r="A5804" s="189"/>
      <c r="B5804" s="189"/>
      <c r="C5804" s="189"/>
      <c r="D5804" s="189"/>
      <c r="E5804" s="189"/>
      <c r="F5804" s="189"/>
    </row>
    <row r="5805" spans="1:6" x14ac:dyDescent="0.25">
      <c r="A5805" s="189"/>
      <c r="B5805" s="189"/>
      <c r="C5805" s="189"/>
      <c r="D5805" s="189"/>
      <c r="E5805" s="189"/>
      <c r="F5805" s="189"/>
    </row>
    <row r="5806" spans="1:6" x14ac:dyDescent="0.25">
      <c r="A5806" s="189"/>
      <c r="B5806" s="189"/>
      <c r="C5806" s="189"/>
      <c r="D5806" s="189"/>
      <c r="E5806" s="189"/>
      <c r="F5806" s="189"/>
    </row>
    <row r="5807" spans="1:6" x14ac:dyDescent="0.25">
      <c r="A5807" s="189"/>
      <c r="B5807" s="189"/>
      <c r="C5807" s="189"/>
      <c r="D5807" s="189"/>
      <c r="E5807" s="189"/>
      <c r="F5807" s="189"/>
    </row>
    <row r="5808" spans="1:6" x14ac:dyDescent="0.25">
      <c r="A5808" s="189"/>
      <c r="B5808" s="189"/>
      <c r="C5808" s="189"/>
      <c r="D5808" s="189"/>
      <c r="E5808" s="189"/>
      <c r="F5808" s="189"/>
    </row>
    <row r="5809" spans="1:6" x14ac:dyDescent="0.25">
      <c r="A5809" s="189"/>
      <c r="B5809" s="189"/>
      <c r="C5809" s="189"/>
      <c r="D5809" s="189"/>
      <c r="E5809" s="189"/>
      <c r="F5809" s="189"/>
    </row>
    <row r="5810" spans="1:6" x14ac:dyDescent="0.25">
      <c r="A5810" s="189"/>
      <c r="B5810" s="189"/>
      <c r="C5810" s="189"/>
      <c r="D5810" s="189"/>
      <c r="E5810" s="189"/>
      <c r="F5810" s="189"/>
    </row>
    <row r="5811" spans="1:6" x14ac:dyDescent="0.25">
      <c r="A5811" s="189"/>
      <c r="B5811" s="189"/>
      <c r="C5811" s="189"/>
      <c r="D5811" s="189"/>
      <c r="E5811" s="189"/>
      <c r="F5811" s="189"/>
    </row>
    <row r="5812" spans="1:6" x14ac:dyDescent="0.25">
      <c r="A5812" s="189"/>
      <c r="B5812" s="189"/>
      <c r="C5812" s="189"/>
      <c r="D5812" s="189"/>
      <c r="E5812" s="189"/>
      <c r="F5812" s="189"/>
    </row>
    <row r="5813" spans="1:6" x14ac:dyDescent="0.25">
      <c r="A5813" s="189"/>
      <c r="B5813" s="189"/>
      <c r="C5813" s="189"/>
      <c r="D5813" s="189"/>
      <c r="E5813" s="189"/>
      <c r="F5813" s="189"/>
    </row>
    <row r="5814" spans="1:6" x14ac:dyDescent="0.25">
      <c r="A5814" s="189"/>
      <c r="B5814" s="189"/>
      <c r="C5814" s="189"/>
      <c r="D5814" s="189"/>
      <c r="E5814" s="189"/>
      <c r="F5814" s="189"/>
    </row>
    <row r="5815" spans="1:6" x14ac:dyDescent="0.25">
      <c r="A5815" s="189"/>
      <c r="B5815" s="189"/>
      <c r="C5815" s="189"/>
      <c r="D5815" s="189"/>
      <c r="E5815" s="189"/>
      <c r="F5815" s="189"/>
    </row>
    <row r="5816" spans="1:6" x14ac:dyDescent="0.25">
      <c r="A5816" s="189"/>
      <c r="B5816" s="189"/>
      <c r="C5816" s="189"/>
      <c r="D5816" s="189"/>
      <c r="E5816" s="189"/>
      <c r="F5816" s="189"/>
    </row>
    <row r="5817" spans="1:6" x14ac:dyDescent="0.25">
      <c r="A5817" s="189"/>
      <c r="B5817" s="189"/>
      <c r="C5817" s="189"/>
      <c r="D5817" s="189"/>
      <c r="E5817" s="189"/>
      <c r="F5817" s="189"/>
    </row>
    <row r="5818" spans="1:6" x14ac:dyDescent="0.25">
      <c r="A5818" s="189"/>
      <c r="B5818" s="189"/>
      <c r="C5818" s="189"/>
      <c r="D5818" s="189"/>
      <c r="E5818" s="189"/>
      <c r="F5818" s="189"/>
    </row>
    <row r="5819" spans="1:6" x14ac:dyDescent="0.25">
      <c r="A5819" s="189"/>
      <c r="B5819" s="189"/>
      <c r="C5819" s="189"/>
      <c r="D5819" s="189"/>
      <c r="E5819" s="189"/>
      <c r="F5819" s="189"/>
    </row>
    <row r="5820" spans="1:6" x14ac:dyDescent="0.25">
      <c r="A5820" s="189"/>
      <c r="B5820" s="189"/>
      <c r="C5820" s="189"/>
      <c r="D5820" s="189"/>
      <c r="E5820" s="189"/>
      <c r="F5820" s="189"/>
    </row>
    <row r="5821" spans="1:6" x14ac:dyDescent="0.25">
      <c r="A5821" s="189"/>
      <c r="B5821" s="189"/>
      <c r="C5821" s="189"/>
      <c r="D5821" s="189"/>
      <c r="E5821" s="189"/>
      <c r="F5821" s="189"/>
    </row>
    <row r="5822" spans="1:6" x14ac:dyDescent="0.25">
      <c r="A5822" s="189"/>
      <c r="B5822" s="189"/>
      <c r="C5822" s="189"/>
      <c r="D5822" s="189"/>
      <c r="E5822" s="189"/>
      <c r="F5822" s="189"/>
    </row>
    <row r="5823" spans="1:6" x14ac:dyDescent="0.25">
      <c r="A5823" s="189"/>
      <c r="B5823" s="189"/>
      <c r="C5823" s="189"/>
      <c r="D5823" s="189"/>
      <c r="E5823" s="189"/>
      <c r="F5823" s="189"/>
    </row>
    <row r="5824" spans="1:6" x14ac:dyDescent="0.25">
      <c r="A5824" s="189"/>
      <c r="B5824" s="189"/>
      <c r="C5824" s="189"/>
      <c r="D5824" s="189"/>
      <c r="E5824" s="189"/>
      <c r="F5824" s="189"/>
    </row>
    <row r="5825" spans="1:6" x14ac:dyDescent="0.25">
      <c r="A5825" s="189"/>
      <c r="B5825" s="189"/>
      <c r="C5825" s="189"/>
      <c r="D5825" s="189"/>
      <c r="E5825" s="189"/>
      <c r="F5825" s="189"/>
    </row>
    <row r="5826" spans="1:6" x14ac:dyDescent="0.25">
      <c r="A5826" s="189"/>
      <c r="B5826" s="189"/>
      <c r="C5826" s="189"/>
      <c r="D5826" s="189"/>
      <c r="E5826" s="189"/>
      <c r="F5826" s="189"/>
    </row>
    <row r="5827" spans="1:6" x14ac:dyDescent="0.25">
      <c r="A5827" s="189"/>
      <c r="B5827" s="189"/>
      <c r="C5827" s="189"/>
      <c r="D5827" s="189"/>
      <c r="E5827" s="189"/>
      <c r="F5827" s="189"/>
    </row>
    <row r="5828" spans="1:6" x14ac:dyDescent="0.25">
      <c r="A5828" s="189"/>
      <c r="B5828" s="189"/>
      <c r="C5828" s="189"/>
      <c r="D5828" s="189"/>
      <c r="E5828" s="189"/>
      <c r="F5828" s="189"/>
    </row>
    <row r="5829" spans="1:6" x14ac:dyDescent="0.25">
      <c r="A5829" s="189"/>
      <c r="B5829" s="189"/>
      <c r="C5829" s="189"/>
      <c r="D5829" s="189"/>
      <c r="E5829" s="189"/>
      <c r="F5829" s="189"/>
    </row>
    <row r="5830" spans="1:6" x14ac:dyDescent="0.25">
      <c r="A5830" s="189"/>
      <c r="B5830" s="189"/>
      <c r="C5830" s="189"/>
      <c r="D5830" s="189"/>
      <c r="E5830" s="189"/>
      <c r="F5830" s="189"/>
    </row>
    <row r="5831" spans="1:6" x14ac:dyDescent="0.25">
      <c r="A5831" s="189"/>
      <c r="B5831" s="189"/>
      <c r="C5831" s="189"/>
      <c r="D5831" s="189"/>
      <c r="E5831" s="189"/>
      <c r="F5831" s="189"/>
    </row>
    <row r="5832" spans="1:6" x14ac:dyDescent="0.25">
      <c r="A5832" s="189"/>
      <c r="B5832" s="189"/>
      <c r="C5832" s="189"/>
      <c r="D5832" s="189"/>
      <c r="E5832" s="189"/>
      <c r="F5832" s="189"/>
    </row>
    <row r="5833" spans="1:6" x14ac:dyDescent="0.25">
      <c r="A5833" s="189"/>
      <c r="B5833" s="189"/>
      <c r="C5833" s="189"/>
      <c r="D5833" s="189"/>
      <c r="E5833" s="189"/>
      <c r="F5833" s="189"/>
    </row>
    <row r="5834" spans="1:6" x14ac:dyDescent="0.25">
      <c r="A5834" s="189"/>
      <c r="B5834" s="189"/>
      <c r="C5834" s="189"/>
      <c r="D5834" s="189"/>
      <c r="E5834" s="189"/>
      <c r="F5834" s="189"/>
    </row>
    <row r="5835" spans="1:6" x14ac:dyDescent="0.25">
      <c r="A5835" s="189"/>
      <c r="B5835" s="189"/>
      <c r="C5835" s="189"/>
      <c r="D5835" s="189"/>
      <c r="E5835" s="189"/>
      <c r="F5835" s="189"/>
    </row>
    <row r="5836" spans="1:6" x14ac:dyDescent="0.25">
      <c r="A5836" s="189"/>
      <c r="B5836" s="189"/>
      <c r="C5836" s="189"/>
      <c r="D5836" s="189"/>
      <c r="E5836" s="189"/>
      <c r="F5836" s="189"/>
    </row>
    <row r="5837" spans="1:6" x14ac:dyDescent="0.25">
      <c r="A5837" s="189"/>
      <c r="B5837" s="189"/>
      <c r="C5837" s="189"/>
      <c r="D5837" s="189"/>
      <c r="E5837" s="189"/>
      <c r="F5837" s="189"/>
    </row>
    <row r="5838" spans="1:6" x14ac:dyDescent="0.25">
      <c r="A5838" s="189"/>
      <c r="B5838" s="189"/>
      <c r="C5838" s="189"/>
      <c r="D5838" s="189"/>
      <c r="E5838" s="189"/>
      <c r="F5838" s="189"/>
    </row>
    <row r="5839" spans="1:6" x14ac:dyDescent="0.25">
      <c r="A5839" s="189"/>
      <c r="B5839" s="189"/>
      <c r="C5839" s="189"/>
      <c r="D5839" s="189"/>
      <c r="E5839" s="189"/>
      <c r="F5839" s="189"/>
    </row>
    <row r="5840" spans="1:6" x14ac:dyDescent="0.25">
      <c r="A5840" s="189"/>
      <c r="B5840" s="189"/>
      <c r="C5840" s="189"/>
      <c r="D5840" s="189"/>
      <c r="E5840" s="189"/>
      <c r="F5840" s="189"/>
    </row>
    <row r="5841" spans="1:6" x14ac:dyDescent="0.25">
      <c r="A5841" s="189"/>
      <c r="B5841" s="189"/>
      <c r="C5841" s="189"/>
      <c r="D5841" s="189"/>
      <c r="E5841" s="189"/>
      <c r="F5841" s="189"/>
    </row>
    <row r="5842" spans="1:6" x14ac:dyDescent="0.25">
      <c r="A5842" s="189"/>
      <c r="B5842" s="189"/>
      <c r="C5842" s="189"/>
      <c r="D5842" s="189"/>
      <c r="E5842" s="189"/>
      <c r="F5842" s="189"/>
    </row>
    <row r="5843" spans="1:6" x14ac:dyDescent="0.25">
      <c r="A5843" s="189"/>
      <c r="B5843" s="189"/>
      <c r="C5843" s="189"/>
      <c r="D5843" s="189"/>
      <c r="E5843" s="189"/>
      <c r="F5843" s="189"/>
    </row>
    <row r="5844" spans="1:6" x14ac:dyDescent="0.25">
      <c r="A5844" s="189"/>
      <c r="B5844" s="189"/>
      <c r="C5844" s="189"/>
      <c r="D5844" s="189"/>
      <c r="E5844" s="189"/>
      <c r="F5844" s="189"/>
    </row>
    <row r="5845" spans="1:6" x14ac:dyDescent="0.25">
      <c r="A5845" s="189"/>
      <c r="B5845" s="189"/>
      <c r="C5845" s="189"/>
      <c r="D5845" s="189"/>
      <c r="E5845" s="189"/>
      <c r="F5845" s="189"/>
    </row>
    <row r="5846" spans="1:6" x14ac:dyDescent="0.25">
      <c r="A5846" s="189"/>
      <c r="B5846" s="189"/>
      <c r="C5846" s="189"/>
      <c r="D5846" s="189"/>
      <c r="E5846" s="189"/>
      <c r="F5846" s="189"/>
    </row>
    <row r="5847" spans="1:6" x14ac:dyDescent="0.25">
      <c r="A5847" s="189"/>
      <c r="B5847" s="189"/>
      <c r="C5847" s="189"/>
      <c r="D5847" s="189"/>
      <c r="E5847" s="189"/>
      <c r="F5847" s="189"/>
    </row>
    <row r="5848" spans="1:6" x14ac:dyDescent="0.25">
      <c r="A5848" s="189"/>
      <c r="B5848" s="189"/>
      <c r="C5848" s="189"/>
      <c r="D5848" s="189"/>
      <c r="E5848" s="189"/>
      <c r="F5848" s="189"/>
    </row>
    <row r="5849" spans="1:6" x14ac:dyDescent="0.25">
      <c r="A5849" s="189"/>
      <c r="B5849" s="189"/>
      <c r="C5849" s="189"/>
      <c r="D5849" s="189"/>
      <c r="E5849" s="189"/>
      <c r="F5849" s="189"/>
    </row>
    <row r="5850" spans="1:6" x14ac:dyDescent="0.25">
      <c r="A5850" s="189"/>
      <c r="B5850" s="189"/>
      <c r="C5850" s="189"/>
      <c r="D5850" s="189"/>
      <c r="E5850" s="189"/>
      <c r="F5850" s="189"/>
    </row>
    <row r="5851" spans="1:6" x14ac:dyDescent="0.25">
      <c r="A5851" s="189"/>
      <c r="B5851" s="189"/>
      <c r="C5851" s="189"/>
      <c r="D5851" s="189"/>
      <c r="E5851" s="189"/>
      <c r="F5851" s="189"/>
    </row>
    <row r="5852" spans="1:6" x14ac:dyDescent="0.25">
      <c r="A5852" s="189"/>
      <c r="B5852" s="189"/>
      <c r="C5852" s="189"/>
      <c r="D5852" s="189"/>
      <c r="E5852" s="189"/>
      <c r="F5852" s="189"/>
    </row>
    <row r="5853" spans="1:6" x14ac:dyDescent="0.25">
      <c r="A5853" s="189"/>
      <c r="B5853" s="189"/>
      <c r="C5853" s="189"/>
      <c r="D5853" s="189"/>
      <c r="E5853" s="189"/>
      <c r="F5853" s="189"/>
    </row>
    <row r="5854" spans="1:6" x14ac:dyDescent="0.25">
      <c r="A5854" s="189"/>
      <c r="B5854" s="189"/>
      <c r="C5854" s="189"/>
      <c r="D5854" s="189"/>
      <c r="E5854" s="189"/>
      <c r="F5854" s="189"/>
    </row>
    <row r="5855" spans="1:6" x14ac:dyDescent="0.25">
      <c r="A5855" s="189"/>
      <c r="B5855" s="189"/>
      <c r="C5855" s="189"/>
      <c r="D5855" s="189"/>
      <c r="E5855" s="189"/>
      <c r="F5855" s="189"/>
    </row>
    <row r="5856" spans="1:6" x14ac:dyDescent="0.25">
      <c r="A5856" s="189"/>
      <c r="B5856" s="189"/>
      <c r="C5856" s="189"/>
      <c r="D5856" s="189"/>
      <c r="E5856" s="189"/>
      <c r="F5856" s="189"/>
    </row>
    <row r="5857" spans="1:6" x14ac:dyDescent="0.25">
      <c r="A5857" s="189"/>
      <c r="B5857" s="189"/>
      <c r="C5857" s="189"/>
      <c r="D5857" s="189"/>
      <c r="E5857" s="189"/>
      <c r="F5857" s="189"/>
    </row>
    <row r="5858" spans="1:6" x14ac:dyDescent="0.25">
      <c r="A5858" s="189"/>
      <c r="B5858" s="189"/>
      <c r="C5858" s="189"/>
      <c r="D5858" s="189"/>
      <c r="E5858" s="189"/>
      <c r="F5858" s="189"/>
    </row>
    <row r="5859" spans="1:6" x14ac:dyDescent="0.25">
      <c r="A5859" s="189"/>
      <c r="B5859" s="189"/>
      <c r="C5859" s="189"/>
      <c r="D5859" s="189"/>
      <c r="E5859" s="189"/>
      <c r="F5859" s="189"/>
    </row>
    <row r="5860" spans="1:6" x14ac:dyDescent="0.25">
      <c r="A5860" s="189"/>
      <c r="B5860" s="189"/>
      <c r="C5860" s="189"/>
      <c r="D5860" s="189"/>
      <c r="E5860" s="189"/>
      <c r="F5860" s="189"/>
    </row>
    <row r="5861" spans="1:6" x14ac:dyDescent="0.25">
      <c r="A5861" s="189"/>
      <c r="B5861" s="189"/>
      <c r="C5861" s="189"/>
      <c r="D5861" s="189"/>
      <c r="E5861" s="189"/>
      <c r="F5861" s="189"/>
    </row>
    <row r="5862" spans="1:6" x14ac:dyDescent="0.25">
      <c r="A5862" s="189"/>
      <c r="B5862" s="189"/>
      <c r="C5862" s="189"/>
      <c r="D5862" s="189"/>
      <c r="E5862" s="189"/>
      <c r="F5862" s="189"/>
    </row>
    <row r="5863" spans="1:6" x14ac:dyDescent="0.25">
      <c r="A5863" s="189"/>
      <c r="B5863" s="189"/>
      <c r="C5863" s="189"/>
      <c r="D5863" s="189"/>
      <c r="E5863" s="189"/>
      <c r="F5863" s="189"/>
    </row>
    <row r="5864" spans="1:6" x14ac:dyDescent="0.25">
      <c r="A5864" s="189"/>
      <c r="B5864" s="189"/>
      <c r="C5864" s="189"/>
      <c r="D5864" s="189"/>
      <c r="E5864" s="189"/>
      <c r="F5864" s="189"/>
    </row>
    <row r="5865" spans="1:6" x14ac:dyDescent="0.25">
      <c r="A5865" s="189"/>
      <c r="B5865" s="189"/>
      <c r="C5865" s="189"/>
      <c r="D5865" s="189"/>
      <c r="E5865" s="189"/>
      <c r="F5865" s="189"/>
    </row>
    <row r="5866" spans="1:6" x14ac:dyDescent="0.25">
      <c r="A5866" s="189"/>
      <c r="B5866" s="189"/>
      <c r="C5866" s="189"/>
      <c r="D5866" s="189"/>
      <c r="E5866" s="189"/>
      <c r="F5866" s="189"/>
    </row>
    <row r="5867" spans="1:6" x14ac:dyDescent="0.25">
      <c r="A5867" s="189"/>
      <c r="B5867" s="189"/>
      <c r="C5867" s="189"/>
      <c r="D5867" s="189"/>
      <c r="E5867" s="189"/>
      <c r="F5867" s="189"/>
    </row>
    <row r="5868" spans="1:6" x14ac:dyDescent="0.25">
      <c r="A5868" s="189"/>
      <c r="B5868" s="189"/>
      <c r="C5868" s="189"/>
      <c r="D5868" s="189"/>
      <c r="E5868" s="189"/>
      <c r="F5868" s="189"/>
    </row>
    <row r="5869" spans="1:6" x14ac:dyDescent="0.25">
      <c r="A5869" s="189"/>
      <c r="B5869" s="189"/>
      <c r="C5869" s="189"/>
      <c r="D5869" s="189"/>
      <c r="E5869" s="189"/>
      <c r="F5869" s="189"/>
    </row>
    <row r="5870" spans="1:6" x14ac:dyDescent="0.25">
      <c r="A5870" s="189"/>
      <c r="B5870" s="189"/>
      <c r="C5870" s="189"/>
      <c r="D5870" s="189"/>
      <c r="E5870" s="189"/>
      <c r="F5870" s="189"/>
    </row>
    <row r="5871" spans="1:6" x14ac:dyDescent="0.25">
      <c r="A5871" s="189"/>
      <c r="B5871" s="189"/>
      <c r="C5871" s="189"/>
      <c r="D5871" s="189"/>
      <c r="E5871" s="189"/>
      <c r="F5871" s="189"/>
    </row>
    <row r="5872" spans="1:6" x14ac:dyDescent="0.25">
      <c r="A5872" s="189"/>
      <c r="B5872" s="189"/>
      <c r="C5872" s="189"/>
      <c r="D5872" s="189"/>
      <c r="E5872" s="189"/>
      <c r="F5872" s="189"/>
    </row>
    <row r="5873" spans="1:6" x14ac:dyDescent="0.25">
      <c r="A5873" s="189"/>
      <c r="B5873" s="189"/>
      <c r="C5873" s="189"/>
      <c r="D5873" s="189"/>
      <c r="E5873" s="189"/>
      <c r="F5873" s="189"/>
    </row>
    <row r="5874" spans="1:6" x14ac:dyDescent="0.25">
      <c r="A5874" s="189"/>
      <c r="B5874" s="189"/>
      <c r="C5874" s="189"/>
      <c r="D5874" s="189"/>
      <c r="E5874" s="189"/>
      <c r="F5874" s="189"/>
    </row>
    <row r="5875" spans="1:6" x14ac:dyDescent="0.25">
      <c r="A5875" s="189"/>
      <c r="B5875" s="189"/>
      <c r="C5875" s="189"/>
      <c r="D5875" s="189"/>
      <c r="E5875" s="189"/>
      <c r="F5875" s="189"/>
    </row>
    <row r="5876" spans="1:6" x14ac:dyDescent="0.25">
      <c r="A5876" s="189"/>
      <c r="B5876" s="189"/>
      <c r="C5876" s="189"/>
      <c r="D5876" s="189"/>
      <c r="E5876" s="189"/>
      <c r="F5876" s="189"/>
    </row>
    <row r="5877" spans="1:6" x14ac:dyDescent="0.25">
      <c r="A5877" s="189"/>
      <c r="B5877" s="189"/>
      <c r="C5877" s="189"/>
      <c r="D5877" s="189"/>
      <c r="E5877" s="189"/>
      <c r="F5877" s="189"/>
    </row>
    <row r="5878" spans="1:6" x14ac:dyDescent="0.25">
      <c r="A5878" s="189"/>
      <c r="B5878" s="189"/>
      <c r="C5878" s="189"/>
      <c r="D5878" s="189"/>
      <c r="E5878" s="189"/>
      <c r="F5878" s="189"/>
    </row>
    <row r="5879" spans="1:6" x14ac:dyDescent="0.25">
      <c r="A5879" s="189"/>
      <c r="B5879" s="189"/>
      <c r="C5879" s="189"/>
      <c r="D5879" s="189"/>
      <c r="E5879" s="189"/>
      <c r="F5879" s="189"/>
    </row>
    <row r="5880" spans="1:6" x14ac:dyDescent="0.25">
      <c r="A5880" s="189"/>
      <c r="B5880" s="189"/>
      <c r="C5880" s="189"/>
      <c r="D5880" s="189"/>
      <c r="E5880" s="189"/>
      <c r="F5880" s="189"/>
    </row>
    <row r="5881" spans="1:6" x14ac:dyDescent="0.25">
      <c r="A5881" s="189"/>
      <c r="B5881" s="189"/>
      <c r="C5881" s="189"/>
      <c r="D5881" s="189"/>
      <c r="E5881" s="189"/>
      <c r="F5881" s="189"/>
    </row>
    <row r="5882" spans="1:6" x14ac:dyDescent="0.25">
      <c r="A5882" s="189"/>
      <c r="B5882" s="189"/>
      <c r="C5882" s="189"/>
      <c r="D5882" s="189"/>
      <c r="E5882" s="189"/>
      <c r="F5882" s="189"/>
    </row>
    <row r="5883" spans="1:6" x14ac:dyDescent="0.25">
      <c r="A5883" s="189"/>
      <c r="B5883" s="189"/>
      <c r="C5883" s="189"/>
      <c r="D5883" s="189"/>
      <c r="E5883" s="189"/>
      <c r="F5883" s="189"/>
    </row>
    <row r="5884" spans="1:6" x14ac:dyDescent="0.25">
      <c r="A5884" s="189"/>
      <c r="B5884" s="189"/>
      <c r="C5884" s="189"/>
      <c r="D5884" s="189"/>
      <c r="E5884" s="189"/>
      <c r="F5884" s="189"/>
    </row>
    <row r="5885" spans="1:6" x14ac:dyDescent="0.25">
      <c r="A5885" s="189"/>
      <c r="B5885" s="189"/>
      <c r="C5885" s="189"/>
      <c r="D5885" s="189"/>
      <c r="E5885" s="189"/>
      <c r="F5885" s="189"/>
    </row>
    <row r="5886" spans="1:6" x14ac:dyDescent="0.25">
      <c r="A5886" s="189"/>
      <c r="B5886" s="189"/>
      <c r="C5886" s="189"/>
      <c r="D5886" s="189"/>
      <c r="E5886" s="189"/>
      <c r="F5886" s="189"/>
    </row>
    <row r="5887" spans="1:6" x14ac:dyDescent="0.25">
      <c r="A5887" s="189"/>
      <c r="B5887" s="189"/>
      <c r="C5887" s="189"/>
      <c r="D5887" s="189"/>
      <c r="E5887" s="189"/>
      <c r="F5887" s="189"/>
    </row>
    <row r="5888" spans="1:6" x14ac:dyDescent="0.25">
      <c r="A5888" s="189"/>
      <c r="B5888" s="189"/>
      <c r="C5888" s="189"/>
      <c r="D5888" s="189"/>
      <c r="E5888" s="189"/>
      <c r="F5888" s="189"/>
    </row>
    <row r="5889" spans="1:6" x14ac:dyDescent="0.25">
      <c r="A5889" s="189"/>
      <c r="B5889" s="189"/>
      <c r="C5889" s="189"/>
      <c r="D5889" s="189"/>
      <c r="E5889" s="189"/>
      <c r="F5889" s="189"/>
    </row>
    <row r="5890" spans="1:6" x14ac:dyDescent="0.25">
      <c r="A5890" s="189"/>
      <c r="B5890" s="189"/>
      <c r="C5890" s="189"/>
      <c r="D5890" s="189"/>
      <c r="E5890" s="189"/>
      <c r="F5890" s="189"/>
    </row>
    <row r="5891" spans="1:6" x14ac:dyDescent="0.25">
      <c r="A5891" s="189"/>
      <c r="B5891" s="189"/>
      <c r="C5891" s="189"/>
      <c r="D5891" s="189"/>
      <c r="E5891" s="189"/>
      <c r="F5891" s="189"/>
    </row>
    <row r="5892" spans="1:6" x14ac:dyDescent="0.25">
      <c r="A5892" s="189"/>
      <c r="B5892" s="189"/>
      <c r="C5892" s="189"/>
      <c r="D5892" s="189"/>
      <c r="E5892" s="189"/>
      <c r="F5892" s="189"/>
    </row>
    <row r="5893" spans="1:6" x14ac:dyDescent="0.25">
      <c r="A5893" s="189"/>
      <c r="B5893" s="189"/>
      <c r="C5893" s="189"/>
      <c r="D5893" s="189"/>
      <c r="E5893" s="189"/>
      <c r="F5893" s="189"/>
    </row>
    <row r="5894" spans="1:6" x14ac:dyDescent="0.25">
      <c r="A5894" s="189"/>
      <c r="B5894" s="189"/>
      <c r="C5894" s="189"/>
      <c r="D5894" s="189"/>
      <c r="E5894" s="189"/>
      <c r="F5894" s="189"/>
    </row>
    <row r="5895" spans="1:6" x14ac:dyDescent="0.25">
      <c r="A5895" s="189"/>
      <c r="B5895" s="189"/>
      <c r="C5895" s="189"/>
      <c r="D5895" s="189"/>
      <c r="E5895" s="189"/>
      <c r="F5895" s="189"/>
    </row>
    <row r="5896" spans="1:6" x14ac:dyDescent="0.25">
      <c r="A5896" s="189"/>
      <c r="B5896" s="189"/>
      <c r="C5896" s="189"/>
      <c r="D5896" s="189"/>
      <c r="E5896" s="189"/>
      <c r="F5896" s="189"/>
    </row>
    <row r="5897" spans="1:6" x14ac:dyDescent="0.25">
      <c r="A5897" s="189"/>
      <c r="B5897" s="189"/>
      <c r="C5897" s="189"/>
      <c r="D5897" s="189"/>
      <c r="E5897" s="189"/>
      <c r="F5897" s="189"/>
    </row>
    <row r="5898" spans="1:6" x14ac:dyDescent="0.25">
      <c r="A5898" s="189"/>
      <c r="B5898" s="189"/>
      <c r="C5898" s="189"/>
      <c r="D5898" s="189"/>
      <c r="E5898" s="189"/>
      <c r="F5898" s="189"/>
    </row>
    <row r="5899" spans="1:6" x14ac:dyDescent="0.25">
      <c r="A5899" s="189"/>
      <c r="B5899" s="189"/>
      <c r="C5899" s="189"/>
      <c r="D5899" s="189"/>
      <c r="E5899" s="189"/>
      <c r="F5899" s="189"/>
    </row>
    <row r="5900" spans="1:6" x14ac:dyDescent="0.25">
      <c r="A5900" s="189"/>
      <c r="B5900" s="189"/>
      <c r="C5900" s="189"/>
      <c r="D5900" s="189"/>
      <c r="E5900" s="189"/>
      <c r="F5900" s="189"/>
    </row>
    <row r="5901" spans="1:6" x14ac:dyDescent="0.25">
      <c r="A5901" s="189"/>
      <c r="B5901" s="189"/>
      <c r="C5901" s="189"/>
      <c r="D5901" s="189"/>
      <c r="E5901" s="189"/>
      <c r="F5901" s="189"/>
    </row>
    <row r="5902" spans="1:6" x14ac:dyDescent="0.25">
      <c r="A5902" s="189"/>
      <c r="B5902" s="189"/>
      <c r="C5902" s="189"/>
      <c r="D5902" s="189"/>
      <c r="E5902" s="189"/>
      <c r="F5902" s="189"/>
    </row>
    <row r="5903" spans="1:6" x14ac:dyDescent="0.25">
      <c r="A5903" s="189"/>
      <c r="B5903" s="189"/>
      <c r="C5903" s="189"/>
      <c r="D5903" s="189"/>
      <c r="E5903" s="189"/>
      <c r="F5903" s="189"/>
    </row>
    <row r="5904" spans="1:6" x14ac:dyDescent="0.25">
      <c r="A5904" s="189"/>
      <c r="B5904" s="189"/>
      <c r="C5904" s="189"/>
      <c r="D5904" s="189"/>
      <c r="E5904" s="189"/>
      <c r="F5904" s="189"/>
    </row>
    <row r="5905" spans="1:6" x14ac:dyDescent="0.25">
      <c r="A5905" s="189"/>
      <c r="B5905" s="189"/>
      <c r="C5905" s="189"/>
      <c r="D5905" s="189"/>
      <c r="E5905" s="189"/>
      <c r="F5905" s="189"/>
    </row>
    <row r="5906" spans="1:6" x14ac:dyDescent="0.25">
      <c r="A5906" s="189"/>
      <c r="B5906" s="189"/>
      <c r="C5906" s="189"/>
      <c r="D5906" s="189"/>
      <c r="E5906" s="189"/>
      <c r="F5906" s="189"/>
    </row>
    <row r="5907" spans="1:6" x14ac:dyDescent="0.25">
      <c r="A5907" s="189"/>
      <c r="B5907" s="189"/>
      <c r="C5907" s="189"/>
      <c r="D5907" s="189"/>
      <c r="E5907" s="189"/>
      <c r="F5907" s="189"/>
    </row>
    <row r="5908" spans="1:6" x14ac:dyDescent="0.25">
      <c r="A5908" s="189"/>
      <c r="B5908" s="189"/>
      <c r="C5908" s="189"/>
      <c r="D5908" s="189"/>
      <c r="E5908" s="189"/>
      <c r="F5908" s="189"/>
    </row>
    <row r="5909" spans="1:6" x14ac:dyDescent="0.25">
      <c r="A5909" s="189"/>
      <c r="B5909" s="189"/>
      <c r="C5909" s="189"/>
      <c r="D5909" s="189"/>
      <c r="E5909" s="189"/>
      <c r="F5909" s="189"/>
    </row>
    <row r="5910" spans="1:6" x14ac:dyDescent="0.25">
      <c r="A5910" s="189"/>
      <c r="B5910" s="189"/>
      <c r="C5910" s="189"/>
      <c r="D5910" s="189"/>
      <c r="E5910" s="189"/>
      <c r="F5910" s="189"/>
    </row>
    <row r="5911" spans="1:6" x14ac:dyDescent="0.25">
      <c r="A5911" s="189"/>
      <c r="B5911" s="189"/>
      <c r="C5911" s="189"/>
      <c r="D5911" s="189"/>
      <c r="E5911" s="189"/>
      <c r="F5911" s="189"/>
    </row>
    <row r="5912" spans="1:6" x14ac:dyDescent="0.25">
      <c r="A5912" s="189"/>
      <c r="B5912" s="189"/>
      <c r="C5912" s="189"/>
      <c r="D5912" s="189"/>
      <c r="E5912" s="189"/>
      <c r="F5912" s="189"/>
    </row>
    <row r="5913" spans="1:6" x14ac:dyDescent="0.25">
      <c r="A5913" s="189"/>
      <c r="B5913" s="189"/>
      <c r="C5913" s="189"/>
      <c r="D5913" s="189"/>
      <c r="E5913" s="189"/>
      <c r="F5913" s="189"/>
    </row>
    <row r="5914" spans="1:6" x14ac:dyDescent="0.25">
      <c r="A5914" s="189"/>
      <c r="B5914" s="189"/>
      <c r="C5914" s="189"/>
      <c r="D5914" s="189"/>
      <c r="E5914" s="189"/>
      <c r="F5914" s="189"/>
    </row>
    <row r="5915" spans="1:6" x14ac:dyDescent="0.25">
      <c r="A5915" s="189"/>
      <c r="B5915" s="189"/>
      <c r="C5915" s="189"/>
      <c r="D5915" s="189"/>
      <c r="E5915" s="189"/>
      <c r="F5915" s="189"/>
    </row>
    <row r="5916" spans="1:6" x14ac:dyDescent="0.25">
      <c r="A5916" s="189"/>
      <c r="B5916" s="189"/>
      <c r="C5916" s="189"/>
      <c r="D5916" s="189"/>
      <c r="E5916" s="189"/>
      <c r="F5916" s="189"/>
    </row>
    <row r="5917" spans="1:6" x14ac:dyDescent="0.25">
      <c r="A5917" s="189"/>
      <c r="B5917" s="189"/>
      <c r="C5917" s="189"/>
      <c r="D5917" s="189"/>
      <c r="E5917" s="189"/>
      <c r="F5917" s="189"/>
    </row>
    <row r="5918" spans="1:6" x14ac:dyDescent="0.25">
      <c r="A5918" s="189"/>
      <c r="B5918" s="189"/>
      <c r="C5918" s="189"/>
      <c r="D5918" s="189"/>
      <c r="E5918" s="189"/>
      <c r="F5918" s="189"/>
    </row>
    <row r="5919" spans="1:6" x14ac:dyDescent="0.25">
      <c r="A5919" s="189"/>
      <c r="B5919" s="189"/>
      <c r="C5919" s="189"/>
      <c r="D5919" s="189"/>
      <c r="E5919" s="189"/>
      <c r="F5919" s="189"/>
    </row>
    <row r="5920" spans="1:6" x14ac:dyDescent="0.25">
      <c r="A5920" s="189"/>
      <c r="B5920" s="189"/>
      <c r="C5920" s="189"/>
      <c r="D5920" s="189"/>
      <c r="E5920" s="189"/>
      <c r="F5920" s="189"/>
    </row>
    <row r="5921" spans="1:6" x14ac:dyDescent="0.25">
      <c r="A5921" s="189"/>
      <c r="B5921" s="189"/>
      <c r="C5921" s="189"/>
      <c r="D5921" s="189"/>
      <c r="E5921" s="189"/>
      <c r="F5921" s="189"/>
    </row>
    <row r="5922" spans="1:6" x14ac:dyDescent="0.25">
      <c r="A5922" s="189"/>
      <c r="B5922" s="189"/>
      <c r="C5922" s="189"/>
      <c r="D5922" s="189"/>
      <c r="E5922" s="189"/>
      <c r="F5922" s="189"/>
    </row>
    <row r="5923" spans="1:6" x14ac:dyDescent="0.25">
      <c r="A5923" s="189"/>
      <c r="B5923" s="189"/>
      <c r="C5923" s="189"/>
      <c r="D5923" s="189"/>
      <c r="E5923" s="189"/>
      <c r="F5923" s="189"/>
    </row>
    <row r="5924" spans="1:6" x14ac:dyDescent="0.25">
      <c r="A5924" s="189"/>
      <c r="B5924" s="189"/>
      <c r="C5924" s="189"/>
      <c r="D5924" s="189"/>
      <c r="E5924" s="189"/>
      <c r="F5924" s="189"/>
    </row>
    <row r="5925" spans="1:6" x14ac:dyDescent="0.25">
      <c r="A5925" s="189"/>
      <c r="B5925" s="189"/>
      <c r="C5925" s="189"/>
      <c r="D5925" s="189"/>
      <c r="E5925" s="189"/>
      <c r="F5925" s="189"/>
    </row>
    <row r="5926" spans="1:6" x14ac:dyDescent="0.25">
      <c r="A5926" s="189"/>
      <c r="B5926" s="189"/>
      <c r="C5926" s="189"/>
      <c r="D5926" s="189"/>
      <c r="E5926" s="189"/>
      <c r="F5926" s="189"/>
    </row>
    <row r="5927" spans="1:6" x14ac:dyDescent="0.25">
      <c r="A5927" s="189"/>
      <c r="B5927" s="189"/>
      <c r="C5927" s="189"/>
      <c r="D5927" s="189"/>
      <c r="E5927" s="189"/>
      <c r="F5927" s="189"/>
    </row>
    <row r="5928" spans="1:6" x14ac:dyDescent="0.25">
      <c r="A5928" s="189"/>
      <c r="B5928" s="189"/>
      <c r="C5928" s="189"/>
      <c r="D5928" s="189"/>
      <c r="E5928" s="189"/>
      <c r="F5928" s="189"/>
    </row>
    <row r="5929" spans="1:6" x14ac:dyDescent="0.25">
      <c r="A5929" s="189"/>
      <c r="B5929" s="189"/>
      <c r="C5929" s="189"/>
      <c r="D5929" s="189"/>
      <c r="E5929" s="189"/>
      <c r="F5929" s="189"/>
    </row>
    <row r="5930" spans="1:6" x14ac:dyDescent="0.25">
      <c r="A5930" s="189"/>
      <c r="B5930" s="189"/>
      <c r="C5930" s="189"/>
      <c r="D5930" s="189"/>
      <c r="E5930" s="189"/>
      <c r="F5930" s="189"/>
    </row>
    <row r="5931" spans="1:6" x14ac:dyDescent="0.25">
      <c r="A5931" s="189"/>
      <c r="B5931" s="189"/>
      <c r="C5931" s="189"/>
      <c r="D5931" s="189"/>
      <c r="E5931" s="189"/>
      <c r="F5931" s="189"/>
    </row>
    <row r="5932" spans="1:6" x14ac:dyDescent="0.25">
      <c r="A5932" s="189"/>
      <c r="B5932" s="189"/>
      <c r="C5932" s="189"/>
      <c r="D5932" s="189"/>
      <c r="E5932" s="189"/>
      <c r="F5932" s="189"/>
    </row>
    <row r="5933" spans="1:6" x14ac:dyDescent="0.25">
      <c r="A5933" s="189"/>
      <c r="B5933" s="189"/>
      <c r="C5933" s="189"/>
      <c r="D5933" s="189"/>
      <c r="E5933" s="189"/>
      <c r="F5933" s="189"/>
    </row>
    <row r="5934" spans="1:6" x14ac:dyDescent="0.25">
      <c r="A5934" s="189"/>
      <c r="B5934" s="189"/>
      <c r="C5934" s="189"/>
      <c r="D5934" s="189"/>
      <c r="E5934" s="189"/>
      <c r="F5934" s="189"/>
    </row>
    <row r="5935" spans="1:6" x14ac:dyDescent="0.25">
      <c r="A5935" s="189"/>
      <c r="B5935" s="189"/>
      <c r="C5935" s="189"/>
      <c r="D5935" s="189"/>
      <c r="E5935" s="189"/>
      <c r="F5935" s="189"/>
    </row>
    <row r="5936" spans="1:6" x14ac:dyDescent="0.25">
      <c r="A5936" s="189"/>
      <c r="B5936" s="189"/>
      <c r="C5936" s="189"/>
      <c r="D5936" s="189"/>
      <c r="E5936" s="189"/>
      <c r="F5936" s="189"/>
    </row>
    <row r="5937" spans="1:6" x14ac:dyDescent="0.25">
      <c r="A5937" s="189"/>
      <c r="B5937" s="189"/>
      <c r="C5937" s="189"/>
      <c r="D5937" s="189"/>
      <c r="E5937" s="189"/>
      <c r="F5937" s="189"/>
    </row>
    <row r="5938" spans="1:6" x14ac:dyDescent="0.25">
      <c r="A5938" s="189"/>
      <c r="B5938" s="189"/>
      <c r="C5938" s="189"/>
      <c r="D5938" s="189"/>
      <c r="E5938" s="189"/>
      <c r="F5938" s="189"/>
    </row>
    <row r="5939" spans="1:6" x14ac:dyDescent="0.25">
      <c r="A5939" s="189"/>
      <c r="B5939" s="189"/>
      <c r="C5939" s="189"/>
      <c r="D5939" s="189"/>
      <c r="E5939" s="189"/>
      <c r="F5939" s="189"/>
    </row>
    <row r="5940" spans="1:6" x14ac:dyDescent="0.25">
      <c r="A5940" s="189"/>
      <c r="B5940" s="189"/>
      <c r="C5940" s="189"/>
      <c r="D5940" s="189"/>
      <c r="E5940" s="189"/>
      <c r="F5940" s="189"/>
    </row>
    <row r="5941" spans="1:6" x14ac:dyDescent="0.25">
      <c r="A5941" s="189"/>
      <c r="B5941" s="189"/>
      <c r="C5941" s="189"/>
      <c r="D5941" s="189"/>
      <c r="E5941" s="189"/>
      <c r="F5941" s="189"/>
    </row>
    <row r="5942" spans="1:6" x14ac:dyDescent="0.25">
      <c r="A5942" s="189"/>
      <c r="B5942" s="189"/>
      <c r="C5942" s="189"/>
      <c r="D5942" s="189"/>
      <c r="E5942" s="189"/>
      <c r="F5942" s="189"/>
    </row>
    <row r="5943" spans="1:6" x14ac:dyDescent="0.25">
      <c r="A5943" s="189"/>
      <c r="B5943" s="189"/>
      <c r="C5943" s="189"/>
      <c r="D5943" s="189"/>
      <c r="E5943" s="189"/>
      <c r="F5943" s="189"/>
    </row>
    <row r="5944" spans="1:6" x14ac:dyDescent="0.25">
      <c r="A5944" s="189"/>
      <c r="B5944" s="189"/>
      <c r="C5944" s="189"/>
      <c r="D5944" s="189"/>
      <c r="E5944" s="189"/>
      <c r="F5944" s="189"/>
    </row>
    <row r="5945" spans="1:6" x14ac:dyDescent="0.25">
      <c r="A5945" s="189"/>
      <c r="B5945" s="189"/>
      <c r="C5945" s="189"/>
      <c r="D5945" s="189"/>
      <c r="E5945" s="189"/>
      <c r="F5945" s="189"/>
    </row>
    <row r="5946" spans="1:6" x14ac:dyDescent="0.25">
      <c r="A5946" s="189"/>
      <c r="B5946" s="189"/>
      <c r="C5946" s="189"/>
      <c r="D5946" s="189"/>
      <c r="E5946" s="189"/>
      <c r="F5946" s="189"/>
    </row>
    <row r="5947" spans="1:6" x14ac:dyDescent="0.25">
      <c r="A5947" s="189"/>
      <c r="B5947" s="189"/>
      <c r="C5947" s="189"/>
      <c r="D5947" s="189"/>
      <c r="E5947" s="189"/>
      <c r="F5947" s="189"/>
    </row>
    <row r="5948" spans="1:6" x14ac:dyDescent="0.25">
      <c r="A5948" s="189"/>
      <c r="B5948" s="189"/>
      <c r="C5948" s="189"/>
      <c r="D5948" s="189"/>
      <c r="E5948" s="189"/>
      <c r="F5948" s="189"/>
    </row>
    <row r="5949" spans="1:6" x14ac:dyDescent="0.25">
      <c r="A5949" s="189"/>
      <c r="B5949" s="189"/>
      <c r="C5949" s="189"/>
      <c r="D5949" s="189"/>
      <c r="E5949" s="189"/>
      <c r="F5949" s="189"/>
    </row>
    <row r="5950" spans="1:6" x14ac:dyDescent="0.25">
      <c r="A5950" s="189"/>
      <c r="B5950" s="189"/>
      <c r="C5950" s="189"/>
      <c r="D5950" s="189"/>
      <c r="E5950" s="189"/>
      <c r="F5950" s="189"/>
    </row>
    <row r="5951" spans="1:6" x14ac:dyDescent="0.25">
      <c r="A5951" s="189"/>
      <c r="B5951" s="189"/>
      <c r="C5951" s="189"/>
      <c r="D5951" s="189"/>
      <c r="E5951" s="189"/>
      <c r="F5951" s="189"/>
    </row>
    <row r="5952" spans="1:6" x14ac:dyDescent="0.25">
      <c r="A5952" s="189"/>
      <c r="B5952" s="189"/>
      <c r="C5952" s="189"/>
      <c r="D5952" s="189"/>
      <c r="E5952" s="189"/>
      <c r="F5952" s="189"/>
    </row>
    <row r="5953" spans="1:6" x14ac:dyDescent="0.25">
      <c r="A5953" s="189"/>
      <c r="B5953" s="189"/>
      <c r="C5953" s="189"/>
      <c r="D5953" s="189"/>
      <c r="E5953" s="189"/>
      <c r="F5953" s="189"/>
    </row>
    <row r="5954" spans="1:6" x14ac:dyDescent="0.25">
      <c r="A5954" s="189"/>
      <c r="B5954" s="189"/>
      <c r="C5954" s="189"/>
      <c r="D5954" s="189"/>
      <c r="E5954" s="189"/>
      <c r="F5954" s="189"/>
    </row>
    <row r="5955" spans="1:6" x14ac:dyDescent="0.25">
      <c r="A5955" s="189"/>
      <c r="B5955" s="189"/>
      <c r="C5955" s="189"/>
      <c r="D5955" s="189"/>
      <c r="E5955" s="189"/>
      <c r="F5955" s="189"/>
    </row>
    <row r="5956" spans="1:6" x14ac:dyDescent="0.25">
      <c r="A5956" s="189"/>
      <c r="B5956" s="189"/>
      <c r="C5956" s="189"/>
      <c r="D5956" s="189"/>
      <c r="E5956" s="189"/>
      <c r="F5956" s="189"/>
    </row>
    <row r="5957" spans="1:6" x14ac:dyDescent="0.25">
      <c r="A5957" s="189"/>
      <c r="B5957" s="189"/>
      <c r="C5957" s="189"/>
      <c r="D5957" s="189"/>
      <c r="E5957" s="189"/>
      <c r="F5957" s="189"/>
    </row>
    <row r="5958" spans="1:6" x14ac:dyDescent="0.25">
      <c r="A5958" s="189"/>
      <c r="B5958" s="189"/>
      <c r="C5958" s="189"/>
      <c r="D5958" s="189"/>
      <c r="E5958" s="189"/>
      <c r="F5958" s="189"/>
    </row>
    <row r="5959" spans="1:6" x14ac:dyDescent="0.25">
      <c r="A5959" s="189"/>
      <c r="B5959" s="189"/>
      <c r="C5959" s="189"/>
      <c r="D5959" s="189"/>
      <c r="E5959" s="189"/>
      <c r="F5959" s="189"/>
    </row>
    <row r="5960" spans="1:6" x14ac:dyDescent="0.25">
      <c r="A5960" s="189"/>
      <c r="B5960" s="189"/>
      <c r="C5960" s="189"/>
      <c r="D5960" s="189"/>
      <c r="E5960" s="189"/>
      <c r="F5960" s="189"/>
    </row>
    <row r="5961" spans="1:6" x14ac:dyDescent="0.25">
      <c r="A5961" s="189"/>
      <c r="B5961" s="189"/>
      <c r="C5961" s="189"/>
      <c r="D5961" s="189"/>
      <c r="E5961" s="189"/>
      <c r="F5961" s="189"/>
    </row>
    <row r="5962" spans="1:6" x14ac:dyDescent="0.25">
      <c r="A5962" s="189"/>
      <c r="B5962" s="189"/>
      <c r="C5962" s="189"/>
      <c r="D5962" s="189"/>
      <c r="E5962" s="189"/>
      <c r="F5962" s="189"/>
    </row>
    <row r="5963" spans="1:6" x14ac:dyDescent="0.25">
      <c r="A5963" s="189"/>
      <c r="B5963" s="189"/>
      <c r="C5963" s="189"/>
      <c r="D5963" s="189"/>
      <c r="E5963" s="189"/>
      <c r="F5963" s="189"/>
    </row>
    <row r="5964" spans="1:6" x14ac:dyDescent="0.25">
      <c r="A5964" s="189"/>
      <c r="B5964" s="189"/>
      <c r="C5964" s="189"/>
      <c r="D5964" s="189"/>
      <c r="E5964" s="189"/>
      <c r="F5964" s="189"/>
    </row>
    <row r="5965" spans="1:6" x14ac:dyDescent="0.25">
      <c r="A5965" s="189"/>
      <c r="B5965" s="189"/>
      <c r="C5965" s="189"/>
      <c r="D5965" s="189"/>
      <c r="E5965" s="189"/>
      <c r="F5965" s="189"/>
    </row>
    <row r="5966" spans="1:6" x14ac:dyDescent="0.25">
      <c r="A5966" s="189"/>
      <c r="B5966" s="189"/>
      <c r="C5966" s="189"/>
      <c r="D5966" s="189"/>
      <c r="E5966" s="189"/>
      <c r="F5966" s="189"/>
    </row>
    <row r="5967" spans="1:6" x14ac:dyDescent="0.25">
      <c r="A5967" s="189"/>
      <c r="B5967" s="189"/>
      <c r="C5967" s="189"/>
      <c r="D5967" s="189"/>
      <c r="E5967" s="189"/>
      <c r="F5967" s="189"/>
    </row>
    <row r="5968" spans="1:6" x14ac:dyDescent="0.25">
      <c r="A5968" s="189"/>
      <c r="B5968" s="189"/>
      <c r="C5968" s="189"/>
      <c r="D5968" s="189"/>
      <c r="E5968" s="189"/>
      <c r="F5968" s="189"/>
    </row>
    <row r="5969" spans="1:6" x14ac:dyDescent="0.25">
      <c r="A5969" s="189"/>
      <c r="B5969" s="189"/>
      <c r="C5969" s="189"/>
      <c r="D5969" s="189"/>
      <c r="E5969" s="189"/>
      <c r="F5969" s="189"/>
    </row>
    <row r="5970" spans="1:6" x14ac:dyDescent="0.25">
      <c r="A5970" s="189"/>
      <c r="B5970" s="189"/>
      <c r="C5970" s="189"/>
      <c r="D5970" s="189"/>
      <c r="E5970" s="189"/>
      <c r="F5970" s="189"/>
    </row>
    <row r="5971" spans="1:6" x14ac:dyDescent="0.25">
      <c r="A5971" s="189"/>
      <c r="B5971" s="189"/>
      <c r="C5971" s="189"/>
      <c r="D5971" s="189"/>
      <c r="E5971" s="189"/>
      <c r="F5971" s="189"/>
    </row>
    <row r="5972" spans="1:6" x14ac:dyDescent="0.25">
      <c r="A5972" s="189"/>
      <c r="B5972" s="189"/>
      <c r="C5972" s="189"/>
      <c r="D5972" s="189"/>
      <c r="E5972" s="189"/>
      <c r="F5972" s="189"/>
    </row>
    <row r="5973" spans="1:6" x14ac:dyDescent="0.25">
      <c r="A5973" s="189"/>
      <c r="B5973" s="189"/>
      <c r="C5973" s="189"/>
      <c r="D5973" s="189"/>
      <c r="E5973" s="189"/>
      <c r="F5973" s="189"/>
    </row>
    <row r="5974" spans="1:6" x14ac:dyDescent="0.25">
      <c r="A5974" s="189"/>
      <c r="B5974" s="189"/>
      <c r="C5974" s="189"/>
      <c r="D5974" s="189"/>
      <c r="E5974" s="189"/>
      <c r="F5974" s="189"/>
    </row>
    <row r="5975" spans="1:6" x14ac:dyDescent="0.25">
      <c r="A5975" s="189"/>
      <c r="B5975" s="189"/>
      <c r="C5975" s="189"/>
      <c r="D5975" s="189"/>
      <c r="E5975" s="189"/>
      <c r="F5975" s="189"/>
    </row>
    <row r="5976" spans="1:6" x14ac:dyDescent="0.25">
      <c r="A5976" s="189"/>
      <c r="B5976" s="189"/>
      <c r="C5976" s="189"/>
      <c r="D5976" s="189"/>
      <c r="E5976" s="189"/>
      <c r="F5976" s="189"/>
    </row>
    <row r="5977" spans="1:6" x14ac:dyDescent="0.25">
      <c r="A5977" s="189"/>
      <c r="B5977" s="189"/>
      <c r="C5977" s="189"/>
      <c r="D5977" s="189"/>
      <c r="E5977" s="189"/>
      <c r="F5977" s="189"/>
    </row>
    <row r="5978" spans="1:6" x14ac:dyDescent="0.25">
      <c r="A5978" s="189"/>
      <c r="B5978" s="189"/>
      <c r="C5978" s="189"/>
      <c r="D5978" s="189"/>
      <c r="E5978" s="189"/>
      <c r="F5978" s="189"/>
    </row>
    <row r="5979" spans="1:6" x14ac:dyDescent="0.25">
      <c r="A5979" s="189"/>
      <c r="B5979" s="189"/>
      <c r="C5979" s="189"/>
      <c r="D5979" s="189"/>
      <c r="E5979" s="189"/>
      <c r="F5979" s="189"/>
    </row>
    <row r="5980" spans="1:6" x14ac:dyDescent="0.25">
      <c r="A5980" s="189"/>
      <c r="B5980" s="189"/>
      <c r="C5980" s="189"/>
      <c r="D5980" s="189"/>
      <c r="E5980" s="189"/>
      <c r="F5980" s="189"/>
    </row>
    <row r="5981" spans="1:6" x14ac:dyDescent="0.25">
      <c r="A5981" s="189"/>
      <c r="B5981" s="189"/>
      <c r="C5981" s="189"/>
      <c r="D5981" s="189"/>
      <c r="E5981" s="189"/>
      <c r="F5981" s="189"/>
    </row>
    <row r="5982" spans="1:6" x14ac:dyDescent="0.25">
      <c r="A5982" s="189"/>
      <c r="B5982" s="189"/>
      <c r="C5982" s="189"/>
      <c r="D5982" s="189"/>
      <c r="E5982" s="189"/>
      <c r="F5982" s="189"/>
    </row>
    <row r="5983" spans="1:6" x14ac:dyDescent="0.25">
      <c r="A5983" s="189"/>
      <c r="B5983" s="189"/>
      <c r="C5983" s="189"/>
      <c r="D5983" s="189"/>
      <c r="E5983" s="189"/>
      <c r="F5983" s="189"/>
    </row>
    <row r="5984" spans="1:6" x14ac:dyDescent="0.25">
      <c r="A5984" s="189"/>
      <c r="B5984" s="189"/>
      <c r="C5984" s="189"/>
      <c r="D5984" s="189"/>
      <c r="E5984" s="189"/>
      <c r="F5984" s="189"/>
    </row>
    <row r="5985" spans="1:6" x14ac:dyDescent="0.25">
      <c r="A5985" s="189"/>
      <c r="B5985" s="189"/>
      <c r="C5985" s="189"/>
      <c r="D5985" s="189"/>
      <c r="E5985" s="189"/>
      <c r="F5985" s="189"/>
    </row>
    <row r="5986" spans="1:6" x14ac:dyDescent="0.25">
      <c r="A5986" s="189"/>
      <c r="B5986" s="189"/>
      <c r="C5986" s="189"/>
      <c r="D5986" s="189"/>
      <c r="E5986" s="189"/>
      <c r="F5986" s="189"/>
    </row>
    <row r="5987" spans="1:6" x14ac:dyDescent="0.25">
      <c r="A5987" s="189"/>
      <c r="B5987" s="189"/>
      <c r="C5987" s="189"/>
      <c r="D5987" s="189"/>
      <c r="E5987" s="189"/>
      <c r="F5987" s="189"/>
    </row>
    <row r="5988" spans="1:6" x14ac:dyDescent="0.25">
      <c r="A5988" s="189"/>
      <c r="B5988" s="189"/>
      <c r="C5988" s="189"/>
      <c r="D5988" s="189"/>
      <c r="E5988" s="189"/>
      <c r="F5988" s="189"/>
    </row>
    <row r="5989" spans="1:6" x14ac:dyDescent="0.25">
      <c r="A5989" s="189"/>
      <c r="B5989" s="189"/>
      <c r="C5989" s="189"/>
      <c r="D5989" s="189"/>
      <c r="E5989" s="189"/>
      <c r="F5989" s="189"/>
    </row>
    <row r="5990" spans="1:6" x14ac:dyDescent="0.25">
      <c r="A5990" s="189"/>
      <c r="B5990" s="189"/>
      <c r="C5990" s="189"/>
      <c r="D5990" s="189"/>
      <c r="E5990" s="189"/>
      <c r="F5990" s="189"/>
    </row>
    <row r="5991" spans="1:6" x14ac:dyDescent="0.25">
      <c r="A5991" s="189"/>
      <c r="B5991" s="189"/>
      <c r="C5991" s="189"/>
      <c r="D5991" s="189"/>
      <c r="E5991" s="189"/>
      <c r="F5991" s="189"/>
    </row>
    <row r="5992" spans="1:6" x14ac:dyDescent="0.25">
      <c r="A5992" s="189"/>
      <c r="B5992" s="189"/>
      <c r="C5992" s="189"/>
      <c r="D5992" s="189"/>
      <c r="E5992" s="189"/>
      <c r="F5992" s="189"/>
    </row>
    <row r="5993" spans="1:6" x14ac:dyDescent="0.25">
      <c r="A5993" s="189"/>
      <c r="B5993" s="189"/>
      <c r="C5993" s="189"/>
      <c r="D5993" s="189"/>
      <c r="E5993" s="189"/>
      <c r="F5993" s="189"/>
    </row>
    <row r="5994" spans="1:6" x14ac:dyDescent="0.25">
      <c r="A5994" s="189"/>
      <c r="B5994" s="189"/>
      <c r="C5994" s="189"/>
      <c r="D5994" s="189"/>
      <c r="E5994" s="189"/>
      <c r="F5994" s="189"/>
    </row>
    <row r="5995" spans="1:6" x14ac:dyDescent="0.25">
      <c r="A5995" s="189"/>
      <c r="B5995" s="189"/>
      <c r="C5995" s="189"/>
      <c r="D5995" s="189"/>
      <c r="E5995" s="189"/>
      <c r="F5995" s="189"/>
    </row>
    <row r="5996" spans="1:6" x14ac:dyDescent="0.25">
      <c r="A5996" s="189"/>
      <c r="B5996" s="189"/>
      <c r="C5996" s="189"/>
      <c r="D5996" s="189"/>
      <c r="E5996" s="189"/>
      <c r="F5996" s="189"/>
    </row>
    <row r="5997" spans="1:6" x14ac:dyDescent="0.25">
      <c r="A5997" s="189"/>
      <c r="B5997" s="189"/>
      <c r="C5997" s="189"/>
      <c r="D5997" s="189"/>
      <c r="E5997" s="189"/>
      <c r="F5997" s="189"/>
    </row>
    <row r="5998" spans="1:6" x14ac:dyDescent="0.25">
      <c r="A5998" s="189"/>
      <c r="B5998" s="189"/>
      <c r="C5998" s="189"/>
      <c r="D5998" s="189"/>
      <c r="E5998" s="189"/>
      <c r="F5998" s="189"/>
    </row>
    <row r="5999" spans="1:6" x14ac:dyDescent="0.25">
      <c r="A5999" s="189"/>
      <c r="B5999" s="189"/>
      <c r="C5999" s="189"/>
      <c r="D5999" s="189"/>
      <c r="E5999" s="189"/>
      <c r="F5999" s="189"/>
    </row>
    <row r="6000" spans="1:6" x14ac:dyDescent="0.25">
      <c r="A6000" s="189"/>
      <c r="B6000" s="189"/>
      <c r="C6000" s="189"/>
      <c r="D6000" s="189"/>
      <c r="E6000" s="189"/>
      <c r="F6000" s="189"/>
    </row>
    <row r="6001" spans="1:6" x14ac:dyDescent="0.25">
      <c r="A6001" s="189"/>
      <c r="B6001" s="189"/>
      <c r="C6001" s="189"/>
      <c r="D6001" s="189"/>
      <c r="E6001" s="189"/>
      <c r="F6001" s="189"/>
    </row>
    <row r="6002" spans="1:6" x14ac:dyDescent="0.25">
      <c r="A6002" s="189"/>
      <c r="B6002" s="189"/>
      <c r="C6002" s="189"/>
      <c r="D6002" s="189"/>
      <c r="E6002" s="189"/>
      <c r="F6002" s="189"/>
    </row>
    <row r="6003" spans="1:6" x14ac:dyDescent="0.25">
      <c r="A6003" s="189"/>
      <c r="B6003" s="189"/>
      <c r="C6003" s="189"/>
      <c r="D6003" s="189"/>
      <c r="E6003" s="189"/>
      <c r="F6003" s="189"/>
    </row>
    <row r="6004" spans="1:6" x14ac:dyDescent="0.25">
      <c r="A6004" s="189"/>
      <c r="B6004" s="189"/>
      <c r="C6004" s="189"/>
      <c r="D6004" s="189"/>
      <c r="E6004" s="189"/>
      <c r="F6004" s="189"/>
    </row>
    <row r="6005" spans="1:6" x14ac:dyDescent="0.25">
      <c r="A6005" s="189"/>
      <c r="B6005" s="189"/>
      <c r="C6005" s="189"/>
      <c r="D6005" s="189"/>
      <c r="E6005" s="189"/>
      <c r="F6005" s="189"/>
    </row>
    <row r="6006" spans="1:6" x14ac:dyDescent="0.25">
      <c r="A6006" s="189"/>
      <c r="B6006" s="189"/>
      <c r="C6006" s="189"/>
      <c r="D6006" s="189"/>
      <c r="E6006" s="189"/>
      <c r="F6006" s="189"/>
    </row>
    <row r="6007" spans="1:6" x14ac:dyDescent="0.25">
      <c r="A6007" s="189"/>
      <c r="B6007" s="189"/>
      <c r="C6007" s="189"/>
      <c r="D6007" s="189"/>
      <c r="E6007" s="189"/>
      <c r="F6007" s="189"/>
    </row>
    <row r="6008" spans="1:6" x14ac:dyDescent="0.25">
      <c r="A6008" s="189"/>
      <c r="B6008" s="189"/>
      <c r="C6008" s="189"/>
      <c r="D6008" s="189"/>
      <c r="E6008" s="189"/>
      <c r="F6008" s="189"/>
    </row>
    <row r="6009" spans="1:6" x14ac:dyDescent="0.25">
      <c r="A6009" s="189"/>
      <c r="B6009" s="189"/>
      <c r="C6009" s="189"/>
      <c r="D6009" s="189"/>
      <c r="E6009" s="189"/>
      <c r="F6009" s="189"/>
    </row>
    <row r="6010" spans="1:6" x14ac:dyDescent="0.25">
      <c r="A6010" s="189"/>
      <c r="B6010" s="189"/>
      <c r="C6010" s="189"/>
      <c r="D6010" s="189"/>
      <c r="E6010" s="189"/>
      <c r="F6010" s="189"/>
    </row>
    <row r="6011" spans="1:6" x14ac:dyDescent="0.25">
      <c r="A6011" s="189"/>
      <c r="B6011" s="189"/>
      <c r="C6011" s="189"/>
      <c r="D6011" s="189"/>
      <c r="E6011" s="189"/>
      <c r="F6011" s="189"/>
    </row>
    <row r="6012" spans="1:6" x14ac:dyDescent="0.25">
      <c r="A6012" s="189"/>
      <c r="B6012" s="189"/>
      <c r="C6012" s="189"/>
      <c r="D6012" s="189"/>
      <c r="E6012" s="189"/>
      <c r="F6012" s="189"/>
    </row>
    <row r="6013" spans="1:6" x14ac:dyDescent="0.25">
      <c r="A6013" s="189"/>
      <c r="B6013" s="189"/>
      <c r="C6013" s="189"/>
      <c r="D6013" s="189"/>
      <c r="E6013" s="189"/>
      <c r="F6013" s="189"/>
    </row>
    <row r="6014" spans="1:6" x14ac:dyDescent="0.25">
      <c r="A6014" s="189"/>
      <c r="B6014" s="189"/>
      <c r="C6014" s="189"/>
      <c r="D6014" s="189"/>
      <c r="E6014" s="189"/>
      <c r="F6014" s="189"/>
    </row>
    <row r="6015" spans="1:6" x14ac:dyDescent="0.25">
      <c r="A6015" s="189"/>
      <c r="B6015" s="189"/>
      <c r="C6015" s="189"/>
      <c r="D6015" s="189"/>
      <c r="E6015" s="189"/>
      <c r="F6015" s="189"/>
    </row>
    <row r="6016" spans="1:6" x14ac:dyDescent="0.25">
      <c r="A6016" s="189"/>
      <c r="B6016" s="189"/>
      <c r="C6016" s="189"/>
      <c r="D6016" s="189"/>
      <c r="E6016" s="189"/>
      <c r="F6016" s="189"/>
    </row>
    <row r="6017" spans="1:6" x14ac:dyDescent="0.25">
      <c r="A6017" s="189"/>
      <c r="B6017" s="189"/>
      <c r="C6017" s="189"/>
      <c r="D6017" s="189"/>
      <c r="E6017" s="189"/>
      <c r="F6017" s="189"/>
    </row>
    <row r="6018" spans="1:6" x14ac:dyDescent="0.25">
      <c r="A6018" s="189"/>
      <c r="B6018" s="189"/>
      <c r="C6018" s="189"/>
      <c r="D6018" s="189"/>
      <c r="E6018" s="189"/>
      <c r="F6018" s="189"/>
    </row>
    <row r="6019" spans="1:6" x14ac:dyDescent="0.25">
      <c r="A6019" s="189"/>
      <c r="B6019" s="189"/>
      <c r="C6019" s="189"/>
      <c r="D6019" s="189"/>
      <c r="E6019" s="189"/>
      <c r="F6019" s="189"/>
    </row>
    <row r="6020" spans="1:6" x14ac:dyDescent="0.25">
      <c r="A6020" s="189"/>
      <c r="B6020" s="189"/>
      <c r="C6020" s="189"/>
      <c r="D6020" s="189"/>
      <c r="E6020" s="189"/>
      <c r="F6020" s="189"/>
    </row>
    <row r="6021" spans="1:6" x14ac:dyDescent="0.25">
      <c r="A6021" s="189"/>
      <c r="B6021" s="189"/>
      <c r="C6021" s="189"/>
      <c r="D6021" s="189"/>
      <c r="E6021" s="189"/>
      <c r="F6021" s="189"/>
    </row>
    <row r="6022" spans="1:6" x14ac:dyDescent="0.25">
      <c r="A6022" s="189"/>
      <c r="B6022" s="189"/>
      <c r="C6022" s="189"/>
      <c r="D6022" s="189"/>
      <c r="E6022" s="189"/>
      <c r="F6022" s="189"/>
    </row>
    <row r="6023" spans="1:6" x14ac:dyDescent="0.25">
      <c r="A6023" s="189"/>
      <c r="B6023" s="189"/>
      <c r="C6023" s="189"/>
      <c r="D6023" s="189"/>
      <c r="E6023" s="189"/>
      <c r="F6023" s="189"/>
    </row>
    <row r="6024" spans="1:6" x14ac:dyDescent="0.25">
      <c r="A6024" s="189"/>
      <c r="B6024" s="189"/>
      <c r="C6024" s="189"/>
      <c r="D6024" s="189"/>
      <c r="E6024" s="189"/>
      <c r="F6024" s="189"/>
    </row>
    <row r="6025" spans="1:6" x14ac:dyDescent="0.25">
      <c r="A6025" s="189"/>
      <c r="B6025" s="189"/>
      <c r="C6025" s="189"/>
      <c r="D6025" s="189"/>
      <c r="E6025" s="189"/>
      <c r="F6025" s="189"/>
    </row>
    <row r="6026" spans="1:6" x14ac:dyDescent="0.25">
      <c r="A6026" s="189"/>
      <c r="B6026" s="189"/>
      <c r="C6026" s="189"/>
      <c r="D6026" s="189"/>
      <c r="E6026" s="189"/>
      <c r="F6026" s="189"/>
    </row>
    <row r="6027" spans="1:6" x14ac:dyDescent="0.25">
      <c r="A6027" s="189"/>
      <c r="B6027" s="189"/>
      <c r="C6027" s="189"/>
      <c r="D6027" s="189"/>
      <c r="E6027" s="189"/>
      <c r="F6027" s="189"/>
    </row>
    <row r="6028" spans="1:6" x14ac:dyDescent="0.25">
      <c r="A6028" s="189"/>
      <c r="B6028" s="189"/>
      <c r="C6028" s="189"/>
      <c r="D6028" s="189"/>
      <c r="E6028" s="189"/>
      <c r="F6028" s="189"/>
    </row>
    <row r="6029" spans="1:6" x14ac:dyDescent="0.25">
      <c r="A6029" s="189"/>
      <c r="B6029" s="189"/>
      <c r="C6029" s="189"/>
      <c r="D6029" s="189"/>
      <c r="E6029" s="189"/>
      <c r="F6029" s="189"/>
    </row>
  </sheetData>
  <autoFilter ref="A5:O235" xr:uid="{00000000-0009-0000-0000-000004000000}"/>
  <pageMargins left="0.7" right="0.7" top="0.75" bottom="0.75" header="0.3" footer="0.3"/>
  <pageSetup scale="28" orientation="portrait" r:id="rId1"/>
  <headerFooter>
    <oddFooter>&amp;L&amp;F &amp;A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Q194"/>
  <sheetViews>
    <sheetView workbookViewId="0">
      <selection activeCell="J14" sqref="J14"/>
    </sheetView>
  </sheetViews>
  <sheetFormatPr defaultColWidth="9.140625" defaultRowHeight="15" x14ac:dyDescent="0.25"/>
  <cols>
    <col min="1" max="1" width="4.28515625" bestFit="1" customWidth="1"/>
    <col min="2" max="2" width="12.28515625" bestFit="1" customWidth="1"/>
    <col min="3" max="3" width="11.42578125" bestFit="1" customWidth="1"/>
    <col min="4" max="4" width="12.28515625" bestFit="1" customWidth="1"/>
    <col min="5" max="5" width="39.5703125" bestFit="1" customWidth="1"/>
    <col min="6" max="6" width="14.5703125" customWidth="1"/>
    <col min="7" max="7" width="11" customWidth="1"/>
    <col min="8" max="8" width="9.5703125" customWidth="1"/>
    <col min="9" max="11" width="16.5703125" customWidth="1"/>
    <col min="12" max="16" width="20.42578125" customWidth="1"/>
    <col min="17" max="17" width="21.7109375" bestFit="1" customWidth="1"/>
  </cols>
  <sheetData>
    <row r="1" spans="1:17" x14ac:dyDescent="0.25">
      <c r="C1" s="77"/>
      <c r="D1" s="77"/>
      <c r="E1" s="77"/>
      <c r="F1" s="77"/>
      <c r="G1" s="77"/>
      <c r="H1" s="77"/>
    </row>
    <row r="2" spans="1:17" ht="15.75" x14ac:dyDescent="0.25">
      <c r="A2" s="118"/>
      <c r="B2" s="118" t="s">
        <v>164</v>
      </c>
      <c r="C2" s="118" t="s">
        <v>165</v>
      </c>
      <c r="D2" s="77"/>
      <c r="E2" s="77"/>
      <c r="F2" s="118" t="s">
        <v>166</v>
      </c>
      <c r="G2" s="77"/>
      <c r="I2" s="120" t="s">
        <v>151</v>
      </c>
      <c r="J2" s="121">
        <f>SUM(G6:G1048576)</f>
        <v>6390</v>
      </c>
    </row>
    <row r="3" spans="1:17" x14ac:dyDescent="0.25">
      <c r="C3" s="77"/>
      <c r="D3" s="77"/>
      <c r="E3" s="77"/>
      <c r="F3" s="77"/>
      <c r="I3" s="131"/>
      <c r="J3" s="77"/>
    </row>
    <row r="4" spans="1:17" x14ac:dyDescent="0.25">
      <c r="C4" s="77"/>
      <c r="D4" s="77"/>
      <c r="E4" s="77"/>
      <c r="I4" s="131"/>
      <c r="J4" s="77"/>
    </row>
    <row r="5" spans="1:17" ht="30" x14ac:dyDescent="0.25">
      <c r="A5" s="134" t="s">
        <v>181</v>
      </c>
      <c r="B5" s="134" t="s">
        <v>182</v>
      </c>
      <c r="C5" s="134" t="s">
        <v>183</v>
      </c>
      <c r="D5" s="134" t="s">
        <v>184</v>
      </c>
      <c r="E5" s="134" t="s">
        <v>185</v>
      </c>
      <c r="F5" s="135" t="s">
        <v>186</v>
      </c>
      <c r="G5" s="135" t="s">
        <v>187</v>
      </c>
      <c r="H5" s="134" t="s">
        <v>174</v>
      </c>
      <c r="I5" s="134" t="s">
        <v>188</v>
      </c>
      <c r="J5" s="134" t="s">
        <v>189</v>
      </c>
      <c r="K5" s="134" t="s">
        <v>190</v>
      </c>
      <c r="L5" s="134" t="s">
        <v>116</v>
      </c>
      <c r="M5" s="134" t="s">
        <v>191</v>
      </c>
      <c r="N5" s="134" t="s">
        <v>192</v>
      </c>
      <c r="O5" s="134" t="s">
        <v>193</v>
      </c>
      <c r="P5" s="134" t="s">
        <v>194</v>
      </c>
      <c r="Q5" s="134" t="s">
        <v>195</v>
      </c>
    </row>
    <row r="6" spans="1:17" s="189" customFormat="1" x14ac:dyDescent="0.25">
      <c r="A6" s="189" t="str">
        <f>"1"</f>
        <v>1</v>
      </c>
      <c r="B6" s="189" t="str">
        <f t="shared" ref="B6:B69" si="0">"SUBMITTED"</f>
        <v>SUBMITTED</v>
      </c>
      <c r="C6" s="189" t="str">
        <f>"PA87393967"</f>
        <v>PA87393967</v>
      </c>
      <c r="D6" s="189" t="str">
        <f t="shared" ref="D6:D69" si="1">"Charlotte NC"</f>
        <v>Charlotte NC</v>
      </c>
      <c r="E6" s="189" t="s">
        <v>359</v>
      </c>
      <c r="F6" s="189" t="str">
        <f t="shared" ref="F6:F20" si="2">"Mixed"</f>
        <v>Mixed</v>
      </c>
      <c r="G6" s="189">
        <v>85</v>
      </c>
      <c r="H6" s="189" t="str">
        <f t="shared" ref="H6:H30" si="3">"AUC-EOL"</f>
        <v>AUC-EOL</v>
      </c>
      <c r="I6" s="189" t="s">
        <v>6128</v>
      </c>
      <c r="J6" s="189" t="s">
        <v>6129</v>
      </c>
      <c r="K6" s="189" t="s">
        <v>6130</v>
      </c>
      <c r="L6" s="189" t="s">
        <v>6131</v>
      </c>
      <c r="M6" s="189" t="str">
        <f t="shared" ref="M6:M14" si="4">"Non DVR"</f>
        <v>Non DVR</v>
      </c>
      <c r="N6" s="189" t="str">
        <f t="shared" ref="N6:N69" si="5">"Shrink Wrapped"</f>
        <v>Shrink Wrapped</v>
      </c>
      <c r="O6" s="189" t="str">
        <f t="shared" ref="O6:O69" si="6">"1"</f>
        <v>1</v>
      </c>
      <c r="P6" s="189" t="str">
        <f t="shared" ref="P6:P69" si="7">"715"</f>
        <v>715</v>
      </c>
      <c r="Q6" s="189" t="str">
        <f t="shared" ref="Q6:Q14" si="8">"NA"</f>
        <v>NA</v>
      </c>
    </row>
    <row r="7" spans="1:17" s="189" customFormat="1" x14ac:dyDescent="0.25">
      <c r="A7" s="189" t="str">
        <f>"2"</f>
        <v>2</v>
      </c>
      <c r="B7" s="189" t="str">
        <f t="shared" si="0"/>
        <v>SUBMITTED</v>
      </c>
      <c r="C7" s="189" t="str">
        <f>"PA87336168"</f>
        <v>PA87336168</v>
      </c>
      <c r="D7" s="189" t="str">
        <f t="shared" si="1"/>
        <v>Charlotte NC</v>
      </c>
      <c r="E7" s="189" t="s">
        <v>359</v>
      </c>
      <c r="F7" s="189" t="str">
        <f t="shared" si="2"/>
        <v>Mixed</v>
      </c>
      <c r="G7" s="189">
        <v>87</v>
      </c>
      <c r="H7" s="189" t="str">
        <f t="shared" si="3"/>
        <v>AUC-EOL</v>
      </c>
      <c r="I7" s="189" t="s">
        <v>6132</v>
      </c>
      <c r="J7" s="189" t="s">
        <v>6133</v>
      </c>
      <c r="K7" s="189" t="s">
        <v>6134</v>
      </c>
      <c r="L7" s="189" t="s">
        <v>6135</v>
      </c>
      <c r="M7" s="189" t="str">
        <f t="shared" si="4"/>
        <v>Non DVR</v>
      </c>
      <c r="N7" s="189" t="str">
        <f t="shared" si="5"/>
        <v>Shrink Wrapped</v>
      </c>
      <c r="O7" s="189" t="str">
        <f t="shared" si="6"/>
        <v>1</v>
      </c>
      <c r="P7" s="189" t="str">
        <f t="shared" si="7"/>
        <v>715</v>
      </c>
      <c r="Q7" s="189" t="str">
        <f t="shared" si="8"/>
        <v>NA</v>
      </c>
    </row>
    <row r="8" spans="1:17" s="189" customFormat="1" x14ac:dyDescent="0.25">
      <c r="A8" s="189" t="str">
        <f>"3"</f>
        <v>3</v>
      </c>
      <c r="B8" s="189" t="str">
        <f t="shared" si="0"/>
        <v>SUBMITTED</v>
      </c>
      <c r="C8" s="189" t="str">
        <f>"PA87389954"</f>
        <v>PA87389954</v>
      </c>
      <c r="D8" s="189" t="str">
        <f t="shared" si="1"/>
        <v>Charlotte NC</v>
      </c>
      <c r="E8" s="189" t="s">
        <v>359</v>
      </c>
      <c r="F8" s="189" t="str">
        <f t="shared" si="2"/>
        <v>Mixed</v>
      </c>
      <c r="G8" s="189">
        <v>90</v>
      </c>
      <c r="H8" s="189" t="str">
        <f t="shared" si="3"/>
        <v>AUC-EOL</v>
      </c>
      <c r="I8" s="189" t="s">
        <v>6136</v>
      </c>
      <c r="J8" s="189" t="s">
        <v>6137</v>
      </c>
      <c r="K8" s="189" t="s">
        <v>6138</v>
      </c>
      <c r="L8" s="189" t="s">
        <v>6139</v>
      </c>
      <c r="M8" s="189" t="str">
        <f t="shared" si="4"/>
        <v>Non DVR</v>
      </c>
      <c r="N8" s="189" t="str">
        <f t="shared" si="5"/>
        <v>Shrink Wrapped</v>
      </c>
      <c r="O8" s="189" t="str">
        <f t="shared" si="6"/>
        <v>1</v>
      </c>
      <c r="P8" s="189" t="str">
        <f t="shared" si="7"/>
        <v>715</v>
      </c>
      <c r="Q8" s="189" t="str">
        <f t="shared" si="8"/>
        <v>NA</v>
      </c>
    </row>
    <row r="9" spans="1:17" s="189" customFormat="1" x14ac:dyDescent="0.25">
      <c r="A9" s="189" t="str">
        <f>"4"</f>
        <v>4</v>
      </c>
      <c r="B9" s="189" t="str">
        <f t="shared" si="0"/>
        <v>SUBMITTED</v>
      </c>
      <c r="C9" s="189" t="str">
        <f>"PA87374611"</f>
        <v>PA87374611</v>
      </c>
      <c r="D9" s="189" t="str">
        <f t="shared" si="1"/>
        <v>Charlotte NC</v>
      </c>
      <c r="E9" s="189" t="s">
        <v>359</v>
      </c>
      <c r="F9" s="189" t="str">
        <f t="shared" si="2"/>
        <v>Mixed</v>
      </c>
      <c r="G9" s="189">
        <v>86</v>
      </c>
      <c r="H9" s="189" t="str">
        <f t="shared" si="3"/>
        <v>AUC-EOL</v>
      </c>
      <c r="I9" s="189" t="s">
        <v>6140</v>
      </c>
      <c r="J9" s="189" t="s">
        <v>6141</v>
      </c>
      <c r="K9" s="189" t="s">
        <v>6142</v>
      </c>
      <c r="L9" s="189" t="s">
        <v>6139</v>
      </c>
      <c r="M9" s="189" t="str">
        <f t="shared" si="4"/>
        <v>Non DVR</v>
      </c>
      <c r="N9" s="189" t="str">
        <f t="shared" si="5"/>
        <v>Shrink Wrapped</v>
      </c>
      <c r="O9" s="189" t="str">
        <f t="shared" si="6"/>
        <v>1</v>
      </c>
      <c r="P9" s="189" t="str">
        <f t="shared" si="7"/>
        <v>715</v>
      </c>
      <c r="Q9" s="189" t="str">
        <f t="shared" si="8"/>
        <v>NA</v>
      </c>
    </row>
    <row r="10" spans="1:17" s="189" customFormat="1" x14ac:dyDescent="0.25">
      <c r="A10" s="189" t="str">
        <f>"5"</f>
        <v>5</v>
      </c>
      <c r="B10" s="189" t="str">
        <f t="shared" si="0"/>
        <v>SUBMITTED</v>
      </c>
      <c r="C10" s="189" t="str">
        <f>"PA87333286"</f>
        <v>PA87333286</v>
      </c>
      <c r="D10" s="189" t="str">
        <f t="shared" si="1"/>
        <v>Charlotte NC</v>
      </c>
      <c r="E10" s="189" t="s">
        <v>359</v>
      </c>
      <c r="F10" s="189" t="str">
        <f t="shared" si="2"/>
        <v>Mixed</v>
      </c>
      <c r="G10" s="189">
        <v>88</v>
      </c>
      <c r="H10" s="189" t="str">
        <f t="shared" si="3"/>
        <v>AUC-EOL</v>
      </c>
      <c r="I10" s="189" t="s">
        <v>6143</v>
      </c>
      <c r="J10" s="189" t="s">
        <v>6144</v>
      </c>
      <c r="K10" s="189" t="s">
        <v>6145</v>
      </c>
      <c r="L10" s="189" t="s">
        <v>6146</v>
      </c>
      <c r="M10" s="189" t="str">
        <f t="shared" si="4"/>
        <v>Non DVR</v>
      </c>
      <c r="N10" s="189" t="str">
        <f t="shared" si="5"/>
        <v>Shrink Wrapped</v>
      </c>
      <c r="O10" s="189" t="str">
        <f t="shared" si="6"/>
        <v>1</v>
      </c>
      <c r="P10" s="189" t="str">
        <f t="shared" si="7"/>
        <v>715</v>
      </c>
      <c r="Q10" s="189" t="str">
        <f t="shared" si="8"/>
        <v>NA</v>
      </c>
    </row>
    <row r="11" spans="1:17" s="189" customFormat="1" x14ac:dyDescent="0.25">
      <c r="A11" s="189" t="str">
        <f>"6"</f>
        <v>6</v>
      </c>
      <c r="B11" s="189" t="str">
        <f t="shared" si="0"/>
        <v>SUBMITTED</v>
      </c>
      <c r="C11" s="189" t="str">
        <f>"PA87338525"</f>
        <v>PA87338525</v>
      </c>
      <c r="D11" s="189" t="str">
        <f t="shared" si="1"/>
        <v>Charlotte NC</v>
      </c>
      <c r="E11" s="189" t="s">
        <v>359</v>
      </c>
      <c r="F11" s="189" t="str">
        <f t="shared" si="2"/>
        <v>Mixed</v>
      </c>
      <c r="G11" s="189">
        <v>92</v>
      </c>
      <c r="H11" s="189" t="str">
        <f t="shared" si="3"/>
        <v>AUC-EOL</v>
      </c>
      <c r="I11" s="189" t="s">
        <v>6147</v>
      </c>
      <c r="J11" s="189" t="s">
        <v>6148</v>
      </c>
      <c r="K11" s="189" t="s">
        <v>6149</v>
      </c>
      <c r="L11" s="189" t="s">
        <v>6150</v>
      </c>
      <c r="M11" s="189" t="str">
        <f t="shared" si="4"/>
        <v>Non DVR</v>
      </c>
      <c r="N11" s="189" t="str">
        <f t="shared" si="5"/>
        <v>Shrink Wrapped</v>
      </c>
      <c r="O11" s="189" t="str">
        <f t="shared" si="6"/>
        <v>1</v>
      </c>
      <c r="P11" s="189" t="str">
        <f t="shared" si="7"/>
        <v>715</v>
      </c>
      <c r="Q11" s="189" t="str">
        <f t="shared" si="8"/>
        <v>NA</v>
      </c>
    </row>
    <row r="12" spans="1:17" s="189" customFormat="1" x14ac:dyDescent="0.25">
      <c r="A12" s="189" t="str">
        <f>"7"</f>
        <v>7</v>
      </c>
      <c r="B12" s="189" t="str">
        <f t="shared" si="0"/>
        <v>SUBMITTED</v>
      </c>
      <c r="C12" s="189" t="str">
        <f>"PA87334437"</f>
        <v>PA87334437</v>
      </c>
      <c r="D12" s="189" t="str">
        <f t="shared" si="1"/>
        <v>Charlotte NC</v>
      </c>
      <c r="E12" s="189" t="s">
        <v>359</v>
      </c>
      <c r="F12" s="189" t="str">
        <f t="shared" si="2"/>
        <v>Mixed</v>
      </c>
      <c r="G12" s="189">
        <v>86</v>
      </c>
      <c r="H12" s="189" t="str">
        <f t="shared" si="3"/>
        <v>AUC-EOL</v>
      </c>
      <c r="I12" s="189" t="s">
        <v>6151</v>
      </c>
      <c r="J12" s="189" t="s">
        <v>6152</v>
      </c>
      <c r="K12" s="189" t="s">
        <v>6153</v>
      </c>
      <c r="L12" s="189" t="s">
        <v>6114</v>
      </c>
      <c r="M12" s="189" t="str">
        <f t="shared" si="4"/>
        <v>Non DVR</v>
      </c>
      <c r="N12" s="189" t="str">
        <f t="shared" si="5"/>
        <v>Shrink Wrapped</v>
      </c>
      <c r="O12" s="189" t="str">
        <f t="shared" si="6"/>
        <v>1</v>
      </c>
      <c r="P12" s="189" t="str">
        <f t="shared" si="7"/>
        <v>715</v>
      </c>
      <c r="Q12" s="189" t="str">
        <f t="shared" si="8"/>
        <v>NA</v>
      </c>
    </row>
    <row r="13" spans="1:17" s="189" customFormat="1" x14ac:dyDescent="0.25">
      <c r="A13" s="189" t="str">
        <f>"8"</f>
        <v>8</v>
      </c>
      <c r="B13" s="189" t="str">
        <f t="shared" si="0"/>
        <v>SUBMITTED</v>
      </c>
      <c r="C13" s="189" t="str">
        <f>"PA87372072"</f>
        <v>PA87372072</v>
      </c>
      <c r="D13" s="189" t="str">
        <f t="shared" si="1"/>
        <v>Charlotte NC</v>
      </c>
      <c r="E13" s="189" t="s">
        <v>359</v>
      </c>
      <c r="F13" s="189" t="str">
        <f t="shared" si="2"/>
        <v>Mixed</v>
      </c>
      <c r="G13" s="189">
        <v>90</v>
      </c>
      <c r="H13" s="189" t="str">
        <f t="shared" si="3"/>
        <v>AUC-EOL</v>
      </c>
      <c r="I13" s="189" t="s">
        <v>6154</v>
      </c>
      <c r="J13" s="189" t="s">
        <v>6155</v>
      </c>
      <c r="K13" s="189" t="s">
        <v>6156</v>
      </c>
      <c r="L13" s="189" t="s">
        <v>6139</v>
      </c>
      <c r="M13" s="189" t="str">
        <f t="shared" si="4"/>
        <v>Non DVR</v>
      </c>
      <c r="N13" s="189" t="str">
        <f t="shared" si="5"/>
        <v>Shrink Wrapped</v>
      </c>
      <c r="O13" s="189" t="str">
        <f t="shared" si="6"/>
        <v>1</v>
      </c>
      <c r="P13" s="189" t="str">
        <f t="shared" si="7"/>
        <v>715</v>
      </c>
      <c r="Q13" s="189" t="str">
        <f t="shared" si="8"/>
        <v>NA</v>
      </c>
    </row>
    <row r="14" spans="1:17" s="189" customFormat="1" x14ac:dyDescent="0.25">
      <c r="A14" s="189" t="str">
        <f>"9"</f>
        <v>9</v>
      </c>
      <c r="B14" s="189" t="str">
        <f t="shared" si="0"/>
        <v>SUBMITTED</v>
      </c>
      <c r="C14" s="189" t="str">
        <f>"PA87376982"</f>
        <v>PA87376982</v>
      </c>
      <c r="D14" s="189" t="str">
        <f t="shared" si="1"/>
        <v>Charlotte NC</v>
      </c>
      <c r="E14" s="189" t="s">
        <v>359</v>
      </c>
      <c r="F14" s="189" t="str">
        <f t="shared" si="2"/>
        <v>Mixed</v>
      </c>
      <c r="G14" s="189">
        <v>82</v>
      </c>
      <c r="H14" s="189" t="str">
        <f t="shared" si="3"/>
        <v>AUC-EOL</v>
      </c>
      <c r="I14" s="189" t="s">
        <v>6157</v>
      </c>
      <c r="J14" s="189" t="s">
        <v>6158</v>
      </c>
      <c r="K14" s="189" t="s">
        <v>6159</v>
      </c>
      <c r="L14" s="189" t="s">
        <v>6114</v>
      </c>
      <c r="M14" s="189" t="str">
        <f t="shared" si="4"/>
        <v>Non DVR</v>
      </c>
      <c r="N14" s="189" t="str">
        <f t="shared" si="5"/>
        <v>Shrink Wrapped</v>
      </c>
      <c r="O14" s="189" t="str">
        <f t="shared" si="6"/>
        <v>1</v>
      </c>
      <c r="P14" s="189" t="str">
        <f t="shared" si="7"/>
        <v>715</v>
      </c>
      <c r="Q14" s="189" t="str">
        <f t="shared" si="8"/>
        <v>NA</v>
      </c>
    </row>
    <row r="15" spans="1:17" s="189" customFormat="1" x14ac:dyDescent="0.25">
      <c r="A15" s="189" t="str">
        <f>"10"</f>
        <v>10</v>
      </c>
      <c r="B15" s="189" t="str">
        <f t="shared" si="0"/>
        <v>SUBMITTED</v>
      </c>
      <c r="C15" s="189" t="str">
        <f>"PA87379047"</f>
        <v>PA87379047</v>
      </c>
      <c r="D15" s="189" t="str">
        <f t="shared" si="1"/>
        <v>Charlotte NC</v>
      </c>
      <c r="E15" s="189" t="s">
        <v>359</v>
      </c>
      <c r="F15" s="189" t="str">
        <f t="shared" si="2"/>
        <v>Mixed</v>
      </c>
      <c r="G15" s="189">
        <v>61</v>
      </c>
      <c r="H15" s="189" t="str">
        <f t="shared" si="3"/>
        <v>AUC-EOL</v>
      </c>
      <c r="I15" s="189" t="s">
        <v>6160</v>
      </c>
      <c r="J15" s="189" t="s">
        <v>6161</v>
      </c>
      <c r="K15" s="189" t="s">
        <v>6162</v>
      </c>
      <c r="L15" s="189" t="s">
        <v>6163</v>
      </c>
      <c r="M15" s="189" t="str">
        <f>"Both"</f>
        <v>Both</v>
      </c>
      <c r="N15" s="189" t="str">
        <f t="shared" si="5"/>
        <v>Shrink Wrapped</v>
      </c>
      <c r="O15" s="189" t="str">
        <f t="shared" si="6"/>
        <v>1</v>
      </c>
      <c r="P15" s="189" t="str">
        <f t="shared" si="7"/>
        <v>715</v>
      </c>
      <c r="Q15" s="189" t="s">
        <v>6164</v>
      </c>
    </row>
    <row r="16" spans="1:17" s="189" customFormat="1" x14ac:dyDescent="0.25">
      <c r="A16" s="189" t="str">
        <f>"11"</f>
        <v>11</v>
      </c>
      <c r="B16" s="189" t="str">
        <f t="shared" si="0"/>
        <v>SUBMITTED</v>
      </c>
      <c r="C16" s="189" t="str">
        <f>"PA87371614"</f>
        <v>PA87371614</v>
      </c>
      <c r="D16" s="189" t="str">
        <f t="shared" si="1"/>
        <v>Charlotte NC</v>
      </c>
      <c r="E16" s="189" t="s">
        <v>359</v>
      </c>
      <c r="F16" s="189" t="str">
        <f t="shared" si="2"/>
        <v>Mixed</v>
      </c>
      <c r="G16" s="189">
        <v>62</v>
      </c>
      <c r="H16" s="189" t="str">
        <f t="shared" si="3"/>
        <v>AUC-EOL</v>
      </c>
      <c r="I16" s="189" t="s">
        <v>6165</v>
      </c>
      <c r="J16" s="189" t="s">
        <v>6166</v>
      </c>
      <c r="K16" s="189" t="s">
        <v>6167</v>
      </c>
      <c r="L16" s="189" t="s">
        <v>6168</v>
      </c>
      <c r="M16" s="189" t="str">
        <f>"Both"</f>
        <v>Both</v>
      </c>
      <c r="N16" s="189" t="str">
        <f t="shared" si="5"/>
        <v>Shrink Wrapped</v>
      </c>
      <c r="O16" s="189" t="str">
        <f t="shared" si="6"/>
        <v>1</v>
      </c>
      <c r="P16" s="189" t="str">
        <f t="shared" si="7"/>
        <v>715</v>
      </c>
      <c r="Q16" s="189" t="s">
        <v>6164</v>
      </c>
    </row>
    <row r="17" spans="1:17" s="189" customFormat="1" x14ac:dyDescent="0.25">
      <c r="A17" s="189" t="str">
        <f>"12"</f>
        <v>12</v>
      </c>
      <c r="B17" s="189" t="str">
        <f t="shared" si="0"/>
        <v>SUBMITTED</v>
      </c>
      <c r="C17" s="189" t="str">
        <f>"PA87370224"</f>
        <v>PA87370224</v>
      </c>
      <c r="D17" s="189" t="str">
        <f t="shared" si="1"/>
        <v>Charlotte NC</v>
      </c>
      <c r="E17" s="189" t="s">
        <v>359</v>
      </c>
      <c r="F17" s="189" t="str">
        <f t="shared" si="2"/>
        <v>Mixed</v>
      </c>
      <c r="G17" s="189">
        <v>70</v>
      </c>
      <c r="H17" s="189" t="str">
        <f t="shared" si="3"/>
        <v>AUC-EOL</v>
      </c>
      <c r="I17" s="189" t="s">
        <v>6169</v>
      </c>
      <c r="J17" s="189" t="s">
        <v>6170</v>
      </c>
      <c r="K17" s="189" t="s">
        <v>6171</v>
      </c>
      <c r="L17" s="189" t="s">
        <v>6172</v>
      </c>
      <c r="M17" s="189" t="str">
        <f>"Both"</f>
        <v>Both</v>
      </c>
      <c r="N17" s="189" t="str">
        <f t="shared" si="5"/>
        <v>Shrink Wrapped</v>
      </c>
      <c r="O17" s="189" t="str">
        <f t="shared" si="6"/>
        <v>1</v>
      </c>
      <c r="P17" s="189" t="str">
        <f t="shared" si="7"/>
        <v>715</v>
      </c>
      <c r="Q17" s="189" t="s">
        <v>6164</v>
      </c>
    </row>
    <row r="18" spans="1:17" s="189" customFormat="1" x14ac:dyDescent="0.25">
      <c r="A18" s="189" t="str">
        <f>"13"</f>
        <v>13</v>
      </c>
      <c r="B18" s="189" t="str">
        <f t="shared" si="0"/>
        <v>SUBMITTED</v>
      </c>
      <c r="C18" s="189" t="str">
        <f>"PA87409653"</f>
        <v>PA87409653</v>
      </c>
      <c r="D18" s="189" t="str">
        <f t="shared" si="1"/>
        <v>Charlotte NC</v>
      </c>
      <c r="E18" s="189" t="s">
        <v>359</v>
      </c>
      <c r="F18" s="189" t="str">
        <f t="shared" si="2"/>
        <v>Mixed</v>
      </c>
      <c r="G18" s="189">
        <v>102</v>
      </c>
      <c r="H18" s="189" t="str">
        <f t="shared" si="3"/>
        <v>AUC-EOL</v>
      </c>
      <c r="I18" s="189" t="s">
        <v>6173</v>
      </c>
      <c r="J18" s="189" t="s">
        <v>6174</v>
      </c>
      <c r="K18" s="189" t="s">
        <v>6175</v>
      </c>
      <c r="L18" s="189" t="s">
        <v>6176</v>
      </c>
      <c r="M18" s="189" t="str">
        <f>"Non DVR"</f>
        <v>Non DVR</v>
      </c>
      <c r="N18" s="189" t="str">
        <f t="shared" si="5"/>
        <v>Shrink Wrapped</v>
      </c>
      <c r="O18" s="189" t="str">
        <f t="shared" si="6"/>
        <v>1</v>
      </c>
      <c r="P18" s="189" t="str">
        <f t="shared" si="7"/>
        <v>715</v>
      </c>
      <c r="Q18" s="189" t="str">
        <f>"NA"</f>
        <v>NA</v>
      </c>
    </row>
    <row r="19" spans="1:17" s="189" customFormat="1" x14ac:dyDescent="0.25">
      <c r="A19" s="189" t="str">
        <f>"14"</f>
        <v>14</v>
      </c>
      <c r="B19" s="189" t="str">
        <f t="shared" si="0"/>
        <v>SUBMITTED</v>
      </c>
      <c r="C19" s="189" t="str">
        <f>"PA87407256"</f>
        <v>PA87407256</v>
      </c>
      <c r="D19" s="189" t="str">
        <f t="shared" si="1"/>
        <v>Charlotte NC</v>
      </c>
      <c r="E19" s="189" t="s">
        <v>359</v>
      </c>
      <c r="F19" s="189" t="str">
        <f t="shared" si="2"/>
        <v>Mixed</v>
      </c>
      <c r="G19" s="189">
        <v>120</v>
      </c>
      <c r="H19" s="189" t="str">
        <f t="shared" si="3"/>
        <v>AUC-EOL</v>
      </c>
      <c r="I19" s="189" t="s">
        <v>6177</v>
      </c>
      <c r="J19" s="189" t="s">
        <v>6178</v>
      </c>
      <c r="K19" s="189" t="s">
        <v>6179</v>
      </c>
      <c r="L19" s="189" t="s">
        <v>6180</v>
      </c>
      <c r="M19" s="189" t="str">
        <f>"Non DVR"</f>
        <v>Non DVR</v>
      </c>
      <c r="N19" s="189" t="str">
        <f t="shared" si="5"/>
        <v>Shrink Wrapped</v>
      </c>
      <c r="O19" s="189" t="str">
        <f t="shared" si="6"/>
        <v>1</v>
      </c>
      <c r="P19" s="189" t="str">
        <f t="shared" si="7"/>
        <v>715</v>
      </c>
      <c r="Q19" s="189" t="str">
        <f>"NA"</f>
        <v>NA</v>
      </c>
    </row>
    <row r="20" spans="1:17" s="189" customFormat="1" x14ac:dyDescent="0.25">
      <c r="A20" s="189" t="str">
        <f>"15"</f>
        <v>15</v>
      </c>
      <c r="B20" s="189" t="str">
        <f t="shared" si="0"/>
        <v>SUBMITTED</v>
      </c>
      <c r="C20" s="189" t="str">
        <f>"PA87400142"</f>
        <v>PA87400142</v>
      </c>
      <c r="D20" s="189" t="str">
        <f t="shared" si="1"/>
        <v>Charlotte NC</v>
      </c>
      <c r="E20" s="189" t="s">
        <v>359</v>
      </c>
      <c r="F20" s="189" t="str">
        <f t="shared" si="2"/>
        <v>Mixed</v>
      </c>
      <c r="G20" s="189">
        <v>106</v>
      </c>
      <c r="H20" s="189" t="str">
        <f t="shared" si="3"/>
        <v>AUC-EOL</v>
      </c>
      <c r="I20" s="189" t="s">
        <v>6181</v>
      </c>
      <c r="J20" s="189" t="s">
        <v>6182</v>
      </c>
      <c r="K20" s="189" t="s">
        <v>6183</v>
      </c>
      <c r="L20" s="189" t="s">
        <v>6184</v>
      </c>
      <c r="M20" s="189" t="str">
        <f>"Non DVR"</f>
        <v>Non DVR</v>
      </c>
      <c r="N20" s="189" t="str">
        <f t="shared" si="5"/>
        <v>Shrink Wrapped</v>
      </c>
      <c r="O20" s="189" t="str">
        <f t="shared" si="6"/>
        <v>1</v>
      </c>
      <c r="P20" s="189" t="str">
        <f t="shared" si="7"/>
        <v>715</v>
      </c>
      <c r="Q20" s="189" t="str">
        <f>"NA"</f>
        <v>NA</v>
      </c>
    </row>
    <row r="21" spans="1:17" s="189" customFormat="1" x14ac:dyDescent="0.25">
      <c r="A21" s="189" t="str">
        <f>"16"</f>
        <v>16</v>
      </c>
      <c r="B21" s="189" t="str">
        <f t="shared" si="0"/>
        <v>SUBMITTED</v>
      </c>
      <c r="C21" s="189" t="str">
        <f>"PA87400098"</f>
        <v>PA87400098</v>
      </c>
      <c r="D21" s="189" t="str">
        <f t="shared" si="1"/>
        <v>Charlotte NC</v>
      </c>
      <c r="E21" s="189" t="s">
        <v>359</v>
      </c>
      <c r="F21" s="189" t="str">
        <f>"Single Model"</f>
        <v>Single Model</v>
      </c>
      <c r="G21" s="189">
        <v>13</v>
      </c>
      <c r="H21" s="189" t="str">
        <f t="shared" si="3"/>
        <v>AUC-EOL</v>
      </c>
      <c r="I21" s="189" t="str">
        <f>"CDTA271"</f>
        <v>CDTA271</v>
      </c>
      <c r="J21" s="189" t="str">
        <f>"CDTA271 (13)"</f>
        <v>CDTA271 (13)</v>
      </c>
      <c r="K21" s="189" t="str">
        <f>"CDTA271 - Unknown (13)"</f>
        <v>CDTA271 - Unknown (13)</v>
      </c>
      <c r="L21" s="189" t="str">
        <f>"DTA HD"</f>
        <v>DTA HD</v>
      </c>
      <c r="M21" s="189" t="str">
        <f>"Non DVR"</f>
        <v>Non DVR</v>
      </c>
      <c r="N21" s="189" t="str">
        <f t="shared" si="5"/>
        <v>Shrink Wrapped</v>
      </c>
      <c r="O21" s="189" t="str">
        <f t="shared" si="6"/>
        <v>1</v>
      </c>
      <c r="P21" s="189" t="str">
        <f t="shared" si="7"/>
        <v>715</v>
      </c>
      <c r="Q21" s="189" t="str">
        <f>"CISCO"</f>
        <v>CISCO</v>
      </c>
    </row>
    <row r="22" spans="1:17" s="189" customFormat="1" x14ac:dyDescent="0.25">
      <c r="A22" s="189" t="str">
        <f>"17"</f>
        <v>17</v>
      </c>
      <c r="B22" s="189" t="str">
        <f t="shared" si="0"/>
        <v>SUBMITTED</v>
      </c>
      <c r="C22" s="189" t="str">
        <f>"PA87372163"</f>
        <v>PA87372163</v>
      </c>
      <c r="D22" s="189" t="str">
        <f t="shared" si="1"/>
        <v>Charlotte NC</v>
      </c>
      <c r="E22" s="189" t="s">
        <v>359</v>
      </c>
      <c r="F22" s="189" t="str">
        <f t="shared" ref="F22:F30" si="9">"Mixed"</f>
        <v>Mixed</v>
      </c>
      <c r="G22" s="189">
        <v>69</v>
      </c>
      <c r="H22" s="189" t="str">
        <f t="shared" si="3"/>
        <v>AUC-EOL</v>
      </c>
      <c r="I22" s="189" t="s">
        <v>6185</v>
      </c>
      <c r="J22" s="189" t="s">
        <v>6186</v>
      </c>
      <c r="K22" s="189" t="s">
        <v>6187</v>
      </c>
      <c r="L22" s="189" t="s">
        <v>6188</v>
      </c>
      <c r="M22" s="189" t="str">
        <f>"Both"</f>
        <v>Both</v>
      </c>
      <c r="N22" s="189" t="str">
        <f t="shared" si="5"/>
        <v>Shrink Wrapped</v>
      </c>
      <c r="O22" s="189" t="str">
        <f t="shared" si="6"/>
        <v>1</v>
      </c>
      <c r="P22" s="189" t="str">
        <f t="shared" si="7"/>
        <v>715</v>
      </c>
      <c r="Q22" s="189" t="s">
        <v>6113</v>
      </c>
    </row>
    <row r="23" spans="1:17" s="189" customFormat="1" x14ac:dyDescent="0.25">
      <c r="A23" s="189" t="str">
        <f>"18"</f>
        <v>18</v>
      </c>
      <c r="B23" s="189" t="str">
        <f t="shared" si="0"/>
        <v>SUBMITTED</v>
      </c>
      <c r="C23" s="189" t="str">
        <f>"PA87370576"</f>
        <v>PA87370576</v>
      </c>
      <c r="D23" s="189" t="str">
        <f t="shared" si="1"/>
        <v>Charlotte NC</v>
      </c>
      <c r="E23" s="189" t="s">
        <v>359</v>
      </c>
      <c r="F23" s="189" t="str">
        <f t="shared" si="9"/>
        <v>Mixed</v>
      </c>
      <c r="G23" s="189">
        <v>79</v>
      </c>
      <c r="H23" s="189" t="str">
        <f t="shared" si="3"/>
        <v>AUC-EOL</v>
      </c>
      <c r="I23" s="189" t="s">
        <v>6189</v>
      </c>
      <c r="J23" s="189" t="s">
        <v>6190</v>
      </c>
      <c r="K23" s="189" t="s">
        <v>6191</v>
      </c>
      <c r="L23" s="189" t="s">
        <v>6192</v>
      </c>
      <c r="M23" s="189" t="str">
        <f>"Non DVR"</f>
        <v>Non DVR</v>
      </c>
      <c r="N23" s="189" t="str">
        <f t="shared" si="5"/>
        <v>Shrink Wrapped</v>
      </c>
      <c r="O23" s="189" t="str">
        <f t="shared" si="6"/>
        <v>1</v>
      </c>
      <c r="P23" s="189" t="str">
        <f t="shared" si="7"/>
        <v>715</v>
      </c>
      <c r="Q23" s="189" t="s">
        <v>6110</v>
      </c>
    </row>
    <row r="24" spans="1:17" s="189" customFormat="1" x14ac:dyDescent="0.25">
      <c r="A24" s="189" t="str">
        <f>"19"</f>
        <v>19</v>
      </c>
      <c r="B24" s="189" t="str">
        <f t="shared" si="0"/>
        <v>SUBMITTED</v>
      </c>
      <c r="C24" s="189" t="str">
        <f>"PA87369432"</f>
        <v>PA87369432</v>
      </c>
      <c r="D24" s="189" t="str">
        <f t="shared" si="1"/>
        <v>Charlotte NC</v>
      </c>
      <c r="E24" s="189" t="s">
        <v>359</v>
      </c>
      <c r="F24" s="189" t="str">
        <f t="shared" si="9"/>
        <v>Mixed</v>
      </c>
      <c r="G24" s="189">
        <v>68</v>
      </c>
      <c r="H24" s="189" t="str">
        <f t="shared" si="3"/>
        <v>AUC-EOL</v>
      </c>
      <c r="I24" s="189" t="s">
        <v>6193</v>
      </c>
      <c r="J24" s="189" t="s">
        <v>6194</v>
      </c>
      <c r="K24" s="189" t="s">
        <v>6195</v>
      </c>
      <c r="L24" s="189" t="s">
        <v>6196</v>
      </c>
      <c r="M24" s="189" t="str">
        <f>"Non DVR"</f>
        <v>Non DVR</v>
      </c>
      <c r="N24" s="189" t="str">
        <f t="shared" si="5"/>
        <v>Shrink Wrapped</v>
      </c>
      <c r="O24" s="189" t="str">
        <f t="shared" si="6"/>
        <v>1</v>
      </c>
      <c r="P24" s="189" t="str">
        <f t="shared" si="7"/>
        <v>715</v>
      </c>
      <c r="Q24" s="189" t="s">
        <v>6110</v>
      </c>
    </row>
    <row r="25" spans="1:17" s="189" customFormat="1" x14ac:dyDescent="0.25">
      <c r="A25" s="189" t="str">
        <f>"20"</f>
        <v>20</v>
      </c>
      <c r="B25" s="189" t="str">
        <f t="shared" si="0"/>
        <v>SUBMITTED</v>
      </c>
      <c r="C25" s="189" t="str">
        <f>"PA87380646"</f>
        <v>PA87380646</v>
      </c>
      <c r="D25" s="189" t="str">
        <f t="shared" si="1"/>
        <v>Charlotte NC</v>
      </c>
      <c r="E25" s="189" t="s">
        <v>359</v>
      </c>
      <c r="F25" s="189" t="str">
        <f t="shared" si="9"/>
        <v>Mixed</v>
      </c>
      <c r="G25" s="189">
        <v>80</v>
      </c>
      <c r="H25" s="189" t="str">
        <f t="shared" si="3"/>
        <v>AUC-EOL</v>
      </c>
      <c r="I25" s="189" t="s">
        <v>6197</v>
      </c>
      <c r="J25" s="189" t="s">
        <v>6198</v>
      </c>
      <c r="K25" s="189" t="s">
        <v>6199</v>
      </c>
      <c r="L25" s="189" t="s">
        <v>6200</v>
      </c>
      <c r="M25" s="189" t="str">
        <f>"Non DVR"</f>
        <v>Non DVR</v>
      </c>
      <c r="N25" s="189" t="str">
        <f t="shared" si="5"/>
        <v>Shrink Wrapped</v>
      </c>
      <c r="O25" s="189" t="str">
        <f t="shared" si="6"/>
        <v>1</v>
      </c>
      <c r="P25" s="189" t="str">
        <f t="shared" si="7"/>
        <v>715</v>
      </c>
      <c r="Q25" s="189" t="str">
        <f>"NA"</f>
        <v>NA</v>
      </c>
    </row>
    <row r="26" spans="1:17" s="189" customFormat="1" x14ac:dyDescent="0.25">
      <c r="A26" s="189" t="str">
        <f>"21"</f>
        <v>21</v>
      </c>
      <c r="B26" s="189" t="str">
        <f t="shared" si="0"/>
        <v>SUBMITTED</v>
      </c>
      <c r="C26" s="189" t="str">
        <f>"PA87374344"</f>
        <v>PA87374344</v>
      </c>
      <c r="D26" s="189" t="str">
        <f t="shared" si="1"/>
        <v>Charlotte NC</v>
      </c>
      <c r="E26" s="189" t="s">
        <v>359</v>
      </c>
      <c r="F26" s="189" t="str">
        <f t="shared" si="9"/>
        <v>Mixed</v>
      </c>
      <c r="G26" s="189">
        <v>84</v>
      </c>
      <c r="H26" s="189" t="str">
        <f t="shared" si="3"/>
        <v>AUC-EOL</v>
      </c>
      <c r="I26" s="189" t="s">
        <v>6201</v>
      </c>
      <c r="J26" s="189" t="s">
        <v>6202</v>
      </c>
      <c r="K26" s="189" t="s">
        <v>6203</v>
      </c>
      <c r="L26" s="189" t="s">
        <v>6204</v>
      </c>
      <c r="M26" s="189" t="str">
        <f>"Non DVR"</f>
        <v>Non DVR</v>
      </c>
      <c r="N26" s="189" t="str">
        <f t="shared" si="5"/>
        <v>Shrink Wrapped</v>
      </c>
      <c r="O26" s="189" t="str">
        <f t="shared" si="6"/>
        <v>1</v>
      </c>
      <c r="P26" s="189" t="str">
        <f t="shared" si="7"/>
        <v>715</v>
      </c>
      <c r="Q26" s="189" t="str">
        <f>"NA"</f>
        <v>NA</v>
      </c>
    </row>
    <row r="27" spans="1:17" s="189" customFormat="1" x14ac:dyDescent="0.25">
      <c r="A27" s="189" t="str">
        <f>"22"</f>
        <v>22</v>
      </c>
      <c r="B27" s="189" t="str">
        <f t="shared" si="0"/>
        <v>SUBMITTED</v>
      </c>
      <c r="C27" s="189" t="str">
        <f>"PA87372610"</f>
        <v>PA87372610</v>
      </c>
      <c r="D27" s="189" t="str">
        <f t="shared" si="1"/>
        <v>Charlotte NC</v>
      </c>
      <c r="E27" s="189" t="s">
        <v>359</v>
      </c>
      <c r="F27" s="189" t="str">
        <f t="shared" si="9"/>
        <v>Mixed</v>
      </c>
      <c r="G27" s="189">
        <v>62</v>
      </c>
      <c r="H27" s="189" t="str">
        <f t="shared" si="3"/>
        <v>AUC-EOL</v>
      </c>
      <c r="I27" s="189" t="s">
        <v>6205</v>
      </c>
      <c r="J27" s="189" t="s">
        <v>6206</v>
      </c>
      <c r="K27" s="189" t="s">
        <v>6207</v>
      </c>
      <c r="L27" s="189" t="s">
        <v>6208</v>
      </c>
      <c r="M27" s="189" t="str">
        <f>"Non DVR"</f>
        <v>Non DVR</v>
      </c>
      <c r="N27" s="189" t="str">
        <f t="shared" si="5"/>
        <v>Shrink Wrapped</v>
      </c>
      <c r="O27" s="189" t="str">
        <f t="shared" si="6"/>
        <v>1</v>
      </c>
      <c r="P27" s="189" t="str">
        <f t="shared" si="7"/>
        <v>715</v>
      </c>
      <c r="Q27" s="189" t="str">
        <f>"NA"</f>
        <v>NA</v>
      </c>
    </row>
    <row r="28" spans="1:17" s="189" customFormat="1" x14ac:dyDescent="0.25">
      <c r="A28" s="189" t="str">
        <f>"23"</f>
        <v>23</v>
      </c>
      <c r="B28" s="189" t="str">
        <f t="shared" si="0"/>
        <v>SUBMITTED</v>
      </c>
      <c r="C28" s="189" t="str">
        <f>"PA87371966"</f>
        <v>PA87371966</v>
      </c>
      <c r="D28" s="189" t="str">
        <f t="shared" si="1"/>
        <v>Charlotte NC</v>
      </c>
      <c r="E28" s="189" t="s">
        <v>359</v>
      </c>
      <c r="F28" s="189" t="str">
        <f t="shared" si="9"/>
        <v>Mixed</v>
      </c>
      <c r="G28" s="189">
        <v>50</v>
      </c>
      <c r="H28" s="189" t="str">
        <f t="shared" si="3"/>
        <v>AUC-EOL</v>
      </c>
      <c r="I28" s="189" t="s">
        <v>6209</v>
      </c>
      <c r="J28" s="189" t="s">
        <v>6210</v>
      </c>
      <c r="K28" s="189" t="s">
        <v>6211</v>
      </c>
      <c r="L28" s="189" t="s">
        <v>6212</v>
      </c>
      <c r="M28" s="189" t="str">
        <f>"Both"</f>
        <v>Both</v>
      </c>
      <c r="N28" s="189" t="str">
        <f t="shared" si="5"/>
        <v>Shrink Wrapped</v>
      </c>
      <c r="O28" s="189" t="str">
        <f t="shared" si="6"/>
        <v>1</v>
      </c>
      <c r="P28" s="189" t="str">
        <f t="shared" si="7"/>
        <v>715</v>
      </c>
      <c r="Q28" s="189" t="str">
        <f>"CISCO"</f>
        <v>CISCO</v>
      </c>
    </row>
    <row r="29" spans="1:17" s="189" customFormat="1" x14ac:dyDescent="0.25">
      <c r="A29" s="189" t="str">
        <f>"24"</f>
        <v>24</v>
      </c>
      <c r="B29" s="189" t="str">
        <f t="shared" si="0"/>
        <v>SUBMITTED</v>
      </c>
      <c r="C29" s="189" t="str">
        <f>"PA87368320"</f>
        <v>PA87368320</v>
      </c>
      <c r="D29" s="189" t="str">
        <f t="shared" si="1"/>
        <v>Charlotte NC</v>
      </c>
      <c r="E29" s="189" t="s">
        <v>359</v>
      </c>
      <c r="F29" s="189" t="str">
        <f t="shared" si="9"/>
        <v>Mixed</v>
      </c>
      <c r="G29" s="189">
        <v>54</v>
      </c>
      <c r="H29" s="189" t="str">
        <f t="shared" si="3"/>
        <v>AUC-EOL</v>
      </c>
      <c r="I29" s="189" t="s">
        <v>6213</v>
      </c>
      <c r="J29" s="189" t="s">
        <v>6214</v>
      </c>
      <c r="K29" s="189" t="s">
        <v>6215</v>
      </c>
      <c r="L29" s="189" t="s">
        <v>6212</v>
      </c>
      <c r="M29" s="189" t="str">
        <f>"Both"</f>
        <v>Both</v>
      </c>
      <c r="N29" s="189" t="str">
        <f t="shared" si="5"/>
        <v>Shrink Wrapped</v>
      </c>
      <c r="O29" s="189" t="str">
        <f t="shared" si="6"/>
        <v>1</v>
      </c>
      <c r="P29" s="189" t="str">
        <f t="shared" si="7"/>
        <v>715</v>
      </c>
      <c r="Q29" s="189" t="str">
        <f>"CISCO"</f>
        <v>CISCO</v>
      </c>
    </row>
    <row r="30" spans="1:17" s="189" customFormat="1" x14ac:dyDescent="0.25">
      <c r="A30" s="189" t="str">
        <f>"25"</f>
        <v>25</v>
      </c>
      <c r="B30" s="189" t="str">
        <f t="shared" si="0"/>
        <v>SUBMITTED</v>
      </c>
      <c r="C30" s="189" t="str">
        <f>"PA87295251"</f>
        <v>PA87295251</v>
      </c>
      <c r="D30" s="189" t="str">
        <f t="shared" si="1"/>
        <v>Charlotte NC</v>
      </c>
      <c r="E30" s="189" t="s">
        <v>359</v>
      </c>
      <c r="F30" s="189" t="str">
        <f t="shared" si="9"/>
        <v>Mixed</v>
      </c>
      <c r="G30" s="189">
        <v>86</v>
      </c>
      <c r="H30" s="189" t="str">
        <f t="shared" si="3"/>
        <v>AUC-EOL</v>
      </c>
      <c r="I30" s="189" t="s">
        <v>6216</v>
      </c>
      <c r="J30" s="189" t="s">
        <v>6217</v>
      </c>
      <c r="K30" s="189" t="s">
        <v>6218</v>
      </c>
      <c r="L30" s="189" t="s">
        <v>6121</v>
      </c>
      <c r="M30" s="189" t="str">
        <f>"Both"</f>
        <v>Both</v>
      </c>
      <c r="N30" s="189" t="str">
        <f t="shared" si="5"/>
        <v>Shrink Wrapped</v>
      </c>
      <c r="O30" s="189" t="str">
        <f t="shared" si="6"/>
        <v>1</v>
      </c>
      <c r="P30" s="189" t="str">
        <f t="shared" si="7"/>
        <v>715</v>
      </c>
      <c r="Q30" s="189" t="str">
        <f>"CISCO"</f>
        <v>CISCO</v>
      </c>
    </row>
    <row r="31" spans="1:17" s="189" customFormat="1" x14ac:dyDescent="0.25">
      <c r="A31" s="189" t="str">
        <f>"26"</f>
        <v>26</v>
      </c>
      <c r="B31" s="189" t="str">
        <f t="shared" si="0"/>
        <v>SUBMITTED</v>
      </c>
      <c r="C31" s="189" t="str">
        <f>"WP87187066"</f>
        <v>WP87187066</v>
      </c>
      <c r="D31" s="189" t="str">
        <f t="shared" si="1"/>
        <v>Charlotte NC</v>
      </c>
      <c r="E31" s="189" t="s">
        <v>359</v>
      </c>
      <c r="F31" s="189" t="str">
        <f t="shared" ref="F31:F36" si="10">"Single Model"</f>
        <v>Single Model</v>
      </c>
      <c r="G31" s="189">
        <v>76</v>
      </c>
      <c r="H31" s="189" t="str">
        <f t="shared" ref="H31:H36" si="11">"WIP"</f>
        <v>WIP</v>
      </c>
      <c r="I31" s="189" t="str">
        <f>"TM804G"</f>
        <v>TM804G</v>
      </c>
      <c r="J31" s="189" t="str">
        <f>"TM804G (76)"</f>
        <v>TM804G (76)</v>
      </c>
      <c r="K31" s="189" t="str">
        <f>"TM804G - Unknown (76)"</f>
        <v>TM804G - Unknown (76)</v>
      </c>
      <c r="L31" s="189" t="str">
        <f t="shared" ref="L31:L36" si="12">"4 LINE EMTA"</f>
        <v>4 LINE EMTA</v>
      </c>
      <c r="M31" s="189" t="str">
        <f t="shared" ref="M31:M49" si="13">"Non DVR"</f>
        <v>Non DVR</v>
      </c>
      <c r="N31" s="189" t="str">
        <f t="shared" si="5"/>
        <v>Shrink Wrapped</v>
      </c>
      <c r="O31" s="189" t="str">
        <f t="shared" si="6"/>
        <v>1</v>
      </c>
      <c r="P31" s="189" t="str">
        <f t="shared" si="7"/>
        <v>715</v>
      </c>
      <c r="Q31" s="189" t="str">
        <f t="shared" ref="Q31:Q39" si="14">"NA"</f>
        <v>NA</v>
      </c>
    </row>
    <row r="32" spans="1:17" s="189" customFormat="1" x14ac:dyDescent="0.25">
      <c r="A32" s="189" t="str">
        <f>"27"</f>
        <v>27</v>
      </c>
      <c r="B32" s="189" t="str">
        <f t="shared" si="0"/>
        <v>SUBMITTED</v>
      </c>
      <c r="C32" s="189" t="str">
        <f>"WP86914464"</f>
        <v>WP86914464</v>
      </c>
      <c r="D32" s="189" t="str">
        <f t="shared" si="1"/>
        <v>Charlotte NC</v>
      </c>
      <c r="E32" s="189" t="s">
        <v>359</v>
      </c>
      <c r="F32" s="189" t="str">
        <f t="shared" si="10"/>
        <v>Single Model</v>
      </c>
      <c r="G32" s="189">
        <v>76</v>
      </c>
      <c r="H32" s="189" t="str">
        <f t="shared" si="11"/>
        <v>WIP</v>
      </c>
      <c r="I32" s="189" t="str">
        <f>"TM804G"</f>
        <v>TM804G</v>
      </c>
      <c r="J32" s="189" t="str">
        <f>"TM804G (76)"</f>
        <v>TM804G (76)</v>
      </c>
      <c r="K32" s="189" t="str">
        <f>"TM804G - Unknown (76)"</f>
        <v>TM804G - Unknown (76)</v>
      </c>
      <c r="L32" s="189" t="str">
        <f t="shared" si="12"/>
        <v>4 LINE EMTA</v>
      </c>
      <c r="M32" s="189" t="str">
        <f t="shared" si="13"/>
        <v>Non DVR</v>
      </c>
      <c r="N32" s="189" t="str">
        <f t="shared" si="5"/>
        <v>Shrink Wrapped</v>
      </c>
      <c r="O32" s="189" t="str">
        <f t="shared" si="6"/>
        <v>1</v>
      </c>
      <c r="P32" s="189" t="str">
        <f t="shared" si="7"/>
        <v>715</v>
      </c>
      <c r="Q32" s="189" t="str">
        <f t="shared" si="14"/>
        <v>NA</v>
      </c>
    </row>
    <row r="33" spans="1:17" s="189" customFormat="1" x14ac:dyDescent="0.25">
      <c r="A33" s="189" t="str">
        <f>"28"</f>
        <v>28</v>
      </c>
      <c r="B33" s="189" t="str">
        <f t="shared" si="0"/>
        <v>SUBMITTED</v>
      </c>
      <c r="C33" s="189" t="str">
        <f>"WP86784123"</f>
        <v>WP86784123</v>
      </c>
      <c r="D33" s="189" t="str">
        <f t="shared" si="1"/>
        <v>Charlotte NC</v>
      </c>
      <c r="E33" s="189" t="s">
        <v>359</v>
      </c>
      <c r="F33" s="189" t="str">
        <f t="shared" si="10"/>
        <v>Single Model</v>
      </c>
      <c r="G33" s="189">
        <v>76</v>
      </c>
      <c r="H33" s="189" t="str">
        <f t="shared" si="11"/>
        <v>WIP</v>
      </c>
      <c r="I33" s="189" t="str">
        <f>"TM804G"</f>
        <v>TM804G</v>
      </c>
      <c r="J33" s="189" t="str">
        <f>"TM804G (76)"</f>
        <v>TM804G (76)</v>
      </c>
      <c r="K33" s="189" t="str">
        <f>"TM804G - Unknown (76)"</f>
        <v>TM804G - Unknown (76)</v>
      </c>
      <c r="L33" s="189" t="str">
        <f t="shared" si="12"/>
        <v>4 LINE EMTA</v>
      </c>
      <c r="M33" s="189" t="str">
        <f t="shared" si="13"/>
        <v>Non DVR</v>
      </c>
      <c r="N33" s="189" t="str">
        <f t="shared" si="5"/>
        <v>Shrink Wrapped</v>
      </c>
      <c r="O33" s="189" t="str">
        <f t="shared" si="6"/>
        <v>1</v>
      </c>
      <c r="P33" s="189" t="str">
        <f t="shared" si="7"/>
        <v>715</v>
      </c>
      <c r="Q33" s="189" t="str">
        <f t="shared" si="14"/>
        <v>NA</v>
      </c>
    </row>
    <row r="34" spans="1:17" s="189" customFormat="1" x14ac:dyDescent="0.25">
      <c r="A34" s="189" t="str">
        <f>"29"</f>
        <v>29</v>
      </c>
      <c r="B34" s="189" t="str">
        <f t="shared" si="0"/>
        <v>SUBMITTED</v>
      </c>
      <c r="C34" s="189" t="str">
        <f>"WP86996534"</f>
        <v>WP86996534</v>
      </c>
      <c r="D34" s="189" t="str">
        <f t="shared" si="1"/>
        <v>Charlotte NC</v>
      </c>
      <c r="E34" s="189" t="s">
        <v>359</v>
      </c>
      <c r="F34" s="189" t="str">
        <f t="shared" si="10"/>
        <v>Single Model</v>
      </c>
      <c r="G34" s="189">
        <v>81</v>
      </c>
      <c r="H34" s="189" t="str">
        <f t="shared" si="11"/>
        <v>WIP</v>
      </c>
      <c r="I34" s="189" t="str">
        <f>"TM604G"</f>
        <v>TM604G</v>
      </c>
      <c r="J34" s="189" t="str">
        <f>"TM604G (81)"</f>
        <v>TM604G (81)</v>
      </c>
      <c r="K34" s="189" t="str">
        <f>"TM604G - Unknown (81)"</f>
        <v>TM604G - Unknown (81)</v>
      </c>
      <c r="L34" s="189" t="str">
        <f t="shared" si="12"/>
        <v>4 LINE EMTA</v>
      </c>
      <c r="M34" s="189" t="str">
        <f t="shared" si="13"/>
        <v>Non DVR</v>
      </c>
      <c r="N34" s="189" t="str">
        <f t="shared" si="5"/>
        <v>Shrink Wrapped</v>
      </c>
      <c r="O34" s="189" t="str">
        <f t="shared" si="6"/>
        <v>1</v>
      </c>
      <c r="P34" s="189" t="str">
        <f t="shared" si="7"/>
        <v>715</v>
      </c>
      <c r="Q34" s="189" t="str">
        <f t="shared" si="14"/>
        <v>NA</v>
      </c>
    </row>
    <row r="35" spans="1:17" s="189" customFormat="1" x14ac:dyDescent="0.25">
      <c r="A35" s="189" t="str">
        <f>"30"</f>
        <v>30</v>
      </c>
      <c r="B35" s="189" t="str">
        <f t="shared" si="0"/>
        <v>SUBMITTED</v>
      </c>
      <c r="C35" s="189" t="str">
        <f>"WP86413884"</f>
        <v>WP86413884</v>
      </c>
      <c r="D35" s="189" t="str">
        <f t="shared" si="1"/>
        <v>Charlotte NC</v>
      </c>
      <c r="E35" s="189" t="s">
        <v>359</v>
      </c>
      <c r="F35" s="189" t="str">
        <f t="shared" si="10"/>
        <v>Single Model</v>
      </c>
      <c r="G35" s="189">
        <v>84</v>
      </c>
      <c r="H35" s="189" t="str">
        <f t="shared" si="11"/>
        <v>WIP</v>
      </c>
      <c r="I35" s="189" t="str">
        <f>"TM604G"</f>
        <v>TM604G</v>
      </c>
      <c r="J35" s="189" t="str">
        <f>"TM604G (84)"</f>
        <v>TM604G (84)</v>
      </c>
      <c r="K35" s="189" t="str">
        <f>"TM604G - Unknown (84)"</f>
        <v>TM604G - Unknown (84)</v>
      </c>
      <c r="L35" s="189" t="str">
        <f t="shared" si="12"/>
        <v>4 LINE EMTA</v>
      </c>
      <c r="M35" s="189" t="str">
        <f t="shared" si="13"/>
        <v>Non DVR</v>
      </c>
      <c r="N35" s="189" t="str">
        <f t="shared" si="5"/>
        <v>Shrink Wrapped</v>
      </c>
      <c r="O35" s="189" t="str">
        <f t="shared" si="6"/>
        <v>1</v>
      </c>
      <c r="P35" s="189" t="str">
        <f t="shared" si="7"/>
        <v>715</v>
      </c>
      <c r="Q35" s="189" t="str">
        <f t="shared" si="14"/>
        <v>NA</v>
      </c>
    </row>
    <row r="36" spans="1:17" s="189" customFormat="1" x14ac:dyDescent="0.25">
      <c r="A36" s="189" t="str">
        <f>"31"</f>
        <v>31</v>
      </c>
      <c r="B36" s="189" t="str">
        <f t="shared" si="0"/>
        <v>SUBMITTED</v>
      </c>
      <c r="C36" s="189" t="str">
        <f>"WP86410118"</f>
        <v>WP86410118</v>
      </c>
      <c r="D36" s="189" t="str">
        <f t="shared" si="1"/>
        <v>Charlotte NC</v>
      </c>
      <c r="E36" s="189" t="s">
        <v>359</v>
      </c>
      <c r="F36" s="189" t="str">
        <f t="shared" si="10"/>
        <v>Single Model</v>
      </c>
      <c r="G36" s="189">
        <v>84</v>
      </c>
      <c r="H36" s="189" t="str">
        <f t="shared" si="11"/>
        <v>WIP</v>
      </c>
      <c r="I36" s="189" t="str">
        <f>"TM604G"</f>
        <v>TM604G</v>
      </c>
      <c r="J36" s="189" t="str">
        <f>"TM604G (84)"</f>
        <v>TM604G (84)</v>
      </c>
      <c r="K36" s="189" t="str">
        <f>"TM604G - Unknown (84)"</f>
        <v>TM604G - Unknown (84)</v>
      </c>
      <c r="L36" s="189" t="str">
        <f t="shared" si="12"/>
        <v>4 LINE EMTA</v>
      </c>
      <c r="M36" s="189" t="str">
        <f t="shared" si="13"/>
        <v>Non DVR</v>
      </c>
      <c r="N36" s="189" t="str">
        <f t="shared" si="5"/>
        <v>Shrink Wrapped</v>
      </c>
      <c r="O36" s="189" t="str">
        <f t="shared" si="6"/>
        <v>1</v>
      </c>
      <c r="P36" s="189" t="str">
        <f t="shared" si="7"/>
        <v>715</v>
      </c>
      <c r="Q36" s="189" t="str">
        <f t="shared" si="14"/>
        <v>NA</v>
      </c>
    </row>
    <row r="37" spans="1:17" s="189" customFormat="1" x14ac:dyDescent="0.25">
      <c r="A37" s="189" t="str">
        <f>"32"</f>
        <v>32</v>
      </c>
      <c r="B37" s="189" t="str">
        <f t="shared" si="0"/>
        <v>SUBMITTED</v>
      </c>
      <c r="C37" s="189" t="str">
        <f>"PA87287961"</f>
        <v>PA87287961</v>
      </c>
      <c r="D37" s="189" t="str">
        <f t="shared" si="1"/>
        <v>Charlotte NC</v>
      </c>
      <c r="E37" s="189" t="s">
        <v>359</v>
      </c>
      <c r="F37" s="189" t="str">
        <f t="shared" ref="F37:F85" si="15">"Mixed"</f>
        <v>Mixed</v>
      </c>
      <c r="G37" s="189">
        <v>72</v>
      </c>
      <c r="H37" s="189" t="str">
        <f t="shared" ref="H37:H85" si="16">"AUC-EOL"</f>
        <v>AUC-EOL</v>
      </c>
      <c r="I37" s="189" t="s">
        <v>6219</v>
      </c>
      <c r="J37" s="189" t="s">
        <v>6220</v>
      </c>
      <c r="K37" s="189" t="s">
        <v>6221</v>
      </c>
      <c r="L37" s="189" t="s">
        <v>6222</v>
      </c>
      <c r="M37" s="189" t="str">
        <f t="shared" si="13"/>
        <v>Non DVR</v>
      </c>
      <c r="N37" s="189" t="str">
        <f t="shared" si="5"/>
        <v>Shrink Wrapped</v>
      </c>
      <c r="O37" s="189" t="str">
        <f t="shared" si="6"/>
        <v>1</v>
      </c>
      <c r="P37" s="189" t="str">
        <f t="shared" si="7"/>
        <v>715</v>
      </c>
      <c r="Q37" s="189" t="str">
        <f t="shared" si="14"/>
        <v>NA</v>
      </c>
    </row>
    <row r="38" spans="1:17" s="189" customFormat="1" x14ac:dyDescent="0.25">
      <c r="A38" s="189" t="str">
        <f>"33"</f>
        <v>33</v>
      </c>
      <c r="B38" s="189" t="str">
        <f t="shared" si="0"/>
        <v>SUBMITTED</v>
      </c>
      <c r="C38" s="189" t="str">
        <f>"PA87291884"</f>
        <v>PA87291884</v>
      </c>
      <c r="D38" s="189" t="str">
        <f t="shared" si="1"/>
        <v>Charlotte NC</v>
      </c>
      <c r="E38" s="189" t="s">
        <v>359</v>
      </c>
      <c r="F38" s="189" t="str">
        <f t="shared" si="15"/>
        <v>Mixed</v>
      </c>
      <c r="G38" s="189">
        <v>75</v>
      </c>
      <c r="H38" s="189" t="str">
        <f t="shared" si="16"/>
        <v>AUC-EOL</v>
      </c>
      <c r="I38" s="189" t="s">
        <v>6223</v>
      </c>
      <c r="J38" s="189" t="s">
        <v>6224</v>
      </c>
      <c r="K38" s="189" t="s">
        <v>6225</v>
      </c>
      <c r="L38" s="189" t="s">
        <v>6226</v>
      </c>
      <c r="M38" s="189" t="str">
        <f t="shared" si="13"/>
        <v>Non DVR</v>
      </c>
      <c r="N38" s="189" t="str">
        <f t="shared" si="5"/>
        <v>Shrink Wrapped</v>
      </c>
      <c r="O38" s="189" t="str">
        <f t="shared" si="6"/>
        <v>1</v>
      </c>
      <c r="P38" s="189" t="str">
        <f t="shared" si="7"/>
        <v>715</v>
      </c>
      <c r="Q38" s="189" t="str">
        <f t="shared" si="14"/>
        <v>NA</v>
      </c>
    </row>
    <row r="39" spans="1:17" s="189" customFormat="1" x14ac:dyDescent="0.25">
      <c r="A39" s="189" t="str">
        <f>"34"</f>
        <v>34</v>
      </c>
      <c r="B39" s="189" t="str">
        <f t="shared" si="0"/>
        <v>SUBMITTED</v>
      </c>
      <c r="C39" s="189" t="str">
        <f>"PA87291094"</f>
        <v>PA87291094</v>
      </c>
      <c r="D39" s="189" t="str">
        <f t="shared" si="1"/>
        <v>Charlotte NC</v>
      </c>
      <c r="E39" s="189" t="s">
        <v>359</v>
      </c>
      <c r="F39" s="189" t="str">
        <f t="shared" si="15"/>
        <v>Mixed</v>
      </c>
      <c r="G39" s="189">
        <v>70</v>
      </c>
      <c r="H39" s="189" t="str">
        <f t="shared" si="16"/>
        <v>AUC-EOL</v>
      </c>
      <c r="I39" s="189" t="s">
        <v>6227</v>
      </c>
      <c r="J39" s="189" t="s">
        <v>6228</v>
      </c>
      <c r="K39" s="189" t="s">
        <v>6229</v>
      </c>
      <c r="L39" s="189" t="s">
        <v>6230</v>
      </c>
      <c r="M39" s="189" t="str">
        <f t="shared" si="13"/>
        <v>Non DVR</v>
      </c>
      <c r="N39" s="189" t="str">
        <f t="shared" si="5"/>
        <v>Shrink Wrapped</v>
      </c>
      <c r="O39" s="189" t="str">
        <f t="shared" si="6"/>
        <v>1</v>
      </c>
      <c r="P39" s="189" t="str">
        <f t="shared" si="7"/>
        <v>715</v>
      </c>
      <c r="Q39" s="189" t="str">
        <f t="shared" si="14"/>
        <v>NA</v>
      </c>
    </row>
    <row r="40" spans="1:17" s="189" customFormat="1" x14ac:dyDescent="0.25">
      <c r="A40" s="189" t="str">
        <f>"35"</f>
        <v>35</v>
      </c>
      <c r="B40" s="189" t="str">
        <f t="shared" si="0"/>
        <v>SUBMITTED</v>
      </c>
      <c r="C40" s="189" t="str">
        <f>"PA87300536"</f>
        <v>PA87300536</v>
      </c>
      <c r="D40" s="189" t="str">
        <f t="shared" si="1"/>
        <v>Charlotte NC</v>
      </c>
      <c r="E40" s="189" t="s">
        <v>359</v>
      </c>
      <c r="F40" s="189" t="str">
        <f t="shared" si="15"/>
        <v>Mixed</v>
      </c>
      <c r="G40" s="189">
        <v>52</v>
      </c>
      <c r="H40" s="189" t="str">
        <f t="shared" si="16"/>
        <v>AUC-EOL</v>
      </c>
      <c r="I40" s="189" t="s">
        <v>6231</v>
      </c>
      <c r="J40" s="189" t="s">
        <v>6232</v>
      </c>
      <c r="K40" s="189" t="s">
        <v>6233</v>
      </c>
      <c r="L40" s="189" t="s">
        <v>6234</v>
      </c>
      <c r="M40" s="189" t="str">
        <f t="shared" si="13"/>
        <v>Non DVR</v>
      </c>
      <c r="N40" s="189" t="str">
        <f t="shared" si="5"/>
        <v>Shrink Wrapped</v>
      </c>
      <c r="O40" s="189" t="str">
        <f t="shared" si="6"/>
        <v>1</v>
      </c>
      <c r="P40" s="189" t="str">
        <f t="shared" si="7"/>
        <v>715</v>
      </c>
      <c r="Q40" s="189" t="s">
        <v>6113</v>
      </c>
    </row>
    <row r="41" spans="1:17" s="189" customFormat="1" x14ac:dyDescent="0.25">
      <c r="A41" s="189" t="str">
        <f>"36"</f>
        <v>36</v>
      </c>
      <c r="B41" s="189" t="str">
        <f t="shared" si="0"/>
        <v>SUBMITTED</v>
      </c>
      <c r="C41" s="189" t="str">
        <f>"PA87303197"</f>
        <v>PA87303197</v>
      </c>
      <c r="D41" s="189" t="str">
        <f t="shared" si="1"/>
        <v>Charlotte NC</v>
      </c>
      <c r="E41" s="189" t="s">
        <v>359</v>
      </c>
      <c r="F41" s="189" t="str">
        <f t="shared" si="15"/>
        <v>Mixed</v>
      </c>
      <c r="G41" s="189">
        <v>70</v>
      </c>
      <c r="H41" s="189" t="str">
        <f t="shared" si="16"/>
        <v>AUC-EOL</v>
      </c>
      <c r="I41" s="189" t="s">
        <v>6235</v>
      </c>
      <c r="J41" s="189" t="s">
        <v>6236</v>
      </c>
      <c r="K41" s="189" t="s">
        <v>6237</v>
      </c>
      <c r="L41" s="189" t="s">
        <v>6238</v>
      </c>
      <c r="M41" s="189" t="str">
        <f t="shared" si="13"/>
        <v>Non DVR</v>
      </c>
      <c r="N41" s="189" t="str">
        <f t="shared" si="5"/>
        <v>Shrink Wrapped</v>
      </c>
      <c r="O41" s="189" t="str">
        <f t="shared" si="6"/>
        <v>1</v>
      </c>
      <c r="P41" s="189" t="str">
        <f t="shared" si="7"/>
        <v>715</v>
      </c>
      <c r="Q41" s="189" t="s">
        <v>6239</v>
      </c>
    </row>
    <row r="42" spans="1:17" s="189" customFormat="1" x14ac:dyDescent="0.25">
      <c r="A42" s="189" t="str">
        <f>"37"</f>
        <v>37</v>
      </c>
      <c r="B42" s="189" t="str">
        <f t="shared" si="0"/>
        <v>SUBMITTED</v>
      </c>
      <c r="C42" s="189" t="str">
        <f>"PA87361552"</f>
        <v>PA87361552</v>
      </c>
      <c r="D42" s="189" t="str">
        <f t="shared" si="1"/>
        <v>Charlotte NC</v>
      </c>
      <c r="E42" s="189" t="s">
        <v>359</v>
      </c>
      <c r="F42" s="189" t="str">
        <f t="shared" si="15"/>
        <v>Mixed</v>
      </c>
      <c r="G42" s="189">
        <v>68</v>
      </c>
      <c r="H42" s="189" t="str">
        <f t="shared" si="16"/>
        <v>AUC-EOL</v>
      </c>
      <c r="I42" s="189" t="s">
        <v>6240</v>
      </c>
      <c r="J42" s="189" t="s">
        <v>6241</v>
      </c>
      <c r="K42" s="189" t="s">
        <v>6242</v>
      </c>
      <c r="L42" s="189" t="s">
        <v>6243</v>
      </c>
      <c r="M42" s="189" t="str">
        <f t="shared" si="13"/>
        <v>Non DVR</v>
      </c>
      <c r="N42" s="189" t="str">
        <f t="shared" si="5"/>
        <v>Shrink Wrapped</v>
      </c>
      <c r="O42" s="189" t="str">
        <f t="shared" si="6"/>
        <v>1</v>
      </c>
      <c r="P42" s="189" t="str">
        <f t="shared" si="7"/>
        <v>715</v>
      </c>
      <c r="Q42" s="189" t="s">
        <v>6164</v>
      </c>
    </row>
    <row r="43" spans="1:17" s="189" customFormat="1" x14ac:dyDescent="0.25">
      <c r="A43" s="189" t="str">
        <f>"38"</f>
        <v>38</v>
      </c>
      <c r="B43" s="189" t="str">
        <f t="shared" si="0"/>
        <v>SUBMITTED</v>
      </c>
      <c r="C43" s="189" t="str">
        <f>"PA87368447"</f>
        <v>PA87368447</v>
      </c>
      <c r="D43" s="189" t="str">
        <f t="shared" si="1"/>
        <v>Charlotte NC</v>
      </c>
      <c r="E43" s="189" t="s">
        <v>359</v>
      </c>
      <c r="F43" s="189" t="str">
        <f t="shared" si="15"/>
        <v>Mixed</v>
      </c>
      <c r="G43" s="189">
        <v>70</v>
      </c>
      <c r="H43" s="189" t="str">
        <f t="shared" si="16"/>
        <v>AUC-EOL</v>
      </c>
      <c r="I43" s="189" t="s">
        <v>6244</v>
      </c>
      <c r="J43" s="189" t="s">
        <v>6245</v>
      </c>
      <c r="K43" s="189" t="s">
        <v>6246</v>
      </c>
      <c r="L43" s="189" t="s">
        <v>6247</v>
      </c>
      <c r="M43" s="189" t="str">
        <f t="shared" si="13"/>
        <v>Non DVR</v>
      </c>
      <c r="N43" s="189" t="str">
        <f t="shared" si="5"/>
        <v>Shrink Wrapped</v>
      </c>
      <c r="O43" s="189" t="str">
        <f t="shared" si="6"/>
        <v>1</v>
      </c>
      <c r="P43" s="189" t="str">
        <f t="shared" si="7"/>
        <v>715</v>
      </c>
      <c r="Q43" s="189" t="str">
        <f>"NA"</f>
        <v>NA</v>
      </c>
    </row>
    <row r="44" spans="1:17" s="189" customFormat="1" x14ac:dyDescent="0.25">
      <c r="A44" s="189" t="str">
        <f>"39"</f>
        <v>39</v>
      </c>
      <c r="B44" s="189" t="str">
        <f t="shared" si="0"/>
        <v>SUBMITTED</v>
      </c>
      <c r="C44" s="189" t="str">
        <f>"PA87365182"</f>
        <v>PA87365182</v>
      </c>
      <c r="D44" s="189" t="str">
        <f t="shared" si="1"/>
        <v>Charlotte NC</v>
      </c>
      <c r="E44" s="189" t="s">
        <v>359</v>
      </c>
      <c r="F44" s="189" t="str">
        <f t="shared" si="15"/>
        <v>Mixed</v>
      </c>
      <c r="G44" s="189">
        <v>77</v>
      </c>
      <c r="H44" s="189" t="str">
        <f t="shared" si="16"/>
        <v>AUC-EOL</v>
      </c>
      <c r="I44" s="189" t="s">
        <v>6248</v>
      </c>
      <c r="J44" s="189" t="s">
        <v>6249</v>
      </c>
      <c r="K44" s="189" t="s">
        <v>6250</v>
      </c>
      <c r="L44" s="189" t="s">
        <v>6251</v>
      </c>
      <c r="M44" s="189" t="str">
        <f t="shared" si="13"/>
        <v>Non DVR</v>
      </c>
      <c r="N44" s="189" t="str">
        <f t="shared" si="5"/>
        <v>Shrink Wrapped</v>
      </c>
      <c r="O44" s="189" t="str">
        <f t="shared" si="6"/>
        <v>1</v>
      </c>
      <c r="P44" s="189" t="str">
        <f t="shared" si="7"/>
        <v>715</v>
      </c>
      <c r="Q44" s="189" t="str">
        <f>"NA"</f>
        <v>NA</v>
      </c>
    </row>
    <row r="45" spans="1:17" s="189" customFormat="1" x14ac:dyDescent="0.25">
      <c r="A45" s="189" t="str">
        <f>"40"</f>
        <v>40</v>
      </c>
      <c r="B45" s="189" t="str">
        <f t="shared" si="0"/>
        <v>SUBMITTED</v>
      </c>
      <c r="C45" s="189" t="str">
        <f>"PA87302209"</f>
        <v>PA87302209</v>
      </c>
      <c r="D45" s="189" t="str">
        <f t="shared" si="1"/>
        <v>Charlotte NC</v>
      </c>
      <c r="E45" s="189" t="s">
        <v>359</v>
      </c>
      <c r="F45" s="189" t="str">
        <f t="shared" si="15"/>
        <v>Mixed</v>
      </c>
      <c r="G45" s="189">
        <v>72</v>
      </c>
      <c r="H45" s="189" t="str">
        <f t="shared" si="16"/>
        <v>AUC-EOL</v>
      </c>
      <c r="I45" s="189" t="s">
        <v>6252</v>
      </c>
      <c r="J45" s="189" t="s">
        <v>6253</v>
      </c>
      <c r="K45" s="189" t="s">
        <v>6254</v>
      </c>
      <c r="L45" s="189" t="s">
        <v>6255</v>
      </c>
      <c r="M45" s="189" t="str">
        <f t="shared" si="13"/>
        <v>Non DVR</v>
      </c>
      <c r="N45" s="189" t="str">
        <f t="shared" si="5"/>
        <v>Shrink Wrapped</v>
      </c>
      <c r="O45" s="189" t="str">
        <f t="shared" si="6"/>
        <v>1</v>
      </c>
      <c r="P45" s="189" t="str">
        <f t="shared" si="7"/>
        <v>715</v>
      </c>
      <c r="Q45" s="189" t="str">
        <f>"NA"</f>
        <v>NA</v>
      </c>
    </row>
    <row r="46" spans="1:17" s="189" customFormat="1" x14ac:dyDescent="0.25">
      <c r="A46" s="189" t="str">
        <f>"41"</f>
        <v>41</v>
      </c>
      <c r="B46" s="189" t="str">
        <f t="shared" si="0"/>
        <v>SUBMITTED</v>
      </c>
      <c r="C46" s="189" t="str">
        <f>"PA87365951"</f>
        <v>PA87365951</v>
      </c>
      <c r="D46" s="189" t="str">
        <f t="shared" si="1"/>
        <v>Charlotte NC</v>
      </c>
      <c r="E46" s="189" t="s">
        <v>359</v>
      </c>
      <c r="F46" s="189" t="str">
        <f t="shared" si="15"/>
        <v>Mixed</v>
      </c>
      <c r="G46" s="189">
        <v>76</v>
      </c>
      <c r="H46" s="189" t="str">
        <f t="shared" si="16"/>
        <v>AUC-EOL</v>
      </c>
      <c r="I46" s="189" t="s">
        <v>6256</v>
      </c>
      <c r="J46" s="189" t="s">
        <v>6257</v>
      </c>
      <c r="K46" s="189" t="s">
        <v>6258</v>
      </c>
      <c r="L46" s="189" t="s">
        <v>6259</v>
      </c>
      <c r="M46" s="189" t="str">
        <f t="shared" si="13"/>
        <v>Non DVR</v>
      </c>
      <c r="N46" s="189" t="str">
        <f t="shared" si="5"/>
        <v>Shrink Wrapped</v>
      </c>
      <c r="O46" s="189" t="str">
        <f t="shared" si="6"/>
        <v>1</v>
      </c>
      <c r="P46" s="189" t="str">
        <f t="shared" si="7"/>
        <v>715</v>
      </c>
      <c r="Q46" s="189" t="str">
        <f>"NA"</f>
        <v>NA</v>
      </c>
    </row>
    <row r="47" spans="1:17" s="189" customFormat="1" x14ac:dyDescent="0.25">
      <c r="A47" s="189" t="str">
        <f>"42"</f>
        <v>42</v>
      </c>
      <c r="B47" s="189" t="str">
        <f t="shared" si="0"/>
        <v>SUBMITTED</v>
      </c>
      <c r="C47" s="189" t="str">
        <f>"PA87363920"</f>
        <v>PA87363920</v>
      </c>
      <c r="D47" s="189" t="str">
        <f t="shared" si="1"/>
        <v>Charlotte NC</v>
      </c>
      <c r="E47" s="189" t="s">
        <v>359</v>
      </c>
      <c r="F47" s="189" t="str">
        <f t="shared" si="15"/>
        <v>Mixed</v>
      </c>
      <c r="G47" s="189">
        <v>80</v>
      </c>
      <c r="H47" s="189" t="str">
        <f t="shared" si="16"/>
        <v>AUC-EOL</v>
      </c>
      <c r="I47" s="189" t="s">
        <v>6260</v>
      </c>
      <c r="J47" s="189" t="s">
        <v>6261</v>
      </c>
      <c r="K47" s="189" t="s">
        <v>6262</v>
      </c>
      <c r="L47" s="189" t="s">
        <v>6263</v>
      </c>
      <c r="M47" s="189" t="str">
        <f t="shared" si="13"/>
        <v>Non DVR</v>
      </c>
      <c r="N47" s="189" t="str">
        <f t="shared" si="5"/>
        <v>Shrink Wrapped</v>
      </c>
      <c r="O47" s="189" t="str">
        <f t="shared" si="6"/>
        <v>1</v>
      </c>
      <c r="P47" s="189" t="str">
        <f t="shared" si="7"/>
        <v>715</v>
      </c>
      <c r="Q47" s="189" t="str">
        <f>"NA"</f>
        <v>NA</v>
      </c>
    </row>
    <row r="48" spans="1:17" s="189" customFormat="1" x14ac:dyDescent="0.25">
      <c r="A48" s="189" t="str">
        <f>"43"</f>
        <v>43</v>
      </c>
      <c r="B48" s="189" t="str">
        <f t="shared" si="0"/>
        <v>SUBMITTED</v>
      </c>
      <c r="C48" s="189" t="str">
        <f>"PA87362711"</f>
        <v>PA87362711</v>
      </c>
      <c r="D48" s="189" t="str">
        <f t="shared" si="1"/>
        <v>Charlotte NC</v>
      </c>
      <c r="E48" s="189" t="s">
        <v>359</v>
      </c>
      <c r="F48" s="189" t="str">
        <f t="shared" si="15"/>
        <v>Mixed</v>
      </c>
      <c r="G48" s="189">
        <v>64</v>
      </c>
      <c r="H48" s="189" t="str">
        <f t="shared" si="16"/>
        <v>AUC-EOL</v>
      </c>
      <c r="I48" s="189" t="s">
        <v>6264</v>
      </c>
      <c r="J48" s="189" t="s">
        <v>6265</v>
      </c>
      <c r="K48" s="189" t="s">
        <v>6266</v>
      </c>
      <c r="L48" s="189" t="s">
        <v>6267</v>
      </c>
      <c r="M48" s="189" t="str">
        <f t="shared" si="13"/>
        <v>Non DVR</v>
      </c>
      <c r="N48" s="189" t="str">
        <f t="shared" si="5"/>
        <v>Shrink Wrapped</v>
      </c>
      <c r="O48" s="189" t="str">
        <f t="shared" si="6"/>
        <v>1</v>
      </c>
      <c r="P48" s="189" t="str">
        <f t="shared" si="7"/>
        <v>715</v>
      </c>
      <c r="Q48" s="189" t="s">
        <v>6268</v>
      </c>
    </row>
    <row r="49" spans="1:17" s="189" customFormat="1" x14ac:dyDescent="0.25">
      <c r="A49" s="189" t="str">
        <f>"44"</f>
        <v>44</v>
      </c>
      <c r="B49" s="189" t="str">
        <f t="shared" si="0"/>
        <v>SUBMITTED</v>
      </c>
      <c r="C49" s="189" t="str">
        <f>"PA87298143"</f>
        <v>PA87298143</v>
      </c>
      <c r="D49" s="189" t="str">
        <f t="shared" si="1"/>
        <v>Charlotte NC</v>
      </c>
      <c r="E49" s="189" t="s">
        <v>359</v>
      </c>
      <c r="F49" s="189" t="str">
        <f t="shared" si="15"/>
        <v>Mixed</v>
      </c>
      <c r="G49" s="189">
        <v>80</v>
      </c>
      <c r="H49" s="189" t="str">
        <f t="shared" si="16"/>
        <v>AUC-EOL</v>
      </c>
      <c r="I49" s="189" t="s">
        <v>6269</v>
      </c>
      <c r="J49" s="189" t="s">
        <v>6270</v>
      </c>
      <c r="K49" s="189" t="s">
        <v>6271</v>
      </c>
      <c r="L49" s="189" t="s">
        <v>6272</v>
      </c>
      <c r="M49" s="189" t="str">
        <f t="shared" si="13"/>
        <v>Non DVR</v>
      </c>
      <c r="N49" s="189" t="str">
        <f t="shared" si="5"/>
        <v>Shrink Wrapped</v>
      </c>
      <c r="O49" s="189" t="str">
        <f t="shared" si="6"/>
        <v>1</v>
      </c>
      <c r="P49" s="189" t="str">
        <f t="shared" si="7"/>
        <v>715</v>
      </c>
      <c r="Q49" s="189" t="str">
        <f>"NA"</f>
        <v>NA</v>
      </c>
    </row>
    <row r="50" spans="1:17" s="189" customFormat="1" x14ac:dyDescent="0.25">
      <c r="A50" s="189" t="str">
        <f>"45"</f>
        <v>45</v>
      </c>
      <c r="B50" s="189" t="str">
        <f t="shared" si="0"/>
        <v>SUBMITTED</v>
      </c>
      <c r="C50" s="189" t="str">
        <f>"PA87286475"</f>
        <v>PA87286475</v>
      </c>
      <c r="D50" s="189" t="str">
        <f t="shared" si="1"/>
        <v>Charlotte NC</v>
      </c>
      <c r="E50" s="189" t="s">
        <v>359</v>
      </c>
      <c r="F50" s="189" t="str">
        <f t="shared" si="15"/>
        <v>Mixed</v>
      </c>
      <c r="G50" s="189">
        <v>65</v>
      </c>
      <c r="H50" s="189" t="str">
        <f t="shared" si="16"/>
        <v>AUC-EOL</v>
      </c>
      <c r="I50" s="189" t="s">
        <v>6273</v>
      </c>
      <c r="J50" s="189" t="s">
        <v>6274</v>
      </c>
      <c r="K50" s="189" t="s">
        <v>6275</v>
      </c>
      <c r="L50" s="189" t="s">
        <v>6276</v>
      </c>
      <c r="M50" s="189" t="str">
        <f>"Both"</f>
        <v>Both</v>
      </c>
      <c r="N50" s="189" t="str">
        <f t="shared" si="5"/>
        <v>Shrink Wrapped</v>
      </c>
      <c r="O50" s="189" t="str">
        <f t="shared" si="6"/>
        <v>1</v>
      </c>
      <c r="P50" s="189" t="str">
        <f t="shared" si="7"/>
        <v>715</v>
      </c>
      <c r="Q50" s="189" t="s">
        <v>6277</v>
      </c>
    </row>
    <row r="51" spans="1:17" s="189" customFormat="1" x14ac:dyDescent="0.25">
      <c r="A51" s="189" t="str">
        <f>"46"</f>
        <v>46</v>
      </c>
      <c r="B51" s="189" t="str">
        <f t="shared" si="0"/>
        <v>SUBMITTED</v>
      </c>
      <c r="C51" s="189" t="str">
        <f>"PA87192581"</f>
        <v>PA87192581</v>
      </c>
      <c r="D51" s="189" t="str">
        <f t="shared" si="1"/>
        <v>Charlotte NC</v>
      </c>
      <c r="E51" s="189" t="s">
        <v>359</v>
      </c>
      <c r="F51" s="189" t="str">
        <f t="shared" si="15"/>
        <v>Mixed</v>
      </c>
      <c r="G51" s="189">
        <v>72</v>
      </c>
      <c r="H51" s="189" t="str">
        <f t="shared" si="16"/>
        <v>AUC-EOL</v>
      </c>
      <c r="I51" s="189" t="s">
        <v>6278</v>
      </c>
      <c r="J51" s="189" t="s">
        <v>6279</v>
      </c>
      <c r="K51" s="189" t="s">
        <v>6280</v>
      </c>
      <c r="L51" s="189" t="s">
        <v>6281</v>
      </c>
      <c r="M51" s="189" t="str">
        <f t="shared" ref="M51:M54" si="17">"Non DVR"</f>
        <v>Non DVR</v>
      </c>
      <c r="N51" s="189" t="str">
        <f t="shared" si="5"/>
        <v>Shrink Wrapped</v>
      </c>
      <c r="O51" s="189" t="str">
        <f t="shared" si="6"/>
        <v>1</v>
      </c>
      <c r="P51" s="189" t="str">
        <f t="shared" si="7"/>
        <v>715</v>
      </c>
      <c r="Q51" s="189" t="s">
        <v>6122</v>
      </c>
    </row>
    <row r="52" spans="1:17" s="189" customFormat="1" x14ac:dyDescent="0.25">
      <c r="A52" s="189">
        <v>47</v>
      </c>
      <c r="B52" s="189" t="str">
        <f t="shared" si="0"/>
        <v>SUBMITTED</v>
      </c>
      <c r="C52" s="189" t="str">
        <f>"PA87328391"</f>
        <v>PA87328391</v>
      </c>
      <c r="D52" s="189" t="str">
        <f t="shared" si="1"/>
        <v>Charlotte NC</v>
      </c>
      <c r="E52" s="189" t="s">
        <v>359</v>
      </c>
      <c r="F52" s="189" t="str">
        <f t="shared" si="15"/>
        <v>Mixed</v>
      </c>
      <c r="G52" s="189">
        <v>87</v>
      </c>
      <c r="H52" s="189" t="str">
        <f t="shared" si="16"/>
        <v>AUC-EOL</v>
      </c>
      <c r="I52" s="189" t="s">
        <v>6282</v>
      </c>
      <c r="J52" s="189" t="s">
        <v>6283</v>
      </c>
      <c r="K52" s="189" t="s">
        <v>6284</v>
      </c>
      <c r="L52" s="189" t="s">
        <v>6285</v>
      </c>
      <c r="M52" s="189" t="str">
        <f t="shared" si="17"/>
        <v>Non DVR</v>
      </c>
      <c r="N52" s="189" t="str">
        <f t="shared" si="5"/>
        <v>Shrink Wrapped</v>
      </c>
      <c r="O52" s="189" t="str">
        <f t="shared" si="6"/>
        <v>1</v>
      </c>
      <c r="P52" s="189" t="str">
        <f t="shared" si="7"/>
        <v>715</v>
      </c>
      <c r="Q52" s="189" t="str">
        <f t="shared" ref="Q52:Q54" si="18">"NA"</f>
        <v>NA</v>
      </c>
    </row>
    <row r="53" spans="1:17" s="189" customFormat="1" x14ac:dyDescent="0.25">
      <c r="A53" s="189">
        <v>48</v>
      </c>
      <c r="B53" s="189" t="str">
        <f t="shared" si="0"/>
        <v>SUBMITTED</v>
      </c>
      <c r="C53" s="189" t="str">
        <f>"PA87331053"</f>
        <v>PA87331053</v>
      </c>
      <c r="D53" s="189" t="str">
        <f t="shared" si="1"/>
        <v>Charlotte NC</v>
      </c>
      <c r="E53" s="189" t="s">
        <v>359</v>
      </c>
      <c r="F53" s="189" t="str">
        <f t="shared" si="15"/>
        <v>Mixed</v>
      </c>
      <c r="G53" s="189">
        <v>88</v>
      </c>
      <c r="H53" s="189" t="str">
        <f t="shared" si="16"/>
        <v>AUC-EOL</v>
      </c>
      <c r="I53" s="189" t="s">
        <v>6286</v>
      </c>
      <c r="J53" s="189" t="s">
        <v>6287</v>
      </c>
      <c r="K53" s="189" t="s">
        <v>6288</v>
      </c>
      <c r="L53" s="189" t="s">
        <v>6289</v>
      </c>
      <c r="M53" s="189" t="str">
        <f t="shared" si="17"/>
        <v>Non DVR</v>
      </c>
      <c r="N53" s="189" t="str">
        <f t="shared" si="5"/>
        <v>Shrink Wrapped</v>
      </c>
      <c r="O53" s="189" t="str">
        <f t="shared" si="6"/>
        <v>1</v>
      </c>
      <c r="P53" s="189" t="str">
        <f t="shared" si="7"/>
        <v>715</v>
      </c>
      <c r="Q53" s="189" t="str">
        <f t="shared" si="18"/>
        <v>NA</v>
      </c>
    </row>
    <row r="54" spans="1:17" s="189" customFormat="1" x14ac:dyDescent="0.25">
      <c r="A54" s="189">
        <v>49</v>
      </c>
      <c r="B54" s="189" t="str">
        <f t="shared" si="0"/>
        <v>SUBMITTED</v>
      </c>
      <c r="C54" s="189" t="str">
        <f>"PA87332103"</f>
        <v>PA87332103</v>
      </c>
      <c r="D54" s="189" t="str">
        <f t="shared" si="1"/>
        <v>Charlotte NC</v>
      </c>
      <c r="E54" s="189" t="s">
        <v>359</v>
      </c>
      <c r="F54" s="189" t="str">
        <f t="shared" si="15"/>
        <v>Mixed</v>
      </c>
      <c r="G54" s="189">
        <v>85</v>
      </c>
      <c r="H54" s="189" t="str">
        <f t="shared" si="16"/>
        <v>AUC-EOL</v>
      </c>
      <c r="I54" s="189" t="s">
        <v>6290</v>
      </c>
      <c r="J54" s="189" t="s">
        <v>6291</v>
      </c>
      <c r="K54" s="189" t="s">
        <v>6292</v>
      </c>
      <c r="L54" s="189" t="s">
        <v>6293</v>
      </c>
      <c r="M54" s="189" t="str">
        <f t="shared" si="17"/>
        <v>Non DVR</v>
      </c>
      <c r="N54" s="189" t="str">
        <f t="shared" si="5"/>
        <v>Shrink Wrapped</v>
      </c>
      <c r="O54" s="189" t="str">
        <f t="shared" si="6"/>
        <v>1</v>
      </c>
      <c r="P54" s="189" t="str">
        <f t="shared" si="7"/>
        <v>715</v>
      </c>
      <c r="Q54" s="189" t="str">
        <f t="shared" si="18"/>
        <v>NA</v>
      </c>
    </row>
    <row r="55" spans="1:17" s="189" customFormat="1" x14ac:dyDescent="0.25">
      <c r="A55" s="189">
        <v>50</v>
      </c>
      <c r="B55" s="189" t="str">
        <f t="shared" si="0"/>
        <v>SUBMITTED</v>
      </c>
      <c r="C55" s="189" t="str">
        <f>"PA87287635"</f>
        <v>PA87287635</v>
      </c>
      <c r="D55" s="189" t="str">
        <f t="shared" si="1"/>
        <v>Charlotte NC</v>
      </c>
      <c r="E55" s="189" t="s">
        <v>359</v>
      </c>
      <c r="F55" s="189" t="str">
        <f t="shared" si="15"/>
        <v>Mixed</v>
      </c>
      <c r="G55" s="189">
        <v>52</v>
      </c>
      <c r="H55" s="189" t="str">
        <f t="shared" si="16"/>
        <v>AUC-EOL</v>
      </c>
      <c r="I55" s="189" t="s">
        <v>6294</v>
      </c>
      <c r="J55" s="189" t="s">
        <v>6295</v>
      </c>
      <c r="K55" s="189" t="s">
        <v>6296</v>
      </c>
      <c r="L55" s="189" t="s">
        <v>6297</v>
      </c>
      <c r="M55" s="189" t="str">
        <f>"Both"</f>
        <v>Both</v>
      </c>
      <c r="N55" s="189" t="str">
        <f t="shared" si="5"/>
        <v>Shrink Wrapped</v>
      </c>
      <c r="O55" s="189" t="str">
        <f t="shared" si="6"/>
        <v>1</v>
      </c>
      <c r="P55" s="189" t="str">
        <f t="shared" si="7"/>
        <v>715</v>
      </c>
      <c r="Q55" s="189" t="str">
        <f>"CISCO"</f>
        <v>CISCO</v>
      </c>
    </row>
    <row r="56" spans="1:17" s="189" customFormat="1" x14ac:dyDescent="0.25">
      <c r="A56" s="189">
        <v>51</v>
      </c>
      <c r="B56" s="189" t="str">
        <f t="shared" si="0"/>
        <v>SUBMITTED</v>
      </c>
      <c r="C56" s="189" t="str">
        <f>"PA87284311"</f>
        <v>PA87284311</v>
      </c>
      <c r="D56" s="189" t="str">
        <f t="shared" si="1"/>
        <v>Charlotte NC</v>
      </c>
      <c r="E56" s="189" t="s">
        <v>359</v>
      </c>
      <c r="F56" s="189" t="str">
        <f t="shared" si="15"/>
        <v>Mixed</v>
      </c>
      <c r="G56" s="189">
        <v>60</v>
      </c>
      <c r="H56" s="189" t="str">
        <f t="shared" si="16"/>
        <v>AUC-EOL</v>
      </c>
      <c r="I56" s="189" t="s">
        <v>6298</v>
      </c>
      <c r="J56" s="189" t="s">
        <v>6299</v>
      </c>
      <c r="K56" s="189" t="s">
        <v>6300</v>
      </c>
      <c r="L56" s="189" t="s">
        <v>6212</v>
      </c>
      <c r="M56" s="189" t="str">
        <f>"Both"</f>
        <v>Both</v>
      </c>
      <c r="N56" s="189" t="str">
        <f t="shared" si="5"/>
        <v>Shrink Wrapped</v>
      </c>
      <c r="O56" s="189" t="str">
        <f t="shared" si="6"/>
        <v>1</v>
      </c>
      <c r="P56" s="189" t="str">
        <f t="shared" si="7"/>
        <v>715</v>
      </c>
      <c r="Q56" s="189" t="s">
        <v>6112</v>
      </c>
    </row>
    <row r="57" spans="1:17" s="189" customFormat="1" x14ac:dyDescent="0.25">
      <c r="A57" s="189">
        <v>52</v>
      </c>
      <c r="B57" s="189" t="str">
        <f t="shared" si="0"/>
        <v>SUBMITTED</v>
      </c>
      <c r="C57" s="189" t="str">
        <f>"PA87250596"</f>
        <v>PA87250596</v>
      </c>
      <c r="D57" s="189" t="str">
        <f t="shared" si="1"/>
        <v>Charlotte NC</v>
      </c>
      <c r="E57" s="189" t="s">
        <v>359</v>
      </c>
      <c r="F57" s="189" t="str">
        <f t="shared" si="15"/>
        <v>Mixed</v>
      </c>
      <c r="G57" s="189">
        <v>53</v>
      </c>
      <c r="H57" s="189" t="str">
        <f t="shared" si="16"/>
        <v>AUC-EOL</v>
      </c>
      <c r="I57" s="189" t="s">
        <v>6301</v>
      </c>
      <c r="J57" s="189" t="s">
        <v>6302</v>
      </c>
      <c r="K57" s="189" t="s">
        <v>6303</v>
      </c>
      <c r="L57" s="189" t="s">
        <v>6212</v>
      </c>
      <c r="M57" s="189" t="str">
        <f>"Both"</f>
        <v>Both</v>
      </c>
      <c r="N57" s="189" t="str">
        <f t="shared" si="5"/>
        <v>Shrink Wrapped</v>
      </c>
      <c r="O57" s="189" t="str">
        <f t="shared" si="6"/>
        <v>1</v>
      </c>
      <c r="P57" s="189" t="str">
        <f t="shared" si="7"/>
        <v>715</v>
      </c>
      <c r="Q57" s="189" t="s">
        <v>6112</v>
      </c>
    </row>
    <row r="58" spans="1:17" s="189" customFormat="1" x14ac:dyDescent="0.25">
      <c r="A58" s="189">
        <v>53</v>
      </c>
      <c r="B58" s="189" t="str">
        <f t="shared" si="0"/>
        <v>SUBMITTED</v>
      </c>
      <c r="C58" s="189" t="str">
        <f>"PA87279164"</f>
        <v>PA87279164</v>
      </c>
      <c r="D58" s="189" t="str">
        <f t="shared" si="1"/>
        <v>Charlotte NC</v>
      </c>
      <c r="E58" s="189" t="s">
        <v>359</v>
      </c>
      <c r="F58" s="189" t="str">
        <f t="shared" si="15"/>
        <v>Mixed</v>
      </c>
      <c r="G58" s="189">
        <v>96</v>
      </c>
      <c r="H58" s="189" t="str">
        <f t="shared" si="16"/>
        <v>AUC-EOL</v>
      </c>
      <c r="I58" s="189" t="s">
        <v>6304</v>
      </c>
      <c r="J58" s="189" t="s">
        <v>6305</v>
      </c>
      <c r="K58" s="189" t="s">
        <v>6306</v>
      </c>
      <c r="L58" s="189" t="s">
        <v>6307</v>
      </c>
      <c r="M58" s="189" t="str">
        <f t="shared" ref="M58:M69" si="19">"Non DVR"</f>
        <v>Non DVR</v>
      </c>
      <c r="N58" s="189" t="str">
        <f t="shared" si="5"/>
        <v>Shrink Wrapped</v>
      </c>
      <c r="O58" s="189" t="str">
        <f t="shared" si="6"/>
        <v>1</v>
      </c>
      <c r="P58" s="189" t="str">
        <f t="shared" si="7"/>
        <v>715</v>
      </c>
      <c r="Q58" s="189" t="str">
        <f t="shared" ref="Q58:Q69" si="20">"NA"</f>
        <v>NA</v>
      </c>
    </row>
    <row r="59" spans="1:17" s="189" customFormat="1" x14ac:dyDescent="0.25">
      <c r="A59" s="189">
        <v>54</v>
      </c>
      <c r="B59" s="189" t="str">
        <f t="shared" si="0"/>
        <v>SUBMITTED</v>
      </c>
      <c r="C59" s="189" t="str">
        <f>"PA87254251"</f>
        <v>PA87254251</v>
      </c>
      <c r="D59" s="189" t="str">
        <f t="shared" si="1"/>
        <v>Charlotte NC</v>
      </c>
      <c r="E59" s="189" t="s">
        <v>359</v>
      </c>
      <c r="F59" s="189" t="str">
        <f t="shared" si="15"/>
        <v>Mixed</v>
      </c>
      <c r="G59" s="189">
        <v>88</v>
      </c>
      <c r="H59" s="189" t="str">
        <f t="shared" si="16"/>
        <v>AUC-EOL</v>
      </c>
      <c r="I59" s="189" t="s">
        <v>6308</v>
      </c>
      <c r="J59" s="189" t="s">
        <v>6309</v>
      </c>
      <c r="K59" s="189" t="s">
        <v>6310</v>
      </c>
      <c r="L59" s="189" t="s">
        <v>6311</v>
      </c>
      <c r="M59" s="189" t="str">
        <f t="shared" si="19"/>
        <v>Non DVR</v>
      </c>
      <c r="N59" s="189" t="str">
        <f t="shared" si="5"/>
        <v>Shrink Wrapped</v>
      </c>
      <c r="O59" s="189" t="str">
        <f t="shared" si="6"/>
        <v>1</v>
      </c>
      <c r="P59" s="189" t="str">
        <f t="shared" si="7"/>
        <v>715</v>
      </c>
      <c r="Q59" s="189" t="str">
        <f t="shared" si="20"/>
        <v>NA</v>
      </c>
    </row>
    <row r="60" spans="1:17" s="189" customFormat="1" x14ac:dyDescent="0.25">
      <c r="A60" s="189">
        <v>55</v>
      </c>
      <c r="B60" s="189" t="str">
        <f t="shared" si="0"/>
        <v>SUBMITTED</v>
      </c>
      <c r="C60" s="189" t="str">
        <f>"PA87282932"</f>
        <v>PA87282932</v>
      </c>
      <c r="D60" s="189" t="str">
        <f t="shared" si="1"/>
        <v>Charlotte NC</v>
      </c>
      <c r="E60" s="189" t="s">
        <v>359</v>
      </c>
      <c r="F60" s="189" t="str">
        <f t="shared" si="15"/>
        <v>Mixed</v>
      </c>
      <c r="G60" s="189">
        <v>93</v>
      </c>
      <c r="H60" s="189" t="str">
        <f t="shared" si="16"/>
        <v>AUC-EOL</v>
      </c>
      <c r="I60" s="189" t="s">
        <v>6312</v>
      </c>
      <c r="J60" s="189" t="s">
        <v>6313</v>
      </c>
      <c r="K60" s="189" t="s">
        <v>6314</v>
      </c>
      <c r="L60" s="189" t="s">
        <v>6315</v>
      </c>
      <c r="M60" s="189" t="str">
        <f t="shared" si="19"/>
        <v>Non DVR</v>
      </c>
      <c r="N60" s="189" t="str">
        <f t="shared" si="5"/>
        <v>Shrink Wrapped</v>
      </c>
      <c r="O60" s="189" t="str">
        <f t="shared" si="6"/>
        <v>1</v>
      </c>
      <c r="P60" s="189" t="str">
        <f t="shared" si="7"/>
        <v>715</v>
      </c>
      <c r="Q60" s="189" t="str">
        <f t="shared" si="20"/>
        <v>NA</v>
      </c>
    </row>
    <row r="61" spans="1:17" s="189" customFormat="1" x14ac:dyDescent="0.25">
      <c r="A61" s="189">
        <v>56</v>
      </c>
      <c r="B61" s="189" t="str">
        <f t="shared" si="0"/>
        <v>SUBMITTED</v>
      </c>
      <c r="C61" s="189" t="str">
        <f>"PA87243276"</f>
        <v>PA87243276</v>
      </c>
      <c r="D61" s="189" t="str">
        <f t="shared" si="1"/>
        <v>Charlotte NC</v>
      </c>
      <c r="E61" s="189" t="s">
        <v>359</v>
      </c>
      <c r="F61" s="189" t="str">
        <f t="shared" si="15"/>
        <v>Mixed</v>
      </c>
      <c r="G61" s="189">
        <v>75</v>
      </c>
      <c r="H61" s="189" t="str">
        <f t="shared" si="16"/>
        <v>AUC-EOL</v>
      </c>
      <c r="I61" s="189" t="s">
        <v>6316</v>
      </c>
      <c r="J61" s="189" t="s">
        <v>6317</v>
      </c>
      <c r="K61" s="189" t="s">
        <v>6318</v>
      </c>
      <c r="L61" s="189" t="s">
        <v>6319</v>
      </c>
      <c r="M61" s="189" t="str">
        <f t="shared" si="19"/>
        <v>Non DVR</v>
      </c>
      <c r="N61" s="189" t="str">
        <f t="shared" si="5"/>
        <v>Shrink Wrapped</v>
      </c>
      <c r="O61" s="189" t="str">
        <f t="shared" si="6"/>
        <v>1</v>
      </c>
      <c r="P61" s="189" t="str">
        <f t="shared" si="7"/>
        <v>715</v>
      </c>
      <c r="Q61" s="189" t="str">
        <f t="shared" si="20"/>
        <v>NA</v>
      </c>
    </row>
    <row r="62" spans="1:17" s="189" customFormat="1" x14ac:dyDescent="0.25">
      <c r="A62" s="189">
        <v>57</v>
      </c>
      <c r="B62" s="189" t="str">
        <f t="shared" si="0"/>
        <v>SUBMITTED</v>
      </c>
      <c r="C62" s="189" t="str">
        <f>"PA87241497"</f>
        <v>PA87241497</v>
      </c>
      <c r="D62" s="189" t="str">
        <f t="shared" si="1"/>
        <v>Charlotte NC</v>
      </c>
      <c r="E62" s="189" t="s">
        <v>359</v>
      </c>
      <c r="F62" s="189" t="str">
        <f t="shared" si="15"/>
        <v>Mixed</v>
      </c>
      <c r="G62" s="189">
        <v>85</v>
      </c>
      <c r="H62" s="189" t="str">
        <f t="shared" si="16"/>
        <v>AUC-EOL</v>
      </c>
      <c r="I62" s="189" t="s">
        <v>6320</v>
      </c>
      <c r="J62" s="189" t="s">
        <v>6321</v>
      </c>
      <c r="K62" s="189" t="s">
        <v>6322</v>
      </c>
      <c r="L62" s="189" t="s">
        <v>6323</v>
      </c>
      <c r="M62" s="189" t="str">
        <f t="shared" si="19"/>
        <v>Non DVR</v>
      </c>
      <c r="N62" s="189" t="str">
        <f t="shared" si="5"/>
        <v>Shrink Wrapped</v>
      </c>
      <c r="O62" s="189" t="str">
        <f t="shared" si="6"/>
        <v>1</v>
      </c>
      <c r="P62" s="189" t="str">
        <f t="shared" si="7"/>
        <v>715</v>
      </c>
      <c r="Q62" s="189" t="str">
        <f t="shared" si="20"/>
        <v>NA</v>
      </c>
    </row>
    <row r="63" spans="1:17" s="189" customFormat="1" x14ac:dyDescent="0.25">
      <c r="A63" s="189">
        <v>58</v>
      </c>
      <c r="B63" s="189" t="str">
        <f t="shared" si="0"/>
        <v>SUBMITTED</v>
      </c>
      <c r="C63" s="189" t="str">
        <f>"PA87240330"</f>
        <v>PA87240330</v>
      </c>
      <c r="D63" s="189" t="str">
        <f t="shared" si="1"/>
        <v>Charlotte NC</v>
      </c>
      <c r="E63" s="189" t="s">
        <v>359</v>
      </c>
      <c r="F63" s="189" t="str">
        <f t="shared" si="15"/>
        <v>Mixed</v>
      </c>
      <c r="G63" s="189">
        <v>76</v>
      </c>
      <c r="H63" s="189" t="str">
        <f t="shared" si="16"/>
        <v>AUC-EOL</v>
      </c>
      <c r="I63" s="189" t="s">
        <v>6324</v>
      </c>
      <c r="J63" s="189" t="s">
        <v>6325</v>
      </c>
      <c r="K63" s="189" t="s">
        <v>6326</v>
      </c>
      <c r="L63" s="189" t="s">
        <v>6327</v>
      </c>
      <c r="M63" s="189" t="str">
        <f t="shared" si="19"/>
        <v>Non DVR</v>
      </c>
      <c r="N63" s="189" t="str">
        <f t="shared" si="5"/>
        <v>Shrink Wrapped</v>
      </c>
      <c r="O63" s="189" t="str">
        <f t="shared" si="6"/>
        <v>1</v>
      </c>
      <c r="P63" s="189" t="str">
        <f t="shared" si="7"/>
        <v>715</v>
      </c>
      <c r="Q63" s="189" t="str">
        <f t="shared" si="20"/>
        <v>NA</v>
      </c>
    </row>
    <row r="64" spans="1:17" s="189" customFormat="1" x14ac:dyDescent="0.25">
      <c r="A64" s="189">
        <v>59</v>
      </c>
      <c r="B64" s="189" t="str">
        <f t="shared" si="0"/>
        <v>SUBMITTED</v>
      </c>
      <c r="C64" s="189" t="str">
        <f>"PA87237971"</f>
        <v>PA87237971</v>
      </c>
      <c r="D64" s="189" t="str">
        <f t="shared" si="1"/>
        <v>Charlotte NC</v>
      </c>
      <c r="E64" s="189" t="s">
        <v>359</v>
      </c>
      <c r="F64" s="189" t="str">
        <f t="shared" si="15"/>
        <v>Mixed</v>
      </c>
      <c r="G64" s="189">
        <v>72</v>
      </c>
      <c r="H64" s="189" t="str">
        <f t="shared" si="16"/>
        <v>AUC-EOL</v>
      </c>
      <c r="I64" s="189" t="s">
        <v>6328</v>
      </c>
      <c r="J64" s="189" t="s">
        <v>6329</v>
      </c>
      <c r="K64" s="189" t="s">
        <v>6330</v>
      </c>
      <c r="L64" s="189" t="s">
        <v>6331</v>
      </c>
      <c r="M64" s="189" t="str">
        <f t="shared" si="19"/>
        <v>Non DVR</v>
      </c>
      <c r="N64" s="189" t="str">
        <f t="shared" si="5"/>
        <v>Shrink Wrapped</v>
      </c>
      <c r="O64" s="189" t="str">
        <f t="shared" si="6"/>
        <v>1</v>
      </c>
      <c r="P64" s="189" t="str">
        <f t="shared" si="7"/>
        <v>715</v>
      </c>
      <c r="Q64" s="189" t="str">
        <f t="shared" si="20"/>
        <v>NA</v>
      </c>
    </row>
    <row r="65" spans="1:17" s="189" customFormat="1" x14ac:dyDescent="0.25">
      <c r="A65" s="189">
        <v>60</v>
      </c>
      <c r="B65" s="189" t="str">
        <f t="shared" si="0"/>
        <v>SUBMITTED</v>
      </c>
      <c r="C65" s="189" t="str">
        <f>"PA87233241"</f>
        <v>PA87233241</v>
      </c>
      <c r="D65" s="189" t="str">
        <f t="shared" si="1"/>
        <v>Charlotte NC</v>
      </c>
      <c r="E65" s="189" t="s">
        <v>359</v>
      </c>
      <c r="F65" s="189" t="str">
        <f t="shared" si="15"/>
        <v>Mixed</v>
      </c>
      <c r="G65" s="189">
        <v>95</v>
      </c>
      <c r="H65" s="189" t="str">
        <f t="shared" si="16"/>
        <v>AUC-EOL</v>
      </c>
      <c r="I65" s="189" t="s">
        <v>6332</v>
      </c>
      <c r="J65" s="189" t="s">
        <v>6333</v>
      </c>
      <c r="K65" s="189" t="s">
        <v>6334</v>
      </c>
      <c r="L65" s="189" t="s">
        <v>6335</v>
      </c>
      <c r="M65" s="189" t="str">
        <f t="shared" si="19"/>
        <v>Non DVR</v>
      </c>
      <c r="N65" s="189" t="str">
        <f t="shared" si="5"/>
        <v>Shrink Wrapped</v>
      </c>
      <c r="O65" s="189" t="str">
        <f t="shared" si="6"/>
        <v>1</v>
      </c>
      <c r="P65" s="189" t="str">
        <f t="shared" si="7"/>
        <v>715</v>
      </c>
      <c r="Q65" s="189" t="str">
        <f t="shared" si="20"/>
        <v>NA</v>
      </c>
    </row>
    <row r="66" spans="1:17" s="189" customFormat="1" x14ac:dyDescent="0.25">
      <c r="A66" s="189">
        <v>61</v>
      </c>
      <c r="B66" s="189" t="str">
        <f t="shared" si="0"/>
        <v>SUBMITTED</v>
      </c>
      <c r="C66" s="189" t="str">
        <f>"PA87231749"</f>
        <v>PA87231749</v>
      </c>
      <c r="D66" s="189" t="str">
        <f t="shared" si="1"/>
        <v>Charlotte NC</v>
      </c>
      <c r="E66" s="189" t="s">
        <v>359</v>
      </c>
      <c r="F66" s="189" t="str">
        <f t="shared" si="15"/>
        <v>Mixed</v>
      </c>
      <c r="G66" s="189">
        <v>85</v>
      </c>
      <c r="H66" s="189" t="str">
        <f t="shared" si="16"/>
        <v>AUC-EOL</v>
      </c>
      <c r="I66" s="189" t="s">
        <v>6336</v>
      </c>
      <c r="J66" s="189" t="s">
        <v>6337</v>
      </c>
      <c r="K66" s="189" t="s">
        <v>6338</v>
      </c>
      <c r="L66" s="189" t="s">
        <v>6339</v>
      </c>
      <c r="M66" s="189" t="str">
        <f t="shared" si="19"/>
        <v>Non DVR</v>
      </c>
      <c r="N66" s="189" t="str">
        <f t="shared" si="5"/>
        <v>Shrink Wrapped</v>
      </c>
      <c r="O66" s="189" t="str">
        <f t="shared" si="6"/>
        <v>1</v>
      </c>
      <c r="P66" s="189" t="str">
        <f t="shared" si="7"/>
        <v>715</v>
      </c>
      <c r="Q66" s="189" t="str">
        <f t="shared" si="20"/>
        <v>NA</v>
      </c>
    </row>
    <row r="67" spans="1:17" s="189" customFormat="1" x14ac:dyDescent="0.25">
      <c r="A67" s="189">
        <v>62</v>
      </c>
      <c r="B67" s="189" t="str">
        <f t="shared" si="0"/>
        <v>SUBMITTED</v>
      </c>
      <c r="C67" s="189" t="str">
        <f>"PA87285868"</f>
        <v>PA87285868</v>
      </c>
      <c r="D67" s="189" t="str">
        <f t="shared" si="1"/>
        <v>Charlotte NC</v>
      </c>
      <c r="E67" s="189" t="s">
        <v>359</v>
      </c>
      <c r="F67" s="189" t="str">
        <f t="shared" si="15"/>
        <v>Mixed</v>
      </c>
      <c r="G67" s="189">
        <v>82</v>
      </c>
      <c r="H67" s="189" t="str">
        <f t="shared" si="16"/>
        <v>AUC-EOL</v>
      </c>
      <c r="I67" s="189" t="s">
        <v>6340</v>
      </c>
      <c r="J67" s="189" t="s">
        <v>6341</v>
      </c>
      <c r="K67" s="189" t="s">
        <v>6342</v>
      </c>
      <c r="L67" s="189" t="s">
        <v>6343</v>
      </c>
      <c r="M67" s="189" t="str">
        <f t="shared" si="19"/>
        <v>Non DVR</v>
      </c>
      <c r="N67" s="189" t="str">
        <f t="shared" si="5"/>
        <v>Shrink Wrapped</v>
      </c>
      <c r="O67" s="189" t="str">
        <f t="shared" si="6"/>
        <v>1</v>
      </c>
      <c r="P67" s="189" t="str">
        <f t="shared" si="7"/>
        <v>715</v>
      </c>
      <c r="Q67" s="189" t="str">
        <f t="shared" si="20"/>
        <v>NA</v>
      </c>
    </row>
    <row r="68" spans="1:17" s="189" customFormat="1" x14ac:dyDescent="0.25">
      <c r="A68" s="189">
        <v>63</v>
      </c>
      <c r="B68" s="189" t="str">
        <f t="shared" si="0"/>
        <v>SUBMITTED</v>
      </c>
      <c r="C68" s="189" t="str">
        <f>"PA87284953"</f>
        <v>PA87284953</v>
      </c>
      <c r="D68" s="189" t="str">
        <f t="shared" si="1"/>
        <v>Charlotte NC</v>
      </c>
      <c r="E68" s="189" t="s">
        <v>359</v>
      </c>
      <c r="F68" s="189" t="str">
        <f t="shared" si="15"/>
        <v>Mixed</v>
      </c>
      <c r="G68" s="189">
        <v>92</v>
      </c>
      <c r="H68" s="189" t="str">
        <f t="shared" si="16"/>
        <v>AUC-EOL</v>
      </c>
      <c r="I68" s="189" t="s">
        <v>6344</v>
      </c>
      <c r="J68" s="189" t="s">
        <v>6345</v>
      </c>
      <c r="K68" s="189" t="s">
        <v>6346</v>
      </c>
      <c r="L68" s="189" t="s">
        <v>6347</v>
      </c>
      <c r="M68" s="189" t="str">
        <f t="shared" si="19"/>
        <v>Non DVR</v>
      </c>
      <c r="N68" s="189" t="str">
        <f t="shared" si="5"/>
        <v>Shrink Wrapped</v>
      </c>
      <c r="O68" s="189" t="str">
        <f t="shared" si="6"/>
        <v>1</v>
      </c>
      <c r="P68" s="189" t="str">
        <f t="shared" si="7"/>
        <v>715</v>
      </c>
      <c r="Q68" s="189" t="str">
        <f t="shared" si="20"/>
        <v>NA</v>
      </c>
    </row>
    <row r="69" spans="1:17" s="189" customFormat="1" x14ac:dyDescent="0.25">
      <c r="A69" s="189">
        <v>64</v>
      </c>
      <c r="B69" s="189" t="str">
        <f t="shared" si="0"/>
        <v>SUBMITTED</v>
      </c>
      <c r="C69" s="189" t="str">
        <f>"PA87278831"</f>
        <v>PA87278831</v>
      </c>
      <c r="D69" s="189" t="str">
        <f t="shared" si="1"/>
        <v>Charlotte NC</v>
      </c>
      <c r="E69" s="189" t="s">
        <v>359</v>
      </c>
      <c r="F69" s="189" t="str">
        <f t="shared" si="15"/>
        <v>Mixed</v>
      </c>
      <c r="G69" s="189">
        <v>100</v>
      </c>
      <c r="H69" s="189" t="str">
        <f t="shared" si="16"/>
        <v>AUC-EOL</v>
      </c>
      <c r="I69" s="189" t="s">
        <v>6348</v>
      </c>
      <c r="J69" s="189" t="s">
        <v>6349</v>
      </c>
      <c r="K69" s="189" t="s">
        <v>6350</v>
      </c>
      <c r="L69" s="189" t="s">
        <v>6351</v>
      </c>
      <c r="M69" s="189" t="str">
        <f t="shared" si="19"/>
        <v>Non DVR</v>
      </c>
      <c r="N69" s="189" t="str">
        <f t="shared" si="5"/>
        <v>Shrink Wrapped</v>
      </c>
      <c r="O69" s="189" t="str">
        <f t="shared" si="6"/>
        <v>1</v>
      </c>
      <c r="P69" s="189" t="str">
        <f t="shared" si="7"/>
        <v>715</v>
      </c>
      <c r="Q69" s="189" t="str">
        <f t="shared" si="20"/>
        <v>NA</v>
      </c>
    </row>
    <row r="70" spans="1:17" s="189" customFormat="1" x14ac:dyDescent="0.25">
      <c r="A70" s="189">
        <v>65</v>
      </c>
      <c r="B70" s="189" t="str">
        <f t="shared" ref="B70:B85" si="21">"SUBMITTED"</f>
        <v>SUBMITTED</v>
      </c>
      <c r="C70" s="189" t="str">
        <f>"PA87277655"</f>
        <v>PA87277655</v>
      </c>
      <c r="D70" s="189" t="str">
        <f t="shared" ref="D70:D85" si="22">"Charlotte NC"</f>
        <v>Charlotte NC</v>
      </c>
      <c r="E70" s="189" t="s">
        <v>359</v>
      </c>
      <c r="F70" s="189" t="str">
        <f t="shared" si="15"/>
        <v>Mixed</v>
      </c>
      <c r="G70" s="189">
        <v>53</v>
      </c>
      <c r="H70" s="189" t="str">
        <f t="shared" si="16"/>
        <v>AUC-EOL</v>
      </c>
      <c r="I70" s="189" t="s">
        <v>6352</v>
      </c>
      <c r="J70" s="189" t="s">
        <v>6353</v>
      </c>
      <c r="K70" s="189" t="s">
        <v>6354</v>
      </c>
      <c r="L70" s="189" t="s">
        <v>6355</v>
      </c>
      <c r="M70" s="189" t="str">
        <f t="shared" ref="M70:M75" si="23">"Both"</f>
        <v>Both</v>
      </c>
      <c r="N70" s="189" t="str">
        <f t="shared" ref="N70:N85" si="24">"Shrink Wrapped"</f>
        <v>Shrink Wrapped</v>
      </c>
      <c r="O70" s="189" t="str">
        <f t="shared" ref="O70:O85" si="25">"1"</f>
        <v>1</v>
      </c>
      <c r="P70" s="189" t="str">
        <f t="shared" ref="P70:P85" si="26">"715"</f>
        <v>715</v>
      </c>
      <c r="Q70" s="189" t="s">
        <v>6113</v>
      </c>
    </row>
    <row r="71" spans="1:17" s="189" customFormat="1" x14ac:dyDescent="0.25">
      <c r="A71" s="189">
        <v>66</v>
      </c>
      <c r="B71" s="189" t="str">
        <f t="shared" si="21"/>
        <v>SUBMITTED</v>
      </c>
      <c r="C71" s="189" t="str">
        <f>"PA87245129"</f>
        <v>PA87245129</v>
      </c>
      <c r="D71" s="189" t="str">
        <f t="shared" si="22"/>
        <v>Charlotte NC</v>
      </c>
      <c r="E71" s="189" t="s">
        <v>359</v>
      </c>
      <c r="F71" s="189" t="str">
        <f t="shared" si="15"/>
        <v>Mixed</v>
      </c>
      <c r="G71" s="189">
        <v>62</v>
      </c>
      <c r="H71" s="189" t="str">
        <f t="shared" si="16"/>
        <v>AUC-EOL</v>
      </c>
      <c r="I71" s="189" t="s">
        <v>6356</v>
      </c>
      <c r="J71" s="189" t="s">
        <v>6357</v>
      </c>
      <c r="K71" s="189" t="s">
        <v>6358</v>
      </c>
      <c r="L71" s="189" t="s">
        <v>6359</v>
      </c>
      <c r="M71" s="189" t="str">
        <f t="shared" si="23"/>
        <v>Both</v>
      </c>
      <c r="N71" s="189" t="str">
        <f t="shared" si="24"/>
        <v>Shrink Wrapped</v>
      </c>
      <c r="O71" s="189" t="str">
        <f t="shared" si="25"/>
        <v>1</v>
      </c>
      <c r="P71" s="189" t="str">
        <f t="shared" si="26"/>
        <v>715</v>
      </c>
      <c r="Q71" s="189" t="s">
        <v>6120</v>
      </c>
    </row>
    <row r="72" spans="1:17" s="189" customFormat="1" x14ac:dyDescent="0.25">
      <c r="A72" s="189">
        <v>67</v>
      </c>
      <c r="B72" s="189" t="str">
        <f t="shared" si="21"/>
        <v>SUBMITTED</v>
      </c>
      <c r="C72" s="189" t="str">
        <f>"PA87240904"</f>
        <v>PA87240904</v>
      </c>
      <c r="D72" s="189" t="str">
        <f t="shared" si="22"/>
        <v>Charlotte NC</v>
      </c>
      <c r="E72" s="189" t="s">
        <v>359</v>
      </c>
      <c r="F72" s="189" t="str">
        <f t="shared" si="15"/>
        <v>Mixed</v>
      </c>
      <c r="G72" s="189">
        <v>58</v>
      </c>
      <c r="H72" s="189" t="str">
        <f t="shared" si="16"/>
        <v>AUC-EOL</v>
      </c>
      <c r="I72" s="189" t="s">
        <v>6360</v>
      </c>
      <c r="J72" s="189" t="s">
        <v>6361</v>
      </c>
      <c r="K72" s="189" t="s">
        <v>6362</v>
      </c>
      <c r="L72" s="189" t="s">
        <v>6363</v>
      </c>
      <c r="M72" s="189" t="str">
        <f t="shared" si="23"/>
        <v>Both</v>
      </c>
      <c r="N72" s="189" t="str">
        <f t="shared" si="24"/>
        <v>Shrink Wrapped</v>
      </c>
      <c r="O72" s="189" t="str">
        <f t="shared" si="25"/>
        <v>1</v>
      </c>
      <c r="P72" s="189" t="str">
        <f t="shared" si="26"/>
        <v>715</v>
      </c>
      <c r="Q72" s="189" t="s">
        <v>6120</v>
      </c>
    </row>
    <row r="73" spans="1:17" s="189" customFormat="1" x14ac:dyDescent="0.25">
      <c r="A73" s="189">
        <v>68</v>
      </c>
      <c r="B73" s="189" t="str">
        <f t="shared" si="21"/>
        <v>SUBMITTED</v>
      </c>
      <c r="C73" s="189" t="str">
        <f>"PA87174277"</f>
        <v>PA87174277</v>
      </c>
      <c r="D73" s="189" t="str">
        <f t="shared" si="22"/>
        <v>Charlotte NC</v>
      </c>
      <c r="E73" s="189" t="s">
        <v>359</v>
      </c>
      <c r="F73" s="189" t="str">
        <f t="shared" si="15"/>
        <v>Mixed</v>
      </c>
      <c r="G73" s="189">
        <v>66</v>
      </c>
      <c r="H73" s="189" t="str">
        <f t="shared" si="16"/>
        <v>AUC-EOL</v>
      </c>
      <c r="I73" s="189" t="s">
        <v>6364</v>
      </c>
      <c r="J73" s="189" t="s">
        <v>6365</v>
      </c>
      <c r="K73" s="189" t="s">
        <v>6366</v>
      </c>
      <c r="L73" s="189" t="s">
        <v>6367</v>
      </c>
      <c r="M73" s="189" t="str">
        <f t="shared" si="23"/>
        <v>Both</v>
      </c>
      <c r="N73" s="189" t="str">
        <f t="shared" si="24"/>
        <v>Shrink Wrapped</v>
      </c>
      <c r="O73" s="189" t="str">
        <f t="shared" si="25"/>
        <v>1</v>
      </c>
      <c r="P73" s="189" t="str">
        <f t="shared" si="26"/>
        <v>715</v>
      </c>
      <c r="Q73" s="189" t="s">
        <v>6368</v>
      </c>
    </row>
    <row r="74" spans="1:17" s="189" customFormat="1" x14ac:dyDescent="0.25">
      <c r="A74" s="189">
        <v>69</v>
      </c>
      <c r="B74" s="189" t="str">
        <f t="shared" si="21"/>
        <v>SUBMITTED</v>
      </c>
      <c r="C74" s="189" t="str">
        <f>"PA87172957"</f>
        <v>PA87172957</v>
      </c>
      <c r="D74" s="189" t="str">
        <f t="shared" si="22"/>
        <v>Charlotte NC</v>
      </c>
      <c r="E74" s="189" t="s">
        <v>359</v>
      </c>
      <c r="F74" s="189" t="str">
        <f t="shared" si="15"/>
        <v>Mixed</v>
      </c>
      <c r="G74" s="189">
        <v>71</v>
      </c>
      <c r="H74" s="189" t="str">
        <f t="shared" si="16"/>
        <v>AUC-EOL</v>
      </c>
      <c r="I74" s="189" t="s">
        <v>6369</v>
      </c>
      <c r="J74" s="189" t="s">
        <v>6370</v>
      </c>
      <c r="K74" s="189" t="s">
        <v>6371</v>
      </c>
      <c r="L74" s="189" t="s">
        <v>6372</v>
      </c>
      <c r="M74" s="189" t="str">
        <f t="shared" si="23"/>
        <v>Both</v>
      </c>
      <c r="N74" s="189" t="str">
        <f t="shared" si="24"/>
        <v>Shrink Wrapped</v>
      </c>
      <c r="O74" s="189" t="str">
        <f t="shared" si="25"/>
        <v>1</v>
      </c>
      <c r="P74" s="189" t="str">
        <f t="shared" si="26"/>
        <v>715</v>
      </c>
      <c r="Q74" s="189" t="s">
        <v>6164</v>
      </c>
    </row>
    <row r="75" spans="1:17" s="189" customFormat="1" x14ac:dyDescent="0.25">
      <c r="A75" s="189">
        <v>70</v>
      </c>
      <c r="B75" s="189" t="str">
        <f t="shared" si="21"/>
        <v>SUBMITTED</v>
      </c>
      <c r="C75" s="189" t="str">
        <f>"PA87143542"</f>
        <v>PA87143542</v>
      </c>
      <c r="D75" s="189" t="str">
        <f t="shared" si="22"/>
        <v>Charlotte NC</v>
      </c>
      <c r="E75" s="189" t="s">
        <v>359</v>
      </c>
      <c r="F75" s="189" t="str">
        <f t="shared" si="15"/>
        <v>Mixed</v>
      </c>
      <c r="G75" s="189">
        <v>60</v>
      </c>
      <c r="H75" s="189" t="str">
        <f t="shared" si="16"/>
        <v>AUC-EOL</v>
      </c>
      <c r="I75" s="189" t="s">
        <v>6373</v>
      </c>
      <c r="J75" s="189" t="s">
        <v>6374</v>
      </c>
      <c r="K75" s="189" t="s">
        <v>6375</v>
      </c>
      <c r="L75" s="189" t="s">
        <v>6376</v>
      </c>
      <c r="M75" s="189" t="str">
        <f t="shared" si="23"/>
        <v>Both</v>
      </c>
      <c r="N75" s="189" t="str">
        <f t="shared" si="24"/>
        <v>Shrink Wrapped</v>
      </c>
      <c r="O75" s="189" t="str">
        <f t="shared" si="25"/>
        <v>1</v>
      </c>
      <c r="P75" s="189" t="str">
        <f t="shared" si="26"/>
        <v>715</v>
      </c>
      <c r="Q75" s="189" t="s">
        <v>6377</v>
      </c>
    </row>
    <row r="76" spans="1:17" s="189" customFormat="1" x14ac:dyDescent="0.25">
      <c r="A76" s="189">
        <v>71</v>
      </c>
      <c r="B76" s="189" t="str">
        <f t="shared" si="21"/>
        <v>SUBMITTED</v>
      </c>
      <c r="C76" s="189" t="str">
        <f>"PA87178461"</f>
        <v>PA87178461</v>
      </c>
      <c r="D76" s="189" t="str">
        <f t="shared" si="22"/>
        <v>Charlotte NC</v>
      </c>
      <c r="E76" s="189" t="s">
        <v>359</v>
      </c>
      <c r="F76" s="189" t="str">
        <f t="shared" si="15"/>
        <v>Mixed</v>
      </c>
      <c r="G76" s="189">
        <v>104</v>
      </c>
      <c r="H76" s="189" t="str">
        <f t="shared" si="16"/>
        <v>AUC-EOL</v>
      </c>
      <c r="I76" s="189" t="s">
        <v>6378</v>
      </c>
      <c r="J76" s="189" t="s">
        <v>6379</v>
      </c>
      <c r="K76" s="189" t="s">
        <v>6380</v>
      </c>
      <c r="L76" s="189" t="s">
        <v>6381</v>
      </c>
      <c r="M76" s="189" t="str">
        <f t="shared" ref="M76:M85" si="27">"Non DVR"</f>
        <v>Non DVR</v>
      </c>
      <c r="N76" s="189" t="str">
        <f t="shared" si="24"/>
        <v>Shrink Wrapped</v>
      </c>
      <c r="O76" s="189" t="str">
        <f t="shared" si="25"/>
        <v>1</v>
      </c>
      <c r="P76" s="189" t="str">
        <f t="shared" si="26"/>
        <v>715</v>
      </c>
      <c r="Q76" s="189" t="str">
        <f t="shared" ref="Q76:Q78" si="28">"NA"</f>
        <v>NA</v>
      </c>
    </row>
    <row r="77" spans="1:17" s="189" customFormat="1" x14ac:dyDescent="0.25">
      <c r="A77" s="189">
        <v>72</v>
      </c>
      <c r="B77" s="189" t="str">
        <f t="shared" si="21"/>
        <v>SUBMITTED</v>
      </c>
      <c r="C77" s="189" t="str">
        <f>"PA87174102"</f>
        <v>PA87174102</v>
      </c>
      <c r="D77" s="189" t="str">
        <f t="shared" si="22"/>
        <v>Charlotte NC</v>
      </c>
      <c r="E77" s="189" t="s">
        <v>359</v>
      </c>
      <c r="F77" s="189" t="str">
        <f t="shared" si="15"/>
        <v>Mixed</v>
      </c>
      <c r="G77" s="189">
        <v>94</v>
      </c>
      <c r="H77" s="189" t="str">
        <f t="shared" si="16"/>
        <v>AUC-EOL</v>
      </c>
      <c r="I77" s="189" t="s">
        <v>6382</v>
      </c>
      <c r="J77" s="189" t="s">
        <v>6383</v>
      </c>
      <c r="K77" s="189" t="s">
        <v>6384</v>
      </c>
      <c r="L77" s="189" t="s">
        <v>6385</v>
      </c>
      <c r="M77" s="189" t="str">
        <f t="shared" si="27"/>
        <v>Non DVR</v>
      </c>
      <c r="N77" s="189" t="str">
        <f t="shared" si="24"/>
        <v>Shrink Wrapped</v>
      </c>
      <c r="O77" s="189" t="str">
        <f t="shared" si="25"/>
        <v>1</v>
      </c>
      <c r="P77" s="189" t="str">
        <f t="shared" si="26"/>
        <v>715</v>
      </c>
      <c r="Q77" s="189" t="str">
        <f t="shared" si="28"/>
        <v>NA</v>
      </c>
    </row>
    <row r="78" spans="1:17" s="189" customFormat="1" x14ac:dyDescent="0.25">
      <c r="A78" s="189">
        <v>73</v>
      </c>
      <c r="B78" s="189" t="str">
        <f t="shared" si="21"/>
        <v>SUBMITTED</v>
      </c>
      <c r="C78" s="189" t="str">
        <f>"PA87143507"</f>
        <v>PA87143507</v>
      </c>
      <c r="D78" s="189" t="str">
        <f t="shared" si="22"/>
        <v>Charlotte NC</v>
      </c>
      <c r="E78" s="189" t="s">
        <v>359</v>
      </c>
      <c r="F78" s="189" t="str">
        <f t="shared" si="15"/>
        <v>Mixed</v>
      </c>
      <c r="G78" s="189">
        <v>104</v>
      </c>
      <c r="H78" s="189" t="str">
        <f t="shared" si="16"/>
        <v>AUC-EOL</v>
      </c>
      <c r="I78" s="189" t="s">
        <v>6386</v>
      </c>
      <c r="J78" s="189" t="s">
        <v>6387</v>
      </c>
      <c r="K78" s="189" t="s">
        <v>6388</v>
      </c>
      <c r="L78" s="189" t="s">
        <v>6389</v>
      </c>
      <c r="M78" s="189" t="str">
        <f t="shared" si="27"/>
        <v>Non DVR</v>
      </c>
      <c r="N78" s="189" t="str">
        <f t="shared" si="24"/>
        <v>Shrink Wrapped</v>
      </c>
      <c r="O78" s="189" t="str">
        <f t="shared" si="25"/>
        <v>1</v>
      </c>
      <c r="P78" s="189" t="str">
        <f t="shared" si="26"/>
        <v>715</v>
      </c>
      <c r="Q78" s="189" t="str">
        <f t="shared" si="28"/>
        <v>NA</v>
      </c>
    </row>
    <row r="79" spans="1:17" s="189" customFormat="1" x14ac:dyDescent="0.25">
      <c r="A79" s="189">
        <v>74</v>
      </c>
      <c r="B79" s="189" t="str">
        <f t="shared" si="21"/>
        <v>SUBMITTED</v>
      </c>
      <c r="C79" s="189" t="str">
        <f>"PA87265582"</f>
        <v>PA87265582</v>
      </c>
      <c r="D79" s="189" t="str">
        <f t="shared" si="22"/>
        <v>Charlotte NC</v>
      </c>
      <c r="E79" s="189" t="s">
        <v>359</v>
      </c>
      <c r="F79" s="189" t="str">
        <f t="shared" si="15"/>
        <v>Mixed</v>
      </c>
      <c r="G79" s="189">
        <v>140</v>
      </c>
      <c r="H79" s="189" t="str">
        <f t="shared" si="16"/>
        <v>AUC-EOL</v>
      </c>
      <c r="I79" s="189" t="s">
        <v>6390</v>
      </c>
      <c r="J79" s="189" t="s">
        <v>6391</v>
      </c>
      <c r="K79" s="189" t="s">
        <v>6392</v>
      </c>
      <c r="L79" s="189" t="s">
        <v>6393</v>
      </c>
      <c r="M79" s="189" t="str">
        <f t="shared" si="27"/>
        <v>Non DVR</v>
      </c>
      <c r="N79" s="189" t="str">
        <f t="shared" si="24"/>
        <v>Shrink Wrapped</v>
      </c>
      <c r="O79" s="189" t="str">
        <f t="shared" si="25"/>
        <v>1</v>
      </c>
      <c r="P79" s="189" t="str">
        <f t="shared" si="26"/>
        <v>715</v>
      </c>
      <c r="Q79" s="189" t="str">
        <f>"NA"</f>
        <v>NA</v>
      </c>
    </row>
    <row r="80" spans="1:17" s="189" customFormat="1" x14ac:dyDescent="0.25">
      <c r="A80" s="189">
        <v>75</v>
      </c>
      <c r="B80" s="189" t="str">
        <f t="shared" si="21"/>
        <v>SUBMITTED</v>
      </c>
      <c r="C80" s="189" t="str">
        <f>"PA87267794"</f>
        <v>PA87267794</v>
      </c>
      <c r="D80" s="189" t="str">
        <f t="shared" si="22"/>
        <v>Charlotte NC</v>
      </c>
      <c r="E80" s="189" t="s">
        <v>359</v>
      </c>
      <c r="F80" s="189" t="str">
        <f t="shared" si="15"/>
        <v>Mixed</v>
      </c>
      <c r="G80" s="189">
        <v>124</v>
      </c>
      <c r="H80" s="189" t="str">
        <f t="shared" si="16"/>
        <v>AUC-EOL</v>
      </c>
      <c r="I80" s="189" t="s">
        <v>6394</v>
      </c>
      <c r="J80" s="189" t="s">
        <v>6395</v>
      </c>
      <c r="K80" s="189" t="s">
        <v>6396</v>
      </c>
      <c r="L80" s="189" t="s">
        <v>6397</v>
      </c>
      <c r="M80" s="189" t="str">
        <f t="shared" si="27"/>
        <v>Non DVR</v>
      </c>
      <c r="N80" s="189" t="str">
        <f t="shared" si="24"/>
        <v>Shrink Wrapped</v>
      </c>
      <c r="O80" s="189" t="str">
        <f t="shared" si="25"/>
        <v>1</v>
      </c>
      <c r="P80" s="189" t="str">
        <f t="shared" si="26"/>
        <v>715</v>
      </c>
      <c r="Q80" s="189" t="str">
        <f>"NA"</f>
        <v>NA</v>
      </c>
    </row>
    <row r="81" spans="1:17" s="189" customFormat="1" x14ac:dyDescent="0.25">
      <c r="A81" s="189">
        <v>76</v>
      </c>
      <c r="B81" s="189" t="str">
        <f t="shared" si="21"/>
        <v>SUBMITTED</v>
      </c>
      <c r="C81" s="189" t="str">
        <f>"PA87269455"</f>
        <v>PA87269455</v>
      </c>
      <c r="D81" s="189" t="str">
        <f t="shared" si="22"/>
        <v>Charlotte NC</v>
      </c>
      <c r="E81" s="189" t="s">
        <v>359</v>
      </c>
      <c r="F81" s="189" t="str">
        <f t="shared" si="15"/>
        <v>Mixed</v>
      </c>
      <c r="G81" s="189">
        <v>130</v>
      </c>
      <c r="H81" s="189" t="str">
        <f t="shared" si="16"/>
        <v>AUC-EOL</v>
      </c>
      <c r="I81" s="189" t="s">
        <v>6398</v>
      </c>
      <c r="J81" s="189" t="s">
        <v>6399</v>
      </c>
      <c r="K81" s="189" t="s">
        <v>6400</v>
      </c>
      <c r="L81" s="189" t="s">
        <v>6123</v>
      </c>
      <c r="M81" s="189" t="str">
        <f t="shared" si="27"/>
        <v>Non DVR</v>
      </c>
      <c r="N81" s="189" t="str">
        <f t="shared" si="24"/>
        <v>Shrink Wrapped</v>
      </c>
      <c r="O81" s="189" t="str">
        <f t="shared" si="25"/>
        <v>1</v>
      </c>
      <c r="P81" s="189" t="str">
        <f t="shared" si="26"/>
        <v>715</v>
      </c>
      <c r="Q81" s="189" t="str">
        <f>"NA"</f>
        <v>NA</v>
      </c>
    </row>
    <row r="82" spans="1:17" s="189" customFormat="1" x14ac:dyDescent="0.25">
      <c r="A82" s="189">
        <v>77</v>
      </c>
      <c r="B82" s="189" t="str">
        <f t="shared" si="21"/>
        <v>SUBMITTED</v>
      </c>
      <c r="C82" s="189" t="str">
        <f>"PA87265732"</f>
        <v>PA87265732</v>
      </c>
      <c r="D82" s="189" t="str">
        <f t="shared" si="22"/>
        <v>Charlotte NC</v>
      </c>
      <c r="E82" s="189" t="s">
        <v>359</v>
      </c>
      <c r="F82" s="189" t="str">
        <f t="shared" si="15"/>
        <v>Mixed</v>
      </c>
      <c r="G82" s="189">
        <v>20</v>
      </c>
      <c r="H82" s="189" t="str">
        <f t="shared" si="16"/>
        <v>AUC-EOL</v>
      </c>
      <c r="I82" s="189" t="s">
        <v>6111</v>
      </c>
      <c r="J82" s="189" t="s">
        <v>6401</v>
      </c>
      <c r="K82" s="189" t="s">
        <v>6402</v>
      </c>
      <c r="L82" s="189" t="str">
        <f>"DTA HD"</f>
        <v>DTA HD</v>
      </c>
      <c r="M82" s="189" t="str">
        <f t="shared" si="27"/>
        <v>Non DVR</v>
      </c>
      <c r="N82" s="189" t="str">
        <f t="shared" si="24"/>
        <v>Shrink Wrapped</v>
      </c>
      <c r="O82" s="189" t="str">
        <f t="shared" si="25"/>
        <v>1</v>
      </c>
      <c r="P82" s="189" t="str">
        <f t="shared" si="26"/>
        <v>715</v>
      </c>
      <c r="Q82" s="189" t="str">
        <f>"CISCO"</f>
        <v>CISCO</v>
      </c>
    </row>
    <row r="83" spans="1:17" s="189" customFormat="1" x14ac:dyDescent="0.25">
      <c r="A83" s="189">
        <v>78</v>
      </c>
      <c r="B83" s="189" t="str">
        <f t="shared" si="21"/>
        <v>SUBMITTED</v>
      </c>
      <c r="C83" s="189" t="str">
        <f>"PA87299751"</f>
        <v>PA87299751</v>
      </c>
      <c r="D83" s="189" t="str">
        <f t="shared" si="22"/>
        <v>Charlotte NC</v>
      </c>
      <c r="E83" s="189" t="s">
        <v>359</v>
      </c>
      <c r="F83" s="189" t="str">
        <f t="shared" si="15"/>
        <v>Mixed</v>
      </c>
      <c r="G83" s="189">
        <v>104</v>
      </c>
      <c r="H83" s="189" t="str">
        <f t="shared" si="16"/>
        <v>AUC-EOL</v>
      </c>
      <c r="I83" s="189" t="s">
        <v>6403</v>
      </c>
      <c r="J83" s="189" t="s">
        <v>6404</v>
      </c>
      <c r="K83" s="189" t="s">
        <v>6405</v>
      </c>
      <c r="L83" s="189" t="s">
        <v>6123</v>
      </c>
      <c r="M83" s="189" t="str">
        <f t="shared" si="27"/>
        <v>Non DVR</v>
      </c>
      <c r="N83" s="189" t="str">
        <f t="shared" si="24"/>
        <v>Shrink Wrapped</v>
      </c>
      <c r="O83" s="189" t="str">
        <f t="shared" si="25"/>
        <v>1</v>
      </c>
      <c r="P83" s="189" t="str">
        <f t="shared" si="26"/>
        <v>715</v>
      </c>
      <c r="Q83" s="189" t="str">
        <f>"NA"</f>
        <v>NA</v>
      </c>
    </row>
    <row r="84" spans="1:17" s="189" customFormat="1" x14ac:dyDescent="0.25">
      <c r="A84" s="189">
        <v>79</v>
      </c>
      <c r="B84" s="189" t="str">
        <f t="shared" si="21"/>
        <v>SUBMITTED</v>
      </c>
      <c r="C84" s="189" t="str">
        <f>"PA87309181"</f>
        <v>PA87309181</v>
      </c>
      <c r="D84" s="189" t="str">
        <f t="shared" si="22"/>
        <v>Charlotte NC</v>
      </c>
      <c r="E84" s="189" t="s">
        <v>359</v>
      </c>
      <c r="F84" s="189" t="str">
        <f t="shared" si="15"/>
        <v>Mixed</v>
      </c>
      <c r="G84" s="189">
        <v>119</v>
      </c>
      <c r="H84" s="189" t="str">
        <f t="shared" si="16"/>
        <v>AUC-EOL</v>
      </c>
      <c r="I84" s="189" t="s">
        <v>6406</v>
      </c>
      <c r="J84" s="189" t="s">
        <v>6407</v>
      </c>
      <c r="K84" s="189" t="s">
        <v>6408</v>
      </c>
      <c r="L84" s="189" t="s">
        <v>6115</v>
      </c>
      <c r="M84" s="189" t="str">
        <f t="shared" si="27"/>
        <v>Non DVR</v>
      </c>
      <c r="N84" s="189" t="str">
        <f t="shared" si="24"/>
        <v>Shrink Wrapped</v>
      </c>
      <c r="O84" s="189" t="str">
        <f t="shared" si="25"/>
        <v>1</v>
      </c>
      <c r="P84" s="189" t="str">
        <f t="shared" si="26"/>
        <v>715</v>
      </c>
      <c r="Q84" s="189" t="str">
        <f>"NA"</f>
        <v>NA</v>
      </c>
    </row>
    <row r="85" spans="1:17" s="189" customFormat="1" x14ac:dyDescent="0.25">
      <c r="A85" s="189">
        <v>80</v>
      </c>
      <c r="B85" s="189" t="str">
        <f t="shared" si="21"/>
        <v>SUBMITTED</v>
      </c>
      <c r="C85" s="189" t="str">
        <f>"PA87312093"</f>
        <v>PA87312093</v>
      </c>
      <c r="D85" s="189" t="str">
        <f t="shared" si="22"/>
        <v>Charlotte NC</v>
      </c>
      <c r="E85" s="189" t="s">
        <v>359</v>
      </c>
      <c r="F85" s="189" t="str">
        <f t="shared" si="15"/>
        <v>Mixed</v>
      </c>
      <c r="G85" s="189">
        <v>125</v>
      </c>
      <c r="H85" s="189" t="str">
        <f t="shared" si="16"/>
        <v>AUC-EOL</v>
      </c>
      <c r="I85" s="189" t="s">
        <v>6409</v>
      </c>
      <c r="J85" s="189" t="s">
        <v>6410</v>
      </c>
      <c r="K85" s="189" t="s">
        <v>6411</v>
      </c>
      <c r="L85" s="189" t="s">
        <v>6412</v>
      </c>
      <c r="M85" s="189" t="str">
        <f t="shared" si="27"/>
        <v>Non DVR</v>
      </c>
      <c r="N85" s="189" t="str">
        <f t="shared" si="24"/>
        <v>Shrink Wrapped</v>
      </c>
      <c r="O85" s="189" t="str">
        <f t="shared" si="25"/>
        <v>1</v>
      </c>
      <c r="P85" s="189" t="str">
        <f t="shared" si="26"/>
        <v>715</v>
      </c>
      <c r="Q85" s="189" t="str">
        <f>"NA"</f>
        <v>NA</v>
      </c>
    </row>
    <row r="86" spans="1:17" s="189" customFormat="1" x14ac:dyDescent="0.25"/>
    <row r="87" spans="1:17" s="189" customFormat="1" x14ac:dyDescent="0.25"/>
    <row r="88" spans="1:17" s="189" customFormat="1" x14ac:dyDescent="0.25"/>
    <row r="89" spans="1:17" s="189" customFormat="1" x14ac:dyDescent="0.25"/>
    <row r="90" spans="1:17" s="189" customFormat="1" x14ac:dyDescent="0.25"/>
    <row r="91" spans="1:17" s="189" customFormat="1" x14ac:dyDescent="0.25"/>
    <row r="92" spans="1:17" s="189" customFormat="1" x14ac:dyDescent="0.25"/>
    <row r="93" spans="1:17" s="189" customFormat="1" x14ac:dyDescent="0.25"/>
    <row r="94" spans="1:17" s="189" customFormat="1" x14ac:dyDescent="0.25"/>
    <row r="95" spans="1:17" s="189" customFormat="1" x14ac:dyDescent="0.25"/>
    <row r="96" spans="1:17" s="189" customFormat="1" x14ac:dyDescent="0.25"/>
    <row r="97" s="189" customFormat="1" x14ac:dyDescent="0.25"/>
    <row r="98" s="189" customFormat="1" x14ac:dyDescent="0.25"/>
    <row r="99" s="189" customFormat="1" x14ac:dyDescent="0.25"/>
    <row r="100" s="189" customFormat="1" x14ac:dyDescent="0.25"/>
    <row r="101" s="189" customFormat="1" x14ac:dyDescent="0.25"/>
    <row r="102" s="189" customFormat="1" x14ac:dyDescent="0.25"/>
    <row r="103" s="189" customFormat="1" x14ac:dyDescent="0.25"/>
    <row r="104" s="189" customFormat="1" x14ac:dyDescent="0.25"/>
    <row r="105" s="189" customFormat="1" x14ac:dyDescent="0.25"/>
    <row r="106" s="189" customFormat="1" x14ac:dyDescent="0.25"/>
    <row r="107" s="189" customFormat="1" x14ac:dyDescent="0.25"/>
    <row r="108" s="189" customFormat="1" x14ac:dyDescent="0.25"/>
    <row r="109" s="189" customFormat="1" x14ac:dyDescent="0.25"/>
    <row r="110" s="189" customFormat="1" x14ac:dyDescent="0.25"/>
    <row r="111" s="189" customFormat="1" x14ac:dyDescent="0.25"/>
    <row r="112" s="189" customFormat="1" x14ac:dyDescent="0.25"/>
    <row r="113" s="189" customFormat="1" x14ac:dyDescent="0.25"/>
    <row r="114" s="189" customFormat="1" x14ac:dyDescent="0.25"/>
    <row r="115" s="189" customFormat="1" x14ac:dyDescent="0.25"/>
    <row r="116" s="189" customFormat="1" x14ac:dyDescent="0.25"/>
    <row r="117" s="189" customFormat="1" x14ac:dyDescent="0.25"/>
    <row r="118" s="189" customFormat="1" x14ac:dyDescent="0.25"/>
    <row r="119" s="189" customFormat="1" x14ac:dyDescent="0.25"/>
    <row r="120" s="189" customFormat="1" x14ac:dyDescent="0.25"/>
    <row r="121" s="189" customFormat="1" x14ac:dyDescent="0.25"/>
    <row r="122" s="189" customFormat="1" x14ac:dyDescent="0.25"/>
    <row r="123" s="189" customFormat="1" x14ac:dyDescent="0.25"/>
    <row r="124" s="189" customFormat="1" x14ac:dyDescent="0.25"/>
    <row r="125" s="189" customFormat="1" x14ac:dyDescent="0.25"/>
    <row r="126" s="189" customFormat="1" x14ac:dyDescent="0.25"/>
    <row r="127" s="189" customFormat="1" x14ac:dyDescent="0.25"/>
    <row r="128" s="189" customFormat="1" x14ac:dyDescent="0.25"/>
    <row r="129" s="189" customFormat="1" x14ac:dyDescent="0.25"/>
    <row r="130" s="189" customFormat="1" x14ac:dyDescent="0.25"/>
    <row r="131" s="189" customFormat="1" x14ac:dyDescent="0.25"/>
    <row r="132" s="189" customFormat="1" x14ac:dyDescent="0.25"/>
    <row r="133" s="189" customFormat="1" x14ac:dyDescent="0.25"/>
    <row r="134" s="189" customFormat="1" x14ac:dyDescent="0.25"/>
    <row r="135" s="189" customFormat="1" x14ac:dyDescent="0.25"/>
    <row r="136" s="189" customFormat="1" x14ac:dyDescent="0.25"/>
    <row r="137" s="189" customFormat="1" x14ac:dyDescent="0.25"/>
    <row r="138" s="189" customFormat="1" x14ac:dyDescent="0.25"/>
    <row r="139" s="189" customFormat="1" x14ac:dyDescent="0.25"/>
    <row r="140" s="189" customFormat="1" x14ac:dyDescent="0.25"/>
    <row r="141" s="189" customFormat="1" x14ac:dyDescent="0.25"/>
    <row r="142" s="189" customFormat="1" x14ac:dyDescent="0.25"/>
    <row r="143" s="189" customFormat="1" x14ac:dyDescent="0.25"/>
    <row r="144" s="189" customFormat="1" x14ac:dyDescent="0.25"/>
    <row r="145" s="189" customFormat="1" x14ac:dyDescent="0.25"/>
    <row r="146" s="189" customFormat="1" x14ac:dyDescent="0.25"/>
    <row r="147" s="189" customFormat="1" x14ac:dyDescent="0.25"/>
    <row r="148" s="189" customFormat="1" x14ac:dyDescent="0.25"/>
    <row r="149" s="189" customFormat="1" x14ac:dyDescent="0.25"/>
    <row r="150" s="189" customFormat="1" x14ac:dyDescent="0.25"/>
    <row r="151" s="189" customFormat="1" x14ac:dyDescent="0.25"/>
    <row r="152" s="189" customFormat="1" x14ac:dyDescent="0.25"/>
    <row r="153" s="189" customFormat="1" x14ac:dyDescent="0.25"/>
    <row r="154" s="189" customFormat="1" x14ac:dyDescent="0.25"/>
    <row r="155" s="189" customFormat="1" x14ac:dyDescent="0.25"/>
    <row r="156" s="189" customFormat="1" x14ac:dyDescent="0.25"/>
    <row r="157" s="189" customFormat="1" x14ac:dyDescent="0.25"/>
    <row r="158" s="189" customFormat="1" x14ac:dyDescent="0.25"/>
    <row r="159" s="189" customFormat="1" x14ac:dyDescent="0.25"/>
    <row r="160" s="189" customFormat="1" x14ac:dyDescent="0.25"/>
    <row r="161" s="189" customFormat="1" x14ac:dyDescent="0.25"/>
    <row r="162" s="189" customFormat="1" x14ac:dyDescent="0.25"/>
    <row r="163" s="189" customFormat="1" x14ac:dyDescent="0.25"/>
    <row r="164" s="189" customFormat="1" x14ac:dyDescent="0.25"/>
    <row r="165" s="189" customFormat="1" x14ac:dyDescent="0.25"/>
    <row r="166" s="189" customFormat="1" x14ac:dyDescent="0.25"/>
    <row r="167" s="189" customFormat="1" x14ac:dyDescent="0.25"/>
    <row r="168" s="189" customFormat="1" x14ac:dyDescent="0.25"/>
    <row r="169" s="189" customFormat="1" x14ac:dyDescent="0.25"/>
    <row r="170" s="189" customFormat="1" x14ac:dyDescent="0.25"/>
    <row r="171" s="189" customFormat="1" x14ac:dyDescent="0.25"/>
    <row r="172" s="189" customFormat="1" x14ac:dyDescent="0.25"/>
    <row r="173" s="189" customFormat="1" x14ac:dyDescent="0.25"/>
    <row r="174" s="189" customFormat="1" x14ac:dyDescent="0.25"/>
    <row r="175" s="189" customFormat="1" x14ac:dyDescent="0.25"/>
    <row r="176" s="189" customFormat="1" x14ac:dyDescent="0.25"/>
    <row r="177" s="189" customFormat="1" x14ac:dyDescent="0.25"/>
    <row r="178" s="189" customFormat="1" x14ac:dyDescent="0.25"/>
    <row r="179" s="189" customFormat="1" x14ac:dyDescent="0.25"/>
    <row r="180" s="189" customFormat="1" x14ac:dyDescent="0.25"/>
    <row r="181" s="189" customFormat="1" x14ac:dyDescent="0.25"/>
    <row r="182" s="189" customFormat="1" x14ac:dyDescent="0.25"/>
    <row r="183" s="189" customFormat="1" x14ac:dyDescent="0.25"/>
    <row r="184" s="189" customFormat="1" x14ac:dyDescent="0.25"/>
    <row r="185" s="189" customFormat="1" x14ac:dyDescent="0.25"/>
    <row r="186" s="189" customFormat="1" x14ac:dyDescent="0.25"/>
    <row r="187" s="189" customFormat="1" x14ac:dyDescent="0.25"/>
    <row r="188" s="189" customFormat="1" x14ac:dyDescent="0.25"/>
    <row r="189" s="189" customFormat="1" x14ac:dyDescent="0.25"/>
    <row r="190" s="189" customFormat="1" x14ac:dyDescent="0.25"/>
    <row r="191" s="189" customFormat="1" x14ac:dyDescent="0.25"/>
    <row r="192" s="189" customFormat="1" x14ac:dyDescent="0.25"/>
    <row r="193" s="189" customFormat="1" x14ac:dyDescent="0.25"/>
    <row r="194" s="189" customFormat="1" x14ac:dyDescent="0.25"/>
  </sheetData>
  <autoFilter ref="A5:Q108" xr:uid="{00000000-0009-0000-0000-000005000000}"/>
  <conditionalFormatting sqref="C6:C80">
    <cfRule type="duplicateValues" dxfId="29" priority="2"/>
  </conditionalFormatting>
  <conditionalFormatting sqref="C6:C80">
    <cfRule type="duplicateValues" dxfId="28" priority="1"/>
  </conditionalFormatting>
  <pageMargins left="0.7" right="0.7" top="0.75" bottom="0.75" header="0.3" footer="0.3"/>
  <pageSetup scale="17" orientation="portrait" r:id="rId1"/>
  <headerFooter>
    <oddFooter>&amp;L&amp;F &amp;A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P13505"/>
  <sheetViews>
    <sheetView workbookViewId="0">
      <selection activeCell="J17" sqref="J17"/>
    </sheetView>
  </sheetViews>
  <sheetFormatPr defaultRowHeight="15" x14ac:dyDescent="0.25"/>
  <cols>
    <col min="1" max="1" width="17.7109375" customWidth="1"/>
    <col min="2" max="2" width="23.140625" style="206" customWidth="1"/>
    <col min="3" max="3" width="21.7109375" customWidth="1"/>
    <col min="4" max="4" width="20.5703125" customWidth="1"/>
    <col min="5" max="5" width="24.5703125" customWidth="1"/>
    <col min="6" max="6" width="20.28515625" customWidth="1"/>
    <col min="7" max="7" width="17.28515625" customWidth="1"/>
  </cols>
  <sheetData>
    <row r="1" spans="1:16" x14ac:dyDescent="0.25">
      <c r="C1" s="77"/>
      <c r="D1" s="77"/>
      <c r="E1" s="77"/>
      <c r="F1" s="77"/>
      <c r="G1" s="77"/>
      <c r="H1" s="77"/>
      <c r="I1" s="131"/>
      <c r="J1" s="77"/>
    </row>
    <row r="2" spans="1:16" ht="15.75" x14ac:dyDescent="0.25">
      <c r="A2" s="118" t="s">
        <v>164</v>
      </c>
      <c r="B2" s="209" t="s">
        <v>165</v>
      </c>
      <c r="C2" s="119"/>
      <c r="D2" s="77"/>
      <c r="F2" s="311" t="s">
        <v>166</v>
      </c>
      <c r="G2" s="311"/>
      <c r="I2" s="120" t="s">
        <v>151</v>
      </c>
      <c r="J2" s="121">
        <f>COUNTIF(B6:B1048576,"*")</f>
        <v>6390</v>
      </c>
    </row>
    <row r="3" spans="1:16" x14ac:dyDescent="0.25">
      <c r="C3" s="77"/>
      <c r="D3" s="77"/>
      <c r="E3" s="77"/>
      <c r="F3" s="77"/>
      <c r="G3" s="77"/>
      <c r="H3" s="77"/>
    </row>
    <row r="4" spans="1:16" x14ac:dyDescent="0.25">
      <c r="A4" s="132"/>
      <c r="B4" s="210"/>
      <c r="C4" s="133"/>
      <c r="D4" s="133"/>
      <c r="E4" s="133"/>
      <c r="F4" s="133"/>
      <c r="H4" s="77"/>
      <c r="I4" s="131"/>
      <c r="J4" s="77"/>
    </row>
    <row r="5" spans="1:16" x14ac:dyDescent="0.25">
      <c r="A5" s="120" t="s">
        <v>177</v>
      </c>
      <c r="B5" s="207" t="s">
        <v>178</v>
      </c>
      <c r="C5" s="120" t="s">
        <v>357</v>
      </c>
      <c r="D5" s="120" t="s">
        <v>180</v>
      </c>
      <c r="E5" s="120" t="s">
        <v>268</v>
      </c>
      <c r="F5" s="120" t="s">
        <v>179</v>
      </c>
    </row>
    <row r="6" spans="1:16" x14ac:dyDescent="0.25">
      <c r="A6" s="189" t="s">
        <v>6413</v>
      </c>
      <c r="B6" s="189" t="s">
        <v>6414</v>
      </c>
      <c r="C6" s="189" t="s">
        <v>358</v>
      </c>
      <c r="D6" t="s">
        <v>404</v>
      </c>
      <c r="E6" t="s">
        <v>405</v>
      </c>
      <c r="F6" s="42" t="s">
        <v>118</v>
      </c>
      <c r="J6" s="211"/>
      <c r="K6" s="211"/>
      <c r="L6" s="211"/>
      <c r="M6" s="211"/>
      <c r="N6" s="211"/>
      <c r="O6" s="211"/>
      <c r="P6" s="211"/>
    </row>
    <row r="7" spans="1:16" x14ac:dyDescent="0.25">
      <c r="A7" s="189" t="s">
        <v>6413</v>
      </c>
      <c r="B7" s="189" t="s">
        <v>6415</v>
      </c>
      <c r="C7" s="189" t="s">
        <v>358</v>
      </c>
      <c r="D7" t="s">
        <v>326</v>
      </c>
      <c r="E7" t="s">
        <v>327</v>
      </c>
      <c r="F7" s="42" t="s">
        <v>360</v>
      </c>
      <c r="H7" s="211"/>
      <c r="I7" s="211"/>
      <c r="J7" s="211"/>
      <c r="K7" s="211"/>
      <c r="L7" s="211"/>
      <c r="M7" s="211"/>
      <c r="N7" s="211"/>
      <c r="O7" s="211"/>
      <c r="P7" s="211"/>
    </row>
    <row r="8" spans="1:16" x14ac:dyDescent="0.25">
      <c r="A8" s="189" t="s">
        <v>6413</v>
      </c>
      <c r="B8" s="189" t="s">
        <v>6416</v>
      </c>
      <c r="C8" s="189" t="s">
        <v>358</v>
      </c>
      <c r="D8" t="s">
        <v>326</v>
      </c>
      <c r="E8" t="s">
        <v>327</v>
      </c>
      <c r="F8" s="42" t="s">
        <v>360</v>
      </c>
      <c r="H8" s="211"/>
      <c r="I8" s="211"/>
      <c r="J8" s="211"/>
      <c r="K8" s="211"/>
      <c r="L8" s="211"/>
      <c r="M8" s="211"/>
      <c r="N8" s="211"/>
      <c r="O8" s="211"/>
      <c r="P8" s="211"/>
    </row>
    <row r="9" spans="1:16" x14ac:dyDescent="0.25">
      <c r="A9" s="189" t="s">
        <v>6413</v>
      </c>
      <c r="B9" s="189" t="s">
        <v>6417</v>
      </c>
      <c r="C9" s="189" t="s">
        <v>358</v>
      </c>
      <c r="D9" t="s">
        <v>296</v>
      </c>
      <c r="E9" t="s">
        <v>336</v>
      </c>
      <c r="F9" s="42" t="s">
        <v>150</v>
      </c>
      <c r="H9" s="211"/>
      <c r="I9" s="211"/>
      <c r="J9" s="211"/>
      <c r="K9" s="211"/>
      <c r="L9" s="211"/>
      <c r="M9" s="211"/>
      <c r="N9" s="211"/>
      <c r="O9" s="211"/>
      <c r="P9" s="211"/>
    </row>
    <row r="10" spans="1:16" x14ac:dyDescent="0.25">
      <c r="A10" s="189" t="s">
        <v>6413</v>
      </c>
      <c r="B10" s="189" t="s">
        <v>6418</v>
      </c>
      <c r="C10" s="189" t="s">
        <v>358</v>
      </c>
      <c r="D10" t="s">
        <v>400</v>
      </c>
      <c r="E10" t="s">
        <v>401</v>
      </c>
      <c r="F10" s="42" t="s">
        <v>118</v>
      </c>
      <c r="H10" s="211"/>
      <c r="I10" s="211"/>
      <c r="J10" s="211"/>
      <c r="K10" s="211"/>
      <c r="L10" s="211"/>
      <c r="M10" s="211"/>
      <c r="N10" s="211"/>
      <c r="O10" s="211"/>
      <c r="P10" s="211"/>
    </row>
    <row r="11" spans="1:16" x14ac:dyDescent="0.25">
      <c r="A11" s="189" t="s">
        <v>6413</v>
      </c>
      <c r="B11" s="189" t="s">
        <v>6419</v>
      </c>
      <c r="C11" s="189" t="s">
        <v>358</v>
      </c>
      <c r="D11" t="s">
        <v>577</v>
      </c>
      <c r="E11" t="s">
        <v>578</v>
      </c>
      <c r="F11" s="42" t="s">
        <v>118</v>
      </c>
      <c r="H11" s="211"/>
      <c r="I11" s="211"/>
      <c r="J11" s="211"/>
      <c r="K11" s="211"/>
      <c r="L11" s="211"/>
      <c r="M11" s="211"/>
      <c r="N11" s="211"/>
      <c r="O11" s="211"/>
      <c r="P11" s="211"/>
    </row>
    <row r="12" spans="1:16" x14ac:dyDescent="0.25">
      <c r="A12" s="189" t="s">
        <v>6413</v>
      </c>
      <c r="B12" s="189" t="s">
        <v>6420</v>
      </c>
      <c r="C12" s="189" t="s">
        <v>358</v>
      </c>
      <c r="D12" t="s">
        <v>400</v>
      </c>
      <c r="E12" t="s">
        <v>401</v>
      </c>
      <c r="F12" s="42" t="s">
        <v>118</v>
      </c>
      <c r="H12" s="211"/>
      <c r="I12" s="211"/>
      <c r="J12" s="211"/>
      <c r="K12" s="211"/>
      <c r="L12" s="211"/>
      <c r="M12" s="211"/>
      <c r="N12" s="211"/>
      <c r="O12" s="211"/>
      <c r="P12" s="211"/>
    </row>
    <row r="13" spans="1:16" x14ac:dyDescent="0.25">
      <c r="A13" s="189" t="s">
        <v>6413</v>
      </c>
      <c r="B13" s="189" t="s">
        <v>6421</v>
      </c>
      <c r="C13" s="189" t="s">
        <v>358</v>
      </c>
      <c r="D13" t="s">
        <v>404</v>
      </c>
      <c r="E13" t="s">
        <v>405</v>
      </c>
      <c r="F13" s="42" t="s">
        <v>118</v>
      </c>
      <c r="H13" s="211"/>
      <c r="I13" s="211"/>
      <c r="J13" s="211"/>
      <c r="K13" s="211"/>
      <c r="L13" s="211"/>
      <c r="M13" s="211"/>
      <c r="N13" s="211"/>
      <c r="O13" s="211"/>
      <c r="P13" s="211"/>
    </row>
    <row r="14" spans="1:16" x14ac:dyDescent="0.25">
      <c r="A14" s="189" t="s">
        <v>6413</v>
      </c>
      <c r="B14" s="189" t="s">
        <v>6422</v>
      </c>
      <c r="C14" s="189" t="s">
        <v>358</v>
      </c>
      <c r="D14" t="s">
        <v>296</v>
      </c>
      <c r="E14" t="s">
        <v>297</v>
      </c>
      <c r="F14" s="42" t="s">
        <v>150</v>
      </c>
      <c r="H14" s="211"/>
      <c r="I14" s="211"/>
      <c r="J14" s="211"/>
      <c r="K14" s="211"/>
      <c r="L14" s="211"/>
      <c r="M14" s="211"/>
      <c r="N14" s="211"/>
      <c r="O14" s="211"/>
      <c r="P14" s="211"/>
    </row>
    <row r="15" spans="1:16" x14ac:dyDescent="0.25">
      <c r="A15" s="189" t="s">
        <v>6413</v>
      </c>
      <c r="B15" s="189" t="s">
        <v>6423</v>
      </c>
      <c r="C15" s="189" t="s">
        <v>358</v>
      </c>
      <c r="D15" t="s">
        <v>400</v>
      </c>
      <c r="E15" t="s">
        <v>401</v>
      </c>
      <c r="F15" s="42" t="s">
        <v>118</v>
      </c>
      <c r="H15" s="211"/>
      <c r="I15" s="211"/>
      <c r="J15" s="211"/>
      <c r="K15" s="211"/>
      <c r="L15" s="211"/>
      <c r="M15" s="211"/>
      <c r="N15" s="211"/>
      <c r="O15" s="211"/>
      <c r="P15" s="211"/>
    </row>
    <row r="16" spans="1:16" x14ac:dyDescent="0.25">
      <c r="A16" s="189" t="s">
        <v>6413</v>
      </c>
      <c r="B16" s="189" t="s">
        <v>6424</v>
      </c>
      <c r="C16" s="189" t="s">
        <v>358</v>
      </c>
      <c r="D16" t="s">
        <v>3811</v>
      </c>
      <c r="E16" t="s">
        <v>3815</v>
      </c>
      <c r="F16" s="42" t="s">
        <v>118</v>
      </c>
      <c r="H16" s="211"/>
      <c r="I16" s="211"/>
      <c r="J16" s="211"/>
      <c r="K16" s="211"/>
      <c r="L16" s="211"/>
      <c r="M16" s="211"/>
      <c r="N16" s="211"/>
      <c r="O16" s="211"/>
      <c r="P16" s="211"/>
    </row>
    <row r="17" spans="1:16" x14ac:dyDescent="0.25">
      <c r="A17" s="189" t="s">
        <v>6413</v>
      </c>
      <c r="B17" s="189" t="s">
        <v>6425</v>
      </c>
      <c r="C17" s="189" t="s">
        <v>358</v>
      </c>
      <c r="D17" t="s">
        <v>3811</v>
      </c>
      <c r="E17" t="s">
        <v>3815</v>
      </c>
      <c r="F17" s="42" t="s">
        <v>118</v>
      </c>
      <c r="H17" s="211"/>
      <c r="I17" s="211"/>
      <c r="J17" s="211"/>
      <c r="K17" s="211"/>
      <c r="L17" s="211"/>
      <c r="M17" s="211"/>
      <c r="N17" s="211"/>
      <c r="O17" s="211"/>
      <c r="P17" s="211"/>
    </row>
    <row r="18" spans="1:16" x14ac:dyDescent="0.25">
      <c r="A18" s="189" t="s">
        <v>6413</v>
      </c>
      <c r="B18" s="189" t="s">
        <v>6426</v>
      </c>
      <c r="C18" s="189" t="s">
        <v>358</v>
      </c>
      <c r="D18" t="s">
        <v>439</v>
      </c>
      <c r="E18" t="s">
        <v>440</v>
      </c>
      <c r="F18" s="42" t="s">
        <v>118</v>
      </c>
      <c r="H18" s="211"/>
      <c r="I18" s="211"/>
      <c r="J18" s="211"/>
      <c r="K18" s="211"/>
      <c r="L18" s="211"/>
      <c r="M18" s="211"/>
      <c r="N18" s="211"/>
      <c r="O18" s="211"/>
      <c r="P18" s="211"/>
    </row>
    <row r="19" spans="1:16" x14ac:dyDescent="0.25">
      <c r="A19" s="189" t="s">
        <v>6413</v>
      </c>
      <c r="B19" s="189" t="s">
        <v>6427</v>
      </c>
      <c r="C19" s="189" t="s">
        <v>358</v>
      </c>
      <c r="D19" t="s">
        <v>439</v>
      </c>
      <c r="E19" t="s">
        <v>440</v>
      </c>
      <c r="F19" s="42" t="s">
        <v>118</v>
      </c>
      <c r="H19" s="211"/>
      <c r="I19" s="211"/>
      <c r="J19" s="211"/>
      <c r="K19" s="211"/>
      <c r="L19" s="211"/>
      <c r="M19" s="211"/>
      <c r="N19" s="211"/>
      <c r="O19" s="211"/>
      <c r="P19" s="211"/>
    </row>
    <row r="20" spans="1:16" x14ac:dyDescent="0.25">
      <c r="A20" s="189" t="s">
        <v>6413</v>
      </c>
      <c r="B20" s="189" t="s">
        <v>6428</v>
      </c>
      <c r="C20" s="189" t="s">
        <v>358</v>
      </c>
      <c r="D20" t="s">
        <v>3811</v>
      </c>
      <c r="E20" t="s">
        <v>3815</v>
      </c>
      <c r="F20" s="42" t="s">
        <v>118</v>
      </c>
      <c r="H20" s="211"/>
      <c r="I20" s="211"/>
      <c r="J20" s="211"/>
      <c r="K20" s="211"/>
      <c r="L20" s="211"/>
      <c r="M20" s="211"/>
      <c r="N20" s="211"/>
      <c r="O20" s="211"/>
      <c r="P20" s="211"/>
    </row>
    <row r="21" spans="1:16" x14ac:dyDescent="0.25">
      <c r="A21" s="189" t="s">
        <v>6413</v>
      </c>
      <c r="B21" s="189" t="s">
        <v>6429</v>
      </c>
      <c r="C21" s="189" t="s">
        <v>358</v>
      </c>
      <c r="D21" t="s">
        <v>439</v>
      </c>
      <c r="E21" t="s">
        <v>440</v>
      </c>
      <c r="F21" s="42" t="s">
        <v>118</v>
      </c>
      <c r="H21" s="211"/>
      <c r="I21" s="211"/>
      <c r="J21" s="211"/>
      <c r="K21" s="211"/>
      <c r="L21" s="211"/>
      <c r="M21" s="211"/>
      <c r="N21" s="211"/>
      <c r="O21" s="211"/>
      <c r="P21" s="211"/>
    </row>
    <row r="22" spans="1:16" x14ac:dyDescent="0.25">
      <c r="A22" s="189" t="s">
        <v>6413</v>
      </c>
      <c r="B22" s="189" t="s">
        <v>6430</v>
      </c>
      <c r="C22" s="189" t="s">
        <v>358</v>
      </c>
      <c r="D22" t="s">
        <v>528</v>
      </c>
      <c r="E22" t="s">
        <v>529</v>
      </c>
      <c r="F22" s="42" t="s">
        <v>118</v>
      </c>
      <c r="H22" s="211"/>
      <c r="I22" s="211"/>
      <c r="J22" s="211"/>
      <c r="K22" s="211"/>
      <c r="L22" s="211"/>
      <c r="M22" s="211"/>
      <c r="N22" s="211"/>
      <c r="O22" s="211"/>
      <c r="P22" s="211"/>
    </row>
    <row r="23" spans="1:16" x14ac:dyDescent="0.25">
      <c r="A23" s="189" t="s">
        <v>6413</v>
      </c>
      <c r="B23" s="189" t="s">
        <v>6431</v>
      </c>
      <c r="C23" s="189" t="s">
        <v>358</v>
      </c>
      <c r="D23" t="s">
        <v>12883</v>
      </c>
      <c r="E23" t="s">
        <v>1812</v>
      </c>
      <c r="F23" s="42" t="s">
        <v>118</v>
      </c>
      <c r="H23" s="211"/>
      <c r="I23" s="211"/>
      <c r="J23" s="211"/>
      <c r="K23" s="211"/>
      <c r="L23" s="211"/>
      <c r="M23" s="211"/>
      <c r="N23" s="211"/>
      <c r="O23" s="211"/>
      <c r="P23" s="211"/>
    </row>
    <row r="24" spans="1:16" x14ac:dyDescent="0.25">
      <c r="A24" s="189" t="s">
        <v>6413</v>
      </c>
      <c r="B24" s="189" t="s">
        <v>6432</v>
      </c>
      <c r="C24" s="189" t="s">
        <v>358</v>
      </c>
      <c r="D24" t="s">
        <v>415</v>
      </c>
      <c r="E24" t="s">
        <v>416</v>
      </c>
      <c r="F24" s="42" t="s">
        <v>118</v>
      </c>
      <c r="H24" s="211"/>
      <c r="I24" s="211"/>
      <c r="J24" s="211"/>
      <c r="K24" s="211"/>
      <c r="L24" s="211"/>
      <c r="M24" s="211"/>
      <c r="N24" s="211"/>
      <c r="O24" s="211"/>
      <c r="P24" s="211"/>
    </row>
    <row r="25" spans="1:16" x14ac:dyDescent="0.25">
      <c r="A25" s="189" t="s">
        <v>6413</v>
      </c>
      <c r="B25" s="189" t="s">
        <v>6433</v>
      </c>
      <c r="C25" s="189" t="s">
        <v>358</v>
      </c>
      <c r="D25" t="s">
        <v>339</v>
      </c>
      <c r="E25" t="s">
        <v>340</v>
      </c>
      <c r="F25" s="42" t="s">
        <v>150</v>
      </c>
      <c r="H25" s="211"/>
      <c r="I25" s="211"/>
      <c r="J25" s="211"/>
      <c r="K25" s="211"/>
      <c r="L25" s="211"/>
      <c r="M25" s="211"/>
      <c r="N25" s="211"/>
      <c r="O25" s="211"/>
      <c r="P25" s="211"/>
    </row>
    <row r="26" spans="1:16" x14ac:dyDescent="0.25">
      <c r="A26" s="189" t="s">
        <v>6413</v>
      </c>
      <c r="B26" s="189" t="s">
        <v>6434</v>
      </c>
      <c r="C26" s="189" t="s">
        <v>358</v>
      </c>
      <c r="D26" t="s">
        <v>3811</v>
      </c>
      <c r="E26" t="s">
        <v>3815</v>
      </c>
      <c r="F26" s="42" t="s">
        <v>118</v>
      </c>
      <c r="H26" s="211"/>
      <c r="I26" s="211"/>
      <c r="J26" s="211"/>
      <c r="K26" s="211"/>
      <c r="L26" s="211"/>
      <c r="M26" s="211"/>
      <c r="N26" s="211"/>
      <c r="O26" s="211"/>
      <c r="P26" s="211"/>
    </row>
    <row r="27" spans="1:16" x14ac:dyDescent="0.25">
      <c r="A27" s="189" t="s">
        <v>6413</v>
      </c>
      <c r="B27" s="189" t="s">
        <v>6435</v>
      </c>
      <c r="C27" s="189" t="s">
        <v>358</v>
      </c>
      <c r="D27" t="s">
        <v>415</v>
      </c>
      <c r="E27" t="s">
        <v>416</v>
      </c>
      <c r="F27" s="42" t="s">
        <v>118</v>
      </c>
      <c r="H27" s="211"/>
      <c r="I27" s="211"/>
      <c r="J27" s="211"/>
      <c r="K27" s="211"/>
      <c r="L27" s="211"/>
      <c r="M27" s="211"/>
      <c r="N27" s="211"/>
      <c r="O27" s="211"/>
      <c r="P27" s="211"/>
    </row>
    <row r="28" spans="1:16" x14ac:dyDescent="0.25">
      <c r="A28" s="189" t="s">
        <v>6413</v>
      </c>
      <c r="B28" s="189" t="s">
        <v>6436</v>
      </c>
      <c r="C28" s="189" t="s">
        <v>358</v>
      </c>
      <c r="D28" t="s">
        <v>415</v>
      </c>
      <c r="E28" t="s">
        <v>416</v>
      </c>
      <c r="F28" s="42" t="s">
        <v>118</v>
      </c>
      <c r="H28" s="211"/>
      <c r="I28" s="211"/>
      <c r="J28" s="211"/>
      <c r="K28" s="211"/>
      <c r="L28" s="211"/>
      <c r="M28" s="211"/>
      <c r="N28" s="211"/>
      <c r="O28" s="211"/>
      <c r="P28" s="211"/>
    </row>
    <row r="29" spans="1:16" x14ac:dyDescent="0.25">
      <c r="A29" s="189" t="s">
        <v>6413</v>
      </c>
      <c r="B29" s="189" t="s">
        <v>6437</v>
      </c>
      <c r="C29" s="189" t="s">
        <v>358</v>
      </c>
      <c r="D29" t="s">
        <v>437</v>
      </c>
      <c r="E29" t="s">
        <v>449</v>
      </c>
      <c r="F29" s="42" t="s">
        <v>118</v>
      </c>
      <c r="H29" s="211"/>
      <c r="I29" s="211"/>
      <c r="J29" s="211"/>
      <c r="K29" s="211"/>
      <c r="L29" s="211"/>
      <c r="M29" s="211"/>
      <c r="N29" s="211"/>
      <c r="O29" s="211"/>
      <c r="P29" s="211"/>
    </row>
    <row r="30" spans="1:16" x14ac:dyDescent="0.25">
      <c r="A30" s="189" t="s">
        <v>6413</v>
      </c>
      <c r="B30" s="189" t="s">
        <v>6438</v>
      </c>
      <c r="C30" s="189" t="s">
        <v>358</v>
      </c>
      <c r="D30" t="s">
        <v>537</v>
      </c>
      <c r="E30" t="s">
        <v>538</v>
      </c>
      <c r="F30" s="42" t="s">
        <v>118</v>
      </c>
      <c r="H30" s="211"/>
      <c r="I30" s="211"/>
      <c r="J30" s="211"/>
      <c r="K30" s="211"/>
      <c r="L30" s="211"/>
      <c r="M30" s="211"/>
      <c r="N30" s="211"/>
      <c r="O30" s="211"/>
      <c r="P30" s="211"/>
    </row>
    <row r="31" spans="1:16" x14ac:dyDescent="0.25">
      <c r="A31" s="189" t="s">
        <v>6413</v>
      </c>
      <c r="B31" s="189" t="s">
        <v>6439</v>
      </c>
      <c r="C31" s="189" t="s">
        <v>358</v>
      </c>
      <c r="D31" t="s">
        <v>3811</v>
      </c>
      <c r="E31" t="s">
        <v>3815</v>
      </c>
      <c r="F31" s="42" t="s">
        <v>118</v>
      </c>
      <c r="H31" s="211"/>
      <c r="I31" s="211"/>
      <c r="J31" s="211"/>
      <c r="K31" s="211"/>
      <c r="L31" s="211"/>
      <c r="M31" s="211"/>
      <c r="N31" s="211"/>
      <c r="O31" s="211"/>
      <c r="P31" s="211"/>
    </row>
    <row r="32" spans="1:16" x14ac:dyDescent="0.25">
      <c r="A32" s="189" t="s">
        <v>6413</v>
      </c>
      <c r="B32" s="189" t="s">
        <v>6440</v>
      </c>
      <c r="C32" s="189" t="s">
        <v>358</v>
      </c>
      <c r="D32" t="s">
        <v>3811</v>
      </c>
      <c r="E32" t="s">
        <v>3815</v>
      </c>
      <c r="F32" s="42" t="s">
        <v>118</v>
      </c>
      <c r="H32" s="211"/>
      <c r="I32" s="211"/>
      <c r="J32" s="211"/>
      <c r="K32" s="211"/>
      <c r="L32" s="211"/>
      <c r="M32" s="211"/>
      <c r="N32" s="211"/>
      <c r="O32" s="211"/>
      <c r="P32" s="211"/>
    </row>
    <row r="33" spans="1:16" x14ac:dyDescent="0.25">
      <c r="A33" s="189" t="s">
        <v>6413</v>
      </c>
      <c r="B33" s="189" t="s">
        <v>6441</v>
      </c>
      <c r="C33" s="189" t="s">
        <v>358</v>
      </c>
      <c r="D33" t="s">
        <v>3811</v>
      </c>
      <c r="E33" t="s">
        <v>3815</v>
      </c>
      <c r="F33" s="42" t="s">
        <v>118</v>
      </c>
      <c r="H33" s="211"/>
      <c r="I33" s="211"/>
      <c r="J33" s="211"/>
      <c r="K33" s="211"/>
      <c r="L33" s="211"/>
      <c r="M33" s="211"/>
      <c r="N33" s="211"/>
      <c r="O33" s="211"/>
      <c r="P33" s="211"/>
    </row>
    <row r="34" spans="1:16" x14ac:dyDescent="0.25">
      <c r="A34" s="189" t="s">
        <v>6413</v>
      </c>
      <c r="B34" s="189" t="s">
        <v>6442</v>
      </c>
      <c r="C34" s="189" t="s">
        <v>358</v>
      </c>
      <c r="D34" t="s">
        <v>3811</v>
      </c>
      <c r="E34" t="s">
        <v>3815</v>
      </c>
      <c r="F34" s="42" t="s">
        <v>118</v>
      </c>
      <c r="H34" s="211"/>
      <c r="I34" s="211"/>
      <c r="J34" s="211"/>
      <c r="K34" s="211"/>
      <c r="L34" s="211"/>
      <c r="M34" s="211"/>
      <c r="N34" s="211"/>
      <c r="O34" s="211"/>
      <c r="P34" s="211"/>
    </row>
    <row r="35" spans="1:16" x14ac:dyDescent="0.25">
      <c r="A35" s="189" t="s">
        <v>6413</v>
      </c>
      <c r="B35" s="189" t="s">
        <v>6443</v>
      </c>
      <c r="C35" s="189" t="s">
        <v>358</v>
      </c>
      <c r="D35" t="s">
        <v>526</v>
      </c>
      <c r="E35" t="s">
        <v>527</v>
      </c>
      <c r="F35" s="42" t="s">
        <v>118</v>
      </c>
      <c r="H35" s="211"/>
      <c r="I35" s="211"/>
      <c r="J35" s="211"/>
      <c r="K35" s="211"/>
      <c r="L35" s="211"/>
      <c r="M35" s="211"/>
      <c r="N35" s="211"/>
      <c r="O35" s="211"/>
      <c r="P35" s="211"/>
    </row>
    <row r="36" spans="1:16" x14ac:dyDescent="0.25">
      <c r="A36" s="189" t="s">
        <v>6413</v>
      </c>
      <c r="B36" s="189" t="s">
        <v>6444</v>
      </c>
      <c r="C36" s="189" t="s">
        <v>358</v>
      </c>
      <c r="D36" t="s">
        <v>391</v>
      </c>
      <c r="E36" t="s">
        <v>393</v>
      </c>
      <c r="F36" s="42" t="s">
        <v>118</v>
      </c>
      <c r="H36" s="211"/>
      <c r="I36" s="211"/>
      <c r="J36" s="211"/>
      <c r="K36" s="211"/>
      <c r="L36" s="211"/>
      <c r="M36" s="211"/>
      <c r="N36" s="211"/>
      <c r="O36" s="211"/>
      <c r="P36" s="211"/>
    </row>
    <row r="37" spans="1:16" x14ac:dyDescent="0.25">
      <c r="A37" s="189" t="s">
        <v>6413</v>
      </c>
      <c r="B37" s="189" t="s">
        <v>6445</v>
      </c>
      <c r="C37" s="189" t="s">
        <v>358</v>
      </c>
      <c r="D37" t="s">
        <v>391</v>
      </c>
      <c r="E37" t="s">
        <v>393</v>
      </c>
      <c r="F37" s="42" t="s">
        <v>118</v>
      </c>
      <c r="H37" s="211"/>
      <c r="I37" s="211"/>
      <c r="J37" s="211"/>
      <c r="K37" s="211"/>
      <c r="L37" s="211"/>
      <c r="M37" s="211"/>
      <c r="N37" s="211"/>
      <c r="O37" s="211"/>
      <c r="P37" s="211"/>
    </row>
    <row r="38" spans="1:16" x14ac:dyDescent="0.25">
      <c r="A38" s="189" t="s">
        <v>6413</v>
      </c>
      <c r="B38" s="189" t="s">
        <v>6446</v>
      </c>
      <c r="C38" s="189" t="s">
        <v>358</v>
      </c>
      <c r="D38" t="s">
        <v>402</v>
      </c>
      <c r="E38" t="s">
        <v>403</v>
      </c>
      <c r="F38" s="42" t="s">
        <v>118</v>
      </c>
      <c r="H38" s="211"/>
      <c r="I38" s="211"/>
      <c r="J38" s="211"/>
      <c r="K38" s="211"/>
      <c r="L38" s="211"/>
      <c r="M38" s="211"/>
      <c r="N38" s="211"/>
      <c r="O38" s="211"/>
      <c r="P38" s="211"/>
    </row>
    <row r="39" spans="1:16" x14ac:dyDescent="0.25">
      <c r="A39" s="189" t="s">
        <v>6413</v>
      </c>
      <c r="B39" s="189" t="s">
        <v>6447</v>
      </c>
      <c r="C39" s="189" t="s">
        <v>358</v>
      </c>
      <c r="D39" t="s">
        <v>391</v>
      </c>
      <c r="E39" t="s">
        <v>393</v>
      </c>
      <c r="F39" s="42" t="s">
        <v>118</v>
      </c>
      <c r="H39" s="211"/>
      <c r="I39" s="211"/>
      <c r="J39" s="211"/>
      <c r="K39" s="211"/>
      <c r="L39" s="211"/>
      <c r="M39" s="211"/>
      <c r="N39" s="211"/>
      <c r="O39" s="211"/>
      <c r="P39" s="211"/>
    </row>
    <row r="40" spans="1:16" x14ac:dyDescent="0.25">
      <c r="A40" s="189" t="s">
        <v>6413</v>
      </c>
      <c r="B40" s="189" t="s">
        <v>6448</v>
      </c>
      <c r="C40" s="189" t="s">
        <v>358</v>
      </c>
      <c r="D40" t="s">
        <v>407</v>
      </c>
      <c r="E40" t="s">
        <v>408</v>
      </c>
      <c r="F40" s="42" t="s">
        <v>118</v>
      </c>
      <c r="H40" s="211"/>
      <c r="I40" s="211"/>
      <c r="J40" s="211"/>
      <c r="K40" s="211"/>
      <c r="L40" s="211"/>
      <c r="M40" s="211"/>
      <c r="N40" s="211"/>
      <c r="O40" s="211"/>
      <c r="P40" s="211"/>
    </row>
    <row r="41" spans="1:16" x14ac:dyDescent="0.25">
      <c r="A41" s="189" t="s">
        <v>6413</v>
      </c>
      <c r="B41" s="189" t="s">
        <v>6449</v>
      </c>
      <c r="C41" s="189" t="s">
        <v>358</v>
      </c>
      <c r="D41" t="s">
        <v>400</v>
      </c>
      <c r="E41" t="s">
        <v>401</v>
      </c>
      <c r="F41" s="42" t="s">
        <v>118</v>
      </c>
      <c r="H41" s="211"/>
      <c r="I41" s="211"/>
      <c r="J41" s="211"/>
      <c r="K41" s="211"/>
      <c r="L41" s="211"/>
      <c r="M41" s="211"/>
      <c r="N41" s="211"/>
      <c r="O41" s="211"/>
      <c r="P41" s="211"/>
    </row>
    <row r="42" spans="1:16" x14ac:dyDescent="0.25">
      <c r="A42" s="189" t="s">
        <v>6413</v>
      </c>
      <c r="B42" s="189" t="s">
        <v>6450</v>
      </c>
      <c r="C42" s="189" t="s">
        <v>358</v>
      </c>
      <c r="D42" t="s">
        <v>347</v>
      </c>
      <c r="E42" t="s">
        <v>348</v>
      </c>
      <c r="F42" s="42" t="s">
        <v>150</v>
      </c>
      <c r="H42" s="211"/>
      <c r="I42" s="211"/>
      <c r="J42" s="211"/>
      <c r="K42" s="211"/>
      <c r="L42" s="211"/>
      <c r="M42" s="211"/>
      <c r="N42" s="211"/>
      <c r="O42" s="211"/>
      <c r="P42" s="211"/>
    </row>
    <row r="43" spans="1:16" x14ac:dyDescent="0.25">
      <c r="A43" s="189" t="s">
        <v>6413</v>
      </c>
      <c r="B43" s="189" t="s">
        <v>6451</v>
      </c>
      <c r="C43" s="189" t="s">
        <v>358</v>
      </c>
      <c r="D43" t="s">
        <v>400</v>
      </c>
      <c r="E43" t="s">
        <v>401</v>
      </c>
      <c r="F43" s="42" t="s">
        <v>118</v>
      </c>
      <c r="H43" s="211"/>
      <c r="I43" s="211"/>
      <c r="J43" s="211"/>
      <c r="K43" s="211"/>
      <c r="L43" s="211"/>
      <c r="M43" s="211"/>
      <c r="N43" s="211"/>
      <c r="O43" s="211"/>
      <c r="P43" s="211"/>
    </row>
    <row r="44" spans="1:16" x14ac:dyDescent="0.25">
      <c r="A44" s="189" t="s">
        <v>6413</v>
      </c>
      <c r="B44" s="189" t="s">
        <v>6452</v>
      </c>
      <c r="C44" s="189" t="s">
        <v>358</v>
      </c>
      <c r="D44" t="s">
        <v>451</v>
      </c>
      <c r="E44" t="s">
        <v>452</v>
      </c>
      <c r="F44" s="42" t="s">
        <v>118</v>
      </c>
      <c r="H44" s="211"/>
      <c r="I44" s="211"/>
      <c r="J44" s="211"/>
      <c r="K44" s="211"/>
      <c r="L44" s="211"/>
      <c r="M44" s="211"/>
      <c r="N44" s="211"/>
      <c r="O44" s="211"/>
      <c r="P44" s="211"/>
    </row>
    <row r="45" spans="1:16" x14ac:dyDescent="0.25">
      <c r="A45" s="189" t="s">
        <v>6413</v>
      </c>
      <c r="B45" s="189" t="s">
        <v>6453</v>
      </c>
      <c r="C45" s="189" t="s">
        <v>358</v>
      </c>
      <c r="D45" t="s">
        <v>398</v>
      </c>
      <c r="E45" t="s">
        <v>399</v>
      </c>
      <c r="F45" s="42" t="s">
        <v>118</v>
      </c>
      <c r="H45" s="211"/>
      <c r="I45" s="211"/>
      <c r="J45" s="211"/>
      <c r="K45" s="211"/>
      <c r="L45" s="211"/>
      <c r="M45" s="211"/>
      <c r="N45" s="211"/>
      <c r="O45" s="211"/>
      <c r="P45" s="211"/>
    </row>
    <row r="46" spans="1:16" x14ac:dyDescent="0.25">
      <c r="A46" s="189" t="s">
        <v>6413</v>
      </c>
      <c r="B46" s="189" t="s">
        <v>6454</v>
      </c>
      <c r="C46" s="189" t="s">
        <v>358</v>
      </c>
      <c r="D46" t="s">
        <v>437</v>
      </c>
      <c r="E46" t="s">
        <v>438</v>
      </c>
      <c r="F46" s="42" t="s">
        <v>118</v>
      </c>
      <c r="H46" s="211"/>
      <c r="I46" s="211"/>
      <c r="J46" s="211"/>
      <c r="K46" s="211"/>
      <c r="L46" s="211"/>
      <c r="M46" s="211"/>
      <c r="N46" s="211"/>
      <c r="O46" s="211"/>
      <c r="P46" s="211"/>
    </row>
    <row r="47" spans="1:16" x14ac:dyDescent="0.25">
      <c r="A47" s="189" t="s">
        <v>6413</v>
      </c>
      <c r="B47" s="189" t="s">
        <v>6455</v>
      </c>
      <c r="C47" s="189" t="s">
        <v>358</v>
      </c>
      <c r="D47" t="s">
        <v>391</v>
      </c>
      <c r="E47" t="s">
        <v>393</v>
      </c>
      <c r="F47" s="42" t="s">
        <v>118</v>
      </c>
      <c r="H47" s="211"/>
      <c r="I47" s="211"/>
      <c r="J47" s="211"/>
      <c r="K47" s="211"/>
      <c r="L47" s="211"/>
      <c r="M47" s="211"/>
      <c r="N47" s="211"/>
      <c r="O47" s="211"/>
      <c r="P47" s="211"/>
    </row>
    <row r="48" spans="1:16" x14ac:dyDescent="0.25">
      <c r="A48" s="189" t="s">
        <v>6413</v>
      </c>
      <c r="B48" s="189" t="s">
        <v>6456</v>
      </c>
      <c r="C48" s="189" t="s">
        <v>358</v>
      </c>
      <c r="D48" t="s">
        <v>456</v>
      </c>
      <c r="E48" t="s">
        <v>457</v>
      </c>
      <c r="F48" s="42" t="s">
        <v>118</v>
      </c>
      <c r="H48" s="211"/>
      <c r="I48" s="211"/>
      <c r="J48" s="211"/>
      <c r="K48" s="211"/>
      <c r="L48" s="211"/>
      <c r="M48" s="211"/>
      <c r="N48" s="211"/>
      <c r="O48" s="211"/>
      <c r="P48" s="211"/>
    </row>
    <row r="49" spans="1:16" x14ac:dyDescent="0.25">
      <c r="A49" s="189" t="s">
        <v>6413</v>
      </c>
      <c r="B49" s="189" t="s">
        <v>6457</v>
      </c>
      <c r="C49" s="189" t="s">
        <v>358</v>
      </c>
      <c r="D49" t="s">
        <v>398</v>
      </c>
      <c r="E49" t="s">
        <v>399</v>
      </c>
      <c r="F49" s="42" t="s">
        <v>118</v>
      </c>
      <c r="H49" s="211"/>
      <c r="I49" s="211"/>
      <c r="J49" s="211"/>
      <c r="K49" s="211"/>
      <c r="L49" s="211"/>
      <c r="M49" s="211"/>
      <c r="N49" s="211"/>
      <c r="O49" s="211"/>
      <c r="P49" s="211"/>
    </row>
    <row r="50" spans="1:16" x14ac:dyDescent="0.25">
      <c r="A50" s="189" t="s">
        <v>6413</v>
      </c>
      <c r="B50" s="189" t="s">
        <v>6458</v>
      </c>
      <c r="C50" s="189" t="s">
        <v>358</v>
      </c>
      <c r="D50" t="s">
        <v>437</v>
      </c>
      <c r="E50" t="s">
        <v>438</v>
      </c>
      <c r="F50" s="42" t="s">
        <v>118</v>
      </c>
      <c r="H50" s="211"/>
      <c r="I50" s="211"/>
      <c r="J50" s="211"/>
      <c r="K50" s="211"/>
      <c r="L50" s="211"/>
      <c r="M50" s="211"/>
      <c r="N50" s="211"/>
      <c r="O50" s="211"/>
      <c r="P50" s="211"/>
    </row>
    <row r="51" spans="1:16" x14ac:dyDescent="0.25">
      <c r="A51" s="189" t="s">
        <v>6413</v>
      </c>
      <c r="B51" s="189" t="s">
        <v>6459</v>
      </c>
      <c r="C51" s="189" t="s">
        <v>358</v>
      </c>
      <c r="D51" t="s">
        <v>429</v>
      </c>
      <c r="E51" t="s">
        <v>430</v>
      </c>
      <c r="F51" s="42" t="s">
        <v>118</v>
      </c>
      <c r="H51" s="211"/>
      <c r="I51" s="211"/>
      <c r="J51" s="211"/>
      <c r="K51" s="211"/>
      <c r="L51" s="211"/>
      <c r="M51" s="211"/>
      <c r="N51" s="211"/>
      <c r="O51" s="211"/>
      <c r="P51" s="211"/>
    </row>
    <row r="52" spans="1:16" x14ac:dyDescent="0.25">
      <c r="A52" s="189" t="s">
        <v>6413</v>
      </c>
      <c r="B52" s="189" t="s">
        <v>6460</v>
      </c>
      <c r="C52" s="189" t="s">
        <v>358</v>
      </c>
      <c r="D52" t="s">
        <v>391</v>
      </c>
      <c r="E52" t="s">
        <v>393</v>
      </c>
      <c r="F52" s="42" t="s">
        <v>118</v>
      </c>
      <c r="H52" s="211"/>
      <c r="I52" s="211"/>
      <c r="J52" s="211"/>
      <c r="K52" s="211"/>
      <c r="L52" s="211"/>
      <c r="M52" s="211"/>
      <c r="N52" s="211"/>
      <c r="O52" s="211"/>
      <c r="P52" s="211"/>
    </row>
    <row r="53" spans="1:16" x14ac:dyDescent="0.25">
      <c r="A53" s="189" t="s">
        <v>6413</v>
      </c>
      <c r="B53" s="189" t="s">
        <v>6461</v>
      </c>
      <c r="C53" s="189" t="s">
        <v>358</v>
      </c>
      <c r="D53" t="s">
        <v>391</v>
      </c>
      <c r="E53" t="s">
        <v>393</v>
      </c>
      <c r="F53" s="42" t="s">
        <v>118</v>
      </c>
      <c r="H53" s="211"/>
      <c r="I53" s="211"/>
      <c r="J53" s="211"/>
      <c r="K53" s="211"/>
      <c r="L53" s="211"/>
      <c r="M53" s="211"/>
      <c r="N53" s="211"/>
      <c r="O53" s="211"/>
      <c r="P53" s="211"/>
    </row>
    <row r="54" spans="1:16" x14ac:dyDescent="0.25">
      <c r="A54" s="189" t="s">
        <v>6413</v>
      </c>
      <c r="B54" s="189" t="s">
        <v>6462</v>
      </c>
      <c r="C54" s="189" t="s">
        <v>358</v>
      </c>
      <c r="D54" t="s">
        <v>429</v>
      </c>
      <c r="E54" t="s">
        <v>430</v>
      </c>
      <c r="F54" s="42" t="s">
        <v>118</v>
      </c>
      <c r="H54" s="211"/>
      <c r="I54" s="211"/>
      <c r="J54" s="211"/>
      <c r="K54" s="211"/>
      <c r="L54" s="211"/>
      <c r="M54" s="211"/>
      <c r="N54" s="211"/>
      <c r="O54" s="211"/>
      <c r="P54" s="211"/>
    </row>
    <row r="55" spans="1:16" x14ac:dyDescent="0.25">
      <c r="A55" s="189" t="s">
        <v>6413</v>
      </c>
      <c r="B55" s="189" t="s">
        <v>6463</v>
      </c>
      <c r="C55" s="189" t="s">
        <v>358</v>
      </c>
      <c r="D55" t="s">
        <v>437</v>
      </c>
      <c r="E55" t="s">
        <v>438</v>
      </c>
      <c r="F55" s="42" t="s">
        <v>118</v>
      </c>
      <c r="H55" s="211"/>
      <c r="I55" s="211"/>
      <c r="J55" s="211"/>
      <c r="K55" s="211"/>
      <c r="L55" s="211"/>
      <c r="M55" s="211"/>
      <c r="N55" s="211"/>
      <c r="O55" s="211"/>
      <c r="P55" s="211"/>
    </row>
    <row r="56" spans="1:16" x14ac:dyDescent="0.25">
      <c r="A56" s="189" t="s">
        <v>6413</v>
      </c>
      <c r="B56" s="189" t="s">
        <v>6464</v>
      </c>
      <c r="C56" s="189" t="s">
        <v>358</v>
      </c>
      <c r="D56" t="s">
        <v>387</v>
      </c>
      <c r="E56" t="s">
        <v>388</v>
      </c>
      <c r="F56" s="42" t="s">
        <v>118</v>
      </c>
      <c r="H56" s="211"/>
      <c r="I56" s="211"/>
      <c r="J56" s="211"/>
      <c r="K56" s="211"/>
      <c r="L56" s="211"/>
      <c r="M56" s="211"/>
      <c r="N56" s="211"/>
      <c r="O56" s="211"/>
      <c r="P56" s="211"/>
    </row>
    <row r="57" spans="1:16" x14ac:dyDescent="0.25">
      <c r="A57" s="189" t="s">
        <v>6413</v>
      </c>
      <c r="B57" s="189" t="s">
        <v>6465</v>
      </c>
      <c r="C57" s="189" t="s">
        <v>358</v>
      </c>
      <c r="D57" t="s">
        <v>394</v>
      </c>
      <c r="E57" t="s">
        <v>395</v>
      </c>
      <c r="F57" s="42" t="s">
        <v>118</v>
      </c>
      <c r="H57" s="211"/>
      <c r="I57" s="211"/>
      <c r="J57" s="211"/>
      <c r="K57" s="211"/>
      <c r="L57" s="211"/>
      <c r="M57" s="211"/>
      <c r="N57" s="211"/>
      <c r="O57" s="211"/>
      <c r="P57" s="211"/>
    </row>
    <row r="58" spans="1:16" x14ac:dyDescent="0.25">
      <c r="A58" s="189" t="s">
        <v>6413</v>
      </c>
      <c r="B58" s="189" t="s">
        <v>6466</v>
      </c>
      <c r="C58" s="189" t="s">
        <v>358</v>
      </c>
      <c r="D58" t="s">
        <v>404</v>
      </c>
      <c r="E58" t="s">
        <v>405</v>
      </c>
      <c r="F58" s="42" t="s">
        <v>118</v>
      </c>
      <c r="H58" s="211"/>
      <c r="I58" s="211"/>
      <c r="J58" s="211"/>
      <c r="K58" s="211"/>
      <c r="L58" s="211"/>
      <c r="M58" s="211"/>
      <c r="N58" s="211"/>
      <c r="O58" s="211"/>
      <c r="P58" s="211"/>
    </row>
    <row r="59" spans="1:16" x14ac:dyDescent="0.25">
      <c r="A59" s="189" t="s">
        <v>6413</v>
      </c>
      <c r="B59" s="189" t="s">
        <v>6467</v>
      </c>
      <c r="C59" s="189" t="s">
        <v>358</v>
      </c>
      <c r="D59" t="s">
        <v>429</v>
      </c>
      <c r="E59" t="s">
        <v>430</v>
      </c>
      <c r="F59" s="42" t="s">
        <v>118</v>
      </c>
      <c r="H59" s="211"/>
      <c r="I59" s="211"/>
      <c r="J59" s="211"/>
      <c r="K59" s="211"/>
      <c r="L59" s="211"/>
      <c r="M59" s="211"/>
      <c r="N59" s="211"/>
      <c r="O59" s="211"/>
      <c r="P59" s="211"/>
    </row>
    <row r="60" spans="1:16" x14ac:dyDescent="0.25">
      <c r="A60" s="189" t="s">
        <v>6413</v>
      </c>
      <c r="B60" s="189" t="s">
        <v>6468</v>
      </c>
      <c r="C60" s="189" t="s">
        <v>358</v>
      </c>
      <c r="D60" t="s">
        <v>421</v>
      </c>
      <c r="E60" t="s">
        <v>422</v>
      </c>
      <c r="F60" s="42" t="s">
        <v>118</v>
      </c>
      <c r="H60" s="211"/>
      <c r="I60" s="211"/>
      <c r="J60" s="211"/>
      <c r="K60" s="211"/>
      <c r="L60" s="211"/>
      <c r="M60" s="211"/>
      <c r="N60" s="211"/>
      <c r="O60" s="211"/>
      <c r="P60" s="211"/>
    </row>
    <row r="61" spans="1:16" x14ac:dyDescent="0.25">
      <c r="A61" s="189" t="s">
        <v>6413</v>
      </c>
      <c r="B61" s="189" t="s">
        <v>6469</v>
      </c>
      <c r="C61" s="189" t="s">
        <v>358</v>
      </c>
      <c r="D61" t="s">
        <v>391</v>
      </c>
      <c r="E61" t="s">
        <v>392</v>
      </c>
      <c r="F61" s="42" t="s">
        <v>118</v>
      </c>
      <c r="H61" s="211"/>
      <c r="I61" s="211"/>
      <c r="J61" s="211"/>
      <c r="K61" s="211"/>
      <c r="L61" s="211"/>
      <c r="M61" s="211"/>
      <c r="N61" s="211"/>
      <c r="O61" s="211"/>
      <c r="P61" s="211"/>
    </row>
    <row r="62" spans="1:16" x14ac:dyDescent="0.25">
      <c r="A62" s="189" t="s">
        <v>6413</v>
      </c>
      <c r="B62" s="189" t="s">
        <v>6470</v>
      </c>
      <c r="C62" s="189" t="s">
        <v>358</v>
      </c>
      <c r="D62" t="s">
        <v>423</v>
      </c>
      <c r="E62" t="s">
        <v>424</v>
      </c>
      <c r="F62" s="42" t="s">
        <v>118</v>
      </c>
      <c r="H62" s="211"/>
      <c r="I62" s="211"/>
      <c r="J62" s="211"/>
      <c r="K62" s="211"/>
      <c r="L62" s="211"/>
      <c r="M62" s="211"/>
      <c r="N62" s="211"/>
      <c r="O62" s="211"/>
      <c r="P62" s="211"/>
    </row>
    <row r="63" spans="1:16" x14ac:dyDescent="0.25">
      <c r="A63" s="189" t="s">
        <v>6413</v>
      </c>
      <c r="B63" s="189" t="s">
        <v>6471</v>
      </c>
      <c r="C63" s="189" t="s">
        <v>358</v>
      </c>
      <c r="D63" t="s">
        <v>415</v>
      </c>
      <c r="E63" t="s">
        <v>416</v>
      </c>
      <c r="F63" s="42" t="s">
        <v>118</v>
      </c>
      <c r="H63" s="211"/>
      <c r="I63" s="211"/>
      <c r="J63" s="211"/>
      <c r="K63" s="211"/>
      <c r="L63" s="211"/>
      <c r="M63" s="211"/>
      <c r="N63" s="211"/>
      <c r="O63" s="211"/>
      <c r="P63" s="211"/>
    </row>
    <row r="64" spans="1:16" x14ac:dyDescent="0.25">
      <c r="A64" s="189" t="s">
        <v>6413</v>
      </c>
      <c r="B64" s="189" t="s">
        <v>6472</v>
      </c>
      <c r="C64" s="189" t="s">
        <v>358</v>
      </c>
      <c r="D64" t="s">
        <v>415</v>
      </c>
      <c r="E64" t="s">
        <v>416</v>
      </c>
      <c r="F64" s="42" t="s">
        <v>118</v>
      </c>
      <c r="H64" s="211"/>
      <c r="I64" s="211"/>
      <c r="J64" s="211"/>
      <c r="K64" s="211"/>
      <c r="L64" s="211"/>
      <c r="M64" s="211"/>
      <c r="N64" s="211"/>
      <c r="O64" s="211"/>
      <c r="P64" s="211"/>
    </row>
    <row r="65" spans="1:16" x14ac:dyDescent="0.25">
      <c r="A65" s="189" t="s">
        <v>6413</v>
      </c>
      <c r="B65" s="189" t="s">
        <v>6473</v>
      </c>
      <c r="C65" s="189" t="s">
        <v>358</v>
      </c>
      <c r="D65" t="s">
        <v>3811</v>
      </c>
      <c r="E65" t="s">
        <v>3815</v>
      </c>
      <c r="F65" s="42" t="s">
        <v>118</v>
      </c>
      <c r="H65" s="211"/>
      <c r="I65" s="211"/>
      <c r="J65" s="211"/>
      <c r="K65" s="211"/>
      <c r="L65" s="211"/>
      <c r="M65" s="211"/>
      <c r="N65" s="211"/>
      <c r="O65" s="211"/>
      <c r="P65" s="211"/>
    </row>
    <row r="66" spans="1:16" x14ac:dyDescent="0.25">
      <c r="A66" s="189" t="s">
        <v>6413</v>
      </c>
      <c r="B66" s="189" t="s">
        <v>6474</v>
      </c>
      <c r="C66" s="189" t="s">
        <v>358</v>
      </c>
      <c r="D66" t="s">
        <v>3811</v>
      </c>
      <c r="E66" t="s">
        <v>3815</v>
      </c>
      <c r="F66" s="42" t="s">
        <v>118</v>
      </c>
      <c r="H66" s="211"/>
      <c r="I66" s="211"/>
      <c r="J66" s="211"/>
      <c r="K66" s="211"/>
      <c r="L66" s="211"/>
      <c r="M66" s="211"/>
      <c r="N66" s="211"/>
      <c r="O66" s="211"/>
      <c r="P66" s="211"/>
    </row>
    <row r="67" spans="1:16" x14ac:dyDescent="0.25">
      <c r="A67" s="189" t="s">
        <v>6413</v>
      </c>
      <c r="B67" s="189" t="s">
        <v>6475</v>
      </c>
      <c r="C67" s="189" t="s">
        <v>358</v>
      </c>
      <c r="D67" t="s">
        <v>423</v>
      </c>
      <c r="E67" t="s">
        <v>424</v>
      </c>
      <c r="F67" s="42" t="s">
        <v>118</v>
      </c>
      <c r="H67" s="211"/>
      <c r="I67" s="211"/>
      <c r="J67" s="211"/>
      <c r="K67" s="211"/>
      <c r="L67" s="211"/>
      <c r="M67" s="211"/>
      <c r="N67" s="211"/>
      <c r="O67" s="211"/>
      <c r="P67" s="211"/>
    </row>
    <row r="68" spans="1:16" x14ac:dyDescent="0.25">
      <c r="A68" s="189" t="s">
        <v>6413</v>
      </c>
      <c r="B68" s="189" t="s">
        <v>6476</v>
      </c>
      <c r="C68" s="189" t="s">
        <v>358</v>
      </c>
      <c r="D68" t="s">
        <v>415</v>
      </c>
      <c r="E68" t="s">
        <v>416</v>
      </c>
      <c r="F68" s="42" t="s">
        <v>118</v>
      </c>
      <c r="H68" s="211"/>
      <c r="I68" s="211"/>
      <c r="J68" s="211"/>
      <c r="K68" s="211"/>
      <c r="L68" s="211"/>
      <c r="M68" s="211"/>
      <c r="N68" s="211"/>
      <c r="O68" s="211"/>
      <c r="P68" s="211"/>
    </row>
    <row r="69" spans="1:16" x14ac:dyDescent="0.25">
      <c r="A69" s="189" t="s">
        <v>6413</v>
      </c>
      <c r="B69" s="189" t="s">
        <v>6477</v>
      </c>
      <c r="C69" s="189" t="s">
        <v>358</v>
      </c>
      <c r="D69" t="s">
        <v>391</v>
      </c>
      <c r="E69" t="s">
        <v>392</v>
      </c>
      <c r="F69" s="42" t="s">
        <v>118</v>
      </c>
      <c r="H69" s="211"/>
      <c r="I69" s="211"/>
      <c r="J69" s="211"/>
      <c r="K69" s="211"/>
      <c r="L69" s="211"/>
      <c r="M69" s="211"/>
      <c r="N69" s="211"/>
      <c r="O69" s="211"/>
      <c r="P69" s="211"/>
    </row>
    <row r="70" spans="1:16" x14ac:dyDescent="0.25">
      <c r="A70" s="189" t="s">
        <v>6413</v>
      </c>
      <c r="B70" s="189" t="s">
        <v>6478</v>
      </c>
      <c r="C70" s="189" t="s">
        <v>358</v>
      </c>
      <c r="D70" t="s">
        <v>296</v>
      </c>
      <c r="E70" t="s">
        <v>336</v>
      </c>
      <c r="F70" s="42" t="s">
        <v>150</v>
      </c>
      <c r="H70" s="211"/>
      <c r="I70" s="211"/>
      <c r="J70" s="211"/>
      <c r="K70" s="211"/>
      <c r="L70" s="211"/>
      <c r="M70" s="211"/>
      <c r="N70" s="211"/>
      <c r="O70" s="211"/>
      <c r="P70" s="211"/>
    </row>
    <row r="71" spans="1:16" x14ac:dyDescent="0.25">
      <c r="A71" s="189" t="s">
        <v>6413</v>
      </c>
      <c r="B71" s="189" t="s">
        <v>6479</v>
      </c>
      <c r="C71" s="189" t="s">
        <v>358</v>
      </c>
      <c r="D71" t="s">
        <v>383</v>
      </c>
      <c r="E71" t="s">
        <v>384</v>
      </c>
      <c r="F71" s="42" t="s">
        <v>118</v>
      </c>
      <c r="H71" s="211"/>
      <c r="I71" s="211"/>
      <c r="J71" s="211"/>
      <c r="K71" s="211"/>
      <c r="L71" s="211"/>
      <c r="M71" s="211"/>
      <c r="N71" s="211"/>
      <c r="O71" s="211"/>
      <c r="P71" s="211"/>
    </row>
    <row r="72" spans="1:16" x14ac:dyDescent="0.25">
      <c r="A72" s="189" t="s">
        <v>6413</v>
      </c>
      <c r="B72" s="189" t="s">
        <v>6480</v>
      </c>
      <c r="C72" s="189" t="s">
        <v>358</v>
      </c>
      <c r="D72" t="s">
        <v>391</v>
      </c>
      <c r="E72" t="s">
        <v>392</v>
      </c>
      <c r="F72" s="42" t="s">
        <v>118</v>
      </c>
      <c r="H72" s="211"/>
      <c r="I72" s="211"/>
      <c r="J72" s="211"/>
      <c r="K72" s="211"/>
      <c r="L72" s="211"/>
      <c r="M72" s="211"/>
      <c r="N72" s="211"/>
      <c r="O72" s="211"/>
      <c r="P72" s="211"/>
    </row>
    <row r="73" spans="1:16" x14ac:dyDescent="0.25">
      <c r="A73" s="189" t="s">
        <v>6413</v>
      </c>
      <c r="B73" s="189" t="s">
        <v>6481</v>
      </c>
      <c r="C73" s="189" t="s">
        <v>358</v>
      </c>
      <c r="D73" t="s">
        <v>429</v>
      </c>
      <c r="E73" t="s">
        <v>430</v>
      </c>
      <c r="F73" s="42" t="s">
        <v>118</v>
      </c>
      <c r="H73" s="211"/>
      <c r="I73" s="211"/>
      <c r="J73" s="211"/>
      <c r="K73" s="211"/>
      <c r="L73" s="211"/>
      <c r="M73" s="211"/>
      <c r="N73" s="211"/>
      <c r="O73" s="211"/>
      <c r="P73" s="211"/>
    </row>
    <row r="74" spans="1:16" x14ac:dyDescent="0.25">
      <c r="A74" s="189" t="s">
        <v>6413</v>
      </c>
      <c r="B74" s="189" t="s">
        <v>6482</v>
      </c>
      <c r="C74" s="189" t="s">
        <v>358</v>
      </c>
      <c r="D74" t="s">
        <v>423</v>
      </c>
      <c r="E74" t="s">
        <v>424</v>
      </c>
      <c r="F74" s="42" t="s">
        <v>118</v>
      </c>
      <c r="H74" s="211"/>
      <c r="I74" s="211"/>
      <c r="J74" s="211"/>
      <c r="K74" s="211"/>
      <c r="L74" s="211"/>
      <c r="M74" s="211"/>
      <c r="N74" s="211"/>
      <c r="O74" s="211"/>
      <c r="P74" s="211"/>
    </row>
    <row r="75" spans="1:16" x14ac:dyDescent="0.25">
      <c r="A75" s="189" t="s">
        <v>6413</v>
      </c>
      <c r="B75" s="189" t="s">
        <v>6483</v>
      </c>
      <c r="C75" s="189" t="s">
        <v>358</v>
      </c>
      <c r="D75" t="s">
        <v>415</v>
      </c>
      <c r="E75" t="s">
        <v>416</v>
      </c>
      <c r="F75" s="42" t="s">
        <v>118</v>
      </c>
      <c r="H75" s="211"/>
      <c r="I75" s="211"/>
      <c r="J75" s="211"/>
      <c r="K75" s="211"/>
      <c r="L75" s="211"/>
      <c r="M75" s="211"/>
      <c r="N75" s="211"/>
      <c r="O75" s="211"/>
      <c r="P75" s="211"/>
    </row>
    <row r="76" spans="1:16" x14ac:dyDescent="0.25">
      <c r="A76" s="189" t="s">
        <v>6413</v>
      </c>
      <c r="B76" s="189" t="s">
        <v>6484</v>
      </c>
      <c r="C76" s="189" t="s">
        <v>358</v>
      </c>
      <c r="D76" t="s">
        <v>415</v>
      </c>
      <c r="E76" t="s">
        <v>416</v>
      </c>
      <c r="F76" s="42" t="s">
        <v>118</v>
      </c>
      <c r="H76" s="211"/>
      <c r="I76" s="211"/>
      <c r="J76" s="211"/>
      <c r="K76" s="211"/>
      <c r="L76" s="211"/>
      <c r="M76" s="211"/>
      <c r="N76" s="211"/>
      <c r="O76" s="211"/>
      <c r="P76" s="211"/>
    </row>
    <row r="77" spans="1:16" x14ac:dyDescent="0.25">
      <c r="A77" s="189" t="s">
        <v>6413</v>
      </c>
      <c r="B77" s="189" t="s">
        <v>6485</v>
      </c>
      <c r="C77" s="189" t="s">
        <v>358</v>
      </c>
      <c r="D77" t="s">
        <v>391</v>
      </c>
      <c r="E77" t="s">
        <v>392</v>
      </c>
      <c r="F77" s="42" t="s">
        <v>118</v>
      </c>
      <c r="H77" s="211"/>
      <c r="I77" s="211"/>
      <c r="J77" s="211"/>
      <c r="K77" s="211"/>
      <c r="L77" s="211"/>
      <c r="M77" s="211"/>
      <c r="N77" s="211"/>
      <c r="O77" s="211"/>
      <c r="P77" s="211"/>
    </row>
    <row r="78" spans="1:16" x14ac:dyDescent="0.25">
      <c r="A78" s="189" t="s">
        <v>6413</v>
      </c>
      <c r="B78" s="189" t="s">
        <v>6486</v>
      </c>
      <c r="C78" s="189" t="s">
        <v>358</v>
      </c>
      <c r="D78" t="s">
        <v>391</v>
      </c>
      <c r="E78" t="s">
        <v>393</v>
      </c>
      <c r="F78" s="42" t="s">
        <v>118</v>
      </c>
      <c r="H78" s="211"/>
      <c r="I78" s="211"/>
      <c r="J78" s="211"/>
      <c r="K78" s="211"/>
      <c r="L78" s="211"/>
      <c r="M78" s="211"/>
      <c r="N78" s="211"/>
      <c r="O78" s="211"/>
      <c r="P78" s="211"/>
    </row>
    <row r="79" spans="1:16" x14ac:dyDescent="0.25">
      <c r="A79" s="189" t="s">
        <v>6413</v>
      </c>
      <c r="B79" s="189" t="s">
        <v>6487</v>
      </c>
      <c r="C79" s="189" t="s">
        <v>358</v>
      </c>
      <c r="D79" t="s">
        <v>391</v>
      </c>
      <c r="E79" t="s">
        <v>393</v>
      </c>
      <c r="F79" s="42" t="s">
        <v>118</v>
      </c>
      <c r="H79" s="211"/>
      <c r="I79" s="211"/>
      <c r="J79" s="211"/>
      <c r="K79" s="211"/>
      <c r="L79" s="211"/>
      <c r="M79" s="211"/>
      <c r="N79" s="211"/>
      <c r="O79" s="211"/>
      <c r="P79" s="211"/>
    </row>
    <row r="80" spans="1:16" x14ac:dyDescent="0.25">
      <c r="A80" s="189" t="s">
        <v>6413</v>
      </c>
      <c r="B80" s="189" t="s">
        <v>6488</v>
      </c>
      <c r="C80" s="189" t="s">
        <v>358</v>
      </c>
      <c r="D80" t="s">
        <v>415</v>
      </c>
      <c r="E80" t="s">
        <v>416</v>
      </c>
      <c r="F80" s="42" t="s">
        <v>118</v>
      </c>
      <c r="H80" s="211"/>
      <c r="I80" s="211"/>
      <c r="J80" s="211"/>
      <c r="K80" s="211"/>
      <c r="L80" s="211"/>
      <c r="M80" s="211"/>
      <c r="N80" s="211"/>
      <c r="O80" s="211"/>
      <c r="P80" s="211"/>
    </row>
    <row r="81" spans="1:16" x14ac:dyDescent="0.25">
      <c r="A81" s="189" t="s">
        <v>6413</v>
      </c>
      <c r="B81" s="189" t="s">
        <v>6489</v>
      </c>
      <c r="C81" s="189" t="s">
        <v>358</v>
      </c>
      <c r="D81" t="s">
        <v>421</v>
      </c>
      <c r="E81" t="s">
        <v>422</v>
      </c>
      <c r="F81" s="42" t="s">
        <v>118</v>
      </c>
      <c r="H81" s="211"/>
      <c r="I81" s="211"/>
      <c r="J81" s="211"/>
      <c r="K81" s="211"/>
      <c r="L81" s="211"/>
      <c r="M81" s="211"/>
      <c r="N81" s="211"/>
      <c r="O81" s="211"/>
      <c r="P81" s="211"/>
    </row>
    <row r="82" spans="1:16" x14ac:dyDescent="0.25">
      <c r="A82" s="189" t="s">
        <v>6413</v>
      </c>
      <c r="B82" s="189" t="s">
        <v>6490</v>
      </c>
      <c r="C82" s="189" t="s">
        <v>358</v>
      </c>
      <c r="D82" t="s">
        <v>404</v>
      </c>
      <c r="E82" t="s">
        <v>405</v>
      </c>
      <c r="F82" s="42" t="s">
        <v>118</v>
      </c>
      <c r="H82" s="211"/>
      <c r="I82" s="211"/>
      <c r="J82" s="211"/>
      <c r="K82" s="211"/>
      <c r="L82" s="211"/>
      <c r="M82" s="211"/>
      <c r="N82" s="211"/>
      <c r="O82" s="211"/>
      <c r="P82" s="211"/>
    </row>
    <row r="83" spans="1:16" x14ac:dyDescent="0.25">
      <c r="A83" s="189" t="s">
        <v>6413</v>
      </c>
      <c r="B83" s="189" t="s">
        <v>6491</v>
      </c>
      <c r="C83" s="189" t="s">
        <v>358</v>
      </c>
      <c r="D83" t="s">
        <v>437</v>
      </c>
      <c r="E83" t="s">
        <v>449</v>
      </c>
      <c r="F83" s="42" t="s">
        <v>118</v>
      </c>
      <c r="H83" s="211"/>
      <c r="I83" s="211"/>
      <c r="J83" s="211"/>
      <c r="K83" s="211"/>
      <c r="L83" s="211"/>
      <c r="M83" s="211"/>
      <c r="N83" s="211"/>
      <c r="O83" s="211"/>
      <c r="P83" s="211"/>
    </row>
    <row r="84" spans="1:16" x14ac:dyDescent="0.25">
      <c r="A84" s="189" t="s">
        <v>6413</v>
      </c>
      <c r="B84" s="189" t="s">
        <v>6492</v>
      </c>
      <c r="C84" s="189" t="s">
        <v>358</v>
      </c>
      <c r="D84" t="s">
        <v>429</v>
      </c>
      <c r="E84" t="s">
        <v>430</v>
      </c>
      <c r="F84" s="42" t="s">
        <v>118</v>
      </c>
      <c r="H84" s="211"/>
      <c r="I84" s="211"/>
      <c r="J84" s="211"/>
      <c r="K84" s="211"/>
      <c r="L84" s="211"/>
      <c r="M84" s="211"/>
      <c r="N84" s="211"/>
      <c r="O84" s="211"/>
      <c r="P84" s="211"/>
    </row>
    <row r="85" spans="1:16" x14ac:dyDescent="0.25">
      <c r="A85" s="189" t="s">
        <v>6413</v>
      </c>
      <c r="B85" s="189" t="s">
        <v>6493</v>
      </c>
      <c r="C85" s="189" t="s">
        <v>358</v>
      </c>
      <c r="D85" t="s">
        <v>396</v>
      </c>
      <c r="E85" t="s">
        <v>397</v>
      </c>
      <c r="F85" s="42" t="s">
        <v>118</v>
      </c>
      <c r="H85" s="211"/>
      <c r="I85" s="211"/>
      <c r="J85" s="211"/>
      <c r="K85" s="211"/>
      <c r="L85" s="211"/>
      <c r="M85" s="211"/>
      <c r="N85" s="211"/>
      <c r="O85" s="211"/>
      <c r="P85" s="211"/>
    </row>
    <row r="86" spans="1:16" x14ac:dyDescent="0.25">
      <c r="A86" s="189" t="s">
        <v>6413</v>
      </c>
      <c r="B86" s="189" t="s">
        <v>6494</v>
      </c>
      <c r="C86" s="189" t="s">
        <v>358</v>
      </c>
      <c r="D86" t="s">
        <v>369</v>
      </c>
      <c r="E86" t="s">
        <v>370</v>
      </c>
      <c r="F86" s="42" t="s">
        <v>118</v>
      </c>
      <c r="H86" s="211"/>
      <c r="I86" s="211"/>
      <c r="J86" s="211"/>
      <c r="K86" s="211"/>
      <c r="L86" s="211"/>
      <c r="M86" s="211"/>
      <c r="N86" s="211"/>
      <c r="O86" s="211"/>
      <c r="P86" s="211"/>
    </row>
    <row r="87" spans="1:16" x14ac:dyDescent="0.25">
      <c r="A87" s="189" t="s">
        <v>6413</v>
      </c>
      <c r="B87" s="189" t="s">
        <v>6495</v>
      </c>
      <c r="C87" s="189" t="s">
        <v>358</v>
      </c>
      <c r="D87" t="s">
        <v>294</v>
      </c>
      <c r="E87" t="s">
        <v>351</v>
      </c>
      <c r="F87" s="42" t="s">
        <v>150</v>
      </c>
      <c r="H87" s="211"/>
      <c r="I87" s="211"/>
      <c r="J87" s="211"/>
      <c r="K87" s="211"/>
      <c r="L87" s="211"/>
      <c r="M87" s="211"/>
      <c r="N87" s="211"/>
      <c r="O87" s="211"/>
      <c r="P87" s="211"/>
    </row>
    <row r="88" spans="1:16" x14ac:dyDescent="0.25">
      <c r="A88" s="189" t="s">
        <v>6413</v>
      </c>
      <c r="B88" s="189" t="s">
        <v>6496</v>
      </c>
      <c r="C88" s="189" t="s">
        <v>358</v>
      </c>
      <c r="D88" t="s">
        <v>369</v>
      </c>
      <c r="E88" t="s">
        <v>370</v>
      </c>
      <c r="F88" s="42" t="s">
        <v>118</v>
      </c>
      <c r="H88" s="211"/>
      <c r="I88" s="211"/>
      <c r="J88" s="211"/>
      <c r="K88" s="211"/>
      <c r="L88" s="211"/>
      <c r="M88" s="211"/>
      <c r="N88" s="211"/>
      <c r="O88" s="211"/>
      <c r="P88" s="211"/>
    </row>
    <row r="89" spans="1:16" x14ac:dyDescent="0.25">
      <c r="A89" s="189" t="s">
        <v>6413</v>
      </c>
      <c r="B89" s="189" t="s">
        <v>6497</v>
      </c>
      <c r="C89" s="189" t="s">
        <v>358</v>
      </c>
      <c r="D89" t="s">
        <v>394</v>
      </c>
      <c r="E89" t="s">
        <v>395</v>
      </c>
      <c r="F89" s="42" t="s">
        <v>118</v>
      </c>
      <c r="H89" s="211"/>
      <c r="I89" s="211"/>
      <c r="J89" s="211"/>
      <c r="K89" s="211"/>
      <c r="L89" s="211"/>
      <c r="M89" s="211"/>
      <c r="N89" s="211"/>
      <c r="O89" s="211"/>
      <c r="P89" s="211"/>
    </row>
    <row r="90" spans="1:16" x14ac:dyDescent="0.25">
      <c r="A90" s="189" t="s">
        <v>6413</v>
      </c>
      <c r="B90" s="189" t="s">
        <v>6498</v>
      </c>
      <c r="C90" s="189" t="s">
        <v>358</v>
      </c>
      <c r="D90" t="s">
        <v>421</v>
      </c>
      <c r="E90" t="s">
        <v>422</v>
      </c>
      <c r="F90" s="42" t="s">
        <v>118</v>
      </c>
      <c r="H90" s="211"/>
      <c r="I90" s="211"/>
      <c r="J90" s="211"/>
      <c r="K90" s="211"/>
      <c r="L90" s="211"/>
      <c r="M90" s="211"/>
      <c r="N90" s="211"/>
      <c r="O90" s="211"/>
      <c r="P90" s="211"/>
    </row>
    <row r="91" spans="1:16" x14ac:dyDescent="0.25">
      <c r="A91" s="189" t="s">
        <v>6413</v>
      </c>
      <c r="B91" s="189" t="s">
        <v>6499</v>
      </c>
      <c r="C91" s="189" t="s">
        <v>358</v>
      </c>
      <c r="D91" t="s">
        <v>415</v>
      </c>
      <c r="E91" t="s">
        <v>416</v>
      </c>
      <c r="F91" s="42" t="s">
        <v>118</v>
      </c>
      <c r="H91" s="211"/>
      <c r="I91" s="211"/>
      <c r="J91" s="211"/>
      <c r="K91" s="211"/>
      <c r="L91" s="211"/>
      <c r="M91" s="211"/>
      <c r="N91" s="211"/>
      <c r="O91" s="211"/>
      <c r="P91" s="211"/>
    </row>
    <row r="92" spans="1:16" x14ac:dyDescent="0.25">
      <c r="A92" s="189" t="s">
        <v>6413</v>
      </c>
      <c r="B92" s="189" t="s">
        <v>6500</v>
      </c>
      <c r="C92" s="189" t="s">
        <v>358</v>
      </c>
      <c r="D92" t="s">
        <v>406</v>
      </c>
      <c r="E92" t="s">
        <v>1879</v>
      </c>
      <c r="F92" s="42" t="s">
        <v>118</v>
      </c>
      <c r="H92" s="211"/>
      <c r="I92" s="211"/>
      <c r="J92" s="211"/>
      <c r="K92" s="211"/>
      <c r="L92" s="211"/>
      <c r="M92" s="211"/>
      <c r="N92" s="211"/>
      <c r="O92" s="211"/>
      <c r="P92" s="211"/>
    </row>
    <row r="93" spans="1:16" x14ac:dyDescent="0.25">
      <c r="A93" s="189" t="s">
        <v>6413</v>
      </c>
      <c r="B93" s="189" t="s">
        <v>6501</v>
      </c>
      <c r="C93" s="189" t="s">
        <v>358</v>
      </c>
      <c r="D93" t="s">
        <v>396</v>
      </c>
      <c r="E93" t="s">
        <v>397</v>
      </c>
      <c r="F93" s="42" t="s">
        <v>118</v>
      </c>
      <c r="H93" s="211"/>
      <c r="I93" s="211"/>
      <c r="J93" s="211"/>
      <c r="K93" s="211"/>
      <c r="L93" s="211"/>
      <c r="M93" s="211"/>
      <c r="N93" s="211"/>
      <c r="O93" s="211"/>
      <c r="P93" s="211"/>
    </row>
    <row r="94" spans="1:16" x14ac:dyDescent="0.25">
      <c r="A94" s="189" t="s">
        <v>6413</v>
      </c>
      <c r="B94" s="189" t="s">
        <v>6502</v>
      </c>
      <c r="C94" s="189" t="s">
        <v>358</v>
      </c>
      <c r="D94" t="s">
        <v>406</v>
      </c>
      <c r="E94" t="s">
        <v>1879</v>
      </c>
      <c r="F94" s="42" t="s">
        <v>118</v>
      </c>
      <c r="H94" s="211"/>
      <c r="I94" s="211"/>
      <c r="J94" s="211"/>
      <c r="K94" s="211"/>
      <c r="L94" s="211"/>
      <c r="M94" s="211"/>
      <c r="N94" s="211"/>
      <c r="O94" s="211"/>
      <c r="P94" s="211"/>
    </row>
    <row r="95" spans="1:16" x14ac:dyDescent="0.25">
      <c r="A95" s="189" t="s">
        <v>6413</v>
      </c>
      <c r="B95" s="189" t="s">
        <v>6503</v>
      </c>
      <c r="C95" s="189" t="s">
        <v>358</v>
      </c>
      <c r="D95" t="s">
        <v>389</v>
      </c>
      <c r="E95" t="s">
        <v>390</v>
      </c>
      <c r="F95" s="42" t="s">
        <v>118</v>
      </c>
      <c r="H95" s="211"/>
      <c r="I95" s="211"/>
      <c r="J95" s="211"/>
      <c r="K95" s="211"/>
      <c r="L95" s="211"/>
      <c r="M95" s="211"/>
      <c r="N95" s="211"/>
      <c r="O95" s="211"/>
      <c r="P95" s="211"/>
    </row>
    <row r="96" spans="1:16" x14ac:dyDescent="0.25">
      <c r="A96" s="189" t="s">
        <v>6413</v>
      </c>
      <c r="B96" s="189" t="s">
        <v>6504</v>
      </c>
      <c r="C96" s="189" t="s">
        <v>358</v>
      </c>
      <c r="D96" t="s">
        <v>539</v>
      </c>
      <c r="E96" t="s">
        <v>1188</v>
      </c>
      <c r="F96" s="42" t="s">
        <v>118</v>
      </c>
      <c r="H96" s="211"/>
      <c r="I96" s="211"/>
      <c r="J96" s="211"/>
      <c r="K96" s="211"/>
      <c r="L96" s="211"/>
      <c r="M96" s="211"/>
      <c r="N96" s="211"/>
      <c r="O96" s="211"/>
      <c r="P96" s="211"/>
    </row>
    <row r="97" spans="1:16" x14ac:dyDescent="0.25">
      <c r="A97" s="189" t="s">
        <v>6413</v>
      </c>
      <c r="B97" s="189" t="s">
        <v>6505</v>
      </c>
      <c r="C97" s="189" t="s">
        <v>358</v>
      </c>
      <c r="D97" t="s">
        <v>12883</v>
      </c>
      <c r="E97" t="s">
        <v>1812</v>
      </c>
      <c r="F97" s="42" t="s">
        <v>118</v>
      </c>
      <c r="H97" s="211"/>
      <c r="I97" s="211"/>
      <c r="J97" s="211"/>
      <c r="K97" s="211"/>
      <c r="L97" s="211"/>
      <c r="M97" s="211"/>
      <c r="N97" s="211"/>
      <c r="O97" s="211"/>
      <c r="P97" s="211"/>
    </row>
    <row r="98" spans="1:16" x14ac:dyDescent="0.25">
      <c r="A98" s="189" t="s">
        <v>6413</v>
      </c>
      <c r="B98" s="189" t="s">
        <v>6506</v>
      </c>
      <c r="C98" s="189" t="s">
        <v>358</v>
      </c>
      <c r="D98" t="s">
        <v>12883</v>
      </c>
      <c r="E98" t="s">
        <v>1812</v>
      </c>
      <c r="F98" s="42" t="s">
        <v>118</v>
      </c>
      <c r="H98" s="211"/>
      <c r="I98" s="211"/>
      <c r="J98" s="211"/>
      <c r="K98" s="211"/>
      <c r="L98" s="211"/>
      <c r="M98" s="211"/>
      <c r="N98" s="211"/>
      <c r="O98" s="211"/>
      <c r="P98" s="211"/>
    </row>
    <row r="99" spans="1:16" x14ac:dyDescent="0.25">
      <c r="A99" s="189" t="s">
        <v>6413</v>
      </c>
      <c r="B99" s="189" t="s">
        <v>6507</v>
      </c>
      <c r="C99" s="189" t="s">
        <v>358</v>
      </c>
      <c r="D99" t="s">
        <v>406</v>
      </c>
      <c r="E99" t="s">
        <v>1879</v>
      </c>
      <c r="F99" s="42" t="s">
        <v>118</v>
      </c>
      <c r="H99" s="211"/>
      <c r="I99" s="211"/>
      <c r="J99" s="211"/>
      <c r="K99" s="211"/>
      <c r="L99" s="211"/>
      <c r="M99" s="211"/>
      <c r="N99" s="211"/>
      <c r="O99" s="211"/>
      <c r="P99" s="211"/>
    </row>
    <row r="100" spans="1:16" x14ac:dyDescent="0.25">
      <c r="A100" s="189" t="s">
        <v>6413</v>
      </c>
      <c r="B100" s="189" t="s">
        <v>6508</v>
      </c>
      <c r="C100" s="189" t="s">
        <v>358</v>
      </c>
      <c r="D100" t="s">
        <v>385</v>
      </c>
      <c r="E100" t="s">
        <v>386</v>
      </c>
      <c r="F100" s="42" t="s">
        <v>118</v>
      </c>
      <c r="H100" s="211"/>
      <c r="I100" s="211"/>
      <c r="J100" s="211"/>
      <c r="K100" s="211"/>
      <c r="L100" s="211"/>
      <c r="M100" s="211"/>
      <c r="N100" s="211"/>
      <c r="O100" s="211"/>
      <c r="P100" s="211"/>
    </row>
    <row r="101" spans="1:16" x14ac:dyDescent="0.25">
      <c r="A101" s="189" t="s">
        <v>6413</v>
      </c>
      <c r="B101" s="189" t="s">
        <v>6509</v>
      </c>
      <c r="C101" s="189" t="s">
        <v>358</v>
      </c>
      <c r="D101" t="s">
        <v>389</v>
      </c>
      <c r="E101" t="s">
        <v>390</v>
      </c>
      <c r="F101" s="42" t="s">
        <v>118</v>
      </c>
      <c r="H101" s="211"/>
      <c r="I101" s="211"/>
      <c r="J101" s="211"/>
      <c r="K101" s="211"/>
      <c r="L101" s="211"/>
      <c r="M101" s="211"/>
      <c r="N101" s="211"/>
      <c r="O101" s="211"/>
      <c r="P101" s="211"/>
    </row>
    <row r="102" spans="1:16" x14ac:dyDescent="0.25">
      <c r="A102" s="189" t="s">
        <v>6413</v>
      </c>
      <c r="B102" s="189" t="s">
        <v>6510</v>
      </c>
      <c r="C102" s="189" t="s">
        <v>358</v>
      </c>
      <c r="D102" t="s">
        <v>581</v>
      </c>
      <c r="E102" t="s">
        <v>582</v>
      </c>
      <c r="F102" s="42" t="s">
        <v>118</v>
      </c>
      <c r="H102" s="211"/>
      <c r="I102" s="211"/>
      <c r="J102" s="211"/>
      <c r="K102" s="211"/>
      <c r="L102" s="211"/>
      <c r="M102" s="211"/>
      <c r="N102" s="211"/>
      <c r="O102" s="211"/>
      <c r="P102" s="211"/>
    </row>
    <row r="103" spans="1:16" x14ac:dyDescent="0.25">
      <c r="A103" s="189" t="s">
        <v>6413</v>
      </c>
      <c r="B103" s="189" t="s">
        <v>6511</v>
      </c>
      <c r="C103" s="189" t="s">
        <v>358</v>
      </c>
      <c r="D103" t="s">
        <v>528</v>
      </c>
      <c r="E103" t="s">
        <v>529</v>
      </c>
      <c r="F103" s="42" t="s">
        <v>118</v>
      </c>
      <c r="H103" s="211"/>
      <c r="I103" s="211"/>
      <c r="J103" s="211"/>
      <c r="K103" s="211"/>
      <c r="L103" s="211"/>
      <c r="M103" s="211"/>
      <c r="N103" s="211"/>
      <c r="O103" s="211"/>
      <c r="P103" s="211"/>
    </row>
    <row r="104" spans="1:16" x14ac:dyDescent="0.25">
      <c r="A104" s="189" t="s">
        <v>6413</v>
      </c>
      <c r="B104" s="189" t="s">
        <v>6512</v>
      </c>
      <c r="C104" s="189" t="s">
        <v>358</v>
      </c>
      <c r="D104" t="s">
        <v>829</v>
      </c>
      <c r="E104" t="s">
        <v>831</v>
      </c>
      <c r="F104" s="42" t="s">
        <v>118</v>
      </c>
      <c r="H104" s="211"/>
      <c r="I104" s="211"/>
      <c r="J104" s="211"/>
      <c r="K104" s="211"/>
      <c r="L104" s="211"/>
      <c r="M104" s="211"/>
      <c r="N104" s="211"/>
      <c r="O104" s="211"/>
      <c r="P104" s="211"/>
    </row>
    <row r="105" spans="1:16" x14ac:dyDescent="0.25">
      <c r="A105" s="189" t="s">
        <v>6413</v>
      </c>
      <c r="B105" s="189" t="s">
        <v>6513</v>
      </c>
      <c r="C105" s="189" t="s">
        <v>358</v>
      </c>
      <c r="D105" t="s">
        <v>445</v>
      </c>
      <c r="E105" t="s">
        <v>446</v>
      </c>
      <c r="F105" s="42" t="s">
        <v>118</v>
      </c>
      <c r="H105" s="211"/>
      <c r="I105" s="211"/>
      <c r="J105" s="211"/>
      <c r="K105" s="211"/>
      <c r="L105" s="211"/>
      <c r="M105" s="211"/>
      <c r="N105" s="211"/>
      <c r="O105" s="211"/>
      <c r="P105" s="211"/>
    </row>
    <row r="106" spans="1:16" x14ac:dyDescent="0.25">
      <c r="A106" s="189" t="s">
        <v>6413</v>
      </c>
      <c r="B106" s="189" t="s">
        <v>6514</v>
      </c>
      <c r="C106" s="189" t="s">
        <v>358</v>
      </c>
      <c r="D106" t="s">
        <v>5550</v>
      </c>
      <c r="E106" t="s">
        <v>5551</v>
      </c>
      <c r="F106" s="42" t="s">
        <v>118</v>
      </c>
      <c r="H106" s="211"/>
      <c r="I106" s="211"/>
      <c r="J106" s="211"/>
      <c r="K106" s="211"/>
      <c r="L106" s="211"/>
      <c r="M106" s="211"/>
      <c r="N106" s="211"/>
      <c r="O106" s="211"/>
      <c r="P106" s="211"/>
    </row>
    <row r="107" spans="1:16" x14ac:dyDescent="0.25">
      <c r="A107" s="189" t="s">
        <v>6413</v>
      </c>
      <c r="B107" s="189" t="s">
        <v>6515</v>
      </c>
      <c r="C107" s="189" t="s">
        <v>358</v>
      </c>
      <c r="D107" t="s">
        <v>4763</v>
      </c>
      <c r="E107" t="s">
        <v>4765</v>
      </c>
      <c r="F107" s="42" t="s">
        <v>118</v>
      </c>
      <c r="H107" s="211"/>
      <c r="I107" s="211"/>
      <c r="J107" s="211"/>
      <c r="K107" s="211"/>
      <c r="L107" s="211"/>
      <c r="M107" s="211"/>
      <c r="N107" s="211"/>
      <c r="O107" s="211"/>
      <c r="P107" s="211"/>
    </row>
    <row r="108" spans="1:16" x14ac:dyDescent="0.25">
      <c r="A108" s="189" t="s">
        <v>6413</v>
      </c>
      <c r="B108" s="189" t="s">
        <v>6516</v>
      </c>
      <c r="C108" s="189" t="s">
        <v>358</v>
      </c>
      <c r="D108" t="s">
        <v>539</v>
      </c>
      <c r="E108" t="s">
        <v>1188</v>
      </c>
      <c r="F108" s="42" t="s">
        <v>118</v>
      </c>
      <c r="H108" s="211"/>
      <c r="I108" s="211"/>
      <c r="J108" s="211"/>
      <c r="K108" s="211"/>
      <c r="L108" s="211"/>
      <c r="M108" s="211"/>
      <c r="N108" s="211"/>
      <c r="O108" s="211"/>
      <c r="P108" s="211"/>
    </row>
    <row r="109" spans="1:16" x14ac:dyDescent="0.25">
      <c r="A109" s="189" t="s">
        <v>6413</v>
      </c>
      <c r="B109" s="189" t="s">
        <v>6517</v>
      </c>
      <c r="C109" s="189" t="s">
        <v>358</v>
      </c>
      <c r="D109" t="s">
        <v>5860</v>
      </c>
      <c r="E109" t="s">
        <v>5862</v>
      </c>
      <c r="F109" s="42" t="s">
        <v>118</v>
      </c>
      <c r="H109" s="211"/>
      <c r="I109" s="211"/>
      <c r="J109" s="211"/>
      <c r="K109" s="211"/>
      <c r="L109" s="211"/>
      <c r="M109" s="211"/>
      <c r="N109" s="211"/>
      <c r="O109" s="211"/>
      <c r="P109" s="211"/>
    </row>
    <row r="110" spans="1:16" x14ac:dyDescent="0.25">
      <c r="A110" s="189" t="s">
        <v>6518</v>
      </c>
      <c r="B110" s="189" t="s">
        <v>6519</v>
      </c>
      <c r="C110" s="189" t="s">
        <v>358</v>
      </c>
      <c r="D110" t="s">
        <v>290</v>
      </c>
      <c r="E110" t="s">
        <v>291</v>
      </c>
      <c r="F110" s="42" t="s">
        <v>170</v>
      </c>
      <c r="H110" s="211"/>
      <c r="I110" s="211"/>
      <c r="J110" s="211"/>
      <c r="K110" s="211"/>
      <c r="L110" s="211"/>
      <c r="M110" s="211"/>
      <c r="N110" s="211"/>
      <c r="O110" s="211"/>
      <c r="P110" s="211"/>
    </row>
    <row r="111" spans="1:16" x14ac:dyDescent="0.25">
      <c r="A111" s="189" t="s">
        <v>6518</v>
      </c>
      <c r="B111" s="189" t="s">
        <v>6520</v>
      </c>
      <c r="C111" s="189" t="s">
        <v>358</v>
      </c>
      <c r="D111" t="s">
        <v>290</v>
      </c>
      <c r="E111" t="s">
        <v>291</v>
      </c>
      <c r="F111" s="42" t="s">
        <v>170</v>
      </c>
      <c r="H111" s="211"/>
      <c r="I111" s="211"/>
      <c r="J111" s="211"/>
      <c r="K111" s="211"/>
      <c r="L111" s="211"/>
      <c r="M111" s="211"/>
      <c r="N111" s="211"/>
      <c r="O111" s="211"/>
      <c r="P111" s="211"/>
    </row>
    <row r="112" spans="1:16" x14ac:dyDescent="0.25">
      <c r="A112" s="189" t="s">
        <v>6518</v>
      </c>
      <c r="B112" s="189" t="s">
        <v>6521</v>
      </c>
      <c r="C112" s="189" t="s">
        <v>358</v>
      </c>
      <c r="D112" t="s">
        <v>290</v>
      </c>
      <c r="E112" t="s">
        <v>291</v>
      </c>
      <c r="F112" s="42" t="s">
        <v>170</v>
      </c>
      <c r="H112" s="211"/>
      <c r="I112" s="211"/>
      <c r="J112" s="211"/>
      <c r="K112" s="211"/>
      <c r="L112" s="211"/>
      <c r="M112" s="211"/>
      <c r="N112" s="211"/>
      <c r="O112" s="211"/>
      <c r="P112" s="211"/>
    </row>
    <row r="113" spans="1:16" x14ac:dyDescent="0.25">
      <c r="A113" s="189" t="s">
        <v>6518</v>
      </c>
      <c r="B113" s="189" t="s">
        <v>6522</v>
      </c>
      <c r="C113" s="189" t="s">
        <v>358</v>
      </c>
      <c r="D113" t="s">
        <v>290</v>
      </c>
      <c r="E113" t="s">
        <v>291</v>
      </c>
      <c r="F113" s="42" t="s">
        <v>170</v>
      </c>
      <c r="H113" s="211"/>
      <c r="I113" s="211"/>
      <c r="J113" s="211"/>
      <c r="K113" s="211"/>
      <c r="L113" s="211"/>
      <c r="M113" s="211"/>
      <c r="N113" s="211"/>
      <c r="O113" s="211"/>
      <c r="P113" s="211"/>
    </row>
    <row r="114" spans="1:16" x14ac:dyDescent="0.25">
      <c r="A114" s="189" t="s">
        <v>6518</v>
      </c>
      <c r="B114" s="189" t="s">
        <v>6523</v>
      </c>
      <c r="C114" s="189" t="s">
        <v>358</v>
      </c>
      <c r="D114" t="s">
        <v>290</v>
      </c>
      <c r="E114" t="s">
        <v>291</v>
      </c>
      <c r="F114" s="42" t="s">
        <v>170</v>
      </c>
      <c r="H114" s="211"/>
      <c r="I114" s="211"/>
      <c r="J114" s="211"/>
      <c r="K114" s="211"/>
      <c r="L114" s="211"/>
      <c r="M114" s="211"/>
      <c r="N114" s="211"/>
      <c r="O114" s="211"/>
      <c r="P114" s="211"/>
    </row>
    <row r="115" spans="1:16" x14ac:dyDescent="0.25">
      <c r="A115" s="189" t="s">
        <v>6518</v>
      </c>
      <c r="B115" s="189" t="s">
        <v>6524</v>
      </c>
      <c r="C115" s="189" t="s">
        <v>358</v>
      </c>
      <c r="D115" t="s">
        <v>290</v>
      </c>
      <c r="E115" t="s">
        <v>291</v>
      </c>
      <c r="F115" s="42" t="s">
        <v>170</v>
      </c>
      <c r="H115" s="211"/>
      <c r="I115" s="211"/>
      <c r="J115" s="211"/>
      <c r="K115" s="211"/>
      <c r="L115" s="211"/>
      <c r="M115" s="211"/>
      <c r="N115" s="211"/>
      <c r="O115" s="211"/>
      <c r="P115" s="211"/>
    </row>
    <row r="116" spans="1:16" x14ac:dyDescent="0.25">
      <c r="A116" s="189" t="s">
        <v>6518</v>
      </c>
      <c r="B116" s="189" t="s">
        <v>6525</v>
      </c>
      <c r="C116" s="189" t="s">
        <v>358</v>
      </c>
      <c r="D116" t="s">
        <v>290</v>
      </c>
      <c r="E116" t="s">
        <v>291</v>
      </c>
      <c r="F116" s="42" t="s">
        <v>170</v>
      </c>
      <c r="H116" s="211"/>
      <c r="I116" s="211"/>
      <c r="J116" s="211"/>
      <c r="K116" s="211"/>
      <c r="L116" s="211"/>
      <c r="M116" s="211"/>
      <c r="N116" s="211"/>
      <c r="O116" s="211"/>
      <c r="P116" s="211"/>
    </row>
    <row r="117" spans="1:16" x14ac:dyDescent="0.25">
      <c r="A117" s="189" t="s">
        <v>6518</v>
      </c>
      <c r="B117" s="189" t="s">
        <v>6526</v>
      </c>
      <c r="C117" s="189" t="s">
        <v>358</v>
      </c>
      <c r="D117" t="s">
        <v>328</v>
      </c>
      <c r="E117" t="s">
        <v>329</v>
      </c>
      <c r="F117" s="42" t="s">
        <v>170</v>
      </c>
      <c r="H117" s="211"/>
      <c r="I117" s="211"/>
      <c r="J117" s="211"/>
      <c r="K117" s="211"/>
      <c r="L117" s="211"/>
      <c r="M117" s="211"/>
      <c r="N117" s="211"/>
      <c r="O117" s="211"/>
      <c r="P117" s="211"/>
    </row>
    <row r="118" spans="1:16" x14ac:dyDescent="0.25">
      <c r="A118" s="189" t="s">
        <v>6518</v>
      </c>
      <c r="B118" s="189" t="s">
        <v>6527</v>
      </c>
      <c r="C118" s="189" t="s">
        <v>358</v>
      </c>
      <c r="D118" t="s">
        <v>5038</v>
      </c>
      <c r="E118" t="s">
        <v>5040</v>
      </c>
      <c r="F118" s="42" t="s">
        <v>170</v>
      </c>
      <c r="H118" s="211"/>
      <c r="I118" s="211"/>
      <c r="J118" s="211"/>
      <c r="K118" s="211"/>
      <c r="L118" s="211"/>
      <c r="M118" s="211"/>
      <c r="N118" s="211"/>
      <c r="O118" s="211"/>
      <c r="P118" s="211"/>
    </row>
    <row r="119" spans="1:16" x14ac:dyDescent="0.25">
      <c r="A119" s="189" t="s">
        <v>6518</v>
      </c>
      <c r="B119" s="189" t="s">
        <v>6528</v>
      </c>
      <c r="C119" s="189" t="s">
        <v>358</v>
      </c>
      <c r="D119" t="s">
        <v>294</v>
      </c>
      <c r="E119" t="s">
        <v>298</v>
      </c>
      <c r="F119" s="42" t="s">
        <v>170</v>
      </c>
      <c r="H119" s="211"/>
      <c r="I119" s="211"/>
      <c r="J119" s="211"/>
      <c r="K119" s="211"/>
      <c r="L119" s="211"/>
      <c r="M119" s="211"/>
      <c r="N119" s="211"/>
      <c r="O119" s="211"/>
      <c r="P119" s="211"/>
    </row>
    <row r="120" spans="1:16" x14ac:dyDescent="0.25">
      <c r="A120" s="189" t="s">
        <v>6518</v>
      </c>
      <c r="B120" s="189" t="s">
        <v>6529</v>
      </c>
      <c r="C120" s="189" t="s">
        <v>358</v>
      </c>
      <c r="D120" t="s">
        <v>294</v>
      </c>
      <c r="E120" t="s">
        <v>298</v>
      </c>
      <c r="F120" s="42" t="s">
        <v>170</v>
      </c>
      <c r="H120" s="211"/>
      <c r="I120" s="211"/>
      <c r="J120" s="211"/>
      <c r="K120" s="211"/>
      <c r="L120" s="211"/>
      <c r="M120" s="211"/>
      <c r="N120" s="211"/>
      <c r="O120" s="211"/>
      <c r="P120" s="211"/>
    </row>
    <row r="121" spans="1:16" x14ac:dyDescent="0.25">
      <c r="A121" s="189" t="s">
        <v>6518</v>
      </c>
      <c r="B121" s="189" t="s">
        <v>6530</v>
      </c>
      <c r="C121" s="189" t="s">
        <v>358</v>
      </c>
      <c r="D121" t="s">
        <v>294</v>
      </c>
      <c r="E121" t="s">
        <v>298</v>
      </c>
      <c r="F121" s="42" t="s">
        <v>170</v>
      </c>
      <c r="H121" s="211"/>
      <c r="I121" s="211"/>
      <c r="J121" s="211"/>
      <c r="K121" s="211"/>
      <c r="L121" s="211"/>
      <c r="M121" s="211"/>
      <c r="N121" s="211"/>
      <c r="O121" s="211"/>
      <c r="P121" s="211"/>
    </row>
    <row r="122" spans="1:16" x14ac:dyDescent="0.25">
      <c r="A122" s="189" t="s">
        <v>6518</v>
      </c>
      <c r="B122" s="189" t="s">
        <v>6531</v>
      </c>
      <c r="C122" s="189" t="s">
        <v>358</v>
      </c>
      <c r="D122" t="s">
        <v>294</v>
      </c>
      <c r="E122" t="s">
        <v>298</v>
      </c>
      <c r="F122" s="42" t="s">
        <v>170</v>
      </c>
      <c r="H122" s="211"/>
      <c r="I122" s="211"/>
      <c r="J122" s="211"/>
      <c r="K122" s="211"/>
      <c r="L122" s="211"/>
      <c r="M122" s="211"/>
      <c r="N122" s="211"/>
      <c r="O122" s="211"/>
      <c r="P122" s="211"/>
    </row>
    <row r="123" spans="1:16" x14ac:dyDescent="0.25">
      <c r="A123" s="189" t="s">
        <v>6518</v>
      </c>
      <c r="B123" s="189" t="s">
        <v>6532</v>
      </c>
      <c r="C123" s="189" t="s">
        <v>358</v>
      </c>
      <c r="D123" t="s">
        <v>294</v>
      </c>
      <c r="E123" t="s">
        <v>298</v>
      </c>
      <c r="F123" s="42" t="s">
        <v>170</v>
      </c>
      <c r="H123" s="211"/>
      <c r="I123" s="211"/>
      <c r="J123" s="211"/>
      <c r="K123" s="211"/>
      <c r="L123" s="211"/>
      <c r="M123" s="211"/>
      <c r="N123" s="211"/>
      <c r="O123" s="211"/>
      <c r="P123" s="211"/>
    </row>
    <row r="124" spans="1:16" x14ac:dyDescent="0.25">
      <c r="A124" s="189" t="s">
        <v>6518</v>
      </c>
      <c r="B124" s="189" t="s">
        <v>6533</v>
      </c>
      <c r="C124" s="189" t="s">
        <v>358</v>
      </c>
      <c r="D124" t="s">
        <v>489</v>
      </c>
      <c r="E124" t="s">
        <v>490</v>
      </c>
      <c r="F124" s="42" t="s">
        <v>170</v>
      </c>
      <c r="H124" s="211"/>
      <c r="I124" s="211"/>
      <c r="J124" s="211"/>
      <c r="K124" s="211"/>
      <c r="L124" s="211"/>
      <c r="M124" s="211"/>
      <c r="N124" s="211"/>
      <c r="O124" s="211"/>
      <c r="P124" s="211"/>
    </row>
    <row r="125" spans="1:16" x14ac:dyDescent="0.25">
      <c r="A125" s="189" t="s">
        <v>6518</v>
      </c>
      <c r="B125" s="189" t="s">
        <v>6534</v>
      </c>
      <c r="C125" s="189" t="s">
        <v>358</v>
      </c>
      <c r="D125" t="s">
        <v>304</v>
      </c>
      <c r="E125" t="s">
        <v>305</v>
      </c>
      <c r="F125" s="42" t="s">
        <v>170</v>
      </c>
      <c r="H125" s="211"/>
      <c r="I125" s="211"/>
      <c r="J125" s="211"/>
      <c r="K125" s="211"/>
      <c r="L125" s="211"/>
      <c r="M125" s="211"/>
      <c r="N125" s="211"/>
      <c r="O125" s="211"/>
      <c r="P125" s="211"/>
    </row>
    <row r="126" spans="1:16" x14ac:dyDescent="0.25">
      <c r="A126" s="189" t="s">
        <v>6518</v>
      </c>
      <c r="B126" s="189" t="s">
        <v>6535</v>
      </c>
      <c r="C126" s="189" t="s">
        <v>358</v>
      </c>
      <c r="D126" t="s">
        <v>292</v>
      </c>
      <c r="E126" t="s">
        <v>350</v>
      </c>
      <c r="F126" s="42" t="s">
        <v>170</v>
      </c>
      <c r="H126" s="211"/>
      <c r="I126" s="211"/>
      <c r="J126" s="211"/>
      <c r="K126" s="211"/>
      <c r="L126" s="211"/>
      <c r="M126" s="211"/>
      <c r="N126" s="211"/>
      <c r="O126" s="211"/>
      <c r="P126" s="211"/>
    </row>
    <row r="127" spans="1:16" x14ac:dyDescent="0.25">
      <c r="A127" s="189" t="s">
        <v>6518</v>
      </c>
      <c r="B127" s="189" t="s">
        <v>6536</v>
      </c>
      <c r="C127" s="189" t="s">
        <v>358</v>
      </c>
      <c r="D127" t="s">
        <v>328</v>
      </c>
      <c r="E127" t="s">
        <v>349</v>
      </c>
      <c r="F127" s="42" t="s">
        <v>170</v>
      </c>
      <c r="H127" s="211"/>
      <c r="I127" s="211"/>
      <c r="J127" s="211"/>
      <c r="K127" s="211"/>
      <c r="L127" s="211"/>
      <c r="M127" s="211"/>
      <c r="N127" s="211"/>
      <c r="O127" s="211"/>
      <c r="P127" s="211"/>
    </row>
    <row r="128" spans="1:16" x14ac:dyDescent="0.25">
      <c r="A128" s="189" t="s">
        <v>6518</v>
      </c>
      <c r="B128" s="189" t="s">
        <v>6537</v>
      </c>
      <c r="C128" s="189" t="s">
        <v>358</v>
      </c>
      <c r="D128" t="s">
        <v>292</v>
      </c>
      <c r="E128" t="s">
        <v>350</v>
      </c>
      <c r="F128" s="42" t="s">
        <v>170</v>
      </c>
      <c r="H128" s="211"/>
      <c r="I128" s="211"/>
      <c r="J128" s="211"/>
      <c r="K128" s="211"/>
      <c r="L128" s="211"/>
      <c r="M128" s="211"/>
      <c r="N128" s="211"/>
      <c r="O128" s="211"/>
      <c r="P128" s="211"/>
    </row>
    <row r="129" spans="1:16" x14ac:dyDescent="0.25">
      <c r="A129" s="189" t="s">
        <v>6518</v>
      </c>
      <c r="B129" s="189" t="s">
        <v>6538</v>
      </c>
      <c r="C129" s="189" t="s">
        <v>358</v>
      </c>
      <c r="D129" t="s">
        <v>328</v>
      </c>
      <c r="E129" t="s">
        <v>349</v>
      </c>
      <c r="F129" s="42" t="s">
        <v>170</v>
      </c>
      <c r="H129" s="211"/>
      <c r="I129" s="211"/>
      <c r="J129" s="211"/>
      <c r="K129" s="211"/>
      <c r="L129" s="211"/>
      <c r="M129" s="211"/>
      <c r="N129" s="211"/>
      <c r="O129" s="211"/>
      <c r="P129" s="211"/>
    </row>
    <row r="130" spans="1:16" x14ac:dyDescent="0.25">
      <c r="A130" s="189" t="s">
        <v>6518</v>
      </c>
      <c r="B130" s="189" t="s">
        <v>6539</v>
      </c>
      <c r="C130" s="189" t="s">
        <v>358</v>
      </c>
      <c r="D130" t="s">
        <v>3781</v>
      </c>
      <c r="E130" t="s">
        <v>3786</v>
      </c>
      <c r="F130" s="42" t="s">
        <v>170</v>
      </c>
      <c r="H130" s="211"/>
      <c r="I130" s="211"/>
      <c r="J130" s="211"/>
      <c r="K130" s="211"/>
      <c r="L130" s="211"/>
      <c r="M130" s="211"/>
      <c r="N130" s="211"/>
      <c r="O130" s="211"/>
      <c r="P130" s="211"/>
    </row>
    <row r="131" spans="1:16" x14ac:dyDescent="0.25">
      <c r="A131" s="189" t="s">
        <v>6518</v>
      </c>
      <c r="B131" s="189" t="s">
        <v>6540</v>
      </c>
      <c r="C131" s="189" t="s">
        <v>358</v>
      </c>
      <c r="D131" t="s">
        <v>292</v>
      </c>
      <c r="E131" t="s">
        <v>350</v>
      </c>
      <c r="F131" s="42" t="s">
        <v>170</v>
      </c>
      <c r="H131" s="211"/>
      <c r="I131" s="211"/>
      <c r="J131" s="211"/>
      <c r="K131" s="211"/>
      <c r="L131" s="211"/>
      <c r="M131" s="211"/>
      <c r="N131" s="211"/>
      <c r="O131" s="211"/>
      <c r="P131" s="211"/>
    </row>
    <row r="132" spans="1:16" x14ac:dyDescent="0.25">
      <c r="A132" s="189" t="s">
        <v>6518</v>
      </c>
      <c r="B132" s="189" t="s">
        <v>6541</v>
      </c>
      <c r="C132" s="189" t="s">
        <v>358</v>
      </c>
      <c r="D132" t="s">
        <v>292</v>
      </c>
      <c r="E132" t="s">
        <v>350</v>
      </c>
      <c r="F132" s="42" t="s">
        <v>170</v>
      </c>
      <c r="H132" s="211"/>
      <c r="I132" s="211"/>
      <c r="J132" s="211"/>
      <c r="K132" s="211"/>
      <c r="L132" s="211"/>
      <c r="M132" s="211"/>
      <c r="N132" s="211"/>
      <c r="O132" s="211"/>
      <c r="P132" s="211"/>
    </row>
    <row r="133" spans="1:16" x14ac:dyDescent="0.25">
      <c r="A133" s="189" t="s">
        <v>6518</v>
      </c>
      <c r="B133" s="189" t="s">
        <v>6542</v>
      </c>
      <c r="C133" s="189" t="s">
        <v>358</v>
      </c>
      <c r="D133" t="s">
        <v>328</v>
      </c>
      <c r="E133" t="s">
        <v>349</v>
      </c>
      <c r="F133" s="42" t="s">
        <v>170</v>
      </c>
      <c r="H133" s="211"/>
      <c r="I133" s="211"/>
      <c r="J133" s="211"/>
      <c r="K133" s="211"/>
      <c r="L133" s="211"/>
      <c r="M133" s="211"/>
      <c r="N133" s="211"/>
      <c r="O133" s="211"/>
      <c r="P133" s="211"/>
    </row>
    <row r="134" spans="1:16" x14ac:dyDescent="0.25">
      <c r="A134" s="189" t="s">
        <v>6518</v>
      </c>
      <c r="B134" s="189" t="s">
        <v>6543</v>
      </c>
      <c r="C134" s="189" t="s">
        <v>358</v>
      </c>
      <c r="D134" t="s">
        <v>292</v>
      </c>
      <c r="E134" t="s">
        <v>350</v>
      </c>
      <c r="F134" s="42" t="s">
        <v>170</v>
      </c>
      <c r="H134" s="211"/>
      <c r="I134" s="211"/>
      <c r="J134" s="211"/>
      <c r="K134" s="211"/>
      <c r="L134" s="211"/>
      <c r="M134" s="211"/>
      <c r="N134" s="211"/>
      <c r="O134" s="211"/>
      <c r="P134" s="211"/>
    </row>
    <row r="135" spans="1:16" x14ac:dyDescent="0.25">
      <c r="A135" s="189" t="s">
        <v>6518</v>
      </c>
      <c r="B135" s="189" t="s">
        <v>6544</v>
      </c>
      <c r="C135" s="189" t="s">
        <v>358</v>
      </c>
      <c r="D135" t="s">
        <v>292</v>
      </c>
      <c r="E135" t="s">
        <v>350</v>
      </c>
      <c r="F135" s="42" t="s">
        <v>170</v>
      </c>
      <c r="H135" s="211"/>
      <c r="I135" s="211"/>
      <c r="J135" s="211"/>
      <c r="K135" s="211"/>
      <c r="L135" s="211"/>
      <c r="M135" s="211"/>
      <c r="N135" s="211"/>
      <c r="O135" s="211"/>
      <c r="P135" s="211"/>
    </row>
    <row r="136" spans="1:16" x14ac:dyDescent="0.25">
      <c r="A136" s="189" t="s">
        <v>6518</v>
      </c>
      <c r="B136" s="189" t="s">
        <v>6545</v>
      </c>
      <c r="C136" s="189" t="s">
        <v>358</v>
      </c>
      <c r="D136" t="s">
        <v>292</v>
      </c>
      <c r="E136" t="s">
        <v>350</v>
      </c>
      <c r="F136" s="42" t="s">
        <v>170</v>
      </c>
      <c r="H136" s="211"/>
      <c r="I136" s="211"/>
      <c r="J136" s="211"/>
      <c r="K136" s="211"/>
      <c r="L136" s="211"/>
      <c r="M136" s="211"/>
      <c r="N136" s="211"/>
      <c r="O136" s="211"/>
      <c r="P136" s="211"/>
    </row>
    <row r="137" spans="1:16" x14ac:dyDescent="0.25">
      <c r="A137" s="189" t="s">
        <v>6518</v>
      </c>
      <c r="B137" s="189" t="s">
        <v>6546</v>
      </c>
      <c r="C137" s="189" t="s">
        <v>358</v>
      </c>
      <c r="D137" t="s">
        <v>292</v>
      </c>
      <c r="E137" t="s">
        <v>350</v>
      </c>
      <c r="F137" s="42" t="s">
        <v>170</v>
      </c>
      <c r="H137" s="211"/>
      <c r="I137" s="211"/>
      <c r="J137" s="211"/>
      <c r="K137" s="211"/>
      <c r="L137" s="211"/>
      <c r="M137" s="211"/>
      <c r="N137" s="211"/>
      <c r="O137" s="211"/>
      <c r="P137" s="211"/>
    </row>
    <row r="138" spans="1:16" x14ac:dyDescent="0.25">
      <c r="A138" s="189" t="s">
        <v>6518</v>
      </c>
      <c r="B138" s="189" t="s">
        <v>6547</v>
      </c>
      <c r="C138" s="189" t="s">
        <v>358</v>
      </c>
      <c r="D138" t="s">
        <v>292</v>
      </c>
      <c r="E138" t="s">
        <v>350</v>
      </c>
      <c r="F138" s="42" t="s">
        <v>170</v>
      </c>
      <c r="H138" s="211"/>
      <c r="I138" s="211"/>
      <c r="J138" s="211"/>
      <c r="K138" s="211"/>
      <c r="L138" s="211"/>
      <c r="M138" s="211"/>
      <c r="N138" s="211"/>
      <c r="O138" s="211"/>
      <c r="P138" s="211"/>
    </row>
    <row r="139" spans="1:16" x14ac:dyDescent="0.25">
      <c r="A139" s="189" t="s">
        <v>6518</v>
      </c>
      <c r="B139" s="189" t="s">
        <v>6548</v>
      </c>
      <c r="C139" s="189" t="s">
        <v>358</v>
      </c>
      <c r="D139" t="s">
        <v>292</v>
      </c>
      <c r="E139" t="s">
        <v>350</v>
      </c>
      <c r="F139" s="42" t="s">
        <v>170</v>
      </c>
      <c r="H139" s="211"/>
      <c r="I139" s="211"/>
      <c r="J139" s="211"/>
      <c r="K139" s="211"/>
      <c r="L139" s="211"/>
      <c r="M139" s="211"/>
      <c r="N139" s="211"/>
      <c r="O139" s="211"/>
      <c r="P139" s="211"/>
    </row>
    <row r="140" spans="1:16" x14ac:dyDescent="0.25">
      <c r="A140" s="189" t="s">
        <v>6518</v>
      </c>
      <c r="B140" s="189" t="s">
        <v>6549</v>
      </c>
      <c r="C140" s="189" t="s">
        <v>358</v>
      </c>
      <c r="D140" t="s">
        <v>292</v>
      </c>
      <c r="E140" t="s">
        <v>350</v>
      </c>
      <c r="F140" s="42" t="s">
        <v>170</v>
      </c>
      <c r="H140" s="211"/>
      <c r="I140" s="211"/>
      <c r="J140" s="211"/>
      <c r="K140" s="211"/>
      <c r="L140" s="211"/>
      <c r="M140" s="211"/>
      <c r="N140" s="211"/>
      <c r="O140" s="211"/>
      <c r="P140" s="211"/>
    </row>
    <row r="141" spans="1:16" x14ac:dyDescent="0.25">
      <c r="A141" s="189" t="s">
        <v>6518</v>
      </c>
      <c r="B141" s="189" t="s">
        <v>6550</v>
      </c>
      <c r="C141" s="189" t="s">
        <v>358</v>
      </c>
      <c r="D141" t="s">
        <v>339</v>
      </c>
      <c r="E141" t="s">
        <v>340</v>
      </c>
      <c r="F141" s="42" t="s">
        <v>170</v>
      </c>
      <c r="H141" s="211"/>
      <c r="I141" s="211"/>
      <c r="J141" s="211"/>
      <c r="K141" s="211"/>
      <c r="L141" s="211"/>
      <c r="M141" s="211"/>
      <c r="N141" s="211"/>
      <c r="O141" s="211"/>
      <c r="P141" s="211"/>
    </row>
    <row r="142" spans="1:16" x14ac:dyDescent="0.25">
      <c r="A142" s="189" t="s">
        <v>6518</v>
      </c>
      <c r="B142" s="189" t="s">
        <v>6551</v>
      </c>
      <c r="C142" s="189" t="s">
        <v>358</v>
      </c>
      <c r="D142" t="s">
        <v>326</v>
      </c>
      <c r="E142" t="s">
        <v>327</v>
      </c>
      <c r="F142" s="42" t="s">
        <v>170</v>
      </c>
      <c r="H142" s="211"/>
      <c r="I142" s="211"/>
      <c r="J142" s="211"/>
      <c r="K142" s="211"/>
      <c r="L142" s="211"/>
      <c r="M142" s="211"/>
      <c r="N142" s="211"/>
      <c r="O142" s="211"/>
      <c r="P142" s="211"/>
    </row>
    <row r="143" spans="1:16" x14ac:dyDescent="0.25">
      <c r="A143" s="189" t="s">
        <v>6518</v>
      </c>
      <c r="B143" s="189" t="s">
        <v>6552</v>
      </c>
      <c r="C143" s="189" t="s">
        <v>358</v>
      </c>
      <c r="D143" t="s">
        <v>339</v>
      </c>
      <c r="E143" t="s">
        <v>340</v>
      </c>
      <c r="F143" s="42" t="s">
        <v>170</v>
      </c>
      <c r="H143" s="211"/>
      <c r="I143" s="211"/>
      <c r="J143" s="211"/>
      <c r="K143" s="211"/>
      <c r="L143" s="211"/>
      <c r="M143" s="211"/>
      <c r="N143" s="211"/>
      <c r="O143" s="211"/>
      <c r="P143" s="211"/>
    </row>
    <row r="144" spans="1:16" x14ac:dyDescent="0.25">
      <c r="A144" s="189" t="s">
        <v>6518</v>
      </c>
      <c r="B144" s="189" t="s">
        <v>6553</v>
      </c>
      <c r="C144" s="189" t="s">
        <v>358</v>
      </c>
      <c r="D144" t="s">
        <v>343</v>
      </c>
      <c r="E144" t="s">
        <v>6106</v>
      </c>
      <c r="F144" s="42" t="s">
        <v>170</v>
      </c>
      <c r="H144" s="211"/>
      <c r="I144" s="211"/>
      <c r="J144" s="211"/>
      <c r="K144" s="211"/>
      <c r="L144" s="211"/>
      <c r="M144" s="211"/>
      <c r="N144" s="211"/>
      <c r="O144" s="211"/>
      <c r="P144" s="211"/>
    </row>
    <row r="145" spans="1:16" x14ac:dyDescent="0.25">
      <c r="A145" s="189" t="s">
        <v>6518</v>
      </c>
      <c r="B145" s="189" t="s">
        <v>6554</v>
      </c>
      <c r="C145" s="189" t="s">
        <v>358</v>
      </c>
      <c r="D145" t="s">
        <v>337</v>
      </c>
      <c r="E145" t="s">
        <v>338</v>
      </c>
      <c r="F145" s="42" t="s">
        <v>170</v>
      </c>
      <c r="H145" s="211"/>
      <c r="I145" s="211"/>
      <c r="J145" s="211"/>
      <c r="K145" s="211"/>
      <c r="L145" s="211"/>
      <c r="M145" s="211"/>
      <c r="N145" s="211"/>
      <c r="O145" s="211"/>
      <c r="P145" s="211"/>
    </row>
    <row r="146" spans="1:16" x14ac:dyDescent="0.25">
      <c r="A146" s="189" t="s">
        <v>6518</v>
      </c>
      <c r="B146" s="189" t="s">
        <v>6555</v>
      </c>
      <c r="C146" s="189" t="s">
        <v>358</v>
      </c>
      <c r="D146" t="s">
        <v>296</v>
      </c>
      <c r="E146" t="s">
        <v>297</v>
      </c>
      <c r="F146" s="42" t="s">
        <v>170</v>
      </c>
      <c r="H146" s="211"/>
      <c r="I146" s="211"/>
      <c r="J146" s="211"/>
      <c r="K146" s="211"/>
      <c r="L146" s="211"/>
      <c r="M146" s="211"/>
      <c r="N146" s="211"/>
      <c r="O146" s="211"/>
      <c r="P146" s="211"/>
    </row>
    <row r="147" spans="1:16" x14ac:dyDescent="0.25">
      <c r="A147" s="189" t="s">
        <v>6518</v>
      </c>
      <c r="B147" s="189" t="s">
        <v>6556</v>
      </c>
      <c r="C147" s="189" t="s">
        <v>358</v>
      </c>
      <c r="D147" t="s">
        <v>339</v>
      </c>
      <c r="E147" t="s">
        <v>340</v>
      </c>
      <c r="F147" s="42" t="s">
        <v>170</v>
      </c>
      <c r="H147" s="211"/>
      <c r="I147" s="211"/>
      <c r="J147" s="211"/>
      <c r="K147" s="211"/>
      <c r="L147" s="211"/>
      <c r="M147" s="211"/>
      <c r="N147" s="211"/>
      <c r="O147" s="211"/>
      <c r="P147" s="211"/>
    </row>
    <row r="148" spans="1:16" x14ac:dyDescent="0.25">
      <c r="A148" s="189" t="s">
        <v>6518</v>
      </c>
      <c r="B148" s="189" t="s">
        <v>6557</v>
      </c>
      <c r="C148" s="189" t="s">
        <v>358</v>
      </c>
      <c r="D148" t="s">
        <v>339</v>
      </c>
      <c r="E148" t="s">
        <v>340</v>
      </c>
      <c r="F148" s="42" t="s">
        <v>170</v>
      </c>
      <c r="H148" s="211"/>
      <c r="I148" s="211"/>
      <c r="J148" s="211"/>
      <c r="K148" s="211"/>
      <c r="L148" s="211"/>
      <c r="M148" s="211"/>
      <c r="N148" s="211"/>
      <c r="O148" s="211"/>
      <c r="P148" s="211"/>
    </row>
    <row r="149" spans="1:16" x14ac:dyDescent="0.25">
      <c r="A149" s="189" t="s">
        <v>6518</v>
      </c>
      <c r="B149" s="189" t="s">
        <v>6558</v>
      </c>
      <c r="C149" s="189" t="s">
        <v>358</v>
      </c>
      <c r="D149" t="s">
        <v>330</v>
      </c>
      <c r="E149" t="s">
        <v>561</v>
      </c>
      <c r="F149" s="42" t="s">
        <v>170</v>
      </c>
      <c r="H149" s="211"/>
      <c r="I149" s="211"/>
      <c r="J149" s="211"/>
      <c r="K149" s="211"/>
      <c r="L149" s="211"/>
      <c r="M149" s="211"/>
      <c r="N149" s="211"/>
      <c r="O149" s="211"/>
      <c r="P149" s="211"/>
    </row>
    <row r="150" spans="1:16" x14ac:dyDescent="0.25">
      <c r="A150" s="189" t="s">
        <v>6518</v>
      </c>
      <c r="B150" s="189" t="s">
        <v>6559</v>
      </c>
      <c r="C150" s="189" t="s">
        <v>358</v>
      </c>
      <c r="D150" t="s">
        <v>301</v>
      </c>
      <c r="E150" t="s">
        <v>307</v>
      </c>
      <c r="F150" s="42" t="s">
        <v>170</v>
      </c>
      <c r="H150" s="211"/>
      <c r="I150" s="211"/>
      <c r="J150" s="211"/>
      <c r="K150" s="211"/>
      <c r="L150" s="211"/>
      <c r="M150" s="211"/>
      <c r="N150" s="211"/>
      <c r="O150" s="211"/>
      <c r="P150" s="211"/>
    </row>
    <row r="151" spans="1:16" x14ac:dyDescent="0.25">
      <c r="A151" s="189" t="s">
        <v>6518</v>
      </c>
      <c r="B151" s="189" t="s">
        <v>6560</v>
      </c>
      <c r="C151" s="189" t="s">
        <v>358</v>
      </c>
      <c r="D151" t="s">
        <v>339</v>
      </c>
      <c r="E151" t="s">
        <v>340</v>
      </c>
      <c r="F151" s="42" t="s">
        <v>170</v>
      </c>
      <c r="H151" s="211"/>
      <c r="I151" s="211"/>
      <c r="J151" s="211"/>
      <c r="K151" s="211"/>
      <c r="L151" s="211"/>
      <c r="M151" s="211"/>
      <c r="N151" s="211"/>
      <c r="O151" s="211"/>
      <c r="P151" s="211"/>
    </row>
    <row r="152" spans="1:16" x14ac:dyDescent="0.25">
      <c r="A152" s="189" t="s">
        <v>6518</v>
      </c>
      <c r="B152" s="189" t="s">
        <v>6561</v>
      </c>
      <c r="C152" s="189" t="s">
        <v>358</v>
      </c>
      <c r="D152" t="s">
        <v>339</v>
      </c>
      <c r="E152" t="s">
        <v>340</v>
      </c>
      <c r="F152" s="42" t="s">
        <v>170</v>
      </c>
      <c r="H152" s="211"/>
      <c r="I152" s="211"/>
      <c r="J152" s="211"/>
      <c r="K152" s="211"/>
      <c r="L152" s="211"/>
      <c r="M152" s="211"/>
      <c r="N152" s="211"/>
      <c r="O152" s="211"/>
      <c r="P152" s="211"/>
    </row>
    <row r="153" spans="1:16" x14ac:dyDescent="0.25">
      <c r="A153" s="189" t="s">
        <v>6518</v>
      </c>
      <c r="B153" s="189" t="s">
        <v>6562</v>
      </c>
      <c r="C153" s="189" t="s">
        <v>358</v>
      </c>
      <c r="D153" t="s">
        <v>326</v>
      </c>
      <c r="E153" t="s">
        <v>327</v>
      </c>
      <c r="F153" s="42" t="s">
        <v>170</v>
      </c>
      <c r="H153" s="211"/>
      <c r="I153" s="211"/>
      <c r="J153" s="211"/>
      <c r="K153" s="211"/>
      <c r="L153" s="211"/>
      <c r="M153" s="211"/>
      <c r="N153" s="211"/>
      <c r="O153" s="211"/>
      <c r="P153" s="211"/>
    </row>
    <row r="154" spans="1:16" x14ac:dyDescent="0.25">
      <c r="A154" s="189" t="s">
        <v>6518</v>
      </c>
      <c r="B154" s="189" t="s">
        <v>6563</v>
      </c>
      <c r="C154" s="189" t="s">
        <v>358</v>
      </c>
      <c r="D154" t="s">
        <v>332</v>
      </c>
      <c r="E154" t="s">
        <v>333</v>
      </c>
      <c r="F154" s="42" t="s">
        <v>170</v>
      </c>
      <c r="H154" s="211"/>
      <c r="I154" s="211"/>
      <c r="J154" s="211"/>
      <c r="K154" s="211"/>
      <c r="L154" s="211"/>
      <c r="M154" s="211"/>
      <c r="N154" s="211"/>
      <c r="O154" s="211"/>
      <c r="P154" s="211"/>
    </row>
    <row r="155" spans="1:16" x14ac:dyDescent="0.25">
      <c r="A155" s="189" t="s">
        <v>6518</v>
      </c>
      <c r="B155" s="189" t="s">
        <v>6564</v>
      </c>
      <c r="C155" s="189" t="s">
        <v>358</v>
      </c>
      <c r="D155" t="s">
        <v>330</v>
      </c>
      <c r="E155" t="s">
        <v>561</v>
      </c>
      <c r="F155" s="42" t="s">
        <v>170</v>
      </c>
      <c r="H155" s="211"/>
      <c r="I155" s="211"/>
      <c r="J155" s="211"/>
      <c r="K155" s="211"/>
      <c r="L155" s="211"/>
      <c r="M155" s="211"/>
      <c r="N155" s="211"/>
      <c r="O155" s="211"/>
      <c r="P155" s="211"/>
    </row>
    <row r="156" spans="1:16" x14ac:dyDescent="0.25">
      <c r="A156" s="189" t="s">
        <v>6518</v>
      </c>
      <c r="B156" s="189" t="s">
        <v>6565</v>
      </c>
      <c r="C156" s="189" t="s">
        <v>358</v>
      </c>
      <c r="D156" t="s">
        <v>343</v>
      </c>
      <c r="E156" t="s">
        <v>6106</v>
      </c>
      <c r="F156" s="42" t="s">
        <v>170</v>
      </c>
      <c r="H156" s="211"/>
      <c r="I156" s="211"/>
      <c r="J156" s="211"/>
      <c r="K156" s="211"/>
      <c r="L156" s="211"/>
      <c r="M156" s="211"/>
      <c r="N156" s="211"/>
      <c r="O156" s="211"/>
      <c r="P156" s="211"/>
    </row>
    <row r="157" spans="1:16" x14ac:dyDescent="0.25">
      <c r="A157" s="189" t="s">
        <v>6518</v>
      </c>
      <c r="B157" s="189" t="s">
        <v>6566</v>
      </c>
      <c r="C157" s="189" t="s">
        <v>358</v>
      </c>
      <c r="D157" t="s">
        <v>341</v>
      </c>
      <c r="E157" t="s">
        <v>342</v>
      </c>
      <c r="F157" s="42" t="s">
        <v>170</v>
      </c>
      <c r="H157" s="211"/>
      <c r="I157" s="211"/>
      <c r="J157" s="211"/>
      <c r="K157" s="211"/>
      <c r="L157" s="211"/>
      <c r="M157" s="211"/>
      <c r="N157" s="211"/>
      <c r="O157" s="211"/>
      <c r="P157" s="211"/>
    </row>
    <row r="158" spans="1:16" x14ac:dyDescent="0.25">
      <c r="A158" s="189" t="s">
        <v>6518</v>
      </c>
      <c r="B158" s="189" t="s">
        <v>6567</v>
      </c>
      <c r="C158" s="189" t="s">
        <v>358</v>
      </c>
      <c r="D158" t="s">
        <v>330</v>
      </c>
      <c r="E158" t="s">
        <v>331</v>
      </c>
      <c r="F158" s="42" t="s">
        <v>170</v>
      </c>
      <c r="H158" s="211"/>
      <c r="I158" s="211"/>
      <c r="J158" s="211"/>
      <c r="K158" s="211"/>
      <c r="L158" s="211"/>
      <c r="M158" s="211"/>
      <c r="N158" s="211"/>
      <c r="O158" s="211"/>
      <c r="P158" s="211"/>
    </row>
    <row r="159" spans="1:16" x14ac:dyDescent="0.25">
      <c r="A159" s="189" t="s">
        <v>6518</v>
      </c>
      <c r="B159" s="189" t="s">
        <v>6568</v>
      </c>
      <c r="C159" s="189" t="s">
        <v>358</v>
      </c>
      <c r="D159" t="s">
        <v>295</v>
      </c>
      <c r="E159" t="s">
        <v>532</v>
      </c>
      <c r="F159" s="42" t="s">
        <v>170</v>
      </c>
      <c r="H159" s="211"/>
      <c r="I159" s="211"/>
      <c r="J159" s="211"/>
      <c r="K159" s="211"/>
      <c r="L159" s="211"/>
      <c r="M159" s="211"/>
      <c r="N159" s="211"/>
      <c r="O159" s="211"/>
      <c r="P159" s="211"/>
    </row>
    <row r="160" spans="1:16" x14ac:dyDescent="0.25">
      <c r="A160" s="189" t="s">
        <v>6518</v>
      </c>
      <c r="B160" s="189" t="s">
        <v>6569</v>
      </c>
      <c r="C160" s="189" t="s">
        <v>358</v>
      </c>
      <c r="D160" t="s">
        <v>328</v>
      </c>
      <c r="E160" t="s">
        <v>329</v>
      </c>
      <c r="F160" s="42" t="s">
        <v>170</v>
      </c>
      <c r="H160" s="211"/>
      <c r="I160" s="211"/>
      <c r="J160" s="211"/>
      <c r="K160" s="211"/>
      <c r="L160" s="211"/>
      <c r="M160" s="211"/>
      <c r="N160" s="211"/>
      <c r="O160" s="211"/>
      <c r="P160" s="211"/>
    </row>
    <row r="161" spans="1:16" x14ac:dyDescent="0.25">
      <c r="A161" s="189" t="s">
        <v>6518</v>
      </c>
      <c r="B161" s="189" t="s">
        <v>6570</v>
      </c>
      <c r="C161" s="189" t="s">
        <v>358</v>
      </c>
      <c r="D161" t="s">
        <v>296</v>
      </c>
      <c r="E161" t="s">
        <v>336</v>
      </c>
      <c r="F161" s="42" t="s">
        <v>170</v>
      </c>
      <c r="H161" s="211"/>
      <c r="I161" s="211"/>
      <c r="J161" s="211"/>
      <c r="K161" s="211"/>
      <c r="L161" s="211"/>
      <c r="M161" s="211"/>
      <c r="N161" s="211"/>
      <c r="O161" s="211"/>
      <c r="P161" s="211"/>
    </row>
    <row r="162" spans="1:16" x14ac:dyDescent="0.25">
      <c r="A162" s="189" t="s">
        <v>6518</v>
      </c>
      <c r="B162" s="189" t="s">
        <v>6571</v>
      </c>
      <c r="C162" s="189" t="s">
        <v>358</v>
      </c>
      <c r="D162" t="s">
        <v>343</v>
      </c>
      <c r="E162" t="s">
        <v>6106</v>
      </c>
      <c r="F162" s="42" t="s">
        <v>170</v>
      </c>
      <c r="H162" s="211"/>
      <c r="I162" s="211"/>
      <c r="J162" s="211"/>
      <c r="K162" s="211"/>
      <c r="L162" s="211"/>
      <c r="M162" s="211"/>
      <c r="N162" s="211"/>
      <c r="O162" s="211"/>
      <c r="P162" s="211"/>
    </row>
    <row r="163" spans="1:16" x14ac:dyDescent="0.25">
      <c r="A163" s="189" t="s">
        <v>6518</v>
      </c>
      <c r="B163" s="189" t="s">
        <v>6572</v>
      </c>
      <c r="C163" s="189" t="s">
        <v>358</v>
      </c>
      <c r="D163" t="s">
        <v>326</v>
      </c>
      <c r="E163" t="s">
        <v>327</v>
      </c>
      <c r="F163" s="42" t="s">
        <v>170</v>
      </c>
      <c r="H163" s="211"/>
      <c r="I163" s="211"/>
      <c r="J163" s="211"/>
      <c r="K163" s="211"/>
      <c r="L163" s="211"/>
      <c r="M163" s="211"/>
      <c r="N163" s="211"/>
      <c r="O163" s="211"/>
      <c r="P163" s="211"/>
    </row>
    <row r="164" spans="1:16" x14ac:dyDescent="0.25">
      <c r="A164" s="189" t="s">
        <v>6518</v>
      </c>
      <c r="B164" s="189" t="s">
        <v>6573</v>
      </c>
      <c r="C164" s="189" t="s">
        <v>358</v>
      </c>
      <c r="D164" t="s">
        <v>326</v>
      </c>
      <c r="E164" t="s">
        <v>327</v>
      </c>
      <c r="F164" s="42" t="s">
        <v>170</v>
      </c>
      <c r="H164" s="211"/>
      <c r="I164" s="211"/>
      <c r="J164" s="211"/>
      <c r="K164" s="211"/>
      <c r="L164" s="211"/>
      <c r="M164" s="211"/>
      <c r="N164" s="211"/>
      <c r="O164" s="211"/>
      <c r="P164" s="211"/>
    </row>
    <row r="165" spans="1:16" x14ac:dyDescent="0.25">
      <c r="A165" s="189" t="s">
        <v>6518</v>
      </c>
      <c r="B165" s="189" t="s">
        <v>6574</v>
      </c>
      <c r="C165" s="189" t="s">
        <v>358</v>
      </c>
      <c r="D165" t="s">
        <v>295</v>
      </c>
      <c r="E165" t="s">
        <v>532</v>
      </c>
      <c r="F165" s="42" t="s">
        <v>170</v>
      </c>
      <c r="H165" s="211"/>
      <c r="I165" s="211"/>
      <c r="J165" s="211"/>
      <c r="K165" s="211"/>
      <c r="L165" s="211"/>
      <c r="M165" s="211"/>
      <c r="N165" s="211"/>
      <c r="O165" s="211"/>
      <c r="P165" s="211"/>
    </row>
    <row r="166" spans="1:16" x14ac:dyDescent="0.25">
      <c r="A166" s="189" t="s">
        <v>6518</v>
      </c>
      <c r="B166" s="189" t="s">
        <v>6575</v>
      </c>
      <c r="C166" s="189" t="s">
        <v>358</v>
      </c>
      <c r="D166" t="s">
        <v>295</v>
      </c>
      <c r="E166" t="s">
        <v>306</v>
      </c>
      <c r="F166" s="42" t="s">
        <v>170</v>
      </c>
      <c r="H166" s="211"/>
      <c r="I166" s="211"/>
      <c r="J166" s="211"/>
      <c r="K166" s="211"/>
      <c r="L166" s="211"/>
      <c r="M166" s="211"/>
      <c r="N166" s="211"/>
      <c r="O166" s="211"/>
      <c r="P166" s="211"/>
    </row>
    <row r="167" spans="1:16" x14ac:dyDescent="0.25">
      <c r="A167" s="189" t="s">
        <v>6518</v>
      </c>
      <c r="B167" s="189" t="s">
        <v>6576</v>
      </c>
      <c r="C167" s="189" t="s">
        <v>358</v>
      </c>
      <c r="D167" t="s">
        <v>454</v>
      </c>
      <c r="E167" t="s">
        <v>455</v>
      </c>
      <c r="F167" s="42" t="s">
        <v>170</v>
      </c>
      <c r="H167" s="211"/>
      <c r="I167" s="211"/>
      <c r="J167" s="211"/>
      <c r="K167" s="211"/>
      <c r="L167" s="211"/>
      <c r="M167" s="211"/>
      <c r="N167" s="211"/>
      <c r="O167" s="211"/>
      <c r="P167" s="211"/>
    </row>
    <row r="168" spans="1:16" x14ac:dyDescent="0.25">
      <c r="A168" s="189" t="s">
        <v>6518</v>
      </c>
      <c r="B168" s="189" t="s">
        <v>6577</v>
      </c>
      <c r="C168" s="189" t="s">
        <v>358</v>
      </c>
      <c r="D168" t="s">
        <v>343</v>
      </c>
      <c r="E168" t="s">
        <v>6106</v>
      </c>
      <c r="F168" s="42" t="s">
        <v>170</v>
      </c>
      <c r="H168" s="211"/>
      <c r="I168" s="211"/>
      <c r="J168" s="211"/>
      <c r="K168" s="211"/>
      <c r="L168" s="211"/>
      <c r="M168" s="211"/>
      <c r="N168" s="211"/>
      <c r="O168" s="211"/>
      <c r="P168" s="211"/>
    </row>
    <row r="169" spans="1:16" x14ac:dyDescent="0.25">
      <c r="A169" s="189" t="s">
        <v>6518</v>
      </c>
      <c r="B169" s="189" t="s">
        <v>6578</v>
      </c>
      <c r="C169" s="189" t="s">
        <v>358</v>
      </c>
      <c r="D169" t="s">
        <v>301</v>
      </c>
      <c r="E169" t="s">
        <v>307</v>
      </c>
      <c r="F169" s="42" t="s">
        <v>170</v>
      </c>
      <c r="H169" s="211"/>
      <c r="I169" s="211"/>
      <c r="J169" s="211"/>
      <c r="K169" s="211"/>
      <c r="L169" s="211"/>
      <c r="M169" s="211"/>
      <c r="N169" s="211"/>
      <c r="O169" s="211"/>
      <c r="P169" s="211"/>
    </row>
    <row r="170" spans="1:16" x14ac:dyDescent="0.25">
      <c r="A170" s="189" t="s">
        <v>6579</v>
      </c>
      <c r="B170" s="189" t="s">
        <v>6580</v>
      </c>
      <c r="C170" s="189" t="s">
        <v>358</v>
      </c>
      <c r="D170" t="s">
        <v>3781</v>
      </c>
      <c r="E170" t="s">
        <v>3786</v>
      </c>
      <c r="F170" s="42" t="s">
        <v>170</v>
      </c>
      <c r="H170" s="211"/>
      <c r="I170" s="211"/>
      <c r="J170" s="211"/>
      <c r="K170" s="211"/>
      <c r="L170" s="211"/>
      <c r="M170" s="211"/>
      <c r="N170" s="211"/>
      <c r="O170" s="211"/>
      <c r="P170" s="211"/>
    </row>
    <row r="171" spans="1:16" x14ac:dyDescent="0.25">
      <c r="A171" s="189" t="s">
        <v>6579</v>
      </c>
      <c r="B171" s="189" t="s">
        <v>6581</v>
      </c>
      <c r="C171" s="189" t="s">
        <v>358</v>
      </c>
      <c r="D171" t="s">
        <v>328</v>
      </c>
      <c r="E171" t="s">
        <v>329</v>
      </c>
      <c r="F171" s="42" t="s">
        <v>170</v>
      </c>
      <c r="H171" s="211"/>
      <c r="I171" s="211"/>
      <c r="J171" s="211"/>
      <c r="K171" s="211"/>
      <c r="L171" s="211"/>
      <c r="M171" s="211"/>
      <c r="N171" s="211"/>
      <c r="O171" s="211"/>
      <c r="P171" s="211"/>
    </row>
    <row r="172" spans="1:16" x14ac:dyDescent="0.25">
      <c r="A172" s="189" t="s">
        <v>6579</v>
      </c>
      <c r="B172" s="189" t="s">
        <v>6582</v>
      </c>
      <c r="C172" s="189" t="s">
        <v>358</v>
      </c>
      <c r="D172" t="s">
        <v>294</v>
      </c>
      <c r="E172" t="s">
        <v>298</v>
      </c>
      <c r="F172" s="42" t="s">
        <v>170</v>
      </c>
      <c r="H172" s="211"/>
      <c r="I172" s="211"/>
      <c r="J172" s="211"/>
      <c r="K172" s="211"/>
      <c r="L172" s="211"/>
      <c r="M172" s="211"/>
      <c r="N172" s="211"/>
      <c r="O172" s="211"/>
      <c r="P172" s="211"/>
    </row>
    <row r="173" spans="1:16" x14ac:dyDescent="0.25">
      <c r="A173" s="189" t="s">
        <v>6579</v>
      </c>
      <c r="B173" s="189" t="s">
        <v>6583</v>
      </c>
      <c r="C173" s="189" t="s">
        <v>358</v>
      </c>
      <c r="D173" t="s">
        <v>345</v>
      </c>
      <c r="E173" t="s">
        <v>346</v>
      </c>
      <c r="F173" s="42" t="s">
        <v>170</v>
      </c>
      <c r="H173" s="211"/>
      <c r="I173" s="211"/>
      <c r="J173" s="211"/>
      <c r="K173" s="211"/>
      <c r="L173" s="211"/>
      <c r="M173" s="211"/>
      <c r="N173" s="211"/>
      <c r="O173" s="211"/>
      <c r="P173" s="211"/>
    </row>
    <row r="174" spans="1:16" x14ac:dyDescent="0.25">
      <c r="A174" s="189" t="s">
        <v>6579</v>
      </c>
      <c r="B174" s="189" t="s">
        <v>6584</v>
      </c>
      <c r="C174" s="189" t="s">
        <v>358</v>
      </c>
      <c r="D174" t="s">
        <v>296</v>
      </c>
      <c r="E174" t="s">
        <v>297</v>
      </c>
      <c r="F174" s="42" t="s">
        <v>170</v>
      </c>
      <c r="H174" s="211"/>
      <c r="I174" s="211"/>
      <c r="J174" s="211"/>
      <c r="K174" s="211"/>
      <c r="L174" s="211"/>
      <c r="M174" s="211"/>
      <c r="N174" s="211"/>
      <c r="O174" s="211"/>
      <c r="P174" s="211"/>
    </row>
    <row r="175" spans="1:16" x14ac:dyDescent="0.25">
      <c r="A175" s="189" t="s">
        <v>6579</v>
      </c>
      <c r="B175" s="189" t="s">
        <v>6585</v>
      </c>
      <c r="C175" s="189" t="s">
        <v>358</v>
      </c>
      <c r="D175" t="s">
        <v>3781</v>
      </c>
      <c r="E175" t="s">
        <v>3786</v>
      </c>
      <c r="F175" s="42" t="s">
        <v>170</v>
      </c>
      <c r="H175" s="211"/>
      <c r="I175" s="211"/>
      <c r="J175" s="211"/>
      <c r="K175" s="211"/>
      <c r="L175" s="211"/>
      <c r="M175" s="211"/>
      <c r="N175" s="211"/>
      <c r="O175" s="211"/>
      <c r="P175" s="211"/>
    </row>
    <row r="176" spans="1:16" x14ac:dyDescent="0.25">
      <c r="A176" s="189" t="s">
        <v>6579</v>
      </c>
      <c r="B176" s="189" t="s">
        <v>6586</v>
      </c>
      <c r="C176" s="189" t="s">
        <v>358</v>
      </c>
      <c r="D176" t="s">
        <v>292</v>
      </c>
      <c r="E176" t="s">
        <v>350</v>
      </c>
      <c r="F176" s="42" t="s">
        <v>170</v>
      </c>
      <c r="H176" s="211"/>
      <c r="I176" s="211"/>
      <c r="J176" s="211"/>
      <c r="K176" s="211"/>
      <c r="L176" s="211"/>
      <c r="M176" s="211"/>
      <c r="N176" s="211"/>
      <c r="O176" s="211"/>
      <c r="P176" s="211"/>
    </row>
    <row r="177" spans="1:16" x14ac:dyDescent="0.25">
      <c r="A177" s="189" t="s">
        <v>6579</v>
      </c>
      <c r="B177" s="189" t="s">
        <v>6587</v>
      </c>
      <c r="C177" s="189" t="s">
        <v>358</v>
      </c>
      <c r="D177" t="s">
        <v>328</v>
      </c>
      <c r="E177" t="s">
        <v>349</v>
      </c>
      <c r="F177" s="42" t="s">
        <v>170</v>
      </c>
      <c r="H177" s="211"/>
      <c r="I177" s="211"/>
      <c r="J177" s="211"/>
      <c r="K177" s="211"/>
      <c r="L177" s="211"/>
      <c r="M177" s="211"/>
      <c r="N177" s="211"/>
      <c r="O177" s="211"/>
      <c r="P177" s="211"/>
    </row>
    <row r="178" spans="1:16" x14ac:dyDescent="0.25">
      <c r="A178" s="189" t="s">
        <v>6579</v>
      </c>
      <c r="B178" s="189" t="s">
        <v>6588</v>
      </c>
      <c r="C178" s="189" t="s">
        <v>358</v>
      </c>
      <c r="D178" t="s">
        <v>292</v>
      </c>
      <c r="E178" t="s">
        <v>350</v>
      </c>
      <c r="F178" s="42" t="s">
        <v>170</v>
      </c>
      <c r="H178" s="211"/>
      <c r="I178" s="211"/>
      <c r="J178" s="211"/>
      <c r="K178" s="211"/>
      <c r="L178" s="211"/>
      <c r="M178" s="211"/>
      <c r="N178" s="211"/>
      <c r="O178" s="211"/>
      <c r="P178" s="211"/>
    </row>
    <row r="179" spans="1:16" x14ac:dyDescent="0.25">
      <c r="A179" s="189" t="s">
        <v>6579</v>
      </c>
      <c r="B179" s="189" t="s">
        <v>6589</v>
      </c>
      <c r="C179" s="189" t="s">
        <v>358</v>
      </c>
      <c r="D179" t="s">
        <v>292</v>
      </c>
      <c r="E179" t="s">
        <v>350</v>
      </c>
      <c r="F179" s="42" t="s">
        <v>170</v>
      </c>
      <c r="H179" s="211"/>
      <c r="I179" s="211"/>
      <c r="J179" s="211"/>
      <c r="K179" s="211"/>
      <c r="L179" s="211"/>
      <c r="M179" s="211"/>
      <c r="N179" s="211"/>
      <c r="O179" s="211"/>
      <c r="P179" s="211"/>
    </row>
    <row r="180" spans="1:16" x14ac:dyDescent="0.25">
      <c r="A180" s="189" t="s">
        <v>6579</v>
      </c>
      <c r="B180" s="189" t="s">
        <v>6590</v>
      </c>
      <c r="C180" s="189" t="s">
        <v>358</v>
      </c>
      <c r="D180" t="s">
        <v>292</v>
      </c>
      <c r="E180" t="s">
        <v>350</v>
      </c>
      <c r="F180" s="42" t="s">
        <v>170</v>
      </c>
      <c r="H180" s="211"/>
      <c r="I180" s="211"/>
      <c r="J180" s="211"/>
      <c r="K180" s="211"/>
      <c r="L180" s="211"/>
      <c r="M180" s="211"/>
      <c r="N180" s="211"/>
      <c r="O180" s="211"/>
      <c r="P180" s="211"/>
    </row>
    <row r="181" spans="1:16" x14ac:dyDescent="0.25">
      <c r="A181" s="189" t="s">
        <v>6579</v>
      </c>
      <c r="B181" s="189" t="s">
        <v>6591</v>
      </c>
      <c r="C181" s="189" t="s">
        <v>358</v>
      </c>
      <c r="D181" t="s">
        <v>292</v>
      </c>
      <c r="E181" t="s">
        <v>350</v>
      </c>
      <c r="F181" s="42" t="s">
        <v>170</v>
      </c>
      <c r="H181" s="211"/>
      <c r="I181" s="211"/>
      <c r="J181" s="211"/>
      <c r="K181" s="211"/>
      <c r="L181" s="211"/>
      <c r="M181" s="211"/>
      <c r="N181" s="211"/>
      <c r="O181" s="211"/>
      <c r="P181" s="211"/>
    </row>
    <row r="182" spans="1:16" x14ac:dyDescent="0.25">
      <c r="A182" s="189" t="s">
        <v>6579</v>
      </c>
      <c r="B182" s="189" t="s">
        <v>6592</v>
      </c>
      <c r="C182" s="189" t="s">
        <v>358</v>
      </c>
      <c r="D182" t="s">
        <v>292</v>
      </c>
      <c r="E182" t="s">
        <v>350</v>
      </c>
      <c r="F182" s="42" t="s">
        <v>170</v>
      </c>
      <c r="H182" s="211"/>
      <c r="I182" s="211"/>
      <c r="J182" s="211"/>
      <c r="K182" s="211"/>
      <c r="L182" s="211"/>
      <c r="M182" s="211"/>
      <c r="N182" s="211"/>
      <c r="O182" s="211"/>
      <c r="P182" s="211"/>
    </row>
    <row r="183" spans="1:16" x14ac:dyDescent="0.25">
      <c r="A183" s="189" t="s">
        <v>6579</v>
      </c>
      <c r="B183" s="189" t="s">
        <v>6593</v>
      </c>
      <c r="C183" s="189" t="s">
        <v>358</v>
      </c>
      <c r="D183" t="s">
        <v>326</v>
      </c>
      <c r="E183" t="s">
        <v>327</v>
      </c>
      <c r="F183" s="42" t="s">
        <v>170</v>
      </c>
      <c r="H183" s="211"/>
      <c r="I183" s="211"/>
      <c r="J183" s="211"/>
      <c r="K183" s="211"/>
      <c r="L183" s="211"/>
      <c r="M183" s="211"/>
      <c r="N183" s="211"/>
      <c r="O183" s="211"/>
      <c r="P183" s="211"/>
    </row>
    <row r="184" spans="1:16" x14ac:dyDescent="0.25">
      <c r="A184" s="189" t="s">
        <v>6579</v>
      </c>
      <c r="B184" s="189" t="s">
        <v>6594</v>
      </c>
      <c r="C184" s="189" t="s">
        <v>358</v>
      </c>
      <c r="D184" t="s">
        <v>326</v>
      </c>
      <c r="E184" t="s">
        <v>327</v>
      </c>
      <c r="F184" s="42" t="s">
        <v>170</v>
      </c>
      <c r="H184" s="211"/>
      <c r="I184" s="211"/>
      <c r="J184" s="211"/>
      <c r="K184" s="211"/>
      <c r="L184" s="211"/>
      <c r="M184" s="211"/>
      <c r="N184" s="211"/>
      <c r="O184" s="211"/>
      <c r="P184" s="211"/>
    </row>
    <row r="185" spans="1:16" x14ac:dyDescent="0.25">
      <c r="A185" s="189" t="s">
        <v>6579</v>
      </c>
      <c r="B185" s="189" t="s">
        <v>6595</v>
      </c>
      <c r="C185" s="189" t="s">
        <v>358</v>
      </c>
      <c r="D185" t="s">
        <v>326</v>
      </c>
      <c r="E185" t="s">
        <v>327</v>
      </c>
      <c r="F185" s="42" t="s">
        <v>170</v>
      </c>
      <c r="H185" s="211"/>
      <c r="I185" s="211"/>
      <c r="J185" s="211"/>
      <c r="K185" s="211"/>
      <c r="L185" s="211"/>
      <c r="M185" s="211"/>
      <c r="N185" s="211"/>
      <c r="O185" s="211"/>
      <c r="P185" s="211"/>
    </row>
    <row r="186" spans="1:16" x14ac:dyDescent="0.25">
      <c r="A186" s="189" t="s">
        <v>6579</v>
      </c>
      <c r="B186" s="189" t="s">
        <v>6596</v>
      </c>
      <c r="C186" s="189" t="s">
        <v>358</v>
      </c>
      <c r="D186" t="s">
        <v>339</v>
      </c>
      <c r="E186" t="s">
        <v>340</v>
      </c>
      <c r="F186" s="42" t="s">
        <v>170</v>
      </c>
      <c r="H186" s="211"/>
      <c r="I186" s="211"/>
      <c r="J186" s="211"/>
      <c r="K186" s="211"/>
      <c r="L186" s="211"/>
      <c r="M186" s="211"/>
      <c r="N186" s="211"/>
      <c r="O186" s="211"/>
      <c r="P186" s="211"/>
    </row>
    <row r="187" spans="1:16" x14ac:dyDescent="0.25">
      <c r="A187" s="189" t="s">
        <v>6579</v>
      </c>
      <c r="B187" s="189" t="s">
        <v>6597</v>
      </c>
      <c r="C187" s="189" t="s">
        <v>358</v>
      </c>
      <c r="D187" t="s">
        <v>332</v>
      </c>
      <c r="E187" t="s">
        <v>333</v>
      </c>
      <c r="F187" s="42" t="s">
        <v>170</v>
      </c>
      <c r="H187" s="211"/>
      <c r="I187" s="211"/>
      <c r="J187" s="211"/>
      <c r="K187" s="211"/>
      <c r="L187" s="211"/>
      <c r="M187" s="211"/>
      <c r="N187" s="211"/>
      <c r="O187" s="211"/>
      <c r="P187" s="211"/>
    </row>
    <row r="188" spans="1:16" x14ac:dyDescent="0.25">
      <c r="A188" s="189" t="s">
        <v>6579</v>
      </c>
      <c r="B188" s="189" t="s">
        <v>6598</v>
      </c>
      <c r="C188" s="189" t="s">
        <v>358</v>
      </c>
      <c r="D188" t="s">
        <v>332</v>
      </c>
      <c r="E188" t="s">
        <v>333</v>
      </c>
      <c r="F188" s="42" t="s">
        <v>170</v>
      </c>
      <c r="H188" s="211"/>
      <c r="I188" s="211"/>
      <c r="J188" s="211"/>
      <c r="K188" s="211"/>
      <c r="L188" s="211"/>
      <c r="M188" s="211"/>
      <c r="N188" s="211"/>
      <c r="O188" s="211"/>
      <c r="P188" s="211"/>
    </row>
    <row r="189" spans="1:16" x14ac:dyDescent="0.25">
      <c r="A189" s="189" t="s">
        <v>6579</v>
      </c>
      <c r="B189" s="189" t="s">
        <v>6599</v>
      </c>
      <c r="C189" s="189" t="s">
        <v>358</v>
      </c>
      <c r="D189" t="s">
        <v>326</v>
      </c>
      <c r="E189" t="s">
        <v>327</v>
      </c>
      <c r="F189" s="42" t="s">
        <v>170</v>
      </c>
      <c r="H189" s="211"/>
      <c r="I189" s="211"/>
      <c r="J189" s="211"/>
      <c r="K189" s="211"/>
      <c r="L189" s="211"/>
      <c r="M189" s="211"/>
      <c r="N189" s="211"/>
      <c r="O189" s="211"/>
      <c r="P189" s="211"/>
    </row>
    <row r="190" spans="1:16" x14ac:dyDescent="0.25">
      <c r="A190" s="189" t="s">
        <v>6579</v>
      </c>
      <c r="B190" s="189" t="s">
        <v>6600</v>
      </c>
      <c r="C190" s="189" t="s">
        <v>358</v>
      </c>
      <c r="D190" t="s">
        <v>295</v>
      </c>
      <c r="E190" t="s">
        <v>532</v>
      </c>
      <c r="F190" s="42" t="s">
        <v>170</v>
      </c>
      <c r="H190" s="211"/>
      <c r="I190" s="211"/>
      <c r="J190" s="211"/>
      <c r="K190" s="211"/>
      <c r="L190" s="211"/>
      <c r="M190" s="211"/>
      <c r="N190" s="211"/>
      <c r="O190" s="211"/>
      <c r="P190" s="211"/>
    </row>
    <row r="191" spans="1:16" x14ac:dyDescent="0.25">
      <c r="A191" s="189" t="s">
        <v>6579</v>
      </c>
      <c r="B191" s="189" t="s">
        <v>6601</v>
      </c>
      <c r="C191" s="189" t="s">
        <v>358</v>
      </c>
      <c r="D191" t="s">
        <v>326</v>
      </c>
      <c r="E191" t="s">
        <v>327</v>
      </c>
      <c r="F191" s="42" t="s">
        <v>170</v>
      </c>
      <c r="H191" s="211"/>
      <c r="I191" s="211"/>
      <c r="J191" s="211"/>
      <c r="K191" s="211"/>
      <c r="L191" s="211"/>
      <c r="M191" s="211"/>
      <c r="N191" s="211"/>
      <c r="O191" s="211"/>
      <c r="P191" s="211"/>
    </row>
    <row r="192" spans="1:16" x14ac:dyDescent="0.25">
      <c r="A192" s="189" t="s">
        <v>6579</v>
      </c>
      <c r="B192" s="189" t="s">
        <v>6602</v>
      </c>
      <c r="C192" s="189" t="s">
        <v>358</v>
      </c>
      <c r="D192" t="s">
        <v>330</v>
      </c>
      <c r="E192" t="s">
        <v>561</v>
      </c>
      <c r="F192" s="42" t="s">
        <v>170</v>
      </c>
      <c r="H192" s="211"/>
      <c r="I192" s="211"/>
      <c r="J192" s="211"/>
      <c r="K192" s="211"/>
      <c r="L192" s="211"/>
      <c r="M192" s="211"/>
      <c r="N192" s="211"/>
      <c r="O192" s="211"/>
      <c r="P192" s="211"/>
    </row>
    <row r="193" spans="1:16" x14ac:dyDescent="0.25">
      <c r="A193" s="189" t="s">
        <v>6579</v>
      </c>
      <c r="B193" s="189" t="s">
        <v>6603</v>
      </c>
      <c r="C193" s="189" t="s">
        <v>358</v>
      </c>
      <c r="D193" t="s">
        <v>296</v>
      </c>
      <c r="E193" t="s">
        <v>297</v>
      </c>
      <c r="F193" s="42" t="s">
        <v>170</v>
      </c>
      <c r="H193" s="211"/>
      <c r="I193" s="211"/>
      <c r="J193" s="211"/>
      <c r="K193" s="211"/>
      <c r="L193" s="211"/>
      <c r="M193" s="211"/>
      <c r="N193" s="211"/>
      <c r="O193" s="211"/>
      <c r="P193" s="211"/>
    </row>
    <row r="194" spans="1:16" x14ac:dyDescent="0.25">
      <c r="A194" s="189" t="s">
        <v>6579</v>
      </c>
      <c r="B194" s="189" t="s">
        <v>6604</v>
      </c>
      <c r="C194" s="189" t="s">
        <v>358</v>
      </c>
      <c r="D194" t="s">
        <v>332</v>
      </c>
      <c r="E194" t="s">
        <v>333</v>
      </c>
      <c r="F194" s="42" t="s">
        <v>170</v>
      </c>
      <c r="H194" s="211"/>
      <c r="I194" s="211"/>
      <c r="J194" s="211"/>
      <c r="K194" s="211"/>
      <c r="L194" s="211"/>
      <c r="M194" s="211"/>
      <c r="N194" s="211"/>
      <c r="O194" s="211"/>
      <c r="P194" s="211"/>
    </row>
    <row r="195" spans="1:16" x14ac:dyDescent="0.25">
      <c r="A195" s="189" t="s">
        <v>6579</v>
      </c>
      <c r="B195" s="189" t="s">
        <v>6605</v>
      </c>
      <c r="C195" s="189" t="s">
        <v>358</v>
      </c>
      <c r="D195" t="s">
        <v>295</v>
      </c>
      <c r="E195" t="s">
        <v>532</v>
      </c>
      <c r="F195" s="42" t="s">
        <v>170</v>
      </c>
      <c r="H195" s="211"/>
      <c r="I195" s="211"/>
      <c r="J195" s="211"/>
      <c r="K195" s="211"/>
      <c r="L195" s="211"/>
      <c r="M195" s="211"/>
      <c r="N195" s="211"/>
      <c r="O195" s="211"/>
      <c r="P195" s="211"/>
    </row>
    <row r="196" spans="1:16" x14ac:dyDescent="0.25">
      <c r="A196" s="189" t="s">
        <v>6579</v>
      </c>
      <c r="B196" s="189" t="s">
        <v>6606</v>
      </c>
      <c r="C196" s="189" t="s">
        <v>358</v>
      </c>
      <c r="D196" t="s">
        <v>296</v>
      </c>
      <c r="E196" t="s">
        <v>297</v>
      </c>
      <c r="F196" s="42" t="s">
        <v>170</v>
      </c>
      <c r="H196" s="211"/>
      <c r="I196" s="211"/>
      <c r="J196" s="211"/>
      <c r="K196" s="211"/>
      <c r="L196" s="211"/>
      <c r="M196" s="211"/>
      <c r="N196" s="211"/>
      <c r="O196" s="211"/>
      <c r="P196" s="211"/>
    </row>
    <row r="197" spans="1:16" x14ac:dyDescent="0.25">
      <c r="A197" s="189" t="s">
        <v>6579</v>
      </c>
      <c r="B197" s="189" t="s">
        <v>6607</v>
      </c>
      <c r="C197" s="189" t="s">
        <v>358</v>
      </c>
      <c r="D197" t="s">
        <v>332</v>
      </c>
      <c r="E197" t="s">
        <v>333</v>
      </c>
      <c r="F197" s="42" t="s">
        <v>170</v>
      </c>
      <c r="H197" s="211"/>
      <c r="I197" s="211"/>
      <c r="J197" s="211"/>
      <c r="K197" s="211"/>
      <c r="L197" s="211"/>
      <c r="M197" s="211"/>
      <c r="N197" s="211"/>
      <c r="O197" s="211"/>
      <c r="P197" s="211"/>
    </row>
    <row r="198" spans="1:16" x14ac:dyDescent="0.25">
      <c r="A198" s="189" t="s">
        <v>6579</v>
      </c>
      <c r="B198" s="189" t="s">
        <v>6608</v>
      </c>
      <c r="C198" s="189" t="s">
        <v>358</v>
      </c>
      <c r="D198" t="s">
        <v>332</v>
      </c>
      <c r="E198" t="s">
        <v>333</v>
      </c>
      <c r="F198" s="42" t="s">
        <v>170</v>
      </c>
      <c r="H198" s="211"/>
      <c r="I198" s="211"/>
      <c r="J198" s="211"/>
      <c r="K198" s="211"/>
      <c r="L198" s="211"/>
      <c r="M198" s="211"/>
      <c r="N198" s="211"/>
      <c r="O198" s="211"/>
      <c r="P198" s="211"/>
    </row>
    <row r="199" spans="1:16" x14ac:dyDescent="0.25">
      <c r="A199" s="189" t="s">
        <v>6579</v>
      </c>
      <c r="B199" s="189" t="s">
        <v>6609</v>
      </c>
      <c r="C199" s="189" t="s">
        <v>358</v>
      </c>
      <c r="D199" t="s">
        <v>332</v>
      </c>
      <c r="E199" t="s">
        <v>333</v>
      </c>
      <c r="F199" s="42" t="s">
        <v>170</v>
      </c>
      <c r="H199" s="211"/>
      <c r="I199" s="211"/>
      <c r="J199" s="211"/>
      <c r="K199" s="211"/>
      <c r="L199" s="211"/>
      <c r="M199" s="211"/>
      <c r="N199" s="211"/>
      <c r="O199" s="211"/>
      <c r="P199" s="211"/>
    </row>
    <row r="200" spans="1:16" x14ac:dyDescent="0.25">
      <c r="A200" s="189" t="s">
        <v>6579</v>
      </c>
      <c r="B200" s="189" t="s">
        <v>6610</v>
      </c>
      <c r="C200" s="189" t="s">
        <v>358</v>
      </c>
      <c r="D200" t="s">
        <v>330</v>
      </c>
      <c r="E200" t="s">
        <v>561</v>
      </c>
      <c r="F200" s="42" t="s">
        <v>170</v>
      </c>
      <c r="H200" s="211"/>
      <c r="I200" s="211"/>
      <c r="J200" s="211"/>
      <c r="K200" s="211"/>
      <c r="L200" s="211"/>
      <c r="M200" s="211"/>
      <c r="N200" s="211"/>
      <c r="O200" s="211"/>
      <c r="P200" s="211"/>
    </row>
    <row r="201" spans="1:16" x14ac:dyDescent="0.25">
      <c r="A201" s="189" t="s">
        <v>6579</v>
      </c>
      <c r="B201" s="189" t="s">
        <v>6611</v>
      </c>
      <c r="C201" s="189" t="s">
        <v>358</v>
      </c>
      <c r="D201" t="s">
        <v>295</v>
      </c>
      <c r="E201" t="s">
        <v>532</v>
      </c>
      <c r="F201" s="42" t="s">
        <v>170</v>
      </c>
      <c r="H201" s="211"/>
      <c r="I201" s="211"/>
      <c r="J201" s="211"/>
      <c r="K201" s="211"/>
      <c r="L201" s="211"/>
      <c r="M201" s="211"/>
      <c r="N201" s="211"/>
      <c r="O201" s="211"/>
      <c r="P201" s="211"/>
    </row>
    <row r="202" spans="1:16" x14ac:dyDescent="0.25">
      <c r="A202" s="189" t="s">
        <v>6579</v>
      </c>
      <c r="B202" s="189" t="s">
        <v>6612</v>
      </c>
      <c r="C202" s="189" t="s">
        <v>358</v>
      </c>
      <c r="D202" t="s">
        <v>343</v>
      </c>
      <c r="E202" t="s">
        <v>6106</v>
      </c>
      <c r="F202" s="42" t="s">
        <v>170</v>
      </c>
      <c r="H202" s="211"/>
      <c r="I202" s="211"/>
      <c r="J202" s="211"/>
      <c r="K202" s="211"/>
      <c r="L202" s="211"/>
      <c r="M202" s="211"/>
      <c r="N202" s="211"/>
      <c r="O202" s="211"/>
      <c r="P202" s="211"/>
    </row>
    <row r="203" spans="1:16" x14ac:dyDescent="0.25">
      <c r="A203" s="189" t="s">
        <v>6579</v>
      </c>
      <c r="B203" s="189" t="s">
        <v>6613</v>
      </c>
      <c r="C203" s="189" t="s">
        <v>358</v>
      </c>
      <c r="D203" t="s">
        <v>295</v>
      </c>
      <c r="E203" t="s">
        <v>532</v>
      </c>
      <c r="F203" s="42" t="s">
        <v>170</v>
      </c>
      <c r="H203" s="211"/>
      <c r="I203" s="211"/>
      <c r="J203" s="211"/>
      <c r="K203" s="211"/>
      <c r="L203" s="211"/>
      <c r="M203" s="211"/>
      <c r="N203" s="211"/>
      <c r="O203" s="211"/>
      <c r="P203" s="211"/>
    </row>
    <row r="204" spans="1:16" x14ac:dyDescent="0.25">
      <c r="A204" s="189" t="s">
        <v>6579</v>
      </c>
      <c r="B204" s="189" t="s">
        <v>6614</v>
      </c>
      <c r="C204" s="189" t="s">
        <v>358</v>
      </c>
      <c r="D204" t="s">
        <v>343</v>
      </c>
      <c r="E204" t="s">
        <v>6106</v>
      </c>
      <c r="F204" s="42" t="s">
        <v>170</v>
      </c>
      <c r="H204" s="211"/>
      <c r="I204" s="211"/>
      <c r="J204" s="211"/>
      <c r="K204" s="211"/>
      <c r="L204" s="211"/>
      <c r="M204" s="211"/>
      <c r="N204" s="211"/>
      <c r="O204" s="211"/>
      <c r="P204" s="211"/>
    </row>
    <row r="205" spans="1:16" x14ac:dyDescent="0.25">
      <c r="A205" s="189" t="s">
        <v>6579</v>
      </c>
      <c r="B205" s="189" t="s">
        <v>6615</v>
      </c>
      <c r="C205" s="189" t="s">
        <v>358</v>
      </c>
      <c r="D205" t="s">
        <v>343</v>
      </c>
      <c r="E205" t="s">
        <v>6106</v>
      </c>
      <c r="F205" s="42" t="s">
        <v>170</v>
      </c>
      <c r="H205" s="211"/>
      <c r="I205" s="211"/>
      <c r="J205" s="211"/>
      <c r="K205" s="211"/>
      <c r="L205" s="211"/>
      <c r="M205" s="211"/>
      <c r="N205" s="211"/>
      <c r="O205" s="211"/>
      <c r="P205" s="211"/>
    </row>
    <row r="206" spans="1:16" x14ac:dyDescent="0.25">
      <c r="A206" s="189" t="s">
        <v>6579</v>
      </c>
      <c r="B206" s="189" t="s">
        <v>6616</v>
      </c>
      <c r="C206" s="189" t="s">
        <v>358</v>
      </c>
      <c r="D206" t="s">
        <v>343</v>
      </c>
      <c r="E206" t="s">
        <v>6106</v>
      </c>
      <c r="F206" s="42" t="s">
        <v>170</v>
      </c>
      <c r="H206" s="211"/>
      <c r="I206" s="211"/>
      <c r="J206" s="211"/>
      <c r="K206" s="211"/>
      <c r="L206" s="211"/>
      <c r="M206" s="211"/>
      <c r="N206" s="211"/>
      <c r="O206" s="211"/>
      <c r="P206" s="211"/>
    </row>
    <row r="207" spans="1:16" x14ac:dyDescent="0.25">
      <c r="A207" s="189" t="s">
        <v>6579</v>
      </c>
      <c r="B207" s="189" t="s">
        <v>6617</v>
      </c>
      <c r="C207" s="189" t="s">
        <v>358</v>
      </c>
      <c r="D207" t="s">
        <v>343</v>
      </c>
      <c r="E207" t="s">
        <v>6106</v>
      </c>
      <c r="F207" s="42" t="s">
        <v>170</v>
      </c>
      <c r="H207" s="211"/>
      <c r="I207" s="211"/>
      <c r="J207" s="211"/>
      <c r="K207" s="211"/>
      <c r="L207" s="211"/>
      <c r="M207" s="211"/>
      <c r="N207" s="211"/>
      <c r="O207" s="211"/>
      <c r="P207" s="211"/>
    </row>
    <row r="208" spans="1:16" x14ac:dyDescent="0.25">
      <c r="A208" s="189" t="s">
        <v>6579</v>
      </c>
      <c r="B208" s="189" t="s">
        <v>6618</v>
      </c>
      <c r="C208" s="189" t="s">
        <v>358</v>
      </c>
      <c r="D208" t="s">
        <v>343</v>
      </c>
      <c r="E208" t="s">
        <v>6106</v>
      </c>
      <c r="F208" s="42" t="s">
        <v>170</v>
      </c>
      <c r="H208" s="211"/>
      <c r="I208" s="211"/>
      <c r="J208" s="211"/>
      <c r="K208" s="211"/>
      <c r="L208" s="211"/>
      <c r="M208" s="211"/>
      <c r="N208" s="211"/>
      <c r="O208" s="211"/>
      <c r="P208" s="211"/>
    </row>
    <row r="209" spans="1:16" x14ac:dyDescent="0.25">
      <c r="A209" s="189" t="s">
        <v>6579</v>
      </c>
      <c r="B209" s="189" t="s">
        <v>6619</v>
      </c>
      <c r="C209" s="189" t="s">
        <v>358</v>
      </c>
      <c r="D209" t="s">
        <v>328</v>
      </c>
      <c r="E209" t="s">
        <v>329</v>
      </c>
      <c r="F209" s="42" t="s">
        <v>170</v>
      </c>
      <c r="H209" s="211"/>
      <c r="I209" s="211"/>
      <c r="J209" s="211"/>
      <c r="K209" s="211"/>
      <c r="L209" s="211"/>
      <c r="M209" s="211"/>
      <c r="N209" s="211"/>
      <c r="O209" s="211"/>
      <c r="P209" s="211"/>
    </row>
    <row r="210" spans="1:16" x14ac:dyDescent="0.25">
      <c r="A210" s="189" t="s">
        <v>6579</v>
      </c>
      <c r="B210" s="189" t="s">
        <v>6620</v>
      </c>
      <c r="C210" s="189" t="s">
        <v>358</v>
      </c>
      <c r="D210" t="s">
        <v>326</v>
      </c>
      <c r="E210" t="s">
        <v>327</v>
      </c>
      <c r="F210" s="42" t="s">
        <v>170</v>
      </c>
      <c r="H210" s="211"/>
      <c r="I210" s="211"/>
      <c r="J210" s="211"/>
      <c r="K210" s="211"/>
      <c r="L210" s="211"/>
      <c r="M210" s="211"/>
      <c r="N210" s="211"/>
      <c r="O210" s="211"/>
      <c r="P210" s="211"/>
    </row>
    <row r="211" spans="1:16" x14ac:dyDescent="0.25">
      <c r="A211" s="189" t="s">
        <v>6579</v>
      </c>
      <c r="B211" s="189" t="s">
        <v>6621</v>
      </c>
      <c r="C211" s="189" t="s">
        <v>358</v>
      </c>
      <c r="D211" t="s">
        <v>326</v>
      </c>
      <c r="E211" t="s">
        <v>327</v>
      </c>
      <c r="F211" s="42" t="s">
        <v>170</v>
      </c>
      <c r="H211" s="211"/>
      <c r="I211" s="211"/>
      <c r="J211" s="211"/>
      <c r="K211" s="211"/>
      <c r="L211" s="211"/>
      <c r="M211" s="211"/>
      <c r="N211" s="211"/>
      <c r="O211" s="211"/>
      <c r="P211" s="211"/>
    </row>
    <row r="212" spans="1:16" x14ac:dyDescent="0.25">
      <c r="A212" s="189" t="s">
        <v>6579</v>
      </c>
      <c r="B212" s="189" t="s">
        <v>6622</v>
      </c>
      <c r="C212" s="189" t="s">
        <v>358</v>
      </c>
      <c r="D212" t="s">
        <v>326</v>
      </c>
      <c r="E212" t="s">
        <v>327</v>
      </c>
      <c r="F212" s="42" t="s">
        <v>170</v>
      </c>
      <c r="H212" s="211"/>
      <c r="I212" s="211"/>
      <c r="J212" s="211"/>
      <c r="K212" s="211"/>
      <c r="L212" s="211"/>
      <c r="M212" s="211"/>
      <c r="N212" s="211"/>
      <c r="O212" s="211"/>
      <c r="P212" s="211"/>
    </row>
    <row r="213" spans="1:16" x14ac:dyDescent="0.25">
      <c r="A213" s="189" t="s">
        <v>6579</v>
      </c>
      <c r="B213" s="189" t="s">
        <v>6623</v>
      </c>
      <c r="C213" s="189" t="s">
        <v>358</v>
      </c>
      <c r="D213" t="s">
        <v>326</v>
      </c>
      <c r="E213" t="s">
        <v>327</v>
      </c>
      <c r="F213" s="42" t="s">
        <v>170</v>
      </c>
      <c r="H213" s="211"/>
      <c r="I213" s="211"/>
      <c r="J213" s="211"/>
      <c r="K213" s="211"/>
      <c r="L213" s="211"/>
      <c r="M213" s="211"/>
      <c r="N213" s="211"/>
      <c r="O213" s="211"/>
      <c r="P213" s="211"/>
    </row>
    <row r="214" spans="1:16" x14ac:dyDescent="0.25">
      <c r="A214" s="189" t="s">
        <v>6579</v>
      </c>
      <c r="B214" s="189" t="s">
        <v>6624</v>
      </c>
      <c r="C214" s="189" t="s">
        <v>358</v>
      </c>
      <c r="D214" t="s">
        <v>326</v>
      </c>
      <c r="E214" t="s">
        <v>327</v>
      </c>
      <c r="F214" s="42" t="s">
        <v>170</v>
      </c>
      <c r="H214" s="211"/>
      <c r="I214" s="211"/>
      <c r="J214" s="211"/>
      <c r="K214" s="211"/>
      <c r="L214" s="211"/>
      <c r="M214" s="211"/>
      <c r="N214" s="211"/>
      <c r="O214" s="211"/>
      <c r="P214" s="211"/>
    </row>
    <row r="215" spans="1:16" x14ac:dyDescent="0.25">
      <c r="A215" s="189" t="s">
        <v>6579</v>
      </c>
      <c r="B215" s="189" t="s">
        <v>6625</v>
      </c>
      <c r="C215" s="189" t="s">
        <v>358</v>
      </c>
      <c r="D215" t="s">
        <v>343</v>
      </c>
      <c r="E215" t="s">
        <v>6106</v>
      </c>
      <c r="F215" s="42" t="s">
        <v>170</v>
      </c>
      <c r="H215" s="211"/>
      <c r="I215" s="211"/>
      <c r="J215" s="211"/>
      <c r="K215" s="211"/>
      <c r="L215" s="211"/>
      <c r="M215" s="211"/>
      <c r="N215" s="211"/>
      <c r="O215" s="211"/>
      <c r="P215" s="211"/>
    </row>
    <row r="216" spans="1:16" x14ac:dyDescent="0.25">
      <c r="A216" s="189" t="s">
        <v>6579</v>
      </c>
      <c r="B216" s="189" t="s">
        <v>6626</v>
      </c>
      <c r="C216" s="189" t="s">
        <v>358</v>
      </c>
      <c r="D216" t="s">
        <v>3781</v>
      </c>
      <c r="E216" t="s">
        <v>3786</v>
      </c>
      <c r="F216" s="42" t="s">
        <v>170</v>
      </c>
      <c r="H216" s="211"/>
      <c r="I216" s="211"/>
      <c r="J216" s="211"/>
      <c r="K216" s="211"/>
      <c r="L216" s="211"/>
      <c r="M216" s="211"/>
      <c r="N216" s="211"/>
      <c r="O216" s="211"/>
      <c r="P216" s="211"/>
    </row>
    <row r="217" spans="1:16" x14ac:dyDescent="0.25">
      <c r="A217" s="189" t="s">
        <v>6579</v>
      </c>
      <c r="B217" s="189" t="s">
        <v>6627</v>
      </c>
      <c r="C217" s="189" t="s">
        <v>358</v>
      </c>
      <c r="D217" t="s">
        <v>326</v>
      </c>
      <c r="E217" t="s">
        <v>327</v>
      </c>
      <c r="F217" s="42" t="s">
        <v>170</v>
      </c>
      <c r="H217" s="211"/>
      <c r="I217" s="211"/>
      <c r="J217" s="211"/>
      <c r="K217" s="211"/>
      <c r="L217" s="211"/>
      <c r="M217" s="211"/>
      <c r="N217" s="211"/>
      <c r="O217" s="211"/>
      <c r="P217" s="211"/>
    </row>
    <row r="218" spans="1:16" x14ac:dyDescent="0.25">
      <c r="A218" s="189" t="s">
        <v>6579</v>
      </c>
      <c r="B218" s="189" t="s">
        <v>6628</v>
      </c>
      <c r="C218" s="189" t="s">
        <v>358</v>
      </c>
      <c r="D218" t="s">
        <v>330</v>
      </c>
      <c r="E218" t="s">
        <v>331</v>
      </c>
      <c r="F218" s="42" t="s">
        <v>170</v>
      </c>
      <c r="H218" s="211"/>
      <c r="I218" s="211"/>
      <c r="J218" s="211"/>
      <c r="K218" s="211"/>
      <c r="L218" s="211"/>
      <c r="M218" s="211"/>
      <c r="N218" s="211"/>
      <c r="O218" s="211"/>
      <c r="P218" s="211"/>
    </row>
    <row r="219" spans="1:16" x14ac:dyDescent="0.25">
      <c r="A219" s="189" t="s">
        <v>6579</v>
      </c>
      <c r="B219" s="189" t="s">
        <v>6629</v>
      </c>
      <c r="C219" s="189" t="s">
        <v>358</v>
      </c>
      <c r="D219" t="s">
        <v>296</v>
      </c>
      <c r="E219" t="s">
        <v>336</v>
      </c>
      <c r="F219" s="42" t="s">
        <v>170</v>
      </c>
      <c r="H219" s="211"/>
      <c r="I219" s="211"/>
      <c r="J219" s="211"/>
      <c r="K219" s="211"/>
      <c r="L219" s="211"/>
      <c r="M219" s="211"/>
      <c r="N219" s="211"/>
      <c r="O219" s="211"/>
      <c r="P219" s="211"/>
    </row>
    <row r="220" spans="1:16" x14ac:dyDescent="0.25">
      <c r="A220" s="189" t="s">
        <v>6579</v>
      </c>
      <c r="B220" s="189" t="s">
        <v>6630</v>
      </c>
      <c r="C220" s="189" t="s">
        <v>358</v>
      </c>
      <c r="D220" t="s">
        <v>326</v>
      </c>
      <c r="E220" t="s">
        <v>327</v>
      </c>
      <c r="F220" s="42" t="s">
        <v>170</v>
      </c>
      <c r="H220" s="211"/>
      <c r="I220" s="211"/>
      <c r="J220" s="211"/>
      <c r="K220" s="211"/>
      <c r="L220" s="211"/>
      <c r="M220" s="211"/>
      <c r="N220" s="211"/>
      <c r="O220" s="211"/>
      <c r="P220" s="211"/>
    </row>
    <row r="221" spans="1:16" x14ac:dyDescent="0.25">
      <c r="A221" s="189" t="s">
        <v>6579</v>
      </c>
      <c r="B221" s="189" t="s">
        <v>6631</v>
      </c>
      <c r="C221" s="189" t="s">
        <v>358</v>
      </c>
      <c r="D221" t="s">
        <v>326</v>
      </c>
      <c r="E221" t="s">
        <v>327</v>
      </c>
      <c r="F221" s="42" t="s">
        <v>170</v>
      </c>
      <c r="H221" s="211"/>
      <c r="I221" s="211"/>
      <c r="J221" s="211"/>
      <c r="K221" s="211"/>
      <c r="L221" s="211"/>
      <c r="M221" s="211"/>
      <c r="N221" s="211"/>
      <c r="O221" s="211"/>
      <c r="P221" s="211"/>
    </row>
    <row r="222" spans="1:16" x14ac:dyDescent="0.25">
      <c r="A222" s="189" t="s">
        <v>6579</v>
      </c>
      <c r="B222" s="189" t="s">
        <v>6632</v>
      </c>
      <c r="C222" s="189" t="s">
        <v>358</v>
      </c>
      <c r="D222" t="s">
        <v>423</v>
      </c>
      <c r="E222" t="s">
        <v>424</v>
      </c>
      <c r="F222" s="42" t="s">
        <v>118</v>
      </c>
      <c r="H222" s="211"/>
      <c r="I222" s="211"/>
      <c r="J222" s="211"/>
      <c r="K222" s="211"/>
      <c r="L222" s="211"/>
      <c r="M222" s="211"/>
      <c r="N222" s="211"/>
      <c r="O222" s="211"/>
      <c r="P222" s="211"/>
    </row>
    <row r="223" spans="1:16" x14ac:dyDescent="0.25">
      <c r="A223" s="189" t="s">
        <v>6579</v>
      </c>
      <c r="B223" s="189" t="s">
        <v>6633</v>
      </c>
      <c r="C223" s="189" t="s">
        <v>358</v>
      </c>
      <c r="D223" t="s">
        <v>318</v>
      </c>
      <c r="E223" t="s">
        <v>319</v>
      </c>
      <c r="F223" s="42" t="s">
        <v>170</v>
      </c>
      <c r="H223" s="211"/>
      <c r="I223" s="211"/>
      <c r="J223" s="211"/>
      <c r="K223" s="211"/>
      <c r="L223" s="211"/>
      <c r="M223" s="211"/>
      <c r="N223" s="211"/>
      <c r="O223" s="211"/>
      <c r="P223" s="211"/>
    </row>
    <row r="224" spans="1:16" x14ac:dyDescent="0.25">
      <c r="A224" s="189" t="s">
        <v>6579</v>
      </c>
      <c r="B224" s="189" t="s">
        <v>6634</v>
      </c>
      <c r="C224" s="189" t="s">
        <v>358</v>
      </c>
      <c r="D224" t="s">
        <v>304</v>
      </c>
      <c r="E224" t="s">
        <v>305</v>
      </c>
      <c r="F224" s="42" t="s">
        <v>170</v>
      </c>
      <c r="H224" s="211"/>
      <c r="I224" s="211"/>
      <c r="J224" s="211"/>
      <c r="K224" s="211"/>
      <c r="L224" s="211"/>
      <c r="M224" s="211"/>
      <c r="N224" s="211"/>
      <c r="O224" s="211"/>
      <c r="P224" s="211"/>
    </row>
    <row r="225" spans="1:16" x14ac:dyDescent="0.25">
      <c r="A225" s="189" t="s">
        <v>6579</v>
      </c>
      <c r="B225" s="189" t="s">
        <v>6635</v>
      </c>
      <c r="C225" s="189" t="s">
        <v>358</v>
      </c>
      <c r="D225" t="s">
        <v>494</v>
      </c>
      <c r="E225" t="s">
        <v>6108</v>
      </c>
      <c r="F225" s="42" t="s">
        <v>170</v>
      </c>
      <c r="H225" s="211"/>
      <c r="I225" s="211"/>
      <c r="J225" s="211"/>
      <c r="K225" s="211"/>
      <c r="L225" s="211"/>
      <c r="M225" s="211"/>
      <c r="N225" s="211"/>
      <c r="O225" s="211"/>
      <c r="P225" s="211"/>
    </row>
    <row r="226" spans="1:16" x14ac:dyDescent="0.25">
      <c r="A226" s="189" t="s">
        <v>6579</v>
      </c>
      <c r="B226" s="189" t="s">
        <v>6636</v>
      </c>
      <c r="C226" s="189" t="s">
        <v>358</v>
      </c>
      <c r="D226" t="s">
        <v>294</v>
      </c>
      <c r="E226" t="s">
        <v>298</v>
      </c>
      <c r="F226" s="42" t="s">
        <v>170</v>
      </c>
      <c r="H226" s="211"/>
      <c r="I226" s="211"/>
      <c r="J226" s="211"/>
      <c r="K226" s="211"/>
      <c r="L226" s="211"/>
      <c r="M226" s="211"/>
      <c r="N226" s="211"/>
      <c r="O226" s="211"/>
      <c r="P226" s="211"/>
    </row>
    <row r="227" spans="1:16" x14ac:dyDescent="0.25">
      <c r="A227" s="189" t="s">
        <v>6579</v>
      </c>
      <c r="B227" s="189" t="s">
        <v>6637</v>
      </c>
      <c r="C227" s="189" t="s">
        <v>358</v>
      </c>
      <c r="D227" t="s">
        <v>334</v>
      </c>
      <c r="E227" t="s">
        <v>335</v>
      </c>
      <c r="F227" s="42" t="s">
        <v>170</v>
      </c>
      <c r="H227" s="211"/>
      <c r="I227" s="211"/>
      <c r="J227" s="211"/>
      <c r="K227" s="211"/>
      <c r="L227" s="211"/>
      <c r="M227" s="211"/>
      <c r="N227" s="211"/>
      <c r="O227" s="211"/>
      <c r="P227" s="211"/>
    </row>
    <row r="228" spans="1:16" x14ac:dyDescent="0.25">
      <c r="A228" s="189" t="s">
        <v>6579</v>
      </c>
      <c r="B228" s="189" t="s">
        <v>6638</v>
      </c>
      <c r="C228" s="189" t="s">
        <v>358</v>
      </c>
      <c r="D228" t="s">
        <v>301</v>
      </c>
      <c r="E228" t="s">
        <v>344</v>
      </c>
      <c r="F228" s="42" t="s">
        <v>170</v>
      </c>
      <c r="H228" s="211"/>
      <c r="I228" s="211"/>
      <c r="J228" s="211"/>
      <c r="K228" s="211"/>
      <c r="L228" s="211"/>
      <c r="M228" s="211"/>
      <c r="N228" s="211"/>
      <c r="O228" s="211"/>
      <c r="P228" s="211"/>
    </row>
    <row r="229" spans="1:16" x14ac:dyDescent="0.25">
      <c r="A229" s="189" t="s">
        <v>6579</v>
      </c>
      <c r="B229" s="189" t="s">
        <v>6639</v>
      </c>
      <c r="C229" s="189" t="s">
        <v>358</v>
      </c>
      <c r="D229" t="s">
        <v>494</v>
      </c>
      <c r="E229" t="s">
        <v>6108</v>
      </c>
      <c r="F229" s="42" t="s">
        <v>170</v>
      </c>
      <c r="H229" s="211"/>
      <c r="I229" s="211"/>
      <c r="J229" s="211"/>
      <c r="K229" s="211"/>
      <c r="L229" s="211"/>
      <c r="M229" s="211"/>
      <c r="N229" s="211"/>
      <c r="O229" s="211"/>
      <c r="P229" s="211"/>
    </row>
    <row r="230" spans="1:16" x14ac:dyDescent="0.25">
      <c r="A230" s="189" t="s">
        <v>6579</v>
      </c>
      <c r="B230" s="189" t="s">
        <v>6640</v>
      </c>
      <c r="C230" s="189" t="s">
        <v>358</v>
      </c>
      <c r="D230" t="s">
        <v>332</v>
      </c>
      <c r="E230" t="s">
        <v>333</v>
      </c>
      <c r="F230" s="42" t="s">
        <v>170</v>
      </c>
      <c r="H230" s="211"/>
      <c r="I230" s="211"/>
      <c r="J230" s="211"/>
      <c r="K230" s="211"/>
      <c r="L230" s="211"/>
      <c r="M230" s="211"/>
      <c r="N230" s="211"/>
      <c r="O230" s="211"/>
      <c r="P230" s="211"/>
    </row>
    <row r="231" spans="1:16" x14ac:dyDescent="0.25">
      <c r="A231" s="189" t="s">
        <v>6579</v>
      </c>
      <c r="B231" s="189" t="s">
        <v>6641</v>
      </c>
      <c r="C231" s="189" t="s">
        <v>358</v>
      </c>
      <c r="D231" t="s">
        <v>413</v>
      </c>
      <c r="E231" t="s">
        <v>414</v>
      </c>
      <c r="F231" s="42" t="s">
        <v>118</v>
      </c>
      <c r="H231" s="211"/>
      <c r="I231" s="211"/>
      <c r="J231" s="211"/>
      <c r="K231" s="211"/>
      <c r="L231" s="211"/>
      <c r="M231" s="211"/>
      <c r="N231" s="211"/>
      <c r="O231" s="211"/>
      <c r="P231" s="211"/>
    </row>
    <row r="232" spans="1:16" x14ac:dyDescent="0.25">
      <c r="A232" s="189" t="s">
        <v>6579</v>
      </c>
      <c r="B232" s="189" t="s">
        <v>6642</v>
      </c>
      <c r="C232" s="189" t="s">
        <v>358</v>
      </c>
      <c r="D232" t="s">
        <v>332</v>
      </c>
      <c r="E232" t="s">
        <v>333</v>
      </c>
      <c r="F232" s="42" t="s">
        <v>170</v>
      </c>
      <c r="H232" s="211"/>
      <c r="I232" s="211"/>
      <c r="J232" s="211"/>
      <c r="K232" s="211"/>
      <c r="L232" s="211"/>
      <c r="M232" s="211"/>
      <c r="N232" s="211"/>
      <c r="O232" s="211"/>
      <c r="P232" s="211"/>
    </row>
    <row r="233" spans="1:16" x14ac:dyDescent="0.25">
      <c r="A233" s="189" t="s">
        <v>6579</v>
      </c>
      <c r="B233" s="189" t="s">
        <v>6643</v>
      </c>
      <c r="C233" s="189" t="s">
        <v>358</v>
      </c>
      <c r="D233" t="s">
        <v>292</v>
      </c>
      <c r="E233" t="s">
        <v>293</v>
      </c>
      <c r="F233" s="42" t="s">
        <v>170</v>
      </c>
      <c r="H233" s="211"/>
      <c r="I233" s="211"/>
      <c r="J233" s="211"/>
      <c r="K233" s="211"/>
      <c r="L233" s="211"/>
      <c r="M233" s="211"/>
      <c r="N233" s="211"/>
      <c r="O233" s="211"/>
      <c r="P233" s="211"/>
    </row>
    <row r="234" spans="1:16" x14ac:dyDescent="0.25">
      <c r="A234" s="189" t="s">
        <v>6579</v>
      </c>
      <c r="B234" s="189" t="s">
        <v>6644</v>
      </c>
      <c r="C234" s="189" t="s">
        <v>358</v>
      </c>
      <c r="D234" t="s">
        <v>296</v>
      </c>
      <c r="E234" t="s">
        <v>336</v>
      </c>
      <c r="F234" s="42" t="s">
        <v>170</v>
      </c>
      <c r="H234" s="211"/>
      <c r="I234" s="211"/>
      <c r="J234" s="211"/>
      <c r="K234" s="211"/>
      <c r="L234" s="211"/>
      <c r="M234" s="211"/>
      <c r="N234" s="211"/>
      <c r="O234" s="211"/>
      <c r="P234" s="211"/>
    </row>
    <row r="235" spans="1:16" x14ac:dyDescent="0.25">
      <c r="A235" s="189" t="s">
        <v>6579</v>
      </c>
      <c r="B235" s="189" t="s">
        <v>6645</v>
      </c>
      <c r="C235" s="189" t="s">
        <v>358</v>
      </c>
      <c r="D235" t="s">
        <v>330</v>
      </c>
      <c r="E235" t="s">
        <v>331</v>
      </c>
      <c r="F235" s="42" t="s">
        <v>170</v>
      </c>
      <c r="H235" s="211"/>
      <c r="I235" s="211"/>
      <c r="J235" s="211"/>
      <c r="K235" s="211"/>
      <c r="L235" s="211"/>
      <c r="M235" s="211"/>
      <c r="N235" s="211"/>
      <c r="O235" s="211"/>
      <c r="P235" s="211"/>
    </row>
    <row r="236" spans="1:16" x14ac:dyDescent="0.25">
      <c r="A236" s="189" t="s">
        <v>6579</v>
      </c>
      <c r="B236" s="189" t="s">
        <v>6646</v>
      </c>
      <c r="C236" s="189" t="s">
        <v>358</v>
      </c>
      <c r="D236" t="s">
        <v>12884</v>
      </c>
      <c r="E236" t="s">
        <v>12885</v>
      </c>
      <c r="F236" s="42" t="s">
        <v>170</v>
      </c>
      <c r="H236" s="211"/>
      <c r="I236" s="211"/>
      <c r="J236" s="211"/>
      <c r="K236" s="211"/>
      <c r="L236" s="211"/>
      <c r="M236" s="211"/>
      <c r="N236" s="211"/>
      <c r="O236" s="211"/>
      <c r="P236" s="211"/>
    </row>
    <row r="237" spans="1:16" x14ac:dyDescent="0.25">
      <c r="A237" s="189" t="s">
        <v>6579</v>
      </c>
      <c r="B237" s="189" t="s">
        <v>6647</v>
      </c>
      <c r="C237" s="189" t="s">
        <v>358</v>
      </c>
      <c r="D237" t="s">
        <v>6107</v>
      </c>
      <c r="E237" t="s">
        <v>551</v>
      </c>
      <c r="F237" s="42" t="s">
        <v>118</v>
      </c>
      <c r="H237" s="211"/>
      <c r="I237" s="211"/>
      <c r="J237" s="211"/>
      <c r="K237" s="211"/>
      <c r="L237" s="211"/>
      <c r="M237" s="211"/>
      <c r="N237" s="211"/>
      <c r="O237" s="211"/>
      <c r="P237" s="211"/>
    </row>
    <row r="238" spans="1:16" x14ac:dyDescent="0.25">
      <c r="A238" s="189" t="s">
        <v>6579</v>
      </c>
      <c r="B238" s="189" t="s">
        <v>6648</v>
      </c>
      <c r="C238" s="189" t="s">
        <v>358</v>
      </c>
      <c r="D238" t="s">
        <v>330</v>
      </c>
      <c r="E238" t="s">
        <v>331</v>
      </c>
      <c r="F238" s="42" t="s">
        <v>170</v>
      </c>
      <c r="H238" s="211"/>
      <c r="I238" s="211"/>
      <c r="J238" s="211"/>
      <c r="K238" s="211"/>
      <c r="L238" s="211"/>
      <c r="M238" s="211"/>
      <c r="N238" s="211"/>
      <c r="O238" s="211"/>
      <c r="P238" s="211"/>
    </row>
    <row r="239" spans="1:16" x14ac:dyDescent="0.25">
      <c r="A239" s="189" t="s">
        <v>6579</v>
      </c>
      <c r="B239" s="189" t="s">
        <v>6649</v>
      </c>
      <c r="C239" s="189" t="s">
        <v>358</v>
      </c>
      <c r="D239" t="s">
        <v>296</v>
      </c>
      <c r="E239" t="s">
        <v>336</v>
      </c>
      <c r="F239" s="42" t="s">
        <v>170</v>
      </c>
      <c r="H239" s="211"/>
      <c r="I239" s="211"/>
      <c r="J239" s="211"/>
      <c r="K239" s="211"/>
      <c r="L239" s="211"/>
      <c r="M239" s="211"/>
      <c r="N239" s="211"/>
      <c r="O239" s="211"/>
      <c r="P239" s="211"/>
    </row>
    <row r="240" spans="1:16" x14ac:dyDescent="0.25">
      <c r="A240" s="189" t="s">
        <v>6579</v>
      </c>
      <c r="B240" s="189" t="s">
        <v>6650</v>
      </c>
      <c r="C240" s="189" t="s">
        <v>358</v>
      </c>
      <c r="D240" t="s">
        <v>334</v>
      </c>
      <c r="E240" t="s">
        <v>335</v>
      </c>
      <c r="F240" s="42" t="s">
        <v>170</v>
      </c>
      <c r="H240" s="211"/>
      <c r="I240" s="211"/>
      <c r="J240" s="211"/>
      <c r="K240" s="211"/>
      <c r="L240" s="211"/>
      <c r="M240" s="211"/>
      <c r="N240" s="211"/>
      <c r="O240" s="211"/>
      <c r="P240" s="211"/>
    </row>
    <row r="241" spans="1:16" x14ac:dyDescent="0.25">
      <c r="A241" s="189" t="s">
        <v>6651</v>
      </c>
      <c r="B241" s="189" t="s">
        <v>6652</v>
      </c>
      <c r="C241" s="189" t="s">
        <v>358</v>
      </c>
      <c r="D241" t="s">
        <v>441</v>
      </c>
      <c r="E241" t="s">
        <v>442</v>
      </c>
      <c r="F241" s="42" t="s">
        <v>118</v>
      </c>
      <c r="H241" s="211"/>
      <c r="I241" s="211"/>
      <c r="J241" s="211"/>
      <c r="K241" s="211"/>
      <c r="L241" s="211"/>
      <c r="M241" s="211"/>
      <c r="N241" s="211"/>
      <c r="O241" s="211"/>
      <c r="P241" s="211"/>
    </row>
    <row r="242" spans="1:16" x14ac:dyDescent="0.25">
      <c r="A242" s="189" t="s">
        <v>6651</v>
      </c>
      <c r="B242" s="189" t="s">
        <v>6653</v>
      </c>
      <c r="C242" s="189" t="s">
        <v>358</v>
      </c>
      <c r="D242" t="s">
        <v>294</v>
      </c>
      <c r="E242" t="s">
        <v>298</v>
      </c>
      <c r="F242" s="42" t="s">
        <v>150</v>
      </c>
      <c r="H242" s="211"/>
      <c r="I242" s="211"/>
      <c r="J242" s="211"/>
      <c r="K242" s="211"/>
      <c r="L242" s="211"/>
      <c r="M242" s="211"/>
      <c r="N242" s="211"/>
      <c r="O242" s="211"/>
      <c r="P242" s="211"/>
    </row>
    <row r="243" spans="1:16" x14ac:dyDescent="0.25">
      <c r="A243" s="189" t="s">
        <v>6651</v>
      </c>
      <c r="B243" s="189" t="s">
        <v>6654</v>
      </c>
      <c r="C243" s="189" t="s">
        <v>358</v>
      </c>
      <c r="D243" t="s">
        <v>295</v>
      </c>
      <c r="E243" t="s">
        <v>306</v>
      </c>
      <c r="F243" s="42" t="s">
        <v>150</v>
      </c>
      <c r="H243" s="211"/>
      <c r="I243" s="211"/>
      <c r="J243" s="211"/>
      <c r="K243" s="211"/>
      <c r="L243" s="211"/>
      <c r="M243" s="211"/>
      <c r="N243" s="211"/>
      <c r="O243" s="211"/>
      <c r="P243" s="211"/>
    </row>
    <row r="244" spans="1:16" x14ac:dyDescent="0.25">
      <c r="A244" s="189" t="s">
        <v>6651</v>
      </c>
      <c r="B244" s="189" t="s">
        <v>6655</v>
      </c>
      <c r="C244" s="189" t="s">
        <v>358</v>
      </c>
      <c r="D244" t="s">
        <v>417</v>
      </c>
      <c r="E244" t="s">
        <v>418</v>
      </c>
      <c r="F244" s="42" t="s">
        <v>118</v>
      </c>
      <c r="H244" s="211"/>
      <c r="I244" s="211"/>
      <c r="J244" s="211"/>
      <c r="K244" s="211"/>
      <c r="L244" s="211"/>
      <c r="M244" s="211"/>
      <c r="N244" s="211"/>
      <c r="O244" s="211"/>
      <c r="P244" s="211"/>
    </row>
    <row r="245" spans="1:16" x14ac:dyDescent="0.25">
      <c r="A245" s="189" t="s">
        <v>6651</v>
      </c>
      <c r="B245" s="189" t="s">
        <v>6656</v>
      </c>
      <c r="C245" s="189" t="s">
        <v>358</v>
      </c>
      <c r="D245" t="s">
        <v>383</v>
      </c>
      <c r="E245" t="s">
        <v>384</v>
      </c>
      <c r="F245" s="42" t="s">
        <v>118</v>
      </c>
      <c r="H245" s="211"/>
      <c r="I245" s="211"/>
      <c r="J245" s="211"/>
      <c r="K245" s="211"/>
      <c r="L245" s="211"/>
      <c r="M245" s="211"/>
      <c r="N245" s="211"/>
      <c r="O245" s="211"/>
      <c r="P245" s="211"/>
    </row>
    <row r="246" spans="1:16" x14ac:dyDescent="0.25">
      <c r="A246" s="189" t="s">
        <v>6651</v>
      </c>
      <c r="B246" s="189" t="s">
        <v>6657</v>
      </c>
      <c r="C246" s="189" t="s">
        <v>358</v>
      </c>
      <c r="D246" t="s">
        <v>415</v>
      </c>
      <c r="E246" t="s">
        <v>416</v>
      </c>
      <c r="F246" s="42" t="s">
        <v>118</v>
      </c>
      <c r="H246" s="211"/>
      <c r="I246" s="211"/>
      <c r="J246" s="211"/>
      <c r="K246" s="211"/>
      <c r="L246" s="211"/>
      <c r="M246" s="211"/>
      <c r="N246" s="211"/>
      <c r="O246" s="211"/>
      <c r="P246" s="211"/>
    </row>
    <row r="247" spans="1:16" x14ac:dyDescent="0.25">
      <c r="A247" s="189" t="s">
        <v>6651</v>
      </c>
      <c r="B247" s="189" t="s">
        <v>6658</v>
      </c>
      <c r="C247" s="189" t="s">
        <v>358</v>
      </c>
      <c r="D247" t="s">
        <v>396</v>
      </c>
      <c r="E247" t="s">
        <v>397</v>
      </c>
      <c r="F247" s="42" t="s">
        <v>118</v>
      </c>
      <c r="H247" s="211"/>
      <c r="I247" s="211"/>
      <c r="J247" s="211"/>
      <c r="K247" s="211"/>
      <c r="L247" s="211"/>
      <c r="M247" s="211"/>
      <c r="N247" s="211"/>
      <c r="O247" s="211"/>
      <c r="P247" s="211"/>
    </row>
    <row r="248" spans="1:16" x14ac:dyDescent="0.25">
      <c r="A248" s="189" t="s">
        <v>6651</v>
      </c>
      <c r="B248" s="189" t="s">
        <v>6659</v>
      </c>
      <c r="C248" s="189" t="s">
        <v>358</v>
      </c>
      <c r="D248" t="s">
        <v>421</v>
      </c>
      <c r="E248" t="s">
        <v>422</v>
      </c>
      <c r="F248" s="42" t="s">
        <v>118</v>
      </c>
      <c r="H248" s="211"/>
      <c r="I248" s="211"/>
      <c r="J248" s="211"/>
      <c r="K248" s="211"/>
      <c r="L248" s="211"/>
      <c r="M248" s="211"/>
      <c r="N248" s="211"/>
      <c r="O248" s="211"/>
      <c r="P248" s="211"/>
    </row>
    <row r="249" spans="1:16" x14ac:dyDescent="0.25">
      <c r="A249" s="189" t="s">
        <v>6651</v>
      </c>
      <c r="B249" s="189" t="s">
        <v>6660</v>
      </c>
      <c r="C249" s="189" t="s">
        <v>358</v>
      </c>
      <c r="D249" t="s">
        <v>415</v>
      </c>
      <c r="E249" t="s">
        <v>416</v>
      </c>
      <c r="F249" s="42" t="s">
        <v>118</v>
      </c>
      <c r="H249" s="211"/>
      <c r="I249" s="211"/>
      <c r="J249" s="211"/>
      <c r="K249" s="211"/>
      <c r="L249" s="211"/>
      <c r="M249" s="211"/>
      <c r="N249" s="211"/>
      <c r="O249" s="211"/>
      <c r="P249" s="211"/>
    </row>
    <row r="250" spans="1:16" x14ac:dyDescent="0.25">
      <c r="A250" s="189" t="s">
        <v>6651</v>
      </c>
      <c r="B250" s="189" t="s">
        <v>6661</v>
      </c>
      <c r="C250" s="189" t="s">
        <v>358</v>
      </c>
      <c r="D250" t="s">
        <v>423</v>
      </c>
      <c r="E250" t="s">
        <v>424</v>
      </c>
      <c r="F250" s="42" t="s">
        <v>118</v>
      </c>
      <c r="H250" s="211"/>
      <c r="I250" s="211"/>
      <c r="J250" s="211"/>
      <c r="K250" s="211"/>
      <c r="L250" s="211"/>
      <c r="M250" s="211"/>
      <c r="N250" s="211"/>
      <c r="O250" s="211"/>
      <c r="P250" s="211"/>
    </row>
    <row r="251" spans="1:16" x14ac:dyDescent="0.25">
      <c r="A251" s="189" t="s">
        <v>6651</v>
      </c>
      <c r="B251" s="189" t="s">
        <v>6662</v>
      </c>
      <c r="C251" s="189" t="s">
        <v>358</v>
      </c>
      <c r="D251" t="s">
        <v>387</v>
      </c>
      <c r="E251" t="s">
        <v>388</v>
      </c>
      <c r="F251" s="42" t="s">
        <v>118</v>
      </c>
      <c r="H251" s="211"/>
      <c r="I251" s="211"/>
      <c r="J251" s="211"/>
      <c r="K251" s="211"/>
      <c r="L251" s="211"/>
      <c r="M251" s="211"/>
      <c r="N251" s="211"/>
      <c r="O251" s="211"/>
      <c r="P251" s="211"/>
    </row>
    <row r="252" spans="1:16" x14ac:dyDescent="0.25">
      <c r="A252" s="189" t="s">
        <v>6651</v>
      </c>
      <c r="B252" s="189" t="s">
        <v>6663</v>
      </c>
      <c r="C252" s="189" t="s">
        <v>358</v>
      </c>
      <c r="D252" t="s">
        <v>3811</v>
      </c>
      <c r="E252" t="s">
        <v>3815</v>
      </c>
      <c r="F252" s="42" t="s">
        <v>118</v>
      </c>
      <c r="H252" s="211"/>
      <c r="I252" s="211"/>
      <c r="J252" s="211"/>
      <c r="K252" s="211"/>
      <c r="L252" s="211"/>
      <c r="M252" s="211"/>
      <c r="N252" s="211"/>
      <c r="O252" s="211"/>
      <c r="P252" s="211"/>
    </row>
    <row r="253" spans="1:16" x14ac:dyDescent="0.25">
      <c r="A253" s="189" t="s">
        <v>6651</v>
      </c>
      <c r="B253" s="189" t="s">
        <v>6664</v>
      </c>
      <c r="C253" s="189" t="s">
        <v>358</v>
      </c>
      <c r="D253" t="s">
        <v>423</v>
      </c>
      <c r="E253" t="s">
        <v>424</v>
      </c>
      <c r="F253" s="42" t="s">
        <v>118</v>
      </c>
      <c r="H253" s="211"/>
      <c r="I253" s="211"/>
      <c r="J253" s="211"/>
      <c r="K253" s="211"/>
      <c r="L253" s="211"/>
      <c r="M253" s="211"/>
      <c r="N253" s="211"/>
      <c r="O253" s="211"/>
      <c r="P253" s="211"/>
    </row>
    <row r="254" spans="1:16" x14ac:dyDescent="0.25">
      <c r="A254" s="189" t="s">
        <v>6651</v>
      </c>
      <c r="B254" s="189" t="s">
        <v>6665</v>
      </c>
      <c r="C254" s="189" t="s">
        <v>358</v>
      </c>
      <c r="D254" t="s">
        <v>387</v>
      </c>
      <c r="E254" t="s">
        <v>388</v>
      </c>
      <c r="F254" s="42" t="s">
        <v>118</v>
      </c>
      <c r="H254" s="211"/>
      <c r="I254" s="211"/>
      <c r="J254" s="211"/>
      <c r="K254" s="211"/>
      <c r="L254" s="211"/>
      <c r="M254" s="211"/>
      <c r="N254" s="211"/>
      <c r="O254" s="211"/>
      <c r="P254" s="211"/>
    </row>
    <row r="255" spans="1:16" x14ac:dyDescent="0.25">
      <c r="A255" s="189" t="s">
        <v>6651</v>
      </c>
      <c r="B255" s="189" t="s">
        <v>6666</v>
      </c>
      <c r="C255" s="189" t="s">
        <v>358</v>
      </c>
      <c r="D255" t="s">
        <v>387</v>
      </c>
      <c r="E255" t="s">
        <v>388</v>
      </c>
      <c r="F255" s="42" t="s">
        <v>118</v>
      </c>
      <c r="H255" s="211"/>
      <c r="I255" s="211"/>
      <c r="J255" s="211"/>
      <c r="K255" s="211"/>
      <c r="L255" s="211"/>
      <c r="M255" s="211"/>
      <c r="N255" s="211"/>
      <c r="O255" s="211"/>
      <c r="P255" s="211"/>
    </row>
    <row r="256" spans="1:16" x14ac:dyDescent="0.25">
      <c r="A256" s="189" t="s">
        <v>6651</v>
      </c>
      <c r="B256" s="189" t="s">
        <v>6667</v>
      </c>
      <c r="C256" s="189" t="s">
        <v>358</v>
      </c>
      <c r="D256" t="s">
        <v>383</v>
      </c>
      <c r="E256" t="s">
        <v>384</v>
      </c>
      <c r="F256" s="42" t="s">
        <v>118</v>
      </c>
      <c r="H256" s="211"/>
      <c r="I256" s="211"/>
      <c r="J256" s="211"/>
      <c r="K256" s="211"/>
      <c r="L256" s="211"/>
      <c r="M256" s="211"/>
      <c r="N256" s="211"/>
      <c r="O256" s="211"/>
      <c r="P256" s="211"/>
    </row>
    <row r="257" spans="1:16" x14ac:dyDescent="0.25">
      <c r="A257" s="189" t="s">
        <v>6651</v>
      </c>
      <c r="B257" s="189" t="s">
        <v>6668</v>
      </c>
      <c r="C257" s="189" t="s">
        <v>358</v>
      </c>
      <c r="D257" t="s">
        <v>423</v>
      </c>
      <c r="E257" t="s">
        <v>424</v>
      </c>
      <c r="F257" s="42" t="s">
        <v>118</v>
      </c>
      <c r="H257" s="211"/>
      <c r="I257" s="211"/>
      <c r="J257" s="211"/>
      <c r="K257" s="211"/>
      <c r="L257" s="211"/>
      <c r="M257" s="211"/>
      <c r="N257" s="211"/>
      <c r="O257" s="211"/>
      <c r="P257" s="211"/>
    </row>
    <row r="258" spans="1:16" x14ac:dyDescent="0.25">
      <c r="A258" s="189" t="s">
        <v>6651</v>
      </c>
      <c r="B258" s="189" t="s">
        <v>6669</v>
      </c>
      <c r="C258" s="189" t="s">
        <v>358</v>
      </c>
      <c r="D258" t="s">
        <v>421</v>
      </c>
      <c r="E258" t="s">
        <v>422</v>
      </c>
      <c r="F258" s="42" t="s">
        <v>118</v>
      </c>
      <c r="H258" s="211"/>
      <c r="I258" s="211"/>
      <c r="J258" s="211"/>
      <c r="K258" s="211"/>
      <c r="L258" s="211"/>
      <c r="M258" s="211"/>
      <c r="N258" s="211"/>
      <c r="O258" s="211"/>
      <c r="P258" s="211"/>
    </row>
    <row r="259" spans="1:16" x14ac:dyDescent="0.25">
      <c r="A259" s="189" t="s">
        <v>6651</v>
      </c>
      <c r="B259" s="189" t="s">
        <v>6670</v>
      </c>
      <c r="C259" s="189" t="s">
        <v>358</v>
      </c>
      <c r="D259" t="s">
        <v>421</v>
      </c>
      <c r="E259" t="s">
        <v>422</v>
      </c>
      <c r="F259" s="42" t="s">
        <v>118</v>
      </c>
      <c r="H259" s="211"/>
      <c r="I259" s="211"/>
      <c r="J259" s="211"/>
      <c r="K259" s="211"/>
      <c r="L259" s="211"/>
      <c r="M259" s="211"/>
      <c r="N259" s="211"/>
      <c r="O259" s="211"/>
      <c r="P259" s="211"/>
    </row>
    <row r="260" spans="1:16" x14ac:dyDescent="0.25">
      <c r="A260" s="189" t="s">
        <v>6651</v>
      </c>
      <c r="B260" s="189" t="s">
        <v>6671</v>
      </c>
      <c r="C260" s="189" t="s">
        <v>358</v>
      </c>
      <c r="D260" t="s">
        <v>387</v>
      </c>
      <c r="E260" t="s">
        <v>388</v>
      </c>
      <c r="F260" s="42" t="s">
        <v>118</v>
      </c>
      <c r="H260" s="211"/>
      <c r="I260" s="211"/>
      <c r="J260" s="211"/>
      <c r="K260" s="211"/>
      <c r="L260" s="211"/>
      <c r="M260" s="211"/>
      <c r="N260" s="211"/>
      <c r="O260" s="211"/>
      <c r="P260" s="211"/>
    </row>
    <row r="261" spans="1:16" x14ac:dyDescent="0.25">
      <c r="A261" s="189" t="s">
        <v>6651</v>
      </c>
      <c r="B261" s="189" t="s">
        <v>6672</v>
      </c>
      <c r="C261" s="189" t="s">
        <v>358</v>
      </c>
      <c r="D261" t="s">
        <v>391</v>
      </c>
      <c r="E261" t="s">
        <v>392</v>
      </c>
      <c r="F261" s="42" t="s">
        <v>118</v>
      </c>
      <c r="H261" s="211"/>
      <c r="I261" s="211"/>
      <c r="J261" s="211"/>
      <c r="K261" s="211"/>
      <c r="L261" s="211"/>
      <c r="M261" s="211"/>
      <c r="N261" s="211"/>
      <c r="O261" s="211"/>
      <c r="P261" s="211"/>
    </row>
    <row r="262" spans="1:16" x14ac:dyDescent="0.25">
      <c r="A262" s="189" t="s">
        <v>6651</v>
      </c>
      <c r="B262" s="189" t="s">
        <v>6673</v>
      </c>
      <c r="C262" s="189" t="s">
        <v>358</v>
      </c>
      <c r="D262" t="s">
        <v>387</v>
      </c>
      <c r="E262" t="s">
        <v>388</v>
      </c>
      <c r="F262" s="42" t="s">
        <v>118</v>
      </c>
      <c r="H262" s="211"/>
      <c r="I262" s="211"/>
      <c r="J262" s="211"/>
      <c r="K262" s="211"/>
      <c r="L262" s="211"/>
      <c r="M262" s="211"/>
      <c r="N262" s="211"/>
      <c r="O262" s="211"/>
      <c r="P262" s="211"/>
    </row>
    <row r="263" spans="1:16" x14ac:dyDescent="0.25">
      <c r="A263" s="189" t="s">
        <v>6651</v>
      </c>
      <c r="B263" s="189" t="s">
        <v>6674</v>
      </c>
      <c r="C263" s="189" t="s">
        <v>358</v>
      </c>
      <c r="D263" t="s">
        <v>387</v>
      </c>
      <c r="E263" t="s">
        <v>388</v>
      </c>
      <c r="F263" s="42" t="s">
        <v>118</v>
      </c>
      <c r="H263" s="211"/>
      <c r="I263" s="211"/>
      <c r="J263" s="211"/>
      <c r="K263" s="211"/>
      <c r="L263" s="211"/>
      <c r="M263" s="211"/>
      <c r="N263" s="211"/>
      <c r="O263" s="211"/>
      <c r="P263" s="211"/>
    </row>
    <row r="264" spans="1:16" x14ac:dyDescent="0.25">
      <c r="A264" s="189" t="s">
        <v>6651</v>
      </c>
      <c r="B264" s="189" t="s">
        <v>6675</v>
      </c>
      <c r="C264" s="189" t="s">
        <v>358</v>
      </c>
      <c r="D264" t="s">
        <v>3811</v>
      </c>
      <c r="E264" t="s">
        <v>3815</v>
      </c>
      <c r="F264" s="42" t="s">
        <v>118</v>
      </c>
      <c r="H264" s="211"/>
      <c r="I264" s="211"/>
      <c r="J264" s="211"/>
      <c r="K264" s="211"/>
      <c r="L264" s="211"/>
      <c r="M264" s="211"/>
      <c r="N264" s="211"/>
      <c r="O264" s="211"/>
      <c r="P264" s="211"/>
    </row>
    <row r="265" spans="1:16" x14ac:dyDescent="0.25">
      <c r="A265" s="189" t="s">
        <v>6651</v>
      </c>
      <c r="B265" s="189" t="s">
        <v>6676</v>
      </c>
      <c r="C265" s="189" t="s">
        <v>358</v>
      </c>
      <c r="D265" t="s">
        <v>462</v>
      </c>
      <c r="E265" t="s">
        <v>463</v>
      </c>
      <c r="F265" s="42" t="s">
        <v>118</v>
      </c>
      <c r="H265" s="211"/>
      <c r="I265" s="211"/>
      <c r="J265" s="211"/>
      <c r="K265" s="211"/>
      <c r="L265" s="211"/>
      <c r="M265" s="211"/>
      <c r="N265" s="211"/>
      <c r="O265" s="211"/>
      <c r="P265" s="211"/>
    </row>
    <row r="266" spans="1:16" x14ac:dyDescent="0.25">
      <c r="A266" s="189" t="s">
        <v>6651</v>
      </c>
      <c r="B266" s="189" t="s">
        <v>6677</v>
      </c>
      <c r="C266" s="189" t="s">
        <v>358</v>
      </c>
      <c r="D266" t="s">
        <v>387</v>
      </c>
      <c r="E266" t="s">
        <v>388</v>
      </c>
      <c r="F266" s="42" t="s">
        <v>118</v>
      </c>
      <c r="H266" s="211"/>
      <c r="I266" s="211"/>
      <c r="J266" s="211"/>
      <c r="K266" s="211"/>
      <c r="L266" s="211"/>
      <c r="M266" s="211"/>
      <c r="N266" s="211"/>
      <c r="O266" s="211"/>
      <c r="P266" s="211"/>
    </row>
    <row r="267" spans="1:16" x14ac:dyDescent="0.25">
      <c r="A267" s="189" t="s">
        <v>6651</v>
      </c>
      <c r="B267" s="189" t="s">
        <v>6678</v>
      </c>
      <c r="C267" s="189" t="s">
        <v>358</v>
      </c>
      <c r="D267" t="s">
        <v>415</v>
      </c>
      <c r="E267" t="s">
        <v>416</v>
      </c>
      <c r="F267" s="42" t="s">
        <v>118</v>
      </c>
      <c r="H267" s="211"/>
      <c r="I267" s="211"/>
      <c r="J267" s="211"/>
      <c r="K267" s="211"/>
      <c r="L267" s="211"/>
      <c r="M267" s="211"/>
      <c r="N267" s="211"/>
      <c r="O267" s="211"/>
      <c r="P267" s="211"/>
    </row>
    <row r="268" spans="1:16" x14ac:dyDescent="0.25">
      <c r="A268" s="189" t="s">
        <v>6651</v>
      </c>
      <c r="B268" s="189" t="s">
        <v>6679</v>
      </c>
      <c r="C268" s="189" t="s">
        <v>358</v>
      </c>
      <c r="D268" t="s">
        <v>413</v>
      </c>
      <c r="E268" t="s">
        <v>414</v>
      </c>
      <c r="F268" s="42" t="s">
        <v>118</v>
      </c>
      <c r="H268" s="211"/>
      <c r="I268" s="211"/>
      <c r="J268" s="211"/>
      <c r="K268" s="211"/>
      <c r="L268" s="211"/>
      <c r="M268" s="211"/>
      <c r="N268" s="211"/>
      <c r="O268" s="211"/>
      <c r="P268" s="211"/>
    </row>
    <row r="269" spans="1:16" x14ac:dyDescent="0.25">
      <c r="A269" s="189" t="s">
        <v>6651</v>
      </c>
      <c r="B269" s="189" t="s">
        <v>6680</v>
      </c>
      <c r="C269" s="189" t="s">
        <v>358</v>
      </c>
      <c r="D269" t="s">
        <v>415</v>
      </c>
      <c r="E269" t="s">
        <v>416</v>
      </c>
      <c r="F269" s="42" t="s">
        <v>118</v>
      </c>
      <c r="H269" s="211"/>
      <c r="I269" s="211"/>
      <c r="J269" s="211"/>
      <c r="K269" s="211"/>
      <c r="L269" s="211"/>
      <c r="M269" s="211"/>
      <c r="N269" s="211"/>
      <c r="O269" s="211"/>
      <c r="P269" s="211"/>
    </row>
    <row r="270" spans="1:16" x14ac:dyDescent="0.25">
      <c r="A270" s="189" t="s">
        <v>6651</v>
      </c>
      <c r="B270" s="189" t="s">
        <v>6681</v>
      </c>
      <c r="C270" s="189" t="s">
        <v>358</v>
      </c>
      <c r="D270" t="s">
        <v>383</v>
      </c>
      <c r="E270" t="s">
        <v>384</v>
      </c>
      <c r="F270" s="42" t="s">
        <v>118</v>
      </c>
      <c r="H270" s="211"/>
      <c r="I270" s="211"/>
      <c r="J270" s="211"/>
      <c r="K270" s="211"/>
      <c r="L270" s="211"/>
      <c r="M270" s="211"/>
      <c r="N270" s="211"/>
      <c r="O270" s="211"/>
      <c r="P270" s="211"/>
    </row>
    <row r="271" spans="1:16" x14ac:dyDescent="0.25">
      <c r="A271" s="189" t="s">
        <v>6651</v>
      </c>
      <c r="B271" s="189" t="s">
        <v>6682</v>
      </c>
      <c r="C271" s="189" t="s">
        <v>358</v>
      </c>
      <c r="D271" t="s">
        <v>396</v>
      </c>
      <c r="E271" t="s">
        <v>397</v>
      </c>
      <c r="F271" s="42" t="s">
        <v>118</v>
      </c>
      <c r="H271" s="211"/>
      <c r="I271" s="211"/>
      <c r="J271" s="211"/>
      <c r="K271" s="211"/>
      <c r="L271" s="211"/>
      <c r="M271" s="211"/>
      <c r="N271" s="211"/>
      <c r="O271" s="211"/>
      <c r="P271" s="211"/>
    </row>
    <row r="272" spans="1:16" x14ac:dyDescent="0.25">
      <c r="A272" s="189" t="s">
        <v>6651</v>
      </c>
      <c r="B272" s="189" t="s">
        <v>6683</v>
      </c>
      <c r="C272" s="189" t="s">
        <v>358</v>
      </c>
      <c r="D272" t="s">
        <v>3811</v>
      </c>
      <c r="E272" t="s">
        <v>3815</v>
      </c>
      <c r="F272" s="42" t="s">
        <v>118</v>
      </c>
      <c r="H272" s="211"/>
      <c r="I272" s="211"/>
      <c r="J272" s="211"/>
      <c r="K272" s="211"/>
      <c r="L272" s="211"/>
      <c r="M272" s="211"/>
      <c r="N272" s="211"/>
      <c r="O272" s="211"/>
      <c r="P272" s="211"/>
    </row>
    <row r="273" spans="1:16" x14ac:dyDescent="0.25">
      <c r="A273" s="189" t="s">
        <v>6651</v>
      </c>
      <c r="B273" s="189" t="s">
        <v>6684</v>
      </c>
      <c r="C273" s="189" t="s">
        <v>358</v>
      </c>
      <c r="D273" t="s">
        <v>415</v>
      </c>
      <c r="E273" t="s">
        <v>416</v>
      </c>
      <c r="F273" s="42" t="s">
        <v>118</v>
      </c>
      <c r="H273" s="211"/>
      <c r="I273" s="211"/>
      <c r="J273" s="211"/>
      <c r="K273" s="211"/>
      <c r="L273" s="211"/>
      <c r="M273" s="211"/>
      <c r="N273" s="211"/>
      <c r="O273" s="211"/>
      <c r="P273" s="211"/>
    </row>
    <row r="274" spans="1:16" x14ac:dyDescent="0.25">
      <c r="A274" s="189" t="s">
        <v>6651</v>
      </c>
      <c r="B274" s="189" t="s">
        <v>6685</v>
      </c>
      <c r="C274" s="189" t="s">
        <v>358</v>
      </c>
      <c r="D274" t="s">
        <v>415</v>
      </c>
      <c r="E274" t="s">
        <v>416</v>
      </c>
      <c r="F274" s="42" t="s">
        <v>118</v>
      </c>
      <c r="H274" s="211"/>
      <c r="I274" s="211"/>
      <c r="J274" s="211"/>
      <c r="K274" s="211"/>
      <c r="L274" s="211"/>
      <c r="M274" s="211"/>
      <c r="N274" s="211"/>
      <c r="O274" s="211"/>
      <c r="P274" s="211"/>
    </row>
    <row r="275" spans="1:16" x14ac:dyDescent="0.25">
      <c r="A275" s="189" t="s">
        <v>6651</v>
      </c>
      <c r="B275" s="189" t="s">
        <v>6686</v>
      </c>
      <c r="C275" s="189" t="s">
        <v>358</v>
      </c>
      <c r="D275" t="s">
        <v>387</v>
      </c>
      <c r="E275" t="s">
        <v>388</v>
      </c>
      <c r="F275" s="42" t="s">
        <v>118</v>
      </c>
      <c r="H275" s="211"/>
      <c r="I275" s="211"/>
      <c r="J275" s="211"/>
      <c r="K275" s="211"/>
      <c r="L275" s="211"/>
      <c r="M275" s="211"/>
      <c r="N275" s="211"/>
      <c r="O275" s="211"/>
      <c r="P275" s="211"/>
    </row>
    <row r="276" spans="1:16" x14ac:dyDescent="0.25">
      <c r="A276" s="189" t="s">
        <v>6651</v>
      </c>
      <c r="B276" s="189" t="s">
        <v>6687</v>
      </c>
      <c r="C276" s="189" t="s">
        <v>358</v>
      </c>
      <c r="D276" t="s">
        <v>415</v>
      </c>
      <c r="E276" t="s">
        <v>416</v>
      </c>
      <c r="F276" s="42" t="s">
        <v>118</v>
      </c>
      <c r="H276" s="211"/>
      <c r="I276" s="211"/>
      <c r="J276" s="211"/>
      <c r="K276" s="211"/>
      <c r="L276" s="211"/>
      <c r="M276" s="211"/>
      <c r="N276" s="211"/>
      <c r="O276" s="211"/>
      <c r="P276" s="211"/>
    </row>
    <row r="277" spans="1:16" x14ac:dyDescent="0.25">
      <c r="A277" s="189" t="s">
        <v>6651</v>
      </c>
      <c r="B277" s="189" t="s">
        <v>6688</v>
      </c>
      <c r="C277" s="189" t="s">
        <v>358</v>
      </c>
      <c r="D277" t="s">
        <v>413</v>
      </c>
      <c r="E277" t="s">
        <v>414</v>
      </c>
      <c r="F277" s="42" t="s">
        <v>118</v>
      </c>
      <c r="H277" s="211"/>
      <c r="I277" s="211"/>
      <c r="J277" s="211"/>
      <c r="K277" s="211"/>
      <c r="L277" s="211"/>
      <c r="M277" s="211"/>
      <c r="N277" s="211"/>
      <c r="O277" s="211"/>
      <c r="P277" s="211"/>
    </row>
    <row r="278" spans="1:16" x14ac:dyDescent="0.25">
      <c r="A278" s="189" t="s">
        <v>6651</v>
      </c>
      <c r="B278" s="189" t="s">
        <v>6689</v>
      </c>
      <c r="C278" s="189" t="s">
        <v>358</v>
      </c>
      <c r="D278" t="s">
        <v>394</v>
      </c>
      <c r="E278" t="s">
        <v>395</v>
      </c>
      <c r="F278" s="42" t="s">
        <v>118</v>
      </c>
      <c r="H278" s="211"/>
      <c r="I278" s="211"/>
      <c r="J278" s="211"/>
      <c r="K278" s="211"/>
      <c r="L278" s="211"/>
      <c r="M278" s="211"/>
      <c r="N278" s="211"/>
      <c r="O278" s="211"/>
      <c r="P278" s="211"/>
    </row>
    <row r="279" spans="1:16" x14ac:dyDescent="0.25">
      <c r="A279" s="189" t="s">
        <v>6651</v>
      </c>
      <c r="B279" s="189" t="s">
        <v>6690</v>
      </c>
      <c r="C279" s="189" t="s">
        <v>358</v>
      </c>
      <c r="D279" t="s">
        <v>394</v>
      </c>
      <c r="E279" t="s">
        <v>395</v>
      </c>
      <c r="F279" s="42" t="s">
        <v>118</v>
      </c>
      <c r="H279" s="211"/>
      <c r="I279" s="211"/>
      <c r="J279" s="211"/>
      <c r="K279" s="211"/>
      <c r="L279" s="211"/>
      <c r="M279" s="211"/>
      <c r="N279" s="211"/>
      <c r="O279" s="211"/>
      <c r="P279" s="211"/>
    </row>
    <row r="280" spans="1:16" x14ac:dyDescent="0.25">
      <c r="A280" s="189" t="s">
        <v>6651</v>
      </c>
      <c r="B280" s="189" t="s">
        <v>6691</v>
      </c>
      <c r="C280" s="189" t="s">
        <v>358</v>
      </c>
      <c r="D280" t="s">
        <v>415</v>
      </c>
      <c r="E280" t="s">
        <v>416</v>
      </c>
      <c r="F280" s="42" t="s">
        <v>118</v>
      </c>
      <c r="H280" s="211"/>
      <c r="I280" s="211"/>
      <c r="J280" s="211"/>
      <c r="K280" s="211"/>
      <c r="L280" s="211"/>
      <c r="M280" s="211"/>
      <c r="N280" s="211"/>
      <c r="O280" s="211"/>
      <c r="P280" s="211"/>
    </row>
    <row r="281" spans="1:16" x14ac:dyDescent="0.25">
      <c r="A281" s="189" t="s">
        <v>6651</v>
      </c>
      <c r="B281" s="189" t="s">
        <v>6692</v>
      </c>
      <c r="C281" s="189" t="s">
        <v>358</v>
      </c>
      <c r="D281" t="s">
        <v>391</v>
      </c>
      <c r="E281" t="s">
        <v>392</v>
      </c>
      <c r="F281" s="42" t="s">
        <v>118</v>
      </c>
      <c r="H281" s="211"/>
      <c r="I281" s="211"/>
      <c r="J281" s="211"/>
      <c r="K281" s="211"/>
      <c r="L281" s="211"/>
      <c r="M281" s="211"/>
      <c r="N281" s="211"/>
      <c r="O281" s="211"/>
      <c r="P281" s="211"/>
    </row>
    <row r="282" spans="1:16" x14ac:dyDescent="0.25">
      <c r="A282" s="189" t="s">
        <v>6651</v>
      </c>
      <c r="B282" s="189" t="s">
        <v>6693</v>
      </c>
      <c r="C282" s="189" t="s">
        <v>358</v>
      </c>
      <c r="D282" t="s">
        <v>415</v>
      </c>
      <c r="E282" t="s">
        <v>416</v>
      </c>
      <c r="F282" s="42" t="s">
        <v>118</v>
      </c>
      <c r="H282" s="211"/>
      <c r="I282" s="211"/>
      <c r="J282" s="211"/>
      <c r="K282" s="211"/>
      <c r="L282" s="211"/>
      <c r="M282" s="211"/>
      <c r="N282" s="211"/>
      <c r="O282" s="211"/>
      <c r="P282" s="211"/>
    </row>
    <row r="283" spans="1:16" x14ac:dyDescent="0.25">
      <c r="A283" s="189" t="s">
        <v>6651</v>
      </c>
      <c r="B283" s="189" t="s">
        <v>6694</v>
      </c>
      <c r="C283" s="189" t="s">
        <v>358</v>
      </c>
      <c r="D283" t="s">
        <v>391</v>
      </c>
      <c r="E283" t="s">
        <v>392</v>
      </c>
      <c r="F283" s="42" t="s">
        <v>118</v>
      </c>
      <c r="H283" s="211"/>
      <c r="I283" s="211"/>
      <c r="J283" s="211"/>
      <c r="K283" s="211"/>
      <c r="L283" s="211"/>
      <c r="M283" s="211"/>
      <c r="N283" s="211"/>
      <c r="O283" s="211"/>
      <c r="P283" s="211"/>
    </row>
    <row r="284" spans="1:16" x14ac:dyDescent="0.25">
      <c r="A284" s="189" t="s">
        <v>6651</v>
      </c>
      <c r="B284" s="189" t="s">
        <v>6695</v>
      </c>
      <c r="C284" s="189" t="s">
        <v>358</v>
      </c>
      <c r="D284" t="s">
        <v>423</v>
      </c>
      <c r="E284" t="s">
        <v>424</v>
      </c>
      <c r="F284" s="42" t="s">
        <v>118</v>
      </c>
      <c r="H284" s="211"/>
      <c r="I284" s="211"/>
      <c r="J284" s="211"/>
      <c r="K284" s="211"/>
      <c r="L284" s="211"/>
      <c r="M284" s="211"/>
      <c r="N284" s="211"/>
      <c r="O284" s="211"/>
      <c r="P284" s="211"/>
    </row>
    <row r="285" spans="1:16" x14ac:dyDescent="0.25">
      <c r="A285" s="189" t="s">
        <v>6651</v>
      </c>
      <c r="B285" s="189" t="s">
        <v>6696</v>
      </c>
      <c r="C285" s="189" t="s">
        <v>358</v>
      </c>
      <c r="D285" t="s">
        <v>387</v>
      </c>
      <c r="E285" t="s">
        <v>388</v>
      </c>
      <c r="F285" s="42" t="s">
        <v>118</v>
      </c>
      <c r="H285" s="211"/>
      <c r="I285" s="211"/>
      <c r="J285" s="211"/>
      <c r="K285" s="211"/>
      <c r="L285" s="211"/>
      <c r="M285" s="211"/>
      <c r="N285" s="211"/>
      <c r="O285" s="211"/>
      <c r="P285" s="211"/>
    </row>
    <row r="286" spans="1:16" x14ac:dyDescent="0.25">
      <c r="A286" s="189" t="s">
        <v>6651</v>
      </c>
      <c r="B286" s="189" t="s">
        <v>6697</v>
      </c>
      <c r="C286" s="189" t="s">
        <v>358</v>
      </c>
      <c r="D286" t="s">
        <v>3811</v>
      </c>
      <c r="E286" t="s">
        <v>3815</v>
      </c>
      <c r="F286" s="42" t="s">
        <v>118</v>
      </c>
      <c r="H286" s="211"/>
      <c r="I286" s="211"/>
      <c r="J286" s="211"/>
      <c r="K286" s="211"/>
      <c r="L286" s="211"/>
      <c r="M286" s="211"/>
      <c r="N286" s="211"/>
      <c r="O286" s="211"/>
      <c r="P286" s="211"/>
    </row>
    <row r="287" spans="1:16" x14ac:dyDescent="0.25">
      <c r="A287" s="189" t="s">
        <v>6651</v>
      </c>
      <c r="B287" s="189" t="s">
        <v>6698</v>
      </c>
      <c r="C287" s="189" t="s">
        <v>358</v>
      </c>
      <c r="D287" t="s">
        <v>421</v>
      </c>
      <c r="E287" t="s">
        <v>422</v>
      </c>
      <c r="F287" s="42" t="s">
        <v>118</v>
      </c>
      <c r="H287" s="211"/>
      <c r="I287" s="211"/>
      <c r="J287" s="211"/>
      <c r="K287" s="211"/>
      <c r="L287" s="211"/>
      <c r="M287" s="211"/>
      <c r="N287" s="211"/>
      <c r="O287" s="211"/>
      <c r="P287" s="211"/>
    </row>
    <row r="288" spans="1:16" x14ac:dyDescent="0.25">
      <c r="A288" s="189" t="s">
        <v>6651</v>
      </c>
      <c r="B288" s="189" t="s">
        <v>6699</v>
      </c>
      <c r="C288" s="189" t="s">
        <v>358</v>
      </c>
      <c r="D288" t="s">
        <v>391</v>
      </c>
      <c r="E288" t="s">
        <v>392</v>
      </c>
      <c r="F288" s="42" t="s">
        <v>118</v>
      </c>
      <c r="H288" s="211"/>
      <c r="I288" s="211"/>
      <c r="J288" s="211"/>
      <c r="K288" s="211"/>
      <c r="L288" s="211"/>
      <c r="M288" s="211"/>
      <c r="N288" s="211"/>
      <c r="O288" s="211"/>
      <c r="P288" s="211"/>
    </row>
    <row r="289" spans="1:16" x14ac:dyDescent="0.25">
      <c r="A289" s="189" t="s">
        <v>6651</v>
      </c>
      <c r="B289" s="189" t="s">
        <v>6700</v>
      </c>
      <c r="C289" s="189" t="s">
        <v>358</v>
      </c>
      <c r="D289" t="s">
        <v>423</v>
      </c>
      <c r="E289" t="s">
        <v>424</v>
      </c>
      <c r="F289" s="42" t="s">
        <v>118</v>
      </c>
      <c r="H289" s="211"/>
      <c r="I289" s="211"/>
      <c r="J289" s="211"/>
      <c r="K289" s="211"/>
      <c r="L289" s="211"/>
      <c r="M289" s="211"/>
      <c r="N289" s="211"/>
      <c r="O289" s="211"/>
      <c r="P289" s="211"/>
    </row>
    <row r="290" spans="1:16" x14ac:dyDescent="0.25">
      <c r="A290" s="189" t="s">
        <v>6651</v>
      </c>
      <c r="B290" s="189" t="s">
        <v>6701</v>
      </c>
      <c r="C290" s="189" t="s">
        <v>358</v>
      </c>
      <c r="D290" t="s">
        <v>396</v>
      </c>
      <c r="E290" t="s">
        <v>397</v>
      </c>
      <c r="F290" s="42" t="s">
        <v>118</v>
      </c>
      <c r="H290" s="211"/>
      <c r="I290" s="211"/>
      <c r="J290" s="211"/>
      <c r="K290" s="211"/>
      <c r="L290" s="211"/>
      <c r="M290" s="211"/>
      <c r="N290" s="211"/>
      <c r="O290" s="211"/>
      <c r="P290" s="211"/>
    </row>
    <row r="291" spans="1:16" x14ac:dyDescent="0.25">
      <c r="A291" s="189" t="s">
        <v>6651</v>
      </c>
      <c r="B291" s="189" t="s">
        <v>6702</v>
      </c>
      <c r="C291" s="189" t="s">
        <v>358</v>
      </c>
      <c r="D291" t="s">
        <v>421</v>
      </c>
      <c r="E291" t="s">
        <v>422</v>
      </c>
      <c r="F291" s="42" t="s">
        <v>118</v>
      </c>
      <c r="H291" s="211"/>
      <c r="I291" s="211"/>
      <c r="J291" s="211"/>
      <c r="K291" s="211"/>
      <c r="L291" s="211"/>
      <c r="M291" s="211"/>
      <c r="N291" s="211"/>
      <c r="O291" s="211"/>
      <c r="P291" s="211"/>
    </row>
    <row r="292" spans="1:16" x14ac:dyDescent="0.25">
      <c r="A292" s="189" t="s">
        <v>6651</v>
      </c>
      <c r="B292" s="189" t="s">
        <v>6703</v>
      </c>
      <c r="C292" s="189" t="s">
        <v>358</v>
      </c>
      <c r="D292" t="s">
        <v>394</v>
      </c>
      <c r="E292" t="s">
        <v>395</v>
      </c>
      <c r="F292" s="42" t="s">
        <v>118</v>
      </c>
      <c r="H292" s="211"/>
      <c r="I292" s="211"/>
      <c r="J292" s="211"/>
      <c r="K292" s="211"/>
      <c r="L292" s="211"/>
      <c r="M292" s="211"/>
      <c r="N292" s="211"/>
      <c r="O292" s="211"/>
      <c r="P292" s="211"/>
    </row>
    <row r="293" spans="1:16" x14ac:dyDescent="0.25">
      <c r="A293" s="189" t="s">
        <v>6651</v>
      </c>
      <c r="B293" s="189" t="s">
        <v>6704</v>
      </c>
      <c r="C293" s="189" t="s">
        <v>358</v>
      </c>
      <c r="D293" t="s">
        <v>3811</v>
      </c>
      <c r="E293" t="s">
        <v>3815</v>
      </c>
      <c r="F293" s="42" t="s">
        <v>118</v>
      </c>
      <c r="H293" s="211"/>
      <c r="I293" s="211"/>
      <c r="J293" s="211"/>
      <c r="K293" s="211"/>
      <c r="L293" s="211"/>
      <c r="M293" s="211"/>
      <c r="N293" s="211"/>
      <c r="O293" s="211"/>
      <c r="P293" s="211"/>
    </row>
    <row r="294" spans="1:16" x14ac:dyDescent="0.25">
      <c r="A294" s="189" t="s">
        <v>6651</v>
      </c>
      <c r="B294" s="189" t="s">
        <v>6705</v>
      </c>
      <c r="C294" s="189" t="s">
        <v>358</v>
      </c>
      <c r="D294" t="s">
        <v>415</v>
      </c>
      <c r="E294" t="s">
        <v>416</v>
      </c>
      <c r="F294" s="42" t="s">
        <v>118</v>
      </c>
      <c r="H294" s="211"/>
      <c r="I294" s="211"/>
      <c r="J294" s="211"/>
      <c r="K294" s="211"/>
      <c r="L294" s="211"/>
      <c r="M294" s="211"/>
      <c r="N294" s="211"/>
      <c r="O294" s="211"/>
      <c r="P294" s="211"/>
    </row>
    <row r="295" spans="1:16" x14ac:dyDescent="0.25">
      <c r="A295" s="189" t="s">
        <v>6651</v>
      </c>
      <c r="B295" s="189" t="s">
        <v>6706</v>
      </c>
      <c r="C295" s="189" t="s">
        <v>358</v>
      </c>
      <c r="D295" t="s">
        <v>387</v>
      </c>
      <c r="E295" t="s">
        <v>388</v>
      </c>
      <c r="F295" s="42" t="s">
        <v>118</v>
      </c>
      <c r="H295" s="211"/>
      <c r="I295" s="211"/>
      <c r="J295" s="211"/>
      <c r="K295" s="211"/>
      <c r="L295" s="211"/>
      <c r="M295" s="211"/>
      <c r="N295" s="211"/>
      <c r="O295" s="211"/>
      <c r="P295" s="211"/>
    </row>
    <row r="296" spans="1:16" x14ac:dyDescent="0.25">
      <c r="A296" s="189" t="s">
        <v>6651</v>
      </c>
      <c r="B296" s="189" t="s">
        <v>6707</v>
      </c>
      <c r="C296" s="189" t="s">
        <v>358</v>
      </c>
      <c r="D296" t="s">
        <v>413</v>
      </c>
      <c r="E296" t="s">
        <v>414</v>
      </c>
      <c r="F296" s="42" t="s">
        <v>118</v>
      </c>
      <c r="H296" s="211"/>
      <c r="I296" s="211"/>
      <c r="J296" s="211"/>
      <c r="K296" s="211"/>
      <c r="L296" s="211"/>
      <c r="M296" s="211"/>
      <c r="N296" s="211"/>
      <c r="O296" s="211"/>
      <c r="P296" s="211"/>
    </row>
    <row r="297" spans="1:16" x14ac:dyDescent="0.25">
      <c r="A297" s="189" t="s">
        <v>6651</v>
      </c>
      <c r="B297" s="189" t="s">
        <v>6708</v>
      </c>
      <c r="C297" s="189" t="s">
        <v>358</v>
      </c>
      <c r="D297" t="s">
        <v>387</v>
      </c>
      <c r="E297" t="s">
        <v>388</v>
      </c>
      <c r="F297" s="42" t="s">
        <v>118</v>
      </c>
      <c r="H297" s="211"/>
      <c r="I297" s="211"/>
      <c r="J297" s="211"/>
      <c r="K297" s="211"/>
      <c r="L297" s="211"/>
      <c r="M297" s="211"/>
      <c r="N297" s="211"/>
      <c r="O297" s="211"/>
      <c r="P297" s="211"/>
    </row>
    <row r="298" spans="1:16" x14ac:dyDescent="0.25">
      <c r="A298" s="189" t="s">
        <v>6651</v>
      </c>
      <c r="B298" s="189" t="s">
        <v>6709</v>
      </c>
      <c r="C298" s="189" t="s">
        <v>358</v>
      </c>
      <c r="D298" t="s">
        <v>387</v>
      </c>
      <c r="E298" t="s">
        <v>388</v>
      </c>
      <c r="F298" s="42" t="s">
        <v>118</v>
      </c>
      <c r="H298" s="211"/>
      <c r="I298" s="211"/>
      <c r="J298" s="211"/>
      <c r="K298" s="211"/>
      <c r="L298" s="211"/>
      <c r="M298" s="211"/>
      <c r="N298" s="211"/>
      <c r="O298" s="211"/>
      <c r="P298" s="211"/>
    </row>
    <row r="299" spans="1:16" x14ac:dyDescent="0.25">
      <c r="A299" s="189" t="s">
        <v>6651</v>
      </c>
      <c r="B299" s="189" t="s">
        <v>6710</v>
      </c>
      <c r="C299" s="189" t="s">
        <v>358</v>
      </c>
      <c r="D299" t="s">
        <v>421</v>
      </c>
      <c r="E299" t="s">
        <v>422</v>
      </c>
      <c r="F299" s="42" t="s">
        <v>118</v>
      </c>
      <c r="H299" s="211"/>
      <c r="I299" s="211"/>
      <c r="J299" s="211"/>
      <c r="K299" s="211"/>
      <c r="L299" s="211"/>
      <c r="M299" s="211"/>
      <c r="N299" s="211"/>
      <c r="O299" s="211"/>
      <c r="P299" s="211"/>
    </row>
    <row r="300" spans="1:16" x14ac:dyDescent="0.25">
      <c r="A300" s="189" t="s">
        <v>6651</v>
      </c>
      <c r="B300" s="189" t="s">
        <v>6711</v>
      </c>
      <c r="C300" s="189" t="s">
        <v>358</v>
      </c>
      <c r="D300" t="s">
        <v>423</v>
      </c>
      <c r="E300" t="s">
        <v>424</v>
      </c>
      <c r="F300" s="42" t="s">
        <v>118</v>
      </c>
      <c r="H300" s="211"/>
      <c r="I300" s="211"/>
      <c r="J300" s="211"/>
      <c r="K300" s="211"/>
      <c r="L300" s="211"/>
      <c r="M300" s="211"/>
      <c r="N300" s="211"/>
      <c r="O300" s="211"/>
      <c r="P300" s="211"/>
    </row>
    <row r="301" spans="1:16" x14ac:dyDescent="0.25">
      <c r="A301" s="189" t="s">
        <v>6651</v>
      </c>
      <c r="B301" s="189" t="s">
        <v>6712</v>
      </c>
      <c r="C301" s="189" t="s">
        <v>358</v>
      </c>
      <c r="D301" t="s">
        <v>413</v>
      </c>
      <c r="E301" t="s">
        <v>414</v>
      </c>
      <c r="F301" s="42" t="s">
        <v>118</v>
      </c>
      <c r="H301" s="211"/>
      <c r="I301" s="211"/>
      <c r="J301" s="211"/>
      <c r="K301" s="211"/>
      <c r="L301" s="211"/>
      <c r="M301" s="211"/>
      <c r="N301" s="211"/>
      <c r="O301" s="211"/>
      <c r="P301" s="211"/>
    </row>
    <row r="302" spans="1:16" x14ac:dyDescent="0.25">
      <c r="A302" s="189" t="s">
        <v>6651</v>
      </c>
      <c r="B302" s="189" t="s">
        <v>6713</v>
      </c>
      <c r="C302" s="189" t="s">
        <v>358</v>
      </c>
      <c r="D302" t="s">
        <v>423</v>
      </c>
      <c r="E302" t="s">
        <v>424</v>
      </c>
      <c r="F302" s="42" t="s">
        <v>118</v>
      </c>
      <c r="H302" s="211"/>
      <c r="I302" s="211"/>
      <c r="J302" s="211"/>
      <c r="K302" s="211"/>
      <c r="L302" s="211"/>
      <c r="M302" s="211"/>
      <c r="N302" s="211"/>
      <c r="O302" s="211"/>
      <c r="P302" s="211"/>
    </row>
    <row r="303" spans="1:16" x14ac:dyDescent="0.25">
      <c r="A303" s="189" t="s">
        <v>6651</v>
      </c>
      <c r="B303" s="189" t="s">
        <v>6714</v>
      </c>
      <c r="C303" s="189" t="s">
        <v>358</v>
      </c>
      <c r="D303" t="s">
        <v>296</v>
      </c>
      <c r="E303" t="s">
        <v>297</v>
      </c>
      <c r="F303" s="42" t="s">
        <v>150</v>
      </c>
      <c r="H303" s="211"/>
      <c r="I303" s="211"/>
      <c r="J303" s="211"/>
      <c r="K303" s="211"/>
      <c r="L303" s="211"/>
      <c r="M303" s="211"/>
      <c r="N303" s="211"/>
      <c r="O303" s="211"/>
      <c r="P303" s="211"/>
    </row>
    <row r="304" spans="1:16" x14ac:dyDescent="0.25">
      <c r="A304" s="189" t="s">
        <v>6651</v>
      </c>
      <c r="B304" s="189" t="s">
        <v>6715</v>
      </c>
      <c r="C304" s="189" t="s">
        <v>358</v>
      </c>
      <c r="D304" t="s">
        <v>411</v>
      </c>
      <c r="E304" t="s">
        <v>525</v>
      </c>
      <c r="F304" s="42" t="s">
        <v>118</v>
      </c>
      <c r="H304" s="211"/>
      <c r="I304" s="211"/>
      <c r="J304" s="211"/>
      <c r="K304" s="211"/>
      <c r="L304" s="211"/>
      <c r="M304" s="211"/>
      <c r="N304" s="211"/>
      <c r="O304" s="211"/>
      <c r="P304" s="211"/>
    </row>
    <row r="305" spans="1:16" x14ac:dyDescent="0.25">
      <c r="A305" s="189" t="s">
        <v>6651</v>
      </c>
      <c r="B305" s="189" t="s">
        <v>6716</v>
      </c>
      <c r="C305" s="189" t="s">
        <v>358</v>
      </c>
      <c r="D305" t="s">
        <v>407</v>
      </c>
      <c r="E305" t="s">
        <v>408</v>
      </c>
      <c r="F305" s="42" t="s">
        <v>118</v>
      </c>
      <c r="H305" s="211"/>
      <c r="I305" s="211"/>
      <c r="J305" s="211"/>
      <c r="K305" s="211"/>
      <c r="L305" s="211"/>
      <c r="M305" s="211"/>
      <c r="N305" s="211"/>
      <c r="O305" s="211"/>
      <c r="P305" s="211"/>
    </row>
    <row r="306" spans="1:16" x14ac:dyDescent="0.25">
      <c r="A306" s="189" t="s">
        <v>6651</v>
      </c>
      <c r="B306" s="189" t="s">
        <v>6717</v>
      </c>
      <c r="C306" s="189" t="s">
        <v>358</v>
      </c>
      <c r="D306" t="s">
        <v>400</v>
      </c>
      <c r="E306" t="s">
        <v>401</v>
      </c>
      <c r="F306" s="42" t="s">
        <v>118</v>
      </c>
      <c r="H306" s="211"/>
      <c r="I306" s="211"/>
      <c r="J306" s="211"/>
      <c r="K306" s="211"/>
      <c r="L306" s="211"/>
      <c r="M306" s="211"/>
      <c r="N306" s="211"/>
      <c r="O306" s="211"/>
      <c r="P306" s="211"/>
    </row>
    <row r="307" spans="1:16" x14ac:dyDescent="0.25">
      <c r="A307" s="189" t="s">
        <v>6651</v>
      </c>
      <c r="B307" s="189" t="s">
        <v>6718</v>
      </c>
      <c r="C307" s="189" t="s">
        <v>358</v>
      </c>
      <c r="D307" t="s">
        <v>437</v>
      </c>
      <c r="E307" t="s">
        <v>438</v>
      </c>
      <c r="F307" s="42" t="s">
        <v>118</v>
      </c>
      <c r="H307" s="211"/>
      <c r="I307" s="211"/>
      <c r="J307" s="211"/>
      <c r="K307" s="211"/>
      <c r="L307" s="211"/>
      <c r="M307" s="211"/>
      <c r="N307" s="211"/>
      <c r="O307" s="211"/>
      <c r="P307" s="211"/>
    </row>
    <row r="308" spans="1:16" x14ac:dyDescent="0.25">
      <c r="A308" s="189" t="s">
        <v>6651</v>
      </c>
      <c r="B308" s="189" t="s">
        <v>6719</v>
      </c>
      <c r="C308" s="189" t="s">
        <v>358</v>
      </c>
      <c r="D308" t="s">
        <v>423</v>
      </c>
      <c r="E308" t="s">
        <v>424</v>
      </c>
      <c r="F308" s="42" t="s">
        <v>118</v>
      </c>
      <c r="H308" s="211"/>
      <c r="I308" s="211"/>
      <c r="J308" s="211"/>
      <c r="K308" s="211"/>
      <c r="L308" s="211"/>
      <c r="M308" s="211"/>
      <c r="N308" s="211"/>
      <c r="O308" s="211"/>
      <c r="P308" s="211"/>
    </row>
    <row r="309" spans="1:16" x14ac:dyDescent="0.25">
      <c r="A309" s="189" t="s">
        <v>6651</v>
      </c>
      <c r="B309" s="189" t="s">
        <v>6720</v>
      </c>
      <c r="C309" s="189" t="s">
        <v>358</v>
      </c>
      <c r="D309" t="s">
        <v>423</v>
      </c>
      <c r="E309" t="s">
        <v>424</v>
      </c>
      <c r="F309" s="42" t="s">
        <v>118</v>
      </c>
      <c r="H309" s="211"/>
      <c r="I309" s="211"/>
      <c r="J309" s="211"/>
      <c r="K309" s="211"/>
      <c r="L309" s="211"/>
      <c r="M309" s="211"/>
      <c r="N309" s="211"/>
      <c r="O309" s="211"/>
      <c r="P309" s="211"/>
    </row>
    <row r="310" spans="1:16" x14ac:dyDescent="0.25">
      <c r="A310" s="189" t="s">
        <v>6651</v>
      </c>
      <c r="B310" s="189" t="s">
        <v>6721</v>
      </c>
      <c r="C310" s="189" t="s">
        <v>358</v>
      </c>
      <c r="D310" t="s">
        <v>415</v>
      </c>
      <c r="E310" t="s">
        <v>416</v>
      </c>
      <c r="F310" s="42" t="s">
        <v>118</v>
      </c>
      <c r="H310" s="211"/>
      <c r="I310" s="211"/>
      <c r="J310" s="211"/>
      <c r="K310" s="211"/>
      <c r="L310" s="211"/>
      <c r="M310" s="211"/>
      <c r="N310" s="211"/>
      <c r="O310" s="211"/>
      <c r="P310" s="211"/>
    </row>
    <row r="311" spans="1:16" x14ac:dyDescent="0.25">
      <c r="A311" s="189" t="s">
        <v>6651</v>
      </c>
      <c r="B311" s="189" t="s">
        <v>6722</v>
      </c>
      <c r="C311" s="189" t="s">
        <v>358</v>
      </c>
      <c r="D311" t="s">
        <v>387</v>
      </c>
      <c r="E311" t="s">
        <v>388</v>
      </c>
      <c r="F311" s="42" t="s">
        <v>118</v>
      </c>
      <c r="H311" s="211"/>
      <c r="I311" s="211"/>
      <c r="J311" s="211"/>
      <c r="K311" s="211"/>
      <c r="L311" s="211"/>
      <c r="M311" s="211"/>
      <c r="N311" s="211"/>
      <c r="O311" s="211"/>
      <c r="P311" s="211"/>
    </row>
    <row r="312" spans="1:16" x14ac:dyDescent="0.25">
      <c r="A312" s="189" t="s">
        <v>6651</v>
      </c>
      <c r="B312" s="189" t="s">
        <v>6723</v>
      </c>
      <c r="C312" s="189" t="s">
        <v>358</v>
      </c>
      <c r="D312" t="s">
        <v>437</v>
      </c>
      <c r="E312" t="s">
        <v>438</v>
      </c>
      <c r="F312" s="42" t="s">
        <v>118</v>
      </c>
      <c r="H312" s="211"/>
      <c r="I312" s="211"/>
      <c r="J312" s="211"/>
      <c r="K312" s="211"/>
      <c r="L312" s="211"/>
      <c r="M312" s="211"/>
      <c r="N312" s="211"/>
      <c r="O312" s="211"/>
      <c r="P312" s="211"/>
    </row>
    <row r="313" spans="1:16" x14ac:dyDescent="0.25">
      <c r="A313" s="189" t="s">
        <v>6651</v>
      </c>
      <c r="B313" s="189" t="s">
        <v>6724</v>
      </c>
      <c r="C313" s="189" t="s">
        <v>358</v>
      </c>
      <c r="D313" t="s">
        <v>391</v>
      </c>
      <c r="E313" t="s">
        <v>393</v>
      </c>
      <c r="F313" s="42" t="s">
        <v>118</v>
      </c>
      <c r="H313" s="211"/>
      <c r="I313" s="211"/>
      <c r="J313" s="211"/>
      <c r="K313" s="211"/>
      <c r="L313" s="211"/>
      <c r="M313" s="211"/>
      <c r="N313" s="211"/>
      <c r="O313" s="211"/>
      <c r="P313" s="211"/>
    </row>
    <row r="314" spans="1:16" x14ac:dyDescent="0.25">
      <c r="A314" s="189" t="s">
        <v>6651</v>
      </c>
      <c r="B314" s="189" t="s">
        <v>6725</v>
      </c>
      <c r="C314" s="189" t="s">
        <v>358</v>
      </c>
      <c r="D314" t="s">
        <v>391</v>
      </c>
      <c r="E314" t="s">
        <v>392</v>
      </c>
      <c r="F314" s="42" t="s">
        <v>118</v>
      </c>
      <c r="H314" s="211"/>
      <c r="I314" s="211"/>
      <c r="J314" s="211"/>
      <c r="K314" s="211"/>
      <c r="L314" s="211"/>
      <c r="M314" s="211"/>
      <c r="N314" s="211"/>
      <c r="O314" s="211"/>
      <c r="P314" s="211"/>
    </row>
    <row r="315" spans="1:16" x14ac:dyDescent="0.25">
      <c r="A315" s="189" t="s">
        <v>6651</v>
      </c>
      <c r="B315" s="189" t="s">
        <v>6726</v>
      </c>
      <c r="C315" s="189" t="s">
        <v>358</v>
      </c>
      <c r="D315" t="s">
        <v>391</v>
      </c>
      <c r="E315" t="s">
        <v>393</v>
      </c>
      <c r="F315" s="42" t="s">
        <v>118</v>
      </c>
      <c r="H315" s="211"/>
      <c r="I315" s="211"/>
      <c r="J315" s="211"/>
      <c r="K315" s="211"/>
      <c r="L315" s="211"/>
      <c r="M315" s="211"/>
      <c r="N315" s="211"/>
      <c r="O315" s="211"/>
      <c r="P315" s="211"/>
    </row>
    <row r="316" spans="1:16" x14ac:dyDescent="0.25">
      <c r="A316" s="189" t="s">
        <v>6651</v>
      </c>
      <c r="B316" s="189" t="s">
        <v>6727</v>
      </c>
      <c r="C316" s="189" t="s">
        <v>358</v>
      </c>
      <c r="D316" t="s">
        <v>391</v>
      </c>
      <c r="E316" t="s">
        <v>393</v>
      </c>
      <c r="F316" s="42" t="s">
        <v>118</v>
      </c>
      <c r="H316" s="211"/>
      <c r="I316" s="211"/>
      <c r="J316" s="211"/>
      <c r="K316" s="211"/>
      <c r="L316" s="211"/>
      <c r="M316" s="211"/>
      <c r="N316" s="211"/>
      <c r="O316" s="211"/>
      <c r="P316" s="211"/>
    </row>
    <row r="317" spans="1:16" x14ac:dyDescent="0.25">
      <c r="A317" s="189" t="s">
        <v>6651</v>
      </c>
      <c r="B317" s="189" t="s">
        <v>6728</v>
      </c>
      <c r="C317" s="189" t="s">
        <v>358</v>
      </c>
      <c r="D317" t="s">
        <v>391</v>
      </c>
      <c r="E317" t="s">
        <v>393</v>
      </c>
      <c r="F317" s="42" t="s">
        <v>118</v>
      </c>
      <c r="H317" s="211"/>
      <c r="I317" s="211"/>
      <c r="J317" s="211"/>
      <c r="K317" s="211"/>
      <c r="L317" s="211"/>
      <c r="M317" s="211"/>
      <c r="N317" s="211"/>
      <c r="O317" s="211"/>
      <c r="P317" s="211"/>
    </row>
    <row r="318" spans="1:16" x14ac:dyDescent="0.25">
      <c r="A318" s="189" t="s">
        <v>6651</v>
      </c>
      <c r="B318" s="189" t="s">
        <v>6729</v>
      </c>
      <c r="C318" s="189" t="s">
        <v>358</v>
      </c>
      <c r="D318" t="s">
        <v>400</v>
      </c>
      <c r="E318" t="s">
        <v>401</v>
      </c>
      <c r="F318" s="42" t="s">
        <v>118</v>
      </c>
      <c r="H318" s="211"/>
      <c r="I318" s="211"/>
      <c r="J318" s="211"/>
      <c r="K318" s="211"/>
      <c r="L318" s="211"/>
      <c r="M318" s="211"/>
      <c r="N318" s="211"/>
      <c r="O318" s="211"/>
      <c r="P318" s="211"/>
    </row>
    <row r="319" spans="1:16" x14ac:dyDescent="0.25">
      <c r="A319" s="189" t="s">
        <v>6651</v>
      </c>
      <c r="B319" s="189" t="s">
        <v>6730</v>
      </c>
      <c r="C319" s="189" t="s">
        <v>358</v>
      </c>
      <c r="D319" t="s">
        <v>520</v>
      </c>
      <c r="E319" t="s">
        <v>521</v>
      </c>
      <c r="F319" s="42" t="s">
        <v>118</v>
      </c>
      <c r="H319" s="211"/>
      <c r="I319" s="211"/>
      <c r="J319" s="211"/>
      <c r="K319" s="211"/>
      <c r="L319" s="211"/>
      <c r="M319" s="211"/>
      <c r="N319" s="211"/>
      <c r="O319" s="211"/>
      <c r="P319" s="211"/>
    </row>
    <row r="320" spans="1:16" x14ac:dyDescent="0.25">
      <c r="A320" s="189" t="s">
        <v>6651</v>
      </c>
      <c r="B320" s="189" t="s">
        <v>6731</v>
      </c>
      <c r="C320" s="189" t="s">
        <v>358</v>
      </c>
      <c r="D320" t="s">
        <v>391</v>
      </c>
      <c r="E320" t="s">
        <v>393</v>
      </c>
      <c r="F320" s="42" t="s">
        <v>118</v>
      </c>
      <c r="H320" s="211"/>
      <c r="I320" s="211"/>
      <c r="J320" s="211"/>
      <c r="K320" s="211"/>
      <c r="L320" s="211"/>
      <c r="M320" s="211"/>
      <c r="N320" s="211"/>
      <c r="O320" s="211"/>
      <c r="P320" s="211"/>
    </row>
    <row r="321" spans="1:16" x14ac:dyDescent="0.25">
      <c r="A321" s="189" t="s">
        <v>6651</v>
      </c>
      <c r="B321" s="189" t="s">
        <v>6732</v>
      </c>
      <c r="C321" s="189" t="s">
        <v>358</v>
      </c>
      <c r="D321" t="s">
        <v>400</v>
      </c>
      <c r="E321" t="s">
        <v>401</v>
      </c>
      <c r="F321" s="42" t="s">
        <v>118</v>
      </c>
      <c r="H321" s="211"/>
      <c r="I321" s="211"/>
      <c r="J321" s="211"/>
      <c r="K321" s="211"/>
      <c r="L321" s="211"/>
      <c r="M321" s="211"/>
      <c r="N321" s="211"/>
      <c r="O321" s="211"/>
      <c r="P321" s="211"/>
    </row>
    <row r="322" spans="1:16" x14ac:dyDescent="0.25">
      <c r="A322" s="189" t="s">
        <v>6651</v>
      </c>
      <c r="B322" s="189" t="s">
        <v>6733</v>
      </c>
      <c r="C322" s="189" t="s">
        <v>358</v>
      </c>
      <c r="D322" t="s">
        <v>454</v>
      </c>
      <c r="E322" t="s">
        <v>455</v>
      </c>
      <c r="F322" s="42" t="s">
        <v>150</v>
      </c>
      <c r="H322" s="211"/>
      <c r="I322" s="211"/>
      <c r="J322" s="211"/>
      <c r="K322" s="211"/>
      <c r="L322" s="211"/>
      <c r="M322" s="211"/>
      <c r="N322" s="211"/>
      <c r="O322" s="211"/>
      <c r="P322" s="211"/>
    </row>
    <row r="323" spans="1:16" x14ac:dyDescent="0.25">
      <c r="A323" s="189" t="s">
        <v>6651</v>
      </c>
      <c r="B323" s="189" t="s">
        <v>6734</v>
      </c>
      <c r="C323" s="189" t="s">
        <v>358</v>
      </c>
      <c r="D323" t="s">
        <v>400</v>
      </c>
      <c r="E323" t="s">
        <v>401</v>
      </c>
      <c r="F323" s="42" t="s">
        <v>118</v>
      </c>
      <c r="H323" s="211"/>
      <c r="I323" s="211"/>
      <c r="J323" s="211"/>
      <c r="K323" s="211"/>
      <c r="L323" s="211"/>
      <c r="M323" s="211"/>
      <c r="N323" s="211"/>
      <c r="O323" s="211"/>
      <c r="P323" s="211"/>
    </row>
    <row r="324" spans="1:16" x14ac:dyDescent="0.25">
      <c r="A324" s="189" t="s">
        <v>6651</v>
      </c>
      <c r="B324" s="189" t="s">
        <v>6735</v>
      </c>
      <c r="C324" s="189" t="s">
        <v>358</v>
      </c>
      <c r="D324" t="s">
        <v>400</v>
      </c>
      <c r="E324" t="s">
        <v>401</v>
      </c>
      <c r="F324" s="42" t="s">
        <v>118</v>
      </c>
      <c r="H324" s="211"/>
      <c r="I324" s="211"/>
      <c r="J324" s="211"/>
      <c r="K324" s="211"/>
      <c r="L324" s="211"/>
      <c r="M324" s="211"/>
      <c r="N324" s="211"/>
      <c r="O324" s="211"/>
      <c r="P324" s="211"/>
    </row>
    <row r="325" spans="1:16" x14ac:dyDescent="0.25">
      <c r="A325" s="189" t="s">
        <v>6651</v>
      </c>
      <c r="B325" s="189" t="s">
        <v>6736</v>
      </c>
      <c r="C325" s="189" t="s">
        <v>358</v>
      </c>
      <c r="D325" t="s">
        <v>391</v>
      </c>
      <c r="E325" t="s">
        <v>393</v>
      </c>
      <c r="F325" s="42" t="s">
        <v>118</v>
      </c>
      <c r="H325" s="211"/>
      <c r="I325" s="211"/>
      <c r="J325" s="211"/>
      <c r="K325" s="211"/>
      <c r="L325" s="211"/>
      <c r="M325" s="211"/>
      <c r="N325" s="211"/>
      <c r="O325" s="211"/>
      <c r="P325" s="211"/>
    </row>
    <row r="326" spans="1:16" x14ac:dyDescent="0.25">
      <c r="A326" s="189" t="s">
        <v>6651</v>
      </c>
      <c r="B326" s="189" t="s">
        <v>6737</v>
      </c>
      <c r="C326" s="189" t="s">
        <v>358</v>
      </c>
      <c r="D326" t="s">
        <v>400</v>
      </c>
      <c r="E326" t="s">
        <v>401</v>
      </c>
      <c r="F326" s="42" t="s">
        <v>118</v>
      </c>
      <c r="H326" s="211"/>
      <c r="I326" s="211"/>
      <c r="J326" s="211"/>
      <c r="K326" s="211"/>
      <c r="L326" s="211"/>
      <c r="M326" s="211"/>
      <c r="N326" s="211"/>
      <c r="O326" s="211"/>
      <c r="P326" s="211"/>
    </row>
    <row r="327" spans="1:16" x14ac:dyDescent="0.25">
      <c r="A327" s="189" t="s">
        <v>6651</v>
      </c>
      <c r="B327" s="189" t="s">
        <v>6738</v>
      </c>
      <c r="C327" s="189" t="s">
        <v>358</v>
      </c>
      <c r="D327" t="s">
        <v>391</v>
      </c>
      <c r="E327" t="s">
        <v>393</v>
      </c>
      <c r="F327" s="42" t="s">
        <v>118</v>
      </c>
      <c r="H327" s="211"/>
      <c r="I327" s="211"/>
      <c r="J327" s="211"/>
      <c r="K327" s="211"/>
      <c r="L327" s="211"/>
      <c r="M327" s="211"/>
      <c r="N327" s="211"/>
      <c r="O327" s="211"/>
      <c r="P327" s="211"/>
    </row>
    <row r="328" spans="1:16" x14ac:dyDescent="0.25">
      <c r="A328" s="189" t="s">
        <v>6651</v>
      </c>
      <c r="B328" s="189" t="s">
        <v>6739</v>
      </c>
      <c r="C328" s="189" t="s">
        <v>358</v>
      </c>
      <c r="D328" t="s">
        <v>391</v>
      </c>
      <c r="E328" t="s">
        <v>393</v>
      </c>
      <c r="F328" s="42" t="s">
        <v>118</v>
      </c>
      <c r="H328" s="211"/>
      <c r="I328" s="211"/>
      <c r="J328" s="211"/>
      <c r="K328" s="211"/>
      <c r="L328" s="211"/>
      <c r="M328" s="211"/>
      <c r="N328" s="211"/>
      <c r="O328" s="211"/>
      <c r="P328" s="211"/>
    </row>
    <row r="329" spans="1:16" x14ac:dyDescent="0.25">
      <c r="A329" s="189" t="s">
        <v>6651</v>
      </c>
      <c r="B329" s="189" t="s">
        <v>6740</v>
      </c>
      <c r="C329" s="189" t="s">
        <v>358</v>
      </c>
      <c r="D329" t="s">
        <v>391</v>
      </c>
      <c r="E329" t="s">
        <v>393</v>
      </c>
      <c r="F329" s="42" t="s">
        <v>118</v>
      </c>
      <c r="H329" s="211"/>
      <c r="I329" s="211"/>
      <c r="J329" s="211"/>
      <c r="K329" s="211"/>
      <c r="L329" s="211"/>
      <c r="M329" s="211"/>
      <c r="N329" s="211"/>
      <c r="O329" s="211"/>
      <c r="P329" s="211"/>
    </row>
    <row r="330" spans="1:16" x14ac:dyDescent="0.25">
      <c r="A330" s="189" t="s">
        <v>6651</v>
      </c>
      <c r="B330" s="189" t="s">
        <v>6741</v>
      </c>
      <c r="C330" s="189" t="s">
        <v>358</v>
      </c>
      <c r="D330" t="s">
        <v>431</v>
      </c>
      <c r="E330" t="s">
        <v>432</v>
      </c>
      <c r="F330" s="42" t="s">
        <v>118</v>
      </c>
      <c r="H330" s="211"/>
      <c r="I330" s="211"/>
      <c r="J330" s="211"/>
      <c r="K330" s="211"/>
      <c r="L330" s="211"/>
      <c r="M330" s="211"/>
      <c r="N330" s="211"/>
      <c r="O330" s="211"/>
      <c r="P330" s="211"/>
    </row>
    <row r="331" spans="1:16" x14ac:dyDescent="0.25">
      <c r="A331" s="189" t="s">
        <v>6651</v>
      </c>
      <c r="B331" s="189" t="s">
        <v>6742</v>
      </c>
      <c r="C331" s="189" t="s">
        <v>358</v>
      </c>
      <c r="D331" t="s">
        <v>411</v>
      </c>
      <c r="E331" t="s">
        <v>525</v>
      </c>
      <c r="F331" s="42" t="s">
        <v>118</v>
      </c>
      <c r="H331" s="211"/>
      <c r="I331" s="211"/>
      <c r="J331" s="211"/>
      <c r="K331" s="211"/>
      <c r="L331" s="211"/>
      <c r="M331" s="211"/>
      <c r="N331" s="211"/>
      <c r="O331" s="211"/>
      <c r="P331" s="211"/>
    </row>
    <row r="332" spans="1:16" x14ac:dyDescent="0.25">
      <c r="A332" s="189" t="s">
        <v>6651</v>
      </c>
      <c r="B332" s="189" t="s">
        <v>6743</v>
      </c>
      <c r="C332" s="189" t="s">
        <v>358</v>
      </c>
      <c r="D332" t="s">
        <v>391</v>
      </c>
      <c r="E332" t="s">
        <v>393</v>
      </c>
      <c r="F332" s="42" t="s">
        <v>118</v>
      </c>
      <c r="H332" s="211"/>
      <c r="I332" s="211"/>
      <c r="J332" s="211"/>
      <c r="K332" s="211"/>
      <c r="L332" s="211"/>
      <c r="M332" s="211"/>
      <c r="N332" s="211"/>
      <c r="O332" s="211"/>
      <c r="P332" s="211"/>
    </row>
    <row r="333" spans="1:16" x14ac:dyDescent="0.25">
      <c r="A333" s="189" t="s">
        <v>6651</v>
      </c>
      <c r="B333" s="189" t="s">
        <v>6744</v>
      </c>
      <c r="C333" s="189" t="s">
        <v>358</v>
      </c>
      <c r="D333" t="s">
        <v>391</v>
      </c>
      <c r="E333" t="s">
        <v>393</v>
      </c>
      <c r="F333" s="42" t="s">
        <v>118</v>
      </c>
      <c r="H333" s="211"/>
      <c r="I333" s="211"/>
      <c r="J333" s="211"/>
      <c r="K333" s="211"/>
      <c r="L333" s="211"/>
      <c r="M333" s="211"/>
      <c r="N333" s="211"/>
      <c r="O333" s="211"/>
      <c r="P333" s="211"/>
    </row>
    <row r="334" spans="1:16" x14ac:dyDescent="0.25">
      <c r="A334" s="189" t="s">
        <v>6651</v>
      </c>
      <c r="B334" s="189" t="s">
        <v>6745</v>
      </c>
      <c r="C334" s="189" t="s">
        <v>358</v>
      </c>
      <c r="D334" t="s">
        <v>391</v>
      </c>
      <c r="E334" t="s">
        <v>393</v>
      </c>
      <c r="F334" s="42" t="s">
        <v>118</v>
      </c>
      <c r="H334" s="211"/>
      <c r="I334" s="211"/>
      <c r="J334" s="211"/>
      <c r="K334" s="211"/>
      <c r="L334" s="211"/>
      <c r="M334" s="211"/>
      <c r="N334" s="211"/>
      <c r="O334" s="211"/>
      <c r="P334" s="211"/>
    </row>
    <row r="335" spans="1:16" x14ac:dyDescent="0.25">
      <c r="A335" s="189" t="s">
        <v>6746</v>
      </c>
      <c r="B335" s="189" t="s">
        <v>6747</v>
      </c>
      <c r="C335" s="189" t="s">
        <v>358</v>
      </c>
      <c r="D335" t="s">
        <v>328</v>
      </c>
      <c r="E335" t="s">
        <v>329</v>
      </c>
      <c r="F335" s="42" t="s">
        <v>170</v>
      </c>
      <c r="H335" s="211"/>
      <c r="I335" s="211"/>
      <c r="J335" s="211"/>
      <c r="K335" s="211"/>
      <c r="L335" s="211"/>
      <c r="M335" s="211"/>
      <c r="N335" s="211"/>
      <c r="O335" s="211"/>
      <c r="P335" s="211"/>
    </row>
    <row r="336" spans="1:16" x14ac:dyDescent="0.25">
      <c r="A336" s="189" t="s">
        <v>6746</v>
      </c>
      <c r="B336" s="189" t="s">
        <v>6748</v>
      </c>
      <c r="C336" s="189" t="s">
        <v>358</v>
      </c>
      <c r="D336" t="s">
        <v>296</v>
      </c>
      <c r="E336" t="s">
        <v>336</v>
      </c>
      <c r="F336" s="42" t="s">
        <v>170</v>
      </c>
      <c r="H336" s="211"/>
      <c r="I336" s="211"/>
      <c r="J336" s="211"/>
      <c r="K336" s="211"/>
      <c r="L336" s="211"/>
      <c r="M336" s="211"/>
      <c r="N336" s="211"/>
      <c r="O336" s="211"/>
      <c r="P336" s="211"/>
    </row>
    <row r="337" spans="1:16" x14ac:dyDescent="0.25">
      <c r="A337" s="189" t="s">
        <v>6746</v>
      </c>
      <c r="B337" s="189" t="s">
        <v>6749</v>
      </c>
      <c r="C337" s="189" t="s">
        <v>358</v>
      </c>
      <c r="D337" t="s">
        <v>292</v>
      </c>
      <c r="E337" t="s">
        <v>293</v>
      </c>
      <c r="F337" s="42" t="s">
        <v>170</v>
      </c>
      <c r="H337" s="211"/>
      <c r="I337" s="211"/>
      <c r="J337" s="211"/>
      <c r="K337" s="211"/>
      <c r="L337" s="211"/>
      <c r="M337" s="211"/>
      <c r="N337" s="211"/>
      <c r="O337" s="211"/>
      <c r="P337" s="211"/>
    </row>
    <row r="338" spans="1:16" x14ac:dyDescent="0.25">
      <c r="A338" s="189" t="s">
        <v>6746</v>
      </c>
      <c r="B338" s="189" t="s">
        <v>6750</v>
      </c>
      <c r="C338" s="189" t="s">
        <v>358</v>
      </c>
      <c r="D338" t="s">
        <v>292</v>
      </c>
      <c r="E338" t="s">
        <v>293</v>
      </c>
      <c r="F338" s="42" t="s">
        <v>170</v>
      </c>
      <c r="H338" s="211"/>
      <c r="I338" s="211"/>
      <c r="J338" s="211"/>
      <c r="K338" s="211"/>
      <c r="L338" s="211"/>
      <c r="M338" s="211"/>
      <c r="N338" s="211"/>
      <c r="O338" s="211"/>
      <c r="P338" s="211"/>
    </row>
    <row r="339" spans="1:16" x14ac:dyDescent="0.25">
      <c r="A339" s="189" t="s">
        <v>6746</v>
      </c>
      <c r="B339" s="189" t="s">
        <v>6751</v>
      </c>
      <c r="C339" s="189" t="s">
        <v>358</v>
      </c>
      <c r="D339" t="s">
        <v>497</v>
      </c>
      <c r="E339" t="s">
        <v>498</v>
      </c>
      <c r="F339" s="42" t="s">
        <v>170</v>
      </c>
      <c r="H339" s="211"/>
      <c r="I339" s="211"/>
      <c r="J339" s="211"/>
      <c r="K339" s="211"/>
      <c r="L339" s="211"/>
      <c r="M339" s="211"/>
      <c r="N339" s="211"/>
      <c r="O339" s="211"/>
      <c r="P339" s="211"/>
    </row>
    <row r="340" spans="1:16" x14ac:dyDescent="0.25">
      <c r="A340" s="189" t="s">
        <v>6746</v>
      </c>
      <c r="B340" s="189" t="s">
        <v>6752</v>
      </c>
      <c r="C340" s="189" t="s">
        <v>358</v>
      </c>
      <c r="D340" t="s">
        <v>328</v>
      </c>
      <c r="E340" t="s">
        <v>349</v>
      </c>
      <c r="F340" s="42" t="s">
        <v>170</v>
      </c>
      <c r="H340" s="211"/>
      <c r="I340" s="211"/>
      <c r="J340" s="211"/>
      <c r="K340" s="211"/>
      <c r="L340" s="211"/>
      <c r="M340" s="211"/>
      <c r="N340" s="211"/>
      <c r="O340" s="211"/>
      <c r="P340" s="211"/>
    </row>
    <row r="341" spans="1:16" x14ac:dyDescent="0.25">
      <c r="A341" s="189" t="s">
        <v>6746</v>
      </c>
      <c r="B341" s="189" t="s">
        <v>6753</v>
      </c>
      <c r="C341" s="189" t="s">
        <v>358</v>
      </c>
      <c r="D341" t="s">
        <v>292</v>
      </c>
      <c r="E341" t="s">
        <v>293</v>
      </c>
      <c r="F341" s="42" t="s">
        <v>170</v>
      </c>
      <c r="H341" s="211"/>
      <c r="I341" s="211"/>
      <c r="J341" s="211"/>
      <c r="K341" s="211"/>
      <c r="L341" s="211"/>
      <c r="M341" s="211"/>
      <c r="N341" s="211"/>
      <c r="O341" s="211"/>
      <c r="P341" s="211"/>
    </row>
    <row r="342" spans="1:16" x14ac:dyDescent="0.25">
      <c r="A342" s="189" t="s">
        <v>6746</v>
      </c>
      <c r="B342" s="189" t="s">
        <v>6754</v>
      </c>
      <c r="C342" s="189" t="s">
        <v>358</v>
      </c>
      <c r="D342" t="s">
        <v>343</v>
      </c>
      <c r="E342" t="s">
        <v>6106</v>
      </c>
      <c r="F342" s="42" t="s">
        <v>170</v>
      </c>
      <c r="H342" s="211"/>
      <c r="I342" s="211"/>
      <c r="J342" s="211"/>
      <c r="K342" s="211"/>
      <c r="L342" s="211"/>
      <c r="M342" s="211"/>
      <c r="N342" s="211"/>
      <c r="O342" s="211"/>
      <c r="P342" s="211"/>
    </row>
    <row r="343" spans="1:16" x14ac:dyDescent="0.25">
      <c r="A343" s="189" t="s">
        <v>6746</v>
      </c>
      <c r="B343" s="189" t="s">
        <v>6755</v>
      </c>
      <c r="C343" s="189" t="s">
        <v>358</v>
      </c>
      <c r="D343" t="s">
        <v>343</v>
      </c>
      <c r="E343" t="s">
        <v>6106</v>
      </c>
      <c r="F343" s="42" t="s">
        <v>170</v>
      </c>
      <c r="H343" s="211"/>
      <c r="I343" s="211"/>
      <c r="J343" s="211"/>
      <c r="K343" s="211"/>
      <c r="L343" s="211"/>
      <c r="M343" s="211"/>
      <c r="N343" s="211"/>
      <c r="O343" s="211"/>
      <c r="P343" s="211"/>
    </row>
    <row r="344" spans="1:16" x14ac:dyDescent="0.25">
      <c r="A344" s="189" t="s">
        <v>6746</v>
      </c>
      <c r="B344" s="189" t="s">
        <v>6756</v>
      </c>
      <c r="C344" s="189" t="s">
        <v>358</v>
      </c>
      <c r="D344" t="s">
        <v>343</v>
      </c>
      <c r="E344" t="s">
        <v>6106</v>
      </c>
      <c r="F344" s="42" t="s">
        <v>170</v>
      </c>
      <c r="H344" s="211"/>
      <c r="I344" s="211"/>
      <c r="J344" s="211"/>
      <c r="K344" s="211"/>
      <c r="L344" s="211"/>
      <c r="M344" s="211"/>
      <c r="N344" s="211"/>
      <c r="O344" s="211"/>
      <c r="P344" s="211"/>
    </row>
    <row r="345" spans="1:16" x14ac:dyDescent="0.25">
      <c r="A345" s="189" t="s">
        <v>6746</v>
      </c>
      <c r="B345" s="189" t="s">
        <v>6757</v>
      </c>
      <c r="C345" s="189" t="s">
        <v>358</v>
      </c>
      <c r="D345" t="s">
        <v>343</v>
      </c>
      <c r="E345" t="s">
        <v>6106</v>
      </c>
      <c r="F345" s="42" t="s">
        <v>170</v>
      </c>
      <c r="H345" s="211"/>
      <c r="I345" s="211"/>
      <c r="J345" s="211"/>
      <c r="K345" s="211"/>
      <c r="L345" s="211"/>
      <c r="M345" s="211"/>
      <c r="N345" s="211"/>
      <c r="O345" s="211"/>
      <c r="P345" s="211"/>
    </row>
    <row r="346" spans="1:16" x14ac:dyDescent="0.25">
      <c r="A346" s="189" t="s">
        <v>6746</v>
      </c>
      <c r="B346" s="189" t="s">
        <v>6758</v>
      </c>
      <c r="C346" s="189" t="s">
        <v>358</v>
      </c>
      <c r="D346" t="s">
        <v>343</v>
      </c>
      <c r="E346" t="s">
        <v>6106</v>
      </c>
      <c r="F346" s="42" t="s">
        <v>170</v>
      </c>
      <c r="H346" s="211"/>
      <c r="I346" s="211"/>
      <c r="J346" s="211"/>
      <c r="K346" s="211"/>
      <c r="L346" s="211"/>
      <c r="M346" s="211"/>
      <c r="N346" s="211"/>
      <c r="O346" s="211"/>
      <c r="P346" s="211"/>
    </row>
    <row r="347" spans="1:16" x14ac:dyDescent="0.25">
      <c r="A347" s="189" t="s">
        <v>6746</v>
      </c>
      <c r="B347" s="189" t="s">
        <v>6759</v>
      </c>
      <c r="C347" s="189" t="s">
        <v>358</v>
      </c>
      <c r="D347" t="s">
        <v>343</v>
      </c>
      <c r="E347" t="s">
        <v>6106</v>
      </c>
      <c r="F347" s="42" t="s">
        <v>170</v>
      </c>
      <c r="H347" s="211"/>
      <c r="I347" s="211"/>
      <c r="J347" s="211"/>
      <c r="K347" s="211"/>
      <c r="L347" s="211"/>
      <c r="M347" s="211"/>
      <c r="N347" s="211"/>
      <c r="O347" s="211"/>
      <c r="P347" s="211"/>
    </row>
    <row r="348" spans="1:16" x14ac:dyDescent="0.25">
      <c r="A348" s="189" t="s">
        <v>6746</v>
      </c>
      <c r="B348" s="189" t="s">
        <v>6760</v>
      </c>
      <c r="C348" s="189" t="s">
        <v>358</v>
      </c>
      <c r="D348" t="s">
        <v>337</v>
      </c>
      <c r="E348" t="s">
        <v>338</v>
      </c>
      <c r="F348" s="42" t="s">
        <v>170</v>
      </c>
      <c r="H348" s="211"/>
      <c r="I348" s="211"/>
      <c r="J348" s="211"/>
      <c r="K348" s="211"/>
      <c r="L348" s="211"/>
      <c r="M348" s="211"/>
      <c r="N348" s="211"/>
      <c r="O348" s="211"/>
      <c r="P348" s="211"/>
    </row>
    <row r="349" spans="1:16" x14ac:dyDescent="0.25">
      <c r="A349" s="189" t="s">
        <v>6746</v>
      </c>
      <c r="B349" s="189" t="s">
        <v>6761</v>
      </c>
      <c r="C349" s="189" t="s">
        <v>358</v>
      </c>
      <c r="D349" t="s">
        <v>337</v>
      </c>
      <c r="E349" t="s">
        <v>338</v>
      </c>
      <c r="F349" s="42" t="s">
        <v>170</v>
      </c>
      <c r="H349" s="211"/>
      <c r="I349" s="211"/>
      <c r="J349" s="211"/>
      <c r="K349" s="211"/>
      <c r="L349" s="211"/>
      <c r="M349" s="211"/>
      <c r="N349" s="211"/>
      <c r="O349" s="211"/>
      <c r="P349" s="211"/>
    </row>
    <row r="350" spans="1:16" x14ac:dyDescent="0.25">
      <c r="A350" s="189" t="s">
        <v>6746</v>
      </c>
      <c r="B350" s="189" t="s">
        <v>6762</v>
      </c>
      <c r="C350" s="189" t="s">
        <v>358</v>
      </c>
      <c r="D350" t="s">
        <v>337</v>
      </c>
      <c r="E350" t="s">
        <v>338</v>
      </c>
      <c r="F350" s="42" t="s">
        <v>170</v>
      </c>
      <c r="H350" s="211"/>
      <c r="I350" s="211"/>
      <c r="J350" s="211"/>
      <c r="K350" s="211"/>
      <c r="L350" s="211"/>
      <c r="M350" s="211"/>
      <c r="N350" s="211"/>
      <c r="O350" s="211"/>
      <c r="P350" s="211"/>
    </row>
    <row r="351" spans="1:16" x14ac:dyDescent="0.25">
      <c r="A351" s="189" t="s">
        <v>6746</v>
      </c>
      <c r="B351" s="189" t="s">
        <v>6763</v>
      </c>
      <c r="C351" s="189" t="s">
        <v>358</v>
      </c>
      <c r="D351" t="s">
        <v>292</v>
      </c>
      <c r="E351" t="s">
        <v>350</v>
      </c>
      <c r="F351" s="42" t="s">
        <v>170</v>
      </c>
      <c r="H351" s="211"/>
      <c r="I351" s="211"/>
      <c r="J351" s="211"/>
      <c r="K351" s="211"/>
      <c r="L351" s="211"/>
      <c r="M351" s="211"/>
      <c r="N351" s="211"/>
      <c r="O351" s="211"/>
      <c r="P351" s="211"/>
    </row>
    <row r="352" spans="1:16" x14ac:dyDescent="0.25">
      <c r="A352" s="189" t="s">
        <v>6746</v>
      </c>
      <c r="B352" s="189" t="s">
        <v>6764</v>
      </c>
      <c r="C352" s="189" t="s">
        <v>358</v>
      </c>
      <c r="D352" t="s">
        <v>337</v>
      </c>
      <c r="E352" t="s">
        <v>338</v>
      </c>
      <c r="F352" s="42" t="s">
        <v>170</v>
      </c>
      <c r="H352" s="211"/>
      <c r="I352" s="211"/>
      <c r="J352" s="211"/>
      <c r="K352" s="211"/>
      <c r="L352" s="211"/>
      <c r="M352" s="211"/>
      <c r="N352" s="211"/>
      <c r="O352" s="211"/>
      <c r="P352" s="211"/>
    </row>
    <row r="353" spans="1:16" x14ac:dyDescent="0.25">
      <c r="A353" s="189" t="s">
        <v>6746</v>
      </c>
      <c r="B353" s="189" t="s">
        <v>6765</v>
      </c>
      <c r="C353" s="189" t="s">
        <v>358</v>
      </c>
      <c r="D353" t="s">
        <v>339</v>
      </c>
      <c r="E353" t="s">
        <v>340</v>
      </c>
      <c r="F353" s="42" t="s">
        <v>170</v>
      </c>
      <c r="H353" s="211"/>
      <c r="I353" s="211"/>
      <c r="J353" s="211"/>
      <c r="K353" s="211"/>
      <c r="L353" s="211"/>
      <c r="M353" s="211"/>
      <c r="N353" s="211"/>
      <c r="O353" s="211"/>
      <c r="P353" s="211"/>
    </row>
    <row r="354" spans="1:16" x14ac:dyDescent="0.25">
      <c r="A354" s="189" t="s">
        <v>6746</v>
      </c>
      <c r="B354" s="189" t="s">
        <v>6766</v>
      </c>
      <c r="C354" s="189" t="s">
        <v>358</v>
      </c>
      <c r="D354" t="s">
        <v>292</v>
      </c>
      <c r="E354" t="s">
        <v>350</v>
      </c>
      <c r="F354" s="42" t="s">
        <v>170</v>
      </c>
      <c r="H354" s="211"/>
      <c r="I354" s="211"/>
      <c r="J354" s="211"/>
      <c r="K354" s="211"/>
      <c r="L354" s="211"/>
      <c r="M354" s="211"/>
      <c r="N354" s="211"/>
      <c r="O354" s="211"/>
      <c r="P354" s="211"/>
    </row>
    <row r="355" spans="1:16" x14ac:dyDescent="0.25">
      <c r="A355" s="189" t="s">
        <v>6746</v>
      </c>
      <c r="B355" s="189" t="s">
        <v>6767</v>
      </c>
      <c r="C355" s="189" t="s">
        <v>358</v>
      </c>
      <c r="D355" t="s">
        <v>292</v>
      </c>
      <c r="E355" t="s">
        <v>350</v>
      </c>
      <c r="F355" s="42" t="s">
        <v>170</v>
      </c>
      <c r="H355" s="211"/>
      <c r="I355" s="211"/>
      <c r="J355" s="211"/>
      <c r="K355" s="211"/>
      <c r="L355" s="211"/>
      <c r="M355" s="211"/>
      <c r="N355" s="211"/>
      <c r="O355" s="211"/>
      <c r="P355" s="211"/>
    </row>
    <row r="356" spans="1:16" x14ac:dyDescent="0.25">
      <c r="A356" s="189" t="s">
        <v>6746</v>
      </c>
      <c r="B356" s="189" t="s">
        <v>6768</v>
      </c>
      <c r="C356" s="189" t="s">
        <v>358</v>
      </c>
      <c r="D356" t="s">
        <v>292</v>
      </c>
      <c r="E356" t="s">
        <v>350</v>
      </c>
      <c r="F356" s="42" t="s">
        <v>170</v>
      </c>
      <c r="H356" s="211"/>
      <c r="I356" s="211"/>
      <c r="J356" s="211"/>
      <c r="K356" s="211"/>
      <c r="L356" s="211"/>
      <c r="M356" s="211"/>
      <c r="N356" s="211"/>
      <c r="O356" s="211"/>
      <c r="P356" s="211"/>
    </row>
    <row r="357" spans="1:16" x14ac:dyDescent="0.25">
      <c r="A357" s="189" t="s">
        <v>6746</v>
      </c>
      <c r="B357" s="189" t="s">
        <v>6769</v>
      </c>
      <c r="C357" s="189" t="s">
        <v>358</v>
      </c>
      <c r="D357" t="s">
        <v>292</v>
      </c>
      <c r="E357" t="s">
        <v>350</v>
      </c>
      <c r="F357" s="42" t="s">
        <v>170</v>
      </c>
      <c r="H357" s="211"/>
      <c r="I357" s="211"/>
      <c r="J357" s="211"/>
      <c r="K357" s="211"/>
      <c r="L357" s="211"/>
      <c r="M357" s="211"/>
      <c r="N357" s="211"/>
      <c r="O357" s="211"/>
      <c r="P357" s="211"/>
    </row>
    <row r="358" spans="1:16" x14ac:dyDescent="0.25">
      <c r="A358" s="189" t="s">
        <v>6746</v>
      </c>
      <c r="B358" s="189" t="s">
        <v>6770</v>
      </c>
      <c r="C358" s="189" t="s">
        <v>358</v>
      </c>
      <c r="D358" t="s">
        <v>328</v>
      </c>
      <c r="E358" t="s">
        <v>329</v>
      </c>
      <c r="F358" s="42" t="s">
        <v>170</v>
      </c>
      <c r="H358" s="211"/>
      <c r="I358" s="211"/>
      <c r="J358" s="211"/>
      <c r="K358" s="211"/>
      <c r="L358" s="211"/>
      <c r="M358" s="211"/>
      <c r="N358" s="211"/>
      <c r="O358" s="211"/>
      <c r="P358" s="211"/>
    </row>
    <row r="359" spans="1:16" x14ac:dyDescent="0.25">
      <c r="A359" s="189" t="s">
        <v>6746</v>
      </c>
      <c r="B359" s="189" t="s">
        <v>6771</v>
      </c>
      <c r="C359" s="189" t="s">
        <v>358</v>
      </c>
      <c r="D359" t="s">
        <v>292</v>
      </c>
      <c r="E359" t="s">
        <v>350</v>
      </c>
      <c r="F359" s="42" t="s">
        <v>170</v>
      </c>
      <c r="H359" s="211"/>
      <c r="I359" s="211"/>
      <c r="J359" s="211"/>
      <c r="K359" s="211"/>
      <c r="L359" s="211"/>
      <c r="M359" s="211"/>
      <c r="N359" s="211"/>
      <c r="O359" s="211"/>
      <c r="P359" s="211"/>
    </row>
    <row r="360" spans="1:16" x14ac:dyDescent="0.25">
      <c r="A360" s="189" t="s">
        <v>6746</v>
      </c>
      <c r="B360" s="189" t="s">
        <v>6772</v>
      </c>
      <c r="C360" s="189" t="s">
        <v>358</v>
      </c>
      <c r="D360" t="s">
        <v>292</v>
      </c>
      <c r="E360" t="s">
        <v>350</v>
      </c>
      <c r="F360" s="42" t="s">
        <v>170</v>
      </c>
      <c r="H360" s="211"/>
      <c r="I360" s="211"/>
      <c r="J360" s="211"/>
      <c r="K360" s="211"/>
      <c r="L360" s="211"/>
      <c r="M360" s="211"/>
      <c r="N360" s="211"/>
      <c r="O360" s="211"/>
      <c r="P360" s="211"/>
    </row>
    <row r="361" spans="1:16" x14ac:dyDescent="0.25">
      <c r="A361" s="189" t="s">
        <v>6746</v>
      </c>
      <c r="B361" s="189" t="s">
        <v>6773</v>
      </c>
      <c r="C361" s="189" t="s">
        <v>358</v>
      </c>
      <c r="D361" t="s">
        <v>292</v>
      </c>
      <c r="E361" t="s">
        <v>350</v>
      </c>
      <c r="F361" s="42" t="s">
        <v>170</v>
      </c>
      <c r="H361" s="211"/>
      <c r="I361" s="211"/>
      <c r="J361" s="211"/>
      <c r="K361" s="211"/>
      <c r="L361" s="211"/>
      <c r="M361" s="211"/>
      <c r="N361" s="211"/>
      <c r="O361" s="211"/>
      <c r="P361" s="211"/>
    </row>
    <row r="362" spans="1:16" x14ac:dyDescent="0.25">
      <c r="A362" s="189" t="s">
        <v>6746</v>
      </c>
      <c r="B362" s="189" t="s">
        <v>6774</v>
      </c>
      <c r="C362" s="189" t="s">
        <v>358</v>
      </c>
      <c r="D362" t="s">
        <v>295</v>
      </c>
      <c r="E362" t="s">
        <v>306</v>
      </c>
      <c r="F362" s="42" t="s">
        <v>170</v>
      </c>
      <c r="H362" s="211"/>
      <c r="I362" s="211"/>
      <c r="J362" s="211"/>
      <c r="K362" s="211"/>
      <c r="L362" s="211"/>
      <c r="M362" s="211"/>
      <c r="N362" s="211"/>
      <c r="O362" s="211"/>
      <c r="P362" s="211"/>
    </row>
    <row r="363" spans="1:16" x14ac:dyDescent="0.25">
      <c r="A363" s="189" t="s">
        <v>6746</v>
      </c>
      <c r="B363" s="189" t="s">
        <v>6775</v>
      </c>
      <c r="C363" s="189" t="s">
        <v>358</v>
      </c>
      <c r="D363" t="s">
        <v>301</v>
      </c>
      <c r="E363" t="s">
        <v>344</v>
      </c>
      <c r="F363" s="42" t="s">
        <v>170</v>
      </c>
      <c r="H363" s="211"/>
      <c r="I363" s="211"/>
      <c r="J363" s="211"/>
      <c r="K363" s="211"/>
      <c r="L363" s="211"/>
      <c r="M363" s="211"/>
      <c r="N363" s="211"/>
      <c r="O363" s="211"/>
      <c r="P363" s="211"/>
    </row>
    <row r="364" spans="1:16" x14ac:dyDescent="0.25">
      <c r="A364" s="189" t="s">
        <v>6746</v>
      </c>
      <c r="B364" s="189" t="s">
        <v>6776</v>
      </c>
      <c r="C364" s="189" t="s">
        <v>358</v>
      </c>
      <c r="D364" t="s">
        <v>328</v>
      </c>
      <c r="E364" t="s">
        <v>329</v>
      </c>
      <c r="F364" s="42" t="s">
        <v>170</v>
      </c>
      <c r="H364" s="211"/>
      <c r="I364" s="211"/>
      <c r="J364" s="211"/>
      <c r="K364" s="211"/>
      <c r="L364" s="211"/>
      <c r="M364" s="211"/>
      <c r="N364" s="211"/>
      <c r="O364" s="211"/>
      <c r="P364" s="211"/>
    </row>
    <row r="365" spans="1:16" x14ac:dyDescent="0.25">
      <c r="A365" s="189" t="s">
        <v>6746</v>
      </c>
      <c r="B365" s="189" t="s">
        <v>6777</v>
      </c>
      <c r="C365" s="189" t="s">
        <v>358</v>
      </c>
      <c r="D365" t="s">
        <v>328</v>
      </c>
      <c r="E365" t="s">
        <v>329</v>
      </c>
      <c r="F365" s="42" t="s">
        <v>170</v>
      </c>
      <c r="H365" s="211"/>
      <c r="I365" s="211"/>
      <c r="J365" s="211"/>
      <c r="K365" s="211"/>
      <c r="L365" s="211"/>
      <c r="M365" s="211"/>
      <c r="N365" s="211"/>
      <c r="O365" s="211"/>
      <c r="P365" s="211"/>
    </row>
    <row r="366" spans="1:16" x14ac:dyDescent="0.25">
      <c r="A366" s="189" t="s">
        <v>6746</v>
      </c>
      <c r="B366" s="189" t="s">
        <v>6778</v>
      </c>
      <c r="C366" s="189" t="s">
        <v>358</v>
      </c>
      <c r="D366" t="s">
        <v>328</v>
      </c>
      <c r="E366" t="s">
        <v>329</v>
      </c>
      <c r="F366" s="42" t="s">
        <v>170</v>
      </c>
      <c r="H366" s="211"/>
      <c r="I366" s="211"/>
      <c r="J366" s="211"/>
      <c r="K366" s="211"/>
      <c r="L366" s="211"/>
      <c r="M366" s="211"/>
      <c r="N366" s="211"/>
      <c r="O366" s="211"/>
      <c r="P366" s="211"/>
    </row>
    <row r="367" spans="1:16" x14ac:dyDescent="0.25">
      <c r="A367" s="189" t="s">
        <v>6746</v>
      </c>
      <c r="B367" s="189" t="s">
        <v>6779</v>
      </c>
      <c r="C367" s="189" t="s">
        <v>358</v>
      </c>
      <c r="D367" t="s">
        <v>296</v>
      </c>
      <c r="E367" t="s">
        <v>336</v>
      </c>
      <c r="F367" s="42" t="s">
        <v>170</v>
      </c>
      <c r="H367" s="211"/>
      <c r="I367" s="211"/>
      <c r="J367" s="211"/>
      <c r="K367" s="211"/>
      <c r="L367" s="211"/>
      <c r="M367" s="211"/>
      <c r="N367" s="211"/>
      <c r="O367" s="211"/>
      <c r="P367" s="211"/>
    </row>
    <row r="368" spans="1:16" x14ac:dyDescent="0.25">
      <c r="A368" s="189" t="s">
        <v>6746</v>
      </c>
      <c r="B368" s="189" t="s">
        <v>6780</v>
      </c>
      <c r="C368" s="189" t="s">
        <v>358</v>
      </c>
      <c r="D368" t="s">
        <v>295</v>
      </c>
      <c r="E368" t="s">
        <v>306</v>
      </c>
      <c r="F368" s="42" t="s">
        <v>170</v>
      </c>
      <c r="H368" s="211"/>
      <c r="I368" s="211"/>
      <c r="J368" s="211"/>
      <c r="K368" s="211"/>
      <c r="L368" s="211"/>
      <c r="M368" s="211"/>
      <c r="N368" s="211"/>
      <c r="O368" s="211"/>
      <c r="P368" s="211"/>
    </row>
    <row r="369" spans="1:16" x14ac:dyDescent="0.25">
      <c r="A369" s="189" t="s">
        <v>6746</v>
      </c>
      <c r="B369" s="189" t="s">
        <v>6781</v>
      </c>
      <c r="C369" s="189" t="s">
        <v>358</v>
      </c>
      <c r="D369" t="s">
        <v>296</v>
      </c>
      <c r="E369" t="s">
        <v>336</v>
      </c>
      <c r="F369" s="42" t="s">
        <v>170</v>
      </c>
      <c r="H369" s="211"/>
      <c r="I369" s="211"/>
      <c r="J369" s="211"/>
      <c r="K369" s="211"/>
      <c r="L369" s="211"/>
      <c r="M369" s="211"/>
      <c r="N369" s="211"/>
      <c r="O369" s="211"/>
      <c r="P369" s="211"/>
    </row>
    <row r="370" spans="1:16" x14ac:dyDescent="0.25">
      <c r="A370" s="189" t="s">
        <v>6746</v>
      </c>
      <c r="B370" s="189" t="s">
        <v>6782</v>
      </c>
      <c r="C370" s="189" t="s">
        <v>358</v>
      </c>
      <c r="D370" t="s">
        <v>295</v>
      </c>
      <c r="E370" t="s">
        <v>306</v>
      </c>
      <c r="F370" s="42" t="s">
        <v>170</v>
      </c>
      <c r="H370" s="211"/>
      <c r="I370" s="211"/>
      <c r="J370" s="211"/>
      <c r="K370" s="211"/>
      <c r="L370" s="211"/>
      <c r="M370" s="211"/>
      <c r="N370" s="211"/>
      <c r="O370" s="211"/>
      <c r="P370" s="211"/>
    </row>
    <row r="371" spans="1:16" x14ac:dyDescent="0.25">
      <c r="A371" s="189" t="s">
        <v>6746</v>
      </c>
      <c r="B371" s="189" t="s">
        <v>6783</v>
      </c>
      <c r="C371" s="189" t="s">
        <v>358</v>
      </c>
      <c r="D371" t="s">
        <v>295</v>
      </c>
      <c r="E371" t="s">
        <v>306</v>
      </c>
      <c r="F371" s="42" t="s">
        <v>170</v>
      </c>
      <c r="H371" s="211"/>
      <c r="I371" s="211"/>
      <c r="J371" s="211"/>
      <c r="K371" s="211"/>
      <c r="L371" s="211"/>
      <c r="M371" s="211"/>
      <c r="N371" s="211"/>
      <c r="O371" s="211"/>
      <c r="P371" s="211"/>
    </row>
    <row r="372" spans="1:16" x14ac:dyDescent="0.25">
      <c r="A372" s="189" t="s">
        <v>6746</v>
      </c>
      <c r="B372" s="189" t="s">
        <v>6784</v>
      </c>
      <c r="C372" s="189" t="s">
        <v>358</v>
      </c>
      <c r="D372" t="s">
        <v>294</v>
      </c>
      <c r="E372" t="s">
        <v>298</v>
      </c>
      <c r="F372" s="42" t="s">
        <v>170</v>
      </c>
      <c r="H372" s="211"/>
      <c r="I372" s="211"/>
      <c r="J372" s="211"/>
      <c r="K372" s="211"/>
      <c r="L372" s="211"/>
      <c r="M372" s="211"/>
      <c r="N372" s="211"/>
      <c r="O372" s="211"/>
      <c r="P372" s="211"/>
    </row>
    <row r="373" spans="1:16" x14ac:dyDescent="0.25">
      <c r="A373" s="189" t="s">
        <v>6746</v>
      </c>
      <c r="B373" s="189" t="s">
        <v>6785</v>
      </c>
      <c r="C373" s="189" t="s">
        <v>358</v>
      </c>
      <c r="D373" t="s">
        <v>326</v>
      </c>
      <c r="E373" t="s">
        <v>327</v>
      </c>
      <c r="F373" s="42" t="s">
        <v>170</v>
      </c>
      <c r="H373" s="211"/>
      <c r="I373" s="211"/>
      <c r="J373" s="211"/>
      <c r="K373" s="211"/>
      <c r="L373" s="211"/>
      <c r="M373" s="211"/>
      <c r="N373" s="211"/>
      <c r="O373" s="211"/>
      <c r="P373" s="211"/>
    </row>
    <row r="374" spans="1:16" x14ac:dyDescent="0.25">
      <c r="A374" s="189" t="s">
        <v>6746</v>
      </c>
      <c r="B374" s="189" t="s">
        <v>6786</v>
      </c>
      <c r="C374" s="189" t="s">
        <v>358</v>
      </c>
      <c r="D374" t="s">
        <v>295</v>
      </c>
      <c r="E374" t="s">
        <v>532</v>
      </c>
      <c r="F374" s="42" t="s">
        <v>170</v>
      </c>
      <c r="H374" s="211"/>
      <c r="I374" s="211"/>
      <c r="J374" s="211"/>
      <c r="K374" s="211"/>
      <c r="L374" s="211"/>
      <c r="M374" s="211"/>
      <c r="N374" s="211"/>
      <c r="O374" s="211"/>
      <c r="P374" s="211"/>
    </row>
    <row r="375" spans="1:16" x14ac:dyDescent="0.25">
      <c r="A375" s="189" t="s">
        <v>6746</v>
      </c>
      <c r="B375" s="189" t="s">
        <v>6787</v>
      </c>
      <c r="C375" s="189" t="s">
        <v>358</v>
      </c>
      <c r="D375" t="s">
        <v>400</v>
      </c>
      <c r="E375" t="s">
        <v>401</v>
      </c>
      <c r="F375" s="42" t="s">
        <v>118</v>
      </c>
      <c r="H375" s="211"/>
      <c r="I375" s="211"/>
      <c r="J375" s="211"/>
      <c r="K375" s="211"/>
      <c r="L375" s="211"/>
      <c r="M375" s="211"/>
      <c r="N375" s="211"/>
      <c r="O375" s="211"/>
      <c r="P375" s="211"/>
    </row>
    <row r="376" spans="1:16" x14ac:dyDescent="0.25">
      <c r="A376" s="189" t="s">
        <v>6746</v>
      </c>
      <c r="B376" s="189" t="s">
        <v>6788</v>
      </c>
      <c r="C376" s="189" t="s">
        <v>358</v>
      </c>
      <c r="D376" t="s">
        <v>301</v>
      </c>
      <c r="E376" t="s">
        <v>344</v>
      </c>
      <c r="F376" s="42" t="s">
        <v>170</v>
      </c>
      <c r="H376" s="211"/>
      <c r="I376" s="211"/>
      <c r="J376" s="211"/>
      <c r="K376" s="211"/>
      <c r="L376" s="211"/>
      <c r="M376" s="211"/>
      <c r="N376" s="211"/>
      <c r="O376" s="211"/>
      <c r="P376" s="211"/>
    </row>
    <row r="377" spans="1:16" x14ac:dyDescent="0.25">
      <c r="A377" s="189" t="s">
        <v>6746</v>
      </c>
      <c r="B377" s="189" t="s">
        <v>6789</v>
      </c>
      <c r="C377" s="189" t="s">
        <v>358</v>
      </c>
      <c r="D377" t="s">
        <v>318</v>
      </c>
      <c r="E377" t="s">
        <v>319</v>
      </c>
      <c r="F377" s="42" t="s">
        <v>170</v>
      </c>
      <c r="H377" s="211"/>
      <c r="I377" s="211"/>
      <c r="J377" s="211"/>
      <c r="K377" s="211"/>
      <c r="L377" s="211"/>
      <c r="M377" s="211"/>
      <c r="N377" s="211"/>
      <c r="O377" s="211"/>
      <c r="P377" s="211"/>
    </row>
    <row r="378" spans="1:16" x14ac:dyDescent="0.25">
      <c r="A378" s="189" t="s">
        <v>6746</v>
      </c>
      <c r="B378" s="189" t="s">
        <v>6790</v>
      </c>
      <c r="C378" s="189" t="s">
        <v>358</v>
      </c>
      <c r="D378" t="s">
        <v>318</v>
      </c>
      <c r="E378" t="s">
        <v>319</v>
      </c>
      <c r="F378" s="42" t="s">
        <v>170</v>
      </c>
      <c r="H378" s="211"/>
      <c r="I378" s="211"/>
      <c r="J378" s="211"/>
      <c r="K378" s="211"/>
      <c r="L378" s="211"/>
      <c r="M378" s="211"/>
      <c r="N378" s="211"/>
      <c r="O378" s="211"/>
      <c r="P378" s="211"/>
    </row>
    <row r="379" spans="1:16" x14ac:dyDescent="0.25">
      <c r="A379" s="189" t="s">
        <v>6746</v>
      </c>
      <c r="B379" s="189" t="s">
        <v>6791</v>
      </c>
      <c r="C379" s="189" t="s">
        <v>358</v>
      </c>
      <c r="D379" t="s">
        <v>4158</v>
      </c>
      <c r="E379" t="s">
        <v>4160</v>
      </c>
      <c r="F379" s="42" t="s">
        <v>170</v>
      </c>
      <c r="H379" s="211"/>
      <c r="I379" s="211"/>
      <c r="J379" s="211"/>
      <c r="K379" s="211"/>
      <c r="L379" s="211"/>
      <c r="M379" s="211"/>
      <c r="N379" s="211"/>
      <c r="O379" s="211"/>
      <c r="P379" s="211"/>
    </row>
    <row r="380" spans="1:16" x14ac:dyDescent="0.25">
      <c r="A380" s="189" t="s">
        <v>6746</v>
      </c>
      <c r="B380" s="189" t="s">
        <v>6792</v>
      </c>
      <c r="C380" s="189" t="s">
        <v>358</v>
      </c>
      <c r="D380" t="s">
        <v>304</v>
      </c>
      <c r="E380" t="s">
        <v>305</v>
      </c>
      <c r="F380" s="42" t="s">
        <v>170</v>
      </c>
      <c r="H380" s="211"/>
      <c r="I380" s="211"/>
      <c r="J380" s="211"/>
      <c r="K380" s="211"/>
      <c r="L380" s="211"/>
      <c r="M380" s="211"/>
      <c r="N380" s="211"/>
      <c r="O380" s="211"/>
      <c r="P380" s="211"/>
    </row>
    <row r="381" spans="1:16" x14ac:dyDescent="0.25">
      <c r="A381" s="189" t="s">
        <v>6746</v>
      </c>
      <c r="B381" s="189" t="s">
        <v>6793</v>
      </c>
      <c r="C381" s="189" t="s">
        <v>358</v>
      </c>
      <c r="D381" t="s">
        <v>4345</v>
      </c>
      <c r="E381" t="s">
        <v>4350</v>
      </c>
      <c r="F381" s="42" t="s">
        <v>170</v>
      </c>
      <c r="H381" s="211"/>
      <c r="I381" s="211"/>
      <c r="J381" s="211"/>
      <c r="K381" s="211"/>
      <c r="L381" s="211"/>
      <c r="M381" s="211"/>
      <c r="N381" s="211"/>
      <c r="O381" s="211"/>
      <c r="P381" s="211"/>
    </row>
    <row r="382" spans="1:16" x14ac:dyDescent="0.25">
      <c r="A382" s="189" t="s">
        <v>6746</v>
      </c>
      <c r="B382" s="189" t="s">
        <v>6794</v>
      </c>
      <c r="C382" s="189" t="s">
        <v>358</v>
      </c>
      <c r="D382" t="s">
        <v>339</v>
      </c>
      <c r="E382" t="s">
        <v>340</v>
      </c>
      <c r="F382" s="42" t="s">
        <v>170</v>
      </c>
      <c r="H382" s="211"/>
      <c r="I382" s="211"/>
      <c r="J382" s="211"/>
      <c r="K382" s="211"/>
      <c r="L382" s="211"/>
      <c r="M382" s="211"/>
      <c r="N382" s="211"/>
      <c r="O382" s="211"/>
      <c r="P382" s="211"/>
    </row>
    <row r="383" spans="1:16" x14ac:dyDescent="0.25">
      <c r="A383" s="189" t="s">
        <v>6746</v>
      </c>
      <c r="B383" s="189" t="s">
        <v>6795</v>
      </c>
      <c r="C383" s="189" t="s">
        <v>358</v>
      </c>
      <c r="D383" t="s">
        <v>292</v>
      </c>
      <c r="E383" t="s">
        <v>350</v>
      </c>
      <c r="F383" s="42" t="s">
        <v>170</v>
      </c>
      <c r="H383" s="211"/>
      <c r="I383" s="211"/>
      <c r="J383" s="211"/>
      <c r="K383" s="211"/>
      <c r="L383" s="211"/>
      <c r="M383" s="211"/>
      <c r="N383" s="211"/>
      <c r="O383" s="211"/>
      <c r="P383" s="211"/>
    </row>
    <row r="384" spans="1:16" x14ac:dyDescent="0.25">
      <c r="A384" s="189" t="s">
        <v>6746</v>
      </c>
      <c r="B384" s="189" t="s">
        <v>6796</v>
      </c>
      <c r="C384" s="189" t="s">
        <v>358</v>
      </c>
      <c r="D384" t="s">
        <v>332</v>
      </c>
      <c r="E384" t="s">
        <v>333</v>
      </c>
      <c r="F384" s="42" t="s">
        <v>170</v>
      </c>
      <c r="H384" s="211"/>
      <c r="I384" s="211"/>
      <c r="J384" s="211"/>
      <c r="K384" s="211"/>
      <c r="L384" s="211"/>
      <c r="M384" s="211"/>
      <c r="N384" s="211"/>
      <c r="O384" s="211"/>
      <c r="P384" s="211"/>
    </row>
    <row r="385" spans="1:16" x14ac:dyDescent="0.25">
      <c r="A385" s="189" t="s">
        <v>6746</v>
      </c>
      <c r="B385" s="189" t="s">
        <v>6797</v>
      </c>
      <c r="C385" s="189" t="s">
        <v>358</v>
      </c>
      <c r="D385" t="s">
        <v>341</v>
      </c>
      <c r="E385" t="s">
        <v>342</v>
      </c>
      <c r="F385" s="42" t="s">
        <v>170</v>
      </c>
      <c r="H385" s="211"/>
      <c r="I385" s="211"/>
      <c r="J385" s="211"/>
      <c r="K385" s="211"/>
      <c r="L385" s="211"/>
      <c r="M385" s="211"/>
      <c r="N385" s="211"/>
      <c r="O385" s="211"/>
      <c r="P385" s="211"/>
    </row>
    <row r="386" spans="1:16" x14ac:dyDescent="0.25">
      <c r="A386" s="189" t="s">
        <v>6746</v>
      </c>
      <c r="B386" s="189" t="s">
        <v>6798</v>
      </c>
      <c r="C386" s="189" t="s">
        <v>358</v>
      </c>
      <c r="D386" t="s">
        <v>292</v>
      </c>
      <c r="E386" t="s">
        <v>350</v>
      </c>
      <c r="F386" s="42" t="s">
        <v>170</v>
      </c>
      <c r="H386" s="211"/>
      <c r="I386" s="211"/>
      <c r="J386" s="211"/>
      <c r="K386" s="211"/>
      <c r="L386" s="211"/>
      <c r="M386" s="211"/>
      <c r="N386" s="211"/>
      <c r="O386" s="211"/>
      <c r="P386" s="211"/>
    </row>
    <row r="387" spans="1:16" x14ac:dyDescent="0.25">
      <c r="A387" s="189" t="s">
        <v>6746</v>
      </c>
      <c r="B387" s="189" t="s">
        <v>6799</v>
      </c>
      <c r="C387" s="189" t="s">
        <v>358</v>
      </c>
      <c r="D387" t="s">
        <v>454</v>
      </c>
      <c r="E387" t="s">
        <v>455</v>
      </c>
      <c r="F387" s="42" t="s">
        <v>170</v>
      </c>
      <c r="H387" s="211"/>
      <c r="I387" s="211"/>
      <c r="J387" s="211"/>
      <c r="K387" s="211"/>
      <c r="L387" s="211"/>
      <c r="M387" s="211"/>
      <c r="N387" s="211"/>
      <c r="O387" s="211"/>
      <c r="P387" s="211"/>
    </row>
    <row r="388" spans="1:16" x14ac:dyDescent="0.25">
      <c r="A388" s="189" t="s">
        <v>6746</v>
      </c>
      <c r="B388" s="189" t="s">
        <v>6800</v>
      </c>
      <c r="C388" s="189" t="s">
        <v>358</v>
      </c>
      <c r="D388" t="s">
        <v>296</v>
      </c>
      <c r="E388" t="s">
        <v>297</v>
      </c>
      <c r="F388" s="42" t="s">
        <v>170</v>
      </c>
      <c r="H388" s="211"/>
      <c r="I388" s="211"/>
      <c r="J388" s="211"/>
      <c r="K388" s="211"/>
      <c r="L388" s="211"/>
      <c r="M388" s="211"/>
      <c r="N388" s="211"/>
      <c r="O388" s="211"/>
      <c r="P388" s="211"/>
    </row>
    <row r="389" spans="1:16" x14ac:dyDescent="0.25">
      <c r="A389" s="189" t="s">
        <v>6746</v>
      </c>
      <c r="B389" s="189" t="s">
        <v>6801</v>
      </c>
      <c r="C389" s="189" t="s">
        <v>358</v>
      </c>
      <c r="D389" t="s">
        <v>343</v>
      </c>
      <c r="E389" t="s">
        <v>6106</v>
      </c>
      <c r="F389" s="42" t="s">
        <v>170</v>
      </c>
      <c r="H389" s="211"/>
      <c r="I389" s="211"/>
      <c r="J389" s="211"/>
      <c r="K389" s="211"/>
      <c r="L389" s="211"/>
      <c r="M389" s="211"/>
      <c r="N389" s="211"/>
      <c r="O389" s="211"/>
      <c r="P389" s="211"/>
    </row>
    <row r="390" spans="1:16" x14ac:dyDescent="0.25">
      <c r="A390" s="189" t="s">
        <v>6746</v>
      </c>
      <c r="B390" s="189" t="s">
        <v>6802</v>
      </c>
      <c r="C390" s="189" t="s">
        <v>358</v>
      </c>
      <c r="D390" t="s">
        <v>322</v>
      </c>
      <c r="E390" t="s">
        <v>323</v>
      </c>
      <c r="F390" s="42" t="s">
        <v>170</v>
      </c>
      <c r="H390" s="211"/>
      <c r="I390" s="211"/>
      <c r="J390" s="211"/>
      <c r="K390" s="211"/>
      <c r="L390" s="211"/>
      <c r="M390" s="211"/>
      <c r="N390" s="211"/>
      <c r="O390" s="211"/>
      <c r="P390" s="211"/>
    </row>
    <row r="391" spans="1:16" x14ac:dyDescent="0.25">
      <c r="A391" s="189" t="s">
        <v>6746</v>
      </c>
      <c r="B391" s="189" t="s">
        <v>6803</v>
      </c>
      <c r="C391" s="189" t="s">
        <v>358</v>
      </c>
      <c r="D391" t="s">
        <v>391</v>
      </c>
      <c r="E391" t="s">
        <v>393</v>
      </c>
      <c r="F391" s="42" t="s">
        <v>118</v>
      </c>
      <c r="H391" s="211"/>
      <c r="I391" s="211"/>
      <c r="J391" s="211"/>
      <c r="K391" s="211"/>
      <c r="L391" s="211"/>
      <c r="M391" s="211"/>
      <c r="N391" s="211"/>
      <c r="O391" s="211"/>
      <c r="P391" s="211"/>
    </row>
    <row r="392" spans="1:16" x14ac:dyDescent="0.25">
      <c r="A392" s="189" t="s">
        <v>6746</v>
      </c>
      <c r="B392" s="189" t="s">
        <v>6804</v>
      </c>
      <c r="C392" s="189" t="s">
        <v>358</v>
      </c>
      <c r="D392" t="s">
        <v>5681</v>
      </c>
      <c r="E392" t="s">
        <v>5689</v>
      </c>
      <c r="F392" s="42" t="s">
        <v>170</v>
      </c>
      <c r="H392" s="211"/>
      <c r="I392" s="211"/>
      <c r="J392" s="211"/>
      <c r="K392" s="211"/>
      <c r="L392" s="211"/>
      <c r="M392" s="211"/>
      <c r="N392" s="211"/>
      <c r="O392" s="211"/>
      <c r="P392" s="211"/>
    </row>
    <row r="393" spans="1:16" x14ac:dyDescent="0.25">
      <c r="A393" s="189" t="s">
        <v>6746</v>
      </c>
      <c r="B393" s="189" t="s">
        <v>6805</v>
      </c>
      <c r="C393" s="189" t="s">
        <v>358</v>
      </c>
      <c r="D393" t="s">
        <v>439</v>
      </c>
      <c r="E393" t="s">
        <v>440</v>
      </c>
      <c r="F393" s="42" t="s">
        <v>118</v>
      </c>
      <c r="H393" s="211"/>
      <c r="I393" s="211"/>
      <c r="J393" s="211"/>
      <c r="K393" s="211"/>
      <c r="L393" s="211"/>
      <c r="M393" s="211"/>
      <c r="N393" s="211"/>
      <c r="O393" s="211"/>
      <c r="P393" s="211"/>
    </row>
    <row r="394" spans="1:16" x14ac:dyDescent="0.25">
      <c r="A394" s="189" t="s">
        <v>6746</v>
      </c>
      <c r="B394" s="189" t="s">
        <v>6806</v>
      </c>
      <c r="C394" s="189" t="s">
        <v>358</v>
      </c>
      <c r="D394" t="s">
        <v>328</v>
      </c>
      <c r="E394" t="s">
        <v>349</v>
      </c>
      <c r="F394" s="42" t="s">
        <v>170</v>
      </c>
      <c r="H394" s="211"/>
      <c r="I394" s="211"/>
      <c r="J394" s="211"/>
      <c r="K394" s="211"/>
      <c r="L394" s="211"/>
      <c r="M394" s="211"/>
      <c r="N394" s="211"/>
      <c r="O394" s="211"/>
      <c r="P394" s="211"/>
    </row>
    <row r="395" spans="1:16" x14ac:dyDescent="0.25">
      <c r="A395" s="189" t="s">
        <v>6746</v>
      </c>
      <c r="B395" s="189" t="s">
        <v>6807</v>
      </c>
      <c r="C395" s="189" t="s">
        <v>358</v>
      </c>
      <c r="D395" t="s">
        <v>332</v>
      </c>
      <c r="E395" t="s">
        <v>333</v>
      </c>
      <c r="F395" s="42" t="s">
        <v>170</v>
      </c>
      <c r="H395" s="211"/>
      <c r="I395" s="211"/>
      <c r="J395" s="211"/>
      <c r="K395" s="211"/>
      <c r="L395" s="211"/>
      <c r="M395" s="211"/>
      <c r="N395" s="211"/>
      <c r="O395" s="211"/>
      <c r="P395" s="211"/>
    </row>
    <row r="396" spans="1:16" x14ac:dyDescent="0.25">
      <c r="A396" s="189" t="s">
        <v>6746</v>
      </c>
      <c r="B396" s="189" t="s">
        <v>6808</v>
      </c>
      <c r="C396" s="189" t="s">
        <v>358</v>
      </c>
      <c r="D396" t="s">
        <v>295</v>
      </c>
      <c r="E396" t="s">
        <v>532</v>
      </c>
      <c r="F396" s="42" t="s">
        <v>170</v>
      </c>
      <c r="H396" s="211"/>
      <c r="I396" s="211"/>
      <c r="J396" s="211"/>
      <c r="K396" s="211"/>
      <c r="L396" s="211"/>
      <c r="M396" s="211"/>
      <c r="N396" s="211"/>
      <c r="O396" s="211"/>
      <c r="P396" s="211"/>
    </row>
    <row r="397" spans="1:16" x14ac:dyDescent="0.25">
      <c r="A397" s="189" t="s">
        <v>6746</v>
      </c>
      <c r="B397" s="189" t="s">
        <v>6809</v>
      </c>
      <c r="C397" s="189" t="s">
        <v>358</v>
      </c>
      <c r="D397" t="s">
        <v>332</v>
      </c>
      <c r="E397" t="s">
        <v>333</v>
      </c>
      <c r="F397" s="42" t="s">
        <v>170</v>
      </c>
      <c r="H397" s="211"/>
      <c r="I397" s="211"/>
      <c r="J397" s="211"/>
      <c r="K397" s="211"/>
      <c r="L397" s="211"/>
      <c r="M397" s="211"/>
      <c r="N397" s="211"/>
      <c r="O397" s="211"/>
      <c r="P397" s="211"/>
    </row>
    <row r="398" spans="1:16" x14ac:dyDescent="0.25">
      <c r="A398" s="189" t="s">
        <v>6746</v>
      </c>
      <c r="B398" s="189" t="s">
        <v>6810</v>
      </c>
      <c r="C398" s="189" t="s">
        <v>358</v>
      </c>
      <c r="D398" t="s">
        <v>332</v>
      </c>
      <c r="E398" t="s">
        <v>333</v>
      </c>
      <c r="F398" s="42" t="s">
        <v>170</v>
      </c>
      <c r="H398" s="211"/>
      <c r="I398" s="211"/>
      <c r="J398" s="211"/>
      <c r="K398" s="211"/>
      <c r="L398" s="211"/>
      <c r="M398" s="211"/>
      <c r="N398" s="211"/>
      <c r="O398" s="211"/>
      <c r="P398" s="211"/>
    </row>
    <row r="399" spans="1:16" x14ac:dyDescent="0.25">
      <c r="A399" s="189" t="s">
        <v>6746</v>
      </c>
      <c r="B399" s="189" t="s">
        <v>6811</v>
      </c>
      <c r="C399" s="189" t="s">
        <v>358</v>
      </c>
      <c r="D399" t="s">
        <v>296</v>
      </c>
      <c r="E399" t="s">
        <v>297</v>
      </c>
      <c r="F399" s="42" t="s">
        <v>170</v>
      </c>
      <c r="H399" s="211"/>
      <c r="I399" s="211"/>
      <c r="J399" s="211"/>
      <c r="K399" s="211"/>
      <c r="L399" s="211"/>
      <c r="M399" s="211"/>
      <c r="N399" s="211"/>
      <c r="O399" s="211"/>
      <c r="P399" s="211"/>
    </row>
    <row r="400" spans="1:16" x14ac:dyDescent="0.25">
      <c r="A400" s="189" t="s">
        <v>6746</v>
      </c>
      <c r="B400" s="189" t="s">
        <v>6812</v>
      </c>
      <c r="C400" s="189" t="s">
        <v>358</v>
      </c>
      <c r="D400" t="s">
        <v>454</v>
      </c>
      <c r="E400" t="s">
        <v>455</v>
      </c>
      <c r="F400" s="42" t="s">
        <v>170</v>
      </c>
      <c r="H400" s="211"/>
      <c r="I400" s="211"/>
      <c r="J400" s="211"/>
      <c r="K400" s="211"/>
      <c r="L400" s="211"/>
      <c r="M400" s="211"/>
      <c r="N400" s="211"/>
      <c r="O400" s="211"/>
      <c r="P400" s="211"/>
    </row>
    <row r="401" spans="1:16" x14ac:dyDescent="0.25">
      <c r="A401" s="189" t="s">
        <v>6813</v>
      </c>
      <c r="B401" s="189" t="s">
        <v>6814</v>
      </c>
      <c r="C401" s="189" t="s">
        <v>358</v>
      </c>
      <c r="D401" t="s">
        <v>400</v>
      </c>
      <c r="E401" t="s">
        <v>401</v>
      </c>
      <c r="F401" s="42" t="s">
        <v>118</v>
      </c>
      <c r="H401" s="211"/>
      <c r="I401" s="211"/>
      <c r="J401" s="211"/>
      <c r="K401" s="211"/>
      <c r="L401" s="211"/>
      <c r="M401" s="211"/>
      <c r="N401" s="211"/>
      <c r="O401" s="211"/>
      <c r="P401" s="211"/>
    </row>
    <row r="402" spans="1:16" x14ac:dyDescent="0.25">
      <c r="A402" s="189" t="s">
        <v>6813</v>
      </c>
      <c r="B402" s="189" t="s">
        <v>6815</v>
      </c>
      <c r="C402" s="189" t="s">
        <v>358</v>
      </c>
      <c r="D402" t="s">
        <v>400</v>
      </c>
      <c r="E402" t="s">
        <v>401</v>
      </c>
      <c r="F402" s="42" t="s">
        <v>118</v>
      </c>
      <c r="H402" s="211"/>
      <c r="I402" s="211"/>
      <c r="J402" s="211"/>
      <c r="K402" s="211"/>
      <c r="L402" s="211"/>
      <c r="M402" s="211"/>
      <c r="N402" s="211"/>
      <c r="O402" s="211"/>
      <c r="P402" s="211"/>
    </row>
    <row r="403" spans="1:16" x14ac:dyDescent="0.25">
      <c r="A403" s="189" t="s">
        <v>6813</v>
      </c>
      <c r="B403" s="189" t="s">
        <v>6816</v>
      </c>
      <c r="C403" s="189" t="s">
        <v>358</v>
      </c>
      <c r="D403" t="s">
        <v>400</v>
      </c>
      <c r="E403" t="s">
        <v>401</v>
      </c>
      <c r="F403" s="42" t="s">
        <v>118</v>
      </c>
      <c r="H403" s="211"/>
      <c r="I403" s="211"/>
      <c r="J403" s="211"/>
      <c r="K403" s="211"/>
      <c r="L403" s="211"/>
      <c r="M403" s="211"/>
      <c r="N403" s="211"/>
      <c r="O403" s="211"/>
      <c r="P403" s="211"/>
    </row>
    <row r="404" spans="1:16" x14ac:dyDescent="0.25">
      <c r="A404" s="189" t="s">
        <v>6813</v>
      </c>
      <c r="B404" s="189" t="s">
        <v>6817</v>
      </c>
      <c r="C404" s="189" t="s">
        <v>358</v>
      </c>
      <c r="D404" t="s">
        <v>400</v>
      </c>
      <c r="E404" t="s">
        <v>401</v>
      </c>
      <c r="F404" s="42" t="s">
        <v>118</v>
      </c>
      <c r="H404" s="211"/>
      <c r="I404" s="211"/>
      <c r="J404" s="211"/>
      <c r="K404" s="211"/>
      <c r="L404" s="211"/>
      <c r="M404" s="211"/>
      <c r="N404" s="211"/>
      <c r="O404" s="211"/>
      <c r="P404" s="211"/>
    </row>
    <row r="405" spans="1:16" x14ac:dyDescent="0.25">
      <c r="A405" s="189" t="s">
        <v>6813</v>
      </c>
      <c r="B405" s="189" t="s">
        <v>6818</v>
      </c>
      <c r="C405" s="189" t="s">
        <v>358</v>
      </c>
      <c r="D405" t="s">
        <v>400</v>
      </c>
      <c r="E405" t="s">
        <v>401</v>
      </c>
      <c r="F405" s="42" t="s">
        <v>118</v>
      </c>
      <c r="H405" s="211"/>
      <c r="I405" s="211"/>
      <c r="J405" s="211"/>
      <c r="K405" s="211"/>
      <c r="L405" s="211"/>
      <c r="M405" s="211"/>
      <c r="N405" s="211"/>
      <c r="O405" s="211"/>
      <c r="P405" s="211"/>
    </row>
    <row r="406" spans="1:16" x14ac:dyDescent="0.25">
      <c r="A406" s="189" t="s">
        <v>6813</v>
      </c>
      <c r="B406" s="189" t="s">
        <v>6819</v>
      </c>
      <c r="C406" s="189" t="s">
        <v>358</v>
      </c>
      <c r="D406" t="s">
        <v>407</v>
      </c>
      <c r="E406" t="s">
        <v>408</v>
      </c>
      <c r="F406" s="42" t="s">
        <v>118</v>
      </c>
      <c r="H406" s="211"/>
      <c r="I406" s="211"/>
      <c r="J406" s="211"/>
      <c r="K406" s="211"/>
      <c r="L406" s="211"/>
      <c r="M406" s="211"/>
      <c r="N406" s="211"/>
      <c r="O406" s="211"/>
      <c r="P406" s="211"/>
    </row>
    <row r="407" spans="1:16" x14ac:dyDescent="0.25">
      <c r="A407" s="189" t="s">
        <v>6813</v>
      </c>
      <c r="B407" s="189" t="s">
        <v>6820</v>
      </c>
      <c r="C407" s="189" t="s">
        <v>358</v>
      </c>
      <c r="D407" t="s">
        <v>407</v>
      </c>
      <c r="E407" t="s">
        <v>408</v>
      </c>
      <c r="F407" s="42" t="s">
        <v>118</v>
      </c>
      <c r="H407" s="211"/>
      <c r="I407" s="211"/>
      <c r="J407" s="211"/>
      <c r="K407" s="211"/>
      <c r="L407" s="211"/>
      <c r="M407" s="211"/>
      <c r="N407" s="211"/>
      <c r="O407" s="211"/>
      <c r="P407" s="211"/>
    </row>
    <row r="408" spans="1:16" x14ac:dyDescent="0.25">
      <c r="A408" s="189" t="s">
        <v>6813</v>
      </c>
      <c r="B408" s="189" t="s">
        <v>6821</v>
      </c>
      <c r="C408" s="189" t="s">
        <v>358</v>
      </c>
      <c r="D408" t="s">
        <v>400</v>
      </c>
      <c r="E408" t="s">
        <v>401</v>
      </c>
      <c r="F408" s="42" t="s">
        <v>118</v>
      </c>
      <c r="H408" s="211"/>
      <c r="I408" s="211"/>
      <c r="J408" s="211"/>
      <c r="K408" s="211"/>
      <c r="L408" s="211"/>
      <c r="M408" s="211"/>
      <c r="N408" s="211"/>
      <c r="O408" s="211"/>
      <c r="P408" s="211"/>
    </row>
    <row r="409" spans="1:16" x14ac:dyDescent="0.25">
      <c r="A409" s="189" t="s">
        <v>6813</v>
      </c>
      <c r="B409" s="189" t="s">
        <v>6822</v>
      </c>
      <c r="C409" s="189" t="s">
        <v>358</v>
      </c>
      <c r="D409" t="s">
        <v>400</v>
      </c>
      <c r="E409" t="s">
        <v>401</v>
      </c>
      <c r="F409" s="42" t="s">
        <v>118</v>
      </c>
      <c r="H409" s="211"/>
      <c r="I409" s="211"/>
      <c r="J409" s="211"/>
      <c r="K409" s="211"/>
      <c r="L409" s="211"/>
      <c r="M409" s="211"/>
      <c r="N409" s="211"/>
      <c r="O409" s="211"/>
      <c r="P409" s="211"/>
    </row>
    <row r="410" spans="1:16" x14ac:dyDescent="0.25">
      <c r="A410" s="189" t="s">
        <v>6813</v>
      </c>
      <c r="B410" s="189" t="s">
        <v>6823</v>
      </c>
      <c r="C410" s="189" t="s">
        <v>358</v>
      </c>
      <c r="D410" t="s">
        <v>400</v>
      </c>
      <c r="E410" t="s">
        <v>401</v>
      </c>
      <c r="F410" s="42" t="s">
        <v>118</v>
      </c>
      <c r="H410" s="211"/>
      <c r="I410" s="211"/>
      <c r="J410" s="211"/>
      <c r="K410" s="211"/>
      <c r="L410" s="211"/>
      <c r="M410" s="211"/>
      <c r="N410" s="211"/>
      <c r="O410" s="211"/>
      <c r="P410" s="211"/>
    </row>
    <row r="411" spans="1:16" x14ac:dyDescent="0.25">
      <c r="A411" s="189" t="s">
        <v>6813</v>
      </c>
      <c r="B411" s="189" t="s">
        <v>6824</v>
      </c>
      <c r="C411" s="189" t="s">
        <v>358</v>
      </c>
      <c r="D411" t="s">
        <v>400</v>
      </c>
      <c r="E411" t="s">
        <v>401</v>
      </c>
      <c r="F411" s="42" t="s">
        <v>118</v>
      </c>
      <c r="H411" s="211"/>
      <c r="I411" s="211"/>
      <c r="J411" s="211"/>
      <c r="K411" s="211"/>
      <c r="L411" s="211"/>
      <c r="M411" s="211"/>
      <c r="N411" s="211"/>
      <c r="O411" s="211"/>
      <c r="P411" s="211"/>
    </row>
    <row r="412" spans="1:16" x14ac:dyDescent="0.25">
      <c r="A412" s="189" t="s">
        <v>6813</v>
      </c>
      <c r="B412" s="189" t="s">
        <v>6825</v>
      </c>
      <c r="C412" s="189" t="s">
        <v>358</v>
      </c>
      <c r="D412" t="s">
        <v>400</v>
      </c>
      <c r="E412" t="s">
        <v>401</v>
      </c>
      <c r="F412" s="42" t="s">
        <v>118</v>
      </c>
      <c r="H412" s="211"/>
      <c r="I412" s="211"/>
      <c r="J412" s="211"/>
      <c r="K412" s="211"/>
      <c r="L412" s="211"/>
      <c r="M412" s="211"/>
      <c r="N412" s="211"/>
      <c r="O412" s="211"/>
      <c r="P412" s="211"/>
    </row>
    <row r="413" spans="1:16" x14ac:dyDescent="0.25">
      <c r="A413" s="189" t="s">
        <v>6813</v>
      </c>
      <c r="B413" s="189" t="s">
        <v>6826</v>
      </c>
      <c r="C413" s="189" t="s">
        <v>358</v>
      </c>
      <c r="D413" t="s">
        <v>400</v>
      </c>
      <c r="E413" t="s">
        <v>401</v>
      </c>
      <c r="F413" s="42" t="s">
        <v>118</v>
      </c>
      <c r="H413" s="211"/>
      <c r="I413" s="211"/>
      <c r="J413" s="211"/>
      <c r="K413" s="211"/>
      <c r="L413" s="211"/>
      <c r="M413" s="211"/>
      <c r="N413" s="211"/>
      <c r="O413" s="211"/>
      <c r="P413" s="211"/>
    </row>
    <row r="414" spans="1:16" x14ac:dyDescent="0.25">
      <c r="A414" s="189" t="s">
        <v>6813</v>
      </c>
      <c r="B414" s="189" t="s">
        <v>6827</v>
      </c>
      <c r="C414" s="189" t="s">
        <v>358</v>
      </c>
      <c r="D414" t="s">
        <v>400</v>
      </c>
      <c r="E414" t="s">
        <v>401</v>
      </c>
      <c r="F414" s="42" t="s">
        <v>118</v>
      </c>
      <c r="H414" s="211"/>
      <c r="I414" s="211"/>
      <c r="J414" s="211"/>
      <c r="K414" s="211"/>
      <c r="L414" s="211"/>
      <c r="M414" s="211"/>
      <c r="N414" s="211"/>
      <c r="O414" s="211"/>
      <c r="P414" s="211"/>
    </row>
    <row r="415" spans="1:16" x14ac:dyDescent="0.25">
      <c r="A415" s="189" t="s">
        <v>6813</v>
      </c>
      <c r="B415" s="189" t="s">
        <v>6828</v>
      </c>
      <c r="C415" s="189" t="s">
        <v>358</v>
      </c>
      <c r="D415" t="s">
        <v>3811</v>
      </c>
      <c r="E415" t="s">
        <v>3815</v>
      </c>
      <c r="F415" s="42" t="s">
        <v>118</v>
      </c>
      <c r="H415" s="211"/>
      <c r="I415" s="211"/>
      <c r="J415" s="211"/>
      <c r="K415" s="211"/>
      <c r="L415" s="211"/>
      <c r="M415" s="211"/>
      <c r="N415" s="211"/>
      <c r="O415" s="211"/>
      <c r="P415" s="211"/>
    </row>
    <row r="416" spans="1:16" x14ac:dyDescent="0.25">
      <c r="A416" s="189" t="s">
        <v>6813</v>
      </c>
      <c r="B416" s="189" t="s">
        <v>6829</v>
      </c>
      <c r="C416" s="189" t="s">
        <v>358</v>
      </c>
      <c r="D416" t="s">
        <v>3811</v>
      </c>
      <c r="E416" t="s">
        <v>3815</v>
      </c>
      <c r="F416" s="42" t="s">
        <v>118</v>
      </c>
      <c r="H416" s="211"/>
      <c r="I416" s="211"/>
      <c r="J416" s="211"/>
      <c r="K416" s="211"/>
      <c r="L416" s="211"/>
      <c r="M416" s="211"/>
      <c r="N416" s="211"/>
      <c r="O416" s="211"/>
      <c r="P416" s="211"/>
    </row>
    <row r="417" spans="1:16" x14ac:dyDescent="0.25">
      <c r="A417" s="189" t="s">
        <v>6813</v>
      </c>
      <c r="B417" s="189" t="s">
        <v>6830</v>
      </c>
      <c r="C417" s="189" t="s">
        <v>358</v>
      </c>
      <c r="D417" t="s">
        <v>391</v>
      </c>
      <c r="E417" t="s">
        <v>393</v>
      </c>
      <c r="F417" s="42" t="s">
        <v>118</v>
      </c>
      <c r="H417" s="211"/>
      <c r="I417" s="211"/>
      <c r="J417" s="211"/>
      <c r="K417" s="211"/>
      <c r="L417" s="211"/>
      <c r="M417" s="211"/>
      <c r="N417" s="211"/>
      <c r="O417" s="211"/>
      <c r="P417" s="211"/>
    </row>
    <row r="418" spans="1:16" x14ac:dyDescent="0.25">
      <c r="A418" s="189" t="s">
        <v>6813</v>
      </c>
      <c r="B418" s="189" t="s">
        <v>6831</v>
      </c>
      <c r="C418" s="189" t="s">
        <v>358</v>
      </c>
      <c r="D418" t="s">
        <v>391</v>
      </c>
      <c r="E418" t="s">
        <v>393</v>
      </c>
      <c r="F418" s="42" t="s">
        <v>118</v>
      </c>
      <c r="H418" s="211"/>
      <c r="I418" s="211"/>
      <c r="J418" s="211"/>
      <c r="K418" s="211"/>
      <c r="L418" s="211"/>
      <c r="M418" s="211"/>
      <c r="N418" s="211"/>
      <c r="O418" s="211"/>
      <c r="P418" s="211"/>
    </row>
    <row r="419" spans="1:16" x14ac:dyDescent="0.25">
      <c r="A419" s="189" t="s">
        <v>6813</v>
      </c>
      <c r="B419" s="189" t="s">
        <v>6832</v>
      </c>
      <c r="C419" s="189" t="s">
        <v>358</v>
      </c>
      <c r="D419" t="s">
        <v>391</v>
      </c>
      <c r="E419" t="s">
        <v>393</v>
      </c>
      <c r="F419" s="42" t="s">
        <v>118</v>
      </c>
      <c r="H419" s="211"/>
      <c r="I419" s="211"/>
      <c r="J419" s="211"/>
      <c r="K419" s="211"/>
      <c r="L419" s="211"/>
      <c r="M419" s="211"/>
      <c r="N419" s="211"/>
      <c r="O419" s="211"/>
      <c r="P419" s="211"/>
    </row>
    <row r="420" spans="1:16" x14ac:dyDescent="0.25">
      <c r="A420" s="189" t="s">
        <v>6813</v>
      </c>
      <c r="B420" s="189" t="s">
        <v>6833</v>
      </c>
      <c r="C420" s="189" t="s">
        <v>358</v>
      </c>
      <c r="D420" t="s">
        <v>411</v>
      </c>
      <c r="E420" t="s">
        <v>525</v>
      </c>
      <c r="F420" s="42" t="s">
        <v>118</v>
      </c>
      <c r="H420" s="211"/>
      <c r="I420" s="211"/>
      <c r="J420" s="211"/>
      <c r="K420" s="211"/>
      <c r="L420" s="211"/>
      <c r="M420" s="211"/>
      <c r="N420" s="211"/>
      <c r="O420" s="211"/>
      <c r="P420" s="211"/>
    </row>
    <row r="421" spans="1:16" x14ac:dyDescent="0.25">
      <c r="A421" s="189" t="s">
        <v>6813</v>
      </c>
      <c r="B421" s="189" t="s">
        <v>6834</v>
      </c>
      <c r="C421" s="189" t="s">
        <v>358</v>
      </c>
      <c r="D421" t="s">
        <v>391</v>
      </c>
      <c r="E421" t="s">
        <v>393</v>
      </c>
      <c r="F421" s="42" t="s">
        <v>118</v>
      </c>
      <c r="H421" s="211"/>
      <c r="I421" s="211"/>
      <c r="J421" s="211"/>
      <c r="K421" s="211"/>
      <c r="L421" s="211"/>
      <c r="M421" s="211"/>
      <c r="N421" s="211"/>
      <c r="O421" s="211"/>
      <c r="P421" s="211"/>
    </row>
    <row r="422" spans="1:16" x14ac:dyDescent="0.25">
      <c r="A422" s="189" t="s">
        <v>6813</v>
      </c>
      <c r="B422" s="189" t="s">
        <v>6835</v>
      </c>
      <c r="C422" s="189" t="s">
        <v>358</v>
      </c>
      <c r="D422" t="s">
        <v>413</v>
      </c>
      <c r="E422" t="s">
        <v>414</v>
      </c>
      <c r="F422" s="42" t="s">
        <v>118</v>
      </c>
      <c r="H422" s="211"/>
      <c r="I422" s="211"/>
      <c r="J422" s="211"/>
      <c r="K422" s="211"/>
      <c r="L422" s="211"/>
      <c r="M422" s="211"/>
      <c r="N422" s="211"/>
      <c r="O422" s="211"/>
      <c r="P422" s="211"/>
    </row>
    <row r="423" spans="1:16" x14ac:dyDescent="0.25">
      <c r="A423" s="189" t="s">
        <v>6813</v>
      </c>
      <c r="B423" s="189" t="s">
        <v>6836</v>
      </c>
      <c r="C423" s="189" t="s">
        <v>358</v>
      </c>
      <c r="D423" t="s">
        <v>394</v>
      </c>
      <c r="E423" t="s">
        <v>395</v>
      </c>
      <c r="F423" s="42" t="s">
        <v>118</v>
      </c>
      <c r="H423" s="211"/>
      <c r="I423" s="211"/>
      <c r="J423" s="211"/>
      <c r="K423" s="211"/>
      <c r="L423" s="211"/>
      <c r="M423" s="211"/>
      <c r="N423" s="211"/>
      <c r="O423" s="211"/>
      <c r="P423" s="211"/>
    </row>
    <row r="424" spans="1:16" x14ac:dyDescent="0.25">
      <c r="A424" s="189" t="s">
        <v>6813</v>
      </c>
      <c r="B424" s="189" t="s">
        <v>6837</v>
      </c>
      <c r="C424" s="189" t="s">
        <v>358</v>
      </c>
      <c r="D424" t="s">
        <v>391</v>
      </c>
      <c r="E424" t="s">
        <v>393</v>
      </c>
      <c r="F424" s="42" t="s">
        <v>118</v>
      </c>
      <c r="H424" s="211"/>
      <c r="I424" s="211"/>
      <c r="J424" s="211"/>
      <c r="K424" s="211"/>
      <c r="L424" s="211"/>
      <c r="M424" s="211"/>
      <c r="N424" s="211"/>
      <c r="O424" s="211"/>
      <c r="P424" s="211"/>
    </row>
    <row r="425" spans="1:16" x14ac:dyDescent="0.25">
      <c r="A425" s="189" t="s">
        <v>6813</v>
      </c>
      <c r="B425" s="189" t="s">
        <v>6838</v>
      </c>
      <c r="C425" s="189" t="s">
        <v>358</v>
      </c>
      <c r="D425" t="s">
        <v>391</v>
      </c>
      <c r="E425" t="s">
        <v>393</v>
      </c>
      <c r="F425" s="42" t="s">
        <v>118</v>
      </c>
      <c r="H425" s="211"/>
      <c r="I425" s="211"/>
      <c r="J425" s="211"/>
      <c r="K425" s="211"/>
      <c r="L425" s="211"/>
      <c r="M425" s="211"/>
      <c r="N425" s="211"/>
      <c r="O425" s="211"/>
      <c r="P425" s="211"/>
    </row>
    <row r="426" spans="1:16" x14ac:dyDescent="0.25">
      <c r="A426" s="189" t="s">
        <v>6813</v>
      </c>
      <c r="B426" s="189" t="s">
        <v>6839</v>
      </c>
      <c r="C426" s="189" t="s">
        <v>358</v>
      </c>
      <c r="D426" t="s">
        <v>391</v>
      </c>
      <c r="E426" t="s">
        <v>393</v>
      </c>
      <c r="F426" s="42" t="s">
        <v>118</v>
      </c>
      <c r="H426" s="211"/>
      <c r="I426" s="211"/>
      <c r="J426" s="211"/>
      <c r="K426" s="211"/>
      <c r="L426" s="211"/>
      <c r="M426" s="211"/>
      <c r="N426" s="211"/>
      <c r="O426" s="211"/>
      <c r="P426" s="211"/>
    </row>
    <row r="427" spans="1:16" x14ac:dyDescent="0.25">
      <c r="A427" s="189" t="s">
        <v>6813</v>
      </c>
      <c r="B427" s="189" t="s">
        <v>6840</v>
      </c>
      <c r="C427" s="189" t="s">
        <v>358</v>
      </c>
      <c r="D427" t="s">
        <v>407</v>
      </c>
      <c r="E427" t="s">
        <v>408</v>
      </c>
      <c r="F427" s="42" t="s">
        <v>118</v>
      </c>
      <c r="H427" s="211"/>
      <c r="I427" s="211"/>
      <c r="J427" s="211"/>
      <c r="K427" s="211"/>
      <c r="L427" s="211"/>
      <c r="M427" s="211"/>
      <c r="N427" s="211"/>
      <c r="O427" s="211"/>
      <c r="P427" s="211"/>
    </row>
    <row r="428" spans="1:16" x14ac:dyDescent="0.25">
      <c r="A428" s="189" t="s">
        <v>6813</v>
      </c>
      <c r="B428" s="189" t="s">
        <v>6841</v>
      </c>
      <c r="C428" s="189" t="s">
        <v>358</v>
      </c>
      <c r="D428" t="s">
        <v>407</v>
      </c>
      <c r="E428" t="s">
        <v>408</v>
      </c>
      <c r="F428" s="42" t="s">
        <v>118</v>
      </c>
      <c r="H428" s="211"/>
      <c r="I428" s="211"/>
      <c r="J428" s="211"/>
      <c r="K428" s="211"/>
      <c r="L428" s="211"/>
      <c r="M428" s="211"/>
      <c r="N428" s="211"/>
      <c r="O428" s="211"/>
      <c r="P428" s="211"/>
    </row>
    <row r="429" spans="1:16" x14ac:dyDescent="0.25">
      <c r="A429" s="189" t="s">
        <v>6813</v>
      </c>
      <c r="B429" s="189" t="s">
        <v>6842</v>
      </c>
      <c r="C429" s="189" t="s">
        <v>358</v>
      </c>
      <c r="D429" t="s">
        <v>411</v>
      </c>
      <c r="E429" t="s">
        <v>525</v>
      </c>
      <c r="F429" s="42" t="s">
        <v>118</v>
      </c>
      <c r="H429" s="211"/>
      <c r="I429" s="211"/>
      <c r="J429" s="211"/>
      <c r="K429" s="211"/>
      <c r="L429" s="211"/>
      <c r="M429" s="211"/>
      <c r="N429" s="211"/>
      <c r="O429" s="211"/>
      <c r="P429" s="211"/>
    </row>
    <row r="430" spans="1:16" x14ac:dyDescent="0.25">
      <c r="A430" s="189" t="s">
        <v>6813</v>
      </c>
      <c r="B430" s="189" t="s">
        <v>6843</v>
      </c>
      <c r="C430" s="189" t="s">
        <v>358</v>
      </c>
      <c r="D430" t="s">
        <v>391</v>
      </c>
      <c r="E430" t="s">
        <v>393</v>
      </c>
      <c r="F430" s="42" t="s">
        <v>118</v>
      </c>
      <c r="H430" s="211"/>
      <c r="I430" s="211"/>
      <c r="J430" s="211"/>
      <c r="K430" s="211"/>
      <c r="L430" s="211"/>
      <c r="M430" s="211"/>
      <c r="N430" s="211"/>
      <c r="O430" s="211"/>
      <c r="P430" s="211"/>
    </row>
    <row r="431" spans="1:16" x14ac:dyDescent="0.25">
      <c r="A431" s="189" t="s">
        <v>6813</v>
      </c>
      <c r="B431" s="189" t="s">
        <v>6844</v>
      </c>
      <c r="C431" s="189" t="s">
        <v>358</v>
      </c>
      <c r="D431" t="s">
        <v>391</v>
      </c>
      <c r="E431" t="s">
        <v>393</v>
      </c>
      <c r="F431" s="42" t="s">
        <v>118</v>
      </c>
      <c r="H431" s="211"/>
      <c r="I431" s="211"/>
      <c r="J431" s="211"/>
      <c r="K431" s="211"/>
      <c r="L431" s="211"/>
      <c r="M431" s="211"/>
      <c r="N431" s="211"/>
      <c r="O431" s="211"/>
      <c r="P431" s="211"/>
    </row>
    <row r="432" spans="1:16" x14ac:dyDescent="0.25">
      <c r="A432" s="189" t="s">
        <v>6813</v>
      </c>
      <c r="B432" s="189" t="s">
        <v>6845</v>
      </c>
      <c r="C432" s="189" t="s">
        <v>358</v>
      </c>
      <c r="D432" t="s">
        <v>391</v>
      </c>
      <c r="E432" t="s">
        <v>393</v>
      </c>
      <c r="F432" s="42" t="s">
        <v>118</v>
      </c>
      <c r="H432" s="211"/>
      <c r="I432" s="211"/>
      <c r="J432" s="211"/>
      <c r="K432" s="211"/>
      <c r="L432" s="211"/>
      <c r="M432" s="211"/>
      <c r="N432" s="211"/>
      <c r="O432" s="211"/>
      <c r="P432" s="211"/>
    </row>
    <row r="433" spans="1:16" x14ac:dyDescent="0.25">
      <c r="A433" s="189" t="s">
        <v>6813</v>
      </c>
      <c r="B433" s="189" t="s">
        <v>6846</v>
      </c>
      <c r="C433" s="189" t="s">
        <v>358</v>
      </c>
      <c r="D433" t="s">
        <v>400</v>
      </c>
      <c r="E433" t="s">
        <v>401</v>
      </c>
      <c r="F433" s="42" t="s">
        <v>118</v>
      </c>
      <c r="H433" s="211"/>
      <c r="I433" s="211"/>
      <c r="J433" s="211"/>
      <c r="K433" s="211"/>
      <c r="L433" s="211"/>
      <c r="M433" s="211"/>
      <c r="N433" s="211"/>
      <c r="O433" s="211"/>
      <c r="P433" s="211"/>
    </row>
    <row r="434" spans="1:16" x14ac:dyDescent="0.25">
      <c r="A434" s="189" t="s">
        <v>6813</v>
      </c>
      <c r="B434" s="189" t="s">
        <v>6847</v>
      </c>
      <c r="C434" s="189" t="s">
        <v>358</v>
      </c>
      <c r="D434" t="s">
        <v>391</v>
      </c>
      <c r="E434" t="s">
        <v>393</v>
      </c>
      <c r="F434" s="42" t="s">
        <v>118</v>
      </c>
      <c r="H434" s="211"/>
      <c r="I434" s="211"/>
      <c r="J434" s="211"/>
      <c r="K434" s="211"/>
      <c r="L434" s="211"/>
      <c r="M434" s="211"/>
      <c r="N434" s="211"/>
      <c r="O434" s="211"/>
      <c r="P434" s="211"/>
    </row>
    <row r="435" spans="1:16" x14ac:dyDescent="0.25">
      <c r="A435" s="189" t="s">
        <v>6813</v>
      </c>
      <c r="B435" s="189" t="s">
        <v>6848</v>
      </c>
      <c r="C435" s="189" t="s">
        <v>358</v>
      </c>
      <c r="D435" t="s">
        <v>391</v>
      </c>
      <c r="E435" t="s">
        <v>393</v>
      </c>
      <c r="F435" s="42" t="s">
        <v>118</v>
      </c>
      <c r="H435" s="211"/>
      <c r="I435" s="211"/>
      <c r="J435" s="211"/>
      <c r="K435" s="211"/>
      <c r="L435" s="211"/>
      <c r="M435" s="211"/>
      <c r="N435" s="211"/>
      <c r="O435" s="211"/>
      <c r="P435" s="211"/>
    </row>
    <row r="436" spans="1:16" x14ac:dyDescent="0.25">
      <c r="A436" s="189" t="s">
        <v>6813</v>
      </c>
      <c r="B436" s="189" t="s">
        <v>6849</v>
      </c>
      <c r="C436" s="189" t="s">
        <v>358</v>
      </c>
      <c r="D436" t="s">
        <v>434</v>
      </c>
      <c r="E436" t="s">
        <v>435</v>
      </c>
      <c r="F436" s="42" t="s">
        <v>118</v>
      </c>
      <c r="H436" s="211"/>
      <c r="I436" s="211"/>
      <c r="J436" s="211"/>
      <c r="K436" s="211"/>
      <c r="L436" s="211"/>
      <c r="M436" s="211"/>
      <c r="N436" s="211"/>
      <c r="O436" s="211"/>
      <c r="P436" s="211"/>
    </row>
    <row r="437" spans="1:16" x14ac:dyDescent="0.25">
      <c r="A437" s="189" t="s">
        <v>6813</v>
      </c>
      <c r="B437" s="189" t="s">
        <v>6850</v>
      </c>
      <c r="C437" s="189" t="s">
        <v>358</v>
      </c>
      <c r="D437" t="s">
        <v>407</v>
      </c>
      <c r="E437" t="s">
        <v>408</v>
      </c>
      <c r="F437" s="42" t="s">
        <v>118</v>
      </c>
      <c r="H437" s="211"/>
      <c r="I437" s="211"/>
      <c r="J437" s="211"/>
      <c r="K437" s="211"/>
      <c r="L437" s="211"/>
      <c r="M437" s="211"/>
      <c r="N437" s="211"/>
      <c r="O437" s="211"/>
      <c r="P437" s="211"/>
    </row>
    <row r="438" spans="1:16" x14ac:dyDescent="0.25">
      <c r="A438" s="189" t="s">
        <v>6813</v>
      </c>
      <c r="B438" s="189" t="s">
        <v>6851</v>
      </c>
      <c r="C438" s="189" t="s">
        <v>358</v>
      </c>
      <c r="D438" t="s">
        <v>434</v>
      </c>
      <c r="E438" t="s">
        <v>435</v>
      </c>
      <c r="F438" s="42" t="s">
        <v>118</v>
      </c>
      <c r="H438" s="211"/>
      <c r="I438" s="211"/>
      <c r="J438" s="211"/>
      <c r="K438" s="211"/>
      <c r="L438" s="211"/>
      <c r="M438" s="211"/>
      <c r="N438" s="211"/>
      <c r="O438" s="211"/>
      <c r="P438" s="211"/>
    </row>
    <row r="439" spans="1:16" x14ac:dyDescent="0.25">
      <c r="A439" s="189" t="s">
        <v>6813</v>
      </c>
      <c r="B439" s="189" t="s">
        <v>6852</v>
      </c>
      <c r="C439" s="189" t="s">
        <v>358</v>
      </c>
      <c r="D439" t="s">
        <v>434</v>
      </c>
      <c r="E439" t="s">
        <v>435</v>
      </c>
      <c r="F439" s="42" t="s">
        <v>118</v>
      </c>
      <c r="H439" s="211"/>
      <c r="I439" s="211"/>
      <c r="J439" s="211"/>
      <c r="K439" s="211"/>
      <c r="L439" s="211"/>
      <c r="M439" s="211"/>
      <c r="N439" s="211"/>
      <c r="O439" s="211"/>
      <c r="P439" s="211"/>
    </row>
    <row r="440" spans="1:16" x14ac:dyDescent="0.25">
      <c r="A440" s="189" t="s">
        <v>6813</v>
      </c>
      <c r="B440" s="189" t="s">
        <v>6853</v>
      </c>
      <c r="C440" s="189" t="s">
        <v>358</v>
      </c>
      <c r="D440" t="s">
        <v>429</v>
      </c>
      <c r="E440" t="s">
        <v>430</v>
      </c>
      <c r="F440" s="42" t="s">
        <v>118</v>
      </c>
      <c r="H440" s="211"/>
      <c r="I440" s="211"/>
      <c r="J440" s="211"/>
      <c r="K440" s="211"/>
      <c r="L440" s="211"/>
      <c r="M440" s="211"/>
      <c r="N440" s="211"/>
      <c r="O440" s="211"/>
      <c r="P440" s="211"/>
    </row>
    <row r="441" spans="1:16" x14ac:dyDescent="0.25">
      <c r="A441" s="189" t="s">
        <v>6813</v>
      </c>
      <c r="B441" s="189" t="s">
        <v>6854</v>
      </c>
      <c r="C441" s="189" t="s">
        <v>358</v>
      </c>
      <c r="D441" t="s">
        <v>429</v>
      </c>
      <c r="E441" t="s">
        <v>430</v>
      </c>
      <c r="F441" s="42" t="s">
        <v>118</v>
      </c>
      <c r="H441" s="211"/>
      <c r="I441" s="211"/>
      <c r="J441" s="211"/>
      <c r="K441" s="211"/>
      <c r="L441" s="211"/>
      <c r="M441" s="211"/>
      <c r="N441" s="211"/>
      <c r="O441" s="211"/>
      <c r="P441" s="211"/>
    </row>
    <row r="442" spans="1:16" x14ac:dyDescent="0.25">
      <c r="A442" s="189" t="s">
        <v>6813</v>
      </c>
      <c r="B442" s="189" t="s">
        <v>6855</v>
      </c>
      <c r="C442" s="189" t="s">
        <v>358</v>
      </c>
      <c r="D442" t="s">
        <v>429</v>
      </c>
      <c r="E442" t="s">
        <v>430</v>
      </c>
      <c r="F442" s="42" t="s">
        <v>118</v>
      </c>
      <c r="H442" s="211"/>
      <c r="I442" s="211"/>
      <c r="J442" s="211"/>
      <c r="K442" s="211"/>
      <c r="L442" s="211"/>
      <c r="M442" s="211"/>
      <c r="N442" s="211"/>
      <c r="O442" s="211"/>
      <c r="P442" s="211"/>
    </row>
    <row r="443" spans="1:16" x14ac:dyDescent="0.25">
      <c r="A443" s="189" t="s">
        <v>6813</v>
      </c>
      <c r="B443" s="189" t="s">
        <v>6856</v>
      </c>
      <c r="C443" s="189" t="s">
        <v>358</v>
      </c>
      <c r="D443" t="s">
        <v>429</v>
      </c>
      <c r="E443" t="s">
        <v>430</v>
      </c>
      <c r="F443" s="42" t="s">
        <v>118</v>
      </c>
      <c r="H443" s="211"/>
      <c r="I443" s="211"/>
      <c r="J443" s="211"/>
      <c r="K443" s="211"/>
      <c r="L443" s="211"/>
      <c r="M443" s="211"/>
      <c r="N443" s="211"/>
      <c r="O443" s="211"/>
      <c r="P443" s="211"/>
    </row>
    <row r="444" spans="1:16" x14ac:dyDescent="0.25">
      <c r="A444" s="189" t="s">
        <v>6813</v>
      </c>
      <c r="B444" s="189" t="s">
        <v>6857</v>
      </c>
      <c r="C444" s="189" t="s">
        <v>358</v>
      </c>
      <c r="D444" t="s">
        <v>429</v>
      </c>
      <c r="E444" t="s">
        <v>430</v>
      </c>
      <c r="F444" s="42" t="s">
        <v>118</v>
      </c>
      <c r="H444" s="211"/>
      <c r="I444" s="211"/>
      <c r="J444" s="211"/>
      <c r="K444" s="211"/>
      <c r="L444" s="211"/>
      <c r="M444" s="211"/>
      <c r="N444" s="211"/>
      <c r="O444" s="211"/>
      <c r="P444" s="211"/>
    </row>
    <row r="445" spans="1:16" x14ac:dyDescent="0.25">
      <c r="A445" s="189" t="s">
        <v>6813</v>
      </c>
      <c r="B445" s="189" t="s">
        <v>6858</v>
      </c>
      <c r="C445" s="189" t="s">
        <v>358</v>
      </c>
      <c r="D445" t="s">
        <v>429</v>
      </c>
      <c r="E445" t="s">
        <v>430</v>
      </c>
      <c r="F445" s="42" t="s">
        <v>118</v>
      </c>
      <c r="H445" s="211"/>
      <c r="I445" s="211"/>
      <c r="J445" s="211"/>
      <c r="K445" s="211"/>
      <c r="L445" s="211"/>
      <c r="M445" s="211"/>
      <c r="N445" s="211"/>
      <c r="O445" s="211"/>
      <c r="P445" s="211"/>
    </row>
    <row r="446" spans="1:16" x14ac:dyDescent="0.25">
      <c r="A446" s="189" t="s">
        <v>6813</v>
      </c>
      <c r="B446" s="189" t="s">
        <v>6859</v>
      </c>
      <c r="C446" s="189" t="s">
        <v>358</v>
      </c>
      <c r="D446" t="s">
        <v>415</v>
      </c>
      <c r="E446" t="s">
        <v>416</v>
      </c>
      <c r="F446" s="42" t="s">
        <v>118</v>
      </c>
      <c r="H446" s="211"/>
      <c r="I446" s="211"/>
      <c r="J446" s="211"/>
      <c r="K446" s="211"/>
      <c r="L446" s="211"/>
      <c r="M446" s="211"/>
      <c r="N446" s="211"/>
      <c r="O446" s="211"/>
      <c r="P446" s="211"/>
    </row>
    <row r="447" spans="1:16" x14ac:dyDescent="0.25">
      <c r="A447" s="189" t="s">
        <v>6813</v>
      </c>
      <c r="B447" s="189" t="s">
        <v>6860</v>
      </c>
      <c r="C447" s="189" t="s">
        <v>358</v>
      </c>
      <c r="D447" t="s">
        <v>423</v>
      </c>
      <c r="E447" t="s">
        <v>424</v>
      </c>
      <c r="F447" s="42" t="s">
        <v>118</v>
      </c>
      <c r="H447" s="211"/>
      <c r="I447" s="211"/>
      <c r="J447" s="211"/>
      <c r="K447" s="211"/>
      <c r="L447" s="211"/>
      <c r="M447" s="211"/>
      <c r="N447" s="211"/>
      <c r="O447" s="211"/>
      <c r="P447" s="211"/>
    </row>
    <row r="448" spans="1:16" x14ac:dyDescent="0.25">
      <c r="A448" s="189" t="s">
        <v>6813</v>
      </c>
      <c r="B448" s="189" t="s">
        <v>6861</v>
      </c>
      <c r="C448" s="189" t="s">
        <v>358</v>
      </c>
      <c r="D448" t="s">
        <v>423</v>
      </c>
      <c r="E448" t="s">
        <v>424</v>
      </c>
      <c r="F448" s="42" t="s">
        <v>118</v>
      </c>
      <c r="H448" s="211"/>
      <c r="I448" s="211"/>
      <c r="J448" s="211"/>
      <c r="K448" s="211"/>
      <c r="L448" s="211"/>
      <c r="M448" s="211"/>
      <c r="N448" s="211"/>
      <c r="O448" s="211"/>
      <c r="P448" s="211"/>
    </row>
    <row r="449" spans="1:16" x14ac:dyDescent="0.25">
      <c r="A449" s="189" t="s">
        <v>6813</v>
      </c>
      <c r="B449" s="189" t="s">
        <v>6862</v>
      </c>
      <c r="C449" s="189" t="s">
        <v>358</v>
      </c>
      <c r="D449" t="s">
        <v>423</v>
      </c>
      <c r="E449" t="s">
        <v>424</v>
      </c>
      <c r="F449" s="42" t="s">
        <v>118</v>
      </c>
      <c r="H449" s="211"/>
      <c r="I449" s="211"/>
      <c r="J449" s="211"/>
      <c r="K449" s="211"/>
      <c r="L449" s="211"/>
      <c r="M449" s="211"/>
      <c r="N449" s="211"/>
      <c r="O449" s="211"/>
      <c r="P449" s="211"/>
    </row>
    <row r="450" spans="1:16" x14ac:dyDescent="0.25">
      <c r="A450" s="189" t="s">
        <v>6813</v>
      </c>
      <c r="B450" s="189" t="s">
        <v>6863</v>
      </c>
      <c r="C450" s="189" t="s">
        <v>358</v>
      </c>
      <c r="D450" t="s">
        <v>3811</v>
      </c>
      <c r="E450" t="s">
        <v>3815</v>
      </c>
      <c r="F450" s="42" t="s">
        <v>118</v>
      </c>
      <c r="H450" s="211"/>
      <c r="I450" s="211"/>
      <c r="J450" s="211"/>
      <c r="K450" s="211"/>
      <c r="L450" s="211"/>
      <c r="M450" s="211"/>
      <c r="N450" s="211"/>
      <c r="O450" s="211"/>
      <c r="P450" s="211"/>
    </row>
    <row r="451" spans="1:16" x14ac:dyDescent="0.25">
      <c r="A451" s="189" t="s">
        <v>6813</v>
      </c>
      <c r="B451" s="189" t="s">
        <v>6864</v>
      </c>
      <c r="C451" s="189" t="s">
        <v>358</v>
      </c>
      <c r="D451" t="s">
        <v>391</v>
      </c>
      <c r="E451" t="s">
        <v>392</v>
      </c>
      <c r="F451" s="42" t="s">
        <v>118</v>
      </c>
      <c r="H451" s="211"/>
      <c r="I451" s="211"/>
      <c r="J451" s="211"/>
      <c r="K451" s="211"/>
      <c r="L451" s="211"/>
      <c r="M451" s="211"/>
      <c r="N451" s="211"/>
      <c r="O451" s="211"/>
      <c r="P451" s="211"/>
    </row>
    <row r="452" spans="1:16" x14ac:dyDescent="0.25">
      <c r="A452" s="189" t="s">
        <v>6813</v>
      </c>
      <c r="B452" s="189" t="s">
        <v>6865</v>
      </c>
      <c r="C452" s="189" t="s">
        <v>358</v>
      </c>
      <c r="D452" t="s">
        <v>391</v>
      </c>
      <c r="E452" t="s">
        <v>392</v>
      </c>
      <c r="F452" s="42" t="s">
        <v>118</v>
      </c>
      <c r="H452" s="211"/>
      <c r="I452" s="211"/>
      <c r="J452" s="211"/>
      <c r="K452" s="211"/>
      <c r="L452" s="211"/>
      <c r="M452" s="211"/>
      <c r="N452" s="211"/>
      <c r="O452" s="211"/>
      <c r="P452" s="211"/>
    </row>
    <row r="453" spans="1:16" x14ac:dyDescent="0.25">
      <c r="A453" s="189" t="s">
        <v>6813</v>
      </c>
      <c r="B453" s="189" t="s">
        <v>6866</v>
      </c>
      <c r="C453" s="189" t="s">
        <v>358</v>
      </c>
      <c r="D453" t="s">
        <v>415</v>
      </c>
      <c r="E453" t="s">
        <v>416</v>
      </c>
      <c r="F453" s="42" t="s">
        <v>118</v>
      </c>
      <c r="H453" s="211"/>
      <c r="I453" s="211"/>
      <c r="J453" s="211"/>
      <c r="K453" s="211"/>
      <c r="L453" s="211"/>
      <c r="M453" s="211"/>
      <c r="N453" s="211"/>
      <c r="O453" s="211"/>
      <c r="P453" s="211"/>
    </row>
    <row r="454" spans="1:16" x14ac:dyDescent="0.25">
      <c r="A454" s="189" t="s">
        <v>6813</v>
      </c>
      <c r="B454" s="189" t="s">
        <v>6867</v>
      </c>
      <c r="C454" s="189" t="s">
        <v>358</v>
      </c>
      <c r="D454" t="s">
        <v>415</v>
      </c>
      <c r="E454" t="s">
        <v>416</v>
      </c>
      <c r="F454" s="42" t="s">
        <v>118</v>
      </c>
      <c r="H454" s="211"/>
      <c r="I454" s="211"/>
      <c r="J454" s="211"/>
      <c r="K454" s="211"/>
      <c r="L454" s="211"/>
      <c r="M454" s="211"/>
      <c r="N454" s="211"/>
      <c r="O454" s="211"/>
      <c r="P454" s="211"/>
    </row>
    <row r="455" spans="1:16" x14ac:dyDescent="0.25">
      <c r="A455" s="189" t="s">
        <v>6813</v>
      </c>
      <c r="B455" s="189" t="s">
        <v>6868</v>
      </c>
      <c r="C455" s="189" t="s">
        <v>358</v>
      </c>
      <c r="D455" t="s">
        <v>415</v>
      </c>
      <c r="E455" t="s">
        <v>416</v>
      </c>
      <c r="F455" s="42" t="s">
        <v>118</v>
      </c>
      <c r="H455" s="211"/>
      <c r="I455" s="211"/>
      <c r="J455" s="211"/>
      <c r="K455" s="211"/>
      <c r="L455" s="211"/>
      <c r="M455" s="211"/>
      <c r="N455" s="211"/>
      <c r="O455" s="211"/>
      <c r="P455" s="211"/>
    </row>
    <row r="456" spans="1:16" x14ac:dyDescent="0.25">
      <c r="A456" s="189" t="s">
        <v>6813</v>
      </c>
      <c r="B456" s="189" t="s">
        <v>6869</v>
      </c>
      <c r="C456" s="189" t="s">
        <v>358</v>
      </c>
      <c r="D456" t="s">
        <v>415</v>
      </c>
      <c r="E456" t="s">
        <v>416</v>
      </c>
      <c r="F456" s="42" t="s">
        <v>118</v>
      </c>
      <c r="H456" s="211"/>
      <c r="I456" s="211"/>
      <c r="J456" s="211"/>
      <c r="K456" s="211"/>
      <c r="L456" s="211"/>
      <c r="M456" s="211"/>
      <c r="N456" s="211"/>
      <c r="O456" s="211"/>
      <c r="P456" s="211"/>
    </row>
    <row r="457" spans="1:16" x14ac:dyDescent="0.25">
      <c r="A457" s="189" t="s">
        <v>6813</v>
      </c>
      <c r="B457" s="189" t="s">
        <v>6870</v>
      </c>
      <c r="C457" s="189" t="s">
        <v>358</v>
      </c>
      <c r="D457" t="s">
        <v>415</v>
      </c>
      <c r="E457" t="s">
        <v>416</v>
      </c>
      <c r="F457" s="42" t="s">
        <v>118</v>
      </c>
      <c r="H457" s="211"/>
      <c r="I457" s="211"/>
      <c r="J457" s="211"/>
      <c r="K457" s="211"/>
      <c r="L457" s="211"/>
      <c r="M457" s="211"/>
      <c r="N457" s="211"/>
      <c r="O457" s="211"/>
      <c r="P457" s="211"/>
    </row>
    <row r="458" spans="1:16" x14ac:dyDescent="0.25">
      <c r="A458" s="189" t="s">
        <v>6813</v>
      </c>
      <c r="B458" s="189" t="s">
        <v>6871</v>
      </c>
      <c r="C458" s="189" t="s">
        <v>358</v>
      </c>
      <c r="D458" t="s">
        <v>415</v>
      </c>
      <c r="E458" t="s">
        <v>416</v>
      </c>
      <c r="F458" s="42" t="s">
        <v>118</v>
      </c>
      <c r="H458" s="211"/>
      <c r="I458" s="211"/>
      <c r="J458" s="211"/>
      <c r="K458" s="211"/>
      <c r="L458" s="211"/>
      <c r="M458" s="211"/>
      <c r="N458" s="211"/>
      <c r="O458" s="211"/>
      <c r="P458" s="211"/>
    </row>
    <row r="459" spans="1:16" x14ac:dyDescent="0.25">
      <c r="A459" s="189" t="s">
        <v>6813</v>
      </c>
      <c r="B459" s="189" t="s">
        <v>6872</v>
      </c>
      <c r="C459" s="189" t="s">
        <v>358</v>
      </c>
      <c r="D459" t="s">
        <v>413</v>
      </c>
      <c r="E459" t="s">
        <v>414</v>
      </c>
      <c r="F459" s="42" t="s">
        <v>118</v>
      </c>
      <c r="H459" s="211"/>
      <c r="I459" s="211"/>
      <c r="J459" s="211"/>
      <c r="K459" s="211"/>
      <c r="L459" s="211"/>
      <c r="M459" s="211"/>
      <c r="N459" s="211"/>
      <c r="O459" s="211"/>
      <c r="P459" s="211"/>
    </row>
    <row r="460" spans="1:16" x14ac:dyDescent="0.25">
      <c r="A460" s="189" t="s">
        <v>6813</v>
      </c>
      <c r="B460" s="189" t="s">
        <v>6873</v>
      </c>
      <c r="C460" s="189" t="s">
        <v>358</v>
      </c>
      <c r="D460" t="s">
        <v>423</v>
      </c>
      <c r="E460" t="s">
        <v>424</v>
      </c>
      <c r="F460" s="42" t="s">
        <v>118</v>
      </c>
      <c r="H460" s="211"/>
      <c r="I460" s="211"/>
      <c r="J460" s="211"/>
      <c r="K460" s="211"/>
      <c r="L460" s="211"/>
      <c r="M460" s="211"/>
      <c r="N460" s="211"/>
      <c r="O460" s="211"/>
      <c r="P460" s="211"/>
    </row>
    <row r="461" spans="1:16" x14ac:dyDescent="0.25">
      <c r="A461" s="189" t="s">
        <v>6813</v>
      </c>
      <c r="B461" s="189" t="s">
        <v>6874</v>
      </c>
      <c r="C461" s="189" t="s">
        <v>358</v>
      </c>
      <c r="D461" t="s">
        <v>413</v>
      </c>
      <c r="E461" t="s">
        <v>414</v>
      </c>
      <c r="F461" s="42" t="s">
        <v>118</v>
      </c>
      <c r="H461" s="211"/>
      <c r="I461" s="211"/>
      <c r="J461" s="211"/>
      <c r="K461" s="211"/>
      <c r="L461" s="211"/>
      <c r="M461" s="211"/>
      <c r="N461" s="211"/>
      <c r="O461" s="211"/>
      <c r="P461" s="211"/>
    </row>
    <row r="462" spans="1:16" x14ac:dyDescent="0.25">
      <c r="A462" s="189" t="s">
        <v>6813</v>
      </c>
      <c r="B462" s="189" t="s">
        <v>6875</v>
      </c>
      <c r="C462" s="189" t="s">
        <v>358</v>
      </c>
      <c r="D462" t="s">
        <v>423</v>
      </c>
      <c r="E462" t="s">
        <v>424</v>
      </c>
      <c r="F462" s="42" t="s">
        <v>118</v>
      </c>
      <c r="H462" s="211"/>
      <c r="I462" s="211"/>
      <c r="J462" s="211"/>
      <c r="K462" s="211"/>
      <c r="L462" s="211"/>
      <c r="M462" s="211"/>
      <c r="N462" s="211"/>
      <c r="O462" s="211"/>
      <c r="P462" s="211"/>
    </row>
    <row r="463" spans="1:16" x14ac:dyDescent="0.25">
      <c r="A463" s="189" t="s">
        <v>6813</v>
      </c>
      <c r="B463" s="189" t="s">
        <v>6876</v>
      </c>
      <c r="C463" s="189" t="s">
        <v>358</v>
      </c>
      <c r="D463" t="s">
        <v>423</v>
      </c>
      <c r="E463" t="s">
        <v>424</v>
      </c>
      <c r="F463" s="42" t="s">
        <v>118</v>
      </c>
      <c r="H463" s="211"/>
      <c r="I463" s="211"/>
      <c r="J463" s="211"/>
      <c r="K463" s="211"/>
      <c r="L463" s="211"/>
      <c r="M463" s="211"/>
      <c r="N463" s="211"/>
      <c r="O463" s="211"/>
      <c r="P463" s="211"/>
    </row>
    <row r="464" spans="1:16" x14ac:dyDescent="0.25">
      <c r="A464" s="189" t="s">
        <v>6813</v>
      </c>
      <c r="B464" s="189" t="s">
        <v>6877</v>
      </c>
      <c r="C464" s="189" t="s">
        <v>358</v>
      </c>
      <c r="D464" t="s">
        <v>3811</v>
      </c>
      <c r="E464" t="s">
        <v>3815</v>
      </c>
      <c r="F464" s="42" t="s">
        <v>118</v>
      </c>
      <c r="H464" s="211"/>
      <c r="I464" s="211"/>
      <c r="J464" s="211"/>
      <c r="K464" s="211"/>
      <c r="L464" s="211"/>
      <c r="M464" s="211"/>
      <c r="N464" s="211"/>
      <c r="O464" s="211"/>
      <c r="P464" s="211"/>
    </row>
    <row r="465" spans="1:16" x14ac:dyDescent="0.25">
      <c r="A465" s="189" t="s">
        <v>6813</v>
      </c>
      <c r="B465" s="189" t="s">
        <v>6878</v>
      </c>
      <c r="C465" s="189" t="s">
        <v>358</v>
      </c>
      <c r="D465" t="s">
        <v>3811</v>
      </c>
      <c r="E465" t="s">
        <v>3815</v>
      </c>
      <c r="F465" s="42" t="s">
        <v>118</v>
      </c>
      <c r="H465" s="211"/>
      <c r="I465" s="211"/>
      <c r="J465" s="211"/>
      <c r="K465" s="211"/>
      <c r="L465" s="211"/>
      <c r="M465" s="211"/>
      <c r="N465" s="211"/>
      <c r="O465" s="211"/>
      <c r="P465" s="211"/>
    </row>
    <row r="466" spans="1:16" x14ac:dyDescent="0.25">
      <c r="A466" s="189" t="s">
        <v>6813</v>
      </c>
      <c r="B466" s="189" t="s">
        <v>6879</v>
      </c>
      <c r="C466" s="189" t="s">
        <v>358</v>
      </c>
      <c r="D466" t="s">
        <v>415</v>
      </c>
      <c r="E466" t="s">
        <v>416</v>
      </c>
      <c r="F466" s="42" t="s">
        <v>118</v>
      </c>
      <c r="H466" s="211"/>
      <c r="I466" s="211"/>
      <c r="J466" s="211"/>
      <c r="K466" s="211"/>
      <c r="L466" s="211"/>
      <c r="M466" s="211"/>
      <c r="N466" s="211"/>
      <c r="O466" s="211"/>
      <c r="P466" s="211"/>
    </row>
    <row r="467" spans="1:16" x14ac:dyDescent="0.25">
      <c r="A467" s="189" t="s">
        <v>6813</v>
      </c>
      <c r="B467" s="189" t="s">
        <v>6880</v>
      </c>
      <c r="C467" s="189" t="s">
        <v>358</v>
      </c>
      <c r="D467" t="s">
        <v>415</v>
      </c>
      <c r="E467" t="s">
        <v>416</v>
      </c>
      <c r="F467" s="42" t="s">
        <v>118</v>
      </c>
      <c r="H467" s="211"/>
      <c r="I467" s="211"/>
      <c r="J467" s="211"/>
      <c r="K467" s="211"/>
      <c r="L467" s="211"/>
      <c r="M467" s="211"/>
      <c r="N467" s="211"/>
      <c r="O467" s="211"/>
      <c r="P467" s="211"/>
    </row>
    <row r="468" spans="1:16" x14ac:dyDescent="0.25">
      <c r="A468" s="189" t="s">
        <v>6813</v>
      </c>
      <c r="B468" s="189" t="s">
        <v>6881</v>
      </c>
      <c r="C468" s="189" t="s">
        <v>358</v>
      </c>
      <c r="D468" t="s">
        <v>296</v>
      </c>
      <c r="E468" t="s">
        <v>297</v>
      </c>
      <c r="F468" s="42" t="s">
        <v>150</v>
      </c>
      <c r="H468" s="211"/>
      <c r="I468" s="211"/>
      <c r="J468" s="211"/>
      <c r="K468" s="211"/>
      <c r="L468" s="211"/>
      <c r="M468" s="211"/>
      <c r="N468" s="211"/>
      <c r="O468" s="211"/>
      <c r="P468" s="211"/>
    </row>
    <row r="469" spans="1:16" x14ac:dyDescent="0.25">
      <c r="A469" s="189" t="s">
        <v>6813</v>
      </c>
      <c r="B469" s="189" t="s">
        <v>6882</v>
      </c>
      <c r="C469" s="189" t="s">
        <v>358</v>
      </c>
      <c r="D469" t="s">
        <v>330</v>
      </c>
      <c r="E469" t="s">
        <v>561</v>
      </c>
      <c r="F469" s="42" t="s">
        <v>150</v>
      </c>
      <c r="H469" s="211"/>
      <c r="I469" s="211"/>
      <c r="J469" s="211"/>
      <c r="K469" s="211"/>
      <c r="L469" s="211"/>
      <c r="M469" s="211"/>
      <c r="N469" s="211"/>
      <c r="O469" s="211"/>
      <c r="P469" s="211"/>
    </row>
    <row r="470" spans="1:16" x14ac:dyDescent="0.25">
      <c r="A470" s="189" t="s">
        <v>6813</v>
      </c>
      <c r="B470" s="189" t="s">
        <v>6883</v>
      </c>
      <c r="C470" s="189" t="s">
        <v>358</v>
      </c>
      <c r="D470" t="s">
        <v>451</v>
      </c>
      <c r="E470" t="s">
        <v>452</v>
      </c>
      <c r="F470" s="42" t="s">
        <v>118</v>
      </c>
      <c r="H470" s="211"/>
      <c r="I470" s="211"/>
      <c r="J470" s="211"/>
      <c r="K470" s="211"/>
      <c r="L470" s="211"/>
      <c r="M470" s="211"/>
      <c r="N470" s="211"/>
      <c r="O470" s="211"/>
      <c r="P470" s="211"/>
    </row>
    <row r="471" spans="1:16" x14ac:dyDescent="0.25">
      <c r="A471" s="189" t="s">
        <v>6813</v>
      </c>
      <c r="B471" s="189" t="s">
        <v>6884</v>
      </c>
      <c r="C471" s="189" t="s">
        <v>358</v>
      </c>
      <c r="D471" t="s">
        <v>301</v>
      </c>
      <c r="E471" t="s">
        <v>307</v>
      </c>
      <c r="F471" s="42" t="s">
        <v>150</v>
      </c>
      <c r="H471" s="211"/>
      <c r="I471" s="211"/>
      <c r="J471" s="211"/>
      <c r="K471" s="211"/>
      <c r="L471" s="211"/>
      <c r="M471" s="211"/>
      <c r="N471" s="211"/>
      <c r="O471" s="211"/>
      <c r="P471" s="211"/>
    </row>
    <row r="472" spans="1:16" x14ac:dyDescent="0.25">
      <c r="A472" s="189" t="s">
        <v>6813</v>
      </c>
      <c r="B472" s="189" t="s">
        <v>6885</v>
      </c>
      <c r="C472" s="189" t="s">
        <v>358</v>
      </c>
      <c r="D472" t="s">
        <v>394</v>
      </c>
      <c r="E472" t="s">
        <v>395</v>
      </c>
      <c r="F472" s="42" t="s">
        <v>118</v>
      </c>
      <c r="H472" s="211"/>
      <c r="I472" s="211"/>
      <c r="J472" s="211"/>
      <c r="K472" s="211"/>
      <c r="L472" s="211"/>
      <c r="M472" s="211"/>
      <c r="N472" s="211"/>
      <c r="O472" s="211"/>
      <c r="P472" s="211"/>
    </row>
    <row r="473" spans="1:16" x14ac:dyDescent="0.25">
      <c r="A473" s="189" t="s">
        <v>6813</v>
      </c>
      <c r="B473" s="189" t="s">
        <v>6886</v>
      </c>
      <c r="C473" s="189" t="s">
        <v>358</v>
      </c>
      <c r="D473" t="s">
        <v>528</v>
      </c>
      <c r="E473" t="s">
        <v>529</v>
      </c>
      <c r="F473" s="42" t="s">
        <v>118</v>
      </c>
      <c r="H473" s="211"/>
      <c r="I473" s="211"/>
      <c r="J473" s="211"/>
      <c r="K473" s="211"/>
      <c r="L473" s="211"/>
      <c r="M473" s="211"/>
      <c r="N473" s="211"/>
      <c r="O473" s="211"/>
      <c r="P473" s="211"/>
    </row>
    <row r="474" spans="1:16" x14ac:dyDescent="0.25">
      <c r="A474" s="189" t="s">
        <v>6813</v>
      </c>
      <c r="B474" s="189" t="s">
        <v>6887</v>
      </c>
      <c r="C474" s="189" t="s">
        <v>358</v>
      </c>
      <c r="D474" t="s">
        <v>4507</v>
      </c>
      <c r="E474" t="s">
        <v>4508</v>
      </c>
      <c r="F474" s="42" t="s">
        <v>118</v>
      </c>
      <c r="H474" s="211"/>
      <c r="I474" s="211"/>
      <c r="J474" s="211"/>
      <c r="K474" s="211"/>
      <c r="L474" s="211"/>
      <c r="M474" s="211"/>
      <c r="N474" s="211"/>
      <c r="O474" s="211"/>
      <c r="P474" s="211"/>
    </row>
    <row r="475" spans="1:16" x14ac:dyDescent="0.25">
      <c r="A475" s="189" t="s">
        <v>6813</v>
      </c>
      <c r="B475" s="189" t="s">
        <v>6888</v>
      </c>
      <c r="C475" s="189" t="s">
        <v>358</v>
      </c>
      <c r="D475" t="s">
        <v>396</v>
      </c>
      <c r="E475" t="s">
        <v>397</v>
      </c>
      <c r="F475" s="42" t="s">
        <v>118</v>
      </c>
      <c r="H475" s="211"/>
      <c r="I475" s="211"/>
      <c r="J475" s="211"/>
      <c r="K475" s="211"/>
      <c r="L475" s="211"/>
      <c r="M475" s="211"/>
      <c r="N475" s="211"/>
      <c r="O475" s="211"/>
      <c r="P475" s="211"/>
    </row>
    <row r="476" spans="1:16" x14ac:dyDescent="0.25">
      <c r="A476" s="189" t="s">
        <v>6813</v>
      </c>
      <c r="B476" s="189" t="s">
        <v>6889</v>
      </c>
      <c r="C476" s="189" t="s">
        <v>358</v>
      </c>
      <c r="D476" t="s">
        <v>3811</v>
      </c>
      <c r="E476" t="s">
        <v>3815</v>
      </c>
      <c r="F476" s="42" t="s">
        <v>118</v>
      </c>
      <c r="H476" s="211"/>
      <c r="I476" s="211"/>
      <c r="J476" s="211"/>
      <c r="K476" s="211"/>
      <c r="L476" s="211"/>
      <c r="M476" s="211"/>
      <c r="N476" s="211"/>
      <c r="O476" s="211"/>
      <c r="P476" s="211"/>
    </row>
    <row r="477" spans="1:16" x14ac:dyDescent="0.25">
      <c r="A477" s="189" t="s">
        <v>6813</v>
      </c>
      <c r="B477" s="189" t="s">
        <v>6890</v>
      </c>
      <c r="C477" s="189" t="s">
        <v>358</v>
      </c>
      <c r="D477" t="s">
        <v>402</v>
      </c>
      <c r="E477" t="s">
        <v>403</v>
      </c>
      <c r="F477" s="42" t="s">
        <v>118</v>
      </c>
      <c r="H477" s="211"/>
      <c r="I477" s="211"/>
      <c r="J477" s="211"/>
      <c r="K477" s="211"/>
      <c r="L477" s="211"/>
      <c r="M477" s="211"/>
      <c r="N477" s="211"/>
      <c r="O477" s="211"/>
      <c r="P477" s="211"/>
    </row>
    <row r="478" spans="1:16" x14ac:dyDescent="0.25">
      <c r="A478" s="189" t="s">
        <v>6813</v>
      </c>
      <c r="B478" s="189" t="s">
        <v>6891</v>
      </c>
      <c r="C478" s="189" t="s">
        <v>358</v>
      </c>
      <c r="D478" t="s">
        <v>413</v>
      </c>
      <c r="E478" t="s">
        <v>414</v>
      </c>
      <c r="F478" s="42" t="s">
        <v>118</v>
      </c>
      <c r="H478" s="211"/>
      <c r="I478" s="211"/>
      <c r="J478" s="211"/>
      <c r="K478" s="211"/>
      <c r="L478" s="211"/>
      <c r="M478" s="211"/>
      <c r="N478" s="211"/>
      <c r="O478" s="211"/>
      <c r="P478" s="211"/>
    </row>
    <row r="479" spans="1:16" x14ac:dyDescent="0.25">
      <c r="A479" s="189" t="s">
        <v>6813</v>
      </c>
      <c r="B479" s="189" t="s">
        <v>6892</v>
      </c>
      <c r="C479" s="189" t="s">
        <v>358</v>
      </c>
      <c r="D479" t="s">
        <v>423</v>
      </c>
      <c r="E479" t="s">
        <v>424</v>
      </c>
      <c r="F479" s="42" t="s">
        <v>118</v>
      </c>
      <c r="H479" s="211"/>
      <c r="I479" s="211"/>
      <c r="J479" s="211"/>
      <c r="K479" s="211"/>
      <c r="L479" s="211"/>
      <c r="M479" s="211"/>
      <c r="N479" s="211"/>
      <c r="O479" s="211"/>
      <c r="P479" s="211"/>
    </row>
    <row r="480" spans="1:16" x14ac:dyDescent="0.25">
      <c r="A480" s="189" t="s">
        <v>6813</v>
      </c>
      <c r="B480" s="189" t="s">
        <v>6893</v>
      </c>
      <c r="C480" s="189" t="s">
        <v>358</v>
      </c>
      <c r="D480" t="s">
        <v>423</v>
      </c>
      <c r="E480" t="s">
        <v>424</v>
      </c>
      <c r="F480" s="42" t="s">
        <v>118</v>
      </c>
      <c r="H480" s="211"/>
      <c r="I480" s="211"/>
      <c r="J480" s="211"/>
      <c r="K480" s="211"/>
      <c r="L480" s="211"/>
      <c r="M480" s="211"/>
      <c r="N480" s="211"/>
      <c r="O480" s="211"/>
      <c r="P480" s="211"/>
    </row>
    <row r="481" spans="1:16" x14ac:dyDescent="0.25">
      <c r="A481" s="189" t="s">
        <v>6813</v>
      </c>
      <c r="B481" s="189" t="s">
        <v>6894</v>
      </c>
      <c r="C481" s="189" t="s">
        <v>358</v>
      </c>
      <c r="D481" t="s">
        <v>423</v>
      </c>
      <c r="E481" t="s">
        <v>424</v>
      </c>
      <c r="F481" s="42" t="s">
        <v>118</v>
      </c>
      <c r="H481" s="211"/>
      <c r="I481" s="211"/>
      <c r="J481" s="211"/>
      <c r="K481" s="211"/>
      <c r="L481" s="211"/>
      <c r="M481" s="211"/>
      <c r="N481" s="211"/>
      <c r="O481" s="211"/>
      <c r="P481" s="211"/>
    </row>
    <row r="482" spans="1:16" x14ac:dyDescent="0.25">
      <c r="A482" s="189" t="s">
        <v>6813</v>
      </c>
      <c r="B482" s="189" t="s">
        <v>6895</v>
      </c>
      <c r="C482" s="189" t="s">
        <v>358</v>
      </c>
      <c r="D482" t="s">
        <v>406</v>
      </c>
      <c r="E482" t="s">
        <v>436</v>
      </c>
      <c r="F482" s="42" t="s">
        <v>118</v>
      </c>
      <c r="H482" s="211"/>
      <c r="I482" s="211"/>
      <c r="J482" s="211"/>
      <c r="K482" s="211"/>
      <c r="L482" s="211"/>
      <c r="M482" s="211"/>
      <c r="N482" s="211"/>
      <c r="O482" s="211"/>
      <c r="P482" s="211"/>
    </row>
    <row r="483" spans="1:16" x14ac:dyDescent="0.25">
      <c r="A483" s="189" t="s">
        <v>6813</v>
      </c>
      <c r="B483" s="189" t="s">
        <v>6896</v>
      </c>
      <c r="C483" s="189" t="s">
        <v>358</v>
      </c>
      <c r="D483" t="s">
        <v>451</v>
      </c>
      <c r="E483" t="s">
        <v>452</v>
      </c>
      <c r="F483" s="42" t="s">
        <v>118</v>
      </c>
      <c r="H483" s="211"/>
      <c r="I483" s="211"/>
      <c r="J483" s="211"/>
      <c r="K483" s="211"/>
      <c r="L483" s="211"/>
      <c r="M483" s="211"/>
      <c r="N483" s="211"/>
      <c r="O483" s="211"/>
      <c r="P483" s="211"/>
    </row>
    <row r="484" spans="1:16" x14ac:dyDescent="0.25">
      <c r="A484" s="189" t="s">
        <v>6813</v>
      </c>
      <c r="B484" s="189" t="s">
        <v>6897</v>
      </c>
      <c r="C484" s="189" t="s">
        <v>358</v>
      </c>
      <c r="D484" t="s">
        <v>421</v>
      </c>
      <c r="E484" t="s">
        <v>422</v>
      </c>
      <c r="F484" s="42" t="s">
        <v>118</v>
      </c>
      <c r="H484" s="211"/>
      <c r="I484" s="211"/>
      <c r="J484" s="211"/>
      <c r="K484" s="211"/>
      <c r="L484" s="211"/>
      <c r="M484" s="211"/>
      <c r="N484" s="211"/>
      <c r="O484" s="211"/>
      <c r="P484" s="211"/>
    </row>
    <row r="485" spans="1:16" x14ac:dyDescent="0.25">
      <c r="A485" s="189" t="s">
        <v>6813</v>
      </c>
      <c r="B485" s="189" t="s">
        <v>6898</v>
      </c>
      <c r="C485" s="189" t="s">
        <v>358</v>
      </c>
      <c r="D485" t="s">
        <v>423</v>
      </c>
      <c r="E485" t="s">
        <v>424</v>
      </c>
      <c r="F485" s="42" t="s">
        <v>118</v>
      </c>
      <c r="H485" s="211"/>
      <c r="I485" s="211"/>
      <c r="J485" s="211"/>
      <c r="K485" s="211"/>
      <c r="L485" s="211"/>
      <c r="M485" s="211"/>
      <c r="N485" s="211"/>
      <c r="O485" s="211"/>
      <c r="P485" s="211"/>
    </row>
    <row r="486" spans="1:16" x14ac:dyDescent="0.25">
      <c r="A486" s="189" t="s">
        <v>6813</v>
      </c>
      <c r="B486" s="189" t="s">
        <v>6899</v>
      </c>
      <c r="C486" s="189" t="s">
        <v>358</v>
      </c>
      <c r="D486" t="s">
        <v>413</v>
      </c>
      <c r="E486" t="s">
        <v>414</v>
      </c>
      <c r="F486" s="42" t="s">
        <v>118</v>
      </c>
      <c r="H486" s="211"/>
      <c r="I486" s="211"/>
      <c r="J486" s="211"/>
      <c r="K486" s="211"/>
      <c r="L486" s="211"/>
      <c r="M486" s="211"/>
      <c r="N486" s="211"/>
      <c r="O486" s="211"/>
      <c r="P486" s="211"/>
    </row>
    <row r="487" spans="1:16" x14ac:dyDescent="0.25">
      <c r="A487" s="189" t="s">
        <v>6813</v>
      </c>
      <c r="B487" s="189" t="s">
        <v>6900</v>
      </c>
      <c r="C487" s="189" t="s">
        <v>358</v>
      </c>
      <c r="D487" t="s">
        <v>387</v>
      </c>
      <c r="E487" t="s">
        <v>388</v>
      </c>
      <c r="F487" s="42" t="s">
        <v>118</v>
      </c>
      <c r="H487" s="211"/>
      <c r="I487" s="211"/>
      <c r="J487" s="211"/>
      <c r="K487" s="211"/>
      <c r="L487" s="211"/>
      <c r="M487" s="211"/>
      <c r="N487" s="211"/>
      <c r="O487" s="211"/>
      <c r="P487" s="211"/>
    </row>
    <row r="488" spans="1:16" x14ac:dyDescent="0.25">
      <c r="A488" s="189" t="s">
        <v>6813</v>
      </c>
      <c r="B488" s="189" t="s">
        <v>6901</v>
      </c>
      <c r="C488" s="189" t="s">
        <v>358</v>
      </c>
      <c r="D488" t="s">
        <v>2412</v>
      </c>
      <c r="E488" t="s">
        <v>2413</v>
      </c>
      <c r="F488" s="42" t="s">
        <v>118</v>
      </c>
      <c r="H488" s="211"/>
      <c r="I488" s="211"/>
      <c r="J488" s="211"/>
      <c r="K488" s="211"/>
      <c r="L488" s="211"/>
      <c r="M488" s="211"/>
      <c r="N488" s="211"/>
      <c r="O488" s="211"/>
      <c r="P488" s="211"/>
    </row>
    <row r="489" spans="1:16" x14ac:dyDescent="0.25">
      <c r="A489" s="189" t="s">
        <v>6813</v>
      </c>
      <c r="B489" s="189" t="s">
        <v>6902</v>
      </c>
      <c r="C489" s="189" t="s">
        <v>358</v>
      </c>
      <c r="D489" t="s">
        <v>391</v>
      </c>
      <c r="E489" t="s">
        <v>392</v>
      </c>
      <c r="F489" s="42" t="s">
        <v>118</v>
      </c>
      <c r="H489" s="211"/>
      <c r="I489" s="211"/>
      <c r="J489" s="211"/>
      <c r="K489" s="211"/>
      <c r="L489" s="211"/>
      <c r="M489" s="211"/>
      <c r="N489" s="211"/>
      <c r="O489" s="211"/>
      <c r="P489" s="211"/>
    </row>
    <row r="490" spans="1:16" x14ac:dyDescent="0.25">
      <c r="A490" s="189" t="s">
        <v>6813</v>
      </c>
      <c r="B490" s="189" t="s">
        <v>6903</v>
      </c>
      <c r="C490" s="189" t="s">
        <v>358</v>
      </c>
      <c r="D490" t="s">
        <v>3811</v>
      </c>
      <c r="E490" t="s">
        <v>3815</v>
      </c>
      <c r="F490" s="42" t="s">
        <v>118</v>
      </c>
      <c r="H490" s="211"/>
      <c r="I490" s="211"/>
      <c r="J490" s="211"/>
      <c r="K490" s="211"/>
      <c r="L490" s="211"/>
      <c r="M490" s="211"/>
      <c r="N490" s="211"/>
      <c r="O490" s="211"/>
      <c r="P490" s="211"/>
    </row>
    <row r="491" spans="1:16" x14ac:dyDescent="0.25">
      <c r="A491" s="189" t="s">
        <v>6813</v>
      </c>
      <c r="B491" s="189" t="s">
        <v>6904</v>
      </c>
      <c r="C491" s="189" t="s">
        <v>358</v>
      </c>
      <c r="D491" t="s">
        <v>3811</v>
      </c>
      <c r="E491" t="s">
        <v>3815</v>
      </c>
      <c r="F491" s="42" t="s">
        <v>118</v>
      </c>
      <c r="H491" s="211"/>
      <c r="I491" s="211"/>
      <c r="J491" s="211"/>
      <c r="K491" s="211"/>
      <c r="L491" s="211"/>
      <c r="M491" s="211"/>
      <c r="N491" s="211"/>
      <c r="O491" s="211"/>
      <c r="P491" s="211"/>
    </row>
    <row r="492" spans="1:16" x14ac:dyDescent="0.25">
      <c r="A492" s="189" t="s">
        <v>6813</v>
      </c>
      <c r="B492" s="189" t="s">
        <v>6905</v>
      </c>
      <c r="C492" s="189" t="s">
        <v>358</v>
      </c>
      <c r="D492" t="s">
        <v>296</v>
      </c>
      <c r="E492" t="s">
        <v>336</v>
      </c>
      <c r="F492" s="42" t="s">
        <v>150</v>
      </c>
      <c r="H492" s="211"/>
      <c r="I492" s="211"/>
      <c r="J492" s="211"/>
      <c r="K492" s="211"/>
      <c r="L492" s="211"/>
      <c r="M492" s="211"/>
      <c r="N492" s="211"/>
      <c r="O492" s="211"/>
      <c r="P492" s="211"/>
    </row>
    <row r="493" spans="1:16" x14ac:dyDescent="0.25">
      <c r="A493" s="189" t="s">
        <v>6813</v>
      </c>
      <c r="B493" s="189" t="s">
        <v>6906</v>
      </c>
      <c r="C493" s="189" t="s">
        <v>358</v>
      </c>
      <c r="D493" t="s">
        <v>3811</v>
      </c>
      <c r="E493" t="s">
        <v>3815</v>
      </c>
      <c r="F493" s="42" t="s">
        <v>118</v>
      </c>
      <c r="H493" s="211"/>
      <c r="I493" s="211"/>
      <c r="J493" s="211"/>
      <c r="K493" s="211"/>
      <c r="L493" s="211"/>
      <c r="M493" s="211"/>
      <c r="N493" s="211"/>
      <c r="O493" s="211"/>
      <c r="P493" s="211"/>
    </row>
    <row r="494" spans="1:16" x14ac:dyDescent="0.25">
      <c r="A494" s="189" t="s">
        <v>6813</v>
      </c>
      <c r="B494" s="189" t="s">
        <v>6907</v>
      </c>
      <c r="C494" s="189" t="s">
        <v>358</v>
      </c>
      <c r="D494" t="s">
        <v>394</v>
      </c>
      <c r="E494" t="s">
        <v>395</v>
      </c>
      <c r="F494" s="42" t="s">
        <v>118</v>
      </c>
      <c r="H494" s="211"/>
      <c r="I494" s="211"/>
      <c r="J494" s="211"/>
      <c r="K494" s="211"/>
      <c r="L494" s="211"/>
      <c r="M494" s="211"/>
      <c r="N494" s="211"/>
      <c r="O494" s="211"/>
      <c r="P494" s="211"/>
    </row>
    <row r="495" spans="1:16" x14ac:dyDescent="0.25">
      <c r="A495" s="189" t="s">
        <v>6813</v>
      </c>
      <c r="B495" s="189" t="s">
        <v>6908</v>
      </c>
      <c r="C495" s="189" t="s">
        <v>358</v>
      </c>
      <c r="D495" t="s">
        <v>423</v>
      </c>
      <c r="E495" t="s">
        <v>424</v>
      </c>
      <c r="F495" s="42" t="s">
        <v>118</v>
      </c>
      <c r="H495" s="211"/>
      <c r="I495" s="211"/>
      <c r="J495" s="211"/>
      <c r="K495" s="211"/>
      <c r="L495" s="211"/>
      <c r="M495" s="211"/>
      <c r="N495" s="211"/>
      <c r="O495" s="211"/>
      <c r="P495" s="211"/>
    </row>
    <row r="496" spans="1:16" x14ac:dyDescent="0.25">
      <c r="A496" s="189" t="s">
        <v>6813</v>
      </c>
      <c r="B496" s="189" t="s">
        <v>6909</v>
      </c>
      <c r="C496" s="189" t="s">
        <v>358</v>
      </c>
      <c r="D496" t="s">
        <v>387</v>
      </c>
      <c r="E496" t="s">
        <v>388</v>
      </c>
      <c r="F496" s="42" t="s">
        <v>118</v>
      </c>
      <c r="H496" s="211"/>
      <c r="I496" s="211"/>
      <c r="J496" s="211"/>
      <c r="K496" s="211"/>
      <c r="L496" s="211"/>
      <c r="M496" s="211"/>
      <c r="N496" s="211"/>
      <c r="O496" s="211"/>
      <c r="P496" s="211"/>
    </row>
    <row r="497" spans="1:16" x14ac:dyDescent="0.25">
      <c r="A497" s="189" t="s">
        <v>6813</v>
      </c>
      <c r="B497" s="189" t="s">
        <v>6910</v>
      </c>
      <c r="C497" s="189" t="s">
        <v>358</v>
      </c>
      <c r="D497" t="s">
        <v>394</v>
      </c>
      <c r="E497" t="s">
        <v>395</v>
      </c>
      <c r="F497" s="42" t="s">
        <v>118</v>
      </c>
      <c r="H497" s="211"/>
      <c r="I497" s="211"/>
      <c r="J497" s="211"/>
      <c r="K497" s="211"/>
      <c r="L497" s="211"/>
      <c r="M497" s="211"/>
      <c r="N497" s="211"/>
      <c r="O497" s="211"/>
      <c r="P497" s="211"/>
    </row>
    <row r="498" spans="1:16" x14ac:dyDescent="0.25">
      <c r="A498" s="189" t="s">
        <v>6813</v>
      </c>
      <c r="B498" s="189" t="s">
        <v>6911</v>
      </c>
      <c r="C498" s="189" t="s">
        <v>358</v>
      </c>
      <c r="D498" t="s">
        <v>387</v>
      </c>
      <c r="E498" t="s">
        <v>388</v>
      </c>
      <c r="F498" s="42" t="s">
        <v>118</v>
      </c>
      <c r="H498" s="211"/>
      <c r="I498" s="211"/>
      <c r="J498" s="211"/>
      <c r="K498" s="211"/>
      <c r="L498" s="211"/>
      <c r="M498" s="211"/>
      <c r="N498" s="211"/>
      <c r="O498" s="211"/>
      <c r="P498" s="211"/>
    </row>
    <row r="499" spans="1:16" x14ac:dyDescent="0.25">
      <c r="A499" s="189" t="s">
        <v>6813</v>
      </c>
      <c r="B499" s="189" t="s">
        <v>6912</v>
      </c>
      <c r="C499" s="189" t="s">
        <v>358</v>
      </c>
      <c r="D499" t="s">
        <v>423</v>
      </c>
      <c r="E499" t="s">
        <v>424</v>
      </c>
      <c r="F499" s="42" t="s">
        <v>118</v>
      </c>
      <c r="H499" s="211"/>
      <c r="I499" s="211"/>
      <c r="J499" s="211"/>
      <c r="K499" s="211"/>
      <c r="L499" s="211"/>
      <c r="M499" s="211"/>
      <c r="N499" s="211"/>
      <c r="O499" s="211"/>
      <c r="P499" s="211"/>
    </row>
    <row r="500" spans="1:16" x14ac:dyDescent="0.25">
      <c r="A500" s="189" t="s">
        <v>6813</v>
      </c>
      <c r="B500" s="189" t="s">
        <v>6913</v>
      </c>
      <c r="C500" s="189" t="s">
        <v>358</v>
      </c>
      <c r="D500" t="s">
        <v>3811</v>
      </c>
      <c r="E500" t="s">
        <v>3815</v>
      </c>
      <c r="F500" s="42" t="s">
        <v>118</v>
      </c>
      <c r="H500" s="211"/>
      <c r="I500" s="211"/>
      <c r="J500" s="211"/>
      <c r="K500" s="211"/>
      <c r="L500" s="211"/>
      <c r="M500" s="211"/>
      <c r="N500" s="211"/>
      <c r="O500" s="211"/>
      <c r="P500" s="211"/>
    </row>
    <row r="501" spans="1:16" x14ac:dyDescent="0.25">
      <c r="A501" s="189" t="s">
        <v>6813</v>
      </c>
      <c r="B501" s="189" t="s">
        <v>6914</v>
      </c>
      <c r="C501" s="189" t="s">
        <v>358</v>
      </c>
      <c r="D501" t="s">
        <v>415</v>
      </c>
      <c r="E501" t="s">
        <v>416</v>
      </c>
      <c r="F501" s="42" t="s">
        <v>118</v>
      </c>
      <c r="H501" s="211"/>
      <c r="I501" s="211"/>
      <c r="J501" s="211"/>
      <c r="K501" s="211"/>
      <c r="L501" s="211"/>
      <c r="M501" s="211"/>
      <c r="N501" s="211"/>
      <c r="O501" s="211"/>
      <c r="P501" s="211"/>
    </row>
    <row r="502" spans="1:16" x14ac:dyDescent="0.25">
      <c r="A502" s="189" t="s">
        <v>6813</v>
      </c>
      <c r="B502" s="189" t="s">
        <v>6915</v>
      </c>
      <c r="C502" s="189" t="s">
        <v>358</v>
      </c>
      <c r="D502" t="s">
        <v>415</v>
      </c>
      <c r="E502" t="s">
        <v>416</v>
      </c>
      <c r="F502" s="42" t="s">
        <v>118</v>
      </c>
      <c r="H502" s="211"/>
      <c r="I502" s="211"/>
      <c r="J502" s="211"/>
      <c r="K502" s="211"/>
      <c r="L502" s="211"/>
      <c r="M502" s="211"/>
      <c r="N502" s="211"/>
      <c r="O502" s="211"/>
      <c r="P502" s="211"/>
    </row>
    <row r="503" spans="1:16" x14ac:dyDescent="0.25">
      <c r="A503" s="189" t="s">
        <v>6813</v>
      </c>
      <c r="B503" s="189" t="s">
        <v>6916</v>
      </c>
      <c r="C503" s="189" t="s">
        <v>358</v>
      </c>
      <c r="D503" t="s">
        <v>415</v>
      </c>
      <c r="E503" t="s">
        <v>416</v>
      </c>
      <c r="F503" s="42" t="s">
        <v>118</v>
      </c>
      <c r="H503" s="211"/>
      <c r="I503" s="211"/>
      <c r="J503" s="211"/>
      <c r="K503" s="211"/>
      <c r="L503" s="211"/>
      <c r="M503" s="211"/>
      <c r="N503" s="211"/>
      <c r="O503" s="211"/>
      <c r="P503" s="211"/>
    </row>
    <row r="504" spans="1:16" x14ac:dyDescent="0.25">
      <c r="A504" s="189" t="s">
        <v>6813</v>
      </c>
      <c r="B504" s="189" t="s">
        <v>6917</v>
      </c>
      <c r="C504" s="189" t="s">
        <v>358</v>
      </c>
      <c r="D504" t="s">
        <v>415</v>
      </c>
      <c r="E504" t="s">
        <v>416</v>
      </c>
      <c r="F504" s="42" t="s">
        <v>118</v>
      </c>
      <c r="H504" s="211"/>
      <c r="I504" s="211"/>
      <c r="J504" s="211"/>
      <c r="K504" s="211"/>
      <c r="L504" s="211"/>
      <c r="M504" s="211"/>
      <c r="N504" s="211"/>
      <c r="O504" s="211"/>
      <c r="P504" s="211"/>
    </row>
    <row r="505" spans="1:16" x14ac:dyDescent="0.25">
      <c r="A505" s="189" t="s">
        <v>6918</v>
      </c>
      <c r="B505" s="189" t="s">
        <v>6919</v>
      </c>
      <c r="C505" s="189" t="s">
        <v>358</v>
      </c>
      <c r="D505" t="s">
        <v>328</v>
      </c>
      <c r="E505" t="s">
        <v>329</v>
      </c>
      <c r="F505" s="42" t="s">
        <v>170</v>
      </c>
      <c r="H505" s="211"/>
      <c r="I505" s="211"/>
      <c r="J505" s="211"/>
      <c r="K505" s="211"/>
      <c r="L505" s="211"/>
      <c r="M505" s="211"/>
      <c r="N505" s="211"/>
      <c r="O505" s="211"/>
      <c r="P505" s="211"/>
    </row>
    <row r="506" spans="1:16" x14ac:dyDescent="0.25">
      <c r="A506" s="189" t="s">
        <v>6918</v>
      </c>
      <c r="B506" s="189" t="s">
        <v>6920</v>
      </c>
      <c r="C506" s="189" t="s">
        <v>358</v>
      </c>
      <c r="D506" t="s">
        <v>328</v>
      </c>
      <c r="E506" t="s">
        <v>329</v>
      </c>
      <c r="F506" s="42" t="s">
        <v>170</v>
      </c>
      <c r="H506" s="211"/>
      <c r="I506" s="211"/>
      <c r="J506" s="211"/>
      <c r="K506" s="211"/>
      <c r="L506" s="211"/>
      <c r="M506" s="211"/>
      <c r="N506" s="211"/>
      <c r="O506" s="211"/>
      <c r="P506" s="211"/>
    </row>
    <row r="507" spans="1:16" x14ac:dyDescent="0.25">
      <c r="A507" s="189" t="s">
        <v>6918</v>
      </c>
      <c r="B507" s="189" t="s">
        <v>6921</v>
      </c>
      <c r="C507" s="189" t="s">
        <v>358</v>
      </c>
      <c r="D507" t="s">
        <v>328</v>
      </c>
      <c r="E507" t="s">
        <v>329</v>
      </c>
      <c r="F507" s="42" t="s">
        <v>170</v>
      </c>
      <c r="H507" s="211"/>
      <c r="I507" s="211"/>
      <c r="J507" s="211"/>
      <c r="K507" s="211"/>
      <c r="L507" s="211"/>
      <c r="M507" s="211"/>
      <c r="N507" s="211"/>
      <c r="O507" s="211"/>
      <c r="P507" s="211"/>
    </row>
    <row r="508" spans="1:16" x14ac:dyDescent="0.25">
      <c r="A508" s="189" t="s">
        <v>6918</v>
      </c>
      <c r="B508" s="189" t="s">
        <v>6922</v>
      </c>
      <c r="C508" s="189" t="s">
        <v>358</v>
      </c>
      <c r="D508" t="s">
        <v>328</v>
      </c>
      <c r="E508" t="s">
        <v>329</v>
      </c>
      <c r="F508" s="42" t="s">
        <v>170</v>
      </c>
      <c r="H508" s="211"/>
      <c r="I508" s="211"/>
      <c r="J508" s="211"/>
      <c r="K508" s="211"/>
      <c r="L508" s="211"/>
      <c r="M508" s="211"/>
      <c r="N508" s="211"/>
      <c r="O508" s="211"/>
      <c r="P508" s="211"/>
    </row>
    <row r="509" spans="1:16" x14ac:dyDescent="0.25">
      <c r="A509" s="189" t="s">
        <v>6918</v>
      </c>
      <c r="B509" s="189" t="s">
        <v>6923</v>
      </c>
      <c r="C509" s="189" t="s">
        <v>358</v>
      </c>
      <c r="D509" t="s">
        <v>328</v>
      </c>
      <c r="E509" t="s">
        <v>329</v>
      </c>
      <c r="F509" s="42" t="s">
        <v>170</v>
      </c>
      <c r="H509" s="211"/>
      <c r="I509" s="211"/>
      <c r="J509" s="211"/>
      <c r="K509" s="211"/>
      <c r="L509" s="211"/>
      <c r="M509" s="211"/>
      <c r="N509" s="211"/>
      <c r="O509" s="211"/>
      <c r="P509" s="211"/>
    </row>
    <row r="510" spans="1:16" x14ac:dyDescent="0.25">
      <c r="A510" s="189" t="s">
        <v>6918</v>
      </c>
      <c r="B510" s="189" t="s">
        <v>6924</v>
      </c>
      <c r="C510" s="189" t="s">
        <v>358</v>
      </c>
      <c r="D510" t="s">
        <v>294</v>
      </c>
      <c r="E510" t="s">
        <v>298</v>
      </c>
      <c r="F510" s="42" t="s">
        <v>170</v>
      </c>
      <c r="H510" s="211"/>
      <c r="I510" s="211"/>
      <c r="J510" s="211"/>
      <c r="K510" s="211"/>
      <c r="L510" s="211"/>
      <c r="M510" s="211"/>
      <c r="N510" s="211"/>
      <c r="O510" s="211"/>
      <c r="P510" s="211"/>
    </row>
    <row r="511" spans="1:16" x14ac:dyDescent="0.25">
      <c r="A511" s="189" t="s">
        <v>6918</v>
      </c>
      <c r="B511" s="189" t="s">
        <v>6925</v>
      </c>
      <c r="C511" s="189" t="s">
        <v>358</v>
      </c>
      <c r="D511" t="s">
        <v>296</v>
      </c>
      <c r="E511" t="s">
        <v>336</v>
      </c>
      <c r="F511" s="42" t="s">
        <v>170</v>
      </c>
      <c r="H511" s="211"/>
      <c r="I511" s="211"/>
      <c r="J511" s="211"/>
      <c r="K511" s="211"/>
      <c r="L511" s="211"/>
      <c r="M511" s="211"/>
      <c r="N511" s="211"/>
      <c r="O511" s="211"/>
      <c r="P511" s="211"/>
    </row>
    <row r="512" spans="1:16" x14ac:dyDescent="0.25">
      <c r="A512" s="189" t="s">
        <v>6918</v>
      </c>
      <c r="B512" s="189" t="s">
        <v>6926</v>
      </c>
      <c r="C512" s="189" t="s">
        <v>358</v>
      </c>
      <c r="D512" t="s">
        <v>334</v>
      </c>
      <c r="E512" t="s">
        <v>335</v>
      </c>
      <c r="F512" s="42" t="s">
        <v>170</v>
      </c>
      <c r="H512" s="211"/>
      <c r="I512" s="211"/>
      <c r="J512" s="211"/>
      <c r="K512" s="211"/>
      <c r="L512" s="211"/>
      <c r="M512" s="211"/>
      <c r="N512" s="211"/>
      <c r="O512" s="211"/>
      <c r="P512" s="211"/>
    </row>
    <row r="513" spans="1:16" x14ac:dyDescent="0.25">
      <c r="A513" s="189" t="s">
        <v>6918</v>
      </c>
      <c r="B513" s="189" t="s">
        <v>6927</v>
      </c>
      <c r="C513" s="189" t="s">
        <v>358</v>
      </c>
      <c r="D513" t="s">
        <v>334</v>
      </c>
      <c r="E513" t="s">
        <v>335</v>
      </c>
      <c r="F513" s="42" t="s">
        <v>170</v>
      </c>
      <c r="H513" s="211"/>
      <c r="I513" s="211"/>
      <c r="J513" s="211"/>
      <c r="K513" s="211"/>
      <c r="L513" s="211"/>
      <c r="M513" s="211"/>
      <c r="N513" s="211"/>
      <c r="O513" s="211"/>
      <c r="P513" s="211"/>
    </row>
    <row r="514" spans="1:16" x14ac:dyDescent="0.25">
      <c r="A514" s="189" t="s">
        <v>6918</v>
      </c>
      <c r="B514" s="189" t="s">
        <v>6928</v>
      </c>
      <c r="C514" s="189" t="s">
        <v>358</v>
      </c>
      <c r="D514" t="s">
        <v>294</v>
      </c>
      <c r="E514" t="s">
        <v>298</v>
      </c>
      <c r="F514" s="42" t="s">
        <v>170</v>
      </c>
      <c r="H514" s="211"/>
      <c r="I514" s="211"/>
      <c r="J514" s="211"/>
      <c r="K514" s="211"/>
      <c r="L514" s="211"/>
      <c r="M514" s="211"/>
      <c r="N514" s="211"/>
      <c r="O514" s="211"/>
      <c r="P514" s="211"/>
    </row>
    <row r="515" spans="1:16" x14ac:dyDescent="0.25">
      <c r="A515" s="189" t="s">
        <v>6918</v>
      </c>
      <c r="B515" s="189" t="s">
        <v>6929</v>
      </c>
      <c r="C515" s="189" t="s">
        <v>358</v>
      </c>
      <c r="D515" t="s">
        <v>497</v>
      </c>
      <c r="E515" t="s">
        <v>498</v>
      </c>
      <c r="F515" s="42" t="s">
        <v>170</v>
      </c>
      <c r="H515" s="211"/>
      <c r="I515" s="211"/>
      <c r="J515" s="211"/>
      <c r="K515" s="211"/>
      <c r="L515" s="211"/>
      <c r="M515" s="211"/>
      <c r="N515" s="211"/>
      <c r="O515" s="211"/>
      <c r="P515" s="211"/>
    </row>
    <row r="516" spans="1:16" x14ac:dyDescent="0.25">
      <c r="A516" s="189" t="s">
        <v>6918</v>
      </c>
      <c r="B516" s="189" t="s">
        <v>6930</v>
      </c>
      <c r="C516" s="189" t="s">
        <v>358</v>
      </c>
      <c r="D516" t="s">
        <v>497</v>
      </c>
      <c r="E516" t="s">
        <v>498</v>
      </c>
      <c r="F516" s="42" t="s">
        <v>170</v>
      </c>
      <c r="H516" s="211"/>
      <c r="I516" s="211"/>
      <c r="J516" s="211"/>
      <c r="K516" s="211"/>
      <c r="L516" s="211"/>
      <c r="M516" s="211"/>
      <c r="N516" s="211"/>
      <c r="O516" s="211"/>
      <c r="P516" s="211"/>
    </row>
    <row r="517" spans="1:16" x14ac:dyDescent="0.25">
      <c r="A517" s="189" t="s">
        <v>6918</v>
      </c>
      <c r="B517" s="189" t="s">
        <v>6931</v>
      </c>
      <c r="C517" s="189" t="s">
        <v>358</v>
      </c>
      <c r="D517" t="s">
        <v>292</v>
      </c>
      <c r="E517" t="s">
        <v>293</v>
      </c>
      <c r="F517" s="42" t="s">
        <v>170</v>
      </c>
      <c r="H517" s="211"/>
      <c r="I517" s="211"/>
      <c r="J517" s="211"/>
      <c r="K517" s="211"/>
      <c r="L517" s="211"/>
      <c r="M517" s="211"/>
      <c r="N517" s="211"/>
      <c r="O517" s="211"/>
      <c r="P517" s="211"/>
    </row>
    <row r="518" spans="1:16" x14ac:dyDescent="0.25">
      <c r="A518" s="189" t="s">
        <v>6918</v>
      </c>
      <c r="B518" s="189" t="s">
        <v>6932</v>
      </c>
      <c r="C518" s="189" t="s">
        <v>358</v>
      </c>
      <c r="D518" t="s">
        <v>497</v>
      </c>
      <c r="E518" t="s">
        <v>498</v>
      </c>
      <c r="F518" s="42" t="s">
        <v>170</v>
      </c>
      <c r="H518" s="211"/>
      <c r="I518" s="211"/>
      <c r="J518" s="211"/>
      <c r="K518" s="211"/>
      <c r="L518" s="211"/>
      <c r="M518" s="211"/>
      <c r="N518" s="211"/>
      <c r="O518" s="211"/>
      <c r="P518" s="211"/>
    </row>
    <row r="519" spans="1:16" x14ac:dyDescent="0.25">
      <c r="A519" s="189" t="s">
        <v>6918</v>
      </c>
      <c r="B519" s="189" t="s">
        <v>6933</v>
      </c>
      <c r="C519" s="189" t="s">
        <v>358</v>
      </c>
      <c r="D519" t="s">
        <v>367</v>
      </c>
      <c r="E519" t="s">
        <v>368</v>
      </c>
      <c r="F519" s="42" t="s">
        <v>170</v>
      </c>
      <c r="H519" s="211"/>
      <c r="I519" s="211"/>
      <c r="J519" s="211"/>
      <c r="K519" s="211"/>
      <c r="L519" s="211"/>
      <c r="M519" s="211"/>
      <c r="N519" s="211"/>
      <c r="O519" s="211"/>
      <c r="P519" s="211"/>
    </row>
    <row r="520" spans="1:16" x14ac:dyDescent="0.25">
      <c r="A520" s="189" t="s">
        <v>6918</v>
      </c>
      <c r="B520" s="189" t="s">
        <v>6934</v>
      </c>
      <c r="C520" s="189" t="s">
        <v>358</v>
      </c>
      <c r="D520" t="s">
        <v>367</v>
      </c>
      <c r="E520" t="s">
        <v>368</v>
      </c>
      <c r="F520" s="42" t="s">
        <v>170</v>
      </c>
      <c r="H520" s="211"/>
      <c r="I520" s="211"/>
      <c r="J520" s="211"/>
      <c r="K520" s="211"/>
      <c r="L520" s="211"/>
      <c r="M520" s="211"/>
      <c r="N520" s="211"/>
      <c r="O520" s="211"/>
      <c r="P520" s="211"/>
    </row>
    <row r="521" spans="1:16" x14ac:dyDescent="0.25">
      <c r="A521" s="189" t="s">
        <v>6918</v>
      </c>
      <c r="B521" s="189" t="s">
        <v>6935</v>
      </c>
      <c r="C521" s="189" t="s">
        <v>358</v>
      </c>
      <c r="D521" t="s">
        <v>328</v>
      </c>
      <c r="E521" t="s">
        <v>329</v>
      </c>
      <c r="F521" s="42" t="s">
        <v>170</v>
      </c>
      <c r="H521" s="211"/>
      <c r="I521" s="211"/>
      <c r="J521" s="211"/>
      <c r="K521" s="211"/>
      <c r="L521" s="211"/>
      <c r="M521" s="211"/>
      <c r="N521" s="211"/>
      <c r="O521" s="211"/>
      <c r="P521" s="211"/>
    </row>
    <row r="522" spans="1:16" x14ac:dyDescent="0.25">
      <c r="A522" s="189" t="s">
        <v>6918</v>
      </c>
      <c r="B522" s="189" t="s">
        <v>6936</v>
      </c>
      <c r="C522" s="189" t="s">
        <v>358</v>
      </c>
      <c r="D522" t="s">
        <v>292</v>
      </c>
      <c r="E522" t="s">
        <v>293</v>
      </c>
      <c r="F522" s="42" t="s">
        <v>170</v>
      </c>
      <c r="H522" s="211"/>
      <c r="I522" s="211"/>
      <c r="J522" s="211"/>
      <c r="K522" s="211"/>
      <c r="L522" s="211"/>
      <c r="M522" s="211"/>
      <c r="N522" s="211"/>
      <c r="O522" s="211"/>
      <c r="P522" s="211"/>
    </row>
    <row r="523" spans="1:16" x14ac:dyDescent="0.25">
      <c r="A523" s="189" t="s">
        <v>6918</v>
      </c>
      <c r="B523" s="189" t="s">
        <v>6937</v>
      </c>
      <c r="C523" s="189" t="s">
        <v>358</v>
      </c>
      <c r="D523" t="s">
        <v>292</v>
      </c>
      <c r="E523" t="s">
        <v>293</v>
      </c>
      <c r="F523" s="42" t="s">
        <v>170</v>
      </c>
      <c r="H523" s="211"/>
      <c r="I523" s="211"/>
      <c r="J523" s="211"/>
      <c r="K523" s="211"/>
      <c r="L523" s="211"/>
      <c r="M523" s="211"/>
      <c r="N523" s="211"/>
      <c r="O523" s="211"/>
      <c r="P523" s="211"/>
    </row>
    <row r="524" spans="1:16" x14ac:dyDescent="0.25">
      <c r="A524" s="189" t="s">
        <v>6918</v>
      </c>
      <c r="B524" s="189" t="s">
        <v>6938</v>
      </c>
      <c r="C524" s="189" t="s">
        <v>358</v>
      </c>
      <c r="D524" t="s">
        <v>301</v>
      </c>
      <c r="E524" t="s">
        <v>344</v>
      </c>
      <c r="F524" s="42" t="s">
        <v>170</v>
      </c>
      <c r="H524" s="211"/>
      <c r="I524" s="211"/>
      <c r="J524" s="211"/>
      <c r="K524" s="211"/>
      <c r="L524" s="211"/>
      <c r="M524" s="211"/>
      <c r="N524" s="211"/>
      <c r="O524" s="211"/>
      <c r="P524" s="211"/>
    </row>
    <row r="525" spans="1:16" x14ac:dyDescent="0.25">
      <c r="A525" s="189" t="s">
        <v>6918</v>
      </c>
      <c r="B525" s="189" t="s">
        <v>6939</v>
      </c>
      <c r="C525" s="189" t="s">
        <v>358</v>
      </c>
      <c r="D525" t="s">
        <v>343</v>
      </c>
      <c r="E525" t="s">
        <v>6106</v>
      </c>
      <c r="F525" s="42" t="s">
        <v>170</v>
      </c>
      <c r="H525" s="211"/>
      <c r="I525" s="211"/>
      <c r="J525" s="211"/>
      <c r="K525" s="211"/>
      <c r="L525" s="211"/>
      <c r="M525" s="211"/>
      <c r="N525" s="211"/>
      <c r="O525" s="211"/>
      <c r="P525" s="211"/>
    </row>
    <row r="526" spans="1:16" x14ac:dyDescent="0.25">
      <c r="A526" s="189" t="s">
        <v>6918</v>
      </c>
      <c r="B526" s="189" t="s">
        <v>6940</v>
      </c>
      <c r="C526" s="189" t="s">
        <v>358</v>
      </c>
      <c r="D526" t="s">
        <v>343</v>
      </c>
      <c r="E526" t="s">
        <v>6106</v>
      </c>
      <c r="F526" s="42" t="s">
        <v>170</v>
      </c>
      <c r="H526" s="211"/>
      <c r="I526" s="211"/>
      <c r="J526" s="211"/>
      <c r="K526" s="211"/>
      <c r="L526" s="211"/>
      <c r="M526" s="211"/>
      <c r="N526" s="211"/>
      <c r="O526" s="211"/>
      <c r="P526" s="211"/>
    </row>
    <row r="527" spans="1:16" x14ac:dyDescent="0.25">
      <c r="A527" s="189" t="s">
        <v>6918</v>
      </c>
      <c r="B527" s="189" t="s">
        <v>6941</v>
      </c>
      <c r="C527" s="189" t="s">
        <v>358</v>
      </c>
      <c r="D527" t="s">
        <v>343</v>
      </c>
      <c r="E527" t="s">
        <v>6106</v>
      </c>
      <c r="F527" s="42" t="s">
        <v>170</v>
      </c>
      <c r="H527" s="211"/>
      <c r="I527" s="211"/>
      <c r="J527" s="211"/>
      <c r="K527" s="211"/>
      <c r="L527" s="211"/>
      <c r="M527" s="211"/>
      <c r="N527" s="211"/>
      <c r="O527" s="211"/>
      <c r="P527" s="211"/>
    </row>
    <row r="528" spans="1:16" x14ac:dyDescent="0.25">
      <c r="A528" s="189" t="s">
        <v>6918</v>
      </c>
      <c r="B528" s="189" t="s">
        <v>6942</v>
      </c>
      <c r="C528" s="189" t="s">
        <v>358</v>
      </c>
      <c r="D528" t="s">
        <v>330</v>
      </c>
      <c r="E528" t="s">
        <v>331</v>
      </c>
      <c r="F528" s="42" t="s">
        <v>170</v>
      </c>
      <c r="H528" s="211"/>
      <c r="I528" s="211"/>
      <c r="J528" s="211"/>
      <c r="K528" s="211"/>
      <c r="L528" s="211"/>
      <c r="M528" s="211"/>
      <c r="N528" s="211"/>
      <c r="O528" s="211"/>
      <c r="P528" s="211"/>
    </row>
    <row r="529" spans="1:16" x14ac:dyDescent="0.25">
      <c r="A529" s="189" t="s">
        <v>6918</v>
      </c>
      <c r="B529" s="189" t="s">
        <v>6943</v>
      </c>
      <c r="C529" s="189" t="s">
        <v>358</v>
      </c>
      <c r="D529" t="s">
        <v>337</v>
      </c>
      <c r="E529" t="s">
        <v>338</v>
      </c>
      <c r="F529" s="42" t="s">
        <v>170</v>
      </c>
      <c r="H529" s="211"/>
      <c r="I529" s="211"/>
      <c r="J529" s="211"/>
      <c r="K529" s="211"/>
      <c r="L529" s="211"/>
      <c r="M529" s="211"/>
      <c r="N529" s="211"/>
      <c r="O529" s="211"/>
      <c r="P529" s="211"/>
    </row>
    <row r="530" spans="1:16" x14ac:dyDescent="0.25">
      <c r="A530" s="189" t="s">
        <v>6918</v>
      </c>
      <c r="B530" s="189" t="s">
        <v>6944</v>
      </c>
      <c r="C530" s="189" t="s">
        <v>358</v>
      </c>
      <c r="D530" t="s">
        <v>328</v>
      </c>
      <c r="E530" t="s">
        <v>349</v>
      </c>
      <c r="F530" s="42" t="s">
        <v>170</v>
      </c>
      <c r="H530" s="211"/>
      <c r="I530" s="211"/>
      <c r="J530" s="211"/>
      <c r="K530" s="211"/>
      <c r="L530" s="211"/>
      <c r="M530" s="211"/>
      <c r="N530" s="211"/>
      <c r="O530" s="211"/>
      <c r="P530" s="211"/>
    </row>
    <row r="531" spans="1:16" x14ac:dyDescent="0.25">
      <c r="A531" s="189" t="s">
        <v>6918</v>
      </c>
      <c r="B531" s="189" t="s">
        <v>6945</v>
      </c>
      <c r="C531" s="189" t="s">
        <v>358</v>
      </c>
      <c r="D531" t="s">
        <v>292</v>
      </c>
      <c r="E531" t="s">
        <v>293</v>
      </c>
      <c r="F531" s="42" t="s">
        <v>170</v>
      </c>
      <c r="H531" s="211"/>
      <c r="I531" s="211"/>
      <c r="J531" s="211"/>
      <c r="K531" s="211"/>
      <c r="L531" s="211"/>
      <c r="M531" s="211"/>
      <c r="N531" s="211"/>
      <c r="O531" s="211"/>
      <c r="P531" s="211"/>
    </row>
    <row r="532" spans="1:16" x14ac:dyDescent="0.25">
      <c r="A532" s="189" t="s">
        <v>6918</v>
      </c>
      <c r="B532" s="189" t="s">
        <v>6946</v>
      </c>
      <c r="C532" s="189" t="s">
        <v>358</v>
      </c>
      <c r="D532" t="s">
        <v>292</v>
      </c>
      <c r="E532" t="s">
        <v>350</v>
      </c>
      <c r="F532" s="42" t="s">
        <v>170</v>
      </c>
      <c r="H532" s="211"/>
      <c r="I532" s="211"/>
      <c r="J532" s="211"/>
      <c r="K532" s="211"/>
      <c r="L532" s="211"/>
      <c r="M532" s="211"/>
      <c r="N532" s="211"/>
      <c r="O532" s="211"/>
      <c r="P532" s="211"/>
    </row>
    <row r="533" spans="1:16" x14ac:dyDescent="0.25">
      <c r="A533" s="189" t="s">
        <v>6918</v>
      </c>
      <c r="B533" s="189" t="s">
        <v>6947</v>
      </c>
      <c r="C533" s="189" t="s">
        <v>358</v>
      </c>
      <c r="D533" t="s">
        <v>295</v>
      </c>
      <c r="E533" t="s">
        <v>532</v>
      </c>
      <c r="F533" s="42" t="s">
        <v>170</v>
      </c>
      <c r="H533" s="211"/>
      <c r="I533" s="211"/>
      <c r="J533" s="211"/>
      <c r="K533" s="211"/>
      <c r="L533" s="211"/>
      <c r="M533" s="211"/>
      <c r="N533" s="211"/>
      <c r="O533" s="211"/>
      <c r="P533" s="211"/>
    </row>
    <row r="534" spans="1:16" x14ac:dyDescent="0.25">
      <c r="A534" s="189" t="s">
        <v>6918</v>
      </c>
      <c r="B534" s="189" t="s">
        <v>6948</v>
      </c>
      <c r="C534" s="189" t="s">
        <v>358</v>
      </c>
      <c r="D534" t="s">
        <v>295</v>
      </c>
      <c r="E534" t="s">
        <v>532</v>
      </c>
      <c r="F534" s="42" t="s">
        <v>170</v>
      </c>
      <c r="H534" s="211"/>
      <c r="I534" s="211"/>
      <c r="J534" s="211"/>
      <c r="K534" s="211"/>
      <c r="L534" s="211"/>
      <c r="M534" s="211"/>
      <c r="N534" s="211"/>
      <c r="O534" s="211"/>
      <c r="P534" s="211"/>
    </row>
    <row r="535" spans="1:16" x14ac:dyDescent="0.25">
      <c r="A535" s="189" t="s">
        <v>6918</v>
      </c>
      <c r="B535" s="189" t="s">
        <v>6949</v>
      </c>
      <c r="C535" s="189" t="s">
        <v>358</v>
      </c>
      <c r="D535" t="s">
        <v>367</v>
      </c>
      <c r="E535" t="s">
        <v>368</v>
      </c>
      <c r="F535" s="42" t="s">
        <v>170</v>
      </c>
      <c r="H535" s="211"/>
      <c r="I535" s="211"/>
      <c r="J535" s="211"/>
      <c r="K535" s="211"/>
      <c r="L535" s="211"/>
      <c r="M535" s="211"/>
      <c r="N535" s="211"/>
      <c r="O535" s="211"/>
      <c r="P535" s="211"/>
    </row>
    <row r="536" spans="1:16" x14ac:dyDescent="0.25">
      <c r="A536" s="189" t="s">
        <v>6918</v>
      </c>
      <c r="B536" s="189" t="s">
        <v>6950</v>
      </c>
      <c r="C536" s="189" t="s">
        <v>358</v>
      </c>
      <c r="D536" t="s">
        <v>292</v>
      </c>
      <c r="E536" t="s">
        <v>350</v>
      </c>
      <c r="F536" s="42" t="s">
        <v>170</v>
      </c>
      <c r="H536" s="211"/>
      <c r="I536" s="211"/>
      <c r="J536" s="211"/>
      <c r="K536" s="211"/>
      <c r="L536" s="211"/>
      <c r="M536" s="211"/>
      <c r="N536" s="211"/>
      <c r="O536" s="211"/>
      <c r="P536" s="211"/>
    </row>
    <row r="537" spans="1:16" x14ac:dyDescent="0.25">
      <c r="A537" s="189" t="s">
        <v>6918</v>
      </c>
      <c r="B537" s="189" t="s">
        <v>6951</v>
      </c>
      <c r="C537" s="189" t="s">
        <v>358</v>
      </c>
      <c r="D537" t="s">
        <v>292</v>
      </c>
      <c r="E537" t="s">
        <v>350</v>
      </c>
      <c r="F537" s="42" t="s">
        <v>170</v>
      </c>
      <c r="H537" s="211"/>
      <c r="I537" s="211"/>
      <c r="J537" s="211"/>
      <c r="K537" s="211"/>
      <c r="L537" s="211"/>
      <c r="M537" s="211"/>
      <c r="N537" s="211"/>
      <c r="O537" s="211"/>
      <c r="P537" s="211"/>
    </row>
    <row r="538" spans="1:16" x14ac:dyDescent="0.25">
      <c r="A538" s="189" t="s">
        <v>6918</v>
      </c>
      <c r="B538" s="189" t="s">
        <v>6952</v>
      </c>
      <c r="C538" s="189" t="s">
        <v>358</v>
      </c>
      <c r="D538" t="s">
        <v>328</v>
      </c>
      <c r="E538" t="s">
        <v>349</v>
      </c>
      <c r="F538" s="42" t="s">
        <v>170</v>
      </c>
      <c r="H538" s="211"/>
      <c r="I538" s="211"/>
      <c r="J538" s="211"/>
      <c r="K538" s="211"/>
      <c r="L538" s="211"/>
      <c r="M538" s="211"/>
      <c r="N538" s="211"/>
      <c r="O538" s="211"/>
      <c r="P538" s="211"/>
    </row>
    <row r="539" spans="1:16" x14ac:dyDescent="0.25">
      <c r="A539" s="189" t="s">
        <v>6918</v>
      </c>
      <c r="B539" s="189" t="s">
        <v>6953</v>
      </c>
      <c r="C539" s="189" t="s">
        <v>358</v>
      </c>
      <c r="D539" t="s">
        <v>296</v>
      </c>
      <c r="E539" t="s">
        <v>297</v>
      </c>
      <c r="F539" s="42" t="s">
        <v>170</v>
      </c>
      <c r="H539" s="211"/>
      <c r="I539" s="211"/>
      <c r="J539" s="211"/>
      <c r="K539" s="211"/>
      <c r="L539" s="211"/>
      <c r="M539" s="211"/>
      <c r="N539" s="211"/>
      <c r="O539" s="211"/>
      <c r="P539" s="211"/>
    </row>
    <row r="540" spans="1:16" x14ac:dyDescent="0.25">
      <c r="A540" s="189" t="s">
        <v>6918</v>
      </c>
      <c r="B540" s="189" t="s">
        <v>6954</v>
      </c>
      <c r="C540" s="189" t="s">
        <v>358</v>
      </c>
      <c r="D540" t="s">
        <v>292</v>
      </c>
      <c r="E540" t="s">
        <v>350</v>
      </c>
      <c r="F540" s="42" t="s">
        <v>170</v>
      </c>
      <c r="H540" s="211"/>
      <c r="I540" s="211"/>
      <c r="J540" s="211"/>
      <c r="K540" s="211"/>
      <c r="L540" s="211"/>
      <c r="M540" s="211"/>
      <c r="N540" s="211"/>
      <c r="O540" s="211"/>
      <c r="P540" s="211"/>
    </row>
    <row r="541" spans="1:16" x14ac:dyDescent="0.25">
      <c r="A541" s="189" t="s">
        <v>6918</v>
      </c>
      <c r="B541" s="189" t="s">
        <v>6955</v>
      </c>
      <c r="C541" s="189" t="s">
        <v>358</v>
      </c>
      <c r="D541" t="s">
        <v>339</v>
      </c>
      <c r="E541" t="s">
        <v>340</v>
      </c>
      <c r="F541" s="42" t="s">
        <v>170</v>
      </c>
      <c r="H541" s="211"/>
      <c r="I541" s="211"/>
      <c r="J541" s="211"/>
      <c r="K541" s="211"/>
      <c r="L541" s="211"/>
      <c r="M541" s="211"/>
      <c r="N541" s="211"/>
      <c r="O541" s="211"/>
      <c r="P541" s="211"/>
    </row>
    <row r="542" spans="1:16" x14ac:dyDescent="0.25">
      <c r="A542" s="189" t="s">
        <v>6918</v>
      </c>
      <c r="B542" s="189" t="s">
        <v>6956</v>
      </c>
      <c r="C542" s="189" t="s">
        <v>358</v>
      </c>
      <c r="D542" t="s">
        <v>345</v>
      </c>
      <c r="E542" t="s">
        <v>346</v>
      </c>
      <c r="F542" s="42" t="s">
        <v>170</v>
      </c>
      <c r="H542" s="211"/>
      <c r="I542" s="211"/>
      <c r="J542" s="211"/>
      <c r="K542" s="211"/>
      <c r="L542" s="211"/>
      <c r="M542" s="211"/>
      <c r="N542" s="211"/>
      <c r="O542" s="211"/>
      <c r="P542" s="211"/>
    </row>
    <row r="543" spans="1:16" x14ac:dyDescent="0.25">
      <c r="A543" s="189" t="s">
        <v>6918</v>
      </c>
      <c r="B543" s="189" t="s">
        <v>6957</v>
      </c>
      <c r="C543" s="189" t="s">
        <v>358</v>
      </c>
      <c r="D543" t="s">
        <v>320</v>
      </c>
      <c r="E543" t="s">
        <v>321</v>
      </c>
      <c r="F543" s="42" t="s">
        <v>170</v>
      </c>
      <c r="H543" s="211"/>
      <c r="I543" s="211"/>
      <c r="J543" s="211"/>
      <c r="K543" s="211"/>
      <c r="L543" s="211"/>
      <c r="M543" s="211"/>
      <c r="N543" s="211"/>
      <c r="O543" s="211"/>
      <c r="P543" s="211"/>
    </row>
    <row r="544" spans="1:16" x14ac:dyDescent="0.25">
      <c r="A544" s="189" t="s">
        <v>6918</v>
      </c>
      <c r="B544" s="189" t="s">
        <v>6958</v>
      </c>
      <c r="C544" s="189" t="s">
        <v>358</v>
      </c>
      <c r="D544" t="s">
        <v>330</v>
      </c>
      <c r="E544" t="s">
        <v>331</v>
      </c>
      <c r="F544" s="42" t="s">
        <v>170</v>
      </c>
      <c r="H544" s="211"/>
      <c r="I544" s="211"/>
      <c r="J544" s="211"/>
      <c r="K544" s="211"/>
      <c r="L544" s="211"/>
      <c r="M544" s="211"/>
      <c r="N544" s="211"/>
      <c r="O544" s="211"/>
      <c r="P544" s="211"/>
    </row>
    <row r="545" spans="1:16" x14ac:dyDescent="0.25">
      <c r="A545" s="189" t="s">
        <v>6918</v>
      </c>
      <c r="B545" s="189" t="s">
        <v>6959</v>
      </c>
      <c r="C545" s="189" t="s">
        <v>358</v>
      </c>
      <c r="D545" t="s">
        <v>295</v>
      </c>
      <c r="E545" t="s">
        <v>306</v>
      </c>
      <c r="F545" s="42" t="s">
        <v>170</v>
      </c>
      <c r="H545" s="211"/>
      <c r="I545" s="211"/>
      <c r="J545" s="211"/>
      <c r="K545" s="211"/>
      <c r="L545" s="211"/>
      <c r="M545" s="211"/>
      <c r="N545" s="211"/>
      <c r="O545" s="211"/>
      <c r="P545" s="211"/>
    </row>
    <row r="546" spans="1:16" x14ac:dyDescent="0.25">
      <c r="A546" s="189" t="s">
        <v>6918</v>
      </c>
      <c r="B546" s="189" t="s">
        <v>6960</v>
      </c>
      <c r="C546" s="189" t="s">
        <v>358</v>
      </c>
      <c r="D546" t="s">
        <v>301</v>
      </c>
      <c r="E546" t="s">
        <v>344</v>
      </c>
      <c r="F546" s="42" t="s">
        <v>170</v>
      </c>
      <c r="H546" s="211"/>
      <c r="I546" s="211"/>
      <c r="J546" s="211"/>
      <c r="K546" s="211"/>
      <c r="L546" s="211"/>
      <c r="M546" s="211"/>
      <c r="N546" s="211"/>
      <c r="O546" s="211"/>
      <c r="P546" s="211"/>
    </row>
    <row r="547" spans="1:16" x14ac:dyDescent="0.25">
      <c r="A547" s="189" t="s">
        <v>6918</v>
      </c>
      <c r="B547" s="189" t="s">
        <v>6961</v>
      </c>
      <c r="C547" s="189" t="s">
        <v>358</v>
      </c>
      <c r="D547" t="s">
        <v>292</v>
      </c>
      <c r="E547" t="s">
        <v>350</v>
      </c>
      <c r="F547" s="42" t="s">
        <v>170</v>
      </c>
      <c r="H547" s="211"/>
      <c r="I547" s="211"/>
      <c r="J547" s="211"/>
      <c r="K547" s="211"/>
      <c r="L547" s="211"/>
      <c r="M547" s="211"/>
      <c r="N547" s="211"/>
      <c r="O547" s="211"/>
      <c r="P547" s="211"/>
    </row>
    <row r="548" spans="1:16" x14ac:dyDescent="0.25">
      <c r="A548" s="189" t="s">
        <v>6918</v>
      </c>
      <c r="B548" s="189" t="s">
        <v>6962</v>
      </c>
      <c r="C548" s="189" t="s">
        <v>358</v>
      </c>
      <c r="D548" t="s">
        <v>295</v>
      </c>
      <c r="E548" t="s">
        <v>532</v>
      </c>
      <c r="F548" s="42" t="s">
        <v>170</v>
      </c>
      <c r="H548" s="211"/>
      <c r="I548" s="211"/>
      <c r="J548" s="211"/>
      <c r="K548" s="211"/>
      <c r="L548" s="211"/>
      <c r="M548" s="211"/>
      <c r="N548" s="211"/>
      <c r="O548" s="211"/>
      <c r="P548" s="211"/>
    </row>
    <row r="549" spans="1:16" x14ac:dyDescent="0.25">
      <c r="A549" s="189" t="s">
        <v>6918</v>
      </c>
      <c r="B549" s="189" t="s">
        <v>6963</v>
      </c>
      <c r="C549" s="189" t="s">
        <v>358</v>
      </c>
      <c r="D549" t="s">
        <v>292</v>
      </c>
      <c r="E549" t="s">
        <v>293</v>
      </c>
      <c r="F549" s="42" t="s">
        <v>170</v>
      </c>
      <c r="H549" s="211"/>
      <c r="I549" s="211"/>
      <c r="J549" s="211"/>
      <c r="K549" s="211"/>
      <c r="L549" s="211"/>
      <c r="M549" s="211"/>
      <c r="N549" s="211"/>
      <c r="O549" s="211"/>
      <c r="P549" s="211"/>
    </row>
    <row r="550" spans="1:16" x14ac:dyDescent="0.25">
      <c r="A550" s="189" t="s">
        <v>6918</v>
      </c>
      <c r="B550" s="189" t="s">
        <v>6964</v>
      </c>
      <c r="C550" s="189" t="s">
        <v>358</v>
      </c>
      <c r="D550" t="s">
        <v>296</v>
      </c>
      <c r="E550" t="s">
        <v>297</v>
      </c>
      <c r="F550" s="42" t="s">
        <v>170</v>
      </c>
      <c r="H550" s="211"/>
      <c r="I550" s="211"/>
      <c r="J550" s="211"/>
      <c r="K550" s="211"/>
      <c r="L550" s="211"/>
      <c r="M550" s="211"/>
      <c r="N550" s="211"/>
      <c r="O550" s="211"/>
      <c r="P550" s="211"/>
    </row>
    <row r="551" spans="1:16" x14ac:dyDescent="0.25">
      <c r="A551" s="189" t="s">
        <v>6918</v>
      </c>
      <c r="B551" s="189" t="s">
        <v>6965</v>
      </c>
      <c r="C551" s="189" t="s">
        <v>358</v>
      </c>
      <c r="D551" t="s">
        <v>296</v>
      </c>
      <c r="E551" t="s">
        <v>297</v>
      </c>
      <c r="F551" s="42" t="s">
        <v>170</v>
      </c>
      <c r="H551" s="211"/>
      <c r="I551" s="211"/>
      <c r="J551" s="211"/>
      <c r="K551" s="211"/>
      <c r="L551" s="211"/>
      <c r="M551" s="211"/>
      <c r="N551" s="211"/>
      <c r="O551" s="211"/>
      <c r="P551" s="211"/>
    </row>
    <row r="552" spans="1:16" x14ac:dyDescent="0.25">
      <c r="A552" s="189" t="s">
        <v>6918</v>
      </c>
      <c r="B552" s="189" t="s">
        <v>6966</v>
      </c>
      <c r="C552" s="189" t="s">
        <v>358</v>
      </c>
      <c r="D552" t="s">
        <v>295</v>
      </c>
      <c r="E552" t="s">
        <v>306</v>
      </c>
      <c r="F552" s="42" t="s">
        <v>170</v>
      </c>
      <c r="H552" s="211"/>
      <c r="I552" s="211"/>
      <c r="J552" s="211"/>
      <c r="K552" s="211"/>
      <c r="L552" s="211"/>
      <c r="M552" s="211"/>
      <c r="N552" s="211"/>
      <c r="O552" s="211"/>
      <c r="P552" s="211"/>
    </row>
    <row r="553" spans="1:16" x14ac:dyDescent="0.25">
      <c r="A553" s="189" t="s">
        <v>6918</v>
      </c>
      <c r="B553" s="189" t="s">
        <v>6967</v>
      </c>
      <c r="C553" s="189" t="s">
        <v>358</v>
      </c>
      <c r="D553" t="s">
        <v>295</v>
      </c>
      <c r="E553" t="s">
        <v>306</v>
      </c>
      <c r="F553" s="42" t="s">
        <v>170</v>
      </c>
      <c r="H553" s="211"/>
      <c r="I553" s="211"/>
      <c r="J553" s="211"/>
      <c r="K553" s="211"/>
      <c r="L553" s="211"/>
      <c r="M553" s="211"/>
      <c r="N553" s="211"/>
      <c r="O553" s="211"/>
      <c r="P553" s="211"/>
    </row>
    <row r="554" spans="1:16" x14ac:dyDescent="0.25">
      <c r="A554" s="189" t="s">
        <v>6918</v>
      </c>
      <c r="B554" s="189" t="s">
        <v>6968</v>
      </c>
      <c r="C554" s="189" t="s">
        <v>358</v>
      </c>
      <c r="D554" t="s">
        <v>341</v>
      </c>
      <c r="E554" t="s">
        <v>342</v>
      </c>
      <c r="F554" s="42" t="s">
        <v>170</v>
      </c>
      <c r="H554" s="211"/>
      <c r="I554" s="211"/>
      <c r="J554" s="211"/>
      <c r="K554" s="211"/>
      <c r="L554" s="211"/>
      <c r="M554" s="211"/>
      <c r="N554" s="211"/>
      <c r="O554" s="211"/>
      <c r="P554" s="211"/>
    </row>
    <row r="555" spans="1:16" x14ac:dyDescent="0.25">
      <c r="A555" s="189" t="s">
        <v>6918</v>
      </c>
      <c r="B555" s="189" t="s">
        <v>6969</v>
      </c>
      <c r="C555" s="189" t="s">
        <v>358</v>
      </c>
      <c r="D555" t="s">
        <v>292</v>
      </c>
      <c r="E555" t="s">
        <v>350</v>
      </c>
      <c r="F555" s="42" t="s">
        <v>170</v>
      </c>
      <c r="H555" s="211"/>
      <c r="I555" s="211"/>
      <c r="J555" s="211"/>
      <c r="K555" s="211"/>
      <c r="L555" s="211"/>
      <c r="M555" s="211"/>
      <c r="N555" s="211"/>
      <c r="O555" s="211"/>
      <c r="P555" s="211"/>
    </row>
    <row r="556" spans="1:16" x14ac:dyDescent="0.25">
      <c r="A556" s="189" t="s">
        <v>6918</v>
      </c>
      <c r="B556" s="189" t="s">
        <v>6970</v>
      </c>
      <c r="C556" s="189" t="s">
        <v>358</v>
      </c>
      <c r="D556" t="s">
        <v>299</v>
      </c>
      <c r="E556" t="s">
        <v>300</v>
      </c>
      <c r="F556" s="42" t="s">
        <v>170</v>
      </c>
      <c r="H556" s="211"/>
      <c r="I556" s="211"/>
      <c r="J556" s="211"/>
      <c r="K556" s="211"/>
      <c r="L556" s="211"/>
      <c r="M556" s="211"/>
      <c r="N556" s="211"/>
      <c r="O556" s="211"/>
      <c r="P556" s="211"/>
    </row>
    <row r="557" spans="1:16" x14ac:dyDescent="0.25">
      <c r="A557" s="189" t="s">
        <v>6918</v>
      </c>
      <c r="B557" s="189" t="s">
        <v>6971</v>
      </c>
      <c r="C557" s="189" t="s">
        <v>358</v>
      </c>
      <c r="D557" t="s">
        <v>330</v>
      </c>
      <c r="E557" t="s">
        <v>331</v>
      </c>
      <c r="F557" s="42" t="s">
        <v>170</v>
      </c>
      <c r="H557" s="211"/>
      <c r="I557" s="211"/>
      <c r="J557" s="211"/>
      <c r="K557" s="211"/>
      <c r="L557" s="211"/>
      <c r="M557" s="211"/>
      <c r="N557" s="211"/>
      <c r="O557" s="211"/>
      <c r="P557" s="211"/>
    </row>
    <row r="558" spans="1:16" x14ac:dyDescent="0.25">
      <c r="A558" s="189" t="s">
        <v>6918</v>
      </c>
      <c r="B558" s="189" t="s">
        <v>6972</v>
      </c>
      <c r="C558" s="189" t="s">
        <v>358</v>
      </c>
      <c r="D558" t="s">
        <v>295</v>
      </c>
      <c r="E558" t="s">
        <v>306</v>
      </c>
      <c r="F558" s="42" t="s">
        <v>170</v>
      </c>
      <c r="H558" s="211"/>
      <c r="I558" s="211"/>
      <c r="J558" s="211"/>
      <c r="K558" s="211"/>
      <c r="L558" s="211"/>
      <c r="M558" s="211"/>
      <c r="N558" s="211"/>
      <c r="O558" s="211"/>
      <c r="P558" s="211"/>
    </row>
    <row r="559" spans="1:16" x14ac:dyDescent="0.25">
      <c r="A559" s="189" t="s">
        <v>6918</v>
      </c>
      <c r="B559" s="189" t="s">
        <v>6973</v>
      </c>
      <c r="C559" s="189" t="s">
        <v>358</v>
      </c>
      <c r="D559" t="s">
        <v>295</v>
      </c>
      <c r="E559" t="s">
        <v>306</v>
      </c>
      <c r="F559" s="42" t="s">
        <v>170</v>
      </c>
      <c r="H559" s="211"/>
      <c r="I559" s="211"/>
      <c r="J559" s="211"/>
      <c r="K559" s="211"/>
      <c r="L559" s="211"/>
      <c r="M559" s="211"/>
      <c r="N559" s="211"/>
      <c r="O559" s="211"/>
      <c r="P559" s="211"/>
    </row>
    <row r="560" spans="1:16" x14ac:dyDescent="0.25">
      <c r="A560" s="189" t="s">
        <v>6918</v>
      </c>
      <c r="B560" s="189" t="s">
        <v>6974</v>
      </c>
      <c r="C560" s="189" t="s">
        <v>358</v>
      </c>
      <c r="D560" t="s">
        <v>295</v>
      </c>
      <c r="E560" t="s">
        <v>306</v>
      </c>
      <c r="F560" s="42" t="s">
        <v>170</v>
      </c>
      <c r="H560" s="211"/>
      <c r="I560" s="211"/>
      <c r="J560" s="211"/>
      <c r="K560" s="211"/>
      <c r="L560" s="211"/>
      <c r="M560" s="211"/>
      <c r="N560" s="211"/>
      <c r="O560" s="211"/>
      <c r="P560" s="211"/>
    </row>
    <row r="561" spans="1:16" x14ac:dyDescent="0.25">
      <c r="A561" s="189" t="s">
        <v>6918</v>
      </c>
      <c r="B561" s="189" t="s">
        <v>6975</v>
      </c>
      <c r="C561" s="189" t="s">
        <v>358</v>
      </c>
      <c r="D561" t="s">
        <v>292</v>
      </c>
      <c r="E561" t="s">
        <v>350</v>
      </c>
      <c r="F561" s="42" t="s">
        <v>170</v>
      </c>
      <c r="H561" s="211"/>
      <c r="I561" s="211"/>
      <c r="J561" s="211"/>
      <c r="K561" s="211"/>
      <c r="L561" s="211"/>
      <c r="M561" s="211"/>
      <c r="N561" s="211"/>
      <c r="O561" s="211"/>
      <c r="P561" s="211"/>
    </row>
    <row r="562" spans="1:16" x14ac:dyDescent="0.25">
      <c r="A562" s="189" t="s">
        <v>6918</v>
      </c>
      <c r="B562" s="189" t="s">
        <v>6976</v>
      </c>
      <c r="C562" s="189" t="s">
        <v>358</v>
      </c>
      <c r="D562" t="s">
        <v>292</v>
      </c>
      <c r="E562" t="s">
        <v>350</v>
      </c>
      <c r="F562" s="42" t="s">
        <v>170</v>
      </c>
      <c r="H562" s="211"/>
      <c r="I562" s="211"/>
      <c r="J562" s="211"/>
      <c r="K562" s="211"/>
      <c r="L562" s="211"/>
      <c r="M562" s="211"/>
      <c r="N562" s="211"/>
      <c r="O562" s="211"/>
      <c r="P562" s="211"/>
    </row>
    <row r="563" spans="1:16" x14ac:dyDescent="0.25">
      <c r="A563" s="189" t="s">
        <v>6918</v>
      </c>
      <c r="B563" s="189" t="s">
        <v>6977</v>
      </c>
      <c r="C563" s="189" t="s">
        <v>358</v>
      </c>
      <c r="D563" t="s">
        <v>326</v>
      </c>
      <c r="E563" t="s">
        <v>327</v>
      </c>
      <c r="F563" s="42" t="s">
        <v>170</v>
      </c>
      <c r="H563" s="211"/>
      <c r="I563" s="211"/>
      <c r="J563" s="211"/>
      <c r="K563" s="211"/>
      <c r="L563" s="211"/>
      <c r="M563" s="211"/>
      <c r="N563" s="211"/>
      <c r="O563" s="211"/>
      <c r="P563" s="211"/>
    </row>
    <row r="564" spans="1:16" x14ac:dyDescent="0.25">
      <c r="A564" s="189" t="s">
        <v>6918</v>
      </c>
      <c r="B564" s="189" t="s">
        <v>6978</v>
      </c>
      <c r="C564" s="189" t="s">
        <v>358</v>
      </c>
      <c r="D564" t="s">
        <v>295</v>
      </c>
      <c r="E564" t="s">
        <v>306</v>
      </c>
      <c r="F564" s="42" t="s">
        <v>170</v>
      </c>
      <c r="H564" s="211"/>
      <c r="I564" s="211"/>
      <c r="J564" s="211"/>
      <c r="K564" s="211"/>
      <c r="L564" s="211"/>
      <c r="M564" s="211"/>
      <c r="N564" s="211"/>
      <c r="O564" s="211"/>
      <c r="P564" s="211"/>
    </row>
    <row r="565" spans="1:16" x14ac:dyDescent="0.25">
      <c r="A565" s="189" t="s">
        <v>6918</v>
      </c>
      <c r="B565" s="189" t="s">
        <v>6979</v>
      </c>
      <c r="C565" s="189" t="s">
        <v>358</v>
      </c>
      <c r="D565" t="s">
        <v>295</v>
      </c>
      <c r="E565" t="s">
        <v>306</v>
      </c>
      <c r="F565" s="42" t="s">
        <v>170</v>
      </c>
      <c r="H565" s="211"/>
      <c r="I565" s="211"/>
      <c r="J565" s="211"/>
      <c r="K565" s="211"/>
      <c r="L565" s="211"/>
      <c r="M565" s="211"/>
      <c r="N565" s="211"/>
      <c r="O565" s="211"/>
      <c r="P565" s="211"/>
    </row>
    <row r="566" spans="1:16" x14ac:dyDescent="0.25">
      <c r="A566" s="189" t="s">
        <v>6918</v>
      </c>
      <c r="B566" s="189" t="s">
        <v>6980</v>
      </c>
      <c r="C566" s="189" t="s">
        <v>358</v>
      </c>
      <c r="D566" t="s">
        <v>301</v>
      </c>
      <c r="E566" t="s">
        <v>344</v>
      </c>
      <c r="F566" s="42" t="s">
        <v>170</v>
      </c>
      <c r="H566" s="211"/>
      <c r="I566" s="211"/>
      <c r="J566" s="211"/>
      <c r="K566" s="211"/>
      <c r="L566" s="211"/>
      <c r="M566" s="211"/>
      <c r="N566" s="211"/>
      <c r="O566" s="211"/>
      <c r="P566" s="211"/>
    </row>
    <row r="567" spans="1:16" x14ac:dyDescent="0.25">
      <c r="A567" s="189" t="s">
        <v>6918</v>
      </c>
      <c r="B567" s="189" t="s">
        <v>6981</v>
      </c>
      <c r="C567" s="189" t="s">
        <v>358</v>
      </c>
      <c r="D567" t="s">
        <v>295</v>
      </c>
      <c r="E567" t="s">
        <v>306</v>
      </c>
      <c r="F567" s="42" t="s">
        <v>170</v>
      </c>
      <c r="H567" s="211"/>
      <c r="I567" s="211"/>
      <c r="J567" s="211"/>
      <c r="K567" s="211"/>
      <c r="L567" s="211"/>
      <c r="M567" s="211"/>
      <c r="N567" s="211"/>
      <c r="O567" s="211"/>
      <c r="P567" s="211"/>
    </row>
    <row r="568" spans="1:16" x14ac:dyDescent="0.25">
      <c r="A568" s="189" t="s">
        <v>6918</v>
      </c>
      <c r="B568" s="189" t="s">
        <v>6982</v>
      </c>
      <c r="C568" s="189" t="s">
        <v>358</v>
      </c>
      <c r="D568" t="s">
        <v>301</v>
      </c>
      <c r="E568" t="s">
        <v>344</v>
      </c>
      <c r="F568" s="42" t="s">
        <v>170</v>
      </c>
      <c r="H568" s="211"/>
      <c r="I568" s="211"/>
      <c r="J568" s="211"/>
      <c r="K568" s="211"/>
      <c r="L568" s="211"/>
      <c r="M568" s="211"/>
      <c r="N568" s="211"/>
      <c r="O568" s="211"/>
      <c r="P568" s="211"/>
    </row>
    <row r="569" spans="1:16" x14ac:dyDescent="0.25">
      <c r="A569" s="189" t="s">
        <v>6918</v>
      </c>
      <c r="B569" s="189" t="s">
        <v>6983</v>
      </c>
      <c r="C569" s="189" t="s">
        <v>358</v>
      </c>
      <c r="D569" t="s">
        <v>292</v>
      </c>
      <c r="E569" t="s">
        <v>350</v>
      </c>
      <c r="F569" s="42" t="s">
        <v>170</v>
      </c>
      <c r="H569" s="211"/>
      <c r="I569" s="211"/>
      <c r="J569" s="211"/>
      <c r="K569" s="211"/>
      <c r="L569" s="211"/>
      <c r="M569" s="211"/>
      <c r="N569" s="211"/>
      <c r="O569" s="211"/>
      <c r="P569" s="211"/>
    </row>
    <row r="570" spans="1:16" x14ac:dyDescent="0.25">
      <c r="A570" s="189" t="s">
        <v>6918</v>
      </c>
      <c r="B570" s="189" t="s">
        <v>6984</v>
      </c>
      <c r="C570" s="189" t="s">
        <v>358</v>
      </c>
      <c r="D570" t="s">
        <v>296</v>
      </c>
      <c r="E570" t="s">
        <v>297</v>
      </c>
      <c r="F570" s="42" t="s">
        <v>170</v>
      </c>
      <c r="H570" s="211"/>
      <c r="I570" s="211"/>
      <c r="J570" s="211"/>
      <c r="K570" s="211"/>
      <c r="L570" s="211"/>
      <c r="M570" s="211"/>
      <c r="N570" s="211"/>
      <c r="O570" s="211"/>
      <c r="P570" s="211"/>
    </row>
    <row r="571" spans="1:16" x14ac:dyDescent="0.25">
      <c r="A571" s="189" t="s">
        <v>6918</v>
      </c>
      <c r="B571" s="189" t="s">
        <v>6985</v>
      </c>
      <c r="C571" s="189" t="s">
        <v>358</v>
      </c>
      <c r="D571" t="s">
        <v>328</v>
      </c>
      <c r="E571" t="s">
        <v>329</v>
      </c>
      <c r="F571" s="42" t="s">
        <v>170</v>
      </c>
      <c r="H571" s="211"/>
      <c r="I571" s="211"/>
      <c r="J571" s="211"/>
      <c r="K571" s="211"/>
      <c r="L571" s="211"/>
      <c r="M571" s="211"/>
      <c r="N571" s="211"/>
      <c r="O571" s="211"/>
      <c r="P571" s="211"/>
    </row>
    <row r="572" spans="1:16" x14ac:dyDescent="0.25">
      <c r="A572" s="189" t="s">
        <v>6918</v>
      </c>
      <c r="B572" s="189" t="s">
        <v>6986</v>
      </c>
      <c r="C572" s="189" t="s">
        <v>358</v>
      </c>
      <c r="D572" t="s">
        <v>330</v>
      </c>
      <c r="E572" t="s">
        <v>331</v>
      </c>
      <c r="F572" s="42" t="s">
        <v>170</v>
      </c>
      <c r="H572" s="211"/>
      <c r="I572" s="211"/>
      <c r="J572" s="211"/>
      <c r="K572" s="211"/>
      <c r="L572" s="211"/>
      <c r="M572" s="211"/>
      <c r="N572" s="211"/>
      <c r="O572" s="211"/>
      <c r="P572" s="211"/>
    </row>
    <row r="573" spans="1:16" x14ac:dyDescent="0.25">
      <c r="A573" s="189" t="s">
        <v>6918</v>
      </c>
      <c r="B573" s="189" t="s">
        <v>6987</v>
      </c>
      <c r="C573" s="189" t="s">
        <v>358</v>
      </c>
      <c r="D573" t="s">
        <v>332</v>
      </c>
      <c r="E573" t="s">
        <v>333</v>
      </c>
      <c r="F573" s="42" t="s">
        <v>170</v>
      </c>
      <c r="H573" s="211"/>
      <c r="I573" s="211"/>
      <c r="J573" s="211"/>
      <c r="K573" s="211"/>
      <c r="L573" s="211"/>
      <c r="M573" s="211"/>
      <c r="N573" s="211"/>
      <c r="O573" s="211"/>
      <c r="P573" s="211"/>
    </row>
    <row r="574" spans="1:16" x14ac:dyDescent="0.25">
      <c r="A574" s="189" t="s">
        <v>6918</v>
      </c>
      <c r="B574" s="189" t="s">
        <v>6988</v>
      </c>
      <c r="C574" s="189" t="s">
        <v>358</v>
      </c>
      <c r="D574" t="s">
        <v>294</v>
      </c>
      <c r="E574" t="s">
        <v>351</v>
      </c>
      <c r="F574" s="42" t="s">
        <v>170</v>
      </c>
      <c r="H574" s="211"/>
      <c r="I574" s="211"/>
      <c r="J574" s="211"/>
      <c r="K574" s="211"/>
      <c r="L574" s="211"/>
      <c r="M574" s="211"/>
      <c r="N574" s="211"/>
      <c r="O574" s="211"/>
      <c r="P574" s="211"/>
    </row>
    <row r="575" spans="1:16" x14ac:dyDescent="0.25">
      <c r="A575" s="189" t="s">
        <v>6918</v>
      </c>
      <c r="B575" s="189" t="s">
        <v>6989</v>
      </c>
      <c r="C575" s="189" t="s">
        <v>358</v>
      </c>
      <c r="D575" t="s">
        <v>341</v>
      </c>
      <c r="E575" t="s">
        <v>342</v>
      </c>
      <c r="F575" s="42" t="s">
        <v>170</v>
      </c>
      <c r="H575" s="211"/>
      <c r="I575" s="211"/>
      <c r="J575" s="211"/>
      <c r="K575" s="211"/>
      <c r="L575" s="211"/>
      <c r="M575" s="211"/>
      <c r="N575" s="211"/>
      <c r="O575" s="211"/>
      <c r="P575" s="211"/>
    </row>
    <row r="576" spans="1:16" x14ac:dyDescent="0.25">
      <c r="A576" s="189" t="s">
        <v>6918</v>
      </c>
      <c r="B576" s="189" t="s">
        <v>6990</v>
      </c>
      <c r="C576" s="189" t="s">
        <v>358</v>
      </c>
      <c r="D576" t="s">
        <v>296</v>
      </c>
      <c r="E576" t="s">
        <v>336</v>
      </c>
      <c r="F576" s="42" t="s">
        <v>360</v>
      </c>
      <c r="H576" s="211"/>
      <c r="I576" s="211"/>
      <c r="J576" s="211"/>
      <c r="K576" s="211"/>
      <c r="L576" s="211"/>
      <c r="M576" s="211"/>
      <c r="N576" s="211"/>
      <c r="O576" s="211"/>
      <c r="P576" s="211"/>
    </row>
    <row r="577" spans="1:16" x14ac:dyDescent="0.25">
      <c r="A577" s="189" t="s">
        <v>6991</v>
      </c>
      <c r="B577" s="189" t="s">
        <v>6992</v>
      </c>
      <c r="C577" s="189" t="s">
        <v>358</v>
      </c>
      <c r="D577" t="s">
        <v>391</v>
      </c>
      <c r="E577" t="s">
        <v>393</v>
      </c>
      <c r="F577" s="42" t="s">
        <v>118</v>
      </c>
      <c r="H577" s="211"/>
      <c r="I577" s="211"/>
      <c r="J577" s="211"/>
      <c r="K577" s="211"/>
      <c r="L577" s="211"/>
      <c r="M577" s="211"/>
      <c r="N577" s="211"/>
      <c r="O577" s="211"/>
      <c r="P577" s="211"/>
    </row>
    <row r="578" spans="1:16" x14ac:dyDescent="0.25">
      <c r="A578" s="189" t="s">
        <v>6991</v>
      </c>
      <c r="B578" s="189" t="s">
        <v>6993</v>
      </c>
      <c r="C578" s="189" t="s">
        <v>358</v>
      </c>
      <c r="D578" t="s">
        <v>404</v>
      </c>
      <c r="E578" t="s">
        <v>405</v>
      </c>
      <c r="F578" s="42" t="s">
        <v>118</v>
      </c>
      <c r="H578" s="211"/>
      <c r="I578" s="211"/>
      <c r="J578" s="211"/>
      <c r="K578" s="211"/>
      <c r="L578" s="211"/>
      <c r="M578" s="211"/>
      <c r="N578" s="211"/>
      <c r="O578" s="211"/>
      <c r="P578" s="211"/>
    </row>
    <row r="579" spans="1:16" x14ac:dyDescent="0.25">
      <c r="A579" s="189" t="s">
        <v>6991</v>
      </c>
      <c r="B579" s="189" t="s">
        <v>6994</v>
      </c>
      <c r="C579" s="189" t="s">
        <v>358</v>
      </c>
      <c r="D579" t="s">
        <v>400</v>
      </c>
      <c r="E579" t="s">
        <v>401</v>
      </c>
      <c r="F579" s="42" t="s">
        <v>118</v>
      </c>
      <c r="H579" s="211"/>
      <c r="I579" s="211"/>
      <c r="J579" s="211"/>
      <c r="K579" s="211"/>
      <c r="L579" s="211"/>
      <c r="M579" s="211"/>
      <c r="N579" s="211"/>
      <c r="O579" s="211"/>
      <c r="P579" s="211"/>
    </row>
    <row r="580" spans="1:16" x14ac:dyDescent="0.25">
      <c r="A580" s="189" t="s">
        <v>6991</v>
      </c>
      <c r="B580" s="189" t="s">
        <v>6995</v>
      </c>
      <c r="C580" s="189" t="s">
        <v>358</v>
      </c>
      <c r="D580" t="s">
        <v>3811</v>
      </c>
      <c r="E580" t="s">
        <v>3815</v>
      </c>
      <c r="F580" s="42" t="s">
        <v>118</v>
      </c>
      <c r="H580" s="211"/>
      <c r="I580" s="211"/>
      <c r="J580" s="211"/>
      <c r="K580" s="211"/>
      <c r="L580" s="211"/>
      <c r="M580" s="211"/>
      <c r="N580" s="211"/>
      <c r="O580" s="211"/>
      <c r="P580" s="211"/>
    </row>
    <row r="581" spans="1:16" x14ac:dyDescent="0.25">
      <c r="A581" s="189" t="s">
        <v>6991</v>
      </c>
      <c r="B581" s="189" t="s">
        <v>6996</v>
      </c>
      <c r="C581" s="189" t="s">
        <v>358</v>
      </c>
      <c r="D581" t="s">
        <v>3811</v>
      </c>
      <c r="E581" t="s">
        <v>3815</v>
      </c>
      <c r="F581" s="42" t="s">
        <v>118</v>
      </c>
      <c r="H581" s="211"/>
      <c r="I581" s="211"/>
      <c r="J581" s="211"/>
      <c r="K581" s="211"/>
      <c r="L581" s="211"/>
      <c r="M581" s="211"/>
      <c r="N581" s="211"/>
      <c r="O581" s="211"/>
      <c r="P581" s="211"/>
    </row>
    <row r="582" spans="1:16" x14ac:dyDescent="0.25">
      <c r="A582" s="189" t="s">
        <v>6991</v>
      </c>
      <c r="B582" s="189" t="s">
        <v>6997</v>
      </c>
      <c r="C582" s="189" t="s">
        <v>358</v>
      </c>
      <c r="D582" t="s">
        <v>3811</v>
      </c>
      <c r="E582" t="s">
        <v>3815</v>
      </c>
      <c r="F582" s="42" t="s">
        <v>118</v>
      </c>
      <c r="H582" s="211"/>
      <c r="I582" s="211"/>
      <c r="J582" s="211"/>
      <c r="K582" s="211"/>
      <c r="L582" s="211"/>
      <c r="M582" s="211"/>
      <c r="N582" s="211"/>
      <c r="O582" s="211"/>
      <c r="P582" s="211"/>
    </row>
    <row r="583" spans="1:16" x14ac:dyDescent="0.25">
      <c r="A583" s="189" t="s">
        <v>6991</v>
      </c>
      <c r="B583" s="189" t="s">
        <v>6998</v>
      </c>
      <c r="C583" s="189" t="s">
        <v>358</v>
      </c>
      <c r="D583" t="s">
        <v>3811</v>
      </c>
      <c r="E583" t="s">
        <v>3815</v>
      </c>
      <c r="F583" s="42" t="s">
        <v>118</v>
      </c>
      <c r="H583" s="211"/>
      <c r="I583" s="211"/>
      <c r="J583" s="211"/>
      <c r="K583" s="211"/>
      <c r="L583" s="211"/>
      <c r="M583" s="211"/>
      <c r="N583" s="211"/>
      <c r="O583" s="211"/>
      <c r="P583" s="211"/>
    </row>
    <row r="584" spans="1:16" x14ac:dyDescent="0.25">
      <c r="A584" s="189" t="s">
        <v>6991</v>
      </c>
      <c r="B584" s="189" t="s">
        <v>6999</v>
      </c>
      <c r="C584" s="189" t="s">
        <v>358</v>
      </c>
      <c r="D584" t="s">
        <v>415</v>
      </c>
      <c r="E584" t="s">
        <v>416</v>
      </c>
      <c r="F584" s="42" t="s">
        <v>118</v>
      </c>
      <c r="H584" s="211"/>
      <c r="I584" s="211"/>
      <c r="J584" s="211"/>
      <c r="K584" s="211"/>
      <c r="L584" s="211"/>
      <c r="M584" s="211"/>
      <c r="N584" s="211"/>
      <c r="O584" s="211"/>
      <c r="P584" s="211"/>
    </row>
    <row r="585" spans="1:16" x14ac:dyDescent="0.25">
      <c r="A585" s="189" t="s">
        <v>6991</v>
      </c>
      <c r="B585" s="189" t="s">
        <v>7000</v>
      </c>
      <c r="C585" s="189" t="s">
        <v>358</v>
      </c>
      <c r="D585" t="s">
        <v>3811</v>
      </c>
      <c r="E585" t="s">
        <v>3815</v>
      </c>
      <c r="F585" s="42" t="s">
        <v>118</v>
      </c>
      <c r="H585" s="211"/>
      <c r="I585" s="211"/>
      <c r="J585" s="211"/>
      <c r="K585" s="211"/>
      <c r="L585" s="211"/>
      <c r="M585" s="211"/>
      <c r="N585" s="211"/>
      <c r="O585" s="211"/>
      <c r="P585" s="211"/>
    </row>
    <row r="586" spans="1:16" x14ac:dyDescent="0.25">
      <c r="A586" s="189" t="s">
        <v>6991</v>
      </c>
      <c r="B586" s="189" t="s">
        <v>7001</v>
      </c>
      <c r="C586" s="189" t="s">
        <v>358</v>
      </c>
      <c r="D586" t="s">
        <v>3811</v>
      </c>
      <c r="E586" t="s">
        <v>3815</v>
      </c>
      <c r="F586" s="42" t="s">
        <v>118</v>
      </c>
      <c r="H586" s="211"/>
      <c r="I586" s="211"/>
      <c r="J586" s="211"/>
      <c r="K586" s="211"/>
      <c r="L586" s="211"/>
      <c r="M586" s="211"/>
      <c r="N586" s="211"/>
      <c r="O586" s="211"/>
      <c r="P586" s="211"/>
    </row>
    <row r="587" spans="1:16" x14ac:dyDescent="0.25">
      <c r="A587" s="189" t="s">
        <v>6991</v>
      </c>
      <c r="B587" s="189" t="s">
        <v>7002</v>
      </c>
      <c r="C587" s="189" t="s">
        <v>358</v>
      </c>
      <c r="D587" t="s">
        <v>415</v>
      </c>
      <c r="E587" t="s">
        <v>416</v>
      </c>
      <c r="F587" s="42" t="s">
        <v>118</v>
      </c>
      <c r="H587" s="211"/>
      <c r="I587" s="211"/>
      <c r="J587" s="211"/>
      <c r="K587" s="211"/>
      <c r="L587" s="211"/>
      <c r="M587" s="211"/>
      <c r="N587" s="211"/>
      <c r="O587" s="211"/>
      <c r="P587" s="211"/>
    </row>
    <row r="588" spans="1:16" x14ac:dyDescent="0.25">
      <c r="A588" s="189" t="s">
        <v>6991</v>
      </c>
      <c r="B588" s="189" t="s">
        <v>7003</v>
      </c>
      <c r="C588" s="189" t="s">
        <v>358</v>
      </c>
      <c r="D588" t="s">
        <v>3811</v>
      </c>
      <c r="E588" t="s">
        <v>3815</v>
      </c>
      <c r="F588" s="42" t="s">
        <v>118</v>
      </c>
      <c r="H588" s="211"/>
      <c r="I588" s="211"/>
      <c r="J588" s="211"/>
      <c r="K588" s="211"/>
      <c r="L588" s="211"/>
      <c r="M588" s="211"/>
      <c r="N588" s="211"/>
      <c r="O588" s="211"/>
      <c r="P588" s="211"/>
    </row>
    <row r="589" spans="1:16" x14ac:dyDescent="0.25">
      <c r="A589" s="189" t="s">
        <v>6991</v>
      </c>
      <c r="B589" s="189" t="s">
        <v>7004</v>
      </c>
      <c r="C589" s="189" t="s">
        <v>358</v>
      </c>
      <c r="D589" t="s">
        <v>3811</v>
      </c>
      <c r="E589" t="s">
        <v>3815</v>
      </c>
      <c r="F589" s="42" t="s">
        <v>118</v>
      </c>
      <c r="H589" s="211"/>
      <c r="I589" s="211"/>
      <c r="J589" s="211"/>
      <c r="K589" s="211"/>
      <c r="L589" s="211"/>
      <c r="M589" s="211"/>
      <c r="N589" s="211"/>
      <c r="O589" s="211"/>
      <c r="P589" s="211"/>
    </row>
    <row r="590" spans="1:16" x14ac:dyDescent="0.25">
      <c r="A590" s="189" t="s">
        <v>6991</v>
      </c>
      <c r="B590" s="189" t="s">
        <v>7005</v>
      </c>
      <c r="C590" s="189" t="s">
        <v>358</v>
      </c>
      <c r="D590" t="s">
        <v>396</v>
      </c>
      <c r="E590" t="s">
        <v>397</v>
      </c>
      <c r="F590" s="42" t="s">
        <v>118</v>
      </c>
      <c r="H590" s="211"/>
      <c r="I590" s="211"/>
      <c r="J590" s="211"/>
      <c r="K590" s="211"/>
      <c r="L590" s="211"/>
      <c r="M590" s="211"/>
      <c r="N590" s="211"/>
      <c r="O590" s="211"/>
      <c r="P590" s="211"/>
    </row>
    <row r="591" spans="1:16" x14ac:dyDescent="0.25">
      <c r="A591" s="189" t="s">
        <v>6991</v>
      </c>
      <c r="B591" s="189" t="s">
        <v>7006</v>
      </c>
      <c r="C591" s="189" t="s">
        <v>358</v>
      </c>
      <c r="D591" t="s">
        <v>3811</v>
      </c>
      <c r="E591" t="s">
        <v>3815</v>
      </c>
      <c r="F591" s="42" t="s">
        <v>118</v>
      </c>
      <c r="H591" s="211"/>
      <c r="I591" s="211"/>
      <c r="J591" s="211"/>
      <c r="K591" s="211"/>
      <c r="L591" s="211"/>
      <c r="M591" s="211"/>
      <c r="N591" s="211"/>
      <c r="O591" s="211"/>
      <c r="P591" s="211"/>
    </row>
    <row r="592" spans="1:16" x14ac:dyDescent="0.25">
      <c r="A592" s="189" t="s">
        <v>6991</v>
      </c>
      <c r="B592" s="189" t="s">
        <v>7007</v>
      </c>
      <c r="C592" s="189" t="s">
        <v>358</v>
      </c>
      <c r="D592" t="s">
        <v>391</v>
      </c>
      <c r="E592" t="s">
        <v>393</v>
      </c>
      <c r="F592" s="42" t="s">
        <v>118</v>
      </c>
      <c r="H592" s="211"/>
      <c r="I592" s="211"/>
      <c r="J592" s="211"/>
      <c r="K592" s="211"/>
      <c r="L592" s="211"/>
      <c r="M592" s="211"/>
      <c r="N592" s="211"/>
      <c r="O592" s="211"/>
      <c r="P592" s="211"/>
    </row>
    <row r="593" spans="1:16" x14ac:dyDescent="0.25">
      <c r="A593" s="189" t="s">
        <v>6991</v>
      </c>
      <c r="B593" s="189" t="s">
        <v>7008</v>
      </c>
      <c r="C593" s="189" t="s">
        <v>358</v>
      </c>
      <c r="D593" t="s">
        <v>3811</v>
      </c>
      <c r="E593" t="s">
        <v>3815</v>
      </c>
      <c r="F593" s="42" t="s">
        <v>118</v>
      </c>
      <c r="H593" s="211"/>
      <c r="I593" s="211"/>
      <c r="J593" s="211"/>
      <c r="K593" s="211"/>
      <c r="L593" s="211"/>
      <c r="M593" s="211"/>
      <c r="N593" s="211"/>
      <c r="O593" s="211"/>
      <c r="P593" s="211"/>
    </row>
    <row r="594" spans="1:16" x14ac:dyDescent="0.25">
      <c r="A594" s="189" t="s">
        <v>6991</v>
      </c>
      <c r="B594" s="189" t="s">
        <v>7009</v>
      </c>
      <c r="C594" s="189" t="s">
        <v>358</v>
      </c>
      <c r="D594" t="s">
        <v>400</v>
      </c>
      <c r="E594" t="s">
        <v>401</v>
      </c>
      <c r="F594" s="42" t="s">
        <v>118</v>
      </c>
      <c r="H594" s="211"/>
      <c r="I594" s="211"/>
      <c r="J594" s="211"/>
      <c r="K594" s="211"/>
      <c r="L594" s="211"/>
      <c r="M594" s="211"/>
      <c r="N594" s="211"/>
      <c r="O594" s="211"/>
      <c r="P594" s="211"/>
    </row>
    <row r="595" spans="1:16" x14ac:dyDescent="0.25">
      <c r="A595" s="189" t="s">
        <v>6991</v>
      </c>
      <c r="B595" s="189" t="s">
        <v>7010</v>
      </c>
      <c r="C595" s="189" t="s">
        <v>358</v>
      </c>
      <c r="D595" t="s">
        <v>437</v>
      </c>
      <c r="E595" t="s">
        <v>438</v>
      </c>
      <c r="F595" s="42" t="s">
        <v>118</v>
      </c>
      <c r="H595" s="211"/>
      <c r="I595" s="211"/>
      <c r="J595" s="211"/>
      <c r="K595" s="211"/>
      <c r="L595" s="211"/>
      <c r="M595" s="211"/>
      <c r="N595" s="211"/>
      <c r="O595" s="211"/>
      <c r="P595" s="211"/>
    </row>
    <row r="596" spans="1:16" x14ac:dyDescent="0.25">
      <c r="A596" s="189" t="s">
        <v>6991</v>
      </c>
      <c r="B596" s="189" t="s">
        <v>7011</v>
      </c>
      <c r="C596" s="189" t="s">
        <v>358</v>
      </c>
      <c r="D596" t="s">
        <v>391</v>
      </c>
      <c r="E596" t="s">
        <v>393</v>
      </c>
      <c r="F596" s="42" t="s">
        <v>118</v>
      </c>
      <c r="H596" s="211"/>
      <c r="I596" s="211"/>
      <c r="J596" s="211"/>
      <c r="K596" s="211"/>
      <c r="L596" s="211"/>
      <c r="M596" s="211"/>
      <c r="N596" s="211"/>
      <c r="O596" s="211"/>
      <c r="P596" s="211"/>
    </row>
    <row r="597" spans="1:16" x14ac:dyDescent="0.25">
      <c r="A597" s="189" t="s">
        <v>6991</v>
      </c>
      <c r="B597" s="189" t="s">
        <v>7012</v>
      </c>
      <c r="C597" s="189" t="s">
        <v>358</v>
      </c>
      <c r="D597" t="s">
        <v>3811</v>
      </c>
      <c r="E597" t="s">
        <v>3815</v>
      </c>
      <c r="F597" s="42" t="s">
        <v>118</v>
      </c>
      <c r="H597" s="211"/>
      <c r="I597" s="211"/>
      <c r="J597" s="211"/>
      <c r="K597" s="211"/>
      <c r="L597" s="211"/>
      <c r="M597" s="211"/>
      <c r="N597" s="211"/>
      <c r="O597" s="211"/>
      <c r="P597" s="211"/>
    </row>
    <row r="598" spans="1:16" x14ac:dyDescent="0.25">
      <c r="A598" s="189" t="s">
        <v>6991</v>
      </c>
      <c r="B598" s="189" t="s">
        <v>7013</v>
      </c>
      <c r="C598" s="189" t="s">
        <v>358</v>
      </c>
      <c r="D598" t="s">
        <v>391</v>
      </c>
      <c r="E598" t="s">
        <v>393</v>
      </c>
      <c r="F598" s="42" t="s">
        <v>118</v>
      </c>
      <c r="H598" s="211"/>
      <c r="I598" s="211"/>
      <c r="J598" s="211"/>
      <c r="K598" s="211"/>
      <c r="L598" s="211"/>
      <c r="M598" s="211"/>
      <c r="N598" s="211"/>
      <c r="O598" s="211"/>
      <c r="P598" s="211"/>
    </row>
    <row r="599" spans="1:16" x14ac:dyDescent="0.25">
      <c r="A599" s="189" t="s">
        <v>6991</v>
      </c>
      <c r="B599" s="189" t="s">
        <v>7014</v>
      </c>
      <c r="C599" s="189" t="s">
        <v>358</v>
      </c>
      <c r="D599" t="s">
        <v>404</v>
      </c>
      <c r="E599" t="s">
        <v>405</v>
      </c>
      <c r="F599" s="42" t="s">
        <v>118</v>
      </c>
      <c r="H599" s="211"/>
      <c r="I599" s="211"/>
      <c r="J599" s="211"/>
      <c r="K599" s="211"/>
      <c r="L599" s="211"/>
      <c r="M599" s="211"/>
      <c r="N599" s="211"/>
      <c r="O599" s="211"/>
      <c r="P599" s="211"/>
    </row>
    <row r="600" spans="1:16" x14ac:dyDescent="0.25">
      <c r="A600" s="189" t="s">
        <v>6991</v>
      </c>
      <c r="B600" s="189" t="s">
        <v>7015</v>
      </c>
      <c r="C600" s="189" t="s">
        <v>358</v>
      </c>
      <c r="D600" t="s">
        <v>391</v>
      </c>
      <c r="E600" t="s">
        <v>393</v>
      </c>
      <c r="F600" s="42" t="s">
        <v>118</v>
      </c>
      <c r="H600" s="211"/>
      <c r="I600" s="211"/>
      <c r="J600" s="211"/>
      <c r="K600" s="211"/>
      <c r="L600" s="211"/>
      <c r="M600" s="211"/>
      <c r="N600" s="211"/>
      <c r="O600" s="211"/>
      <c r="P600" s="211"/>
    </row>
    <row r="601" spans="1:16" x14ac:dyDescent="0.25">
      <c r="A601" s="189" t="s">
        <v>6991</v>
      </c>
      <c r="B601" s="189" t="s">
        <v>7016</v>
      </c>
      <c r="C601" s="189" t="s">
        <v>358</v>
      </c>
      <c r="D601" t="s">
        <v>391</v>
      </c>
      <c r="E601" t="s">
        <v>393</v>
      </c>
      <c r="F601" s="42" t="s">
        <v>118</v>
      </c>
      <c r="H601" s="211"/>
      <c r="I601" s="211"/>
      <c r="J601" s="211"/>
      <c r="K601" s="211"/>
      <c r="L601" s="211"/>
      <c r="M601" s="211"/>
      <c r="N601" s="211"/>
      <c r="O601" s="211"/>
      <c r="P601" s="211"/>
    </row>
    <row r="602" spans="1:16" x14ac:dyDescent="0.25">
      <c r="A602" s="189" t="s">
        <v>6991</v>
      </c>
      <c r="B602" s="189" t="s">
        <v>7017</v>
      </c>
      <c r="C602" s="189" t="s">
        <v>358</v>
      </c>
      <c r="D602" t="s">
        <v>3811</v>
      </c>
      <c r="E602" t="s">
        <v>3815</v>
      </c>
      <c r="F602" s="42" t="s">
        <v>118</v>
      </c>
      <c r="H602" s="211"/>
      <c r="I602" s="211"/>
      <c r="J602" s="211"/>
      <c r="K602" s="211"/>
      <c r="L602" s="211"/>
      <c r="M602" s="211"/>
      <c r="N602" s="211"/>
      <c r="O602" s="211"/>
      <c r="P602" s="211"/>
    </row>
    <row r="603" spans="1:16" x14ac:dyDescent="0.25">
      <c r="A603" s="189" t="s">
        <v>6991</v>
      </c>
      <c r="B603" s="189" t="s">
        <v>7018</v>
      </c>
      <c r="C603" s="189" t="s">
        <v>358</v>
      </c>
      <c r="D603" t="s">
        <v>391</v>
      </c>
      <c r="E603" t="s">
        <v>393</v>
      </c>
      <c r="F603" s="42" t="s">
        <v>118</v>
      </c>
      <c r="H603" s="211"/>
      <c r="I603" s="211"/>
      <c r="J603" s="211"/>
      <c r="K603" s="211"/>
      <c r="L603" s="211"/>
      <c r="M603" s="211"/>
      <c r="N603" s="211"/>
      <c r="O603" s="211"/>
      <c r="P603" s="211"/>
    </row>
    <row r="604" spans="1:16" x14ac:dyDescent="0.25">
      <c r="A604" s="189" t="s">
        <v>6991</v>
      </c>
      <c r="B604" s="189" t="s">
        <v>7019</v>
      </c>
      <c r="C604" s="189" t="s">
        <v>358</v>
      </c>
      <c r="D604" t="s">
        <v>3811</v>
      </c>
      <c r="E604" t="s">
        <v>3815</v>
      </c>
      <c r="F604" s="42" t="s">
        <v>118</v>
      </c>
      <c r="H604" s="211"/>
      <c r="I604" s="211"/>
      <c r="J604" s="211"/>
      <c r="K604" s="211"/>
      <c r="L604" s="211"/>
      <c r="M604" s="211"/>
      <c r="N604" s="211"/>
      <c r="O604" s="211"/>
      <c r="P604" s="211"/>
    </row>
    <row r="605" spans="1:16" x14ac:dyDescent="0.25">
      <c r="A605" s="189" t="s">
        <v>6991</v>
      </c>
      <c r="B605" s="189" t="s">
        <v>7020</v>
      </c>
      <c r="C605" s="189" t="s">
        <v>358</v>
      </c>
      <c r="D605" t="s">
        <v>3811</v>
      </c>
      <c r="E605" t="s">
        <v>3815</v>
      </c>
      <c r="F605" s="42" t="s">
        <v>118</v>
      </c>
      <c r="H605" s="211"/>
      <c r="I605" s="211"/>
      <c r="J605" s="211"/>
      <c r="K605" s="211"/>
      <c r="L605" s="211"/>
      <c r="M605" s="211"/>
      <c r="N605" s="211"/>
      <c r="O605" s="211"/>
      <c r="P605" s="211"/>
    </row>
    <row r="606" spans="1:16" x14ac:dyDescent="0.25">
      <c r="A606" s="189" t="s">
        <v>6991</v>
      </c>
      <c r="B606" s="189" t="s">
        <v>7021</v>
      </c>
      <c r="C606" s="189" t="s">
        <v>358</v>
      </c>
      <c r="D606" t="s">
        <v>398</v>
      </c>
      <c r="E606" t="s">
        <v>399</v>
      </c>
      <c r="F606" s="42" t="s">
        <v>118</v>
      </c>
      <c r="H606" s="211"/>
      <c r="I606" s="211"/>
      <c r="J606" s="211"/>
      <c r="K606" s="211"/>
      <c r="L606" s="211"/>
      <c r="M606" s="211"/>
      <c r="N606" s="211"/>
      <c r="O606" s="211"/>
      <c r="P606" s="211"/>
    </row>
    <row r="607" spans="1:16" x14ac:dyDescent="0.25">
      <c r="A607" s="189" t="s">
        <v>6991</v>
      </c>
      <c r="B607" s="189" t="s">
        <v>7022</v>
      </c>
      <c r="C607" s="189" t="s">
        <v>358</v>
      </c>
      <c r="D607" t="s">
        <v>415</v>
      </c>
      <c r="E607" t="s">
        <v>416</v>
      </c>
      <c r="F607" s="42" t="s">
        <v>118</v>
      </c>
      <c r="H607" s="211"/>
      <c r="I607" s="211"/>
      <c r="J607" s="211"/>
      <c r="K607" s="211"/>
      <c r="L607" s="211"/>
      <c r="M607" s="211"/>
      <c r="N607" s="211"/>
      <c r="O607" s="211"/>
      <c r="P607" s="211"/>
    </row>
    <row r="608" spans="1:16" x14ac:dyDescent="0.25">
      <c r="A608" s="189" t="s">
        <v>6991</v>
      </c>
      <c r="B608" s="189" t="s">
        <v>7023</v>
      </c>
      <c r="C608" s="189" t="s">
        <v>358</v>
      </c>
      <c r="D608" t="s">
        <v>439</v>
      </c>
      <c r="E608" t="s">
        <v>440</v>
      </c>
      <c r="F608" s="42" t="s">
        <v>118</v>
      </c>
      <c r="H608" s="211"/>
      <c r="I608" s="211"/>
      <c r="J608" s="211"/>
      <c r="K608" s="211"/>
      <c r="L608" s="211"/>
      <c r="M608" s="211"/>
      <c r="N608" s="211"/>
      <c r="O608" s="211"/>
      <c r="P608" s="211"/>
    </row>
    <row r="609" spans="1:16" x14ac:dyDescent="0.25">
      <c r="A609" s="189" t="s">
        <v>6991</v>
      </c>
      <c r="B609" s="189" t="s">
        <v>7024</v>
      </c>
      <c r="C609" s="189" t="s">
        <v>358</v>
      </c>
      <c r="D609" t="s">
        <v>391</v>
      </c>
      <c r="E609" t="s">
        <v>393</v>
      </c>
      <c r="F609" s="42" t="s">
        <v>118</v>
      </c>
      <c r="H609" s="211"/>
      <c r="I609" s="211"/>
      <c r="J609" s="211"/>
      <c r="K609" s="211"/>
      <c r="L609" s="211"/>
      <c r="M609" s="211"/>
      <c r="N609" s="211"/>
      <c r="O609" s="211"/>
      <c r="P609" s="211"/>
    </row>
    <row r="610" spans="1:16" x14ac:dyDescent="0.25">
      <c r="A610" s="189" t="s">
        <v>6991</v>
      </c>
      <c r="B610" s="189" t="s">
        <v>7025</v>
      </c>
      <c r="C610" s="189" t="s">
        <v>358</v>
      </c>
      <c r="D610" t="s">
        <v>3811</v>
      </c>
      <c r="E610" t="s">
        <v>3815</v>
      </c>
      <c r="F610" s="42" t="s">
        <v>118</v>
      </c>
      <c r="H610" s="211"/>
      <c r="I610" s="211"/>
      <c r="J610" s="211"/>
      <c r="K610" s="211"/>
      <c r="L610" s="211"/>
      <c r="M610" s="211"/>
      <c r="N610" s="211"/>
      <c r="O610" s="211"/>
      <c r="P610" s="211"/>
    </row>
    <row r="611" spans="1:16" x14ac:dyDescent="0.25">
      <c r="A611" s="189" t="s">
        <v>6991</v>
      </c>
      <c r="B611" s="189" t="s">
        <v>7026</v>
      </c>
      <c r="C611" s="189" t="s">
        <v>358</v>
      </c>
      <c r="D611" t="s">
        <v>3811</v>
      </c>
      <c r="E611" t="s">
        <v>3815</v>
      </c>
      <c r="F611" s="42" t="s">
        <v>118</v>
      </c>
      <c r="H611" s="211"/>
      <c r="I611" s="211"/>
      <c r="J611" s="211"/>
      <c r="K611" s="211"/>
      <c r="L611" s="211"/>
      <c r="M611" s="211"/>
      <c r="N611" s="211"/>
      <c r="O611" s="211"/>
      <c r="P611" s="211"/>
    </row>
    <row r="612" spans="1:16" x14ac:dyDescent="0.25">
      <c r="A612" s="189" t="s">
        <v>6991</v>
      </c>
      <c r="B612" s="189" t="s">
        <v>7027</v>
      </c>
      <c r="C612" s="189" t="s">
        <v>358</v>
      </c>
      <c r="D612" t="s">
        <v>439</v>
      </c>
      <c r="E612" t="s">
        <v>440</v>
      </c>
      <c r="F612" s="42" t="s">
        <v>118</v>
      </c>
      <c r="H612" s="211"/>
      <c r="I612" s="211"/>
      <c r="J612" s="211"/>
      <c r="K612" s="211"/>
      <c r="L612" s="211"/>
      <c r="M612" s="211"/>
      <c r="N612" s="211"/>
      <c r="O612" s="211"/>
      <c r="P612" s="211"/>
    </row>
    <row r="613" spans="1:16" x14ac:dyDescent="0.25">
      <c r="A613" s="189" t="s">
        <v>6991</v>
      </c>
      <c r="B613" s="189" t="s">
        <v>7028</v>
      </c>
      <c r="C613" s="189" t="s">
        <v>358</v>
      </c>
      <c r="D613" t="s">
        <v>3811</v>
      </c>
      <c r="E613" t="s">
        <v>3815</v>
      </c>
      <c r="F613" s="42" t="s">
        <v>118</v>
      </c>
      <c r="H613" s="211"/>
      <c r="I613" s="211"/>
      <c r="J613" s="211"/>
      <c r="K613" s="211"/>
      <c r="L613" s="211"/>
      <c r="M613" s="211"/>
      <c r="N613" s="211"/>
      <c r="O613" s="211"/>
      <c r="P613" s="211"/>
    </row>
    <row r="614" spans="1:16" x14ac:dyDescent="0.25">
      <c r="A614" s="189" t="s">
        <v>6991</v>
      </c>
      <c r="B614" s="189" t="s">
        <v>7029</v>
      </c>
      <c r="C614" s="189" t="s">
        <v>358</v>
      </c>
      <c r="D614" t="s">
        <v>3811</v>
      </c>
      <c r="E614" t="s">
        <v>3815</v>
      </c>
      <c r="F614" s="42" t="s">
        <v>118</v>
      </c>
      <c r="H614" s="211"/>
      <c r="I614" s="211"/>
      <c r="J614" s="211"/>
      <c r="K614" s="211"/>
      <c r="L614" s="211"/>
      <c r="M614" s="211"/>
      <c r="N614" s="211"/>
      <c r="O614" s="211"/>
      <c r="P614" s="211"/>
    </row>
    <row r="615" spans="1:16" x14ac:dyDescent="0.25">
      <c r="A615" s="189" t="s">
        <v>6991</v>
      </c>
      <c r="B615" s="189" t="s">
        <v>7030</v>
      </c>
      <c r="C615" s="189" t="s">
        <v>358</v>
      </c>
      <c r="D615" t="s">
        <v>439</v>
      </c>
      <c r="E615" t="s">
        <v>440</v>
      </c>
      <c r="F615" s="42" t="s">
        <v>118</v>
      </c>
      <c r="H615" s="211"/>
      <c r="I615" s="211"/>
      <c r="J615" s="211"/>
      <c r="K615" s="211"/>
      <c r="L615" s="211"/>
      <c r="M615" s="211"/>
      <c r="N615" s="211"/>
      <c r="O615" s="211"/>
      <c r="P615" s="211"/>
    </row>
    <row r="616" spans="1:16" x14ac:dyDescent="0.25">
      <c r="A616" s="189" t="s">
        <v>6991</v>
      </c>
      <c r="B616" s="189" t="s">
        <v>7031</v>
      </c>
      <c r="C616" s="189" t="s">
        <v>358</v>
      </c>
      <c r="D616" t="s">
        <v>415</v>
      </c>
      <c r="E616" t="s">
        <v>416</v>
      </c>
      <c r="F616" s="42" t="s">
        <v>118</v>
      </c>
      <c r="H616" s="211"/>
      <c r="I616" s="211"/>
      <c r="J616" s="211"/>
      <c r="K616" s="211"/>
      <c r="L616" s="211"/>
      <c r="M616" s="211"/>
      <c r="N616" s="211"/>
      <c r="O616" s="211"/>
      <c r="P616" s="211"/>
    </row>
    <row r="617" spans="1:16" x14ac:dyDescent="0.25">
      <c r="A617" s="189" t="s">
        <v>6991</v>
      </c>
      <c r="B617" s="189" t="s">
        <v>7032</v>
      </c>
      <c r="C617" s="189" t="s">
        <v>358</v>
      </c>
      <c r="D617" t="s">
        <v>415</v>
      </c>
      <c r="E617" t="s">
        <v>416</v>
      </c>
      <c r="F617" s="42" t="s">
        <v>118</v>
      </c>
      <c r="H617" s="211"/>
      <c r="I617" s="211"/>
      <c r="J617" s="211"/>
      <c r="K617" s="211"/>
      <c r="L617" s="211"/>
      <c r="M617" s="211"/>
      <c r="N617" s="211"/>
      <c r="O617" s="211"/>
      <c r="P617" s="211"/>
    </row>
    <row r="618" spans="1:16" x14ac:dyDescent="0.25">
      <c r="A618" s="189" t="s">
        <v>6991</v>
      </c>
      <c r="B618" s="189" t="s">
        <v>7033</v>
      </c>
      <c r="C618" s="189" t="s">
        <v>358</v>
      </c>
      <c r="D618" t="s">
        <v>3811</v>
      </c>
      <c r="E618" t="s">
        <v>3815</v>
      </c>
      <c r="F618" s="42" t="s">
        <v>118</v>
      </c>
      <c r="H618" s="211"/>
      <c r="I618" s="211"/>
      <c r="J618" s="211"/>
      <c r="K618" s="211"/>
      <c r="L618" s="211"/>
      <c r="M618" s="211"/>
      <c r="N618" s="211"/>
      <c r="O618" s="211"/>
      <c r="P618" s="211"/>
    </row>
    <row r="619" spans="1:16" x14ac:dyDescent="0.25">
      <c r="A619" s="189" t="s">
        <v>6991</v>
      </c>
      <c r="B619" s="189" t="s">
        <v>7034</v>
      </c>
      <c r="C619" s="189" t="s">
        <v>358</v>
      </c>
      <c r="D619" t="s">
        <v>429</v>
      </c>
      <c r="E619" t="s">
        <v>430</v>
      </c>
      <c r="F619" s="42" t="s">
        <v>118</v>
      </c>
      <c r="H619" s="211"/>
      <c r="I619" s="211"/>
      <c r="J619" s="211"/>
      <c r="K619" s="211"/>
      <c r="L619" s="211"/>
      <c r="M619" s="211"/>
      <c r="N619" s="211"/>
      <c r="O619" s="211"/>
      <c r="P619" s="211"/>
    </row>
    <row r="620" spans="1:16" x14ac:dyDescent="0.25">
      <c r="A620" s="189" t="s">
        <v>6991</v>
      </c>
      <c r="B620" s="189" t="s">
        <v>7035</v>
      </c>
      <c r="C620" s="189" t="s">
        <v>358</v>
      </c>
      <c r="D620" t="s">
        <v>415</v>
      </c>
      <c r="E620" t="s">
        <v>416</v>
      </c>
      <c r="F620" s="42" t="s">
        <v>118</v>
      </c>
      <c r="H620" s="211"/>
      <c r="I620" s="211"/>
      <c r="J620" s="211"/>
      <c r="K620" s="211"/>
      <c r="L620" s="211"/>
      <c r="M620" s="211"/>
      <c r="N620" s="211"/>
      <c r="O620" s="211"/>
      <c r="P620" s="211"/>
    </row>
    <row r="621" spans="1:16" x14ac:dyDescent="0.25">
      <c r="A621" s="189" t="s">
        <v>6991</v>
      </c>
      <c r="B621" s="189" t="s">
        <v>7036</v>
      </c>
      <c r="C621" s="189" t="s">
        <v>358</v>
      </c>
      <c r="D621" t="s">
        <v>3811</v>
      </c>
      <c r="E621" t="s">
        <v>3815</v>
      </c>
      <c r="F621" s="42" t="s">
        <v>118</v>
      </c>
      <c r="H621" s="211"/>
      <c r="I621" s="211"/>
      <c r="J621" s="211"/>
      <c r="K621" s="211"/>
      <c r="L621" s="211"/>
      <c r="M621" s="211"/>
      <c r="N621" s="211"/>
      <c r="O621" s="211"/>
      <c r="P621" s="211"/>
    </row>
    <row r="622" spans="1:16" x14ac:dyDescent="0.25">
      <c r="A622" s="189" t="s">
        <v>6991</v>
      </c>
      <c r="B622" s="189" t="s">
        <v>7037</v>
      </c>
      <c r="C622" s="189" t="s">
        <v>358</v>
      </c>
      <c r="D622" t="s">
        <v>3811</v>
      </c>
      <c r="E622" t="s">
        <v>3815</v>
      </c>
      <c r="F622" s="42" t="s">
        <v>118</v>
      </c>
      <c r="H622" s="211"/>
      <c r="I622" s="211"/>
      <c r="J622" s="211"/>
      <c r="K622" s="211"/>
      <c r="L622" s="211"/>
      <c r="M622" s="211"/>
      <c r="N622" s="211"/>
      <c r="O622" s="211"/>
      <c r="P622" s="211"/>
    </row>
    <row r="623" spans="1:16" x14ac:dyDescent="0.25">
      <c r="A623" s="189" t="s">
        <v>6991</v>
      </c>
      <c r="B623" s="189" t="s">
        <v>7038</v>
      </c>
      <c r="C623" s="189" t="s">
        <v>358</v>
      </c>
      <c r="D623" t="s">
        <v>3811</v>
      </c>
      <c r="E623" t="s">
        <v>3815</v>
      </c>
      <c r="F623" s="42" t="s">
        <v>118</v>
      </c>
      <c r="H623" s="211"/>
      <c r="I623" s="211"/>
      <c r="J623" s="211"/>
      <c r="K623" s="211"/>
      <c r="L623" s="211"/>
      <c r="M623" s="211"/>
      <c r="N623" s="211"/>
      <c r="O623" s="211"/>
      <c r="P623" s="211"/>
    </row>
    <row r="624" spans="1:16" x14ac:dyDescent="0.25">
      <c r="A624" s="189" t="s">
        <v>6991</v>
      </c>
      <c r="B624" s="189" t="s">
        <v>7039</v>
      </c>
      <c r="C624" s="189" t="s">
        <v>358</v>
      </c>
      <c r="D624" t="s">
        <v>415</v>
      </c>
      <c r="E624" t="s">
        <v>416</v>
      </c>
      <c r="F624" s="42" t="s">
        <v>118</v>
      </c>
      <c r="H624" s="211"/>
      <c r="I624" s="211"/>
      <c r="J624" s="211"/>
      <c r="K624" s="211"/>
      <c r="L624" s="211"/>
      <c r="M624" s="211"/>
      <c r="N624" s="211"/>
      <c r="O624" s="211"/>
      <c r="P624" s="211"/>
    </row>
    <row r="625" spans="1:16" x14ac:dyDescent="0.25">
      <c r="A625" s="189" t="s">
        <v>6991</v>
      </c>
      <c r="B625" s="189" t="s">
        <v>7040</v>
      </c>
      <c r="C625" s="189" t="s">
        <v>358</v>
      </c>
      <c r="D625" t="s">
        <v>415</v>
      </c>
      <c r="E625" t="s">
        <v>416</v>
      </c>
      <c r="F625" s="42" t="s">
        <v>118</v>
      </c>
      <c r="H625" s="211"/>
      <c r="I625" s="211"/>
      <c r="J625" s="211"/>
      <c r="K625" s="211"/>
      <c r="L625" s="211"/>
      <c r="M625" s="211"/>
      <c r="N625" s="211"/>
      <c r="O625" s="211"/>
      <c r="P625" s="211"/>
    </row>
    <row r="626" spans="1:16" x14ac:dyDescent="0.25">
      <c r="A626" s="189" t="s">
        <v>6991</v>
      </c>
      <c r="B626" s="189" t="s">
        <v>7041</v>
      </c>
      <c r="C626" s="189" t="s">
        <v>358</v>
      </c>
      <c r="D626" t="s">
        <v>3811</v>
      </c>
      <c r="E626" t="s">
        <v>3815</v>
      </c>
      <c r="F626" s="42" t="s">
        <v>118</v>
      </c>
      <c r="H626" s="211"/>
      <c r="I626" s="211"/>
      <c r="J626" s="211"/>
      <c r="K626" s="211"/>
      <c r="L626" s="211"/>
      <c r="M626" s="211"/>
      <c r="N626" s="211"/>
      <c r="O626" s="211"/>
      <c r="P626" s="211"/>
    </row>
    <row r="627" spans="1:16" x14ac:dyDescent="0.25">
      <c r="A627" s="189" t="s">
        <v>6991</v>
      </c>
      <c r="B627" s="189" t="s">
        <v>7042</v>
      </c>
      <c r="C627" s="189" t="s">
        <v>358</v>
      </c>
      <c r="D627" t="s">
        <v>423</v>
      </c>
      <c r="E627" t="s">
        <v>424</v>
      </c>
      <c r="F627" s="42" t="s">
        <v>118</v>
      </c>
      <c r="H627" s="211"/>
      <c r="I627" s="211"/>
      <c r="J627" s="211"/>
      <c r="K627" s="211"/>
      <c r="L627" s="211"/>
      <c r="M627" s="211"/>
      <c r="N627" s="211"/>
      <c r="O627" s="211"/>
      <c r="P627" s="211"/>
    </row>
    <row r="628" spans="1:16" x14ac:dyDescent="0.25">
      <c r="A628" s="189" t="s">
        <v>6991</v>
      </c>
      <c r="B628" s="189" t="s">
        <v>7043</v>
      </c>
      <c r="C628" s="189" t="s">
        <v>358</v>
      </c>
      <c r="D628" t="s">
        <v>387</v>
      </c>
      <c r="E628" t="s">
        <v>388</v>
      </c>
      <c r="F628" s="42" t="s">
        <v>118</v>
      </c>
      <c r="H628" s="211"/>
      <c r="I628" s="211"/>
      <c r="J628" s="211"/>
      <c r="K628" s="211"/>
      <c r="L628" s="211"/>
      <c r="M628" s="211"/>
      <c r="N628" s="211"/>
      <c r="O628" s="211"/>
      <c r="P628" s="211"/>
    </row>
    <row r="629" spans="1:16" x14ac:dyDescent="0.25">
      <c r="A629" s="189" t="s">
        <v>6991</v>
      </c>
      <c r="B629" s="189" t="s">
        <v>7044</v>
      </c>
      <c r="C629" s="189" t="s">
        <v>358</v>
      </c>
      <c r="D629" t="s">
        <v>415</v>
      </c>
      <c r="E629" t="s">
        <v>416</v>
      </c>
      <c r="F629" s="42" t="s">
        <v>118</v>
      </c>
      <c r="H629" s="211"/>
      <c r="I629" s="211"/>
      <c r="J629" s="211"/>
      <c r="K629" s="211"/>
      <c r="L629" s="211"/>
      <c r="M629" s="211"/>
      <c r="N629" s="211"/>
      <c r="O629" s="211"/>
      <c r="P629" s="211"/>
    </row>
    <row r="630" spans="1:16" x14ac:dyDescent="0.25">
      <c r="A630" s="189" t="s">
        <v>6991</v>
      </c>
      <c r="B630" s="189" t="s">
        <v>7045</v>
      </c>
      <c r="C630" s="189" t="s">
        <v>358</v>
      </c>
      <c r="D630" t="s">
        <v>391</v>
      </c>
      <c r="E630" t="s">
        <v>392</v>
      </c>
      <c r="F630" s="42" t="s">
        <v>118</v>
      </c>
      <c r="H630" s="211"/>
      <c r="I630" s="211"/>
      <c r="J630" s="211"/>
      <c r="K630" s="211"/>
      <c r="L630" s="211"/>
      <c r="M630" s="211"/>
      <c r="N630" s="211"/>
      <c r="O630" s="211"/>
      <c r="P630" s="211"/>
    </row>
    <row r="631" spans="1:16" x14ac:dyDescent="0.25">
      <c r="A631" s="189" t="s">
        <v>6991</v>
      </c>
      <c r="B631" s="189" t="s">
        <v>7046</v>
      </c>
      <c r="C631" s="189" t="s">
        <v>358</v>
      </c>
      <c r="D631" t="s">
        <v>3811</v>
      </c>
      <c r="E631" t="s">
        <v>3815</v>
      </c>
      <c r="F631" s="42" t="s">
        <v>118</v>
      </c>
      <c r="H631" s="211"/>
      <c r="I631" s="211"/>
      <c r="J631" s="211"/>
      <c r="K631" s="211"/>
      <c r="L631" s="211"/>
      <c r="M631" s="211"/>
      <c r="N631" s="211"/>
      <c r="O631" s="211"/>
      <c r="P631" s="211"/>
    </row>
    <row r="632" spans="1:16" x14ac:dyDescent="0.25">
      <c r="A632" s="189" t="s">
        <v>6991</v>
      </c>
      <c r="B632" s="189" t="s">
        <v>7047</v>
      </c>
      <c r="C632" s="189" t="s">
        <v>358</v>
      </c>
      <c r="D632" t="s">
        <v>415</v>
      </c>
      <c r="E632" t="s">
        <v>416</v>
      </c>
      <c r="F632" s="42" t="s">
        <v>118</v>
      </c>
      <c r="H632" s="211"/>
      <c r="I632" s="211"/>
      <c r="J632" s="211"/>
      <c r="K632" s="211"/>
      <c r="L632" s="211"/>
      <c r="M632" s="211"/>
      <c r="N632" s="211"/>
      <c r="O632" s="211"/>
      <c r="P632" s="211"/>
    </row>
    <row r="633" spans="1:16" x14ac:dyDescent="0.25">
      <c r="A633" s="189" t="s">
        <v>6991</v>
      </c>
      <c r="B633" s="189" t="s">
        <v>7048</v>
      </c>
      <c r="C633" s="189" t="s">
        <v>358</v>
      </c>
      <c r="D633" t="s">
        <v>415</v>
      </c>
      <c r="E633" t="s">
        <v>416</v>
      </c>
      <c r="F633" s="42" t="s">
        <v>118</v>
      </c>
      <c r="H633" s="211"/>
      <c r="I633" s="211"/>
      <c r="J633" s="211"/>
      <c r="K633" s="211"/>
      <c r="L633" s="211"/>
      <c r="M633" s="211"/>
      <c r="N633" s="211"/>
      <c r="O633" s="211"/>
      <c r="P633" s="211"/>
    </row>
    <row r="634" spans="1:16" x14ac:dyDescent="0.25">
      <c r="A634" s="189" t="s">
        <v>6991</v>
      </c>
      <c r="B634" s="189" t="s">
        <v>7049</v>
      </c>
      <c r="C634" s="189" t="s">
        <v>358</v>
      </c>
      <c r="D634" t="s">
        <v>415</v>
      </c>
      <c r="E634" t="s">
        <v>416</v>
      </c>
      <c r="F634" s="42" t="s">
        <v>118</v>
      </c>
      <c r="H634" s="211"/>
      <c r="I634" s="211"/>
      <c r="J634" s="211"/>
      <c r="K634" s="211"/>
      <c r="L634" s="211"/>
      <c r="M634" s="211"/>
      <c r="N634" s="211"/>
      <c r="O634" s="211"/>
      <c r="P634" s="211"/>
    </row>
    <row r="635" spans="1:16" x14ac:dyDescent="0.25">
      <c r="A635" s="189" t="s">
        <v>6991</v>
      </c>
      <c r="B635" s="189" t="s">
        <v>7050</v>
      </c>
      <c r="C635" s="189" t="s">
        <v>358</v>
      </c>
      <c r="D635" t="s">
        <v>415</v>
      </c>
      <c r="E635" t="s">
        <v>416</v>
      </c>
      <c r="F635" s="42" t="s">
        <v>118</v>
      </c>
      <c r="H635" s="211"/>
      <c r="I635" s="211"/>
      <c r="J635" s="211"/>
      <c r="K635" s="211"/>
      <c r="L635" s="211"/>
      <c r="M635" s="211"/>
      <c r="N635" s="211"/>
      <c r="O635" s="211"/>
      <c r="P635" s="211"/>
    </row>
    <row r="636" spans="1:16" x14ac:dyDescent="0.25">
      <c r="A636" s="189" t="s">
        <v>6991</v>
      </c>
      <c r="B636" s="189" t="s">
        <v>7051</v>
      </c>
      <c r="C636" s="189" t="s">
        <v>358</v>
      </c>
      <c r="D636" t="s">
        <v>439</v>
      </c>
      <c r="E636" t="s">
        <v>440</v>
      </c>
      <c r="F636" s="42" t="s">
        <v>118</v>
      </c>
      <c r="H636" s="211"/>
      <c r="I636" s="211"/>
      <c r="J636" s="211"/>
      <c r="K636" s="211"/>
      <c r="L636" s="211"/>
      <c r="M636" s="211"/>
      <c r="N636" s="211"/>
      <c r="O636" s="211"/>
      <c r="P636" s="211"/>
    </row>
    <row r="637" spans="1:16" x14ac:dyDescent="0.25">
      <c r="A637" s="189" t="s">
        <v>6991</v>
      </c>
      <c r="B637" s="189" t="s">
        <v>7052</v>
      </c>
      <c r="C637" s="189" t="s">
        <v>358</v>
      </c>
      <c r="D637" t="s">
        <v>423</v>
      </c>
      <c r="E637" t="s">
        <v>424</v>
      </c>
      <c r="F637" s="42" t="s">
        <v>118</v>
      </c>
      <c r="H637" s="211"/>
      <c r="I637" s="211"/>
      <c r="J637" s="211"/>
      <c r="K637" s="211"/>
      <c r="L637" s="211"/>
      <c r="M637" s="211"/>
      <c r="N637" s="211"/>
      <c r="O637" s="211"/>
      <c r="P637" s="211"/>
    </row>
    <row r="638" spans="1:16" x14ac:dyDescent="0.25">
      <c r="A638" s="189" t="s">
        <v>6991</v>
      </c>
      <c r="B638" s="189" t="s">
        <v>7053</v>
      </c>
      <c r="C638" s="189" t="s">
        <v>358</v>
      </c>
      <c r="D638" t="s">
        <v>3811</v>
      </c>
      <c r="E638" t="s">
        <v>3815</v>
      </c>
      <c r="F638" s="42" t="s">
        <v>118</v>
      </c>
      <c r="H638" s="211"/>
      <c r="I638" s="211"/>
      <c r="J638" s="211"/>
      <c r="K638" s="211"/>
      <c r="L638" s="211"/>
      <c r="M638" s="211"/>
      <c r="N638" s="211"/>
      <c r="O638" s="211"/>
      <c r="P638" s="211"/>
    </row>
    <row r="639" spans="1:16" x14ac:dyDescent="0.25">
      <c r="A639" s="189" t="s">
        <v>6991</v>
      </c>
      <c r="B639" s="189" t="s">
        <v>7054</v>
      </c>
      <c r="C639" s="189" t="s">
        <v>358</v>
      </c>
      <c r="D639" t="s">
        <v>415</v>
      </c>
      <c r="E639" t="s">
        <v>416</v>
      </c>
      <c r="F639" s="42" t="s">
        <v>118</v>
      </c>
      <c r="H639" s="211"/>
      <c r="I639" s="211"/>
      <c r="J639" s="211"/>
      <c r="K639" s="211"/>
      <c r="L639" s="211"/>
      <c r="M639" s="211"/>
      <c r="N639" s="211"/>
      <c r="O639" s="211"/>
      <c r="P639" s="211"/>
    </row>
    <row r="640" spans="1:16" x14ac:dyDescent="0.25">
      <c r="A640" s="189" t="s">
        <v>6991</v>
      </c>
      <c r="B640" s="189" t="s">
        <v>7055</v>
      </c>
      <c r="C640" s="189" t="s">
        <v>358</v>
      </c>
      <c r="D640" t="s">
        <v>415</v>
      </c>
      <c r="E640" t="s">
        <v>416</v>
      </c>
      <c r="F640" s="42" t="s">
        <v>118</v>
      </c>
      <c r="H640" s="211"/>
      <c r="I640" s="211"/>
      <c r="J640" s="211"/>
      <c r="K640" s="211"/>
      <c r="L640" s="211"/>
      <c r="M640" s="211"/>
      <c r="N640" s="211"/>
      <c r="O640" s="211"/>
      <c r="P640" s="211"/>
    </row>
    <row r="641" spans="1:16" x14ac:dyDescent="0.25">
      <c r="A641" s="189" t="s">
        <v>6991</v>
      </c>
      <c r="B641" s="189" t="s">
        <v>7056</v>
      </c>
      <c r="C641" s="189" t="s">
        <v>358</v>
      </c>
      <c r="D641" t="s">
        <v>415</v>
      </c>
      <c r="E641" t="s">
        <v>416</v>
      </c>
      <c r="F641" s="42" t="s">
        <v>118</v>
      </c>
      <c r="H641" s="211"/>
      <c r="I641" s="211"/>
      <c r="J641" s="211"/>
      <c r="K641" s="211"/>
      <c r="L641" s="211"/>
      <c r="M641" s="211"/>
      <c r="N641" s="211"/>
      <c r="O641" s="211"/>
      <c r="P641" s="211"/>
    </row>
    <row r="642" spans="1:16" x14ac:dyDescent="0.25">
      <c r="A642" s="189" t="s">
        <v>6991</v>
      </c>
      <c r="B642" s="189" t="s">
        <v>7057</v>
      </c>
      <c r="C642" s="189" t="s">
        <v>358</v>
      </c>
      <c r="D642" t="s">
        <v>415</v>
      </c>
      <c r="E642" t="s">
        <v>416</v>
      </c>
      <c r="F642" s="42" t="s">
        <v>118</v>
      </c>
      <c r="H642" s="211"/>
      <c r="I642" s="211"/>
      <c r="J642" s="211"/>
      <c r="K642" s="211"/>
      <c r="L642" s="211"/>
      <c r="M642" s="211"/>
      <c r="N642" s="211"/>
      <c r="O642" s="211"/>
      <c r="P642" s="211"/>
    </row>
    <row r="643" spans="1:16" x14ac:dyDescent="0.25">
      <c r="A643" s="189" t="s">
        <v>6991</v>
      </c>
      <c r="B643" s="189" t="s">
        <v>7058</v>
      </c>
      <c r="C643" s="189" t="s">
        <v>358</v>
      </c>
      <c r="D643" t="s">
        <v>415</v>
      </c>
      <c r="E643" t="s">
        <v>416</v>
      </c>
      <c r="F643" s="42" t="s">
        <v>118</v>
      </c>
      <c r="H643" s="211"/>
      <c r="I643" s="211"/>
      <c r="J643" s="211"/>
      <c r="K643" s="211"/>
      <c r="L643" s="211"/>
      <c r="M643" s="211"/>
      <c r="N643" s="211"/>
      <c r="O643" s="211"/>
      <c r="P643" s="211"/>
    </row>
    <row r="644" spans="1:16" x14ac:dyDescent="0.25">
      <c r="A644" s="189" t="s">
        <v>6991</v>
      </c>
      <c r="B644" s="189" t="s">
        <v>7059</v>
      </c>
      <c r="C644" s="189" t="s">
        <v>358</v>
      </c>
      <c r="D644" t="s">
        <v>3811</v>
      </c>
      <c r="E644" t="s">
        <v>3815</v>
      </c>
      <c r="F644" s="42" t="s">
        <v>118</v>
      </c>
      <c r="H644" s="211"/>
      <c r="I644" s="211"/>
      <c r="J644" s="211"/>
      <c r="K644" s="211"/>
      <c r="L644" s="211"/>
      <c r="M644" s="211"/>
      <c r="N644" s="211"/>
      <c r="O644" s="211"/>
      <c r="P644" s="211"/>
    </row>
    <row r="645" spans="1:16" x14ac:dyDescent="0.25">
      <c r="A645" s="189" t="s">
        <v>6991</v>
      </c>
      <c r="B645" s="189" t="s">
        <v>7060</v>
      </c>
      <c r="C645" s="189" t="s">
        <v>358</v>
      </c>
      <c r="D645" t="s">
        <v>3811</v>
      </c>
      <c r="E645" t="s">
        <v>3815</v>
      </c>
      <c r="F645" s="42" t="s">
        <v>118</v>
      </c>
      <c r="H645" s="211"/>
      <c r="I645" s="211"/>
      <c r="J645" s="211"/>
      <c r="K645" s="211"/>
      <c r="L645" s="211"/>
      <c r="M645" s="211"/>
      <c r="N645" s="211"/>
      <c r="O645" s="211"/>
      <c r="P645" s="211"/>
    </row>
    <row r="646" spans="1:16" x14ac:dyDescent="0.25">
      <c r="A646" s="189" t="s">
        <v>6991</v>
      </c>
      <c r="B646" s="189" t="s">
        <v>7061</v>
      </c>
      <c r="C646" s="189" t="s">
        <v>358</v>
      </c>
      <c r="D646" t="s">
        <v>3811</v>
      </c>
      <c r="E646" t="s">
        <v>3815</v>
      </c>
      <c r="F646" s="42" t="s">
        <v>118</v>
      </c>
      <c r="H646" s="211"/>
      <c r="I646" s="211"/>
      <c r="J646" s="211"/>
      <c r="K646" s="211"/>
      <c r="L646" s="211"/>
      <c r="M646" s="211"/>
      <c r="N646" s="211"/>
      <c r="O646" s="211"/>
      <c r="P646" s="211"/>
    </row>
    <row r="647" spans="1:16" x14ac:dyDescent="0.25">
      <c r="A647" s="189" t="s">
        <v>6991</v>
      </c>
      <c r="B647" s="189" t="s">
        <v>7062</v>
      </c>
      <c r="C647" s="189" t="s">
        <v>358</v>
      </c>
      <c r="D647" t="s">
        <v>423</v>
      </c>
      <c r="E647" t="s">
        <v>424</v>
      </c>
      <c r="F647" s="42" t="s">
        <v>118</v>
      </c>
      <c r="H647" s="211"/>
      <c r="I647" s="211"/>
      <c r="J647" s="211"/>
      <c r="K647" s="211"/>
      <c r="L647" s="211"/>
      <c r="M647" s="211"/>
      <c r="N647" s="211"/>
      <c r="O647" s="211"/>
      <c r="P647" s="211"/>
    </row>
    <row r="648" spans="1:16" x14ac:dyDescent="0.25">
      <c r="A648" s="189" t="s">
        <v>6991</v>
      </c>
      <c r="B648" s="189" t="s">
        <v>7063</v>
      </c>
      <c r="C648" s="189" t="s">
        <v>358</v>
      </c>
      <c r="D648" t="s">
        <v>3811</v>
      </c>
      <c r="E648" t="s">
        <v>3815</v>
      </c>
      <c r="F648" s="42" t="s">
        <v>118</v>
      </c>
      <c r="H648" s="211"/>
      <c r="I648" s="211"/>
      <c r="J648" s="211"/>
      <c r="K648" s="211"/>
      <c r="L648" s="211"/>
      <c r="M648" s="211"/>
      <c r="N648" s="211"/>
      <c r="O648" s="211"/>
      <c r="P648" s="211"/>
    </row>
    <row r="649" spans="1:16" x14ac:dyDescent="0.25">
      <c r="A649" s="189" t="s">
        <v>6991</v>
      </c>
      <c r="B649" s="189" t="s">
        <v>7064</v>
      </c>
      <c r="C649" s="189" t="s">
        <v>358</v>
      </c>
      <c r="D649" t="s">
        <v>423</v>
      </c>
      <c r="E649" t="s">
        <v>424</v>
      </c>
      <c r="F649" s="42" t="s">
        <v>118</v>
      </c>
      <c r="H649" s="211"/>
      <c r="I649" s="211"/>
      <c r="J649" s="211"/>
      <c r="K649" s="211"/>
      <c r="L649" s="211"/>
      <c r="M649" s="211"/>
      <c r="N649" s="211"/>
      <c r="O649" s="211"/>
      <c r="P649" s="211"/>
    </row>
    <row r="650" spans="1:16" x14ac:dyDescent="0.25">
      <c r="A650" s="189" t="s">
        <v>6991</v>
      </c>
      <c r="B650" s="189" t="s">
        <v>7065</v>
      </c>
      <c r="C650" s="189" t="s">
        <v>358</v>
      </c>
      <c r="D650" t="s">
        <v>394</v>
      </c>
      <c r="E650" t="s">
        <v>395</v>
      </c>
      <c r="F650" s="42" t="s">
        <v>118</v>
      </c>
      <c r="H650" s="211"/>
      <c r="I650" s="211"/>
      <c r="J650" s="211"/>
      <c r="K650" s="211"/>
      <c r="L650" s="211"/>
      <c r="M650" s="211"/>
      <c r="N650" s="211"/>
      <c r="O650" s="211"/>
      <c r="P650" s="211"/>
    </row>
    <row r="651" spans="1:16" x14ac:dyDescent="0.25">
      <c r="A651" s="189" t="s">
        <v>6991</v>
      </c>
      <c r="B651" s="189" t="s">
        <v>7066</v>
      </c>
      <c r="C651" s="189" t="s">
        <v>358</v>
      </c>
      <c r="D651" t="s">
        <v>421</v>
      </c>
      <c r="E651" t="s">
        <v>422</v>
      </c>
      <c r="F651" s="42" t="s">
        <v>118</v>
      </c>
      <c r="H651" s="211"/>
      <c r="I651" s="211"/>
      <c r="J651" s="211"/>
      <c r="K651" s="211"/>
      <c r="L651" s="211"/>
      <c r="M651" s="211"/>
      <c r="N651" s="211"/>
      <c r="O651" s="211"/>
      <c r="P651" s="211"/>
    </row>
    <row r="652" spans="1:16" x14ac:dyDescent="0.25">
      <c r="A652" s="189" t="s">
        <v>6991</v>
      </c>
      <c r="B652" s="189" t="s">
        <v>7067</v>
      </c>
      <c r="C652" s="189" t="s">
        <v>358</v>
      </c>
      <c r="D652" t="s">
        <v>423</v>
      </c>
      <c r="E652" t="s">
        <v>424</v>
      </c>
      <c r="F652" s="42" t="s">
        <v>118</v>
      </c>
      <c r="H652" s="211"/>
      <c r="I652" s="211"/>
      <c r="J652" s="211"/>
      <c r="K652" s="211"/>
      <c r="L652" s="211"/>
      <c r="M652" s="211"/>
      <c r="N652" s="211"/>
      <c r="O652" s="211"/>
      <c r="P652" s="211"/>
    </row>
    <row r="653" spans="1:16" x14ac:dyDescent="0.25">
      <c r="A653" s="189" t="s">
        <v>6991</v>
      </c>
      <c r="B653" s="189" t="s">
        <v>7068</v>
      </c>
      <c r="C653" s="189" t="s">
        <v>358</v>
      </c>
      <c r="D653" t="s">
        <v>423</v>
      </c>
      <c r="E653" t="s">
        <v>424</v>
      </c>
      <c r="F653" s="42" t="s">
        <v>118</v>
      </c>
      <c r="H653" s="211"/>
      <c r="I653" s="211"/>
      <c r="J653" s="211"/>
      <c r="K653" s="211"/>
      <c r="L653" s="211"/>
      <c r="M653" s="211"/>
      <c r="N653" s="211"/>
      <c r="O653" s="211"/>
      <c r="P653" s="211"/>
    </row>
    <row r="654" spans="1:16" x14ac:dyDescent="0.25">
      <c r="A654" s="189" t="s">
        <v>6991</v>
      </c>
      <c r="B654" s="189" t="s">
        <v>7069</v>
      </c>
      <c r="C654" s="189" t="s">
        <v>358</v>
      </c>
      <c r="D654" t="s">
        <v>394</v>
      </c>
      <c r="E654" t="s">
        <v>395</v>
      </c>
      <c r="F654" s="42" t="s">
        <v>118</v>
      </c>
      <c r="H654" s="211"/>
      <c r="I654" s="211"/>
      <c r="J654" s="211"/>
      <c r="K654" s="211"/>
      <c r="L654" s="211"/>
      <c r="M654" s="211"/>
      <c r="N654" s="211"/>
      <c r="O654" s="211"/>
      <c r="P654" s="211"/>
    </row>
    <row r="655" spans="1:16" x14ac:dyDescent="0.25">
      <c r="A655" s="189" t="s">
        <v>6991</v>
      </c>
      <c r="B655" s="189" t="s">
        <v>7070</v>
      </c>
      <c r="C655" s="189" t="s">
        <v>358</v>
      </c>
      <c r="D655" t="s">
        <v>387</v>
      </c>
      <c r="E655" t="s">
        <v>388</v>
      </c>
      <c r="F655" s="42" t="s">
        <v>118</v>
      </c>
      <c r="H655" s="211"/>
      <c r="I655" s="211"/>
      <c r="J655" s="211"/>
      <c r="K655" s="211"/>
      <c r="L655" s="211"/>
      <c r="M655" s="211"/>
      <c r="N655" s="211"/>
      <c r="O655" s="211"/>
      <c r="P655" s="211"/>
    </row>
    <row r="656" spans="1:16" x14ac:dyDescent="0.25">
      <c r="A656" s="189" t="s">
        <v>6991</v>
      </c>
      <c r="B656" s="189" t="s">
        <v>7071</v>
      </c>
      <c r="C656" s="189" t="s">
        <v>358</v>
      </c>
      <c r="D656" t="s">
        <v>415</v>
      </c>
      <c r="E656" t="s">
        <v>416</v>
      </c>
      <c r="F656" s="42" t="s">
        <v>118</v>
      </c>
      <c r="H656" s="211"/>
      <c r="I656" s="211"/>
      <c r="J656" s="211"/>
      <c r="K656" s="211"/>
      <c r="L656" s="211"/>
      <c r="M656" s="211"/>
      <c r="N656" s="211"/>
      <c r="O656" s="211"/>
      <c r="P656" s="211"/>
    </row>
    <row r="657" spans="1:16" x14ac:dyDescent="0.25">
      <c r="A657" s="189" t="s">
        <v>6991</v>
      </c>
      <c r="B657" s="189" t="s">
        <v>7072</v>
      </c>
      <c r="C657" s="189" t="s">
        <v>358</v>
      </c>
      <c r="D657" t="s">
        <v>415</v>
      </c>
      <c r="E657" t="s">
        <v>416</v>
      </c>
      <c r="F657" s="42" t="s">
        <v>118</v>
      </c>
      <c r="H657" s="211"/>
      <c r="I657" s="211"/>
      <c r="J657" s="211"/>
      <c r="K657" s="211"/>
      <c r="L657" s="211"/>
      <c r="M657" s="211"/>
      <c r="N657" s="211"/>
      <c r="O657" s="211"/>
      <c r="P657" s="211"/>
    </row>
    <row r="658" spans="1:16" x14ac:dyDescent="0.25">
      <c r="A658" s="189" t="s">
        <v>6991</v>
      </c>
      <c r="B658" s="189" t="s">
        <v>7073</v>
      </c>
      <c r="C658" s="189" t="s">
        <v>358</v>
      </c>
      <c r="D658" t="s">
        <v>415</v>
      </c>
      <c r="E658" t="s">
        <v>416</v>
      </c>
      <c r="F658" s="42" t="s">
        <v>118</v>
      </c>
      <c r="H658" s="211"/>
      <c r="I658" s="211"/>
      <c r="J658" s="211"/>
      <c r="K658" s="211"/>
      <c r="L658" s="211"/>
      <c r="M658" s="211"/>
      <c r="N658" s="211"/>
      <c r="O658" s="211"/>
      <c r="P658" s="211"/>
    </row>
    <row r="659" spans="1:16" x14ac:dyDescent="0.25">
      <c r="A659" s="189" t="s">
        <v>6991</v>
      </c>
      <c r="B659" s="189" t="s">
        <v>7074</v>
      </c>
      <c r="C659" s="189" t="s">
        <v>358</v>
      </c>
      <c r="D659" t="s">
        <v>415</v>
      </c>
      <c r="E659" t="s">
        <v>416</v>
      </c>
      <c r="F659" s="42" t="s">
        <v>118</v>
      </c>
      <c r="H659" s="211"/>
      <c r="I659" s="211"/>
      <c r="J659" s="211"/>
      <c r="K659" s="211"/>
      <c r="L659" s="211"/>
      <c r="M659" s="211"/>
      <c r="N659" s="211"/>
      <c r="O659" s="211"/>
      <c r="P659" s="211"/>
    </row>
    <row r="660" spans="1:16" x14ac:dyDescent="0.25">
      <c r="A660" s="189" t="s">
        <v>6991</v>
      </c>
      <c r="B660" s="189" t="s">
        <v>7075</v>
      </c>
      <c r="C660" s="189" t="s">
        <v>358</v>
      </c>
      <c r="D660" t="s">
        <v>387</v>
      </c>
      <c r="E660" t="s">
        <v>388</v>
      </c>
      <c r="F660" s="42" t="s">
        <v>118</v>
      </c>
      <c r="H660" s="211"/>
      <c r="I660" s="211"/>
      <c r="J660" s="211"/>
      <c r="K660" s="211"/>
      <c r="L660" s="211"/>
      <c r="M660" s="211"/>
      <c r="N660" s="211"/>
      <c r="O660" s="211"/>
      <c r="P660" s="211"/>
    </row>
    <row r="661" spans="1:16" x14ac:dyDescent="0.25">
      <c r="A661" s="189" t="s">
        <v>6991</v>
      </c>
      <c r="B661" s="189" t="s">
        <v>7076</v>
      </c>
      <c r="C661" s="189" t="s">
        <v>358</v>
      </c>
      <c r="D661" t="s">
        <v>391</v>
      </c>
      <c r="E661" t="s">
        <v>393</v>
      </c>
      <c r="F661" s="42" t="s">
        <v>118</v>
      </c>
      <c r="H661" s="211"/>
      <c r="I661" s="211"/>
      <c r="J661" s="211"/>
      <c r="K661" s="211"/>
      <c r="L661" s="211"/>
      <c r="M661" s="211"/>
      <c r="N661" s="211"/>
      <c r="O661" s="211"/>
      <c r="P661" s="211"/>
    </row>
    <row r="662" spans="1:16" x14ac:dyDescent="0.25">
      <c r="A662" s="189" t="s">
        <v>7077</v>
      </c>
      <c r="B662" s="189" t="s">
        <v>7078</v>
      </c>
      <c r="C662" s="189" t="s">
        <v>358</v>
      </c>
      <c r="D662" t="s">
        <v>415</v>
      </c>
      <c r="E662" t="s">
        <v>416</v>
      </c>
      <c r="F662" s="42" t="s">
        <v>118</v>
      </c>
      <c r="H662" s="211"/>
      <c r="I662" s="211"/>
      <c r="J662" s="211"/>
      <c r="K662" s="211"/>
      <c r="L662" s="211"/>
      <c r="M662" s="211"/>
      <c r="N662" s="211"/>
      <c r="O662" s="211"/>
      <c r="P662" s="211"/>
    </row>
    <row r="663" spans="1:16" x14ac:dyDescent="0.25">
      <c r="A663" s="189" t="s">
        <v>7077</v>
      </c>
      <c r="B663" s="189" t="s">
        <v>7079</v>
      </c>
      <c r="C663" s="189" t="s">
        <v>358</v>
      </c>
      <c r="D663" t="s">
        <v>415</v>
      </c>
      <c r="E663" t="s">
        <v>416</v>
      </c>
      <c r="F663" s="42" t="s">
        <v>118</v>
      </c>
      <c r="H663" s="211"/>
      <c r="I663" s="211"/>
      <c r="J663" s="211"/>
      <c r="K663" s="211"/>
      <c r="L663" s="211"/>
      <c r="M663" s="211"/>
      <c r="N663" s="211"/>
      <c r="O663" s="211"/>
      <c r="P663" s="211"/>
    </row>
    <row r="664" spans="1:16" x14ac:dyDescent="0.25">
      <c r="A664" s="189" t="s">
        <v>7077</v>
      </c>
      <c r="B664" s="189" t="s">
        <v>7080</v>
      </c>
      <c r="C664" s="189" t="s">
        <v>358</v>
      </c>
      <c r="D664" t="s">
        <v>415</v>
      </c>
      <c r="E664" t="s">
        <v>416</v>
      </c>
      <c r="F664" s="42" t="s">
        <v>118</v>
      </c>
      <c r="H664" s="211"/>
      <c r="I664" s="211"/>
      <c r="J664" s="211"/>
      <c r="K664" s="211"/>
      <c r="L664" s="211"/>
      <c r="M664" s="211"/>
      <c r="N664" s="211"/>
      <c r="O664" s="211"/>
      <c r="P664" s="211"/>
    </row>
    <row r="665" spans="1:16" x14ac:dyDescent="0.25">
      <c r="A665" s="189" t="s">
        <v>7077</v>
      </c>
      <c r="B665" s="189" t="s">
        <v>7081</v>
      </c>
      <c r="C665" s="189" t="s">
        <v>358</v>
      </c>
      <c r="D665" t="s">
        <v>415</v>
      </c>
      <c r="E665" t="s">
        <v>416</v>
      </c>
      <c r="F665" s="42" t="s">
        <v>118</v>
      </c>
      <c r="H665" s="211"/>
      <c r="I665" s="211"/>
      <c r="J665" s="211"/>
      <c r="K665" s="211"/>
      <c r="L665" s="211"/>
      <c r="M665" s="211"/>
      <c r="N665" s="211"/>
      <c r="O665" s="211"/>
      <c r="P665" s="211"/>
    </row>
    <row r="666" spans="1:16" x14ac:dyDescent="0.25">
      <c r="A666" s="189" t="s">
        <v>7077</v>
      </c>
      <c r="B666" s="189" t="s">
        <v>7082</v>
      </c>
      <c r="C666" s="189" t="s">
        <v>358</v>
      </c>
      <c r="D666" t="s">
        <v>415</v>
      </c>
      <c r="E666" t="s">
        <v>416</v>
      </c>
      <c r="F666" s="42" t="s">
        <v>118</v>
      </c>
      <c r="H666" s="211"/>
      <c r="I666" s="211"/>
      <c r="J666" s="211"/>
      <c r="K666" s="211"/>
      <c r="L666" s="211"/>
      <c r="M666" s="211"/>
      <c r="N666" s="211"/>
      <c r="O666" s="211"/>
      <c r="P666" s="211"/>
    </row>
    <row r="667" spans="1:16" x14ac:dyDescent="0.25">
      <c r="A667" s="189" t="s">
        <v>7077</v>
      </c>
      <c r="B667" s="189" t="s">
        <v>7083</v>
      </c>
      <c r="C667" s="189" t="s">
        <v>358</v>
      </c>
      <c r="D667" t="s">
        <v>415</v>
      </c>
      <c r="E667" t="s">
        <v>416</v>
      </c>
      <c r="F667" s="42" t="s">
        <v>118</v>
      </c>
      <c r="H667" s="211"/>
      <c r="I667" s="211"/>
      <c r="J667" s="211"/>
      <c r="K667" s="211"/>
      <c r="L667" s="211"/>
      <c r="M667" s="211"/>
      <c r="N667" s="211"/>
      <c r="O667" s="211"/>
      <c r="P667" s="211"/>
    </row>
    <row r="668" spans="1:16" x14ac:dyDescent="0.25">
      <c r="A668" s="189" t="s">
        <v>7077</v>
      </c>
      <c r="B668" s="189" t="s">
        <v>7084</v>
      </c>
      <c r="C668" s="189" t="s">
        <v>358</v>
      </c>
      <c r="D668" t="s">
        <v>439</v>
      </c>
      <c r="E668" t="s">
        <v>440</v>
      </c>
      <c r="F668" s="42" t="s">
        <v>118</v>
      </c>
      <c r="H668" s="211"/>
      <c r="I668" s="211"/>
      <c r="J668" s="211"/>
      <c r="K668" s="211"/>
      <c r="L668" s="211"/>
      <c r="M668" s="211"/>
      <c r="N668" s="211"/>
      <c r="O668" s="211"/>
      <c r="P668" s="211"/>
    </row>
    <row r="669" spans="1:16" x14ac:dyDescent="0.25">
      <c r="A669" s="189" t="s">
        <v>7077</v>
      </c>
      <c r="B669" s="189" t="s">
        <v>7085</v>
      </c>
      <c r="C669" s="189" t="s">
        <v>358</v>
      </c>
      <c r="D669" t="s">
        <v>3811</v>
      </c>
      <c r="E669" t="s">
        <v>3815</v>
      </c>
      <c r="F669" s="42" t="s">
        <v>118</v>
      </c>
      <c r="H669" s="211"/>
      <c r="I669" s="211"/>
      <c r="J669" s="211"/>
      <c r="K669" s="211"/>
      <c r="L669" s="211"/>
      <c r="M669" s="211"/>
      <c r="N669" s="211"/>
      <c r="O669" s="211"/>
      <c r="P669" s="211"/>
    </row>
    <row r="670" spans="1:16" x14ac:dyDescent="0.25">
      <c r="A670" s="189" t="s">
        <v>7077</v>
      </c>
      <c r="B670" s="189" t="s">
        <v>7086</v>
      </c>
      <c r="C670" s="189" t="s">
        <v>358</v>
      </c>
      <c r="D670" t="s">
        <v>3811</v>
      </c>
      <c r="E670" t="s">
        <v>3815</v>
      </c>
      <c r="F670" s="42" t="s">
        <v>118</v>
      </c>
      <c r="H670" s="211"/>
      <c r="I670" s="211"/>
      <c r="J670" s="211"/>
      <c r="K670" s="211"/>
      <c r="L670" s="211"/>
      <c r="M670" s="211"/>
      <c r="N670" s="211"/>
      <c r="O670" s="211"/>
      <c r="P670" s="211"/>
    </row>
    <row r="671" spans="1:16" x14ac:dyDescent="0.25">
      <c r="A671" s="189" t="s">
        <v>7077</v>
      </c>
      <c r="B671" s="189" t="s">
        <v>7087</v>
      </c>
      <c r="C671" s="189" t="s">
        <v>358</v>
      </c>
      <c r="D671" t="s">
        <v>3811</v>
      </c>
      <c r="E671" t="s">
        <v>3815</v>
      </c>
      <c r="F671" s="42" t="s">
        <v>118</v>
      </c>
      <c r="H671" s="211"/>
      <c r="I671" s="211"/>
      <c r="J671" s="211"/>
      <c r="K671" s="211"/>
      <c r="L671" s="211"/>
      <c r="M671" s="211"/>
      <c r="N671" s="211"/>
      <c r="O671" s="211"/>
      <c r="P671" s="211"/>
    </row>
    <row r="672" spans="1:16" x14ac:dyDescent="0.25">
      <c r="A672" s="189" t="s">
        <v>7077</v>
      </c>
      <c r="B672" s="189" t="s">
        <v>7088</v>
      </c>
      <c r="C672" s="189" t="s">
        <v>358</v>
      </c>
      <c r="D672" t="s">
        <v>445</v>
      </c>
      <c r="E672" t="s">
        <v>446</v>
      </c>
      <c r="F672" s="42" t="s">
        <v>118</v>
      </c>
      <c r="H672" s="211"/>
      <c r="I672" s="211"/>
      <c r="J672" s="211"/>
      <c r="K672" s="211"/>
      <c r="L672" s="211"/>
      <c r="M672" s="211"/>
      <c r="N672" s="211"/>
      <c r="O672" s="211"/>
      <c r="P672" s="211"/>
    </row>
    <row r="673" spans="1:16" x14ac:dyDescent="0.25">
      <c r="A673" s="189" t="s">
        <v>7077</v>
      </c>
      <c r="B673" s="189" t="s">
        <v>7089</v>
      </c>
      <c r="C673" s="189" t="s">
        <v>358</v>
      </c>
      <c r="D673" t="s">
        <v>406</v>
      </c>
      <c r="E673" t="s">
        <v>436</v>
      </c>
      <c r="F673" s="42" t="s">
        <v>118</v>
      </c>
      <c r="H673" s="211"/>
      <c r="I673" s="211"/>
      <c r="J673" s="211"/>
      <c r="K673" s="211"/>
      <c r="L673" s="211"/>
      <c r="M673" s="211"/>
      <c r="N673" s="211"/>
      <c r="O673" s="211"/>
      <c r="P673" s="211"/>
    </row>
    <row r="674" spans="1:16" x14ac:dyDescent="0.25">
      <c r="A674" s="189" t="s">
        <v>7077</v>
      </c>
      <c r="B674" s="189" t="s">
        <v>7090</v>
      </c>
      <c r="C674" s="189" t="s">
        <v>358</v>
      </c>
      <c r="D674" t="s">
        <v>387</v>
      </c>
      <c r="E674" t="s">
        <v>388</v>
      </c>
      <c r="F674" s="42" t="s">
        <v>118</v>
      </c>
      <c r="H674" s="211"/>
      <c r="I674" s="211"/>
      <c r="J674" s="211"/>
      <c r="K674" s="211"/>
      <c r="L674" s="211"/>
      <c r="M674" s="211"/>
      <c r="N674" s="211"/>
      <c r="O674" s="211"/>
      <c r="P674" s="211"/>
    </row>
    <row r="675" spans="1:16" x14ac:dyDescent="0.25">
      <c r="A675" s="189" t="s">
        <v>7077</v>
      </c>
      <c r="B675" s="189" t="s">
        <v>7091</v>
      </c>
      <c r="C675" s="189" t="s">
        <v>358</v>
      </c>
      <c r="D675" t="s">
        <v>391</v>
      </c>
      <c r="E675" t="s">
        <v>393</v>
      </c>
      <c r="F675" s="42" t="s">
        <v>118</v>
      </c>
      <c r="H675" s="211"/>
      <c r="I675" s="211"/>
      <c r="J675" s="211"/>
      <c r="K675" s="211"/>
      <c r="L675" s="211"/>
      <c r="M675" s="211"/>
      <c r="N675" s="211"/>
      <c r="O675" s="211"/>
      <c r="P675" s="211"/>
    </row>
    <row r="676" spans="1:16" x14ac:dyDescent="0.25">
      <c r="A676" s="189" t="s">
        <v>7077</v>
      </c>
      <c r="B676" s="189" t="s">
        <v>7092</v>
      </c>
      <c r="C676" s="189" t="s">
        <v>358</v>
      </c>
      <c r="D676" t="s">
        <v>415</v>
      </c>
      <c r="E676" t="s">
        <v>416</v>
      </c>
      <c r="F676" s="42" t="s">
        <v>118</v>
      </c>
      <c r="H676" s="211"/>
      <c r="I676" s="211"/>
      <c r="J676" s="211"/>
      <c r="K676" s="211"/>
      <c r="L676" s="211"/>
      <c r="M676" s="211"/>
      <c r="N676" s="211"/>
      <c r="O676" s="211"/>
      <c r="P676" s="211"/>
    </row>
    <row r="677" spans="1:16" x14ac:dyDescent="0.25">
      <c r="A677" s="189" t="s">
        <v>7077</v>
      </c>
      <c r="B677" s="189" t="s">
        <v>7093</v>
      </c>
      <c r="C677" s="189" t="s">
        <v>358</v>
      </c>
      <c r="D677" t="s">
        <v>413</v>
      </c>
      <c r="E677" t="s">
        <v>414</v>
      </c>
      <c r="F677" s="42" t="s">
        <v>118</v>
      </c>
      <c r="H677" s="211"/>
      <c r="I677" s="211"/>
      <c r="J677" s="211"/>
      <c r="K677" s="211"/>
      <c r="L677" s="211"/>
      <c r="M677" s="211"/>
      <c r="N677" s="211"/>
      <c r="O677" s="211"/>
      <c r="P677" s="211"/>
    </row>
    <row r="678" spans="1:16" x14ac:dyDescent="0.25">
      <c r="A678" s="189" t="s">
        <v>7077</v>
      </c>
      <c r="B678" s="189" t="s">
        <v>7094</v>
      </c>
      <c r="C678" s="189" t="s">
        <v>358</v>
      </c>
      <c r="D678" t="s">
        <v>415</v>
      </c>
      <c r="E678" t="s">
        <v>416</v>
      </c>
      <c r="F678" s="42" t="s">
        <v>118</v>
      </c>
      <c r="H678" s="211"/>
      <c r="I678" s="211"/>
      <c r="J678" s="211"/>
      <c r="K678" s="211"/>
      <c r="L678" s="211"/>
      <c r="M678" s="211"/>
      <c r="N678" s="211"/>
      <c r="O678" s="211"/>
      <c r="P678" s="211"/>
    </row>
    <row r="679" spans="1:16" x14ac:dyDescent="0.25">
      <c r="A679" s="189" t="s">
        <v>7077</v>
      </c>
      <c r="B679" s="189" t="s">
        <v>7095</v>
      </c>
      <c r="C679" s="189" t="s">
        <v>358</v>
      </c>
      <c r="D679" t="s">
        <v>394</v>
      </c>
      <c r="E679" t="s">
        <v>395</v>
      </c>
      <c r="F679" s="42" t="s">
        <v>118</v>
      </c>
      <c r="H679" s="211"/>
      <c r="I679" s="211"/>
      <c r="J679" s="211"/>
      <c r="K679" s="211"/>
      <c r="L679" s="211"/>
      <c r="M679" s="211"/>
      <c r="N679" s="211"/>
      <c r="O679" s="211"/>
      <c r="P679" s="211"/>
    </row>
    <row r="680" spans="1:16" x14ac:dyDescent="0.25">
      <c r="A680" s="189" t="s">
        <v>7077</v>
      </c>
      <c r="B680" s="189" t="s">
        <v>7096</v>
      </c>
      <c r="C680" s="189" t="s">
        <v>358</v>
      </c>
      <c r="D680" t="s">
        <v>383</v>
      </c>
      <c r="E680" t="s">
        <v>384</v>
      </c>
      <c r="F680" s="42" t="s">
        <v>118</v>
      </c>
      <c r="H680" s="211"/>
      <c r="I680" s="211"/>
      <c r="J680" s="211"/>
      <c r="K680" s="211"/>
      <c r="L680" s="211"/>
      <c r="M680" s="211"/>
      <c r="N680" s="211"/>
      <c r="O680" s="211"/>
      <c r="P680" s="211"/>
    </row>
    <row r="681" spans="1:16" x14ac:dyDescent="0.25">
      <c r="A681" s="189" t="s">
        <v>7077</v>
      </c>
      <c r="B681" s="189" t="s">
        <v>7097</v>
      </c>
      <c r="C681" s="189" t="s">
        <v>358</v>
      </c>
      <c r="D681" t="s">
        <v>387</v>
      </c>
      <c r="E681" t="s">
        <v>388</v>
      </c>
      <c r="F681" s="42" t="s">
        <v>118</v>
      </c>
      <c r="H681" s="211"/>
      <c r="I681" s="211"/>
      <c r="J681" s="211"/>
      <c r="K681" s="211"/>
      <c r="L681" s="211"/>
      <c r="M681" s="211"/>
      <c r="N681" s="211"/>
      <c r="O681" s="211"/>
      <c r="P681" s="211"/>
    </row>
    <row r="682" spans="1:16" x14ac:dyDescent="0.25">
      <c r="A682" s="189" t="s">
        <v>7077</v>
      </c>
      <c r="B682" s="189" t="s">
        <v>7098</v>
      </c>
      <c r="C682" s="189" t="s">
        <v>358</v>
      </c>
      <c r="D682" t="s">
        <v>389</v>
      </c>
      <c r="E682" t="s">
        <v>390</v>
      </c>
      <c r="F682" s="42" t="s">
        <v>118</v>
      </c>
      <c r="H682" s="211"/>
      <c r="I682" s="211"/>
      <c r="J682" s="211"/>
      <c r="K682" s="211"/>
      <c r="L682" s="211"/>
      <c r="M682" s="211"/>
      <c r="N682" s="211"/>
      <c r="O682" s="211"/>
      <c r="P682" s="211"/>
    </row>
    <row r="683" spans="1:16" x14ac:dyDescent="0.25">
      <c r="A683" s="189" t="s">
        <v>7077</v>
      </c>
      <c r="B683" s="189" t="s">
        <v>7099</v>
      </c>
      <c r="C683" s="189" t="s">
        <v>358</v>
      </c>
      <c r="D683" t="s">
        <v>391</v>
      </c>
      <c r="E683" t="s">
        <v>392</v>
      </c>
      <c r="F683" s="42" t="s">
        <v>118</v>
      </c>
      <c r="H683" s="211"/>
      <c r="I683" s="211"/>
      <c r="J683" s="211"/>
      <c r="K683" s="211"/>
      <c r="L683" s="211"/>
      <c r="M683" s="211"/>
      <c r="N683" s="211"/>
      <c r="O683" s="211"/>
      <c r="P683" s="211"/>
    </row>
    <row r="684" spans="1:16" x14ac:dyDescent="0.25">
      <c r="A684" s="189" t="s">
        <v>7077</v>
      </c>
      <c r="B684" s="189" t="s">
        <v>7100</v>
      </c>
      <c r="C684" s="189" t="s">
        <v>358</v>
      </c>
      <c r="D684" t="s">
        <v>413</v>
      </c>
      <c r="E684" t="s">
        <v>414</v>
      </c>
      <c r="F684" s="42" t="s">
        <v>118</v>
      </c>
      <c r="H684" s="211"/>
      <c r="I684" s="211"/>
      <c r="J684" s="211"/>
      <c r="K684" s="211"/>
      <c r="L684" s="211"/>
      <c r="M684" s="211"/>
      <c r="N684" s="211"/>
      <c r="O684" s="211"/>
      <c r="P684" s="211"/>
    </row>
    <row r="685" spans="1:16" x14ac:dyDescent="0.25">
      <c r="A685" s="189" t="s">
        <v>7077</v>
      </c>
      <c r="B685" s="189" t="s">
        <v>7101</v>
      </c>
      <c r="C685" s="189" t="s">
        <v>358</v>
      </c>
      <c r="D685" t="s">
        <v>394</v>
      </c>
      <c r="E685" t="s">
        <v>395</v>
      </c>
      <c r="F685" s="42" t="s">
        <v>118</v>
      </c>
      <c r="H685" s="211"/>
      <c r="I685" s="211"/>
      <c r="J685" s="211"/>
      <c r="K685" s="211"/>
      <c r="L685" s="211"/>
      <c r="M685" s="211"/>
      <c r="N685" s="211"/>
      <c r="O685" s="211"/>
      <c r="P685" s="211"/>
    </row>
    <row r="686" spans="1:16" x14ac:dyDescent="0.25">
      <c r="A686" s="189" t="s">
        <v>7077</v>
      </c>
      <c r="B686" s="189" t="s">
        <v>7102</v>
      </c>
      <c r="C686" s="189" t="s">
        <v>358</v>
      </c>
      <c r="D686" t="s">
        <v>413</v>
      </c>
      <c r="E686" t="s">
        <v>414</v>
      </c>
      <c r="F686" s="42" t="s">
        <v>118</v>
      </c>
      <c r="H686" s="211"/>
      <c r="I686" s="211"/>
      <c r="J686" s="211"/>
      <c r="K686" s="211"/>
      <c r="L686" s="211"/>
      <c r="M686" s="211"/>
      <c r="N686" s="211"/>
      <c r="O686" s="211"/>
      <c r="P686" s="211"/>
    </row>
    <row r="687" spans="1:16" x14ac:dyDescent="0.25">
      <c r="A687" s="189" t="s">
        <v>7077</v>
      </c>
      <c r="B687" s="189" t="s">
        <v>7103</v>
      </c>
      <c r="C687" s="189" t="s">
        <v>358</v>
      </c>
      <c r="D687" t="s">
        <v>423</v>
      </c>
      <c r="E687" t="s">
        <v>424</v>
      </c>
      <c r="F687" s="42" t="s">
        <v>118</v>
      </c>
      <c r="H687" s="211"/>
      <c r="I687" s="211"/>
      <c r="J687" s="211"/>
      <c r="K687" s="211"/>
      <c r="L687" s="211"/>
      <c r="M687" s="211"/>
      <c r="N687" s="211"/>
      <c r="O687" s="211"/>
      <c r="P687" s="211"/>
    </row>
    <row r="688" spans="1:16" x14ac:dyDescent="0.25">
      <c r="A688" s="189" t="s">
        <v>7077</v>
      </c>
      <c r="B688" s="189" t="s">
        <v>7104</v>
      </c>
      <c r="C688" s="189" t="s">
        <v>358</v>
      </c>
      <c r="D688" t="s">
        <v>3811</v>
      </c>
      <c r="E688" t="s">
        <v>3815</v>
      </c>
      <c r="F688" s="42" t="s">
        <v>118</v>
      </c>
      <c r="H688" s="211"/>
      <c r="I688" s="211"/>
      <c r="J688" s="211"/>
      <c r="K688" s="211"/>
      <c r="L688" s="211"/>
      <c r="M688" s="211"/>
      <c r="N688" s="211"/>
      <c r="O688" s="211"/>
      <c r="P688" s="211"/>
    </row>
    <row r="689" spans="1:16" x14ac:dyDescent="0.25">
      <c r="A689" s="189" t="s">
        <v>7077</v>
      </c>
      <c r="B689" s="189" t="s">
        <v>7105</v>
      </c>
      <c r="C689" s="189" t="s">
        <v>358</v>
      </c>
      <c r="D689" t="s">
        <v>545</v>
      </c>
      <c r="E689" t="s">
        <v>546</v>
      </c>
      <c r="F689" s="42" t="s">
        <v>118</v>
      </c>
      <c r="H689" s="211"/>
      <c r="I689" s="211"/>
      <c r="J689" s="211"/>
      <c r="K689" s="211"/>
      <c r="L689" s="211"/>
      <c r="M689" s="211"/>
      <c r="N689" s="211"/>
      <c r="O689" s="211"/>
      <c r="P689" s="211"/>
    </row>
    <row r="690" spans="1:16" x14ac:dyDescent="0.25">
      <c r="A690" s="189" t="s">
        <v>7077</v>
      </c>
      <c r="B690" s="189" t="s">
        <v>7106</v>
      </c>
      <c r="C690" s="189" t="s">
        <v>358</v>
      </c>
      <c r="D690" t="s">
        <v>3811</v>
      </c>
      <c r="E690" t="s">
        <v>3815</v>
      </c>
      <c r="F690" s="42" t="s">
        <v>118</v>
      </c>
      <c r="H690" s="211"/>
      <c r="I690" s="211"/>
      <c r="J690" s="211"/>
      <c r="K690" s="211"/>
      <c r="L690" s="211"/>
      <c r="M690" s="211"/>
      <c r="N690" s="211"/>
      <c r="O690" s="211"/>
      <c r="P690" s="211"/>
    </row>
    <row r="691" spans="1:16" x14ac:dyDescent="0.25">
      <c r="A691" s="189" t="s">
        <v>7077</v>
      </c>
      <c r="B691" s="189" t="s">
        <v>7107</v>
      </c>
      <c r="C691" s="189" t="s">
        <v>358</v>
      </c>
      <c r="D691" t="s">
        <v>415</v>
      </c>
      <c r="E691" t="s">
        <v>416</v>
      </c>
      <c r="F691" s="42" t="s">
        <v>118</v>
      </c>
      <c r="H691" s="211"/>
      <c r="I691" s="211"/>
      <c r="J691" s="211"/>
      <c r="K691" s="211"/>
      <c r="L691" s="211"/>
      <c r="M691" s="211"/>
      <c r="N691" s="211"/>
      <c r="O691" s="211"/>
      <c r="P691" s="211"/>
    </row>
    <row r="692" spans="1:16" x14ac:dyDescent="0.25">
      <c r="A692" s="189" t="s">
        <v>7077</v>
      </c>
      <c r="B692" s="189" t="s">
        <v>7108</v>
      </c>
      <c r="C692" s="189" t="s">
        <v>358</v>
      </c>
      <c r="D692" t="s">
        <v>415</v>
      </c>
      <c r="E692" t="s">
        <v>416</v>
      </c>
      <c r="F692" s="42" t="s">
        <v>118</v>
      </c>
      <c r="H692" s="211"/>
      <c r="I692" s="211"/>
      <c r="J692" s="211"/>
      <c r="K692" s="211"/>
      <c r="L692" s="211"/>
      <c r="M692" s="211"/>
      <c r="N692" s="211"/>
      <c r="O692" s="211"/>
      <c r="P692" s="211"/>
    </row>
    <row r="693" spans="1:16" x14ac:dyDescent="0.25">
      <c r="A693" s="189" t="s">
        <v>7077</v>
      </c>
      <c r="B693" s="189" t="s">
        <v>7109</v>
      </c>
      <c r="C693" s="189" t="s">
        <v>358</v>
      </c>
      <c r="D693" t="s">
        <v>415</v>
      </c>
      <c r="E693" t="s">
        <v>416</v>
      </c>
      <c r="F693" s="42" t="s">
        <v>118</v>
      </c>
      <c r="H693" s="211"/>
      <c r="I693" s="211"/>
      <c r="J693" s="211"/>
      <c r="K693" s="211"/>
      <c r="L693" s="211"/>
      <c r="M693" s="211"/>
      <c r="N693" s="211"/>
      <c r="O693" s="211"/>
      <c r="P693" s="211"/>
    </row>
    <row r="694" spans="1:16" x14ac:dyDescent="0.25">
      <c r="A694" s="189" t="s">
        <v>7077</v>
      </c>
      <c r="B694" s="189" t="s">
        <v>7110</v>
      </c>
      <c r="C694" s="189" t="s">
        <v>358</v>
      </c>
      <c r="D694" t="s">
        <v>415</v>
      </c>
      <c r="E694" t="s">
        <v>416</v>
      </c>
      <c r="F694" s="42" t="s">
        <v>118</v>
      </c>
      <c r="H694" s="211"/>
      <c r="I694" s="211"/>
      <c r="J694" s="211"/>
      <c r="K694" s="211"/>
      <c r="L694" s="211"/>
      <c r="M694" s="211"/>
      <c r="N694" s="211"/>
      <c r="O694" s="211"/>
      <c r="P694" s="211"/>
    </row>
    <row r="695" spans="1:16" x14ac:dyDescent="0.25">
      <c r="A695" s="189" t="s">
        <v>7077</v>
      </c>
      <c r="B695" s="189" t="s">
        <v>7111</v>
      </c>
      <c r="C695" s="189" t="s">
        <v>358</v>
      </c>
      <c r="D695" t="s">
        <v>391</v>
      </c>
      <c r="E695" t="s">
        <v>392</v>
      </c>
      <c r="F695" s="42" t="s">
        <v>118</v>
      </c>
      <c r="H695" s="211"/>
      <c r="I695" s="211"/>
      <c r="J695" s="211"/>
      <c r="K695" s="211"/>
      <c r="L695" s="211"/>
      <c r="M695" s="211"/>
      <c r="N695" s="211"/>
      <c r="O695" s="211"/>
      <c r="P695" s="211"/>
    </row>
    <row r="696" spans="1:16" x14ac:dyDescent="0.25">
      <c r="A696" s="189" t="s">
        <v>7077</v>
      </c>
      <c r="B696" s="189" t="s">
        <v>7112</v>
      </c>
      <c r="C696" s="189" t="s">
        <v>358</v>
      </c>
      <c r="D696" t="s">
        <v>415</v>
      </c>
      <c r="E696" t="s">
        <v>416</v>
      </c>
      <c r="F696" s="42" t="s">
        <v>118</v>
      </c>
      <c r="H696" s="211"/>
      <c r="I696" s="211"/>
      <c r="J696" s="211"/>
      <c r="K696" s="211"/>
      <c r="L696" s="211"/>
      <c r="M696" s="211"/>
      <c r="N696" s="211"/>
      <c r="O696" s="211"/>
      <c r="P696" s="211"/>
    </row>
    <row r="697" spans="1:16" x14ac:dyDescent="0.25">
      <c r="A697" s="189" t="s">
        <v>7077</v>
      </c>
      <c r="B697" s="189" t="s">
        <v>7113</v>
      </c>
      <c r="C697" s="189" t="s">
        <v>358</v>
      </c>
      <c r="D697" t="s">
        <v>387</v>
      </c>
      <c r="E697" t="s">
        <v>388</v>
      </c>
      <c r="F697" s="42" t="s">
        <v>118</v>
      </c>
      <c r="H697" s="211"/>
      <c r="I697" s="211"/>
      <c r="J697" s="211"/>
      <c r="K697" s="211"/>
      <c r="L697" s="211"/>
      <c r="M697" s="211"/>
      <c r="N697" s="211"/>
      <c r="O697" s="211"/>
      <c r="P697" s="211"/>
    </row>
    <row r="698" spans="1:16" x14ac:dyDescent="0.25">
      <c r="A698" s="189" t="s">
        <v>7077</v>
      </c>
      <c r="B698" s="189" t="s">
        <v>7114</v>
      </c>
      <c r="C698" s="189" t="s">
        <v>358</v>
      </c>
      <c r="D698" t="s">
        <v>394</v>
      </c>
      <c r="E698" t="s">
        <v>395</v>
      </c>
      <c r="F698" s="42" t="s">
        <v>118</v>
      </c>
      <c r="H698" s="211"/>
      <c r="I698" s="211"/>
      <c r="J698" s="211"/>
      <c r="K698" s="211"/>
      <c r="L698" s="211"/>
      <c r="M698" s="211"/>
      <c r="N698" s="211"/>
      <c r="O698" s="211"/>
      <c r="P698" s="211"/>
    </row>
    <row r="699" spans="1:16" x14ac:dyDescent="0.25">
      <c r="A699" s="189" t="s">
        <v>7077</v>
      </c>
      <c r="B699" s="189" t="s">
        <v>7115</v>
      </c>
      <c r="C699" s="189" t="s">
        <v>358</v>
      </c>
      <c r="D699" t="s">
        <v>439</v>
      </c>
      <c r="E699" t="s">
        <v>440</v>
      </c>
      <c r="F699" s="42" t="s">
        <v>118</v>
      </c>
      <c r="H699" s="211"/>
      <c r="I699" s="211"/>
      <c r="J699" s="211"/>
      <c r="K699" s="211"/>
      <c r="L699" s="211"/>
      <c r="M699" s="211"/>
      <c r="N699" s="211"/>
      <c r="O699" s="211"/>
      <c r="P699" s="211"/>
    </row>
    <row r="700" spans="1:16" x14ac:dyDescent="0.25">
      <c r="A700" s="189" t="s">
        <v>7077</v>
      </c>
      <c r="B700" s="189" t="s">
        <v>7116</v>
      </c>
      <c r="C700" s="189" t="s">
        <v>358</v>
      </c>
      <c r="D700" t="s">
        <v>415</v>
      </c>
      <c r="E700" t="s">
        <v>416</v>
      </c>
      <c r="F700" s="42" t="s">
        <v>118</v>
      </c>
      <c r="H700" s="211"/>
      <c r="I700" s="211"/>
      <c r="J700" s="211"/>
      <c r="K700" s="211"/>
      <c r="L700" s="211"/>
      <c r="M700" s="211"/>
      <c r="N700" s="211"/>
      <c r="O700" s="211"/>
      <c r="P700" s="211"/>
    </row>
    <row r="701" spans="1:16" x14ac:dyDescent="0.25">
      <c r="A701" s="189" t="s">
        <v>7077</v>
      </c>
      <c r="B701" s="189" t="s">
        <v>7117</v>
      </c>
      <c r="C701" s="189" t="s">
        <v>358</v>
      </c>
      <c r="D701" t="s">
        <v>415</v>
      </c>
      <c r="E701" t="s">
        <v>416</v>
      </c>
      <c r="F701" s="42" t="s">
        <v>118</v>
      </c>
      <c r="H701" s="211"/>
      <c r="I701" s="211"/>
      <c r="J701" s="211"/>
      <c r="K701" s="211"/>
      <c r="L701" s="211"/>
      <c r="M701" s="211"/>
      <c r="N701" s="211"/>
      <c r="O701" s="211"/>
      <c r="P701" s="211"/>
    </row>
    <row r="702" spans="1:16" x14ac:dyDescent="0.25">
      <c r="A702" s="189" t="s">
        <v>7077</v>
      </c>
      <c r="B702" s="189" t="s">
        <v>7118</v>
      </c>
      <c r="C702" s="189" t="s">
        <v>358</v>
      </c>
      <c r="D702" t="s">
        <v>415</v>
      </c>
      <c r="E702" t="s">
        <v>416</v>
      </c>
      <c r="F702" s="42" t="s">
        <v>118</v>
      </c>
      <c r="H702" s="211"/>
      <c r="I702" s="211"/>
      <c r="J702" s="211"/>
      <c r="K702" s="211"/>
      <c r="L702" s="211"/>
      <c r="M702" s="211"/>
      <c r="N702" s="211"/>
      <c r="O702" s="211"/>
      <c r="P702" s="211"/>
    </row>
    <row r="703" spans="1:16" x14ac:dyDescent="0.25">
      <c r="A703" s="189" t="s">
        <v>7077</v>
      </c>
      <c r="B703" s="189" t="s">
        <v>7119</v>
      </c>
      <c r="C703" s="189" t="s">
        <v>358</v>
      </c>
      <c r="D703" t="s">
        <v>439</v>
      </c>
      <c r="E703" t="s">
        <v>440</v>
      </c>
      <c r="F703" s="42" t="s">
        <v>118</v>
      </c>
      <c r="H703" s="211"/>
      <c r="I703" s="211"/>
      <c r="J703" s="211"/>
      <c r="K703" s="211"/>
      <c r="L703" s="211"/>
      <c r="M703" s="211"/>
      <c r="N703" s="211"/>
      <c r="O703" s="211"/>
      <c r="P703" s="211"/>
    </row>
    <row r="704" spans="1:16" x14ac:dyDescent="0.25">
      <c r="A704" s="189" t="s">
        <v>7077</v>
      </c>
      <c r="B704" s="189" t="s">
        <v>7120</v>
      </c>
      <c r="C704" s="189" t="s">
        <v>358</v>
      </c>
      <c r="D704" t="s">
        <v>415</v>
      </c>
      <c r="E704" t="s">
        <v>416</v>
      </c>
      <c r="F704" s="42" t="s">
        <v>118</v>
      </c>
      <c r="H704" s="211"/>
      <c r="I704" s="211"/>
      <c r="J704" s="211"/>
      <c r="K704" s="211"/>
      <c r="L704" s="211"/>
      <c r="M704" s="211"/>
      <c r="N704" s="211"/>
      <c r="O704" s="211"/>
      <c r="P704" s="211"/>
    </row>
    <row r="705" spans="1:16" x14ac:dyDescent="0.25">
      <c r="A705" s="189" t="s">
        <v>7077</v>
      </c>
      <c r="B705" s="189" t="s">
        <v>7121</v>
      </c>
      <c r="C705" s="189" t="s">
        <v>358</v>
      </c>
      <c r="D705" t="s">
        <v>3811</v>
      </c>
      <c r="E705" t="s">
        <v>3815</v>
      </c>
      <c r="F705" s="42" t="s">
        <v>118</v>
      </c>
      <c r="H705" s="211"/>
      <c r="I705" s="211"/>
      <c r="J705" s="211"/>
      <c r="K705" s="211"/>
      <c r="L705" s="211"/>
      <c r="M705" s="211"/>
      <c r="N705" s="211"/>
      <c r="O705" s="211"/>
      <c r="P705" s="211"/>
    </row>
    <row r="706" spans="1:16" x14ac:dyDescent="0.25">
      <c r="A706" s="189" t="s">
        <v>7077</v>
      </c>
      <c r="B706" s="189" t="s">
        <v>7122</v>
      </c>
      <c r="C706" s="189" t="s">
        <v>358</v>
      </c>
      <c r="D706" t="s">
        <v>437</v>
      </c>
      <c r="E706" t="s">
        <v>438</v>
      </c>
      <c r="F706" s="42" t="s">
        <v>118</v>
      </c>
      <c r="H706" s="211"/>
      <c r="I706" s="211"/>
      <c r="J706" s="211"/>
      <c r="K706" s="211"/>
      <c r="L706" s="211"/>
      <c r="M706" s="211"/>
      <c r="N706" s="211"/>
      <c r="O706" s="211"/>
      <c r="P706" s="211"/>
    </row>
    <row r="707" spans="1:16" x14ac:dyDescent="0.25">
      <c r="A707" s="189" t="s">
        <v>7077</v>
      </c>
      <c r="B707" s="189" t="s">
        <v>7123</v>
      </c>
      <c r="C707" s="189" t="s">
        <v>358</v>
      </c>
      <c r="D707" t="s">
        <v>383</v>
      </c>
      <c r="E707" t="s">
        <v>384</v>
      </c>
      <c r="F707" s="42" t="s">
        <v>118</v>
      </c>
      <c r="H707" s="211"/>
      <c r="I707" s="211"/>
      <c r="J707" s="211"/>
      <c r="K707" s="211"/>
      <c r="L707" s="211"/>
      <c r="M707" s="211"/>
      <c r="N707" s="211"/>
      <c r="O707" s="211"/>
      <c r="P707" s="211"/>
    </row>
    <row r="708" spans="1:16" x14ac:dyDescent="0.25">
      <c r="A708" s="189" t="s">
        <v>7077</v>
      </c>
      <c r="B708" s="189" t="s">
        <v>7124</v>
      </c>
      <c r="C708" s="189" t="s">
        <v>358</v>
      </c>
      <c r="D708" t="s">
        <v>328</v>
      </c>
      <c r="E708" t="s">
        <v>329</v>
      </c>
      <c r="F708" s="42" t="s">
        <v>150</v>
      </c>
      <c r="H708" s="211"/>
      <c r="I708" s="211"/>
      <c r="J708" s="211"/>
      <c r="K708" s="211"/>
      <c r="L708" s="211"/>
      <c r="M708" s="211"/>
      <c r="N708" s="211"/>
      <c r="O708" s="211"/>
      <c r="P708" s="211"/>
    </row>
    <row r="709" spans="1:16" x14ac:dyDescent="0.25">
      <c r="A709" s="189" t="s">
        <v>7077</v>
      </c>
      <c r="B709" s="189" t="s">
        <v>7125</v>
      </c>
      <c r="C709" s="189" t="s">
        <v>358</v>
      </c>
      <c r="D709" t="s">
        <v>330</v>
      </c>
      <c r="E709" t="s">
        <v>561</v>
      </c>
      <c r="F709" s="42" t="s">
        <v>150</v>
      </c>
      <c r="H709" s="211"/>
      <c r="I709" s="211"/>
      <c r="J709" s="211"/>
      <c r="K709" s="211"/>
      <c r="L709" s="211"/>
      <c r="M709" s="211"/>
      <c r="N709" s="211"/>
      <c r="O709" s="211"/>
      <c r="P709" s="211"/>
    </row>
    <row r="710" spans="1:16" x14ac:dyDescent="0.25">
      <c r="A710" s="189" t="s">
        <v>7077</v>
      </c>
      <c r="B710" s="189" t="s">
        <v>7126</v>
      </c>
      <c r="C710" s="189" t="s">
        <v>358</v>
      </c>
      <c r="D710" t="s">
        <v>391</v>
      </c>
      <c r="E710" t="s">
        <v>392</v>
      </c>
      <c r="F710" s="42" t="s">
        <v>118</v>
      </c>
      <c r="H710" s="211"/>
      <c r="I710" s="211"/>
      <c r="J710" s="211"/>
      <c r="K710" s="211"/>
      <c r="L710" s="211"/>
      <c r="M710" s="211"/>
      <c r="N710" s="211"/>
      <c r="O710" s="211"/>
      <c r="P710" s="211"/>
    </row>
    <row r="711" spans="1:16" x14ac:dyDescent="0.25">
      <c r="A711" s="189" t="s">
        <v>7077</v>
      </c>
      <c r="B711" s="189" t="s">
        <v>7127</v>
      </c>
      <c r="C711" s="189" t="s">
        <v>358</v>
      </c>
      <c r="D711" t="s">
        <v>413</v>
      </c>
      <c r="E711" t="s">
        <v>414</v>
      </c>
      <c r="F711" s="42" t="s">
        <v>118</v>
      </c>
      <c r="H711" s="211"/>
      <c r="I711" s="211"/>
      <c r="J711" s="211"/>
      <c r="K711" s="211"/>
      <c r="L711" s="211"/>
      <c r="M711" s="211"/>
      <c r="N711" s="211"/>
      <c r="O711" s="211"/>
      <c r="P711" s="211"/>
    </row>
    <row r="712" spans="1:16" x14ac:dyDescent="0.25">
      <c r="A712" s="189" t="s">
        <v>7077</v>
      </c>
      <c r="B712" s="189" t="s">
        <v>7128</v>
      </c>
      <c r="C712" s="189" t="s">
        <v>358</v>
      </c>
      <c r="D712" t="s">
        <v>394</v>
      </c>
      <c r="E712" t="s">
        <v>395</v>
      </c>
      <c r="F712" s="42" t="s">
        <v>118</v>
      </c>
      <c r="H712" s="211"/>
      <c r="I712" s="211"/>
      <c r="J712" s="211"/>
      <c r="K712" s="211"/>
      <c r="L712" s="211"/>
      <c r="M712" s="211"/>
      <c r="N712" s="211"/>
      <c r="O712" s="211"/>
      <c r="P712" s="211"/>
    </row>
    <row r="713" spans="1:16" x14ac:dyDescent="0.25">
      <c r="A713" s="189" t="s">
        <v>7077</v>
      </c>
      <c r="B713" s="189" t="s">
        <v>7129</v>
      </c>
      <c r="C713" s="189" t="s">
        <v>358</v>
      </c>
      <c r="D713" t="s">
        <v>454</v>
      </c>
      <c r="E713" t="s">
        <v>455</v>
      </c>
      <c r="F713" s="42" t="s">
        <v>150</v>
      </c>
      <c r="H713" s="211"/>
      <c r="I713" s="211"/>
      <c r="J713" s="211"/>
      <c r="K713" s="211"/>
      <c r="L713" s="211"/>
      <c r="M713" s="211"/>
      <c r="N713" s="211"/>
      <c r="O713" s="211"/>
      <c r="P713" s="211"/>
    </row>
    <row r="714" spans="1:16" x14ac:dyDescent="0.25">
      <c r="A714" s="189" t="s">
        <v>7077</v>
      </c>
      <c r="B714" s="189" t="s">
        <v>7130</v>
      </c>
      <c r="C714" s="189" t="s">
        <v>358</v>
      </c>
      <c r="D714" t="s">
        <v>391</v>
      </c>
      <c r="E714" t="s">
        <v>393</v>
      </c>
      <c r="F714" s="42" t="s">
        <v>118</v>
      </c>
      <c r="H714" s="211"/>
      <c r="I714" s="211"/>
      <c r="J714" s="211"/>
      <c r="K714" s="211"/>
      <c r="L714" s="211"/>
      <c r="M714" s="211"/>
      <c r="N714" s="211"/>
      <c r="O714" s="211"/>
      <c r="P714" s="211"/>
    </row>
    <row r="715" spans="1:16" x14ac:dyDescent="0.25">
      <c r="A715" s="189" t="s">
        <v>7077</v>
      </c>
      <c r="B715" s="189" t="s">
        <v>7131</v>
      </c>
      <c r="C715" s="189" t="s">
        <v>358</v>
      </c>
      <c r="D715" t="s">
        <v>301</v>
      </c>
      <c r="E715" t="s">
        <v>307</v>
      </c>
      <c r="F715" s="42" t="s">
        <v>150</v>
      </c>
      <c r="H715" s="211"/>
      <c r="I715" s="211"/>
      <c r="J715" s="211"/>
      <c r="K715" s="211"/>
      <c r="L715" s="211"/>
      <c r="M715" s="211"/>
      <c r="N715" s="211"/>
      <c r="O715" s="211"/>
      <c r="P715" s="211"/>
    </row>
    <row r="716" spans="1:16" x14ac:dyDescent="0.25">
      <c r="A716" s="189" t="s">
        <v>7077</v>
      </c>
      <c r="B716" s="189" t="s">
        <v>7132</v>
      </c>
      <c r="C716" s="189" t="s">
        <v>358</v>
      </c>
      <c r="D716" t="s">
        <v>402</v>
      </c>
      <c r="E716" t="s">
        <v>403</v>
      </c>
      <c r="F716" s="42" t="s">
        <v>118</v>
      </c>
      <c r="H716" s="211"/>
      <c r="I716" s="211"/>
      <c r="J716" s="211"/>
      <c r="K716" s="211"/>
      <c r="L716" s="211"/>
      <c r="M716" s="211"/>
      <c r="N716" s="211"/>
      <c r="O716" s="211"/>
      <c r="P716" s="211"/>
    </row>
    <row r="717" spans="1:16" x14ac:dyDescent="0.25">
      <c r="A717" s="189" t="s">
        <v>7077</v>
      </c>
      <c r="B717" s="189" t="s">
        <v>7133</v>
      </c>
      <c r="C717" s="189" t="s">
        <v>358</v>
      </c>
      <c r="D717" t="s">
        <v>3811</v>
      </c>
      <c r="E717" t="s">
        <v>3815</v>
      </c>
      <c r="F717" s="42" t="s">
        <v>118</v>
      </c>
      <c r="H717" s="211"/>
      <c r="I717" s="211"/>
      <c r="J717" s="211"/>
      <c r="K717" s="211"/>
      <c r="L717" s="211"/>
      <c r="M717" s="211"/>
      <c r="N717" s="211"/>
      <c r="O717" s="211"/>
      <c r="P717" s="211"/>
    </row>
    <row r="718" spans="1:16" x14ac:dyDescent="0.25">
      <c r="A718" s="189" t="s">
        <v>7077</v>
      </c>
      <c r="B718" s="189" t="s">
        <v>7134</v>
      </c>
      <c r="C718" s="189" t="s">
        <v>358</v>
      </c>
      <c r="D718" t="s">
        <v>451</v>
      </c>
      <c r="E718" t="s">
        <v>452</v>
      </c>
      <c r="F718" s="42" t="s">
        <v>118</v>
      </c>
      <c r="H718" s="211"/>
      <c r="I718" s="211"/>
      <c r="J718" s="211"/>
      <c r="K718" s="211"/>
      <c r="L718" s="211"/>
      <c r="M718" s="211"/>
      <c r="N718" s="211"/>
      <c r="O718" s="211"/>
      <c r="P718" s="211"/>
    </row>
    <row r="719" spans="1:16" x14ac:dyDescent="0.25">
      <c r="A719" s="189" t="s">
        <v>7077</v>
      </c>
      <c r="B719" s="189" t="s">
        <v>7135</v>
      </c>
      <c r="C719" s="189" t="s">
        <v>358</v>
      </c>
      <c r="D719" t="s">
        <v>423</v>
      </c>
      <c r="E719" t="s">
        <v>424</v>
      </c>
      <c r="F719" s="42" t="s">
        <v>118</v>
      </c>
      <c r="H719" s="211"/>
      <c r="I719" s="211"/>
      <c r="J719" s="211"/>
      <c r="K719" s="211"/>
      <c r="L719" s="211"/>
      <c r="M719" s="211"/>
      <c r="N719" s="211"/>
      <c r="O719" s="211"/>
      <c r="P719" s="211"/>
    </row>
    <row r="720" spans="1:16" x14ac:dyDescent="0.25">
      <c r="A720" s="189" t="s">
        <v>7077</v>
      </c>
      <c r="B720" s="189" t="s">
        <v>7136</v>
      </c>
      <c r="C720" s="189" t="s">
        <v>358</v>
      </c>
      <c r="D720" t="s">
        <v>387</v>
      </c>
      <c r="E720" t="s">
        <v>388</v>
      </c>
      <c r="F720" s="42" t="s">
        <v>118</v>
      </c>
      <c r="H720" s="211"/>
      <c r="I720" s="211"/>
      <c r="J720" s="211"/>
      <c r="K720" s="211"/>
      <c r="L720" s="211"/>
      <c r="M720" s="211"/>
      <c r="N720" s="211"/>
      <c r="O720" s="211"/>
      <c r="P720" s="211"/>
    </row>
    <row r="721" spans="1:16" x14ac:dyDescent="0.25">
      <c r="A721" s="189" t="s">
        <v>7077</v>
      </c>
      <c r="B721" s="189" t="s">
        <v>7137</v>
      </c>
      <c r="C721" s="189" t="s">
        <v>358</v>
      </c>
      <c r="D721" t="s">
        <v>423</v>
      </c>
      <c r="E721" t="s">
        <v>424</v>
      </c>
      <c r="F721" s="42" t="s">
        <v>118</v>
      </c>
      <c r="H721" s="211"/>
      <c r="I721" s="211"/>
      <c r="J721" s="211"/>
      <c r="K721" s="211"/>
      <c r="L721" s="211"/>
      <c r="M721" s="211"/>
      <c r="N721" s="211"/>
      <c r="O721" s="211"/>
      <c r="P721" s="211"/>
    </row>
    <row r="722" spans="1:16" x14ac:dyDescent="0.25">
      <c r="A722" s="189" t="s">
        <v>7077</v>
      </c>
      <c r="B722" s="189" t="s">
        <v>7138</v>
      </c>
      <c r="C722" s="189" t="s">
        <v>358</v>
      </c>
      <c r="D722" t="s">
        <v>415</v>
      </c>
      <c r="E722" t="s">
        <v>416</v>
      </c>
      <c r="F722" s="42" t="s">
        <v>118</v>
      </c>
      <c r="H722" s="211"/>
      <c r="I722" s="211"/>
      <c r="J722" s="211"/>
      <c r="K722" s="211"/>
      <c r="L722" s="211"/>
      <c r="M722" s="211"/>
      <c r="N722" s="211"/>
      <c r="O722" s="211"/>
      <c r="P722" s="211"/>
    </row>
    <row r="723" spans="1:16" x14ac:dyDescent="0.25">
      <c r="A723" s="189" t="s">
        <v>7077</v>
      </c>
      <c r="B723" s="189" t="s">
        <v>7139</v>
      </c>
      <c r="C723" s="189" t="s">
        <v>358</v>
      </c>
      <c r="D723" t="s">
        <v>387</v>
      </c>
      <c r="E723" t="s">
        <v>388</v>
      </c>
      <c r="F723" s="42" t="s">
        <v>118</v>
      </c>
      <c r="H723" s="211"/>
      <c r="I723" s="211"/>
      <c r="J723" s="211"/>
      <c r="K723" s="211"/>
      <c r="L723" s="211"/>
      <c r="M723" s="211"/>
      <c r="N723" s="211"/>
      <c r="O723" s="211"/>
      <c r="P723" s="211"/>
    </row>
    <row r="724" spans="1:16" x14ac:dyDescent="0.25">
      <c r="A724" s="189" t="s">
        <v>7077</v>
      </c>
      <c r="B724" s="189" t="s">
        <v>7140</v>
      </c>
      <c r="C724" s="189" t="s">
        <v>358</v>
      </c>
      <c r="D724" t="s">
        <v>451</v>
      </c>
      <c r="E724" t="s">
        <v>452</v>
      </c>
      <c r="F724" s="42" t="s">
        <v>118</v>
      </c>
      <c r="H724" s="211"/>
      <c r="I724" s="211"/>
      <c r="J724" s="211"/>
      <c r="K724" s="211"/>
      <c r="L724" s="211"/>
      <c r="M724" s="211"/>
      <c r="N724" s="211"/>
      <c r="O724" s="211"/>
      <c r="P724" s="211"/>
    </row>
    <row r="725" spans="1:16" x14ac:dyDescent="0.25">
      <c r="A725" s="189" t="s">
        <v>7077</v>
      </c>
      <c r="B725" s="189" t="s">
        <v>7141</v>
      </c>
      <c r="C725" s="189" t="s">
        <v>358</v>
      </c>
      <c r="D725" t="s">
        <v>391</v>
      </c>
      <c r="E725" t="s">
        <v>393</v>
      </c>
      <c r="F725" s="42" t="s">
        <v>118</v>
      </c>
      <c r="H725" s="211"/>
      <c r="I725" s="211"/>
      <c r="J725" s="211"/>
      <c r="K725" s="211"/>
      <c r="L725" s="211"/>
      <c r="M725" s="211"/>
      <c r="N725" s="211"/>
      <c r="O725" s="211"/>
      <c r="P725" s="211"/>
    </row>
    <row r="726" spans="1:16" x14ac:dyDescent="0.25">
      <c r="A726" s="189" t="s">
        <v>7077</v>
      </c>
      <c r="B726" s="189" t="s">
        <v>7142</v>
      </c>
      <c r="C726" s="189" t="s">
        <v>358</v>
      </c>
      <c r="D726" t="s">
        <v>415</v>
      </c>
      <c r="E726" t="s">
        <v>416</v>
      </c>
      <c r="F726" s="42" t="s">
        <v>118</v>
      </c>
      <c r="H726" s="211"/>
      <c r="I726" s="211"/>
      <c r="J726" s="211"/>
      <c r="K726" s="211"/>
      <c r="L726" s="211"/>
      <c r="M726" s="211"/>
      <c r="N726" s="211"/>
      <c r="O726" s="211"/>
      <c r="P726" s="211"/>
    </row>
    <row r="727" spans="1:16" x14ac:dyDescent="0.25">
      <c r="A727" s="189" t="s">
        <v>7077</v>
      </c>
      <c r="B727" s="189" t="s">
        <v>7143</v>
      </c>
      <c r="C727" s="189" t="s">
        <v>358</v>
      </c>
      <c r="D727" t="s">
        <v>415</v>
      </c>
      <c r="E727" t="s">
        <v>416</v>
      </c>
      <c r="F727" s="42" t="s">
        <v>118</v>
      </c>
      <c r="H727" s="211"/>
      <c r="I727" s="211"/>
      <c r="J727" s="211"/>
      <c r="K727" s="211"/>
      <c r="L727" s="211"/>
      <c r="M727" s="211"/>
      <c r="N727" s="211"/>
      <c r="O727" s="211"/>
      <c r="P727" s="211"/>
    </row>
    <row r="728" spans="1:16" x14ac:dyDescent="0.25">
      <c r="A728" s="189" t="s">
        <v>7077</v>
      </c>
      <c r="B728" s="189" t="s">
        <v>7144</v>
      </c>
      <c r="C728" s="189" t="s">
        <v>358</v>
      </c>
      <c r="D728" t="s">
        <v>3811</v>
      </c>
      <c r="E728" t="s">
        <v>3815</v>
      </c>
      <c r="F728" s="42" t="s">
        <v>118</v>
      </c>
      <c r="H728" s="211"/>
      <c r="I728" s="211"/>
      <c r="J728" s="211"/>
      <c r="K728" s="211"/>
      <c r="L728" s="211"/>
      <c r="M728" s="211"/>
      <c r="N728" s="211"/>
      <c r="O728" s="211"/>
      <c r="P728" s="211"/>
    </row>
    <row r="729" spans="1:16" x14ac:dyDescent="0.25">
      <c r="A729" s="189" t="s">
        <v>7077</v>
      </c>
      <c r="B729" s="189" t="s">
        <v>7145</v>
      </c>
      <c r="C729" s="189" t="s">
        <v>358</v>
      </c>
      <c r="D729" t="s">
        <v>3811</v>
      </c>
      <c r="E729" t="s">
        <v>3815</v>
      </c>
      <c r="F729" s="42" t="s">
        <v>118</v>
      </c>
      <c r="H729" s="211"/>
      <c r="I729" s="211"/>
      <c r="J729" s="211"/>
      <c r="K729" s="211"/>
      <c r="L729" s="211"/>
      <c r="M729" s="211"/>
      <c r="N729" s="211"/>
      <c r="O729" s="211"/>
      <c r="P729" s="211"/>
    </row>
    <row r="730" spans="1:16" x14ac:dyDescent="0.25">
      <c r="A730" s="189" t="s">
        <v>7077</v>
      </c>
      <c r="B730" s="189" t="s">
        <v>7146</v>
      </c>
      <c r="C730" s="189" t="s">
        <v>358</v>
      </c>
      <c r="D730" t="s">
        <v>387</v>
      </c>
      <c r="E730" t="s">
        <v>388</v>
      </c>
      <c r="F730" s="42" t="s">
        <v>118</v>
      </c>
      <c r="H730" s="211"/>
      <c r="I730" s="211"/>
      <c r="J730" s="211"/>
      <c r="K730" s="211"/>
      <c r="L730" s="211"/>
      <c r="M730" s="211"/>
      <c r="N730" s="211"/>
      <c r="O730" s="211"/>
      <c r="P730" s="211"/>
    </row>
    <row r="731" spans="1:16" x14ac:dyDescent="0.25">
      <c r="A731" s="189" t="s">
        <v>7077</v>
      </c>
      <c r="B731" s="189" t="s">
        <v>7147</v>
      </c>
      <c r="C731" s="189" t="s">
        <v>358</v>
      </c>
      <c r="D731" t="s">
        <v>383</v>
      </c>
      <c r="E731" t="s">
        <v>384</v>
      </c>
      <c r="F731" s="42" t="s">
        <v>118</v>
      </c>
      <c r="H731" s="211"/>
      <c r="I731" s="211"/>
      <c r="J731" s="211"/>
      <c r="K731" s="211"/>
      <c r="L731" s="211"/>
      <c r="M731" s="211"/>
      <c r="N731" s="211"/>
      <c r="O731" s="211"/>
      <c r="P731" s="211"/>
    </row>
    <row r="732" spans="1:16" x14ac:dyDescent="0.25">
      <c r="A732" s="189" t="s">
        <v>7077</v>
      </c>
      <c r="B732" s="189" t="s">
        <v>7148</v>
      </c>
      <c r="C732" s="189" t="s">
        <v>358</v>
      </c>
      <c r="D732" t="s">
        <v>3811</v>
      </c>
      <c r="E732" t="s">
        <v>3815</v>
      </c>
      <c r="F732" s="42" t="s">
        <v>118</v>
      </c>
      <c r="H732" s="211"/>
      <c r="I732" s="211"/>
      <c r="J732" s="211"/>
      <c r="K732" s="211"/>
      <c r="L732" s="211"/>
      <c r="M732" s="211"/>
      <c r="N732" s="211"/>
      <c r="O732" s="211"/>
      <c r="P732" s="211"/>
    </row>
    <row r="733" spans="1:16" x14ac:dyDescent="0.25">
      <c r="A733" s="189" t="s">
        <v>7077</v>
      </c>
      <c r="B733" s="189" t="s">
        <v>7149</v>
      </c>
      <c r="C733" s="189" t="s">
        <v>358</v>
      </c>
      <c r="D733" t="s">
        <v>411</v>
      </c>
      <c r="E733" t="s">
        <v>525</v>
      </c>
      <c r="F733" s="42" t="s">
        <v>118</v>
      </c>
      <c r="H733" s="211"/>
      <c r="I733" s="211"/>
      <c r="J733" s="211"/>
      <c r="K733" s="211"/>
      <c r="L733" s="211"/>
      <c r="M733" s="211"/>
      <c r="N733" s="211"/>
      <c r="O733" s="211"/>
      <c r="P733" s="211"/>
    </row>
    <row r="734" spans="1:16" x14ac:dyDescent="0.25">
      <c r="A734" s="189" t="s">
        <v>7077</v>
      </c>
      <c r="B734" s="189" t="s">
        <v>7150</v>
      </c>
      <c r="C734" s="189" t="s">
        <v>358</v>
      </c>
      <c r="D734" t="s">
        <v>3811</v>
      </c>
      <c r="E734" t="s">
        <v>3815</v>
      </c>
      <c r="F734" s="42" t="s">
        <v>118</v>
      </c>
      <c r="H734" s="211"/>
      <c r="I734" s="211"/>
      <c r="J734" s="211"/>
      <c r="K734" s="211"/>
      <c r="L734" s="211"/>
      <c r="M734" s="211"/>
      <c r="N734" s="211"/>
      <c r="O734" s="211"/>
      <c r="P734" s="211"/>
    </row>
    <row r="735" spans="1:16" x14ac:dyDescent="0.25">
      <c r="A735" s="189" t="s">
        <v>7077</v>
      </c>
      <c r="B735" s="189" t="s">
        <v>7151</v>
      </c>
      <c r="C735" s="189" t="s">
        <v>358</v>
      </c>
      <c r="D735" t="s">
        <v>3811</v>
      </c>
      <c r="E735" t="s">
        <v>3815</v>
      </c>
      <c r="F735" s="42" t="s">
        <v>118</v>
      </c>
      <c r="H735" s="211"/>
      <c r="I735" s="211"/>
      <c r="J735" s="211"/>
      <c r="K735" s="211"/>
      <c r="L735" s="211"/>
      <c r="M735" s="211"/>
      <c r="N735" s="211"/>
      <c r="O735" s="211"/>
      <c r="P735" s="211"/>
    </row>
    <row r="736" spans="1:16" x14ac:dyDescent="0.25">
      <c r="A736" s="189" t="s">
        <v>7077</v>
      </c>
      <c r="B736" s="189" t="s">
        <v>7152</v>
      </c>
      <c r="C736" s="189" t="s">
        <v>358</v>
      </c>
      <c r="D736" t="s">
        <v>3811</v>
      </c>
      <c r="E736" t="s">
        <v>3815</v>
      </c>
      <c r="F736" s="42" t="s">
        <v>118</v>
      </c>
      <c r="H736" s="211"/>
      <c r="I736" s="211"/>
      <c r="J736" s="211"/>
      <c r="K736" s="211"/>
      <c r="L736" s="211"/>
      <c r="M736" s="211"/>
      <c r="N736" s="211"/>
      <c r="O736" s="211"/>
      <c r="P736" s="211"/>
    </row>
    <row r="737" spans="1:16" x14ac:dyDescent="0.25">
      <c r="A737" s="189" t="s">
        <v>7077</v>
      </c>
      <c r="B737" s="189" t="s">
        <v>7153</v>
      </c>
      <c r="C737" s="189" t="s">
        <v>358</v>
      </c>
      <c r="D737" t="s">
        <v>406</v>
      </c>
      <c r="E737" t="s">
        <v>436</v>
      </c>
      <c r="F737" s="42" t="s">
        <v>118</v>
      </c>
      <c r="H737" s="211"/>
      <c r="I737" s="211"/>
      <c r="J737" s="211"/>
      <c r="K737" s="211"/>
      <c r="L737" s="211"/>
      <c r="M737" s="211"/>
      <c r="N737" s="211"/>
      <c r="O737" s="211"/>
      <c r="P737" s="211"/>
    </row>
    <row r="738" spans="1:16" x14ac:dyDescent="0.25">
      <c r="A738" s="189" t="s">
        <v>7077</v>
      </c>
      <c r="B738" s="189" t="s">
        <v>7154</v>
      </c>
      <c r="C738" s="189" t="s">
        <v>358</v>
      </c>
      <c r="D738" t="s">
        <v>391</v>
      </c>
      <c r="E738" t="s">
        <v>393</v>
      </c>
      <c r="F738" s="42" t="s">
        <v>118</v>
      </c>
      <c r="H738" s="211"/>
      <c r="I738" s="211"/>
      <c r="J738" s="211"/>
      <c r="K738" s="211"/>
      <c r="L738" s="211"/>
      <c r="M738" s="211"/>
      <c r="N738" s="211"/>
      <c r="O738" s="211"/>
      <c r="P738" s="211"/>
    </row>
    <row r="739" spans="1:16" x14ac:dyDescent="0.25">
      <c r="A739" s="189" t="s">
        <v>7077</v>
      </c>
      <c r="B739" s="189" t="s">
        <v>7155</v>
      </c>
      <c r="C739" s="189" t="s">
        <v>358</v>
      </c>
      <c r="D739" t="s">
        <v>413</v>
      </c>
      <c r="E739" t="s">
        <v>414</v>
      </c>
      <c r="F739" s="42" t="s">
        <v>118</v>
      </c>
      <c r="H739" s="211"/>
      <c r="I739" s="211"/>
      <c r="J739" s="211"/>
      <c r="K739" s="211"/>
      <c r="L739" s="211"/>
      <c r="M739" s="211"/>
      <c r="N739" s="211"/>
      <c r="O739" s="211"/>
      <c r="P739" s="211"/>
    </row>
    <row r="740" spans="1:16" x14ac:dyDescent="0.25">
      <c r="A740" s="189" t="s">
        <v>7077</v>
      </c>
      <c r="B740" s="189" t="s">
        <v>7156</v>
      </c>
      <c r="C740" s="189" t="s">
        <v>358</v>
      </c>
      <c r="D740" t="s">
        <v>394</v>
      </c>
      <c r="E740" t="s">
        <v>395</v>
      </c>
      <c r="F740" s="42" t="s">
        <v>118</v>
      </c>
      <c r="H740" s="211"/>
      <c r="I740" s="211"/>
      <c r="J740" s="211"/>
      <c r="K740" s="211"/>
      <c r="L740" s="211"/>
      <c r="M740" s="211"/>
      <c r="N740" s="211"/>
      <c r="O740" s="211"/>
      <c r="P740" s="211"/>
    </row>
    <row r="741" spans="1:16" x14ac:dyDescent="0.25">
      <c r="A741" s="189" t="s">
        <v>7077</v>
      </c>
      <c r="B741" s="189" t="s">
        <v>7157</v>
      </c>
      <c r="C741" s="189" t="s">
        <v>358</v>
      </c>
      <c r="D741" t="s">
        <v>391</v>
      </c>
      <c r="E741" t="s">
        <v>392</v>
      </c>
      <c r="F741" s="42" t="s">
        <v>118</v>
      </c>
      <c r="H741" s="211"/>
      <c r="I741" s="211"/>
      <c r="J741" s="211"/>
      <c r="K741" s="211"/>
      <c r="L741" s="211"/>
      <c r="M741" s="211"/>
      <c r="N741" s="211"/>
      <c r="O741" s="211"/>
      <c r="P741" s="211"/>
    </row>
    <row r="742" spans="1:16" x14ac:dyDescent="0.25">
      <c r="A742" s="189" t="s">
        <v>7077</v>
      </c>
      <c r="B742" s="189" t="s">
        <v>7158</v>
      </c>
      <c r="C742" s="189" t="s">
        <v>358</v>
      </c>
      <c r="D742" t="s">
        <v>400</v>
      </c>
      <c r="E742" t="s">
        <v>401</v>
      </c>
      <c r="F742" s="42" t="s">
        <v>118</v>
      </c>
      <c r="H742" s="211"/>
      <c r="I742" s="211"/>
      <c r="J742" s="211"/>
      <c r="K742" s="211"/>
      <c r="L742" s="211"/>
      <c r="M742" s="211"/>
      <c r="N742" s="211"/>
      <c r="O742" s="211"/>
      <c r="P742" s="211"/>
    </row>
    <row r="743" spans="1:16" x14ac:dyDescent="0.25">
      <c r="A743" s="189" t="s">
        <v>7077</v>
      </c>
      <c r="B743" s="189" t="s">
        <v>7159</v>
      </c>
      <c r="C743" s="189" t="s">
        <v>358</v>
      </c>
      <c r="D743" t="s">
        <v>400</v>
      </c>
      <c r="E743" t="s">
        <v>401</v>
      </c>
      <c r="F743" s="42" t="s">
        <v>118</v>
      </c>
      <c r="H743" s="211"/>
      <c r="I743" s="211"/>
      <c r="J743" s="211"/>
      <c r="K743" s="211"/>
      <c r="L743" s="211"/>
      <c r="M743" s="211"/>
      <c r="N743" s="211"/>
      <c r="O743" s="211"/>
      <c r="P743" s="211"/>
    </row>
    <row r="744" spans="1:16" x14ac:dyDescent="0.25">
      <c r="A744" s="189" t="s">
        <v>7077</v>
      </c>
      <c r="B744" s="189" t="s">
        <v>7160</v>
      </c>
      <c r="C744" s="189" t="s">
        <v>358</v>
      </c>
      <c r="D744" t="s">
        <v>394</v>
      </c>
      <c r="E744" t="s">
        <v>395</v>
      </c>
      <c r="F744" s="42" t="s">
        <v>118</v>
      </c>
      <c r="H744" s="211"/>
      <c r="I744" s="211"/>
      <c r="J744" s="211"/>
      <c r="K744" s="211"/>
      <c r="L744" s="211"/>
      <c r="M744" s="211"/>
      <c r="N744" s="211"/>
      <c r="O744" s="211"/>
      <c r="P744" s="211"/>
    </row>
    <row r="745" spans="1:16" x14ac:dyDescent="0.25">
      <c r="A745" s="189" t="s">
        <v>7077</v>
      </c>
      <c r="B745" s="189" t="s">
        <v>7161</v>
      </c>
      <c r="C745" s="189" t="s">
        <v>358</v>
      </c>
      <c r="D745" t="s">
        <v>391</v>
      </c>
      <c r="E745" t="s">
        <v>393</v>
      </c>
      <c r="F745" s="42" t="s">
        <v>118</v>
      </c>
      <c r="H745" s="211"/>
      <c r="I745" s="211"/>
      <c r="J745" s="211"/>
      <c r="K745" s="211"/>
      <c r="L745" s="211"/>
      <c r="M745" s="211"/>
      <c r="N745" s="211"/>
      <c r="O745" s="211"/>
      <c r="P745" s="211"/>
    </row>
    <row r="746" spans="1:16" x14ac:dyDescent="0.25">
      <c r="A746" s="189" t="s">
        <v>7077</v>
      </c>
      <c r="B746" s="189" t="s">
        <v>7162</v>
      </c>
      <c r="C746" s="189" t="s">
        <v>358</v>
      </c>
      <c r="D746" t="s">
        <v>391</v>
      </c>
      <c r="E746" t="s">
        <v>393</v>
      </c>
      <c r="F746" s="42" t="s">
        <v>118</v>
      </c>
      <c r="H746" s="211"/>
      <c r="I746" s="211"/>
      <c r="J746" s="211"/>
      <c r="K746" s="211"/>
      <c r="L746" s="211"/>
      <c r="M746" s="211"/>
      <c r="N746" s="211"/>
      <c r="O746" s="211"/>
      <c r="P746" s="211"/>
    </row>
    <row r="747" spans="1:16" x14ac:dyDescent="0.25">
      <c r="A747" s="189" t="s">
        <v>7077</v>
      </c>
      <c r="B747" s="189" t="s">
        <v>7163</v>
      </c>
      <c r="C747" s="189" t="s">
        <v>358</v>
      </c>
      <c r="D747" t="s">
        <v>391</v>
      </c>
      <c r="E747" t="s">
        <v>393</v>
      </c>
      <c r="F747" s="42" t="s">
        <v>118</v>
      </c>
      <c r="H747" s="211"/>
      <c r="I747" s="211"/>
      <c r="J747" s="211"/>
      <c r="K747" s="211"/>
      <c r="L747" s="211"/>
      <c r="M747" s="211"/>
      <c r="N747" s="211"/>
      <c r="O747" s="211"/>
      <c r="P747" s="211"/>
    </row>
    <row r="748" spans="1:16" x14ac:dyDescent="0.25">
      <c r="A748" s="189" t="s">
        <v>7077</v>
      </c>
      <c r="B748" s="189" t="s">
        <v>7164</v>
      </c>
      <c r="C748" s="189" t="s">
        <v>358</v>
      </c>
      <c r="D748" t="s">
        <v>406</v>
      </c>
      <c r="E748" t="s">
        <v>436</v>
      </c>
      <c r="F748" s="42" t="s">
        <v>118</v>
      </c>
      <c r="H748" s="211"/>
      <c r="I748" s="211"/>
      <c r="J748" s="211"/>
      <c r="K748" s="211"/>
      <c r="L748" s="211"/>
      <c r="M748" s="211"/>
      <c r="N748" s="211"/>
      <c r="O748" s="211"/>
      <c r="P748" s="211"/>
    </row>
    <row r="749" spans="1:16" x14ac:dyDescent="0.25">
      <c r="A749" s="189" t="s">
        <v>7077</v>
      </c>
      <c r="B749" s="189" t="s">
        <v>7165</v>
      </c>
      <c r="C749" s="189" t="s">
        <v>358</v>
      </c>
      <c r="D749" t="s">
        <v>423</v>
      </c>
      <c r="E749" t="s">
        <v>424</v>
      </c>
      <c r="F749" s="42" t="s">
        <v>118</v>
      </c>
      <c r="H749" s="211"/>
      <c r="I749" s="211"/>
      <c r="J749" s="211"/>
      <c r="K749" s="211"/>
      <c r="L749" s="211"/>
      <c r="M749" s="211"/>
      <c r="N749" s="211"/>
      <c r="O749" s="211"/>
      <c r="P749" s="211"/>
    </row>
    <row r="750" spans="1:16" x14ac:dyDescent="0.25">
      <c r="A750" s="189" t="s">
        <v>7077</v>
      </c>
      <c r="B750" s="189" t="s">
        <v>7166</v>
      </c>
      <c r="C750" s="189" t="s">
        <v>358</v>
      </c>
      <c r="D750" t="s">
        <v>394</v>
      </c>
      <c r="E750" t="s">
        <v>395</v>
      </c>
      <c r="F750" s="42" t="s">
        <v>118</v>
      </c>
      <c r="H750" s="211"/>
      <c r="I750" s="211"/>
      <c r="J750" s="211"/>
      <c r="K750" s="211"/>
      <c r="L750" s="211"/>
      <c r="M750" s="211"/>
      <c r="N750" s="211"/>
      <c r="O750" s="211"/>
      <c r="P750" s="211"/>
    </row>
    <row r="751" spans="1:16" x14ac:dyDescent="0.25">
      <c r="A751" s="189" t="s">
        <v>7077</v>
      </c>
      <c r="B751" s="189" t="s">
        <v>7167</v>
      </c>
      <c r="C751" s="189" t="s">
        <v>358</v>
      </c>
      <c r="D751" t="s">
        <v>389</v>
      </c>
      <c r="E751" t="s">
        <v>390</v>
      </c>
      <c r="F751" s="42" t="s">
        <v>118</v>
      </c>
      <c r="H751" s="211"/>
      <c r="I751" s="211"/>
      <c r="J751" s="211"/>
      <c r="K751" s="211"/>
      <c r="L751" s="211"/>
      <c r="M751" s="211"/>
      <c r="N751" s="211"/>
      <c r="O751" s="211"/>
      <c r="P751" s="211"/>
    </row>
    <row r="752" spans="1:16" x14ac:dyDescent="0.25">
      <c r="A752" s="189" t="s">
        <v>7077</v>
      </c>
      <c r="B752" s="189" t="s">
        <v>7168</v>
      </c>
      <c r="C752" s="189" t="s">
        <v>358</v>
      </c>
      <c r="D752" t="s">
        <v>3811</v>
      </c>
      <c r="E752" t="s">
        <v>3815</v>
      </c>
      <c r="F752" s="42" t="s">
        <v>118</v>
      </c>
      <c r="H752" s="211"/>
      <c r="I752" s="211"/>
      <c r="J752" s="211"/>
      <c r="K752" s="211"/>
      <c r="L752" s="211"/>
      <c r="M752" s="211"/>
      <c r="N752" s="211"/>
      <c r="O752" s="211"/>
      <c r="P752" s="211"/>
    </row>
    <row r="753" spans="1:16" x14ac:dyDescent="0.25">
      <c r="A753" s="189" t="s">
        <v>7077</v>
      </c>
      <c r="B753" s="189" t="s">
        <v>7169</v>
      </c>
      <c r="C753" s="189" t="s">
        <v>358</v>
      </c>
      <c r="D753" t="s">
        <v>400</v>
      </c>
      <c r="E753" t="s">
        <v>401</v>
      </c>
      <c r="F753" s="42" t="s">
        <v>118</v>
      </c>
      <c r="H753" s="211"/>
      <c r="I753" s="211"/>
      <c r="J753" s="211"/>
      <c r="K753" s="211"/>
      <c r="L753" s="211"/>
      <c r="M753" s="211"/>
      <c r="N753" s="211"/>
      <c r="O753" s="211"/>
      <c r="P753" s="211"/>
    </row>
    <row r="754" spans="1:16" x14ac:dyDescent="0.25">
      <c r="A754" s="189" t="s">
        <v>7077</v>
      </c>
      <c r="B754" s="189" t="s">
        <v>7170</v>
      </c>
      <c r="C754" s="189" t="s">
        <v>358</v>
      </c>
      <c r="D754" t="s">
        <v>439</v>
      </c>
      <c r="E754" t="s">
        <v>440</v>
      </c>
      <c r="F754" s="42" t="s">
        <v>118</v>
      </c>
      <c r="H754" s="211"/>
      <c r="I754" s="211"/>
      <c r="J754" s="211"/>
      <c r="K754" s="211"/>
      <c r="L754" s="211"/>
      <c r="M754" s="211"/>
      <c r="N754" s="211"/>
      <c r="O754" s="211"/>
      <c r="P754" s="211"/>
    </row>
    <row r="755" spans="1:16" x14ac:dyDescent="0.25">
      <c r="A755" s="189" t="s">
        <v>7077</v>
      </c>
      <c r="B755" s="189" t="s">
        <v>7171</v>
      </c>
      <c r="C755" s="189" t="s">
        <v>358</v>
      </c>
      <c r="D755" t="s">
        <v>369</v>
      </c>
      <c r="E755" t="s">
        <v>370</v>
      </c>
      <c r="F755" s="42" t="s">
        <v>118</v>
      </c>
      <c r="H755" s="211"/>
      <c r="I755" s="211"/>
      <c r="J755" s="211"/>
      <c r="K755" s="211"/>
      <c r="L755" s="211"/>
      <c r="M755" s="211"/>
      <c r="N755" s="211"/>
      <c r="O755" s="211"/>
      <c r="P755" s="211"/>
    </row>
    <row r="756" spans="1:16" x14ac:dyDescent="0.25">
      <c r="A756" s="189" t="s">
        <v>7077</v>
      </c>
      <c r="B756" s="189" t="s">
        <v>7172</v>
      </c>
      <c r="C756" s="189" t="s">
        <v>358</v>
      </c>
      <c r="D756" t="s">
        <v>400</v>
      </c>
      <c r="E756" t="s">
        <v>401</v>
      </c>
      <c r="F756" s="42" t="s">
        <v>118</v>
      </c>
      <c r="H756" s="211"/>
      <c r="I756" s="211"/>
      <c r="J756" s="211"/>
      <c r="K756" s="211"/>
      <c r="L756" s="211"/>
      <c r="M756" s="211"/>
      <c r="N756" s="211"/>
      <c r="O756" s="211"/>
      <c r="P756" s="211"/>
    </row>
    <row r="757" spans="1:16" x14ac:dyDescent="0.25">
      <c r="A757" s="189" t="s">
        <v>7173</v>
      </c>
      <c r="B757" s="189" t="s">
        <v>7174</v>
      </c>
      <c r="C757" s="189" t="s">
        <v>358</v>
      </c>
      <c r="D757" t="s">
        <v>391</v>
      </c>
      <c r="E757" t="s">
        <v>392</v>
      </c>
      <c r="F757" s="42" t="s">
        <v>118</v>
      </c>
      <c r="H757" s="211"/>
      <c r="I757" s="211"/>
      <c r="J757" s="211"/>
      <c r="K757" s="211"/>
      <c r="L757" s="211"/>
      <c r="M757" s="211"/>
      <c r="N757" s="211"/>
      <c r="O757" s="211"/>
      <c r="P757" s="211"/>
    </row>
    <row r="758" spans="1:16" x14ac:dyDescent="0.25">
      <c r="A758" s="189" t="s">
        <v>7173</v>
      </c>
      <c r="B758" s="189" t="s">
        <v>7175</v>
      </c>
      <c r="C758" s="189" t="s">
        <v>358</v>
      </c>
      <c r="D758" t="s">
        <v>391</v>
      </c>
      <c r="E758" t="s">
        <v>392</v>
      </c>
      <c r="F758" s="42" t="s">
        <v>118</v>
      </c>
      <c r="H758" s="211"/>
      <c r="I758" s="211"/>
      <c r="J758" s="211"/>
      <c r="K758" s="211"/>
      <c r="L758" s="211"/>
      <c r="M758" s="211"/>
      <c r="N758" s="211"/>
      <c r="O758" s="211"/>
      <c r="P758" s="211"/>
    </row>
    <row r="759" spans="1:16" x14ac:dyDescent="0.25">
      <c r="A759" s="189" t="s">
        <v>7173</v>
      </c>
      <c r="B759" s="189" t="s">
        <v>7176</v>
      </c>
      <c r="C759" s="189" t="s">
        <v>358</v>
      </c>
      <c r="D759" t="s">
        <v>391</v>
      </c>
      <c r="E759" t="s">
        <v>393</v>
      </c>
      <c r="F759" s="42" t="s">
        <v>118</v>
      </c>
      <c r="H759" s="211"/>
      <c r="I759" s="211"/>
      <c r="J759" s="211"/>
      <c r="K759" s="211"/>
      <c r="L759" s="211"/>
      <c r="M759" s="211"/>
      <c r="N759" s="211"/>
      <c r="O759" s="211"/>
      <c r="P759" s="211"/>
    </row>
    <row r="760" spans="1:16" x14ac:dyDescent="0.25">
      <c r="A760" s="189" t="s">
        <v>7173</v>
      </c>
      <c r="B760" s="189" t="s">
        <v>7177</v>
      </c>
      <c r="C760" s="189" t="s">
        <v>358</v>
      </c>
      <c r="D760" t="s">
        <v>296</v>
      </c>
      <c r="E760" t="s">
        <v>336</v>
      </c>
      <c r="F760" s="42" t="s">
        <v>150</v>
      </c>
      <c r="H760" s="211"/>
      <c r="I760" s="211"/>
      <c r="J760" s="211"/>
      <c r="K760" s="211"/>
      <c r="L760" s="211"/>
      <c r="M760" s="211"/>
      <c r="N760" s="211"/>
      <c r="O760" s="211"/>
      <c r="P760" s="211"/>
    </row>
    <row r="761" spans="1:16" x14ac:dyDescent="0.25">
      <c r="A761" s="189" t="s">
        <v>7173</v>
      </c>
      <c r="B761" s="189" t="s">
        <v>7178</v>
      </c>
      <c r="C761" s="189" t="s">
        <v>358</v>
      </c>
      <c r="D761" t="s">
        <v>387</v>
      </c>
      <c r="E761" t="s">
        <v>388</v>
      </c>
      <c r="F761" s="42" t="s">
        <v>118</v>
      </c>
      <c r="H761" s="211"/>
      <c r="I761" s="211"/>
      <c r="J761" s="211"/>
      <c r="K761" s="211"/>
      <c r="L761" s="211"/>
      <c r="M761" s="211"/>
      <c r="N761" s="211"/>
      <c r="O761" s="211"/>
      <c r="P761" s="211"/>
    </row>
    <row r="762" spans="1:16" x14ac:dyDescent="0.25">
      <c r="A762" s="189" t="s">
        <v>7173</v>
      </c>
      <c r="B762" s="189" t="s">
        <v>7179</v>
      </c>
      <c r="C762" s="189" t="s">
        <v>358</v>
      </c>
      <c r="D762" t="s">
        <v>394</v>
      </c>
      <c r="E762" t="s">
        <v>395</v>
      </c>
      <c r="F762" s="42" t="s">
        <v>118</v>
      </c>
      <c r="H762" s="211"/>
      <c r="I762" s="211"/>
      <c r="J762" s="211"/>
      <c r="K762" s="211"/>
      <c r="L762" s="211"/>
      <c r="M762" s="211"/>
      <c r="N762" s="211"/>
      <c r="O762" s="211"/>
      <c r="P762" s="211"/>
    </row>
    <row r="763" spans="1:16" x14ac:dyDescent="0.25">
      <c r="A763" s="189" t="s">
        <v>7173</v>
      </c>
      <c r="B763" s="189" t="s">
        <v>7180</v>
      </c>
      <c r="C763" s="189" t="s">
        <v>358</v>
      </c>
      <c r="D763" t="s">
        <v>387</v>
      </c>
      <c r="E763" t="s">
        <v>388</v>
      </c>
      <c r="F763" s="42" t="s">
        <v>118</v>
      </c>
      <c r="H763" s="211"/>
      <c r="I763" s="211"/>
      <c r="J763" s="211"/>
      <c r="K763" s="211"/>
      <c r="L763" s="211"/>
      <c r="M763" s="211"/>
      <c r="N763" s="211"/>
      <c r="O763" s="211"/>
      <c r="P763" s="211"/>
    </row>
    <row r="764" spans="1:16" x14ac:dyDescent="0.25">
      <c r="A764" s="189" t="s">
        <v>7173</v>
      </c>
      <c r="B764" s="189" t="s">
        <v>7181</v>
      </c>
      <c r="C764" s="189" t="s">
        <v>358</v>
      </c>
      <c r="D764" t="s">
        <v>3811</v>
      </c>
      <c r="E764" t="s">
        <v>3815</v>
      </c>
      <c r="F764" s="42" t="s">
        <v>118</v>
      </c>
      <c r="H764" s="211"/>
      <c r="I764" s="211"/>
      <c r="J764" s="211"/>
      <c r="K764" s="211"/>
      <c r="L764" s="211"/>
      <c r="M764" s="211"/>
      <c r="N764" s="211"/>
      <c r="O764" s="211"/>
      <c r="P764" s="211"/>
    </row>
    <row r="765" spans="1:16" x14ac:dyDescent="0.25">
      <c r="A765" s="189" t="s">
        <v>7173</v>
      </c>
      <c r="B765" s="189" t="s">
        <v>7182</v>
      </c>
      <c r="C765" s="189" t="s">
        <v>358</v>
      </c>
      <c r="D765" t="s">
        <v>421</v>
      </c>
      <c r="E765" t="s">
        <v>422</v>
      </c>
      <c r="F765" s="42" t="s">
        <v>118</v>
      </c>
      <c r="H765" s="211"/>
      <c r="I765" s="211"/>
      <c r="J765" s="211"/>
      <c r="K765" s="211"/>
      <c r="L765" s="211"/>
      <c r="M765" s="211"/>
      <c r="N765" s="211"/>
      <c r="O765" s="211"/>
      <c r="P765" s="211"/>
    </row>
    <row r="766" spans="1:16" x14ac:dyDescent="0.25">
      <c r="A766" s="189" t="s">
        <v>7173</v>
      </c>
      <c r="B766" s="189" t="s">
        <v>7183</v>
      </c>
      <c r="C766" s="189" t="s">
        <v>358</v>
      </c>
      <c r="D766" t="s">
        <v>391</v>
      </c>
      <c r="E766" t="s">
        <v>393</v>
      </c>
      <c r="F766" s="42" t="s">
        <v>118</v>
      </c>
      <c r="H766" s="211"/>
      <c r="I766" s="211"/>
      <c r="J766" s="211"/>
      <c r="K766" s="211"/>
      <c r="L766" s="211"/>
      <c r="M766" s="211"/>
      <c r="N766" s="211"/>
      <c r="O766" s="211"/>
      <c r="P766" s="211"/>
    </row>
    <row r="767" spans="1:16" x14ac:dyDescent="0.25">
      <c r="A767" s="189" t="s">
        <v>7173</v>
      </c>
      <c r="B767" s="189" t="s">
        <v>7184</v>
      </c>
      <c r="C767" s="189" t="s">
        <v>358</v>
      </c>
      <c r="D767" t="s">
        <v>398</v>
      </c>
      <c r="E767" t="s">
        <v>399</v>
      </c>
      <c r="F767" s="42" t="s">
        <v>118</v>
      </c>
      <c r="H767" s="211"/>
      <c r="I767" s="211"/>
      <c r="J767" s="211"/>
      <c r="K767" s="211"/>
      <c r="L767" s="211"/>
      <c r="M767" s="211"/>
      <c r="N767" s="211"/>
      <c r="O767" s="211"/>
      <c r="P767" s="211"/>
    </row>
    <row r="768" spans="1:16" x14ac:dyDescent="0.25">
      <c r="A768" s="189" t="s">
        <v>7173</v>
      </c>
      <c r="B768" s="189" t="s">
        <v>7185</v>
      </c>
      <c r="C768" s="189" t="s">
        <v>358</v>
      </c>
      <c r="D768" t="s">
        <v>437</v>
      </c>
      <c r="E768" t="s">
        <v>438</v>
      </c>
      <c r="F768" s="42" t="s">
        <v>118</v>
      </c>
      <c r="H768" s="211"/>
      <c r="I768" s="211"/>
      <c r="J768" s="211"/>
      <c r="K768" s="211"/>
      <c r="L768" s="211"/>
      <c r="M768" s="211"/>
      <c r="N768" s="211"/>
      <c r="O768" s="211"/>
      <c r="P768" s="211"/>
    </row>
    <row r="769" spans="1:16" x14ac:dyDescent="0.25">
      <c r="A769" s="189" t="s">
        <v>7173</v>
      </c>
      <c r="B769" s="189" t="s">
        <v>7186</v>
      </c>
      <c r="C769" s="189" t="s">
        <v>358</v>
      </c>
      <c r="D769" t="s">
        <v>415</v>
      </c>
      <c r="E769" t="s">
        <v>416</v>
      </c>
      <c r="F769" s="42" t="s">
        <v>118</v>
      </c>
      <c r="H769" s="211"/>
      <c r="I769" s="211"/>
      <c r="J769" s="211"/>
      <c r="K769" s="211"/>
      <c r="L769" s="211"/>
      <c r="M769" s="211"/>
      <c r="N769" s="211"/>
      <c r="O769" s="211"/>
      <c r="P769" s="211"/>
    </row>
    <row r="770" spans="1:16" x14ac:dyDescent="0.25">
      <c r="A770" s="189" t="s">
        <v>7173</v>
      </c>
      <c r="B770" s="189" t="s">
        <v>7187</v>
      </c>
      <c r="C770" s="189" t="s">
        <v>358</v>
      </c>
      <c r="D770" t="s">
        <v>3811</v>
      </c>
      <c r="E770" t="s">
        <v>3815</v>
      </c>
      <c r="F770" s="42" t="s">
        <v>118</v>
      </c>
      <c r="H770" s="211"/>
      <c r="I770" s="211"/>
      <c r="J770" s="211"/>
      <c r="K770" s="211"/>
      <c r="L770" s="211"/>
      <c r="M770" s="211"/>
      <c r="N770" s="211"/>
      <c r="O770" s="211"/>
      <c r="P770" s="211"/>
    </row>
    <row r="771" spans="1:16" x14ac:dyDescent="0.25">
      <c r="A771" s="189" t="s">
        <v>7173</v>
      </c>
      <c r="B771" s="189" t="s">
        <v>7188</v>
      </c>
      <c r="C771" s="189" t="s">
        <v>358</v>
      </c>
      <c r="D771" t="s">
        <v>415</v>
      </c>
      <c r="E771" t="s">
        <v>416</v>
      </c>
      <c r="F771" s="42" t="s">
        <v>118</v>
      </c>
      <c r="H771" s="211"/>
      <c r="I771" s="211"/>
      <c r="J771" s="211"/>
      <c r="K771" s="211"/>
      <c r="L771" s="211"/>
      <c r="M771" s="211"/>
      <c r="N771" s="211"/>
      <c r="O771" s="211"/>
      <c r="P771" s="211"/>
    </row>
    <row r="772" spans="1:16" x14ac:dyDescent="0.25">
      <c r="A772" s="189" t="s">
        <v>7173</v>
      </c>
      <c r="B772" s="189" t="s">
        <v>7189</v>
      </c>
      <c r="C772" s="189" t="s">
        <v>358</v>
      </c>
      <c r="D772" t="s">
        <v>387</v>
      </c>
      <c r="E772" t="s">
        <v>388</v>
      </c>
      <c r="F772" s="42" t="s">
        <v>118</v>
      </c>
      <c r="H772" s="211"/>
      <c r="I772" s="211"/>
      <c r="J772" s="211"/>
      <c r="K772" s="211"/>
      <c r="L772" s="211"/>
      <c r="M772" s="211"/>
      <c r="N772" s="211"/>
      <c r="O772" s="211"/>
      <c r="P772" s="211"/>
    </row>
    <row r="773" spans="1:16" x14ac:dyDescent="0.25">
      <c r="A773" s="189" t="s">
        <v>7173</v>
      </c>
      <c r="B773" s="189" t="s">
        <v>7190</v>
      </c>
      <c r="C773" s="189" t="s">
        <v>358</v>
      </c>
      <c r="D773" t="s">
        <v>413</v>
      </c>
      <c r="E773" t="s">
        <v>414</v>
      </c>
      <c r="F773" s="42" t="s">
        <v>118</v>
      </c>
      <c r="H773" s="211"/>
      <c r="I773" s="211"/>
      <c r="J773" s="211"/>
      <c r="K773" s="211"/>
      <c r="L773" s="211"/>
      <c r="M773" s="211"/>
      <c r="N773" s="211"/>
      <c r="O773" s="211"/>
      <c r="P773" s="211"/>
    </row>
    <row r="774" spans="1:16" x14ac:dyDescent="0.25">
      <c r="A774" s="189" t="s">
        <v>7173</v>
      </c>
      <c r="B774" s="189" t="s">
        <v>7191</v>
      </c>
      <c r="C774" s="189" t="s">
        <v>358</v>
      </c>
      <c r="D774" t="s">
        <v>413</v>
      </c>
      <c r="E774" t="s">
        <v>414</v>
      </c>
      <c r="F774" s="42" t="s">
        <v>118</v>
      </c>
      <c r="H774" s="211"/>
      <c r="I774" s="211"/>
      <c r="J774" s="211"/>
      <c r="K774" s="211"/>
      <c r="L774" s="211"/>
      <c r="M774" s="211"/>
      <c r="N774" s="211"/>
      <c r="O774" s="211"/>
      <c r="P774" s="211"/>
    </row>
    <row r="775" spans="1:16" x14ac:dyDescent="0.25">
      <c r="A775" s="189" t="s">
        <v>7173</v>
      </c>
      <c r="B775" s="189" t="s">
        <v>7192</v>
      </c>
      <c r="C775" s="189" t="s">
        <v>358</v>
      </c>
      <c r="D775" t="s">
        <v>387</v>
      </c>
      <c r="E775" t="s">
        <v>388</v>
      </c>
      <c r="F775" s="42" t="s">
        <v>118</v>
      </c>
      <c r="H775" s="211"/>
      <c r="I775" s="211"/>
      <c r="J775" s="211"/>
      <c r="K775" s="211"/>
      <c r="L775" s="211"/>
      <c r="M775" s="211"/>
      <c r="N775" s="211"/>
      <c r="O775" s="211"/>
      <c r="P775" s="211"/>
    </row>
    <row r="776" spans="1:16" x14ac:dyDescent="0.25">
      <c r="A776" s="189" t="s">
        <v>7173</v>
      </c>
      <c r="B776" s="189" t="s">
        <v>7193</v>
      </c>
      <c r="C776" s="189" t="s">
        <v>358</v>
      </c>
      <c r="D776" t="s">
        <v>413</v>
      </c>
      <c r="E776" t="s">
        <v>414</v>
      </c>
      <c r="F776" s="42" t="s">
        <v>118</v>
      </c>
      <c r="H776" s="211"/>
      <c r="I776" s="211"/>
      <c r="J776" s="211"/>
      <c r="K776" s="211"/>
      <c r="L776" s="211"/>
      <c r="M776" s="211"/>
      <c r="N776" s="211"/>
      <c r="O776" s="211"/>
      <c r="P776" s="211"/>
    </row>
    <row r="777" spans="1:16" x14ac:dyDescent="0.25">
      <c r="A777" s="189" t="s">
        <v>7173</v>
      </c>
      <c r="B777" s="189" t="s">
        <v>7194</v>
      </c>
      <c r="C777" s="189" t="s">
        <v>358</v>
      </c>
      <c r="D777" t="s">
        <v>3811</v>
      </c>
      <c r="E777" t="s">
        <v>3815</v>
      </c>
      <c r="F777" s="42" t="s">
        <v>118</v>
      </c>
      <c r="H777" s="211"/>
      <c r="I777" s="211"/>
      <c r="J777" s="211"/>
      <c r="K777" s="211"/>
      <c r="L777" s="211"/>
      <c r="M777" s="211"/>
      <c r="N777" s="211"/>
      <c r="O777" s="211"/>
      <c r="P777" s="211"/>
    </row>
    <row r="778" spans="1:16" x14ac:dyDescent="0.25">
      <c r="A778" s="189" t="s">
        <v>7173</v>
      </c>
      <c r="B778" s="189" t="s">
        <v>7195</v>
      </c>
      <c r="C778" s="189" t="s">
        <v>358</v>
      </c>
      <c r="D778" t="s">
        <v>383</v>
      </c>
      <c r="E778" t="s">
        <v>384</v>
      </c>
      <c r="F778" s="42" t="s">
        <v>118</v>
      </c>
      <c r="H778" s="211"/>
      <c r="I778" s="211"/>
      <c r="J778" s="211"/>
      <c r="K778" s="211"/>
      <c r="L778" s="211"/>
      <c r="M778" s="211"/>
      <c r="N778" s="211"/>
      <c r="O778" s="211"/>
      <c r="P778" s="211"/>
    </row>
    <row r="779" spans="1:16" x14ac:dyDescent="0.25">
      <c r="A779" s="189" t="s">
        <v>7173</v>
      </c>
      <c r="B779" s="189" t="s">
        <v>7196</v>
      </c>
      <c r="C779" s="189" t="s">
        <v>358</v>
      </c>
      <c r="D779" t="s">
        <v>295</v>
      </c>
      <c r="E779" t="s">
        <v>306</v>
      </c>
      <c r="F779" s="42" t="s">
        <v>150</v>
      </c>
      <c r="H779" s="211"/>
      <c r="I779" s="211"/>
      <c r="J779" s="211"/>
      <c r="K779" s="211"/>
      <c r="L779" s="211"/>
      <c r="M779" s="211"/>
      <c r="N779" s="211"/>
      <c r="O779" s="211"/>
      <c r="P779" s="211"/>
    </row>
    <row r="780" spans="1:16" x14ac:dyDescent="0.25">
      <c r="A780" s="189" t="s">
        <v>7173</v>
      </c>
      <c r="B780" s="189" t="s">
        <v>7197</v>
      </c>
      <c r="C780" s="189" t="s">
        <v>358</v>
      </c>
      <c r="D780" t="s">
        <v>391</v>
      </c>
      <c r="E780" t="s">
        <v>392</v>
      </c>
      <c r="F780" s="42" t="s">
        <v>118</v>
      </c>
      <c r="H780" s="211"/>
      <c r="I780" s="211"/>
      <c r="J780" s="211"/>
      <c r="K780" s="211"/>
      <c r="L780" s="211"/>
      <c r="M780" s="211"/>
      <c r="N780" s="211"/>
      <c r="O780" s="211"/>
      <c r="P780" s="211"/>
    </row>
    <row r="781" spans="1:16" x14ac:dyDescent="0.25">
      <c r="A781" s="189" t="s">
        <v>7173</v>
      </c>
      <c r="B781" s="189" t="s">
        <v>7198</v>
      </c>
      <c r="C781" s="189" t="s">
        <v>358</v>
      </c>
      <c r="D781" t="s">
        <v>413</v>
      </c>
      <c r="E781" t="s">
        <v>414</v>
      </c>
      <c r="F781" s="42" t="s">
        <v>118</v>
      </c>
      <c r="H781" s="211"/>
      <c r="I781" s="211"/>
      <c r="J781" s="211"/>
      <c r="K781" s="211"/>
      <c r="L781" s="211"/>
      <c r="M781" s="211"/>
      <c r="N781" s="211"/>
      <c r="O781" s="211"/>
      <c r="P781" s="211"/>
    </row>
    <row r="782" spans="1:16" x14ac:dyDescent="0.25">
      <c r="A782" s="189" t="s">
        <v>7173</v>
      </c>
      <c r="B782" s="189" t="s">
        <v>7199</v>
      </c>
      <c r="C782" s="189" t="s">
        <v>358</v>
      </c>
      <c r="D782" t="s">
        <v>421</v>
      </c>
      <c r="E782" t="s">
        <v>422</v>
      </c>
      <c r="F782" s="42" t="s">
        <v>118</v>
      </c>
      <c r="H782" s="211"/>
      <c r="I782" s="211"/>
      <c r="J782" s="211"/>
      <c r="K782" s="211"/>
      <c r="L782" s="211"/>
      <c r="M782" s="211"/>
      <c r="N782" s="211"/>
      <c r="O782" s="211"/>
      <c r="P782" s="211"/>
    </row>
    <row r="783" spans="1:16" x14ac:dyDescent="0.25">
      <c r="A783" s="189" t="s">
        <v>7173</v>
      </c>
      <c r="B783" s="189" t="s">
        <v>7200</v>
      </c>
      <c r="C783" s="189" t="s">
        <v>358</v>
      </c>
      <c r="D783" t="s">
        <v>413</v>
      </c>
      <c r="E783" t="s">
        <v>414</v>
      </c>
      <c r="F783" s="42" t="s">
        <v>118</v>
      </c>
      <c r="H783" s="211"/>
      <c r="I783" s="211"/>
      <c r="J783" s="211"/>
      <c r="K783" s="211"/>
      <c r="L783" s="211"/>
      <c r="M783" s="211"/>
      <c r="N783" s="211"/>
      <c r="O783" s="211"/>
      <c r="P783" s="211"/>
    </row>
    <row r="784" spans="1:16" x14ac:dyDescent="0.25">
      <c r="A784" s="189" t="s">
        <v>7173</v>
      </c>
      <c r="B784" s="189" t="s">
        <v>7201</v>
      </c>
      <c r="C784" s="189" t="s">
        <v>358</v>
      </c>
      <c r="D784" t="s">
        <v>413</v>
      </c>
      <c r="E784" t="s">
        <v>414</v>
      </c>
      <c r="F784" s="42" t="s">
        <v>118</v>
      </c>
      <c r="H784" s="211"/>
      <c r="I784" s="211"/>
      <c r="J784" s="211"/>
      <c r="K784" s="211"/>
      <c r="L784" s="211"/>
      <c r="M784" s="211"/>
      <c r="N784" s="211"/>
      <c r="O784" s="211"/>
      <c r="P784" s="211"/>
    </row>
    <row r="785" spans="1:16" x14ac:dyDescent="0.25">
      <c r="A785" s="189" t="s">
        <v>7173</v>
      </c>
      <c r="B785" s="189" t="s">
        <v>7202</v>
      </c>
      <c r="C785" s="189" t="s">
        <v>358</v>
      </c>
      <c r="D785" t="s">
        <v>421</v>
      </c>
      <c r="E785" t="s">
        <v>422</v>
      </c>
      <c r="F785" s="42" t="s">
        <v>118</v>
      </c>
      <c r="H785" s="211"/>
      <c r="I785" s="211"/>
      <c r="J785" s="211"/>
      <c r="K785" s="211"/>
      <c r="L785" s="211"/>
      <c r="M785" s="211"/>
      <c r="N785" s="211"/>
      <c r="O785" s="211"/>
      <c r="P785" s="211"/>
    </row>
    <row r="786" spans="1:16" x14ac:dyDescent="0.25">
      <c r="A786" s="189" t="s">
        <v>7173</v>
      </c>
      <c r="B786" s="189" t="s">
        <v>7203</v>
      </c>
      <c r="C786" s="189" t="s">
        <v>358</v>
      </c>
      <c r="D786" t="s">
        <v>3811</v>
      </c>
      <c r="E786" t="s">
        <v>3815</v>
      </c>
      <c r="F786" s="42" t="s">
        <v>118</v>
      </c>
      <c r="H786" s="211"/>
      <c r="I786" s="211"/>
      <c r="J786" s="211"/>
      <c r="K786" s="211"/>
      <c r="L786" s="211"/>
      <c r="M786" s="211"/>
      <c r="N786" s="211"/>
      <c r="O786" s="211"/>
      <c r="P786" s="211"/>
    </row>
    <row r="787" spans="1:16" x14ac:dyDescent="0.25">
      <c r="A787" s="189" t="s">
        <v>7173</v>
      </c>
      <c r="B787" s="189" t="s">
        <v>7204</v>
      </c>
      <c r="C787" s="189" t="s">
        <v>358</v>
      </c>
      <c r="D787" t="s">
        <v>383</v>
      </c>
      <c r="E787" t="s">
        <v>384</v>
      </c>
      <c r="F787" s="42" t="s">
        <v>118</v>
      </c>
      <c r="H787" s="211"/>
      <c r="I787" s="211"/>
      <c r="J787" s="211"/>
      <c r="K787" s="211"/>
      <c r="L787" s="211"/>
      <c r="M787" s="211"/>
      <c r="N787" s="211"/>
      <c r="O787" s="211"/>
      <c r="P787" s="211"/>
    </row>
    <row r="788" spans="1:16" x14ac:dyDescent="0.25">
      <c r="A788" s="189" t="s">
        <v>7173</v>
      </c>
      <c r="B788" s="189" t="s">
        <v>7205</v>
      </c>
      <c r="C788" s="189" t="s">
        <v>358</v>
      </c>
      <c r="D788" t="s">
        <v>545</v>
      </c>
      <c r="E788" t="s">
        <v>546</v>
      </c>
      <c r="F788" s="42" t="s">
        <v>118</v>
      </c>
      <c r="H788" s="211"/>
      <c r="I788" s="211"/>
      <c r="J788" s="211"/>
      <c r="K788" s="211"/>
      <c r="L788" s="211"/>
      <c r="M788" s="211"/>
      <c r="N788" s="211"/>
      <c r="O788" s="211"/>
      <c r="P788" s="211"/>
    </row>
    <row r="789" spans="1:16" x14ac:dyDescent="0.25">
      <c r="A789" s="189" t="s">
        <v>7173</v>
      </c>
      <c r="B789" s="189" t="s">
        <v>7206</v>
      </c>
      <c r="C789" s="189" t="s">
        <v>358</v>
      </c>
      <c r="D789" t="s">
        <v>456</v>
      </c>
      <c r="E789" t="s">
        <v>465</v>
      </c>
      <c r="F789" s="42" t="s">
        <v>118</v>
      </c>
      <c r="H789" s="211"/>
      <c r="I789" s="211"/>
      <c r="J789" s="211"/>
      <c r="K789" s="211"/>
      <c r="L789" s="211"/>
      <c r="M789" s="211"/>
      <c r="N789" s="211"/>
      <c r="O789" s="211"/>
      <c r="P789" s="211"/>
    </row>
    <row r="790" spans="1:16" x14ac:dyDescent="0.25">
      <c r="A790" s="189" t="s">
        <v>7173</v>
      </c>
      <c r="B790" s="189" t="s">
        <v>7207</v>
      </c>
      <c r="C790" s="189" t="s">
        <v>358</v>
      </c>
      <c r="D790" t="s">
        <v>391</v>
      </c>
      <c r="E790" t="s">
        <v>392</v>
      </c>
      <c r="F790" s="42" t="s">
        <v>118</v>
      </c>
      <c r="H790" s="211"/>
      <c r="I790" s="211"/>
      <c r="J790" s="211"/>
      <c r="K790" s="211"/>
      <c r="L790" s="211"/>
      <c r="M790" s="211"/>
      <c r="N790" s="211"/>
      <c r="O790" s="211"/>
      <c r="P790" s="211"/>
    </row>
    <row r="791" spans="1:16" x14ac:dyDescent="0.25">
      <c r="A791" s="189" t="s">
        <v>7173</v>
      </c>
      <c r="B791" s="189" t="s">
        <v>7208</v>
      </c>
      <c r="C791" s="189" t="s">
        <v>358</v>
      </c>
      <c r="D791" t="s">
        <v>391</v>
      </c>
      <c r="E791" t="s">
        <v>392</v>
      </c>
      <c r="F791" s="42" t="s">
        <v>118</v>
      </c>
      <c r="H791" s="211"/>
      <c r="I791" s="211"/>
      <c r="J791" s="211"/>
      <c r="K791" s="211"/>
      <c r="L791" s="211"/>
      <c r="M791" s="211"/>
      <c r="N791" s="211"/>
      <c r="O791" s="211"/>
      <c r="P791" s="211"/>
    </row>
    <row r="792" spans="1:16" x14ac:dyDescent="0.25">
      <c r="A792" s="189" t="s">
        <v>7173</v>
      </c>
      <c r="B792" s="189" t="s">
        <v>7209</v>
      </c>
      <c r="C792" s="189" t="s">
        <v>358</v>
      </c>
      <c r="D792" t="s">
        <v>387</v>
      </c>
      <c r="E792" t="s">
        <v>388</v>
      </c>
      <c r="F792" s="42" t="s">
        <v>118</v>
      </c>
      <c r="H792" s="211"/>
      <c r="I792" s="211"/>
      <c r="J792" s="211"/>
      <c r="K792" s="211"/>
      <c r="L792" s="211"/>
      <c r="M792" s="211"/>
      <c r="N792" s="211"/>
      <c r="O792" s="211"/>
      <c r="P792" s="211"/>
    </row>
    <row r="793" spans="1:16" x14ac:dyDescent="0.25">
      <c r="A793" s="189" t="s">
        <v>7173</v>
      </c>
      <c r="B793" s="189" t="s">
        <v>7210</v>
      </c>
      <c r="C793" s="189" t="s">
        <v>358</v>
      </c>
      <c r="D793" t="s">
        <v>387</v>
      </c>
      <c r="E793" t="s">
        <v>388</v>
      </c>
      <c r="F793" s="42" t="s">
        <v>118</v>
      </c>
      <c r="H793" s="211"/>
      <c r="I793" s="211"/>
      <c r="J793" s="211"/>
      <c r="K793" s="211"/>
      <c r="L793" s="211"/>
      <c r="M793" s="211"/>
      <c r="N793" s="211"/>
      <c r="O793" s="211"/>
      <c r="P793" s="211"/>
    </row>
    <row r="794" spans="1:16" x14ac:dyDescent="0.25">
      <c r="A794" s="189" t="s">
        <v>7173</v>
      </c>
      <c r="B794" s="189" t="s">
        <v>7211</v>
      </c>
      <c r="C794" s="189" t="s">
        <v>358</v>
      </c>
      <c r="D794" t="s">
        <v>415</v>
      </c>
      <c r="E794" t="s">
        <v>416</v>
      </c>
      <c r="F794" s="42" t="s">
        <v>118</v>
      </c>
      <c r="H794" s="211"/>
      <c r="I794" s="211"/>
      <c r="J794" s="211"/>
      <c r="K794" s="211"/>
      <c r="L794" s="211"/>
      <c r="M794" s="211"/>
      <c r="N794" s="211"/>
      <c r="O794" s="211"/>
      <c r="P794" s="211"/>
    </row>
    <row r="795" spans="1:16" x14ac:dyDescent="0.25">
      <c r="A795" s="189" t="s">
        <v>7173</v>
      </c>
      <c r="B795" s="189" t="s">
        <v>7212</v>
      </c>
      <c r="C795" s="189" t="s">
        <v>358</v>
      </c>
      <c r="D795" t="s">
        <v>3811</v>
      </c>
      <c r="E795" t="s">
        <v>3815</v>
      </c>
      <c r="F795" s="42" t="s">
        <v>118</v>
      </c>
      <c r="H795" s="211"/>
      <c r="I795" s="211"/>
      <c r="J795" s="211"/>
      <c r="K795" s="211"/>
      <c r="L795" s="211"/>
      <c r="M795" s="211"/>
      <c r="N795" s="211"/>
      <c r="O795" s="211"/>
      <c r="P795" s="211"/>
    </row>
    <row r="796" spans="1:16" x14ac:dyDescent="0.25">
      <c r="A796" s="189" t="s">
        <v>7173</v>
      </c>
      <c r="B796" s="189" t="s">
        <v>7213</v>
      </c>
      <c r="C796" s="189" t="s">
        <v>358</v>
      </c>
      <c r="D796" t="s">
        <v>439</v>
      </c>
      <c r="E796" t="s">
        <v>440</v>
      </c>
      <c r="F796" s="42" t="s">
        <v>118</v>
      </c>
      <c r="H796" s="211"/>
      <c r="I796" s="211"/>
      <c r="J796" s="211"/>
      <c r="K796" s="211"/>
      <c r="L796" s="211"/>
      <c r="M796" s="211"/>
      <c r="N796" s="211"/>
      <c r="O796" s="211"/>
      <c r="P796" s="211"/>
    </row>
    <row r="797" spans="1:16" x14ac:dyDescent="0.25">
      <c r="A797" s="189" t="s">
        <v>7173</v>
      </c>
      <c r="B797" s="189" t="s">
        <v>7214</v>
      </c>
      <c r="C797" s="189" t="s">
        <v>358</v>
      </c>
      <c r="D797" t="s">
        <v>387</v>
      </c>
      <c r="E797" t="s">
        <v>388</v>
      </c>
      <c r="F797" s="42" t="s">
        <v>118</v>
      </c>
      <c r="H797" s="211"/>
      <c r="I797" s="211"/>
      <c r="J797" s="211"/>
      <c r="K797" s="211"/>
      <c r="L797" s="211"/>
      <c r="M797" s="211"/>
      <c r="N797" s="211"/>
      <c r="O797" s="211"/>
      <c r="P797" s="211"/>
    </row>
    <row r="798" spans="1:16" x14ac:dyDescent="0.25">
      <c r="A798" s="189" t="s">
        <v>7173</v>
      </c>
      <c r="B798" s="189" t="s">
        <v>7215</v>
      </c>
      <c r="C798" s="189" t="s">
        <v>358</v>
      </c>
      <c r="D798" t="s">
        <v>413</v>
      </c>
      <c r="E798" t="s">
        <v>414</v>
      </c>
      <c r="F798" s="42" t="s">
        <v>118</v>
      </c>
      <c r="H798" s="211"/>
      <c r="I798" s="211"/>
      <c r="J798" s="211"/>
      <c r="K798" s="211"/>
      <c r="L798" s="211"/>
      <c r="M798" s="211"/>
      <c r="N798" s="211"/>
      <c r="O798" s="211"/>
      <c r="P798" s="211"/>
    </row>
    <row r="799" spans="1:16" x14ac:dyDescent="0.25">
      <c r="A799" s="189" t="s">
        <v>7173</v>
      </c>
      <c r="B799" s="189" t="s">
        <v>7216</v>
      </c>
      <c r="C799" s="189" t="s">
        <v>358</v>
      </c>
      <c r="D799" t="s">
        <v>413</v>
      </c>
      <c r="E799" t="s">
        <v>414</v>
      </c>
      <c r="F799" s="42" t="s">
        <v>118</v>
      </c>
      <c r="H799" s="211"/>
      <c r="I799" s="211"/>
      <c r="J799" s="211"/>
      <c r="K799" s="211"/>
      <c r="L799" s="211"/>
      <c r="M799" s="211"/>
      <c r="N799" s="211"/>
      <c r="O799" s="211"/>
      <c r="P799" s="211"/>
    </row>
    <row r="800" spans="1:16" x14ac:dyDescent="0.25">
      <c r="A800" s="189" t="s">
        <v>7173</v>
      </c>
      <c r="B800" s="189" t="s">
        <v>7217</v>
      </c>
      <c r="C800" s="189" t="s">
        <v>358</v>
      </c>
      <c r="D800" t="s">
        <v>383</v>
      </c>
      <c r="E800" t="s">
        <v>384</v>
      </c>
      <c r="F800" s="42" t="s">
        <v>118</v>
      </c>
      <c r="H800" s="211"/>
      <c r="I800" s="211"/>
      <c r="J800" s="211"/>
      <c r="K800" s="211"/>
      <c r="L800" s="211"/>
      <c r="M800" s="211"/>
      <c r="N800" s="211"/>
      <c r="O800" s="211"/>
      <c r="P800" s="211"/>
    </row>
    <row r="801" spans="1:16" x14ac:dyDescent="0.25">
      <c r="A801" s="189" t="s">
        <v>7173</v>
      </c>
      <c r="B801" s="189" t="s">
        <v>7218</v>
      </c>
      <c r="C801" s="189" t="s">
        <v>358</v>
      </c>
      <c r="D801" t="s">
        <v>413</v>
      </c>
      <c r="E801" t="s">
        <v>414</v>
      </c>
      <c r="F801" s="42" t="s">
        <v>118</v>
      </c>
      <c r="H801" s="211"/>
      <c r="I801" s="211"/>
      <c r="J801" s="211"/>
      <c r="K801" s="211"/>
      <c r="L801" s="211"/>
      <c r="M801" s="211"/>
      <c r="N801" s="211"/>
      <c r="O801" s="211"/>
      <c r="P801" s="211"/>
    </row>
    <row r="802" spans="1:16" x14ac:dyDescent="0.25">
      <c r="A802" s="189" t="s">
        <v>7173</v>
      </c>
      <c r="B802" s="189" t="s">
        <v>7219</v>
      </c>
      <c r="C802" s="189" t="s">
        <v>358</v>
      </c>
      <c r="D802" t="s">
        <v>415</v>
      </c>
      <c r="E802" t="s">
        <v>416</v>
      </c>
      <c r="F802" s="42" t="s">
        <v>118</v>
      </c>
      <c r="H802" s="211"/>
      <c r="I802" s="211"/>
      <c r="J802" s="211"/>
      <c r="K802" s="211"/>
      <c r="L802" s="211"/>
      <c r="M802" s="211"/>
      <c r="N802" s="211"/>
      <c r="O802" s="211"/>
      <c r="P802" s="211"/>
    </row>
    <row r="803" spans="1:16" x14ac:dyDescent="0.25">
      <c r="A803" s="189" t="s">
        <v>7173</v>
      </c>
      <c r="B803" s="189" t="s">
        <v>7220</v>
      </c>
      <c r="C803" s="189" t="s">
        <v>358</v>
      </c>
      <c r="D803" t="s">
        <v>415</v>
      </c>
      <c r="E803" t="s">
        <v>416</v>
      </c>
      <c r="F803" s="42" t="s">
        <v>118</v>
      </c>
      <c r="H803" s="211"/>
      <c r="I803" s="211"/>
      <c r="J803" s="211"/>
      <c r="K803" s="211"/>
      <c r="L803" s="211"/>
      <c r="M803" s="211"/>
      <c r="N803" s="211"/>
      <c r="O803" s="211"/>
      <c r="P803" s="211"/>
    </row>
    <row r="804" spans="1:16" x14ac:dyDescent="0.25">
      <c r="A804" s="189" t="s">
        <v>7173</v>
      </c>
      <c r="B804" s="189" t="s">
        <v>7221</v>
      </c>
      <c r="C804" s="189" t="s">
        <v>358</v>
      </c>
      <c r="D804" t="s">
        <v>394</v>
      </c>
      <c r="E804" t="s">
        <v>395</v>
      </c>
      <c r="F804" s="42" t="s">
        <v>118</v>
      </c>
      <c r="H804" s="211"/>
      <c r="I804" s="211"/>
      <c r="J804" s="211"/>
      <c r="K804" s="211"/>
      <c r="L804" s="211"/>
      <c r="M804" s="211"/>
      <c r="N804" s="211"/>
      <c r="O804" s="211"/>
      <c r="P804" s="211"/>
    </row>
    <row r="805" spans="1:16" x14ac:dyDescent="0.25">
      <c r="A805" s="189" t="s">
        <v>7173</v>
      </c>
      <c r="B805" s="189" t="s">
        <v>7222</v>
      </c>
      <c r="C805" s="189" t="s">
        <v>358</v>
      </c>
      <c r="D805" t="s">
        <v>387</v>
      </c>
      <c r="E805" t="s">
        <v>388</v>
      </c>
      <c r="F805" s="42" t="s">
        <v>118</v>
      </c>
      <c r="H805" s="211"/>
      <c r="I805" s="211"/>
      <c r="J805" s="211"/>
      <c r="K805" s="211"/>
      <c r="L805" s="211"/>
      <c r="M805" s="211"/>
      <c r="N805" s="211"/>
      <c r="O805" s="211"/>
      <c r="P805" s="211"/>
    </row>
    <row r="806" spans="1:16" x14ac:dyDescent="0.25">
      <c r="A806" s="189" t="s">
        <v>7173</v>
      </c>
      <c r="B806" s="189" t="s">
        <v>7223</v>
      </c>
      <c r="C806" s="189" t="s">
        <v>358</v>
      </c>
      <c r="D806" t="s">
        <v>413</v>
      </c>
      <c r="E806" t="s">
        <v>414</v>
      </c>
      <c r="F806" s="42" t="s">
        <v>118</v>
      </c>
      <c r="H806" s="211"/>
      <c r="I806" s="211"/>
      <c r="J806" s="211"/>
      <c r="K806" s="211"/>
      <c r="L806" s="211"/>
      <c r="M806" s="211"/>
      <c r="N806" s="211"/>
      <c r="O806" s="211"/>
      <c r="P806" s="211"/>
    </row>
    <row r="807" spans="1:16" x14ac:dyDescent="0.25">
      <c r="A807" s="189" t="s">
        <v>7173</v>
      </c>
      <c r="B807" s="189" t="s">
        <v>7224</v>
      </c>
      <c r="C807" s="189" t="s">
        <v>358</v>
      </c>
      <c r="D807" t="s">
        <v>394</v>
      </c>
      <c r="E807" t="s">
        <v>395</v>
      </c>
      <c r="F807" s="42" t="s">
        <v>118</v>
      </c>
      <c r="H807" s="211"/>
      <c r="I807" s="211"/>
      <c r="J807" s="211"/>
      <c r="K807" s="211"/>
      <c r="L807" s="211"/>
      <c r="M807" s="211"/>
      <c r="N807" s="211"/>
      <c r="O807" s="211"/>
      <c r="P807" s="211"/>
    </row>
    <row r="808" spans="1:16" x14ac:dyDescent="0.25">
      <c r="A808" s="189" t="s">
        <v>7173</v>
      </c>
      <c r="B808" s="189" t="s">
        <v>7225</v>
      </c>
      <c r="C808" s="189" t="s">
        <v>358</v>
      </c>
      <c r="D808" t="s">
        <v>383</v>
      </c>
      <c r="E808" t="s">
        <v>384</v>
      </c>
      <c r="F808" s="42" t="s">
        <v>118</v>
      </c>
      <c r="H808" s="211"/>
      <c r="I808" s="211"/>
      <c r="J808" s="211"/>
      <c r="K808" s="211"/>
      <c r="L808" s="211"/>
      <c r="M808" s="211"/>
      <c r="N808" s="211"/>
      <c r="O808" s="211"/>
      <c r="P808" s="211"/>
    </row>
    <row r="809" spans="1:16" x14ac:dyDescent="0.25">
      <c r="A809" s="189" t="s">
        <v>7173</v>
      </c>
      <c r="B809" s="189" t="s">
        <v>7226</v>
      </c>
      <c r="C809" s="189" t="s">
        <v>358</v>
      </c>
      <c r="D809" t="s">
        <v>383</v>
      </c>
      <c r="E809" t="s">
        <v>384</v>
      </c>
      <c r="F809" s="42" t="s">
        <v>118</v>
      </c>
      <c r="H809" s="211"/>
      <c r="I809" s="211"/>
      <c r="J809" s="211"/>
      <c r="K809" s="211"/>
      <c r="L809" s="211"/>
      <c r="M809" s="211"/>
      <c r="N809" s="211"/>
      <c r="O809" s="211"/>
      <c r="P809" s="211"/>
    </row>
    <row r="810" spans="1:16" x14ac:dyDescent="0.25">
      <c r="A810" s="189" t="s">
        <v>7173</v>
      </c>
      <c r="B810" s="189" t="s">
        <v>7227</v>
      </c>
      <c r="C810" s="189" t="s">
        <v>358</v>
      </c>
      <c r="D810" t="s">
        <v>421</v>
      </c>
      <c r="E810" t="s">
        <v>422</v>
      </c>
      <c r="F810" s="42" t="s">
        <v>118</v>
      </c>
      <c r="H810" s="211"/>
      <c r="I810" s="211"/>
      <c r="J810" s="211"/>
      <c r="K810" s="211"/>
      <c r="L810" s="211"/>
      <c r="M810" s="211"/>
      <c r="N810" s="211"/>
      <c r="O810" s="211"/>
      <c r="P810" s="211"/>
    </row>
    <row r="811" spans="1:16" x14ac:dyDescent="0.25">
      <c r="A811" s="189" t="s">
        <v>7173</v>
      </c>
      <c r="B811" s="189" t="s">
        <v>7228</v>
      </c>
      <c r="C811" s="189" t="s">
        <v>358</v>
      </c>
      <c r="D811" t="s">
        <v>415</v>
      </c>
      <c r="E811" t="s">
        <v>416</v>
      </c>
      <c r="F811" s="42" t="s">
        <v>118</v>
      </c>
      <c r="H811" s="211"/>
      <c r="I811" s="211"/>
      <c r="J811" s="211"/>
      <c r="K811" s="211"/>
      <c r="L811" s="211"/>
      <c r="M811" s="211"/>
      <c r="N811" s="211"/>
      <c r="O811" s="211"/>
      <c r="P811" s="211"/>
    </row>
    <row r="812" spans="1:16" x14ac:dyDescent="0.25">
      <c r="A812" s="189" t="s">
        <v>7173</v>
      </c>
      <c r="B812" s="189" t="s">
        <v>7229</v>
      </c>
      <c r="C812" s="189" t="s">
        <v>358</v>
      </c>
      <c r="D812" t="s">
        <v>413</v>
      </c>
      <c r="E812" t="s">
        <v>414</v>
      </c>
      <c r="F812" s="42" t="s">
        <v>118</v>
      </c>
      <c r="H812" s="211"/>
      <c r="I812" s="211"/>
      <c r="J812" s="211"/>
      <c r="K812" s="211"/>
      <c r="L812" s="211"/>
      <c r="M812" s="211"/>
      <c r="N812" s="211"/>
      <c r="O812" s="211"/>
      <c r="P812" s="211"/>
    </row>
    <row r="813" spans="1:16" x14ac:dyDescent="0.25">
      <c r="A813" s="189" t="s">
        <v>7173</v>
      </c>
      <c r="B813" s="189" t="s">
        <v>7230</v>
      </c>
      <c r="C813" s="189" t="s">
        <v>358</v>
      </c>
      <c r="D813" t="s">
        <v>423</v>
      </c>
      <c r="E813" t="s">
        <v>424</v>
      </c>
      <c r="F813" s="42" t="s">
        <v>118</v>
      </c>
      <c r="H813" s="211"/>
      <c r="I813" s="211"/>
      <c r="J813" s="211"/>
      <c r="K813" s="211"/>
      <c r="L813" s="211"/>
      <c r="M813" s="211"/>
      <c r="N813" s="211"/>
      <c r="O813" s="211"/>
      <c r="P813" s="211"/>
    </row>
    <row r="814" spans="1:16" x14ac:dyDescent="0.25">
      <c r="A814" s="189" t="s">
        <v>7173</v>
      </c>
      <c r="B814" s="189" t="s">
        <v>7231</v>
      </c>
      <c r="C814" s="189" t="s">
        <v>358</v>
      </c>
      <c r="D814" t="s">
        <v>423</v>
      </c>
      <c r="E814" t="s">
        <v>424</v>
      </c>
      <c r="F814" s="42" t="s">
        <v>118</v>
      </c>
      <c r="H814" s="211"/>
      <c r="I814" s="211"/>
      <c r="J814" s="211"/>
      <c r="K814" s="211"/>
      <c r="L814" s="211"/>
      <c r="M814" s="211"/>
      <c r="N814" s="211"/>
      <c r="O814" s="211"/>
      <c r="P814" s="211"/>
    </row>
    <row r="815" spans="1:16" x14ac:dyDescent="0.25">
      <c r="A815" s="189" t="s">
        <v>7173</v>
      </c>
      <c r="B815" s="189" t="s">
        <v>7232</v>
      </c>
      <c r="C815" s="189" t="s">
        <v>358</v>
      </c>
      <c r="D815" t="s">
        <v>394</v>
      </c>
      <c r="E815" t="s">
        <v>395</v>
      </c>
      <c r="F815" s="42" t="s">
        <v>118</v>
      </c>
      <c r="H815" s="211"/>
      <c r="I815" s="211"/>
      <c r="J815" s="211"/>
      <c r="K815" s="211"/>
      <c r="L815" s="211"/>
      <c r="M815" s="211"/>
      <c r="N815" s="211"/>
      <c r="O815" s="211"/>
      <c r="P815" s="211"/>
    </row>
    <row r="816" spans="1:16" x14ac:dyDescent="0.25">
      <c r="A816" s="189" t="s">
        <v>7173</v>
      </c>
      <c r="B816" s="189" t="s">
        <v>7233</v>
      </c>
      <c r="C816" s="189" t="s">
        <v>358</v>
      </c>
      <c r="D816" t="s">
        <v>3811</v>
      </c>
      <c r="E816" t="s">
        <v>3815</v>
      </c>
      <c r="F816" s="42" t="s">
        <v>118</v>
      </c>
      <c r="H816" s="211"/>
      <c r="I816" s="211"/>
      <c r="J816" s="211"/>
      <c r="K816" s="211"/>
      <c r="L816" s="211"/>
      <c r="M816" s="211"/>
      <c r="N816" s="211"/>
      <c r="O816" s="211"/>
      <c r="P816" s="211"/>
    </row>
    <row r="817" spans="1:16" x14ac:dyDescent="0.25">
      <c r="A817" s="189" t="s">
        <v>7173</v>
      </c>
      <c r="B817" s="189" t="s">
        <v>7234</v>
      </c>
      <c r="C817" s="189" t="s">
        <v>358</v>
      </c>
      <c r="D817" t="s">
        <v>296</v>
      </c>
      <c r="E817" t="s">
        <v>336</v>
      </c>
      <c r="F817" s="42" t="s">
        <v>150</v>
      </c>
      <c r="H817" s="211"/>
      <c r="I817" s="211"/>
      <c r="J817" s="211"/>
      <c r="K817" s="211"/>
      <c r="L817" s="211"/>
      <c r="M817" s="211"/>
      <c r="N817" s="211"/>
      <c r="O817" s="211"/>
      <c r="P817" s="211"/>
    </row>
    <row r="818" spans="1:16" x14ac:dyDescent="0.25">
      <c r="A818" s="189" t="s">
        <v>7173</v>
      </c>
      <c r="B818" s="189" t="s">
        <v>7235</v>
      </c>
      <c r="C818" s="189" t="s">
        <v>358</v>
      </c>
      <c r="D818" t="s">
        <v>394</v>
      </c>
      <c r="E818" t="s">
        <v>395</v>
      </c>
      <c r="F818" s="42" t="s">
        <v>118</v>
      </c>
      <c r="H818" s="211"/>
      <c r="I818" s="211"/>
      <c r="J818" s="211"/>
      <c r="K818" s="211"/>
      <c r="L818" s="211"/>
      <c r="M818" s="211"/>
      <c r="N818" s="211"/>
      <c r="O818" s="211"/>
      <c r="P818" s="211"/>
    </row>
    <row r="819" spans="1:16" x14ac:dyDescent="0.25">
      <c r="A819" s="189" t="s">
        <v>7173</v>
      </c>
      <c r="B819" s="189" t="s">
        <v>7236</v>
      </c>
      <c r="C819" s="189" t="s">
        <v>358</v>
      </c>
      <c r="D819" t="s">
        <v>415</v>
      </c>
      <c r="E819" t="s">
        <v>416</v>
      </c>
      <c r="F819" s="42" t="s">
        <v>118</v>
      </c>
      <c r="H819" s="211"/>
      <c r="I819" s="211"/>
      <c r="J819" s="211"/>
      <c r="K819" s="211"/>
      <c r="L819" s="211"/>
      <c r="M819" s="211"/>
      <c r="N819" s="211"/>
      <c r="O819" s="211"/>
      <c r="P819" s="211"/>
    </row>
    <row r="820" spans="1:16" x14ac:dyDescent="0.25">
      <c r="A820" s="189" t="s">
        <v>7173</v>
      </c>
      <c r="B820" s="189" t="s">
        <v>7237</v>
      </c>
      <c r="C820" s="189" t="s">
        <v>358</v>
      </c>
      <c r="D820" t="s">
        <v>415</v>
      </c>
      <c r="E820" t="s">
        <v>416</v>
      </c>
      <c r="F820" s="42" t="s">
        <v>118</v>
      </c>
      <c r="H820" s="211"/>
      <c r="I820" s="211"/>
      <c r="J820" s="211"/>
      <c r="K820" s="211"/>
      <c r="L820" s="211"/>
      <c r="M820" s="211"/>
      <c r="N820" s="211"/>
      <c r="O820" s="211"/>
      <c r="P820" s="211"/>
    </row>
    <row r="821" spans="1:16" x14ac:dyDescent="0.25">
      <c r="A821" s="189" t="s">
        <v>7173</v>
      </c>
      <c r="B821" s="189" t="s">
        <v>7238</v>
      </c>
      <c r="C821" s="189" t="s">
        <v>358</v>
      </c>
      <c r="D821" t="s">
        <v>396</v>
      </c>
      <c r="E821" t="s">
        <v>397</v>
      </c>
      <c r="F821" s="42" t="s">
        <v>118</v>
      </c>
      <c r="H821" s="211"/>
      <c r="I821" s="211"/>
      <c r="J821" s="211"/>
      <c r="K821" s="211"/>
      <c r="L821" s="211"/>
      <c r="M821" s="211"/>
      <c r="N821" s="211"/>
      <c r="O821" s="211"/>
      <c r="P821" s="211"/>
    </row>
    <row r="822" spans="1:16" x14ac:dyDescent="0.25">
      <c r="A822" s="189" t="s">
        <v>7173</v>
      </c>
      <c r="B822" s="189" t="s">
        <v>7239</v>
      </c>
      <c r="C822" s="189" t="s">
        <v>358</v>
      </c>
      <c r="D822" t="s">
        <v>391</v>
      </c>
      <c r="E822" t="s">
        <v>392</v>
      </c>
      <c r="F822" s="42" t="s">
        <v>118</v>
      </c>
      <c r="H822" s="211"/>
      <c r="I822" s="211"/>
      <c r="J822" s="211"/>
      <c r="K822" s="211"/>
      <c r="L822" s="211"/>
      <c r="M822" s="211"/>
      <c r="N822" s="211"/>
      <c r="O822" s="211"/>
      <c r="P822" s="211"/>
    </row>
    <row r="823" spans="1:16" x14ac:dyDescent="0.25">
      <c r="A823" s="189" t="s">
        <v>7173</v>
      </c>
      <c r="B823" s="189" t="s">
        <v>7240</v>
      </c>
      <c r="C823" s="189" t="s">
        <v>358</v>
      </c>
      <c r="D823" t="s">
        <v>3811</v>
      </c>
      <c r="E823" t="s">
        <v>3815</v>
      </c>
      <c r="F823" s="42" t="s">
        <v>118</v>
      </c>
      <c r="H823" s="211"/>
      <c r="I823" s="211"/>
      <c r="J823" s="211"/>
      <c r="K823" s="211"/>
      <c r="L823" s="211"/>
      <c r="M823" s="211"/>
      <c r="N823" s="211"/>
      <c r="O823" s="211"/>
      <c r="P823" s="211"/>
    </row>
    <row r="824" spans="1:16" x14ac:dyDescent="0.25">
      <c r="A824" s="189" t="s">
        <v>7173</v>
      </c>
      <c r="B824" s="189" t="s">
        <v>7241</v>
      </c>
      <c r="C824" s="189" t="s">
        <v>358</v>
      </c>
      <c r="D824" t="s">
        <v>3811</v>
      </c>
      <c r="E824" t="s">
        <v>3815</v>
      </c>
      <c r="F824" s="42" t="s">
        <v>118</v>
      </c>
      <c r="H824" s="211"/>
      <c r="I824" s="211"/>
      <c r="J824" s="211"/>
      <c r="K824" s="211"/>
      <c r="L824" s="211"/>
      <c r="M824" s="211"/>
      <c r="N824" s="211"/>
      <c r="O824" s="211"/>
      <c r="P824" s="211"/>
    </row>
    <row r="825" spans="1:16" x14ac:dyDescent="0.25">
      <c r="A825" s="189" t="s">
        <v>7173</v>
      </c>
      <c r="B825" s="189" t="s">
        <v>7242</v>
      </c>
      <c r="C825" s="189" t="s">
        <v>358</v>
      </c>
      <c r="D825" t="s">
        <v>415</v>
      </c>
      <c r="E825" t="s">
        <v>416</v>
      </c>
      <c r="F825" s="42" t="s">
        <v>118</v>
      </c>
      <c r="H825" s="211"/>
      <c r="I825" s="211"/>
      <c r="J825" s="211"/>
      <c r="K825" s="211"/>
      <c r="L825" s="211"/>
      <c r="M825" s="211"/>
      <c r="N825" s="211"/>
      <c r="O825" s="211"/>
      <c r="P825" s="211"/>
    </row>
    <row r="826" spans="1:16" x14ac:dyDescent="0.25">
      <c r="A826" s="189" t="s">
        <v>7173</v>
      </c>
      <c r="B826" s="189" t="s">
        <v>7243</v>
      </c>
      <c r="C826" s="189" t="s">
        <v>358</v>
      </c>
      <c r="D826" t="s">
        <v>415</v>
      </c>
      <c r="E826" t="s">
        <v>416</v>
      </c>
      <c r="F826" s="42" t="s">
        <v>118</v>
      </c>
      <c r="H826" s="211"/>
      <c r="I826" s="211"/>
      <c r="J826" s="211"/>
      <c r="K826" s="211"/>
      <c r="L826" s="211"/>
      <c r="M826" s="211"/>
      <c r="N826" s="211"/>
      <c r="O826" s="211"/>
      <c r="P826" s="211"/>
    </row>
    <row r="827" spans="1:16" x14ac:dyDescent="0.25">
      <c r="A827" s="189" t="s">
        <v>7173</v>
      </c>
      <c r="B827" s="189" t="s">
        <v>7244</v>
      </c>
      <c r="C827" s="189" t="s">
        <v>358</v>
      </c>
      <c r="D827" t="s">
        <v>415</v>
      </c>
      <c r="E827" t="s">
        <v>416</v>
      </c>
      <c r="F827" s="42" t="s">
        <v>118</v>
      </c>
      <c r="H827" s="211"/>
      <c r="I827" s="211"/>
      <c r="J827" s="211"/>
      <c r="K827" s="211"/>
      <c r="L827" s="211"/>
      <c r="M827" s="211"/>
      <c r="N827" s="211"/>
      <c r="O827" s="211"/>
      <c r="P827" s="211"/>
    </row>
    <row r="828" spans="1:16" x14ac:dyDescent="0.25">
      <c r="A828" s="189" t="s">
        <v>7173</v>
      </c>
      <c r="B828" s="189" t="s">
        <v>7245</v>
      </c>
      <c r="C828" s="189" t="s">
        <v>358</v>
      </c>
      <c r="D828" t="s">
        <v>415</v>
      </c>
      <c r="E828" t="s">
        <v>416</v>
      </c>
      <c r="F828" s="42" t="s">
        <v>118</v>
      </c>
      <c r="H828" s="211"/>
      <c r="I828" s="211"/>
      <c r="J828" s="211"/>
      <c r="K828" s="211"/>
      <c r="L828" s="211"/>
      <c r="M828" s="211"/>
      <c r="N828" s="211"/>
      <c r="O828" s="211"/>
      <c r="P828" s="211"/>
    </row>
    <row r="829" spans="1:16" x14ac:dyDescent="0.25">
      <c r="A829" s="189" t="s">
        <v>7246</v>
      </c>
      <c r="B829" s="189" t="s">
        <v>7247</v>
      </c>
      <c r="C829" s="189" t="s">
        <v>358</v>
      </c>
      <c r="D829" t="s">
        <v>391</v>
      </c>
      <c r="E829" t="s">
        <v>393</v>
      </c>
      <c r="F829" s="42" t="s">
        <v>118</v>
      </c>
      <c r="H829" s="211"/>
      <c r="I829" s="211"/>
      <c r="J829" s="211"/>
      <c r="K829" s="211"/>
      <c r="L829" s="211"/>
      <c r="M829" s="211"/>
      <c r="N829" s="211"/>
      <c r="O829" s="211"/>
      <c r="P829" s="211"/>
    </row>
    <row r="830" spans="1:16" x14ac:dyDescent="0.25">
      <c r="A830" s="189" t="s">
        <v>7246</v>
      </c>
      <c r="B830" s="189" t="s">
        <v>7248</v>
      </c>
      <c r="C830" s="189" t="s">
        <v>358</v>
      </c>
      <c r="D830" t="s">
        <v>391</v>
      </c>
      <c r="E830" t="s">
        <v>393</v>
      </c>
      <c r="F830" s="42" t="s">
        <v>118</v>
      </c>
      <c r="H830" s="211"/>
      <c r="I830" s="211"/>
      <c r="J830" s="211"/>
      <c r="K830" s="211"/>
      <c r="L830" s="211"/>
      <c r="M830" s="211"/>
      <c r="N830" s="211"/>
      <c r="O830" s="211"/>
      <c r="P830" s="211"/>
    </row>
    <row r="831" spans="1:16" x14ac:dyDescent="0.25">
      <c r="A831" s="189" t="s">
        <v>7246</v>
      </c>
      <c r="B831" s="189" t="s">
        <v>7249</v>
      </c>
      <c r="C831" s="189" t="s">
        <v>358</v>
      </c>
      <c r="D831" t="s">
        <v>347</v>
      </c>
      <c r="E831" t="s">
        <v>348</v>
      </c>
      <c r="F831" s="42" t="s">
        <v>150</v>
      </c>
      <c r="H831" s="211"/>
      <c r="I831" s="211"/>
      <c r="J831" s="211"/>
      <c r="K831" s="211"/>
      <c r="L831" s="211"/>
      <c r="M831" s="211"/>
      <c r="N831" s="211"/>
      <c r="O831" s="211"/>
      <c r="P831" s="211"/>
    </row>
    <row r="832" spans="1:16" x14ac:dyDescent="0.25">
      <c r="A832" s="189" t="s">
        <v>7246</v>
      </c>
      <c r="B832" s="189" t="s">
        <v>7250</v>
      </c>
      <c r="C832" s="189" t="s">
        <v>358</v>
      </c>
      <c r="D832" t="s">
        <v>391</v>
      </c>
      <c r="E832" t="s">
        <v>392</v>
      </c>
      <c r="F832" s="42" t="s">
        <v>118</v>
      </c>
      <c r="H832" s="211"/>
      <c r="I832" s="211"/>
      <c r="J832" s="211"/>
      <c r="K832" s="211"/>
      <c r="L832" s="211"/>
      <c r="M832" s="211"/>
      <c r="N832" s="211"/>
      <c r="O832" s="211"/>
      <c r="P832" s="211"/>
    </row>
    <row r="833" spans="1:16" x14ac:dyDescent="0.25">
      <c r="A833" s="189" t="s">
        <v>7246</v>
      </c>
      <c r="B833" s="189" t="s">
        <v>7251</v>
      </c>
      <c r="C833" s="189" t="s">
        <v>358</v>
      </c>
      <c r="D833" t="s">
        <v>391</v>
      </c>
      <c r="E833" t="s">
        <v>392</v>
      </c>
      <c r="F833" s="42" t="s">
        <v>118</v>
      </c>
      <c r="H833" s="211"/>
      <c r="I833" s="211"/>
      <c r="J833" s="211"/>
      <c r="K833" s="211"/>
      <c r="L833" s="211"/>
      <c r="M833" s="211"/>
      <c r="N833" s="211"/>
      <c r="O833" s="211"/>
      <c r="P833" s="211"/>
    </row>
    <row r="834" spans="1:16" x14ac:dyDescent="0.25">
      <c r="A834" s="189" t="s">
        <v>7246</v>
      </c>
      <c r="B834" s="189" t="s">
        <v>7252</v>
      </c>
      <c r="C834" s="189" t="s">
        <v>358</v>
      </c>
      <c r="D834" t="s">
        <v>391</v>
      </c>
      <c r="E834" t="s">
        <v>392</v>
      </c>
      <c r="F834" s="42" t="s">
        <v>118</v>
      </c>
      <c r="H834" s="211"/>
      <c r="I834" s="211"/>
      <c r="J834" s="211"/>
      <c r="K834" s="211"/>
      <c r="L834" s="211"/>
      <c r="M834" s="211"/>
      <c r="N834" s="211"/>
      <c r="O834" s="211"/>
      <c r="P834" s="211"/>
    </row>
    <row r="835" spans="1:16" x14ac:dyDescent="0.25">
      <c r="A835" s="189" t="s">
        <v>7246</v>
      </c>
      <c r="B835" s="189" t="s">
        <v>7253</v>
      </c>
      <c r="C835" s="189" t="s">
        <v>358</v>
      </c>
      <c r="D835" t="s">
        <v>391</v>
      </c>
      <c r="E835" t="s">
        <v>393</v>
      </c>
      <c r="F835" s="42" t="s">
        <v>118</v>
      </c>
      <c r="H835" s="211"/>
      <c r="I835" s="211"/>
      <c r="J835" s="211"/>
      <c r="K835" s="211"/>
      <c r="L835" s="211"/>
      <c r="M835" s="211"/>
      <c r="N835" s="211"/>
      <c r="O835" s="211"/>
      <c r="P835" s="211"/>
    </row>
    <row r="836" spans="1:16" x14ac:dyDescent="0.25">
      <c r="A836" s="189" t="s">
        <v>7246</v>
      </c>
      <c r="B836" s="189" t="s">
        <v>7254</v>
      </c>
      <c r="C836" s="189" t="s">
        <v>358</v>
      </c>
      <c r="D836" t="s">
        <v>391</v>
      </c>
      <c r="E836" t="s">
        <v>392</v>
      </c>
      <c r="F836" s="42" t="s">
        <v>118</v>
      </c>
      <c r="H836" s="211"/>
      <c r="I836" s="211"/>
      <c r="J836" s="211"/>
      <c r="K836" s="211"/>
      <c r="L836" s="211"/>
      <c r="M836" s="211"/>
      <c r="N836" s="211"/>
      <c r="O836" s="211"/>
      <c r="P836" s="211"/>
    </row>
    <row r="837" spans="1:16" x14ac:dyDescent="0.25">
      <c r="A837" s="189" t="s">
        <v>7246</v>
      </c>
      <c r="B837" s="189" t="s">
        <v>7255</v>
      </c>
      <c r="C837" s="189" t="s">
        <v>358</v>
      </c>
      <c r="D837" t="s">
        <v>394</v>
      </c>
      <c r="E837" t="s">
        <v>395</v>
      </c>
      <c r="F837" s="42" t="s">
        <v>118</v>
      </c>
      <c r="H837" s="211"/>
      <c r="I837" s="211"/>
      <c r="J837" s="211"/>
      <c r="K837" s="211"/>
      <c r="L837" s="211"/>
      <c r="M837" s="211"/>
      <c r="N837" s="211"/>
      <c r="O837" s="211"/>
      <c r="P837" s="211"/>
    </row>
    <row r="838" spans="1:16" x14ac:dyDescent="0.25">
      <c r="A838" s="189" t="s">
        <v>7246</v>
      </c>
      <c r="B838" s="189" t="s">
        <v>7256</v>
      </c>
      <c r="C838" s="189" t="s">
        <v>358</v>
      </c>
      <c r="D838" t="s">
        <v>391</v>
      </c>
      <c r="E838" t="s">
        <v>393</v>
      </c>
      <c r="F838" s="42" t="s">
        <v>118</v>
      </c>
      <c r="H838" s="211"/>
      <c r="I838" s="211"/>
      <c r="J838" s="211"/>
      <c r="K838" s="211"/>
      <c r="L838" s="211"/>
      <c r="M838" s="211"/>
      <c r="N838" s="211"/>
      <c r="O838" s="211"/>
      <c r="P838" s="211"/>
    </row>
    <row r="839" spans="1:16" x14ac:dyDescent="0.25">
      <c r="A839" s="189" t="s">
        <v>7246</v>
      </c>
      <c r="B839" s="189" t="s">
        <v>7257</v>
      </c>
      <c r="C839" s="189" t="s">
        <v>358</v>
      </c>
      <c r="D839" t="s">
        <v>387</v>
      </c>
      <c r="E839" t="s">
        <v>388</v>
      </c>
      <c r="F839" s="42" t="s">
        <v>118</v>
      </c>
      <c r="H839" s="211"/>
      <c r="I839" s="211"/>
      <c r="J839" s="211"/>
      <c r="K839" s="211"/>
      <c r="L839" s="211"/>
      <c r="M839" s="211"/>
      <c r="N839" s="211"/>
      <c r="O839" s="211"/>
      <c r="P839" s="211"/>
    </row>
    <row r="840" spans="1:16" x14ac:dyDescent="0.25">
      <c r="A840" s="189" t="s">
        <v>7246</v>
      </c>
      <c r="B840" s="189" t="s">
        <v>7258</v>
      </c>
      <c r="C840" s="189" t="s">
        <v>358</v>
      </c>
      <c r="D840" t="s">
        <v>389</v>
      </c>
      <c r="E840" t="s">
        <v>390</v>
      </c>
      <c r="F840" s="42" t="s">
        <v>118</v>
      </c>
      <c r="H840" s="211"/>
      <c r="I840" s="211"/>
      <c r="J840" s="211"/>
      <c r="K840" s="211"/>
      <c r="L840" s="211"/>
      <c r="M840" s="211"/>
      <c r="N840" s="211"/>
      <c r="O840" s="211"/>
      <c r="P840" s="211"/>
    </row>
    <row r="841" spans="1:16" x14ac:dyDescent="0.25">
      <c r="A841" s="189" t="s">
        <v>7246</v>
      </c>
      <c r="B841" s="189" t="s">
        <v>7259</v>
      </c>
      <c r="C841" s="189" t="s">
        <v>358</v>
      </c>
      <c r="D841" t="s">
        <v>413</v>
      </c>
      <c r="E841" t="s">
        <v>414</v>
      </c>
      <c r="F841" s="42" t="s">
        <v>118</v>
      </c>
      <c r="H841" s="211"/>
      <c r="I841" s="211"/>
      <c r="J841" s="211"/>
      <c r="K841" s="211"/>
      <c r="L841" s="211"/>
      <c r="M841" s="211"/>
      <c r="N841" s="211"/>
      <c r="O841" s="211"/>
      <c r="P841" s="211"/>
    </row>
    <row r="842" spans="1:16" x14ac:dyDescent="0.25">
      <c r="A842" s="189" t="s">
        <v>7246</v>
      </c>
      <c r="B842" s="189" t="s">
        <v>7260</v>
      </c>
      <c r="C842" s="189" t="s">
        <v>358</v>
      </c>
      <c r="D842" t="s">
        <v>391</v>
      </c>
      <c r="E842" t="s">
        <v>392</v>
      </c>
      <c r="F842" s="42" t="s">
        <v>118</v>
      </c>
      <c r="H842" s="211"/>
      <c r="I842" s="211"/>
      <c r="J842" s="211"/>
      <c r="K842" s="211"/>
      <c r="L842" s="211"/>
      <c r="M842" s="211"/>
      <c r="N842" s="211"/>
      <c r="O842" s="211"/>
      <c r="P842" s="211"/>
    </row>
    <row r="843" spans="1:16" x14ac:dyDescent="0.25">
      <c r="A843" s="189" t="s">
        <v>7246</v>
      </c>
      <c r="B843" s="189" t="s">
        <v>7261</v>
      </c>
      <c r="C843" s="189" t="s">
        <v>358</v>
      </c>
      <c r="D843" t="s">
        <v>394</v>
      </c>
      <c r="E843" t="s">
        <v>395</v>
      </c>
      <c r="F843" s="42" t="s">
        <v>118</v>
      </c>
      <c r="H843" s="211"/>
      <c r="I843" s="211"/>
      <c r="J843" s="211"/>
      <c r="K843" s="211"/>
      <c r="L843" s="211"/>
      <c r="M843" s="211"/>
      <c r="N843" s="211"/>
      <c r="O843" s="211"/>
      <c r="P843" s="211"/>
    </row>
    <row r="844" spans="1:16" x14ac:dyDescent="0.25">
      <c r="A844" s="189" t="s">
        <v>7246</v>
      </c>
      <c r="B844" s="189" t="s">
        <v>7262</v>
      </c>
      <c r="C844" s="189" t="s">
        <v>358</v>
      </c>
      <c r="D844" t="s">
        <v>391</v>
      </c>
      <c r="E844" t="s">
        <v>392</v>
      </c>
      <c r="F844" s="42" t="s">
        <v>118</v>
      </c>
      <c r="H844" s="211"/>
      <c r="I844" s="211"/>
      <c r="J844" s="211"/>
      <c r="K844" s="211"/>
      <c r="L844" s="211"/>
      <c r="M844" s="211"/>
      <c r="N844" s="211"/>
      <c r="O844" s="211"/>
      <c r="P844" s="211"/>
    </row>
    <row r="845" spans="1:16" x14ac:dyDescent="0.25">
      <c r="A845" s="189" t="s">
        <v>7246</v>
      </c>
      <c r="B845" s="189" t="s">
        <v>7263</v>
      </c>
      <c r="C845" s="189" t="s">
        <v>358</v>
      </c>
      <c r="D845" t="s">
        <v>387</v>
      </c>
      <c r="E845" t="s">
        <v>388</v>
      </c>
      <c r="F845" s="42" t="s">
        <v>118</v>
      </c>
      <c r="H845" s="211"/>
      <c r="I845" s="211"/>
      <c r="J845" s="211"/>
      <c r="K845" s="211"/>
      <c r="L845" s="211"/>
      <c r="M845" s="211"/>
      <c r="N845" s="211"/>
      <c r="O845" s="211"/>
      <c r="P845" s="211"/>
    </row>
    <row r="846" spans="1:16" x14ac:dyDescent="0.25">
      <c r="A846" s="189" t="s">
        <v>7246</v>
      </c>
      <c r="B846" s="189" t="s">
        <v>7264</v>
      </c>
      <c r="C846" s="189" t="s">
        <v>358</v>
      </c>
      <c r="D846" t="s">
        <v>3811</v>
      </c>
      <c r="E846" t="s">
        <v>3815</v>
      </c>
      <c r="F846" s="42" t="s">
        <v>118</v>
      </c>
      <c r="H846" s="211"/>
      <c r="I846" s="211"/>
      <c r="J846" s="211"/>
      <c r="K846" s="211"/>
      <c r="L846" s="211"/>
      <c r="M846" s="211"/>
      <c r="N846" s="211"/>
      <c r="O846" s="211"/>
      <c r="P846" s="211"/>
    </row>
    <row r="847" spans="1:16" x14ac:dyDescent="0.25">
      <c r="A847" s="189" t="s">
        <v>7246</v>
      </c>
      <c r="B847" s="189" t="s">
        <v>7265</v>
      </c>
      <c r="C847" s="189" t="s">
        <v>358</v>
      </c>
      <c r="D847" t="s">
        <v>387</v>
      </c>
      <c r="E847" t="s">
        <v>388</v>
      </c>
      <c r="F847" s="42" t="s">
        <v>118</v>
      </c>
      <c r="H847" s="211"/>
      <c r="I847" s="211"/>
      <c r="J847" s="211"/>
      <c r="K847" s="211"/>
      <c r="L847" s="211"/>
      <c r="M847" s="211"/>
      <c r="N847" s="211"/>
      <c r="O847" s="211"/>
      <c r="P847" s="211"/>
    </row>
    <row r="848" spans="1:16" x14ac:dyDescent="0.25">
      <c r="A848" s="189" t="s">
        <v>7246</v>
      </c>
      <c r="B848" s="189" t="s">
        <v>7266</v>
      </c>
      <c r="C848" s="189" t="s">
        <v>358</v>
      </c>
      <c r="D848" t="s">
        <v>387</v>
      </c>
      <c r="E848" t="s">
        <v>388</v>
      </c>
      <c r="F848" s="42" t="s">
        <v>118</v>
      </c>
      <c r="H848" s="211"/>
      <c r="I848" s="211"/>
      <c r="J848" s="211"/>
      <c r="K848" s="211"/>
      <c r="L848" s="211"/>
      <c r="M848" s="211"/>
      <c r="N848" s="211"/>
      <c r="O848" s="211"/>
      <c r="P848" s="211"/>
    </row>
    <row r="849" spans="1:16" x14ac:dyDescent="0.25">
      <c r="A849" s="189" t="s">
        <v>7246</v>
      </c>
      <c r="B849" s="189" t="s">
        <v>7267</v>
      </c>
      <c r="C849" s="189" t="s">
        <v>358</v>
      </c>
      <c r="D849" t="s">
        <v>3811</v>
      </c>
      <c r="E849" t="s">
        <v>3815</v>
      </c>
      <c r="F849" s="42" t="s">
        <v>118</v>
      </c>
      <c r="H849" s="211"/>
      <c r="I849" s="211"/>
      <c r="J849" s="211"/>
      <c r="K849" s="211"/>
      <c r="L849" s="211"/>
      <c r="M849" s="211"/>
      <c r="N849" s="211"/>
      <c r="O849" s="211"/>
      <c r="P849" s="211"/>
    </row>
    <row r="850" spans="1:16" x14ac:dyDescent="0.25">
      <c r="A850" s="189" t="s">
        <v>7246</v>
      </c>
      <c r="B850" s="189" t="s">
        <v>7268</v>
      </c>
      <c r="C850" s="189" t="s">
        <v>358</v>
      </c>
      <c r="D850" t="s">
        <v>3811</v>
      </c>
      <c r="E850" t="s">
        <v>3815</v>
      </c>
      <c r="F850" s="42" t="s">
        <v>118</v>
      </c>
      <c r="H850" s="211"/>
      <c r="I850" s="211"/>
      <c r="J850" s="211"/>
      <c r="K850" s="211"/>
      <c r="L850" s="211"/>
      <c r="M850" s="211"/>
      <c r="N850" s="211"/>
      <c r="O850" s="211"/>
      <c r="P850" s="211"/>
    </row>
    <row r="851" spans="1:16" x14ac:dyDescent="0.25">
      <c r="A851" s="189" t="s">
        <v>7246</v>
      </c>
      <c r="B851" s="189" t="s">
        <v>7269</v>
      </c>
      <c r="C851" s="189" t="s">
        <v>358</v>
      </c>
      <c r="D851" t="s">
        <v>439</v>
      </c>
      <c r="E851" t="s">
        <v>440</v>
      </c>
      <c r="F851" s="42" t="s">
        <v>118</v>
      </c>
      <c r="H851" s="211"/>
      <c r="I851" s="211"/>
      <c r="J851" s="211"/>
      <c r="K851" s="211"/>
      <c r="L851" s="211"/>
      <c r="M851" s="211"/>
      <c r="N851" s="211"/>
      <c r="O851" s="211"/>
      <c r="P851" s="211"/>
    </row>
    <row r="852" spans="1:16" x14ac:dyDescent="0.25">
      <c r="A852" s="189" t="s">
        <v>7246</v>
      </c>
      <c r="B852" s="189" t="s">
        <v>7270</v>
      </c>
      <c r="C852" s="189" t="s">
        <v>358</v>
      </c>
      <c r="D852" t="s">
        <v>437</v>
      </c>
      <c r="E852" t="s">
        <v>449</v>
      </c>
      <c r="F852" s="42" t="s">
        <v>118</v>
      </c>
      <c r="H852" s="211"/>
      <c r="I852" s="211"/>
      <c r="J852" s="211"/>
      <c r="K852" s="211"/>
      <c r="L852" s="211"/>
      <c r="M852" s="211"/>
      <c r="N852" s="211"/>
      <c r="O852" s="211"/>
      <c r="P852" s="211"/>
    </row>
    <row r="853" spans="1:16" x14ac:dyDescent="0.25">
      <c r="A853" s="189" t="s">
        <v>7246</v>
      </c>
      <c r="B853" s="189" t="s">
        <v>7271</v>
      </c>
      <c r="C853" s="189" t="s">
        <v>358</v>
      </c>
      <c r="D853" t="s">
        <v>421</v>
      </c>
      <c r="E853" t="s">
        <v>422</v>
      </c>
      <c r="F853" s="42" t="s">
        <v>118</v>
      </c>
      <c r="H853" s="211"/>
      <c r="I853" s="211"/>
      <c r="J853" s="211"/>
      <c r="K853" s="211"/>
      <c r="L853" s="211"/>
      <c r="M853" s="211"/>
      <c r="N853" s="211"/>
      <c r="O853" s="211"/>
      <c r="P853" s="211"/>
    </row>
    <row r="854" spans="1:16" x14ac:dyDescent="0.25">
      <c r="A854" s="189" t="s">
        <v>7246</v>
      </c>
      <c r="B854" s="189" t="s">
        <v>7272</v>
      </c>
      <c r="C854" s="189" t="s">
        <v>358</v>
      </c>
      <c r="D854" t="s">
        <v>421</v>
      </c>
      <c r="E854" t="s">
        <v>422</v>
      </c>
      <c r="F854" s="42" t="s">
        <v>118</v>
      </c>
      <c r="H854" s="211"/>
      <c r="I854" s="211"/>
      <c r="J854" s="211"/>
      <c r="K854" s="211"/>
      <c r="L854" s="211"/>
      <c r="M854" s="211"/>
      <c r="N854" s="211"/>
      <c r="O854" s="211"/>
      <c r="P854" s="211"/>
    </row>
    <row r="855" spans="1:16" x14ac:dyDescent="0.25">
      <c r="A855" s="189" t="s">
        <v>7246</v>
      </c>
      <c r="B855" s="189" t="s">
        <v>7273</v>
      </c>
      <c r="C855" s="189" t="s">
        <v>358</v>
      </c>
      <c r="D855" t="s">
        <v>389</v>
      </c>
      <c r="E855" t="s">
        <v>390</v>
      </c>
      <c r="F855" s="42" t="s">
        <v>118</v>
      </c>
      <c r="H855" s="211"/>
      <c r="I855" s="211"/>
      <c r="J855" s="211"/>
      <c r="K855" s="211"/>
      <c r="L855" s="211"/>
      <c r="M855" s="211"/>
      <c r="N855" s="211"/>
      <c r="O855" s="211"/>
      <c r="P855" s="211"/>
    </row>
    <row r="856" spans="1:16" x14ac:dyDescent="0.25">
      <c r="A856" s="189" t="s">
        <v>7246</v>
      </c>
      <c r="B856" s="189" t="s">
        <v>7274</v>
      </c>
      <c r="C856" s="189" t="s">
        <v>358</v>
      </c>
      <c r="D856" t="s">
        <v>423</v>
      </c>
      <c r="E856" t="s">
        <v>424</v>
      </c>
      <c r="F856" s="42" t="s">
        <v>118</v>
      </c>
      <c r="H856" s="211"/>
      <c r="I856" s="211"/>
      <c r="J856" s="211"/>
      <c r="K856" s="211"/>
      <c r="L856" s="211"/>
      <c r="M856" s="211"/>
      <c r="N856" s="211"/>
      <c r="O856" s="211"/>
      <c r="P856" s="211"/>
    </row>
    <row r="857" spans="1:16" x14ac:dyDescent="0.25">
      <c r="A857" s="189" t="s">
        <v>7246</v>
      </c>
      <c r="B857" s="189" t="s">
        <v>7275</v>
      </c>
      <c r="C857" s="189" t="s">
        <v>358</v>
      </c>
      <c r="D857" t="s">
        <v>423</v>
      </c>
      <c r="E857" t="s">
        <v>424</v>
      </c>
      <c r="F857" s="42" t="s">
        <v>118</v>
      </c>
      <c r="H857" s="211"/>
      <c r="I857" s="211"/>
      <c r="J857" s="211"/>
      <c r="K857" s="211"/>
      <c r="L857" s="211"/>
      <c r="M857" s="211"/>
      <c r="N857" s="211"/>
      <c r="O857" s="211"/>
      <c r="P857" s="211"/>
    </row>
    <row r="858" spans="1:16" x14ac:dyDescent="0.25">
      <c r="A858" s="189" t="s">
        <v>7246</v>
      </c>
      <c r="B858" s="189" t="s">
        <v>7276</v>
      </c>
      <c r="C858" s="189" t="s">
        <v>358</v>
      </c>
      <c r="D858" t="s">
        <v>415</v>
      </c>
      <c r="E858" t="s">
        <v>416</v>
      </c>
      <c r="F858" s="42" t="s">
        <v>118</v>
      </c>
      <c r="H858" s="211"/>
      <c r="I858" s="211"/>
      <c r="J858" s="211"/>
      <c r="K858" s="211"/>
      <c r="L858" s="211"/>
      <c r="M858" s="211"/>
      <c r="N858" s="211"/>
      <c r="O858" s="211"/>
      <c r="P858" s="211"/>
    </row>
    <row r="859" spans="1:16" x14ac:dyDescent="0.25">
      <c r="A859" s="189" t="s">
        <v>7246</v>
      </c>
      <c r="B859" s="189" t="s">
        <v>7277</v>
      </c>
      <c r="C859" s="189" t="s">
        <v>358</v>
      </c>
      <c r="D859" t="s">
        <v>394</v>
      </c>
      <c r="E859" t="s">
        <v>395</v>
      </c>
      <c r="F859" s="42" t="s">
        <v>118</v>
      </c>
      <c r="H859" s="211"/>
      <c r="I859" s="211"/>
      <c r="J859" s="211"/>
      <c r="K859" s="211"/>
      <c r="L859" s="211"/>
      <c r="M859" s="211"/>
      <c r="N859" s="211"/>
      <c r="O859" s="211"/>
      <c r="P859" s="211"/>
    </row>
    <row r="860" spans="1:16" x14ac:dyDescent="0.25">
      <c r="A860" s="189" t="s">
        <v>7246</v>
      </c>
      <c r="B860" s="189" t="s">
        <v>7278</v>
      </c>
      <c r="C860" s="189" t="s">
        <v>358</v>
      </c>
      <c r="D860" t="s">
        <v>387</v>
      </c>
      <c r="E860" t="s">
        <v>388</v>
      </c>
      <c r="F860" s="42" t="s">
        <v>118</v>
      </c>
      <c r="H860" s="211"/>
      <c r="I860" s="211"/>
      <c r="J860" s="211"/>
      <c r="K860" s="211"/>
      <c r="L860" s="211"/>
      <c r="M860" s="211"/>
      <c r="N860" s="211"/>
      <c r="O860" s="211"/>
      <c r="P860" s="211"/>
    </row>
    <row r="861" spans="1:16" x14ac:dyDescent="0.25">
      <c r="A861" s="189" t="s">
        <v>7246</v>
      </c>
      <c r="B861" s="189" t="s">
        <v>7279</v>
      </c>
      <c r="C861" s="189" t="s">
        <v>358</v>
      </c>
      <c r="D861" t="s">
        <v>413</v>
      </c>
      <c r="E861" t="s">
        <v>414</v>
      </c>
      <c r="F861" s="42" t="s">
        <v>118</v>
      </c>
      <c r="H861" s="211"/>
      <c r="I861" s="211"/>
      <c r="J861" s="211"/>
      <c r="K861" s="211"/>
      <c r="L861" s="211"/>
      <c r="M861" s="211"/>
      <c r="N861" s="211"/>
      <c r="O861" s="211"/>
      <c r="P861" s="211"/>
    </row>
    <row r="862" spans="1:16" x14ac:dyDescent="0.25">
      <c r="A862" s="189" t="s">
        <v>7246</v>
      </c>
      <c r="B862" s="189" t="s">
        <v>7280</v>
      </c>
      <c r="C862" s="189" t="s">
        <v>358</v>
      </c>
      <c r="D862" t="s">
        <v>423</v>
      </c>
      <c r="E862" t="s">
        <v>424</v>
      </c>
      <c r="F862" s="42" t="s">
        <v>118</v>
      </c>
      <c r="H862" s="211"/>
      <c r="I862" s="211"/>
      <c r="J862" s="211"/>
      <c r="K862" s="211"/>
      <c r="L862" s="211"/>
      <c r="M862" s="211"/>
      <c r="N862" s="211"/>
      <c r="O862" s="211"/>
      <c r="P862" s="211"/>
    </row>
    <row r="863" spans="1:16" x14ac:dyDescent="0.25">
      <c r="A863" s="189" t="s">
        <v>7246</v>
      </c>
      <c r="B863" s="189" t="s">
        <v>7281</v>
      </c>
      <c r="C863" s="189" t="s">
        <v>358</v>
      </c>
      <c r="D863" t="s">
        <v>423</v>
      </c>
      <c r="E863" t="s">
        <v>424</v>
      </c>
      <c r="F863" s="42" t="s">
        <v>118</v>
      </c>
      <c r="H863" s="211"/>
      <c r="I863" s="211"/>
      <c r="J863" s="211"/>
      <c r="K863" s="211"/>
      <c r="L863" s="211"/>
      <c r="M863" s="211"/>
      <c r="N863" s="211"/>
      <c r="O863" s="211"/>
      <c r="P863" s="211"/>
    </row>
    <row r="864" spans="1:16" x14ac:dyDescent="0.25">
      <c r="A864" s="189" t="s">
        <v>7246</v>
      </c>
      <c r="B864" s="189" t="s">
        <v>7282</v>
      </c>
      <c r="C864" s="189" t="s">
        <v>358</v>
      </c>
      <c r="D864" t="s">
        <v>413</v>
      </c>
      <c r="E864" t="s">
        <v>414</v>
      </c>
      <c r="F864" s="42" t="s">
        <v>118</v>
      </c>
      <c r="H864" s="211"/>
      <c r="I864" s="211"/>
      <c r="J864" s="211"/>
      <c r="K864" s="211"/>
      <c r="L864" s="211"/>
      <c r="M864" s="211"/>
      <c r="N864" s="211"/>
      <c r="O864" s="211"/>
      <c r="P864" s="211"/>
    </row>
    <row r="865" spans="1:16" x14ac:dyDescent="0.25">
      <c r="A865" s="189" t="s">
        <v>7246</v>
      </c>
      <c r="B865" s="189" t="s">
        <v>7283</v>
      </c>
      <c r="C865" s="189" t="s">
        <v>358</v>
      </c>
      <c r="D865" t="s">
        <v>437</v>
      </c>
      <c r="E865" t="s">
        <v>449</v>
      </c>
      <c r="F865" s="42" t="s">
        <v>118</v>
      </c>
      <c r="H865" s="211"/>
      <c r="I865" s="211"/>
      <c r="J865" s="211"/>
      <c r="K865" s="211"/>
      <c r="L865" s="211"/>
      <c r="M865" s="211"/>
      <c r="N865" s="211"/>
      <c r="O865" s="211"/>
      <c r="P865" s="211"/>
    </row>
    <row r="866" spans="1:16" x14ac:dyDescent="0.25">
      <c r="A866" s="189" t="s">
        <v>7246</v>
      </c>
      <c r="B866" s="189" t="s">
        <v>7284</v>
      </c>
      <c r="C866" s="189" t="s">
        <v>358</v>
      </c>
      <c r="D866" t="s">
        <v>3811</v>
      </c>
      <c r="E866" t="s">
        <v>3815</v>
      </c>
      <c r="F866" s="42" t="s">
        <v>118</v>
      </c>
      <c r="H866" s="211"/>
      <c r="I866" s="211"/>
      <c r="J866" s="211"/>
      <c r="K866" s="211"/>
      <c r="L866" s="211"/>
      <c r="M866" s="211"/>
      <c r="N866" s="211"/>
      <c r="O866" s="211"/>
      <c r="P866" s="211"/>
    </row>
    <row r="867" spans="1:16" x14ac:dyDescent="0.25">
      <c r="A867" s="189" t="s">
        <v>7246</v>
      </c>
      <c r="B867" s="189" t="s">
        <v>7285</v>
      </c>
      <c r="C867" s="189" t="s">
        <v>358</v>
      </c>
      <c r="D867" t="s">
        <v>437</v>
      </c>
      <c r="E867" t="s">
        <v>449</v>
      </c>
      <c r="F867" s="42" t="s">
        <v>118</v>
      </c>
      <c r="H867" s="211"/>
      <c r="I867" s="211"/>
      <c r="J867" s="211"/>
      <c r="K867" s="211"/>
      <c r="L867" s="211"/>
      <c r="M867" s="211"/>
      <c r="N867" s="211"/>
      <c r="O867" s="211"/>
      <c r="P867" s="211"/>
    </row>
    <row r="868" spans="1:16" x14ac:dyDescent="0.25">
      <c r="A868" s="189" t="s">
        <v>7246</v>
      </c>
      <c r="B868" s="189" t="s">
        <v>7286</v>
      </c>
      <c r="C868" s="189" t="s">
        <v>358</v>
      </c>
      <c r="D868" t="s">
        <v>387</v>
      </c>
      <c r="E868" t="s">
        <v>388</v>
      </c>
      <c r="F868" s="42" t="s">
        <v>118</v>
      </c>
      <c r="H868" s="211"/>
      <c r="I868" s="211"/>
      <c r="J868" s="211"/>
      <c r="K868" s="211"/>
      <c r="L868" s="211"/>
      <c r="M868" s="211"/>
      <c r="N868" s="211"/>
      <c r="O868" s="211"/>
      <c r="P868" s="211"/>
    </row>
    <row r="869" spans="1:16" x14ac:dyDescent="0.25">
      <c r="A869" s="189" t="s">
        <v>7246</v>
      </c>
      <c r="B869" s="189" t="s">
        <v>7287</v>
      </c>
      <c r="C869" s="189" t="s">
        <v>358</v>
      </c>
      <c r="D869" t="s">
        <v>387</v>
      </c>
      <c r="E869" t="s">
        <v>388</v>
      </c>
      <c r="F869" s="42" t="s">
        <v>118</v>
      </c>
      <c r="H869" s="211"/>
      <c r="I869" s="211"/>
      <c r="J869" s="211"/>
      <c r="K869" s="211"/>
      <c r="L869" s="211"/>
      <c r="M869" s="211"/>
      <c r="N869" s="211"/>
      <c r="O869" s="211"/>
      <c r="P869" s="211"/>
    </row>
    <row r="870" spans="1:16" x14ac:dyDescent="0.25">
      <c r="A870" s="189" t="s">
        <v>7246</v>
      </c>
      <c r="B870" s="189" t="s">
        <v>7288</v>
      </c>
      <c r="C870" s="189" t="s">
        <v>358</v>
      </c>
      <c r="D870" t="s">
        <v>415</v>
      </c>
      <c r="E870" t="s">
        <v>416</v>
      </c>
      <c r="F870" s="42" t="s">
        <v>118</v>
      </c>
      <c r="H870" s="211"/>
      <c r="I870" s="211"/>
      <c r="J870" s="211"/>
      <c r="K870" s="211"/>
      <c r="L870" s="211"/>
      <c r="M870" s="211"/>
      <c r="N870" s="211"/>
      <c r="O870" s="211"/>
      <c r="P870" s="211"/>
    </row>
    <row r="871" spans="1:16" x14ac:dyDescent="0.25">
      <c r="A871" s="189" t="s">
        <v>7246</v>
      </c>
      <c r="B871" s="189" t="s">
        <v>7289</v>
      </c>
      <c r="C871" s="189" t="s">
        <v>358</v>
      </c>
      <c r="D871" t="s">
        <v>423</v>
      </c>
      <c r="E871" t="s">
        <v>424</v>
      </c>
      <c r="F871" s="42" t="s">
        <v>118</v>
      </c>
      <c r="H871" s="211"/>
      <c r="I871" s="211"/>
      <c r="J871" s="211"/>
      <c r="K871" s="211"/>
      <c r="L871" s="211"/>
      <c r="M871" s="211"/>
      <c r="N871" s="211"/>
      <c r="O871" s="211"/>
      <c r="P871" s="211"/>
    </row>
    <row r="872" spans="1:16" x14ac:dyDescent="0.25">
      <c r="A872" s="189" t="s">
        <v>7246</v>
      </c>
      <c r="B872" s="189" t="s">
        <v>7290</v>
      </c>
      <c r="C872" s="189" t="s">
        <v>358</v>
      </c>
      <c r="D872" t="s">
        <v>413</v>
      </c>
      <c r="E872" t="s">
        <v>414</v>
      </c>
      <c r="F872" s="42" t="s">
        <v>118</v>
      </c>
      <c r="H872" s="211"/>
      <c r="I872" s="211"/>
      <c r="J872" s="211"/>
      <c r="K872" s="211"/>
      <c r="L872" s="211"/>
      <c r="M872" s="211"/>
      <c r="N872" s="211"/>
      <c r="O872" s="211"/>
      <c r="P872" s="211"/>
    </row>
    <row r="873" spans="1:16" x14ac:dyDescent="0.25">
      <c r="A873" s="189" t="s">
        <v>7246</v>
      </c>
      <c r="B873" s="189" t="s">
        <v>7291</v>
      </c>
      <c r="C873" s="189" t="s">
        <v>358</v>
      </c>
      <c r="D873" t="s">
        <v>383</v>
      </c>
      <c r="E873" t="s">
        <v>384</v>
      </c>
      <c r="F873" s="42" t="s">
        <v>118</v>
      </c>
      <c r="H873" s="211"/>
      <c r="I873" s="211"/>
      <c r="J873" s="211"/>
      <c r="K873" s="211"/>
      <c r="L873" s="211"/>
      <c r="M873" s="211"/>
      <c r="N873" s="211"/>
      <c r="O873" s="211"/>
      <c r="P873" s="211"/>
    </row>
    <row r="874" spans="1:16" x14ac:dyDescent="0.25">
      <c r="A874" s="189" t="s">
        <v>7246</v>
      </c>
      <c r="B874" s="189" t="s">
        <v>7292</v>
      </c>
      <c r="C874" s="189" t="s">
        <v>358</v>
      </c>
      <c r="D874" t="s">
        <v>413</v>
      </c>
      <c r="E874" t="s">
        <v>414</v>
      </c>
      <c r="F874" s="42" t="s">
        <v>118</v>
      </c>
      <c r="H874" s="211"/>
      <c r="I874" s="211"/>
      <c r="J874" s="211"/>
      <c r="K874" s="211"/>
      <c r="L874" s="211"/>
      <c r="M874" s="211"/>
      <c r="N874" s="211"/>
      <c r="O874" s="211"/>
      <c r="P874" s="211"/>
    </row>
    <row r="875" spans="1:16" x14ac:dyDescent="0.25">
      <c r="A875" s="189" t="s">
        <v>7246</v>
      </c>
      <c r="B875" s="189" t="s">
        <v>7293</v>
      </c>
      <c r="C875" s="189" t="s">
        <v>358</v>
      </c>
      <c r="D875" t="s">
        <v>387</v>
      </c>
      <c r="E875" t="s">
        <v>388</v>
      </c>
      <c r="F875" s="42" t="s">
        <v>118</v>
      </c>
      <c r="H875" s="211"/>
      <c r="I875" s="211"/>
      <c r="J875" s="211"/>
      <c r="K875" s="211"/>
      <c r="L875" s="211"/>
      <c r="M875" s="211"/>
      <c r="N875" s="211"/>
      <c r="O875" s="211"/>
      <c r="P875" s="211"/>
    </row>
    <row r="876" spans="1:16" x14ac:dyDescent="0.25">
      <c r="A876" s="189" t="s">
        <v>7246</v>
      </c>
      <c r="B876" s="189" t="s">
        <v>7294</v>
      </c>
      <c r="C876" s="189" t="s">
        <v>358</v>
      </c>
      <c r="D876" t="s">
        <v>301</v>
      </c>
      <c r="E876" t="s">
        <v>344</v>
      </c>
      <c r="F876" s="42" t="s">
        <v>150</v>
      </c>
      <c r="H876" s="211"/>
      <c r="I876" s="211"/>
      <c r="J876" s="211"/>
      <c r="K876" s="211"/>
      <c r="L876" s="211"/>
      <c r="M876" s="211"/>
      <c r="N876" s="211"/>
      <c r="O876" s="211"/>
      <c r="P876" s="211"/>
    </row>
    <row r="877" spans="1:16" x14ac:dyDescent="0.25">
      <c r="A877" s="189" t="s">
        <v>7246</v>
      </c>
      <c r="B877" s="189" t="s">
        <v>7295</v>
      </c>
      <c r="C877" s="189" t="s">
        <v>358</v>
      </c>
      <c r="D877" t="s">
        <v>423</v>
      </c>
      <c r="E877" t="s">
        <v>424</v>
      </c>
      <c r="F877" s="42" t="s">
        <v>118</v>
      </c>
      <c r="H877" s="211"/>
      <c r="I877" s="211"/>
      <c r="J877" s="211"/>
      <c r="K877" s="211"/>
      <c r="L877" s="211"/>
      <c r="M877" s="211"/>
      <c r="N877" s="211"/>
      <c r="O877" s="211"/>
      <c r="P877" s="211"/>
    </row>
    <row r="878" spans="1:16" x14ac:dyDescent="0.25">
      <c r="A878" s="189" t="s">
        <v>7246</v>
      </c>
      <c r="B878" s="189" t="s">
        <v>7296</v>
      </c>
      <c r="C878" s="189" t="s">
        <v>358</v>
      </c>
      <c r="D878" t="s">
        <v>383</v>
      </c>
      <c r="E878" t="s">
        <v>384</v>
      </c>
      <c r="F878" s="42" t="s">
        <v>118</v>
      </c>
      <c r="H878" s="211"/>
      <c r="I878" s="211"/>
      <c r="J878" s="211"/>
      <c r="K878" s="211"/>
      <c r="L878" s="211"/>
      <c r="M878" s="211"/>
      <c r="N878" s="211"/>
      <c r="O878" s="211"/>
      <c r="P878" s="211"/>
    </row>
    <row r="879" spans="1:16" x14ac:dyDescent="0.25">
      <c r="A879" s="189" t="s">
        <v>7246</v>
      </c>
      <c r="B879" s="189" t="s">
        <v>7297</v>
      </c>
      <c r="C879" s="189" t="s">
        <v>358</v>
      </c>
      <c r="D879" t="s">
        <v>383</v>
      </c>
      <c r="E879" t="s">
        <v>384</v>
      </c>
      <c r="F879" s="42" t="s">
        <v>118</v>
      </c>
      <c r="H879" s="211"/>
      <c r="I879" s="211"/>
      <c r="J879" s="211"/>
      <c r="K879" s="211"/>
      <c r="L879" s="211"/>
      <c r="M879" s="211"/>
      <c r="N879" s="211"/>
      <c r="O879" s="211"/>
      <c r="P879" s="211"/>
    </row>
    <row r="880" spans="1:16" x14ac:dyDescent="0.25">
      <c r="A880" s="189" t="s">
        <v>7246</v>
      </c>
      <c r="B880" s="189" t="s">
        <v>7298</v>
      </c>
      <c r="C880" s="189" t="s">
        <v>358</v>
      </c>
      <c r="D880" t="s">
        <v>423</v>
      </c>
      <c r="E880" t="s">
        <v>424</v>
      </c>
      <c r="F880" s="42" t="s">
        <v>118</v>
      </c>
      <c r="H880" s="211"/>
      <c r="I880" s="211"/>
      <c r="J880" s="211"/>
      <c r="K880" s="211"/>
      <c r="L880" s="211"/>
      <c r="M880" s="211"/>
      <c r="N880" s="211"/>
      <c r="O880" s="211"/>
      <c r="P880" s="211"/>
    </row>
    <row r="881" spans="1:16" x14ac:dyDescent="0.25">
      <c r="A881" s="189" t="s">
        <v>7246</v>
      </c>
      <c r="B881" s="189" t="s">
        <v>7299</v>
      </c>
      <c r="C881" s="189" t="s">
        <v>358</v>
      </c>
      <c r="D881" t="s">
        <v>394</v>
      </c>
      <c r="E881" t="s">
        <v>395</v>
      </c>
      <c r="F881" s="42" t="s">
        <v>118</v>
      </c>
      <c r="H881" s="211"/>
      <c r="I881" s="211"/>
      <c r="J881" s="211"/>
      <c r="K881" s="211"/>
      <c r="L881" s="211"/>
      <c r="M881" s="211"/>
      <c r="N881" s="211"/>
      <c r="O881" s="211"/>
      <c r="P881" s="211"/>
    </row>
    <row r="882" spans="1:16" x14ac:dyDescent="0.25">
      <c r="A882" s="189" t="s">
        <v>7246</v>
      </c>
      <c r="B882" s="189" t="s">
        <v>7300</v>
      </c>
      <c r="C882" s="189" t="s">
        <v>358</v>
      </c>
      <c r="D882" t="s">
        <v>423</v>
      </c>
      <c r="E882" t="s">
        <v>424</v>
      </c>
      <c r="F882" s="42" t="s">
        <v>118</v>
      </c>
      <c r="H882" s="211"/>
      <c r="I882" s="211"/>
      <c r="J882" s="211"/>
      <c r="K882" s="211"/>
      <c r="L882" s="211"/>
      <c r="M882" s="211"/>
      <c r="N882" s="211"/>
      <c r="O882" s="211"/>
      <c r="P882" s="211"/>
    </row>
    <row r="883" spans="1:16" x14ac:dyDescent="0.25">
      <c r="A883" s="189" t="s">
        <v>7246</v>
      </c>
      <c r="B883" s="189" t="s">
        <v>7301</v>
      </c>
      <c r="C883" s="189" t="s">
        <v>358</v>
      </c>
      <c r="D883" t="s">
        <v>415</v>
      </c>
      <c r="E883" t="s">
        <v>416</v>
      </c>
      <c r="F883" s="42" t="s">
        <v>118</v>
      </c>
      <c r="H883" s="211"/>
      <c r="I883" s="211"/>
      <c r="J883" s="211"/>
      <c r="K883" s="211"/>
      <c r="L883" s="211"/>
      <c r="M883" s="211"/>
      <c r="N883" s="211"/>
      <c r="O883" s="211"/>
      <c r="P883" s="211"/>
    </row>
    <row r="884" spans="1:16" x14ac:dyDescent="0.25">
      <c r="A884" s="189" t="s">
        <v>7246</v>
      </c>
      <c r="B884" s="189" t="s">
        <v>7302</v>
      </c>
      <c r="C884" s="189" t="s">
        <v>358</v>
      </c>
      <c r="D884" t="s">
        <v>415</v>
      </c>
      <c r="E884" t="s">
        <v>416</v>
      </c>
      <c r="F884" s="42" t="s">
        <v>118</v>
      </c>
      <c r="H884" s="211"/>
      <c r="I884" s="211"/>
      <c r="J884" s="211"/>
      <c r="K884" s="211"/>
      <c r="L884" s="211"/>
      <c r="M884" s="211"/>
      <c r="N884" s="211"/>
      <c r="O884" s="211"/>
      <c r="P884" s="211"/>
    </row>
    <row r="885" spans="1:16" x14ac:dyDescent="0.25">
      <c r="A885" s="189" t="s">
        <v>7246</v>
      </c>
      <c r="B885" s="189" t="s">
        <v>7303</v>
      </c>
      <c r="C885" s="189" t="s">
        <v>358</v>
      </c>
      <c r="D885" t="s">
        <v>415</v>
      </c>
      <c r="E885" t="s">
        <v>416</v>
      </c>
      <c r="F885" s="42" t="s">
        <v>118</v>
      </c>
      <c r="H885" s="211"/>
      <c r="I885" s="211"/>
      <c r="J885" s="211"/>
      <c r="K885" s="211"/>
      <c r="L885" s="211"/>
      <c r="M885" s="211"/>
      <c r="N885" s="211"/>
      <c r="O885" s="211"/>
      <c r="P885" s="211"/>
    </row>
    <row r="886" spans="1:16" x14ac:dyDescent="0.25">
      <c r="A886" s="189" t="s">
        <v>7246</v>
      </c>
      <c r="B886" s="189" t="s">
        <v>7304</v>
      </c>
      <c r="C886" s="189" t="s">
        <v>358</v>
      </c>
      <c r="D886" t="s">
        <v>394</v>
      </c>
      <c r="E886" t="s">
        <v>395</v>
      </c>
      <c r="F886" s="42" t="s">
        <v>118</v>
      </c>
      <c r="H886" s="211"/>
      <c r="I886" s="211"/>
      <c r="J886" s="211"/>
      <c r="K886" s="211"/>
      <c r="L886" s="211"/>
      <c r="M886" s="211"/>
      <c r="N886" s="211"/>
      <c r="O886" s="211"/>
      <c r="P886" s="211"/>
    </row>
    <row r="887" spans="1:16" x14ac:dyDescent="0.25">
      <c r="A887" s="189" t="s">
        <v>7246</v>
      </c>
      <c r="B887" s="189" t="s">
        <v>7305</v>
      </c>
      <c r="C887" s="189" t="s">
        <v>358</v>
      </c>
      <c r="D887" t="s">
        <v>387</v>
      </c>
      <c r="E887" t="s">
        <v>388</v>
      </c>
      <c r="F887" s="42" t="s">
        <v>118</v>
      </c>
      <c r="H887" s="211"/>
      <c r="I887" s="211"/>
      <c r="J887" s="211"/>
      <c r="K887" s="211"/>
      <c r="L887" s="211"/>
      <c r="M887" s="211"/>
      <c r="N887" s="211"/>
      <c r="O887" s="211"/>
      <c r="P887" s="211"/>
    </row>
    <row r="888" spans="1:16" x14ac:dyDescent="0.25">
      <c r="A888" s="189" t="s">
        <v>7246</v>
      </c>
      <c r="B888" s="189" t="s">
        <v>7306</v>
      </c>
      <c r="C888" s="189" t="s">
        <v>358</v>
      </c>
      <c r="D888" t="s">
        <v>415</v>
      </c>
      <c r="E888" t="s">
        <v>416</v>
      </c>
      <c r="F888" s="42" t="s">
        <v>118</v>
      </c>
      <c r="H888" s="211"/>
      <c r="I888" s="211"/>
      <c r="J888" s="211"/>
      <c r="K888" s="211"/>
      <c r="L888" s="211"/>
      <c r="M888" s="211"/>
      <c r="N888" s="211"/>
      <c r="O888" s="211"/>
      <c r="P888" s="211"/>
    </row>
    <row r="889" spans="1:16" x14ac:dyDescent="0.25">
      <c r="A889" s="189" t="s">
        <v>7246</v>
      </c>
      <c r="B889" s="189" t="s">
        <v>7307</v>
      </c>
      <c r="C889" s="189" t="s">
        <v>358</v>
      </c>
      <c r="D889" t="s">
        <v>396</v>
      </c>
      <c r="E889" t="s">
        <v>397</v>
      </c>
      <c r="F889" s="42" t="s">
        <v>118</v>
      </c>
      <c r="H889" s="211"/>
      <c r="I889" s="211"/>
      <c r="J889" s="211"/>
      <c r="K889" s="211"/>
      <c r="L889" s="211"/>
      <c r="M889" s="211"/>
      <c r="N889" s="211"/>
      <c r="O889" s="211"/>
      <c r="P889" s="211"/>
    </row>
    <row r="890" spans="1:16" x14ac:dyDescent="0.25">
      <c r="A890" s="189" t="s">
        <v>7246</v>
      </c>
      <c r="B890" s="189" t="s">
        <v>7308</v>
      </c>
      <c r="C890" s="189" t="s">
        <v>358</v>
      </c>
      <c r="D890" t="s">
        <v>387</v>
      </c>
      <c r="E890" t="s">
        <v>388</v>
      </c>
      <c r="F890" s="42" t="s">
        <v>118</v>
      </c>
      <c r="H890" s="211"/>
      <c r="I890" s="211"/>
      <c r="J890" s="211"/>
      <c r="K890" s="211"/>
      <c r="L890" s="211"/>
      <c r="M890" s="211"/>
      <c r="N890" s="211"/>
      <c r="O890" s="211"/>
      <c r="P890" s="211"/>
    </row>
    <row r="891" spans="1:16" x14ac:dyDescent="0.25">
      <c r="A891" s="189" t="s">
        <v>7246</v>
      </c>
      <c r="B891" s="189" t="s">
        <v>7309</v>
      </c>
      <c r="C891" s="189" t="s">
        <v>358</v>
      </c>
      <c r="D891" t="s">
        <v>383</v>
      </c>
      <c r="E891" t="s">
        <v>384</v>
      </c>
      <c r="F891" s="42" t="s">
        <v>118</v>
      </c>
      <c r="H891" s="211"/>
      <c r="I891" s="211"/>
      <c r="J891" s="211"/>
      <c r="K891" s="211"/>
      <c r="L891" s="211"/>
      <c r="M891" s="211"/>
      <c r="N891" s="211"/>
      <c r="O891" s="211"/>
      <c r="P891" s="211"/>
    </row>
    <row r="892" spans="1:16" x14ac:dyDescent="0.25">
      <c r="A892" s="189" t="s">
        <v>7246</v>
      </c>
      <c r="B892" s="189" t="s">
        <v>7310</v>
      </c>
      <c r="C892" s="189" t="s">
        <v>358</v>
      </c>
      <c r="D892" t="s">
        <v>4539</v>
      </c>
      <c r="E892" t="s">
        <v>4540</v>
      </c>
      <c r="F892" s="42" t="s">
        <v>118</v>
      </c>
      <c r="H892" s="211"/>
      <c r="I892" s="211"/>
      <c r="J892" s="211"/>
      <c r="K892" s="211"/>
      <c r="L892" s="211"/>
      <c r="M892" s="211"/>
      <c r="N892" s="211"/>
      <c r="O892" s="211"/>
      <c r="P892" s="211"/>
    </row>
    <row r="893" spans="1:16" x14ac:dyDescent="0.25">
      <c r="A893" s="189" t="s">
        <v>7246</v>
      </c>
      <c r="B893" s="189" t="s">
        <v>7311</v>
      </c>
      <c r="C893" s="189" t="s">
        <v>358</v>
      </c>
      <c r="D893" t="s">
        <v>415</v>
      </c>
      <c r="E893" t="s">
        <v>416</v>
      </c>
      <c r="F893" s="42" t="s">
        <v>118</v>
      </c>
      <c r="H893" s="211"/>
      <c r="I893" s="211"/>
      <c r="J893" s="211"/>
      <c r="K893" s="211"/>
      <c r="L893" s="211"/>
      <c r="M893" s="211"/>
      <c r="N893" s="211"/>
      <c r="O893" s="211"/>
      <c r="P893" s="211"/>
    </row>
    <row r="894" spans="1:16" x14ac:dyDescent="0.25">
      <c r="A894" s="189" t="s">
        <v>7246</v>
      </c>
      <c r="B894" s="189" t="s">
        <v>7312</v>
      </c>
      <c r="C894" s="189" t="s">
        <v>358</v>
      </c>
      <c r="D894" t="s">
        <v>423</v>
      </c>
      <c r="E894" t="s">
        <v>424</v>
      </c>
      <c r="F894" s="42" t="s">
        <v>118</v>
      </c>
      <c r="H894" s="211"/>
      <c r="I894" s="211"/>
      <c r="J894" s="211"/>
      <c r="K894" s="211"/>
      <c r="L894" s="211"/>
      <c r="M894" s="211"/>
      <c r="N894" s="211"/>
      <c r="O894" s="211"/>
      <c r="P894" s="211"/>
    </row>
    <row r="895" spans="1:16" x14ac:dyDescent="0.25">
      <c r="A895" s="189" t="s">
        <v>7246</v>
      </c>
      <c r="B895" s="189" t="s">
        <v>7313</v>
      </c>
      <c r="C895" s="189" t="s">
        <v>358</v>
      </c>
      <c r="D895" t="s">
        <v>423</v>
      </c>
      <c r="E895" t="s">
        <v>424</v>
      </c>
      <c r="F895" s="42" t="s">
        <v>118</v>
      </c>
      <c r="H895" s="211"/>
      <c r="I895" s="211"/>
      <c r="J895" s="211"/>
      <c r="K895" s="211"/>
      <c r="L895" s="211"/>
      <c r="M895" s="211"/>
      <c r="N895" s="211"/>
      <c r="O895" s="211"/>
      <c r="P895" s="211"/>
    </row>
    <row r="896" spans="1:16" x14ac:dyDescent="0.25">
      <c r="A896" s="189" t="s">
        <v>7246</v>
      </c>
      <c r="B896" s="189" t="s">
        <v>7314</v>
      </c>
      <c r="C896" s="189" t="s">
        <v>358</v>
      </c>
      <c r="D896" t="s">
        <v>387</v>
      </c>
      <c r="E896" t="s">
        <v>388</v>
      </c>
      <c r="F896" s="42" t="s">
        <v>118</v>
      </c>
      <c r="H896" s="211"/>
      <c r="I896" s="211"/>
      <c r="J896" s="211"/>
      <c r="K896" s="211"/>
      <c r="L896" s="211"/>
      <c r="M896" s="211"/>
      <c r="N896" s="211"/>
      <c r="O896" s="211"/>
      <c r="P896" s="211"/>
    </row>
    <row r="897" spans="1:16" x14ac:dyDescent="0.25">
      <c r="A897" s="189" t="s">
        <v>7246</v>
      </c>
      <c r="B897" s="189" t="s">
        <v>7315</v>
      </c>
      <c r="C897" s="189" t="s">
        <v>358</v>
      </c>
      <c r="D897" t="s">
        <v>296</v>
      </c>
      <c r="E897" t="s">
        <v>336</v>
      </c>
      <c r="F897" s="42" t="s">
        <v>150</v>
      </c>
      <c r="H897" s="211"/>
      <c r="I897" s="211"/>
      <c r="J897" s="211"/>
      <c r="K897" s="211"/>
      <c r="L897" s="211"/>
      <c r="M897" s="211"/>
      <c r="N897" s="211"/>
      <c r="O897" s="211"/>
      <c r="P897" s="211"/>
    </row>
    <row r="898" spans="1:16" x14ac:dyDescent="0.25">
      <c r="A898" s="189" t="s">
        <v>7246</v>
      </c>
      <c r="B898" s="189" t="s">
        <v>7316</v>
      </c>
      <c r="C898" s="189" t="s">
        <v>358</v>
      </c>
      <c r="D898" t="s">
        <v>415</v>
      </c>
      <c r="E898" t="s">
        <v>416</v>
      </c>
      <c r="F898" s="42" t="s">
        <v>118</v>
      </c>
      <c r="H898" s="211"/>
      <c r="I898" s="211"/>
      <c r="J898" s="211"/>
      <c r="K898" s="211"/>
      <c r="L898" s="211"/>
      <c r="M898" s="211"/>
      <c r="N898" s="211"/>
      <c r="O898" s="211"/>
      <c r="P898" s="211"/>
    </row>
    <row r="899" spans="1:16" x14ac:dyDescent="0.25">
      <c r="A899" s="189" t="s">
        <v>7246</v>
      </c>
      <c r="B899" s="189" t="s">
        <v>7317</v>
      </c>
      <c r="C899" s="189" t="s">
        <v>358</v>
      </c>
      <c r="D899" t="s">
        <v>415</v>
      </c>
      <c r="E899" t="s">
        <v>416</v>
      </c>
      <c r="F899" s="42" t="s">
        <v>118</v>
      </c>
      <c r="H899" s="211"/>
      <c r="I899" s="211"/>
      <c r="J899" s="211"/>
      <c r="K899" s="211"/>
      <c r="L899" s="211"/>
      <c r="M899" s="211"/>
      <c r="N899" s="211"/>
      <c r="O899" s="211"/>
      <c r="P899" s="211"/>
    </row>
    <row r="900" spans="1:16" x14ac:dyDescent="0.25">
      <c r="A900" s="189" t="s">
        <v>7246</v>
      </c>
      <c r="B900" s="189" t="s">
        <v>7318</v>
      </c>
      <c r="C900" s="189" t="s">
        <v>358</v>
      </c>
      <c r="D900" t="s">
        <v>3811</v>
      </c>
      <c r="E900" t="s">
        <v>3815</v>
      </c>
      <c r="F900" s="42" t="s">
        <v>118</v>
      </c>
      <c r="H900" s="211"/>
      <c r="I900" s="211"/>
      <c r="J900" s="211"/>
      <c r="K900" s="211"/>
      <c r="L900" s="211"/>
      <c r="M900" s="211"/>
      <c r="N900" s="211"/>
      <c r="O900" s="211"/>
      <c r="P900" s="211"/>
    </row>
    <row r="901" spans="1:16" x14ac:dyDescent="0.25">
      <c r="A901" s="189" t="s">
        <v>7246</v>
      </c>
      <c r="B901" s="189" t="s">
        <v>7319</v>
      </c>
      <c r="C901" s="189" t="s">
        <v>358</v>
      </c>
      <c r="D901" t="s">
        <v>3811</v>
      </c>
      <c r="E901" t="s">
        <v>3815</v>
      </c>
      <c r="F901" s="42" t="s">
        <v>118</v>
      </c>
      <c r="H901" s="211"/>
      <c r="I901" s="211"/>
      <c r="J901" s="211"/>
      <c r="K901" s="211"/>
      <c r="L901" s="211"/>
      <c r="M901" s="211"/>
      <c r="N901" s="211"/>
      <c r="O901" s="211"/>
      <c r="P901" s="211"/>
    </row>
    <row r="902" spans="1:16" x14ac:dyDescent="0.25">
      <c r="A902" s="189" t="s">
        <v>7246</v>
      </c>
      <c r="B902" s="189" t="s">
        <v>7320</v>
      </c>
      <c r="C902" s="189" t="s">
        <v>358</v>
      </c>
      <c r="D902" t="s">
        <v>3811</v>
      </c>
      <c r="E902" t="s">
        <v>3815</v>
      </c>
      <c r="F902" s="42" t="s">
        <v>118</v>
      </c>
      <c r="H902" s="211"/>
      <c r="I902" s="211"/>
      <c r="J902" s="211"/>
      <c r="K902" s="211"/>
      <c r="L902" s="211"/>
      <c r="M902" s="211"/>
      <c r="N902" s="211"/>
      <c r="O902" s="211"/>
      <c r="P902" s="211"/>
    </row>
    <row r="903" spans="1:16" x14ac:dyDescent="0.25">
      <c r="A903" s="189" t="s">
        <v>7246</v>
      </c>
      <c r="B903" s="189" t="s">
        <v>7321</v>
      </c>
      <c r="C903" s="189" t="s">
        <v>358</v>
      </c>
      <c r="D903" t="s">
        <v>3811</v>
      </c>
      <c r="E903" t="s">
        <v>3815</v>
      </c>
      <c r="F903" s="42" t="s">
        <v>118</v>
      </c>
      <c r="H903" s="211"/>
      <c r="I903" s="211"/>
      <c r="J903" s="211"/>
      <c r="K903" s="211"/>
      <c r="L903" s="211"/>
      <c r="M903" s="211"/>
      <c r="N903" s="211"/>
      <c r="O903" s="211"/>
      <c r="P903" s="211"/>
    </row>
    <row r="904" spans="1:16" x14ac:dyDescent="0.25">
      <c r="A904" s="189" t="s">
        <v>7246</v>
      </c>
      <c r="B904" s="189" t="s">
        <v>7322</v>
      </c>
      <c r="C904" s="189" t="s">
        <v>358</v>
      </c>
      <c r="D904" t="s">
        <v>3811</v>
      </c>
      <c r="E904" t="s">
        <v>3815</v>
      </c>
      <c r="F904" s="42" t="s">
        <v>118</v>
      </c>
      <c r="H904" s="211"/>
      <c r="I904" s="211"/>
      <c r="J904" s="211"/>
      <c r="K904" s="211"/>
      <c r="L904" s="211"/>
      <c r="M904" s="211"/>
      <c r="N904" s="211"/>
      <c r="O904" s="211"/>
      <c r="P904" s="211"/>
    </row>
    <row r="905" spans="1:16" x14ac:dyDescent="0.25">
      <c r="A905" s="189" t="s">
        <v>7323</v>
      </c>
      <c r="B905" s="189" t="s">
        <v>7324</v>
      </c>
      <c r="C905" s="189" t="s">
        <v>358</v>
      </c>
      <c r="D905" t="s">
        <v>322</v>
      </c>
      <c r="E905" t="s">
        <v>323</v>
      </c>
      <c r="F905" s="42" t="s">
        <v>170</v>
      </c>
      <c r="H905" s="211"/>
      <c r="I905" s="211"/>
      <c r="J905" s="211"/>
      <c r="K905" s="211"/>
      <c r="L905" s="211"/>
      <c r="M905" s="211"/>
      <c r="N905" s="211"/>
      <c r="O905" s="211"/>
      <c r="P905" s="211"/>
    </row>
    <row r="906" spans="1:16" x14ac:dyDescent="0.25">
      <c r="A906" s="189" t="s">
        <v>7323</v>
      </c>
      <c r="B906" s="189" t="s">
        <v>7325</v>
      </c>
      <c r="C906" s="189" t="s">
        <v>358</v>
      </c>
      <c r="D906" t="s">
        <v>301</v>
      </c>
      <c r="E906" t="s">
        <v>344</v>
      </c>
      <c r="F906" s="42" t="s">
        <v>170</v>
      </c>
      <c r="H906" s="211"/>
      <c r="I906" s="211"/>
      <c r="J906" s="211"/>
      <c r="K906" s="211"/>
      <c r="L906" s="211"/>
      <c r="M906" s="211"/>
      <c r="N906" s="211"/>
      <c r="O906" s="211"/>
      <c r="P906" s="211"/>
    </row>
    <row r="907" spans="1:16" x14ac:dyDescent="0.25">
      <c r="A907" s="189" t="s">
        <v>7323</v>
      </c>
      <c r="B907" s="189" t="s">
        <v>7326</v>
      </c>
      <c r="C907" s="189" t="s">
        <v>358</v>
      </c>
      <c r="D907" t="s">
        <v>3262</v>
      </c>
      <c r="E907" t="s">
        <v>3264</v>
      </c>
      <c r="F907" s="42" t="s">
        <v>170</v>
      </c>
      <c r="H907" s="211"/>
      <c r="I907" s="211"/>
      <c r="J907" s="211"/>
      <c r="K907" s="211"/>
      <c r="L907" s="211"/>
      <c r="M907" s="211"/>
      <c r="N907" s="211"/>
      <c r="O907" s="211"/>
      <c r="P907" s="211"/>
    </row>
    <row r="908" spans="1:16" x14ac:dyDescent="0.25">
      <c r="A908" s="189" t="s">
        <v>7323</v>
      </c>
      <c r="B908" s="189" t="s">
        <v>7327</v>
      </c>
      <c r="C908" s="189" t="s">
        <v>358</v>
      </c>
      <c r="D908" t="s">
        <v>367</v>
      </c>
      <c r="E908" t="s">
        <v>368</v>
      </c>
      <c r="F908" s="42" t="s">
        <v>170</v>
      </c>
      <c r="H908" s="211"/>
      <c r="I908" s="211"/>
      <c r="J908" s="211"/>
      <c r="K908" s="211"/>
      <c r="L908" s="211"/>
      <c r="M908" s="211"/>
      <c r="N908" s="211"/>
      <c r="O908" s="211"/>
      <c r="P908" s="211"/>
    </row>
    <row r="909" spans="1:16" x14ac:dyDescent="0.25">
      <c r="A909" s="189" t="s">
        <v>7323</v>
      </c>
      <c r="B909" s="189" t="s">
        <v>7328</v>
      </c>
      <c r="C909" s="189" t="s">
        <v>358</v>
      </c>
      <c r="D909" t="s">
        <v>1655</v>
      </c>
      <c r="E909" t="s">
        <v>1657</v>
      </c>
      <c r="F909" s="42" t="s">
        <v>170</v>
      </c>
      <c r="H909" s="211"/>
      <c r="I909" s="211"/>
      <c r="J909" s="211"/>
      <c r="K909" s="211"/>
      <c r="L909" s="211"/>
      <c r="M909" s="211"/>
      <c r="N909" s="211"/>
      <c r="O909" s="211"/>
      <c r="P909" s="211"/>
    </row>
    <row r="910" spans="1:16" x14ac:dyDescent="0.25">
      <c r="A910" s="189" t="s">
        <v>7323</v>
      </c>
      <c r="B910" s="189" t="s">
        <v>7329</v>
      </c>
      <c r="C910" s="189" t="s">
        <v>358</v>
      </c>
      <c r="D910" t="s">
        <v>320</v>
      </c>
      <c r="E910" t="s">
        <v>321</v>
      </c>
      <c r="F910" s="42" t="s">
        <v>170</v>
      </c>
      <c r="H910" s="211"/>
      <c r="I910" s="211"/>
      <c r="J910" s="211"/>
      <c r="K910" s="211"/>
      <c r="L910" s="211"/>
      <c r="M910" s="211"/>
      <c r="N910" s="211"/>
      <c r="O910" s="211"/>
      <c r="P910" s="211"/>
    </row>
    <row r="911" spans="1:16" x14ac:dyDescent="0.25">
      <c r="A911" s="189" t="s">
        <v>7323</v>
      </c>
      <c r="B911" s="189" t="s">
        <v>7330</v>
      </c>
      <c r="C911" s="189" t="s">
        <v>358</v>
      </c>
      <c r="D911" t="s">
        <v>411</v>
      </c>
      <c r="E911" t="s">
        <v>412</v>
      </c>
      <c r="F911" s="42" t="s">
        <v>118</v>
      </c>
      <c r="H911" s="211"/>
      <c r="I911" s="211"/>
      <c r="J911" s="211"/>
      <c r="K911" s="211"/>
      <c r="L911" s="211"/>
      <c r="M911" s="211"/>
      <c r="N911" s="211"/>
      <c r="O911" s="211"/>
      <c r="P911" s="211"/>
    </row>
    <row r="912" spans="1:16" x14ac:dyDescent="0.25">
      <c r="A912" s="189" t="s">
        <v>7323</v>
      </c>
      <c r="B912" s="189" t="s">
        <v>7331</v>
      </c>
      <c r="C912" s="189" t="s">
        <v>358</v>
      </c>
      <c r="D912" t="s">
        <v>332</v>
      </c>
      <c r="E912" t="s">
        <v>333</v>
      </c>
      <c r="F912" s="42" t="s">
        <v>170</v>
      </c>
      <c r="H912" s="211"/>
      <c r="I912" s="211"/>
      <c r="J912" s="211"/>
      <c r="K912" s="211"/>
      <c r="L912" s="211"/>
      <c r="M912" s="211"/>
      <c r="N912" s="211"/>
      <c r="O912" s="211"/>
      <c r="P912" s="211"/>
    </row>
    <row r="913" spans="1:16" x14ac:dyDescent="0.25">
      <c r="A913" s="189" t="s">
        <v>7323</v>
      </c>
      <c r="B913" s="189" t="s">
        <v>7332</v>
      </c>
      <c r="C913" s="189" t="s">
        <v>358</v>
      </c>
      <c r="D913" t="s">
        <v>337</v>
      </c>
      <c r="E913" t="s">
        <v>338</v>
      </c>
      <c r="F913" s="42" t="s">
        <v>170</v>
      </c>
      <c r="H913" s="211"/>
      <c r="I913" s="211"/>
      <c r="J913" s="211"/>
      <c r="K913" s="211"/>
      <c r="L913" s="211"/>
      <c r="M913" s="211"/>
      <c r="N913" s="211"/>
      <c r="O913" s="211"/>
      <c r="P913" s="211"/>
    </row>
    <row r="914" spans="1:16" x14ac:dyDescent="0.25">
      <c r="A914" s="189" t="s">
        <v>7323</v>
      </c>
      <c r="B914" s="189" t="s">
        <v>7333</v>
      </c>
      <c r="C914" s="189" t="s">
        <v>358</v>
      </c>
      <c r="D914" t="s">
        <v>345</v>
      </c>
      <c r="E914" t="s">
        <v>346</v>
      </c>
      <c r="F914" s="42" t="s">
        <v>170</v>
      </c>
      <c r="H914" s="211"/>
      <c r="I914" s="211"/>
      <c r="J914" s="211"/>
      <c r="K914" s="211"/>
      <c r="L914" s="211"/>
      <c r="M914" s="211"/>
      <c r="N914" s="211"/>
      <c r="O914" s="211"/>
      <c r="P914" s="211"/>
    </row>
    <row r="915" spans="1:16" x14ac:dyDescent="0.25">
      <c r="A915" s="189" t="s">
        <v>7323</v>
      </c>
      <c r="B915" s="189" t="s">
        <v>7334</v>
      </c>
      <c r="C915" s="189" t="s">
        <v>358</v>
      </c>
      <c r="D915" t="s">
        <v>292</v>
      </c>
      <c r="E915" t="s">
        <v>293</v>
      </c>
      <c r="F915" s="42" t="s">
        <v>170</v>
      </c>
      <c r="H915" s="211"/>
      <c r="I915" s="211"/>
      <c r="J915" s="211"/>
      <c r="K915" s="211"/>
      <c r="L915" s="211"/>
      <c r="M915" s="211"/>
      <c r="N915" s="211"/>
      <c r="O915" s="211"/>
      <c r="P915" s="211"/>
    </row>
    <row r="916" spans="1:16" x14ac:dyDescent="0.25">
      <c r="A916" s="189" t="s">
        <v>7323</v>
      </c>
      <c r="B916" s="189" t="s">
        <v>7335</v>
      </c>
      <c r="C916" s="189" t="s">
        <v>358</v>
      </c>
      <c r="D916" t="s">
        <v>294</v>
      </c>
      <c r="E916" t="s">
        <v>298</v>
      </c>
      <c r="F916" s="42" t="s">
        <v>170</v>
      </c>
      <c r="H916" s="211"/>
      <c r="I916" s="211"/>
      <c r="J916" s="211"/>
      <c r="K916" s="211"/>
      <c r="L916" s="211"/>
      <c r="M916" s="211"/>
      <c r="N916" s="211"/>
      <c r="O916" s="211"/>
      <c r="P916" s="211"/>
    </row>
    <row r="917" spans="1:16" x14ac:dyDescent="0.25">
      <c r="A917" s="189" t="s">
        <v>7323</v>
      </c>
      <c r="B917" s="189" t="s">
        <v>7336</v>
      </c>
      <c r="C917" s="189" t="s">
        <v>358</v>
      </c>
      <c r="D917" t="s">
        <v>328</v>
      </c>
      <c r="E917" t="s">
        <v>329</v>
      </c>
      <c r="F917" s="42" t="s">
        <v>170</v>
      </c>
      <c r="H917" s="211"/>
      <c r="I917" s="211"/>
      <c r="J917" s="211"/>
      <c r="K917" s="211"/>
      <c r="L917" s="211"/>
      <c r="M917" s="211"/>
      <c r="N917" s="211"/>
      <c r="O917" s="211"/>
      <c r="P917" s="211"/>
    </row>
    <row r="918" spans="1:16" x14ac:dyDescent="0.25">
      <c r="A918" s="189" t="s">
        <v>7323</v>
      </c>
      <c r="B918" s="189" t="s">
        <v>7337</v>
      </c>
      <c r="C918" s="189" t="s">
        <v>358</v>
      </c>
      <c r="D918" t="s">
        <v>6100</v>
      </c>
      <c r="E918" t="s">
        <v>6101</v>
      </c>
      <c r="F918" s="42" t="s">
        <v>170</v>
      </c>
      <c r="H918" s="211"/>
      <c r="I918" s="211"/>
      <c r="J918" s="211"/>
      <c r="K918" s="211"/>
      <c r="L918" s="211"/>
      <c r="M918" s="211"/>
      <c r="N918" s="211"/>
      <c r="O918" s="211"/>
      <c r="P918" s="211"/>
    </row>
    <row r="919" spans="1:16" x14ac:dyDescent="0.25">
      <c r="A919" s="189" t="s">
        <v>7323</v>
      </c>
      <c r="B919" s="189" t="s">
        <v>7338</v>
      </c>
      <c r="C919" s="189" t="s">
        <v>358</v>
      </c>
      <c r="D919" t="s">
        <v>292</v>
      </c>
      <c r="E919" t="s">
        <v>293</v>
      </c>
      <c r="F919" s="42" t="s">
        <v>170</v>
      </c>
      <c r="H919" s="211"/>
      <c r="I919" s="211"/>
      <c r="J919" s="211"/>
      <c r="K919" s="211"/>
      <c r="L919" s="211"/>
      <c r="M919" s="211"/>
      <c r="N919" s="211"/>
      <c r="O919" s="211"/>
      <c r="P919" s="211"/>
    </row>
    <row r="920" spans="1:16" x14ac:dyDescent="0.25">
      <c r="A920" s="189" t="s">
        <v>7323</v>
      </c>
      <c r="B920" s="189" t="s">
        <v>7339</v>
      </c>
      <c r="C920" s="189" t="s">
        <v>358</v>
      </c>
      <c r="D920" t="s">
        <v>464</v>
      </c>
      <c r="E920" t="s">
        <v>465</v>
      </c>
      <c r="F920" s="42" t="s">
        <v>118</v>
      </c>
      <c r="H920" s="211"/>
      <c r="I920" s="211"/>
      <c r="J920" s="211"/>
      <c r="K920" s="211"/>
      <c r="L920" s="211"/>
      <c r="M920" s="211"/>
      <c r="N920" s="211"/>
      <c r="O920" s="211"/>
      <c r="P920" s="211"/>
    </row>
    <row r="921" spans="1:16" x14ac:dyDescent="0.25">
      <c r="A921" s="189" t="s">
        <v>7323</v>
      </c>
      <c r="B921" s="189" t="s">
        <v>7340</v>
      </c>
      <c r="C921" s="189" t="s">
        <v>358</v>
      </c>
      <c r="D921" t="s">
        <v>302</v>
      </c>
      <c r="E921" t="s">
        <v>303</v>
      </c>
      <c r="F921" s="42" t="s">
        <v>170</v>
      </c>
      <c r="H921" s="211"/>
      <c r="I921" s="211"/>
      <c r="J921" s="211"/>
      <c r="K921" s="211"/>
      <c r="L921" s="211"/>
      <c r="M921" s="211"/>
      <c r="N921" s="211"/>
      <c r="O921" s="211"/>
      <c r="P921" s="211"/>
    </row>
    <row r="922" spans="1:16" x14ac:dyDescent="0.25">
      <c r="A922" s="189" t="s">
        <v>7323</v>
      </c>
      <c r="B922" s="189" t="s">
        <v>7341</v>
      </c>
      <c r="C922" s="189" t="s">
        <v>358</v>
      </c>
      <c r="D922" t="s">
        <v>381</v>
      </c>
      <c r="E922" t="s">
        <v>382</v>
      </c>
      <c r="F922" s="42" t="s">
        <v>170</v>
      </c>
      <c r="H922" s="211"/>
      <c r="I922" s="211"/>
      <c r="J922" s="211"/>
      <c r="K922" s="211"/>
      <c r="L922" s="211"/>
      <c r="M922" s="211"/>
      <c r="N922" s="211"/>
      <c r="O922" s="211"/>
      <c r="P922" s="211"/>
    </row>
    <row r="923" spans="1:16" x14ac:dyDescent="0.25">
      <c r="A923" s="189" t="s">
        <v>7323</v>
      </c>
      <c r="B923" s="189" t="s">
        <v>7342</v>
      </c>
      <c r="C923" s="189" t="s">
        <v>358</v>
      </c>
      <c r="D923" t="s">
        <v>318</v>
      </c>
      <c r="E923" t="s">
        <v>319</v>
      </c>
      <c r="F923" s="42" t="s">
        <v>170</v>
      </c>
      <c r="H923" s="211"/>
      <c r="I923" s="211"/>
      <c r="J923" s="211"/>
      <c r="K923" s="211"/>
      <c r="L923" s="211"/>
      <c r="M923" s="211"/>
      <c r="N923" s="211"/>
      <c r="O923" s="211"/>
      <c r="P923" s="211"/>
    </row>
    <row r="924" spans="1:16" x14ac:dyDescent="0.25">
      <c r="A924" s="189" t="s">
        <v>7323</v>
      </c>
      <c r="B924" s="189" t="s">
        <v>7343</v>
      </c>
      <c r="C924" s="189" t="s">
        <v>358</v>
      </c>
      <c r="D924" t="s">
        <v>549</v>
      </c>
      <c r="E924" t="s">
        <v>550</v>
      </c>
      <c r="F924" s="42" t="s">
        <v>118</v>
      </c>
      <c r="H924" s="211"/>
      <c r="I924" s="211"/>
      <c r="J924" s="211"/>
      <c r="K924" s="211"/>
      <c r="L924" s="211"/>
      <c r="M924" s="211"/>
      <c r="N924" s="211"/>
      <c r="O924" s="211"/>
      <c r="P924" s="211"/>
    </row>
    <row r="925" spans="1:16" x14ac:dyDescent="0.25">
      <c r="A925" s="189" t="s">
        <v>7323</v>
      </c>
      <c r="B925" s="189" t="s">
        <v>7344</v>
      </c>
      <c r="C925" s="189" t="s">
        <v>358</v>
      </c>
      <c r="D925" t="s">
        <v>485</v>
      </c>
      <c r="E925" t="s">
        <v>486</v>
      </c>
      <c r="F925" s="42" t="s">
        <v>170</v>
      </c>
      <c r="H925" s="211"/>
      <c r="I925" s="211"/>
      <c r="J925" s="211"/>
      <c r="K925" s="211"/>
      <c r="L925" s="211"/>
      <c r="M925" s="211"/>
      <c r="N925" s="211"/>
      <c r="O925" s="211"/>
      <c r="P925" s="211"/>
    </row>
    <row r="926" spans="1:16" x14ac:dyDescent="0.25">
      <c r="A926" s="189" t="s">
        <v>7323</v>
      </c>
      <c r="B926" s="189" t="s">
        <v>7345</v>
      </c>
      <c r="C926" s="189" t="s">
        <v>358</v>
      </c>
      <c r="D926" t="s">
        <v>3262</v>
      </c>
      <c r="E926" t="s">
        <v>3264</v>
      </c>
      <c r="F926" s="42" t="s">
        <v>170</v>
      </c>
      <c r="H926" s="211"/>
      <c r="I926" s="211"/>
      <c r="J926" s="211"/>
      <c r="K926" s="211"/>
      <c r="L926" s="211"/>
      <c r="M926" s="211"/>
      <c r="N926" s="211"/>
      <c r="O926" s="211"/>
      <c r="P926" s="211"/>
    </row>
    <row r="927" spans="1:16" x14ac:dyDescent="0.25">
      <c r="A927" s="189" t="s">
        <v>7323</v>
      </c>
      <c r="B927" s="189" t="s">
        <v>7346</v>
      </c>
      <c r="C927" s="189" t="s">
        <v>358</v>
      </c>
      <c r="D927" t="s">
        <v>320</v>
      </c>
      <c r="E927" t="s">
        <v>321</v>
      </c>
      <c r="F927" s="42" t="s">
        <v>170</v>
      </c>
      <c r="H927" s="211"/>
      <c r="I927" s="211"/>
      <c r="J927" s="211"/>
      <c r="K927" s="211"/>
      <c r="L927" s="211"/>
      <c r="M927" s="211"/>
      <c r="N927" s="211"/>
      <c r="O927" s="211"/>
      <c r="P927" s="211"/>
    </row>
    <row r="928" spans="1:16" x14ac:dyDescent="0.25">
      <c r="A928" s="189" t="s">
        <v>7323</v>
      </c>
      <c r="B928" s="189" t="s">
        <v>7347</v>
      </c>
      <c r="C928" s="189" t="s">
        <v>358</v>
      </c>
      <c r="D928" t="s">
        <v>3262</v>
      </c>
      <c r="E928" t="s">
        <v>3264</v>
      </c>
      <c r="F928" s="42" t="s">
        <v>170</v>
      </c>
      <c r="H928" s="211"/>
      <c r="I928" s="211"/>
      <c r="J928" s="211"/>
      <c r="K928" s="211"/>
      <c r="L928" s="211"/>
      <c r="M928" s="211"/>
      <c r="N928" s="211"/>
      <c r="O928" s="211"/>
      <c r="P928" s="211"/>
    </row>
    <row r="929" spans="1:16" x14ac:dyDescent="0.25">
      <c r="A929" s="189" t="s">
        <v>7323</v>
      </c>
      <c r="B929" s="189" t="s">
        <v>7348</v>
      </c>
      <c r="C929" s="189" t="s">
        <v>358</v>
      </c>
      <c r="D929" t="s">
        <v>6107</v>
      </c>
      <c r="E929" t="s">
        <v>551</v>
      </c>
      <c r="F929" s="42" t="s">
        <v>118</v>
      </c>
      <c r="H929" s="211"/>
      <c r="I929" s="211"/>
      <c r="J929" s="211"/>
      <c r="K929" s="211"/>
      <c r="L929" s="211"/>
      <c r="M929" s="211"/>
      <c r="N929" s="211"/>
      <c r="O929" s="211"/>
      <c r="P929" s="211"/>
    </row>
    <row r="930" spans="1:16" x14ac:dyDescent="0.25">
      <c r="A930" s="189" t="s">
        <v>7323</v>
      </c>
      <c r="B930" s="189" t="s">
        <v>7349</v>
      </c>
      <c r="C930" s="189" t="s">
        <v>358</v>
      </c>
      <c r="D930" t="s">
        <v>324</v>
      </c>
      <c r="E930" t="s">
        <v>325</v>
      </c>
      <c r="F930" s="42" t="s">
        <v>170</v>
      </c>
      <c r="H930" s="211"/>
      <c r="I930" s="211"/>
      <c r="J930" s="211"/>
      <c r="K930" s="211"/>
      <c r="L930" s="211"/>
      <c r="M930" s="211"/>
      <c r="N930" s="211"/>
      <c r="O930" s="211"/>
      <c r="P930" s="211"/>
    </row>
    <row r="931" spans="1:16" x14ac:dyDescent="0.25">
      <c r="A931" s="189" t="s">
        <v>7323</v>
      </c>
      <c r="B931" s="189" t="s">
        <v>7350</v>
      </c>
      <c r="C931" s="189" t="s">
        <v>358</v>
      </c>
      <c r="D931" t="s">
        <v>318</v>
      </c>
      <c r="E931" t="s">
        <v>319</v>
      </c>
      <c r="F931" s="42" t="s">
        <v>170</v>
      </c>
      <c r="H931" s="211"/>
      <c r="I931" s="211"/>
      <c r="J931" s="211"/>
      <c r="K931" s="211"/>
      <c r="L931" s="211"/>
      <c r="M931" s="211"/>
      <c r="N931" s="211"/>
      <c r="O931" s="211"/>
      <c r="P931" s="211"/>
    </row>
    <row r="932" spans="1:16" x14ac:dyDescent="0.25">
      <c r="A932" s="189" t="s">
        <v>7323</v>
      </c>
      <c r="B932" s="189" t="s">
        <v>7351</v>
      </c>
      <c r="C932" s="189" t="s">
        <v>358</v>
      </c>
      <c r="D932" t="s">
        <v>292</v>
      </c>
      <c r="E932" t="s">
        <v>293</v>
      </c>
      <c r="F932" s="42" t="s">
        <v>170</v>
      </c>
      <c r="H932" s="211"/>
      <c r="I932" s="211"/>
      <c r="J932" s="211"/>
      <c r="K932" s="211"/>
      <c r="L932" s="211"/>
      <c r="M932" s="211"/>
      <c r="N932" s="211"/>
      <c r="O932" s="211"/>
      <c r="P932" s="211"/>
    </row>
    <row r="933" spans="1:16" x14ac:dyDescent="0.25">
      <c r="A933" s="189" t="s">
        <v>7323</v>
      </c>
      <c r="B933" s="189" t="s">
        <v>7352</v>
      </c>
      <c r="C933" s="189" t="s">
        <v>358</v>
      </c>
      <c r="D933" t="s">
        <v>292</v>
      </c>
      <c r="E933" t="s">
        <v>293</v>
      </c>
      <c r="F933" s="42" t="s">
        <v>170</v>
      </c>
      <c r="H933" s="211"/>
      <c r="I933" s="211"/>
      <c r="J933" s="211"/>
      <c r="K933" s="211"/>
      <c r="L933" s="211"/>
      <c r="M933" s="211"/>
      <c r="N933" s="211"/>
      <c r="O933" s="211"/>
      <c r="P933" s="211"/>
    </row>
    <row r="934" spans="1:16" x14ac:dyDescent="0.25">
      <c r="A934" s="189" t="s">
        <v>7323</v>
      </c>
      <c r="B934" s="189" t="s">
        <v>7353</v>
      </c>
      <c r="C934" s="189" t="s">
        <v>358</v>
      </c>
      <c r="D934" t="s">
        <v>332</v>
      </c>
      <c r="E934" t="s">
        <v>333</v>
      </c>
      <c r="F934" s="42" t="s">
        <v>170</v>
      </c>
      <c r="H934" s="211"/>
      <c r="I934" s="211"/>
      <c r="J934" s="211"/>
      <c r="K934" s="211"/>
      <c r="L934" s="211"/>
      <c r="M934" s="211"/>
      <c r="N934" s="211"/>
      <c r="O934" s="211"/>
      <c r="P934" s="211"/>
    </row>
    <row r="935" spans="1:16" x14ac:dyDescent="0.25">
      <c r="A935" s="189" t="s">
        <v>7323</v>
      </c>
      <c r="B935" s="189" t="s">
        <v>7354</v>
      </c>
      <c r="C935" s="189" t="s">
        <v>358</v>
      </c>
      <c r="D935" t="s">
        <v>299</v>
      </c>
      <c r="E935" t="s">
        <v>300</v>
      </c>
      <c r="F935" s="42" t="s">
        <v>170</v>
      </c>
      <c r="H935" s="211"/>
      <c r="I935" s="211"/>
      <c r="J935" s="211"/>
      <c r="K935" s="211"/>
      <c r="L935" s="211"/>
      <c r="M935" s="211"/>
      <c r="N935" s="211"/>
      <c r="O935" s="211"/>
      <c r="P935" s="211"/>
    </row>
    <row r="936" spans="1:16" x14ac:dyDescent="0.25">
      <c r="A936" s="189" t="s">
        <v>7323</v>
      </c>
      <c r="B936" s="189" t="s">
        <v>7355</v>
      </c>
      <c r="C936" s="189" t="s">
        <v>358</v>
      </c>
      <c r="D936" t="s">
        <v>332</v>
      </c>
      <c r="E936" t="s">
        <v>333</v>
      </c>
      <c r="F936" s="42" t="s">
        <v>170</v>
      </c>
      <c r="H936" s="211"/>
      <c r="I936" s="211"/>
      <c r="J936" s="211"/>
      <c r="K936" s="211"/>
      <c r="L936" s="211"/>
      <c r="M936" s="211"/>
      <c r="N936" s="211"/>
      <c r="O936" s="211"/>
      <c r="P936" s="211"/>
    </row>
    <row r="937" spans="1:16" x14ac:dyDescent="0.25">
      <c r="A937" s="189" t="s">
        <v>7323</v>
      </c>
      <c r="B937" s="189" t="s">
        <v>7356</v>
      </c>
      <c r="C937" s="189" t="s">
        <v>358</v>
      </c>
      <c r="D937" t="s">
        <v>328</v>
      </c>
      <c r="E937" t="s">
        <v>329</v>
      </c>
      <c r="F937" s="42" t="s">
        <v>170</v>
      </c>
      <c r="H937" s="211"/>
      <c r="I937" s="211"/>
      <c r="J937" s="211"/>
      <c r="K937" s="211"/>
      <c r="L937" s="211"/>
      <c r="M937" s="211"/>
      <c r="N937" s="211"/>
      <c r="O937" s="211"/>
      <c r="P937" s="211"/>
    </row>
    <row r="938" spans="1:16" x14ac:dyDescent="0.25">
      <c r="A938" s="189" t="s">
        <v>7323</v>
      </c>
      <c r="B938" s="189" t="s">
        <v>7357</v>
      </c>
      <c r="C938" s="189" t="s">
        <v>358</v>
      </c>
      <c r="D938" t="s">
        <v>343</v>
      </c>
      <c r="E938" t="s">
        <v>6106</v>
      </c>
      <c r="F938" s="42" t="s">
        <v>170</v>
      </c>
      <c r="H938" s="211"/>
      <c r="I938" s="211"/>
      <c r="J938" s="211"/>
      <c r="K938" s="211"/>
      <c r="L938" s="211"/>
      <c r="M938" s="211"/>
      <c r="N938" s="211"/>
      <c r="O938" s="211"/>
      <c r="P938" s="211"/>
    </row>
    <row r="939" spans="1:16" x14ac:dyDescent="0.25">
      <c r="A939" s="189" t="s">
        <v>7323</v>
      </c>
      <c r="B939" s="189" t="s">
        <v>7358</v>
      </c>
      <c r="C939" s="189" t="s">
        <v>358</v>
      </c>
      <c r="D939" t="s">
        <v>301</v>
      </c>
      <c r="E939" t="s">
        <v>344</v>
      </c>
      <c r="F939" s="42" t="s">
        <v>170</v>
      </c>
      <c r="H939" s="211"/>
      <c r="I939" s="211"/>
      <c r="J939" s="211"/>
      <c r="K939" s="211"/>
      <c r="L939" s="211"/>
      <c r="M939" s="211"/>
      <c r="N939" s="211"/>
      <c r="O939" s="211"/>
      <c r="P939" s="211"/>
    </row>
    <row r="940" spans="1:16" x14ac:dyDescent="0.25">
      <c r="A940" s="189" t="s">
        <v>7323</v>
      </c>
      <c r="B940" s="189" t="s">
        <v>7359</v>
      </c>
      <c r="C940" s="189" t="s">
        <v>358</v>
      </c>
      <c r="D940" t="s">
        <v>339</v>
      </c>
      <c r="E940" t="s">
        <v>340</v>
      </c>
      <c r="F940" s="42" t="s">
        <v>170</v>
      </c>
      <c r="H940" s="211"/>
      <c r="I940" s="211"/>
      <c r="J940" s="211"/>
      <c r="K940" s="211"/>
      <c r="L940" s="211"/>
      <c r="M940" s="211"/>
      <c r="N940" s="211"/>
      <c r="O940" s="211"/>
      <c r="P940" s="211"/>
    </row>
    <row r="941" spans="1:16" x14ac:dyDescent="0.25">
      <c r="A941" s="189" t="s">
        <v>7323</v>
      </c>
      <c r="B941" s="189" t="s">
        <v>7360</v>
      </c>
      <c r="C941" s="189" t="s">
        <v>358</v>
      </c>
      <c r="D941" t="s">
        <v>341</v>
      </c>
      <c r="E941" t="s">
        <v>342</v>
      </c>
      <c r="F941" s="42" t="s">
        <v>170</v>
      </c>
      <c r="H941" s="211"/>
      <c r="I941" s="211"/>
      <c r="J941" s="211"/>
      <c r="K941" s="211"/>
      <c r="L941" s="211"/>
      <c r="M941" s="211"/>
      <c r="N941" s="211"/>
      <c r="O941" s="211"/>
      <c r="P941" s="211"/>
    </row>
    <row r="942" spans="1:16" x14ac:dyDescent="0.25">
      <c r="A942" s="189" t="s">
        <v>7323</v>
      </c>
      <c r="B942" s="189" t="s">
        <v>7361</v>
      </c>
      <c r="C942" s="189" t="s">
        <v>358</v>
      </c>
      <c r="D942" t="s">
        <v>294</v>
      </c>
      <c r="E942" t="s">
        <v>298</v>
      </c>
      <c r="F942" s="42" t="s">
        <v>170</v>
      </c>
      <c r="H942" s="211"/>
      <c r="I942" s="211"/>
      <c r="J942" s="211"/>
      <c r="K942" s="211"/>
      <c r="L942" s="211"/>
      <c r="M942" s="211"/>
      <c r="N942" s="211"/>
      <c r="O942" s="211"/>
      <c r="P942" s="211"/>
    </row>
    <row r="943" spans="1:16" x14ac:dyDescent="0.25">
      <c r="A943" s="189" t="s">
        <v>7323</v>
      </c>
      <c r="B943" s="189" t="s">
        <v>7362</v>
      </c>
      <c r="C943" s="189" t="s">
        <v>358</v>
      </c>
      <c r="D943" t="s">
        <v>339</v>
      </c>
      <c r="E943" t="s">
        <v>340</v>
      </c>
      <c r="F943" s="42" t="s">
        <v>170</v>
      </c>
      <c r="H943" s="211"/>
      <c r="I943" s="211"/>
      <c r="J943" s="211"/>
      <c r="K943" s="211"/>
      <c r="L943" s="211"/>
      <c r="M943" s="211"/>
      <c r="N943" s="211"/>
      <c r="O943" s="211"/>
      <c r="P943" s="211"/>
    </row>
    <row r="944" spans="1:16" x14ac:dyDescent="0.25">
      <c r="A944" s="189" t="s">
        <v>7323</v>
      </c>
      <c r="B944" s="189" t="s">
        <v>7363</v>
      </c>
      <c r="C944" s="189" t="s">
        <v>358</v>
      </c>
      <c r="D944" t="s">
        <v>415</v>
      </c>
      <c r="E944" t="s">
        <v>416</v>
      </c>
      <c r="F944" s="42" t="s">
        <v>118</v>
      </c>
      <c r="H944" s="211"/>
      <c r="I944" s="211"/>
      <c r="J944" s="211"/>
      <c r="K944" s="211"/>
      <c r="L944" s="211"/>
      <c r="M944" s="211"/>
      <c r="N944" s="211"/>
      <c r="O944" s="211"/>
      <c r="P944" s="211"/>
    </row>
    <row r="945" spans="1:16" x14ac:dyDescent="0.25">
      <c r="A945" s="189" t="s">
        <v>7323</v>
      </c>
      <c r="B945" s="189" t="s">
        <v>7364</v>
      </c>
      <c r="C945" s="189" t="s">
        <v>358</v>
      </c>
      <c r="D945" t="s">
        <v>295</v>
      </c>
      <c r="E945" t="s">
        <v>306</v>
      </c>
      <c r="F945" s="42" t="s">
        <v>170</v>
      </c>
      <c r="H945" s="211"/>
      <c r="I945" s="211"/>
      <c r="J945" s="211"/>
      <c r="K945" s="211"/>
      <c r="L945" s="211"/>
      <c r="M945" s="211"/>
      <c r="N945" s="211"/>
      <c r="O945" s="211"/>
      <c r="P945" s="211"/>
    </row>
    <row r="946" spans="1:16" x14ac:dyDescent="0.25">
      <c r="A946" s="189" t="s">
        <v>7323</v>
      </c>
      <c r="B946" s="189" t="s">
        <v>7365</v>
      </c>
      <c r="C946" s="189" t="s">
        <v>358</v>
      </c>
      <c r="D946" t="s">
        <v>485</v>
      </c>
      <c r="E946" t="s">
        <v>486</v>
      </c>
      <c r="F946" s="42" t="s">
        <v>170</v>
      </c>
      <c r="H946" s="211"/>
      <c r="I946" s="211"/>
      <c r="J946" s="211"/>
      <c r="K946" s="211"/>
      <c r="L946" s="211"/>
      <c r="M946" s="211"/>
      <c r="N946" s="211"/>
      <c r="O946" s="211"/>
      <c r="P946" s="211"/>
    </row>
    <row r="947" spans="1:16" x14ac:dyDescent="0.25">
      <c r="A947" s="189" t="s">
        <v>7323</v>
      </c>
      <c r="B947" s="189" t="s">
        <v>7366</v>
      </c>
      <c r="C947" s="189" t="s">
        <v>358</v>
      </c>
      <c r="D947" t="s">
        <v>301</v>
      </c>
      <c r="E947" t="s">
        <v>344</v>
      </c>
      <c r="F947" s="42" t="s">
        <v>170</v>
      </c>
      <c r="H947" s="211"/>
      <c r="I947" s="211"/>
      <c r="J947" s="211"/>
      <c r="K947" s="211"/>
      <c r="L947" s="211"/>
      <c r="M947" s="211"/>
      <c r="N947" s="211"/>
      <c r="O947" s="211"/>
      <c r="P947" s="211"/>
    </row>
    <row r="948" spans="1:16" x14ac:dyDescent="0.25">
      <c r="A948" s="189" t="s">
        <v>7323</v>
      </c>
      <c r="B948" s="189" t="s">
        <v>7367</v>
      </c>
      <c r="C948" s="189" t="s">
        <v>358</v>
      </c>
      <c r="D948" t="s">
        <v>332</v>
      </c>
      <c r="E948" t="s">
        <v>333</v>
      </c>
      <c r="F948" s="42" t="s">
        <v>170</v>
      </c>
      <c r="H948" s="211"/>
      <c r="I948" s="211"/>
      <c r="J948" s="211"/>
      <c r="K948" s="211"/>
      <c r="L948" s="211"/>
      <c r="M948" s="211"/>
      <c r="N948" s="211"/>
      <c r="O948" s="211"/>
      <c r="P948" s="211"/>
    </row>
    <row r="949" spans="1:16" x14ac:dyDescent="0.25">
      <c r="A949" s="189" t="s">
        <v>7323</v>
      </c>
      <c r="B949" s="189" t="s">
        <v>7368</v>
      </c>
      <c r="C949" s="189" t="s">
        <v>358</v>
      </c>
      <c r="D949" t="s">
        <v>294</v>
      </c>
      <c r="E949" t="s">
        <v>298</v>
      </c>
      <c r="F949" s="42" t="s">
        <v>170</v>
      </c>
      <c r="H949" s="211"/>
      <c r="I949" s="211"/>
      <c r="J949" s="211"/>
      <c r="K949" s="211"/>
      <c r="L949" s="211"/>
      <c r="M949" s="211"/>
      <c r="N949" s="211"/>
      <c r="O949" s="211"/>
      <c r="P949" s="211"/>
    </row>
    <row r="950" spans="1:16" x14ac:dyDescent="0.25">
      <c r="A950" s="189" t="s">
        <v>7323</v>
      </c>
      <c r="B950" s="189" t="s">
        <v>7369</v>
      </c>
      <c r="C950" s="189" t="s">
        <v>358</v>
      </c>
      <c r="D950" t="s">
        <v>326</v>
      </c>
      <c r="E950" t="s">
        <v>327</v>
      </c>
      <c r="F950" s="42" t="s">
        <v>170</v>
      </c>
      <c r="H950" s="211"/>
      <c r="I950" s="211"/>
      <c r="J950" s="211"/>
      <c r="K950" s="211"/>
      <c r="L950" s="211"/>
      <c r="M950" s="211"/>
      <c r="N950" s="211"/>
      <c r="O950" s="211"/>
      <c r="P950" s="211"/>
    </row>
    <row r="951" spans="1:16" x14ac:dyDescent="0.25">
      <c r="A951" s="189" t="s">
        <v>7323</v>
      </c>
      <c r="B951" s="189" t="s">
        <v>7370</v>
      </c>
      <c r="C951" s="189" t="s">
        <v>358</v>
      </c>
      <c r="D951" t="s">
        <v>292</v>
      </c>
      <c r="E951" t="s">
        <v>293</v>
      </c>
      <c r="F951" s="42" t="s">
        <v>170</v>
      </c>
      <c r="H951" s="211"/>
      <c r="I951" s="211"/>
      <c r="J951" s="211"/>
      <c r="K951" s="211"/>
      <c r="L951" s="211"/>
      <c r="M951" s="211"/>
      <c r="N951" s="211"/>
      <c r="O951" s="211"/>
      <c r="P951" s="211"/>
    </row>
    <row r="952" spans="1:16" x14ac:dyDescent="0.25">
      <c r="A952" s="189" t="s">
        <v>7323</v>
      </c>
      <c r="B952" s="189" t="s">
        <v>7371</v>
      </c>
      <c r="C952" s="189" t="s">
        <v>358</v>
      </c>
      <c r="D952" t="s">
        <v>339</v>
      </c>
      <c r="E952" t="s">
        <v>340</v>
      </c>
      <c r="F952" s="42" t="s">
        <v>170</v>
      </c>
      <c r="H952" s="211"/>
      <c r="I952" s="211"/>
      <c r="J952" s="211"/>
      <c r="K952" s="211"/>
      <c r="L952" s="211"/>
      <c r="M952" s="211"/>
      <c r="N952" s="211"/>
      <c r="O952" s="211"/>
      <c r="P952" s="211"/>
    </row>
    <row r="953" spans="1:16" x14ac:dyDescent="0.25">
      <c r="A953" s="189" t="s">
        <v>7323</v>
      </c>
      <c r="B953" s="189" t="s">
        <v>7372</v>
      </c>
      <c r="C953" s="189" t="s">
        <v>358</v>
      </c>
      <c r="D953" t="s">
        <v>328</v>
      </c>
      <c r="E953" t="s">
        <v>329</v>
      </c>
      <c r="F953" s="42" t="s">
        <v>170</v>
      </c>
      <c r="H953" s="211"/>
      <c r="I953" s="211"/>
      <c r="J953" s="211"/>
      <c r="K953" s="211"/>
      <c r="L953" s="211"/>
      <c r="M953" s="211"/>
      <c r="N953" s="211"/>
      <c r="O953" s="211"/>
      <c r="P953" s="211"/>
    </row>
    <row r="954" spans="1:16" x14ac:dyDescent="0.25">
      <c r="A954" s="189" t="s">
        <v>7323</v>
      </c>
      <c r="B954" s="189" t="s">
        <v>7373</v>
      </c>
      <c r="C954" s="189" t="s">
        <v>358</v>
      </c>
      <c r="D954" t="s">
        <v>415</v>
      </c>
      <c r="E954" t="s">
        <v>416</v>
      </c>
      <c r="F954" s="42" t="s">
        <v>118</v>
      </c>
      <c r="H954" s="211"/>
      <c r="I954" s="211"/>
      <c r="J954" s="211"/>
      <c r="K954" s="211"/>
      <c r="L954" s="211"/>
      <c r="M954" s="211"/>
      <c r="N954" s="211"/>
      <c r="O954" s="211"/>
      <c r="P954" s="211"/>
    </row>
    <row r="955" spans="1:16" x14ac:dyDescent="0.25">
      <c r="A955" s="189" t="s">
        <v>7323</v>
      </c>
      <c r="B955" s="189" t="s">
        <v>7374</v>
      </c>
      <c r="C955" s="189" t="s">
        <v>358</v>
      </c>
      <c r="D955" t="s">
        <v>330</v>
      </c>
      <c r="E955" t="s">
        <v>331</v>
      </c>
      <c r="F955" s="42" t="s">
        <v>170</v>
      </c>
      <c r="H955" s="211"/>
      <c r="I955" s="211"/>
      <c r="J955" s="211"/>
      <c r="K955" s="211"/>
      <c r="L955" s="211"/>
      <c r="M955" s="211"/>
      <c r="N955" s="211"/>
      <c r="O955" s="211"/>
      <c r="P955" s="211"/>
    </row>
    <row r="956" spans="1:16" x14ac:dyDescent="0.25">
      <c r="A956" s="189" t="s">
        <v>7323</v>
      </c>
      <c r="B956" s="189" t="s">
        <v>7375</v>
      </c>
      <c r="C956" s="189" t="s">
        <v>358</v>
      </c>
      <c r="D956" t="s">
        <v>332</v>
      </c>
      <c r="E956" t="s">
        <v>333</v>
      </c>
      <c r="F956" s="42" t="s">
        <v>170</v>
      </c>
      <c r="H956" s="211"/>
      <c r="I956" s="211"/>
      <c r="J956" s="211"/>
      <c r="K956" s="211"/>
      <c r="L956" s="211"/>
      <c r="M956" s="211"/>
      <c r="N956" s="211"/>
      <c r="O956" s="211"/>
      <c r="P956" s="211"/>
    </row>
    <row r="957" spans="1:16" x14ac:dyDescent="0.25">
      <c r="A957" s="189" t="s">
        <v>7323</v>
      </c>
      <c r="B957" s="189" t="s">
        <v>7376</v>
      </c>
      <c r="C957" s="189" t="s">
        <v>358</v>
      </c>
      <c r="D957" t="s">
        <v>334</v>
      </c>
      <c r="E957" t="s">
        <v>335</v>
      </c>
      <c r="F957" s="42" t="s">
        <v>170</v>
      </c>
      <c r="H957" s="211"/>
      <c r="I957" s="211"/>
      <c r="J957" s="211"/>
      <c r="K957" s="211"/>
      <c r="L957" s="211"/>
      <c r="M957" s="211"/>
      <c r="N957" s="211"/>
      <c r="O957" s="211"/>
      <c r="P957" s="211"/>
    </row>
    <row r="958" spans="1:16" x14ac:dyDescent="0.25">
      <c r="A958" s="189" t="s">
        <v>7323</v>
      </c>
      <c r="B958" s="189" t="s">
        <v>7377</v>
      </c>
      <c r="C958" s="189" t="s">
        <v>358</v>
      </c>
      <c r="D958" t="s">
        <v>328</v>
      </c>
      <c r="E958" t="s">
        <v>329</v>
      </c>
      <c r="F958" s="42" t="s">
        <v>170</v>
      </c>
      <c r="H958" s="211"/>
      <c r="I958" s="211"/>
      <c r="J958" s="211"/>
      <c r="K958" s="211"/>
      <c r="L958" s="211"/>
      <c r="M958" s="211"/>
      <c r="N958" s="211"/>
      <c r="O958" s="211"/>
      <c r="P958" s="211"/>
    </row>
    <row r="959" spans="1:16" x14ac:dyDescent="0.25">
      <c r="A959" s="189" t="s">
        <v>7323</v>
      </c>
      <c r="B959" s="189" t="s">
        <v>7378</v>
      </c>
      <c r="C959" s="189" t="s">
        <v>358</v>
      </c>
      <c r="D959" t="s">
        <v>332</v>
      </c>
      <c r="E959" t="s">
        <v>333</v>
      </c>
      <c r="F959" s="42" t="s">
        <v>170</v>
      </c>
      <c r="H959" s="211"/>
      <c r="I959" s="211"/>
      <c r="J959" s="211"/>
      <c r="K959" s="211"/>
      <c r="L959" s="211"/>
      <c r="M959" s="211"/>
      <c r="N959" s="211"/>
      <c r="O959" s="211"/>
      <c r="P959" s="211"/>
    </row>
    <row r="960" spans="1:16" x14ac:dyDescent="0.25">
      <c r="A960" s="189" t="s">
        <v>7323</v>
      </c>
      <c r="B960" s="189" t="s">
        <v>7379</v>
      </c>
      <c r="C960" s="189" t="s">
        <v>358</v>
      </c>
      <c r="D960" t="s">
        <v>296</v>
      </c>
      <c r="E960" t="s">
        <v>336</v>
      </c>
      <c r="F960" s="42" t="s">
        <v>170</v>
      </c>
      <c r="H960" s="211"/>
      <c r="I960" s="211"/>
      <c r="J960" s="211"/>
      <c r="K960" s="211"/>
      <c r="L960" s="211"/>
      <c r="M960" s="211"/>
      <c r="N960" s="211"/>
      <c r="O960" s="211"/>
      <c r="P960" s="211"/>
    </row>
    <row r="961" spans="1:16" x14ac:dyDescent="0.25">
      <c r="A961" s="189" t="s">
        <v>7323</v>
      </c>
      <c r="B961" s="189" t="s">
        <v>7380</v>
      </c>
      <c r="C961" s="189" t="s">
        <v>358</v>
      </c>
      <c r="D961" t="s">
        <v>3262</v>
      </c>
      <c r="E961" t="s">
        <v>3264</v>
      </c>
      <c r="F961" s="42" t="s">
        <v>170</v>
      </c>
      <c r="H961" s="211"/>
      <c r="I961" s="211"/>
      <c r="J961" s="211"/>
      <c r="K961" s="211"/>
      <c r="L961" s="211"/>
      <c r="M961" s="211"/>
      <c r="N961" s="211"/>
      <c r="O961" s="211"/>
      <c r="P961" s="211"/>
    </row>
    <row r="962" spans="1:16" x14ac:dyDescent="0.25">
      <c r="A962" s="189" t="s">
        <v>7323</v>
      </c>
      <c r="B962" s="189" t="s">
        <v>7381</v>
      </c>
      <c r="C962" s="189" t="s">
        <v>358</v>
      </c>
      <c r="D962" t="s">
        <v>345</v>
      </c>
      <c r="E962" t="s">
        <v>346</v>
      </c>
      <c r="F962" s="42" t="s">
        <v>170</v>
      </c>
      <c r="H962" s="211"/>
      <c r="I962" s="211"/>
      <c r="J962" s="211"/>
      <c r="K962" s="211"/>
      <c r="L962" s="211"/>
      <c r="M962" s="211"/>
      <c r="N962" s="211"/>
      <c r="O962" s="211"/>
      <c r="P962" s="211"/>
    </row>
    <row r="963" spans="1:16" x14ac:dyDescent="0.25">
      <c r="A963" s="189" t="s">
        <v>7382</v>
      </c>
      <c r="B963" s="189" t="s">
        <v>7383</v>
      </c>
      <c r="C963" s="189" t="s">
        <v>358</v>
      </c>
      <c r="D963" t="s">
        <v>391</v>
      </c>
      <c r="E963" t="s">
        <v>392</v>
      </c>
      <c r="F963" s="42" t="s">
        <v>118</v>
      </c>
      <c r="H963" s="211"/>
      <c r="I963" s="211"/>
      <c r="J963" s="211"/>
      <c r="K963" s="211"/>
      <c r="L963" s="211"/>
      <c r="M963" s="211"/>
      <c r="N963" s="211"/>
      <c r="O963" s="211"/>
      <c r="P963" s="211"/>
    </row>
    <row r="964" spans="1:16" x14ac:dyDescent="0.25">
      <c r="A964" s="189" t="s">
        <v>7382</v>
      </c>
      <c r="B964" s="189" t="s">
        <v>7384</v>
      </c>
      <c r="C964" s="189" t="s">
        <v>358</v>
      </c>
      <c r="D964" t="s">
        <v>391</v>
      </c>
      <c r="E964" t="s">
        <v>393</v>
      </c>
      <c r="F964" s="42" t="s">
        <v>118</v>
      </c>
      <c r="H964" s="211"/>
      <c r="I964" s="211"/>
      <c r="J964" s="211"/>
      <c r="K964" s="211"/>
      <c r="L964" s="211"/>
      <c r="M964" s="211"/>
      <c r="N964" s="211"/>
      <c r="O964" s="211"/>
      <c r="P964" s="211"/>
    </row>
    <row r="965" spans="1:16" x14ac:dyDescent="0.25">
      <c r="A965" s="189" t="s">
        <v>7382</v>
      </c>
      <c r="B965" s="189" t="s">
        <v>7385</v>
      </c>
      <c r="C965" s="189" t="s">
        <v>358</v>
      </c>
      <c r="D965" t="s">
        <v>391</v>
      </c>
      <c r="E965" t="s">
        <v>393</v>
      </c>
      <c r="F965" s="42" t="s">
        <v>118</v>
      </c>
      <c r="H965" s="211"/>
      <c r="I965" s="211"/>
      <c r="J965" s="211"/>
      <c r="K965" s="211"/>
      <c r="L965" s="211"/>
      <c r="M965" s="211"/>
      <c r="N965" s="211"/>
      <c r="O965" s="211"/>
      <c r="P965" s="211"/>
    </row>
    <row r="966" spans="1:16" x14ac:dyDescent="0.25">
      <c r="A966" s="189" t="s">
        <v>7382</v>
      </c>
      <c r="B966" s="189" t="s">
        <v>7386</v>
      </c>
      <c r="C966" s="189" t="s">
        <v>358</v>
      </c>
      <c r="D966" t="s">
        <v>391</v>
      </c>
      <c r="E966" t="s">
        <v>393</v>
      </c>
      <c r="F966" s="42" t="s">
        <v>118</v>
      </c>
      <c r="H966" s="211"/>
      <c r="I966" s="211"/>
      <c r="J966" s="211"/>
      <c r="K966" s="211"/>
      <c r="L966" s="211"/>
      <c r="M966" s="211"/>
      <c r="N966" s="211"/>
      <c r="O966" s="211"/>
      <c r="P966" s="211"/>
    </row>
    <row r="967" spans="1:16" x14ac:dyDescent="0.25">
      <c r="A967" s="189" t="s">
        <v>7382</v>
      </c>
      <c r="B967" s="189" t="s">
        <v>7387</v>
      </c>
      <c r="C967" s="189" t="s">
        <v>358</v>
      </c>
      <c r="D967" t="s">
        <v>391</v>
      </c>
      <c r="E967" t="s">
        <v>393</v>
      </c>
      <c r="F967" s="42" t="s">
        <v>118</v>
      </c>
      <c r="H967" s="211"/>
      <c r="I967" s="211"/>
      <c r="J967" s="211"/>
      <c r="K967" s="211"/>
      <c r="L967" s="211"/>
      <c r="M967" s="211"/>
      <c r="N967" s="211"/>
      <c r="O967" s="211"/>
      <c r="P967" s="211"/>
    </row>
    <row r="968" spans="1:16" x14ac:dyDescent="0.25">
      <c r="A968" s="189" t="s">
        <v>7382</v>
      </c>
      <c r="B968" s="189" t="s">
        <v>7388</v>
      </c>
      <c r="C968" s="189" t="s">
        <v>358</v>
      </c>
      <c r="D968" t="s">
        <v>413</v>
      </c>
      <c r="E968" t="s">
        <v>414</v>
      </c>
      <c r="F968" s="42" t="s">
        <v>118</v>
      </c>
      <c r="H968" s="211"/>
      <c r="I968" s="211"/>
      <c r="J968" s="211"/>
      <c r="K968" s="211"/>
      <c r="L968" s="211"/>
      <c r="M968" s="211"/>
      <c r="N968" s="211"/>
      <c r="O968" s="211"/>
      <c r="P968" s="211"/>
    </row>
    <row r="969" spans="1:16" x14ac:dyDescent="0.25">
      <c r="A969" s="189" t="s">
        <v>7382</v>
      </c>
      <c r="B969" s="189" t="s">
        <v>7389</v>
      </c>
      <c r="C969" s="189" t="s">
        <v>358</v>
      </c>
      <c r="D969" t="s">
        <v>415</v>
      </c>
      <c r="E969" t="s">
        <v>416</v>
      </c>
      <c r="F969" s="42" t="s">
        <v>118</v>
      </c>
      <c r="H969" s="211"/>
      <c r="I969" s="211"/>
      <c r="J969" s="211"/>
      <c r="K969" s="211"/>
      <c r="L969" s="211"/>
      <c r="M969" s="211"/>
      <c r="N969" s="211"/>
      <c r="O969" s="211"/>
      <c r="P969" s="211"/>
    </row>
    <row r="970" spans="1:16" x14ac:dyDescent="0.25">
      <c r="A970" s="189" t="s">
        <v>7382</v>
      </c>
      <c r="B970" s="189" t="s">
        <v>7390</v>
      </c>
      <c r="C970" s="189" t="s">
        <v>358</v>
      </c>
      <c r="D970" t="s">
        <v>3811</v>
      </c>
      <c r="E970" t="s">
        <v>3815</v>
      </c>
      <c r="F970" s="42" t="s">
        <v>118</v>
      </c>
      <c r="H970" s="211"/>
      <c r="I970" s="211"/>
      <c r="J970" s="211"/>
      <c r="K970" s="211"/>
      <c r="L970" s="211"/>
      <c r="M970" s="211"/>
      <c r="N970" s="211"/>
      <c r="O970" s="211"/>
      <c r="P970" s="211"/>
    </row>
    <row r="971" spans="1:16" x14ac:dyDescent="0.25">
      <c r="A971" s="189" t="s">
        <v>7382</v>
      </c>
      <c r="B971" s="189" t="s">
        <v>7391</v>
      </c>
      <c r="C971" s="189" t="s">
        <v>358</v>
      </c>
      <c r="D971" t="s">
        <v>334</v>
      </c>
      <c r="E971" t="s">
        <v>335</v>
      </c>
      <c r="F971" s="42" t="s">
        <v>150</v>
      </c>
      <c r="H971" s="211"/>
      <c r="I971" s="211"/>
      <c r="J971" s="211"/>
      <c r="K971" s="211"/>
      <c r="L971" s="211"/>
      <c r="M971" s="211"/>
      <c r="N971" s="211"/>
      <c r="O971" s="211"/>
      <c r="P971" s="211"/>
    </row>
    <row r="972" spans="1:16" x14ac:dyDescent="0.25">
      <c r="A972" s="189" t="s">
        <v>7382</v>
      </c>
      <c r="B972" s="189" t="s">
        <v>7392</v>
      </c>
      <c r="C972" s="189" t="s">
        <v>358</v>
      </c>
      <c r="D972" t="s">
        <v>394</v>
      </c>
      <c r="E972" t="s">
        <v>395</v>
      </c>
      <c r="F972" s="42" t="s">
        <v>118</v>
      </c>
      <c r="H972" s="211"/>
      <c r="I972" s="211"/>
      <c r="J972" s="211"/>
      <c r="K972" s="211"/>
      <c r="L972" s="211"/>
      <c r="M972" s="211"/>
      <c r="N972" s="211"/>
      <c r="O972" s="211"/>
      <c r="P972" s="211"/>
    </row>
    <row r="973" spans="1:16" x14ac:dyDescent="0.25">
      <c r="A973" s="189" t="s">
        <v>7382</v>
      </c>
      <c r="B973" s="189" t="s">
        <v>7393</v>
      </c>
      <c r="C973" s="189" t="s">
        <v>358</v>
      </c>
      <c r="D973" t="s">
        <v>394</v>
      </c>
      <c r="E973" t="s">
        <v>395</v>
      </c>
      <c r="F973" s="42" t="s">
        <v>118</v>
      </c>
      <c r="H973" s="211"/>
      <c r="I973" s="211"/>
      <c r="J973" s="211"/>
      <c r="K973" s="211"/>
      <c r="L973" s="211"/>
      <c r="M973" s="211"/>
      <c r="N973" s="211"/>
      <c r="O973" s="211"/>
      <c r="P973" s="211"/>
    </row>
    <row r="974" spans="1:16" x14ac:dyDescent="0.25">
      <c r="A974" s="189" t="s">
        <v>7382</v>
      </c>
      <c r="B974" s="189" t="s">
        <v>7394</v>
      </c>
      <c r="C974" s="189" t="s">
        <v>358</v>
      </c>
      <c r="D974" t="s">
        <v>387</v>
      </c>
      <c r="E974" t="s">
        <v>388</v>
      </c>
      <c r="F974" s="42" t="s">
        <v>118</v>
      </c>
      <c r="H974" s="211"/>
      <c r="I974" s="211"/>
      <c r="J974" s="211"/>
      <c r="K974" s="211"/>
      <c r="L974" s="211"/>
      <c r="M974" s="211"/>
      <c r="N974" s="211"/>
      <c r="O974" s="211"/>
      <c r="P974" s="211"/>
    </row>
    <row r="975" spans="1:16" x14ac:dyDescent="0.25">
      <c r="A975" s="189" t="s">
        <v>7382</v>
      </c>
      <c r="B975" s="189" t="s">
        <v>7395</v>
      </c>
      <c r="C975" s="189" t="s">
        <v>358</v>
      </c>
      <c r="D975" t="s">
        <v>387</v>
      </c>
      <c r="E975" t="s">
        <v>388</v>
      </c>
      <c r="F975" s="42" t="s">
        <v>118</v>
      </c>
      <c r="H975" s="211"/>
      <c r="I975" s="211"/>
      <c r="J975" s="211"/>
      <c r="K975" s="211"/>
      <c r="L975" s="211"/>
      <c r="M975" s="211"/>
      <c r="N975" s="211"/>
      <c r="O975" s="211"/>
      <c r="P975" s="211"/>
    </row>
    <row r="976" spans="1:16" x14ac:dyDescent="0.25">
      <c r="A976" s="189" t="s">
        <v>7382</v>
      </c>
      <c r="B976" s="189" t="s">
        <v>7396</v>
      </c>
      <c r="C976" s="189" t="s">
        <v>358</v>
      </c>
      <c r="D976" t="s">
        <v>391</v>
      </c>
      <c r="E976" t="s">
        <v>392</v>
      </c>
      <c r="F976" s="42" t="s">
        <v>118</v>
      </c>
      <c r="H976" s="211"/>
      <c r="I976" s="211"/>
      <c r="J976" s="211"/>
      <c r="K976" s="211"/>
      <c r="L976" s="211"/>
      <c r="M976" s="211"/>
      <c r="N976" s="211"/>
      <c r="O976" s="211"/>
      <c r="P976" s="211"/>
    </row>
    <row r="977" spans="1:16" x14ac:dyDescent="0.25">
      <c r="A977" s="189" t="s">
        <v>7382</v>
      </c>
      <c r="B977" s="189" t="s">
        <v>7397</v>
      </c>
      <c r="C977" s="189" t="s">
        <v>358</v>
      </c>
      <c r="D977" t="s">
        <v>415</v>
      </c>
      <c r="E977" t="s">
        <v>416</v>
      </c>
      <c r="F977" s="42" t="s">
        <v>118</v>
      </c>
      <c r="H977" s="211"/>
      <c r="I977" s="211"/>
      <c r="J977" s="211"/>
      <c r="K977" s="211"/>
      <c r="L977" s="211"/>
      <c r="M977" s="211"/>
      <c r="N977" s="211"/>
      <c r="O977" s="211"/>
      <c r="P977" s="211"/>
    </row>
    <row r="978" spans="1:16" x14ac:dyDescent="0.25">
      <c r="A978" s="189" t="s">
        <v>7382</v>
      </c>
      <c r="B978" s="189" t="s">
        <v>7398</v>
      </c>
      <c r="C978" s="189" t="s">
        <v>358</v>
      </c>
      <c r="D978" t="s">
        <v>387</v>
      </c>
      <c r="E978" t="s">
        <v>388</v>
      </c>
      <c r="F978" s="42" t="s">
        <v>118</v>
      </c>
      <c r="H978" s="211"/>
      <c r="I978" s="211"/>
      <c r="J978" s="211"/>
      <c r="K978" s="211"/>
      <c r="L978" s="211"/>
      <c r="M978" s="211"/>
      <c r="N978" s="211"/>
      <c r="O978" s="211"/>
      <c r="P978" s="211"/>
    </row>
    <row r="979" spans="1:16" x14ac:dyDescent="0.25">
      <c r="A979" s="189" t="s">
        <v>7382</v>
      </c>
      <c r="B979" s="189" t="s">
        <v>7399</v>
      </c>
      <c r="C979" s="189" t="s">
        <v>358</v>
      </c>
      <c r="D979" t="s">
        <v>413</v>
      </c>
      <c r="E979" t="s">
        <v>414</v>
      </c>
      <c r="F979" s="42" t="s">
        <v>118</v>
      </c>
      <c r="H979" s="211"/>
      <c r="I979" s="211"/>
      <c r="J979" s="211"/>
      <c r="K979" s="211"/>
      <c r="L979" s="211"/>
      <c r="M979" s="211"/>
      <c r="N979" s="211"/>
      <c r="O979" s="211"/>
      <c r="P979" s="211"/>
    </row>
    <row r="980" spans="1:16" x14ac:dyDescent="0.25">
      <c r="A980" s="189" t="s">
        <v>7382</v>
      </c>
      <c r="B980" s="189" t="s">
        <v>7400</v>
      </c>
      <c r="C980" s="189" t="s">
        <v>358</v>
      </c>
      <c r="D980" t="s">
        <v>421</v>
      </c>
      <c r="E980" t="s">
        <v>422</v>
      </c>
      <c r="F980" s="42" t="s">
        <v>118</v>
      </c>
      <c r="H980" s="211"/>
      <c r="I980" s="211"/>
      <c r="J980" s="211"/>
      <c r="K980" s="211"/>
      <c r="L980" s="211"/>
      <c r="M980" s="211"/>
      <c r="N980" s="211"/>
      <c r="O980" s="211"/>
      <c r="P980" s="211"/>
    </row>
    <row r="981" spans="1:16" x14ac:dyDescent="0.25">
      <c r="A981" s="189" t="s">
        <v>7382</v>
      </c>
      <c r="B981" s="189" t="s">
        <v>7401</v>
      </c>
      <c r="C981" s="189" t="s">
        <v>358</v>
      </c>
      <c r="D981" t="s">
        <v>413</v>
      </c>
      <c r="E981" t="s">
        <v>414</v>
      </c>
      <c r="F981" s="42" t="s">
        <v>118</v>
      </c>
      <c r="H981" s="211"/>
      <c r="I981" s="211"/>
      <c r="J981" s="211"/>
      <c r="K981" s="211"/>
      <c r="L981" s="211"/>
      <c r="M981" s="211"/>
      <c r="N981" s="211"/>
      <c r="O981" s="211"/>
      <c r="P981" s="211"/>
    </row>
    <row r="982" spans="1:16" x14ac:dyDescent="0.25">
      <c r="A982" s="189" t="s">
        <v>7382</v>
      </c>
      <c r="B982" s="189" t="s">
        <v>7402</v>
      </c>
      <c r="C982" s="189" t="s">
        <v>358</v>
      </c>
      <c r="D982" t="s">
        <v>387</v>
      </c>
      <c r="E982" t="s">
        <v>388</v>
      </c>
      <c r="F982" s="42" t="s">
        <v>118</v>
      </c>
      <c r="H982" s="211"/>
      <c r="I982" s="211"/>
      <c r="J982" s="211"/>
      <c r="K982" s="211"/>
      <c r="L982" s="211"/>
      <c r="M982" s="211"/>
      <c r="N982" s="211"/>
      <c r="O982" s="211"/>
      <c r="P982" s="211"/>
    </row>
    <row r="983" spans="1:16" x14ac:dyDescent="0.25">
      <c r="A983" s="189" t="s">
        <v>7382</v>
      </c>
      <c r="B983" s="189" t="s">
        <v>7403</v>
      </c>
      <c r="C983" s="189" t="s">
        <v>358</v>
      </c>
      <c r="D983" t="s">
        <v>396</v>
      </c>
      <c r="E983" t="s">
        <v>397</v>
      </c>
      <c r="F983" s="42" t="s">
        <v>118</v>
      </c>
      <c r="H983" s="211"/>
      <c r="I983" s="211"/>
      <c r="J983" s="211"/>
      <c r="K983" s="211"/>
      <c r="L983" s="211"/>
      <c r="M983" s="211"/>
      <c r="N983" s="211"/>
      <c r="O983" s="211"/>
      <c r="P983" s="211"/>
    </row>
    <row r="984" spans="1:16" x14ac:dyDescent="0.25">
      <c r="A984" s="189" t="s">
        <v>7382</v>
      </c>
      <c r="B984" s="189" t="s">
        <v>7404</v>
      </c>
      <c r="C984" s="189" t="s">
        <v>358</v>
      </c>
      <c r="D984" t="s">
        <v>415</v>
      </c>
      <c r="E984" t="s">
        <v>416</v>
      </c>
      <c r="F984" s="42" t="s">
        <v>118</v>
      </c>
      <c r="H984" s="211"/>
      <c r="I984" s="211"/>
      <c r="J984" s="211"/>
      <c r="K984" s="211"/>
      <c r="L984" s="211"/>
      <c r="M984" s="211"/>
      <c r="N984" s="211"/>
      <c r="O984" s="211"/>
      <c r="P984" s="211"/>
    </row>
    <row r="985" spans="1:16" x14ac:dyDescent="0.25">
      <c r="A985" s="189" t="s">
        <v>7382</v>
      </c>
      <c r="B985" s="189" t="s">
        <v>7405</v>
      </c>
      <c r="C985" s="189" t="s">
        <v>358</v>
      </c>
      <c r="D985" t="s">
        <v>423</v>
      </c>
      <c r="E985" t="s">
        <v>424</v>
      </c>
      <c r="F985" s="42" t="s">
        <v>118</v>
      </c>
      <c r="H985" s="211"/>
      <c r="I985" s="211"/>
      <c r="J985" s="211"/>
      <c r="K985" s="211"/>
      <c r="L985" s="211"/>
      <c r="M985" s="211"/>
      <c r="N985" s="211"/>
      <c r="O985" s="211"/>
      <c r="P985" s="211"/>
    </row>
    <row r="986" spans="1:16" x14ac:dyDescent="0.25">
      <c r="A986" s="189" t="s">
        <v>7382</v>
      </c>
      <c r="B986" s="189" t="s">
        <v>7406</v>
      </c>
      <c r="C986" s="189" t="s">
        <v>358</v>
      </c>
      <c r="D986" t="s">
        <v>415</v>
      </c>
      <c r="E986" t="s">
        <v>416</v>
      </c>
      <c r="F986" s="42" t="s">
        <v>118</v>
      </c>
      <c r="H986" s="211"/>
      <c r="I986" s="211"/>
      <c r="J986" s="211"/>
      <c r="K986" s="211"/>
      <c r="L986" s="211"/>
      <c r="M986" s="211"/>
      <c r="N986" s="211"/>
      <c r="O986" s="211"/>
      <c r="P986" s="211"/>
    </row>
    <row r="987" spans="1:16" x14ac:dyDescent="0.25">
      <c r="A987" s="189" t="s">
        <v>7382</v>
      </c>
      <c r="B987" s="189" t="s">
        <v>7407</v>
      </c>
      <c r="C987" s="189" t="s">
        <v>358</v>
      </c>
      <c r="D987" t="s">
        <v>413</v>
      </c>
      <c r="E987" t="s">
        <v>414</v>
      </c>
      <c r="F987" s="42" t="s">
        <v>118</v>
      </c>
      <c r="H987" s="211"/>
      <c r="I987" s="211"/>
      <c r="J987" s="211"/>
      <c r="K987" s="211"/>
      <c r="L987" s="211"/>
      <c r="M987" s="211"/>
      <c r="N987" s="211"/>
      <c r="O987" s="211"/>
      <c r="P987" s="211"/>
    </row>
    <row r="988" spans="1:16" x14ac:dyDescent="0.25">
      <c r="A988" s="189" t="s">
        <v>7382</v>
      </c>
      <c r="B988" s="189" t="s">
        <v>7408</v>
      </c>
      <c r="C988" s="189" t="s">
        <v>358</v>
      </c>
      <c r="D988" t="s">
        <v>423</v>
      </c>
      <c r="E988" t="s">
        <v>424</v>
      </c>
      <c r="F988" s="42" t="s">
        <v>118</v>
      </c>
      <c r="H988" s="211"/>
      <c r="I988" s="211"/>
      <c r="J988" s="211"/>
      <c r="K988" s="211"/>
      <c r="L988" s="211"/>
      <c r="M988" s="211"/>
      <c r="N988" s="211"/>
      <c r="O988" s="211"/>
      <c r="P988" s="211"/>
    </row>
    <row r="989" spans="1:16" x14ac:dyDescent="0.25">
      <c r="A989" s="189" t="s">
        <v>7382</v>
      </c>
      <c r="B989" s="189" t="s">
        <v>7409</v>
      </c>
      <c r="C989" s="189" t="s">
        <v>358</v>
      </c>
      <c r="D989" t="s">
        <v>423</v>
      </c>
      <c r="E989" t="s">
        <v>424</v>
      </c>
      <c r="F989" s="42" t="s">
        <v>118</v>
      </c>
      <c r="H989" s="211"/>
      <c r="I989" s="211"/>
      <c r="J989" s="211"/>
      <c r="K989" s="211"/>
      <c r="L989" s="211"/>
      <c r="M989" s="211"/>
      <c r="N989" s="211"/>
      <c r="O989" s="211"/>
      <c r="P989" s="211"/>
    </row>
    <row r="990" spans="1:16" x14ac:dyDescent="0.25">
      <c r="A990" s="189" t="s">
        <v>7382</v>
      </c>
      <c r="B990" s="189" t="s">
        <v>7410</v>
      </c>
      <c r="C990" s="189" t="s">
        <v>358</v>
      </c>
      <c r="D990" t="s">
        <v>423</v>
      </c>
      <c r="E990" t="s">
        <v>424</v>
      </c>
      <c r="F990" s="42" t="s">
        <v>118</v>
      </c>
      <c r="H990" s="211"/>
      <c r="I990" s="211"/>
      <c r="J990" s="211"/>
      <c r="K990" s="211"/>
      <c r="L990" s="211"/>
      <c r="M990" s="211"/>
      <c r="N990" s="211"/>
      <c r="O990" s="211"/>
      <c r="P990" s="211"/>
    </row>
    <row r="991" spans="1:16" x14ac:dyDescent="0.25">
      <c r="A991" s="189" t="s">
        <v>7382</v>
      </c>
      <c r="B991" s="189" t="s">
        <v>7411</v>
      </c>
      <c r="C991" s="189" t="s">
        <v>358</v>
      </c>
      <c r="D991" t="s">
        <v>387</v>
      </c>
      <c r="E991" t="s">
        <v>388</v>
      </c>
      <c r="F991" s="42" t="s">
        <v>118</v>
      </c>
      <c r="H991" s="211"/>
      <c r="I991" s="211"/>
      <c r="J991" s="211"/>
      <c r="K991" s="211"/>
      <c r="L991" s="211"/>
      <c r="M991" s="211"/>
      <c r="N991" s="211"/>
      <c r="O991" s="211"/>
      <c r="P991" s="211"/>
    </row>
    <row r="992" spans="1:16" x14ac:dyDescent="0.25">
      <c r="A992" s="189" t="s">
        <v>7382</v>
      </c>
      <c r="B992" s="189" t="s">
        <v>7412</v>
      </c>
      <c r="C992" s="189" t="s">
        <v>358</v>
      </c>
      <c r="D992" t="s">
        <v>413</v>
      </c>
      <c r="E992" t="s">
        <v>414</v>
      </c>
      <c r="F992" s="42" t="s">
        <v>118</v>
      </c>
      <c r="H992" s="211"/>
      <c r="I992" s="211"/>
      <c r="J992" s="211"/>
      <c r="K992" s="211"/>
      <c r="L992" s="211"/>
      <c r="M992" s="211"/>
      <c r="N992" s="211"/>
      <c r="O992" s="211"/>
      <c r="P992" s="211"/>
    </row>
    <row r="993" spans="1:16" x14ac:dyDescent="0.25">
      <c r="A993" s="189" t="s">
        <v>7382</v>
      </c>
      <c r="B993" s="189" t="s">
        <v>7413</v>
      </c>
      <c r="C993" s="189" t="s">
        <v>358</v>
      </c>
      <c r="D993" t="s">
        <v>421</v>
      </c>
      <c r="E993" t="s">
        <v>422</v>
      </c>
      <c r="F993" s="42" t="s">
        <v>118</v>
      </c>
      <c r="H993" s="211"/>
      <c r="I993" s="211"/>
      <c r="J993" s="211"/>
      <c r="K993" s="211"/>
      <c r="L993" s="211"/>
      <c r="M993" s="211"/>
      <c r="N993" s="211"/>
      <c r="O993" s="211"/>
      <c r="P993" s="211"/>
    </row>
    <row r="994" spans="1:16" x14ac:dyDescent="0.25">
      <c r="A994" s="189" t="s">
        <v>7382</v>
      </c>
      <c r="B994" s="189" t="s">
        <v>7414</v>
      </c>
      <c r="C994" s="189" t="s">
        <v>358</v>
      </c>
      <c r="D994" t="s">
        <v>415</v>
      </c>
      <c r="E994" t="s">
        <v>416</v>
      </c>
      <c r="F994" s="42" t="s">
        <v>118</v>
      </c>
      <c r="H994" s="211"/>
      <c r="I994" s="211"/>
      <c r="J994" s="211"/>
      <c r="K994" s="211"/>
      <c r="L994" s="211"/>
      <c r="M994" s="211"/>
      <c r="N994" s="211"/>
      <c r="O994" s="211"/>
      <c r="P994" s="211"/>
    </row>
    <row r="995" spans="1:16" x14ac:dyDescent="0.25">
      <c r="A995" s="189" t="s">
        <v>7382</v>
      </c>
      <c r="B995" s="189" t="s">
        <v>7415</v>
      </c>
      <c r="C995" s="189" t="s">
        <v>358</v>
      </c>
      <c r="D995" t="s">
        <v>423</v>
      </c>
      <c r="E995" t="s">
        <v>424</v>
      </c>
      <c r="F995" s="42" t="s">
        <v>118</v>
      </c>
      <c r="H995" s="211"/>
      <c r="I995" s="211"/>
      <c r="J995" s="211"/>
      <c r="K995" s="211"/>
      <c r="L995" s="211"/>
      <c r="M995" s="211"/>
      <c r="N995" s="211"/>
      <c r="O995" s="211"/>
      <c r="P995" s="211"/>
    </row>
    <row r="996" spans="1:16" x14ac:dyDescent="0.25">
      <c r="A996" s="189" t="s">
        <v>7382</v>
      </c>
      <c r="B996" s="189" t="s">
        <v>7416</v>
      </c>
      <c r="C996" s="189" t="s">
        <v>358</v>
      </c>
      <c r="D996" t="s">
        <v>394</v>
      </c>
      <c r="E996" t="s">
        <v>395</v>
      </c>
      <c r="F996" s="42" t="s">
        <v>118</v>
      </c>
      <c r="H996" s="211"/>
      <c r="I996" s="211"/>
      <c r="J996" s="211"/>
      <c r="K996" s="211"/>
      <c r="L996" s="211"/>
      <c r="M996" s="211"/>
      <c r="N996" s="211"/>
      <c r="O996" s="211"/>
      <c r="P996" s="211"/>
    </row>
    <row r="997" spans="1:16" x14ac:dyDescent="0.25">
      <c r="A997" s="189" t="s">
        <v>7382</v>
      </c>
      <c r="B997" s="189" t="s">
        <v>7417</v>
      </c>
      <c r="C997" s="189" t="s">
        <v>358</v>
      </c>
      <c r="D997" t="s">
        <v>387</v>
      </c>
      <c r="E997" t="s">
        <v>388</v>
      </c>
      <c r="F997" s="42" t="s">
        <v>118</v>
      </c>
      <c r="H997" s="211"/>
      <c r="I997" s="211"/>
      <c r="J997" s="211"/>
      <c r="K997" s="211"/>
      <c r="L997" s="211"/>
      <c r="M997" s="211"/>
      <c r="N997" s="211"/>
      <c r="O997" s="211"/>
      <c r="P997" s="211"/>
    </row>
    <row r="998" spans="1:16" x14ac:dyDescent="0.25">
      <c r="A998" s="189" t="s">
        <v>7382</v>
      </c>
      <c r="B998" s="189" t="s">
        <v>7418</v>
      </c>
      <c r="C998" s="189" t="s">
        <v>358</v>
      </c>
      <c r="D998" t="s">
        <v>391</v>
      </c>
      <c r="E998" t="s">
        <v>392</v>
      </c>
      <c r="F998" s="42" t="s">
        <v>118</v>
      </c>
      <c r="H998" s="211"/>
      <c r="I998" s="211"/>
      <c r="J998" s="211"/>
      <c r="K998" s="211"/>
      <c r="L998" s="211"/>
      <c r="M998" s="211"/>
      <c r="N998" s="211"/>
      <c r="O998" s="211"/>
      <c r="P998" s="211"/>
    </row>
    <row r="999" spans="1:16" x14ac:dyDescent="0.25">
      <c r="A999" s="189" t="s">
        <v>7382</v>
      </c>
      <c r="B999" s="189" t="s">
        <v>7419</v>
      </c>
      <c r="C999" s="189" t="s">
        <v>358</v>
      </c>
      <c r="D999" t="s">
        <v>415</v>
      </c>
      <c r="E999" t="s">
        <v>416</v>
      </c>
      <c r="F999" s="42" t="s">
        <v>118</v>
      </c>
      <c r="H999" s="211"/>
      <c r="I999" s="211"/>
      <c r="J999" s="211"/>
      <c r="K999" s="211"/>
      <c r="L999" s="211"/>
      <c r="M999" s="211"/>
      <c r="N999" s="211"/>
      <c r="O999" s="211"/>
      <c r="P999" s="211"/>
    </row>
    <row r="1000" spans="1:16" x14ac:dyDescent="0.25">
      <c r="A1000" s="189" t="s">
        <v>7382</v>
      </c>
      <c r="B1000" s="189" t="s">
        <v>7420</v>
      </c>
      <c r="C1000" s="189" t="s">
        <v>358</v>
      </c>
      <c r="D1000" t="s">
        <v>786</v>
      </c>
      <c r="E1000" t="s">
        <v>788</v>
      </c>
      <c r="F1000" s="42" t="s">
        <v>118</v>
      </c>
      <c r="H1000" s="211"/>
      <c r="I1000" s="211"/>
      <c r="J1000" s="211"/>
      <c r="K1000" s="211"/>
      <c r="L1000" s="211"/>
      <c r="M1000" s="211"/>
      <c r="N1000" s="211"/>
      <c r="O1000" s="211"/>
      <c r="P1000" s="211"/>
    </row>
    <row r="1001" spans="1:16" x14ac:dyDescent="0.25">
      <c r="A1001" s="189" t="s">
        <v>7382</v>
      </c>
      <c r="B1001" s="189" t="s">
        <v>7421</v>
      </c>
      <c r="C1001" s="189" t="s">
        <v>358</v>
      </c>
      <c r="D1001" t="s">
        <v>421</v>
      </c>
      <c r="E1001" t="s">
        <v>422</v>
      </c>
      <c r="F1001" s="42" t="s">
        <v>118</v>
      </c>
      <c r="H1001" s="211"/>
      <c r="I1001" s="211"/>
      <c r="J1001" s="211"/>
      <c r="K1001" s="211"/>
      <c r="L1001" s="211"/>
      <c r="M1001" s="211"/>
      <c r="N1001" s="211"/>
      <c r="O1001" s="211"/>
      <c r="P1001" s="211"/>
    </row>
    <row r="1002" spans="1:16" x14ac:dyDescent="0.25">
      <c r="A1002" s="189" t="s">
        <v>7382</v>
      </c>
      <c r="B1002" s="189" t="s">
        <v>7422</v>
      </c>
      <c r="C1002" s="189" t="s">
        <v>358</v>
      </c>
      <c r="D1002" t="s">
        <v>415</v>
      </c>
      <c r="E1002" t="s">
        <v>416</v>
      </c>
      <c r="F1002" s="42" t="s">
        <v>118</v>
      </c>
      <c r="H1002" s="211"/>
      <c r="I1002" s="211"/>
      <c r="J1002" s="211"/>
      <c r="K1002" s="211"/>
      <c r="L1002" s="211"/>
      <c r="M1002" s="211"/>
      <c r="N1002" s="211"/>
      <c r="O1002" s="211"/>
      <c r="P1002" s="211"/>
    </row>
    <row r="1003" spans="1:16" x14ac:dyDescent="0.25">
      <c r="A1003" s="189" t="s">
        <v>7382</v>
      </c>
      <c r="B1003" s="189" t="s">
        <v>7423</v>
      </c>
      <c r="C1003" s="189" t="s">
        <v>358</v>
      </c>
      <c r="D1003" t="s">
        <v>415</v>
      </c>
      <c r="E1003" t="s">
        <v>416</v>
      </c>
      <c r="F1003" s="42" t="s">
        <v>118</v>
      </c>
      <c r="H1003" s="211"/>
      <c r="I1003" s="211"/>
      <c r="J1003" s="211"/>
      <c r="K1003" s="211"/>
      <c r="L1003" s="211"/>
      <c r="M1003" s="211"/>
      <c r="N1003" s="211"/>
      <c r="O1003" s="211"/>
      <c r="P1003" s="211"/>
    </row>
    <row r="1004" spans="1:16" x14ac:dyDescent="0.25">
      <c r="A1004" s="189" t="s">
        <v>7382</v>
      </c>
      <c r="B1004" s="189" t="s">
        <v>7424</v>
      </c>
      <c r="C1004" s="189" t="s">
        <v>358</v>
      </c>
      <c r="D1004" t="s">
        <v>383</v>
      </c>
      <c r="E1004" t="s">
        <v>384</v>
      </c>
      <c r="F1004" s="42" t="s">
        <v>118</v>
      </c>
      <c r="H1004" s="211"/>
      <c r="I1004" s="211"/>
      <c r="J1004" s="211"/>
      <c r="K1004" s="211"/>
      <c r="L1004" s="211"/>
      <c r="M1004" s="211"/>
      <c r="N1004" s="211"/>
      <c r="O1004" s="211"/>
      <c r="P1004" s="211"/>
    </row>
    <row r="1005" spans="1:16" x14ac:dyDescent="0.25">
      <c r="A1005" s="189" t="s">
        <v>7382</v>
      </c>
      <c r="B1005" s="189" t="s">
        <v>7425</v>
      </c>
      <c r="C1005" s="189" t="s">
        <v>358</v>
      </c>
      <c r="D1005" t="s">
        <v>415</v>
      </c>
      <c r="E1005" t="s">
        <v>416</v>
      </c>
      <c r="F1005" s="42" t="s">
        <v>118</v>
      </c>
      <c r="H1005" s="211"/>
      <c r="I1005" s="211"/>
      <c r="J1005" s="211"/>
      <c r="K1005" s="211"/>
      <c r="L1005" s="211"/>
      <c r="M1005" s="211"/>
      <c r="N1005" s="211"/>
      <c r="O1005" s="211"/>
      <c r="P1005" s="211"/>
    </row>
    <row r="1006" spans="1:16" x14ac:dyDescent="0.25">
      <c r="A1006" s="189" t="s">
        <v>7382</v>
      </c>
      <c r="B1006" s="189" t="s">
        <v>7426</v>
      </c>
      <c r="C1006" s="189" t="s">
        <v>358</v>
      </c>
      <c r="D1006" t="s">
        <v>421</v>
      </c>
      <c r="E1006" t="s">
        <v>422</v>
      </c>
      <c r="F1006" s="42" t="s">
        <v>118</v>
      </c>
      <c r="H1006" s="211"/>
      <c r="I1006" s="211"/>
      <c r="J1006" s="211"/>
      <c r="K1006" s="211"/>
      <c r="L1006" s="211"/>
      <c r="M1006" s="211"/>
      <c r="N1006" s="211"/>
      <c r="O1006" s="211"/>
      <c r="P1006" s="211"/>
    </row>
    <row r="1007" spans="1:16" x14ac:dyDescent="0.25">
      <c r="A1007" s="189" t="s">
        <v>7382</v>
      </c>
      <c r="B1007" s="189" t="s">
        <v>7427</v>
      </c>
      <c r="C1007" s="189" t="s">
        <v>358</v>
      </c>
      <c r="D1007" t="s">
        <v>415</v>
      </c>
      <c r="E1007" t="s">
        <v>416</v>
      </c>
      <c r="F1007" s="42" t="s">
        <v>118</v>
      </c>
      <c r="H1007" s="211"/>
      <c r="I1007" s="211"/>
      <c r="J1007" s="211"/>
      <c r="K1007" s="211"/>
      <c r="L1007" s="211"/>
      <c r="M1007" s="211"/>
      <c r="N1007" s="211"/>
      <c r="O1007" s="211"/>
      <c r="P1007" s="211"/>
    </row>
    <row r="1008" spans="1:16" x14ac:dyDescent="0.25">
      <c r="A1008" s="189" t="s">
        <v>7382</v>
      </c>
      <c r="B1008" s="189" t="s">
        <v>7428</v>
      </c>
      <c r="C1008" s="189" t="s">
        <v>358</v>
      </c>
      <c r="D1008" t="s">
        <v>415</v>
      </c>
      <c r="E1008" t="s">
        <v>416</v>
      </c>
      <c r="F1008" s="42" t="s">
        <v>118</v>
      </c>
      <c r="H1008" s="211"/>
      <c r="I1008" s="211"/>
      <c r="J1008" s="211"/>
      <c r="K1008" s="211"/>
      <c r="L1008" s="211"/>
      <c r="M1008" s="211"/>
      <c r="N1008" s="211"/>
      <c r="O1008" s="211"/>
      <c r="P1008" s="211"/>
    </row>
    <row r="1009" spans="1:16" x14ac:dyDescent="0.25">
      <c r="A1009" s="189" t="s">
        <v>7382</v>
      </c>
      <c r="B1009" s="189" t="s">
        <v>7429</v>
      </c>
      <c r="C1009" s="189" t="s">
        <v>358</v>
      </c>
      <c r="D1009" t="s">
        <v>415</v>
      </c>
      <c r="E1009" t="s">
        <v>416</v>
      </c>
      <c r="F1009" s="42" t="s">
        <v>118</v>
      </c>
      <c r="H1009" s="211"/>
      <c r="I1009" s="211"/>
      <c r="J1009" s="211"/>
      <c r="K1009" s="211"/>
      <c r="L1009" s="211"/>
      <c r="M1009" s="211"/>
      <c r="N1009" s="211"/>
      <c r="O1009" s="211"/>
      <c r="P1009" s="211"/>
    </row>
    <row r="1010" spans="1:16" x14ac:dyDescent="0.25">
      <c r="A1010" s="189" t="s">
        <v>7382</v>
      </c>
      <c r="B1010" s="189" t="s">
        <v>7430</v>
      </c>
      <c r="C1010" s="189" t="s">
        <v>358</v>
      </c>
      <c r="D1010" t="s">
        <v>415</v>
      </c>
      <c r="E1010" t="s">
        <v>416</v>
      </c>
      <c r="F1010" s="42" t="s">
        <v>118</v>
      </c>
      <c r="H1010" s="211"/>
      <c r="I1010" s="211"/>
      <c r="J1010" s="211"/>
      <c r="K1010" s="211"/>
      <c r="L1010" s="211"/>
      <c r="M1010" s="211"/>
      <c r="N1010" s="211"/>
      <c r="O1010" s="211"/>
      <c r="P1010" s="211"/>
    </row>
    <row r="1011" spans="1:16" x14ac:dyDescent="0.25">
      <c r="A1011" s="189" t="s">
        <v>7382</v>
      </c>
      <c r="B1011" s="189" t="s">
        <v>7431</v>
      </c>
      <c r="C1011" s="189" t="s">
        <v>358</v>
      </c>
      <c r="D1011" t="s">
        <v>387</v>
      </c>
      <c r="E1011" t="s">
        <v>388</v>
      </c>
      <c r="F1011" s="42" t="s">
        <v>118</v>
      </c>
      <c r="H1011" s="211"/>
      <c r="I1011" s="211"/>
      <c r="J1011" s="211"/>
      <c r="K1011" s="211"/>
      <c r="L1011" s="211"/>
      <c r="M1011" s="211"/>
      <c r="N1011" s="211"/>
      <c r="O1011" s="211"/>
      <c r="P1011" s="211"/>
    </row>
    <row r="1012" spans="1:16" x14ac:dyDescent="0.25">
      <c r="A1012" s="189" t="s">
        <v>7382</v>
      </c>
      <c r="B1012" s="189" t="s">
        <v>7432</v>
      </c>
      <c r="C1012" s="189" t="s">
        <v>358</v>
      </c>
      <c r="D1012" t="s">
        <v>415</v>
      </c>
      <c r="E1012" t="s">
        <v>416</v>
      </c>
      <c r="F1012" s="42" t="s">
        <v>118</v>
      </c>
      <c r="H1012" s="211"/>
      <c r="I1012" s="211"/>
      <c r="J1012" s="211"/>
      <c r="K1012" s="211"/>
      <c r="L1012" s="211"/>
      <c r="M1012" s="211"/>
      <c r="N1012" s="211"/>
      <c r="O1012" s="211"/>
      <c r="P1012" s="211"/>
    </row>
    <row r="1013" spans="1:16" x14ac:dyDescent="0.25">
      <c r="A1013" s="189" t="s">
        <v>7382</v>
      </c>
      <c r="B1013" s="189" t="s">
        <v>7433</v>
      </c>
      <c r="C1013" s="189" t="s">
        <v>358</v>
      </c>
      <c r="D1013" t="s">
        <v>415</v>
      </c>
      <c r="E1013" t="s">
        <v>416</v>
      </c>
      <c r="F1013" s="42" t="s">
        <v>118</v>
      </c>
      <c r="H1013" s="211"/>
      <c r="I1013" s="211"/>
      <c r="J1013" s="211"/>
      <c r="K1013" s="211"/>
      <c r="L1013" s="211"/>
      <c r="M1013" s="211"/>
      <c r="N1013" s="211"/>
      <c r="O1013" s="211"/>
      <c r="P1013" s="211"/>
    </row>
    <row r="1014" spans="1:16" x14ac:dyDescent="0.25">
      <c r="A1014" s="189" t="s">
        <v>7382</v>
      </c>
      <c r="B1014" s="189" t="s">
        <v>7434</v>
      </c>
      <c r="C1014" s="189" t="s">
        <v>358</v>
      </c>
      <c r="D1014" t="s">
        <v>396</v>
      </c>
      <c r="E1014" t="s">
        <v>397</v>
      </c>
      <c r="F1014" s="42" t="s">
        <v>118</v>
      </c>
      <c r="H1014" s="211"/>
      <c r="I1014" s="211"/>
      <c r="J1014" s="211"/>
      <c r="K1014" s="211"/>
      <c r="L1014" s="211"/>
      <c r="M1014" s="211"/>
      <c r="N1014" s="211"/>
      <c r="O1014" s="211"/>
      <c r="P1014" s="211"/>
    </row>
    <row r="1015" spans="1:16" x14ac:dyDescent="0.25">
      <c r="A1015" s="189" t="s">
        <v>7382</v>
      </c>
      <c r="B1015" s="189" t="s">
        <v>7435</v>
      </c>
      <c r="C1015" s="189" t="s">
        <v>358</v>
      </c>
      <c r="D1015" t="s">
        <v>391</v>
      </c>
      <c r="E1015" t="s">
        <v>392</v>
      </c>
      <c r="F1015" s="42" t="s">
        <v>118</v>
      </c>
      <c r="H1015" s="211"/>
      <c r="I1015" s="211"/>
      <c r="J1015" s="211"/>
      <c r="K1015" s="211"/>
      <c r="L1015" s="211"/>
      <c r="M1015" s="211"/>
      <c r="N1015" s="211"/>
      <c r="O1015" s="211"/>
      <c r="P1015" s="211"/>
    </row>
    <row r="1016" spans="1:16" x14ac:dyDescent="0.25">
      <c r="A1016" s="189" t="s">
        <v>7382</v>
      </c>
      <c r="B1016" s="189" t="s">
        <v>7436</v>
      </c>
      <c r="C1016" s="189" t="s">
        <v>358</v>
      </c>
      <c r="D1016" t="s">
        <v>415</v>
      </c>
      <c r="E1016" t="s">
        <v>416</v>
      </c>
      <c r="F1016" s="42" t="s">
        <v>118</v>
      </c>
      <c r="H1016" s="211"/>
      <c r="I1016" s="211"/>
      <c r="J1016" s="211"/>
      <c r="K1016" s="211"/>
      <c r="L1016" s="211"/>
      <c r="M1016" s="211"/>
      <c r="N1016" s="211"/>
      <c r="O1016" s="211"/>
      <c r="P1016" s="211"/>
    </row>
    <row r="1017" spans="1:16" x14ac:dyDescent="0.25">
      <c r="A1017" s="189" t="s">
        <v>7382</v>
      </c>
      <c r="B1017" s="189" t="s">
        <v>7437</v>
      </c>
      <c r="C1017" s="189" t="s">
        <v>358</v>
      </c>
      <c r="D1017" t="s">
        <v>391</v>
      </c>
      <c r="E1017" t="s">
        <v>392</v>
      </c>
      <c r="F1017" s="42" t="s">
        <v>118</v>
      </c>
      <c r="H1017" s="211"/>
      <c r="I1017" s="211"/>
      <c r="J1017" s="211"/>
      <c r="K1017" s="211"/>
      <c r="L1017" s="211"/>
      <c r="M1017" s="211"/>
      <c r="N1017" s="211"/>
      <c r="O1017" s="211"/>
      <c r="P1017" s="211"/>
    </row>
    <row r="1018" spans="1:16" x14ac:dyDescent="0.25">
      <c r="A1018" s="189" t="s">
        <v>7382</v>
      </c>
      <c r="B1018" s="189" t="s">
        <v>7438</v>
      </c>
      <c r="C1018" s="189" t="s">
        <v>358</v>
      </c>
      <c r="D1018" t="s">
        <v>391</v>
      </c>
      <c r="E1018" t="s">
        <v>392</v>
      </c>
      <c r="F1018" s="42" t="s">
        <v>118</v>
      </c>
      <c r="H1018" s="211"/>
      <c r="I1018" s="211"/>
      <c r="J1018" s="211"/>
      <c r="K1018" s="211"/>
      <c r="L1018" s="211"/>
      <c r="M1018" s="211"/>
      <c r="N1018" s="211"/>
      <c r="O1018" s="211"/>
      <c r="P1018" s="211"/>
    </row>
    <row r="1019" spans="1:16" x14ac:dyDescent="0.25">
      <c r="A1019" s="189" t="s">
        <v>7382</v>
      </c>
      <c r="B1019" s="189" t="s">
        <v>7439</v>
      </c>
      <c r="C1019" s="189" t="s">
        <v>358</v>
      </c>
      <c r="D1019" t="s">
        <v>385</v>
      </c>
      <c r="E1019" t="s">
        <v>386</v>
      </c>
      <c r="F1019" s="42" t="s">
        <v>118</v>
      </c>
      <c r="H1019" s="211"/>
      <c r="I1019" s="211"/>
      <c r="J1019" s="211"/>
      <c r="K1019" s="211"/>
      <c r="L1019" s="211"/>
      <c r="M1019" s="211"/>
      <c r="N1019" s="211"/>
      <c r="O1019" s="211"/>
      <c r="P1019" s="211"/>
    </row>
    <row r="1020" spans="1:16" x14ac:dyDescent="0.25">
      <c r="A1020" s="189" t="s">
        <v>7382</v>
      </c>
      <c r="B1020" s="189" t="s">
        <v>7440</v>
      </c>
      <c r="C1020" s="189" t="s">
        <v>358</v>
      </c>
      <c r="D1020" t="s">
        <v>462</v>
      </c>
      <c r="E1020" t="s">
        <v>463</v>
      </c>
      <c r="F1020" s="42" t="s">
        <v>118</v>
      </c>
      <c r="H1020" s="211"/>
      <c r="I1020" s="211"/>
      <c r="J1020" s="211"/>
      <c r="K1020" s="211"/>
      <c r="L1020" s="211"/>
      <c r="M1020" s="211"/>
      <c r="N1020" s="211"/>
      <c r="O1020" s="211"/>
      <c r="P1020" s="211"/>
    </row>
    <row r="1021" spans="1:16" x14ac:dyDescent="0.25">
      <c r="A1021" s="189" t="s">
        <v>7382</v>
      </c>
      <c r="B1021" s="189" t="s">
        <v>7441</v>
      </c>
      <c r="C1021" s="189" t="s">
        <v>358</v>
      </c>
      <c r="D1021" t="s">
        <v>387</v>
      </c>
      <c r="E1021" t="s">
        <v>388</v>
      </c>
      <c r="F1021" s="42" t="s">
        <v>118</v>
      </c>
      <c r="H1021" s="211"/>
      <c r="I1021" s="211"/>
      <c r="J1021" s="211"/>
      <c r="K1021" s="211"/>
      <c r="L1021" s="211"/>
      <c r="M1021" s="211"/>
      <c r="N1021" s="211"/>
      <c r="O1021" s="211"/>
      <c r="P1021" s="211"/>
    </row>
    <row r="1022" spans="1:16" x14ac:dyDescent="0.25">
      <c r="A1022" s="189" t="s">
        <v>7382</v>
      </c>
      <c r="B1022" s="189" t="s">
        <v>7442</v>
      </c>
      <c r="C1022" s="189" t="s">
        <v>358</v>
      </c>
      <c r="D1022" t="s">
        <v>387</v>
      </c>
      <c r="E1022" t="s">
        <v>388</v>
      </c>
      <c r="F1022" s="42" t="s">
        <v>118</v>
      </c>
      <c r="H1022" s="211"/>
      <c r="I1022" s="211"/>
      <c r="J1022" s="211"/>
      <c r="K1022" s="211"/>
      <c r="L1022" s="211"/>
      <c r="M1022" s="211"/>
      <c r="N1022" s="211"/>
      <c r="O1022" s="211"/>
      <c r="P1022" s="211"/>
    </row>
    <row r="1023" spans="1:16" x14ac:dyDescent="0.25">
      <c r="A1023" s="189" t="s">
        <v>7382</v>
      </c>
      <c r="B1023" s="189" t="s">
        <v>7443</v>
      </c>
      <c r="C1023" s="189" t="s">
        <v>358</v>
      </c>
      <c r="D1023" t="s">
        <v>421</v>
      </c>
      <c r="E1023" t="s">
        <v>422</v>
      </c>
      <c r="F1023" s="42" t="s">
        <v>118</v>
      </c>
      <c r="H1023" s="211"/>
      <c r="I1023" s="211"/>
      <c r="J1023" s="211"/>
      <c r="K1023" s="211"/>
      <c r="L1023" s="211"/>
      <c r="M1023" s="211"/>
      <c r="N1023" s="211"/>
      <c r="O1023" s="211"/>
      <c r="P1023" s="211"/>
    </row>
    <row r="1024" spans="1:16" x14ac:dyDescent="0.25">
      <c r="A1024" s="189" t="s">
        <v>7382</v>
      </c>
      <c r="B1024" s="189" t="s">
        <v>7444</v>
      </c>
      <c r="C1024" s="189" t="s">
        <v>358</v>
      </c>
      <c r="D1024" t="s">
        <v>415</v>
      </c>
      <c r="E1024" t="s">
        <v>416</v>
      </c>
      <c r="F1024" s="42" t="s">
        <v>118</v>
      </c>
      <c r="H1024" s="211"/>
      <c r="I1024" s="211"/>
      <c r="J1024" s="211"/>
      <c r="K1024" s="211"/>
      <c r="L1024" s="211"/>
      <c r="M1024" s="211"/>
      <c r="N1024" s="211"/>
      <c r="O1024" s="211"/>
      <c r="P1024" s="211"/>
    </row>
    <row r="1025" spans="1:16" x14ac:dyDescent="0.25">
      <c r="A1025" s="189" t="s">
        <v>7382</v>
      </c>
      <c r="B1025" s="189" t="s">
        <v>7445</v>
      </c>
      <c r="C1025" s="189" t="s">
        <v>358</v>
      </c>
      <c r="D1025" t="s">
        <v>387</v>
      </c>
      <c r="E1025" t="s">
        <v>388</v>
      </c>
      <c r="F1025" s="42" t="s">
        <v>118</v>
      </c>
      <c r="H1025" s="211"/>
      <c r="I1025" s="211"/>
      <c r="J1025" s="211"/>
      <c r="K1025" s="211"/>
      <c r="L1025" s="211"/>
      <c r="M1025" s="211"/>
      <c r="N1025" s="211"/>
      <c r="O1025" s="211"/>
      <c r="P1025" s="211"/>
    </row>
    <row r="1026" spans="1:16" x14ac:dyDescent="0.25">
      <c r="A1026" s="189" t="s">
        <v>7382</v>
      </c>
      <c r="B1026" s="189" t="s">
        <v>7446</v>
      </c>
      <c r="C1026" s="189" t="s">
        <v>358</v>
      </c>
      <c r="D1026" t="s">
        <v>296</v>
      </c>
      <c r="E1026" t="s">
        <v>336</v>
      </c>
      <c r="F1026" s="42" t="s">
        <v>150</v>
      </c>
      <c r="H1026" s="211"/>
      <c r="I1026" s="211"/>
      <c r="J1026" s="211"/>
      <c r="K1026" s="211"/>
      <c r="L1026" s="211"/>
      <c r="M1026" s="211"/>
      <c r="N1026" s="211"/>
      <c r="O1026" s="211"/>
      <c r="P1026" s="211"/>
    </row>
    <row r="1027" spans="1:16" x14ac:dyDescent="0.25">
      <c r="A1027" s="189" t="s">
        <v>7382</v>
      </c>
      <c r="B1027" s="189" t="s">
        <v>7447</v>
      </c>
      <c r="C1027" s="189" t="s">
        <v>358</v>
      </c>
      <c r="D1027" t="s">
        <v>387</v>
      </c>
      <c r="E1027" t="s">
        <v>388</v>
      </c>
      <c r="F1027" s="42" t="s">
        <v>118</v>
      </c>
      <c r="H1027" s="211"/>
      <c r="I1027" s="211"/>
      <c r="J1027" s="211"/>
      <c r="K1027" s="211"/>
      <c r="L1027" s="211"/>
      <c r="M1027" s="211"/>
      <c r="N1027" s="211"/>
      <c r="O1027" s="211"/>
      <c r="P1027" s="211"/>
    </row>
    <row r="1028" spans="1:16" x14ac:dyDescent="0.25">
      <c r="A1028" s="189" t="s">
        <v>7382</v>
      </c>
      <c r="B1028" s="189" t="s">
        <v>7448</v>
      </c>
      <c r="C1028" s="189" t="s">
        <v>358</v>
      </c>
      <c r="D1028" t="s">
        <v>415</v>
      </c>
      <c r="E1028" t="s">
        <v>416</v>
      </c>
      <c r="F1028" s="42" t="s">
        <v>118</v>
      </c>
      <c r="H1028" s="211"/>
      <c r="I1028" s="211"/>
      <c r="J1028" s="211"/>
      <c r="K1028" s="211"/>
      <c r="L1028" s="211"/>
      <c r="M1028" s="211"/>
      <c r="N1028" s="211"/>
      <c r="O1028" s="211"/>
      <c r="P1028" s="211"/>
    </row>
    <row r="1029" spans="1:16" x14ac:dyDescent="0.25">
      <c r="A1029" s="189" t="s">
        <v>7382</v>
      </c>
      <c r="B1029" s="189" t="s">
        <v>7449</v>
      </c>
      <c r="C1029" s="189" t="s">
        <v>358</v>
      </c>
      <c r="D1029" t="s">
        <v>421</v>
      </c>
      <c r="E1029" t="s">
        <v>422</v>
      </c>
      <c r="F1029" s="42" t="s">
        <v>118</v>
      </c>
      <c r="H1029" s="211"/>
      <c r="I1029" s="211"/>
      <c r="J1029" s="211"/>
      <c r="K1029" s="211"/>
      <c r="L1029" s="211"/>
      <c r="M1029" s="211"/>
      <c r="N1029" s="211"/>
      <c r="O1029" s="211"/>
      <c r="P1029" s="211"/>
    </row>
    <row r="1030" spans="1:16" x14ac:dyDescent="0.25">
      <c r="A1030" s="189" t="s">
        <v>7382</v>
      </c>
      <c r="B1030" s="189" t="s">
        <v>7450</v>
      </c>
      <c r="C1030" s="189" t="s">
        <v>358</v>
      </c>
      <c r="D1030" t="s">
        <v>387</v>
      </c>
      <c r="E1030" t="s">
        <v>388</v>
      </c>
      <c r="F1030" s="42" t="s">
        <v>118</v>
      </c>
      <c r="H1030" s="211"/>
      <c r="I1030" s="211"/>
      <c r="J1030" s="211"/>
      <c r="K1030" s="211"/>
      <c r="L1030" s="211"/>
      <c r="M1030" s="211"/>
      <c r="N1030" s="211"/>
      <c r="O1030" s="211"/>
      <c r="P1030" s="211"/>
    </row>
    <row r="1031" spans="1:16" x14ac:dyDescent="0.25">
      <c r="A1031" s="189" t="s">
        <v>7382</v>
      </c>
      <c r="B1031" s="189" t="s">
        <v>7451</v>
      </c>
      <c r="C1031" s="189" t="s">
        <v>358</v>
      </c>
      <c r="D1031" t="s">
        <v>441</v>
      </c>
      <c r="E1031" t="s">
        <v>442</v>
      </c>
      <c r="F1031" s="42" t="s">
        <v>118</v>
      </c>
      <c r="H1031" s="211"/>
      <c r="I1031" s="211"/>
      <c r="J1031" s="211"/>
      <c r="K1031" s="211"/>
      <c r="L1031" s="211"/>
      <c r="M1031" s="211"/>
      <c r="N1031" s="211"/>
      <c r="O1031" s="211"/>
      <c r="P1031" s="211"/>
    </row>
    <row r="1032" spans="1:16" x14ac:dyDescent="0.25">
      <c r="A1032" s="189" t="s">
        <v>7382</v>
      </c>
      <c r="B1032" s="189" t="s">
        <v>7452</v>
      </c>
      <c r="C1032" s="189" t="s">
        <v>358</v>
      </c>
      <c r="D1032" t="s">
        <v>3811</v>
      </c>
      <c r="E1032" t="s">
        <v>3815</v>
      </c>
      <c r="F1032" s="42" t="s">
        <v>118</v>
      </c>
      <c r="H1032" s="211"/>
      <c r="I1032" s="211"/>
      <c r="J1032" s="211"/>
      <c r="K1032" s="211"/>
      <c r="L1032" s="211"/>
      <c r="M1032" s="211"/>
      <c r="N1032" s="211"/>
      <c r="O1032" s="211"/>
      <c r="P1032" s="211"/>
    </row>
    <row r="1033" spans="1:16" x14ac:dyDescent="0.25">
      <c r="A1033" s="189" t="s">
        <v>7382</v>
      </c>
      <c r="B1033" s="189" t="s">
        <v>7453</v>
      </c>
      <c r="C1033" s="189" t="s">
        <v>358</v>
      </c>
      <c r="D1033" t="s">
        <v>415</v>
      </c>
      <c r="E1033" t="s">
        <v>416</v>
      </c>
      <c r="F1033" s="42" t="s">
        <v>118</v>
      </c>
      <c r="H1033" s="211"/>
      <c r="I1033" s="211"/>
      <c r="J1033" s="211"/>
      <c r="K1033" s="211"/>
      <c r="L1033" s="211"/>
      <c r="M1033" s="211"/>
      <c r="N1033" s="211"/>
      <c r="O1033" s="211"/>
      <c r="P1033" s="211"/>
    </row>
    <row r="1034" spans="1:16" x14ac:dyDescent="0.25">
      <c r="A1034" s="189" t="s">
        <v>7382</v>
      </c>
      <c r="B1034" s="189" t="s">
        <v>7454</v>
      </c>
      <c r="C1034" s="189" t="s">
        <v>358</v>
      </c>
      <c r="D1034" t="s">
        <v>415</v>
      </c>
      <c r="E1034" t="s">
        <v>416</v>
      </c>
      <c r="F1034" s="42" t="s">
        <v>118</v>
      </c>
      <c r="H1034" s="211"/>
      <c r="I1034" s="211"/>
      <c r="J1034" s="211"/>
      <c r="K1034" s="211"/>
      <c r="L1034" s="211"/>
      <c r="M1034" s="211"/>
      <c r="N1034" s="211"/>
      <c r="O1034" s="211"/>
      <c r="P1034" s="211"/>
    </row>
    <row r="1035" spans="1:16" x14ac:dyDescent="0.25">
      <c r="A1035" s="189" t="s">
        <v>7382</v>
      </c>
      <c r="B1035" s="189" t="s">
        <v>7455</v>
      </c>
      <c r="C1035" s="189" t="s">
        <v>358</v>
      </c>
      <c r="D1035" t="s">
        <v>394</v>
      </c>
      <c r="E1035" t="s">
        <v>395</v>
      </c>
      <c r="F1035" s="42" t="s">
        <v>118</v>
      </c>
      <c r="H1035" s="211"/>
      <c r="I1035" s="211"/>
      <c r="J1035" s="211"/>
      <c r="K1035" s="211"/>
      <c r="L1035" s="211"/>
      <c r="M1035" s="211"/>
      <c r="N1035" s="211"/>
      <c r="O1035" s="211"/>
      <c r="P1035" s="211"/>
    </row>
    <row r="1036" spans="1:16" x14ac:dyDescent="0.25">
      <c r="A1036" s="189" t="s">
        <v>7382</v>
      </c>
      <c r="B1036" s="189" t="s">
        <v>7456</v>
      </c>
      <c r="C1036" s="189" t="s">
        <v>358</v>
      </c>
      <c r="D1036" t="s">
        <v>3811</v>
      </c>
      <c r="E1036" t="s">
        <v>3815</v>
      </c>
      <c r="F1036" s="42" t="s">
        <v>118</v>
      </c>
      <c r="H1036" s="211"/>
      <c r="I1036" s="211"/>
      <c r="J1036" s="211"/>
      <c r="K1036" s="211"/>
      <c r="L1036" s="211"/>
      <c r="M1036" s="211"/>
      <c r="N1036" s="211"/>
      <c r="O1036" s="211"/>
      <c r="P1036" s="211"/>
    </row>
    <row r="1037" spans="1:16" x14ac:dyDescent="0.25">
      <c r="A1037" s="189" t="s">
        <v>7382</v>
      </c>
      <c r="B1037" s="189" t="s">
        <v>7457</v>
      </c>
      <c r="C1037" s="189" t="s">
        <v>358</v>
      </c>
      <c r="D1037" t="s">
        <v>396</v>
      </c>
      <c r="E1037" t="s">
        <v>397</v>
      </c>
      <c r="F1037" s="42" t="s">
        <v>118</v>
      </c>
      <c r="H1037" s="211"/>
      <c r="I1037" s="211"/>
      <c r="J1037" s="211"/>
      <c r="K1037" s="211"/>
      <c r="L1037" s="211"/>
      <c r="M1037" s="211"/>
      <c r="N1037" s="211"/>
      <c r="O1037" s="211"/>
      <c r="P1037" s="211"/>
    </row>
    <row r="1038" spans="1:16" x14ac:dyDescent="0.25">
      <c r="A1038" s="189" t="s">
        <v>7382</v>
      </c>
      <c r="B1038" s="189" t="s">
        <v>7458</v>
      </c>
      <c r="C1038" s="189" t="s">
        <v>358</v>
      </c>
      <c r="D1038" t="s">
        <v>415</v>
      </c>
      <c r="E1038" t="s">
        <v>416</v>
      </c>
      <c r="F1038" s="42" t="s">
        <v>118</v>
      </c>
      <c r="H1038" s="211"/>
      <c r="I1038" s="211"/>
      <c r="J1038" s="211"/>
      <c r="K1038" s="211"/>
      <c r="L1038" s="211"/>
      <c r="M1038" s="211"/>
      <c r="N1038" s="211"/>
      <c r="O1038" s="211"/>
      <c r="P1038" s="211"/>
    </row>
    <row r="1039" spans="1:16" x14ac:dyDescent="0.25">
      <c r="A1039" s="189" t="s">
        <v>7382</v>
      </c>
      <c r="B1039" s="189" t="s">
        <v>7459</v>
      </c>
      <c r="C1039" s="189" t="s">
        <v>358</v>
      </c>
      <c r="D1039" t="s">
        <v>3811</v>
      </c>
      <c r="E1039" t="s">
        <v>3815</v>
      </c>
      <c r="F1039" s="42" t="s">
        <v>118</v>
      </c>
      <c r="H1039" s="211"/>
      <c r="I1039" s="211"/>
      <c r="J1039" s="211"/>
      <c r="K1039" s="211"/>
      <c r="L1039" s="211"/>
      <c r="M1039" s="211"/>
      <c r="N1039" s="211"/>
      <c r="O1039" s="211"/>
      <c r="P1039" s="211"/>
    </row>
    <row r="1040" spans="1:16" x14ac:dyDescent="0.25">
      <c r="A1040" s="189" t="s">
        <v>7382</v>
      </c>
      <c r="B1040" s="189" t="s">
        <v>7460</v>
      </c>
      <c r="C1040" s="189" t="s">
        <v>358</v>
      </c>
      <c r="D1040" t="s">
        <v>391</v>
      </c>
      <c r="E1040" t="s">
        <v>392</v>
      </c>
      <c r="F1040" s="42" t="s">
        <v>118</v>
      </c>
      <c r="H1040" s="211"/>
      <c r="I1040" s="211"/>
      <c r="J1040" s="211"/>
      <c r="K1040" s="211"/>
      <c r="L1040" s="211"/>
      <c r="M1040" s="211"/>
      <c r="N1040" s="211"/>
      <c r="O1040" s="211"/>
      <c r="P1040" s="211"/>
    </row>
    <row r="1041" spans="1:16" x14ac:dyDescent="0.25">
      <c r="A1041" s="189" t="s">
        <v>7382</v>
      </c>
      <c r="B1041" s="189" t="s">
        <v>7461</v>
      </c>
      <c r="C1041" s="189" t="s">
        <v>358</v>
      </c>
      <c r="D1041" t="s">
        <v>387</v>
      </c>
      <c r="E1041" t="s">
        <v>388</v>
      </c>
      <c r="F1041" s="42" t="s">
        <v>118</v>
      </c>
      <c r="H1041" s="211"/>
      <c r="I1041" s="211"/>
      <c r="J1041" s="211"/>
      <c r="K1041" s="211"/>
      <c r="L1041" s="211"/>
      <c r="M1041" s="211"/>
      <c r="N1041" s="211"/>
      <c r="O1041" s="211"/>
      <c r="P1041" s="211"/>
    </row>
    <row r="1042" spans="1:16" x14ac:dyDescent="0.25">
      <c r="A1042" s="189" t="s">
        <v>7382</v>
      </c>
      <c r="B1042" s="189" t="s">
        <v>7462</v>
      </c>
      <c r="C1042" s="189" t="s">
        <v>358</v>
      </c>
      <c r="D1042" t="s">
        <v>415</v>
      </c>
      <c r="E1042" t="s">
        <v>416</v>
      </c>
      <c r="F1042" s="42" t="s">
        <v>118</v>
      </c>
      <c r="H1042" s="211"/>
      <c r="I1042" s="211"/>
      <c r="J1042" s="211"/>
      <c r="K1042" s="211"/>
      <c r="L1042" s="211"/>
      <c r="M1042" s="211"/>
      <c r="N1042" s="211"/>
      <c r="O1042" s="211"/>
      <c r="P1042" s="211"/>
    </row>
    <row r="1043" spans="1:16" x14ac:dyDescent="0.25">
      <c r="A1043" s="189" t="s">
        <v>7382</v>
      </c>
      <c r="B1043" s="189" t="s">
        <v>7463</v>
      </c>
      <c r="C1043" s="189" t="s">
        <v>358</v>
      </c>
      <c r="D1043" t="s">
        <v>415</v>
      </c>
      <c r="E1043" t="s">
        <v>416</v>
      </c>
      <c r="F1043" s="42" t="s">
        <v>118</v>
      </c>
      <c r="H1043" s="211"/>
      <c r="I1043" s="211"/>
      <c r="J1043" s="211"/>
      <c r="K1043" s="211"/>
      <c r="L1043" s="211"/>
      <c r="M1043" s="211"/>
      <c r="N1043" s="211"/>
      <c r="O1043" s="211"/>
      <c r="P1043" s="211"/>
    </row>
    <row r="1044" spans="1:16" x14ac:dyDescent="0.25">
      <c r="A1044" s="189" t="s">
        <v>7382</v>
      </c>
      <c r="B1044" s="189" t="s">
        <v>7464</v>
      </c>
      <c r="C1044" s="189" t="s">
        <v>358</v>
      </c>
      <c r="D1044" t="s">
        <v>415</v>
      </c>
      <c r="E1044" t="s">
        <v>416</v>
      </c>
      <c r="F1044" s="42" t="s">
        <v>118</v>
      </c>
      <c r="H1044" s="211"/>
      <c r="I1044" s="211"/>
      <c r="J1044" s="211"/>
      <c r="K1044" s="211"/>
      <c r="L1044" s="211"/>
      <c r="M1044" s="211"/>
      <c r="N1044" s="211"/>
      <c r="O1044" s="211"/>
      <c r="P1044" s="211"/>
    </row>
    <row r="1045" spans="1:16" x14ac:dyDescent="0.25">
      <c r="A1045" s="189" t="s">
        <v>7382</v>
      </c>
      <c r="B1045" s="189" t="s">
        <v>7465</v>
      </c>
      <c r="C1045" s="189" t="s">
        <v>358</v>
      </c>
      <c r="D1045" t="s">
        <v>387</v>
      </c>
      <c r="E1045" t="s">
        <v>388</v>
      </c>
      <c r="F1045" s="42" t="s">
        <v>118</v>
      </c>
      <c r="H1045" s="211"/>
      <c r="I1045" s="211"/>
      <c r="J1045" s="211"/>
      <c r="K1045" s="211"/>
      <c r="L1045" s="211"/>
      <c r="M1045" s="211"/>
      <c r="N1045" s="211"/>
      <c r="O1045" s="211"/>
      <c r="P1045" s="211"/>
    </row>
    <row r="1046" spans="1:16" x14ac:dyDescent="0.25">
      <c r="A1046" s="189" t="s">
        <v>7382</v>
      </c>
      <c r="B1046" s="189" t="s">
        <v>7466</v>
      </c>
      <c r="C1046" s="189" t="s">
        <v>358</v>
      </c>
      <c r="D1046" t="s">
        <v>3811</v>
      </c>
      <c r="E1046" t="s">
        <v>3815</v>
      </c>
      <c r="F1046" s="42" t="s">
        <v>118</v>
      </c>
      <c r="H1046" s="211"/>
      <c r="I1046" s="211"/>
      <c r="J1046" s="211"/>
      <c r="K1046" s="211"/>
      <c r="L1046" s="211"/>
      <c r="M1046" s="211"/>
      <c r="N1046" s="211"/>
      <c r="O1046" s="211"/>
      <c r="P1046" s="211"/>
    </row>
    <row r="1047" spans="1:16" x14ac:dyDescent="0.25">
      <c r="A1047" s="189" t="s">
        <v>7382</v>
      </c>
      <c r="B1047" s="189" t="s">
        <v>7467</v>
      </c>
      <c r="C1047" s="189" t="s">
        <v>358</v>
      </c>
      <c r="D1047" t="s">
        <v>413</v>
      </c>
      <c r="E1047" t="s">
        <v>414</v>
      </c>
      <c r="F1047" s="42" t="s">
        <v>118</v>
      </c>
      <c r="H1047" s="211"/>
      <c r="I1047" s="211"/>
      <c r="J1047" s="211"/>
      <c r="K1047" s="211"/>
      <c r="L1047" s="211"/>
      <c r="M1047" s="211"/>
      <c r="N1047" s="211"/>
      <c r="O1047" s="211"/>
      <c r="P1047" s="211"/>
    </row>
    <row r="1048" spans="1:16" x14ac:dyDescent="0.25">
      <c r="A1048" s="189" t="s">
        <v>7468</v>
      </c>
      <c r="B1048" s="189" t="s">
        <v>7469</v>
      </c>
      <c r="C1048" s="189" t="s">
        <v>358</v>
      </c>
      <c r="D1048" t="s">
        <v>391</v>
      </c>
      <c r="E1048" t="s">
        <v>393</v>
      </c>
      <c r="F1048" s="42" t="s">
        <v>118</v>
      </c>
      <c r="H1048" s="211"/>
      <c r="I1048" s="211"/>
      <c r="J1048" s="211"/>
      <c r="K1048" s="211"/>
      <c r="L1048" s="211"/>
      <c r="M1048" s="211"/>
      <c r="N1048" s="211"/>
      <c r="O1048" s="211"/>
      <c r="P1048" s="211"/>
    </row>
    <row r="1049" spans="1:16" x14ac:dyDescent="0.25">
      <c r="A1049" s="189" t="s">
        <v>7468</v>
      </c>
      <c r="B1049" s="189" t="s">
        <v>7470</v>
      </c>
      <c r="C1049" s="189" t="s">
        <v>358</v>
      </c>
      <c r="D1049" t="s">
        <v>415</v>
      </c>
      <c r="E1049" t="s">
        <v>416</v>
      </c>
      <c r="F1049" s="42" t="s">
        <v>118</v>
      </c>
      <c r="H1049" s="211"/>
      <c r="I1049" s="211"/>
      <c r="J1049" s="211"/>
      <c r="K1049" s="211"/>
      <c r="L1049" s="211"/>
      <c r="M1049" s="211"/>
      <c r="N1049" s="211"/>
      <c r="O1049" s="211"/>
      <c r="P1049" s="211"/>
    </row>
    <row r="1050" spans="1:16" x14ac:dyDescent="0.25">
      <c r="A1050" s="189" t="s">
        <v>7468</v>
      </c>
      <c r="B1050" s="189" t="s">
        <v>7471</v>
      </c>
      <c r="C1050" s="189" t="s">
        <v>358</v>
      </c>
      <c r="D1050" t="s">
        <v>415</v>
      </c>
      <c r="E1050" t="s">
        <v>416</v>
      </c>
      <c r="F1050" s="42" t="s">
        <v>118</v>
      </c>
      <c r="H1050" s="211"/>
      <c r="I1050" s="211"/>
      <c r="J1050" s="211"/>
      <c r="K1050" s="211"/>
      <c r="L1050" s="211"/>
      <c r="M1050" s="211"/>
      <c r="N1050" s="211"/>
      <c r="O1050" s="211"/>
      <c r="P1050" s="211"/>
    </row>
    <row r="1051" spans="1:16" x14ac:dyDescent="0.25">
      <c r="A1051" s="189" t="s">
        <v>7468</v>
      </c>
      <c r="B1051" s="189" t="s">
        <v>7472</v>
      </c>
      <c r="C1051" s="189" t="s">
        <v>358</v>
      </c>
      <c r="D1051" t="s">
        <v>391</v>
      </c>
      <c r="E1051" t="s">
        <v>392</v>
      </c>
      <c r="F1051" s="42" t="s">
        <v>118</v>
      </c>
      <c r="H1051" s="211"/>
      <c r="I1051" s="211"/>
      <c r="J1051" s="211"/>
      <c r="K1051" s="211"/>
      <c r="L1051" s="211"/>
      <c r="M1051" s="211"/>
      <c r="N1051" s="211"/>
      <c r="O1051" s="211"/>
      <c r="P1051" s="211"/>
    </row>
    <row r="1052" spans="1:16" x14ac:dyDescent="0.25">
      <c r="A1052" s="189" t="s">
        <v>7468</v>
      </c>
      <c r="B1052" s="189" t="s">
        <v>7473</v>
      </c>
      <c r="C1052" s="189" t="s">
        <v>358</v>
      </c>
      <c r="D1052" t="s">
        <v>423</v>
      </c>
      <c r="E1052" t="s">
        <v>424</v>
      </c>
      <c r="F1052" s="42" t="s">
        <v>118</v>
      </c>
      <c r="H1052" s="211"/>
      <c r="I1052" s="211"/>
      <c r="J1052" s="211"/>
      <c r="K1052" s="211"/>
      <c r="L1052" s="211"/>
      <c r="M1052" s="211"/>
      <c r="N1052" s="211"/>
      <c r="O1052" s="211"/>
      <c r="P1052" s="211"/>
    </row>
    <row r="1053" spans="1:16" x14ac:dyDescent="0.25">
      <c r="A1053" s="189" t="s">
        <v>7468</v>
      </c>
      <c r="B1053" s="189" t="s">
        <v>7474</v>
      </c>
      <c r="C1053" s="189" t="s">
        <v>358</v>
      </c>
      <c r="D1053" t="s">
        <v>423</v>
      </c>
      <c r="E1053" t="s">
        <v>424</v>
      </c>
      <c r="F1053" s="42" t="s">
        <v>118</v>
      </c>
      <c r="H1053" s="211"/>
      <c r="I1053" s="211"/>
      <c r="J1053" s="211"/>
      <c r="K1053" s="211"/>
      <c r="L1053" s="211"/>
      <c r="M1053" s="211"/>
      <c r="N1053" s="211"/>
      <c r="O1053" s="211"/>
      <c r="P1053" s="211"/>
    </row>
    <row r="1054" spans="1:16" x14ac:dyDescent="0.25">
      <c r="A1054" s="189" t="s">
        <v>7468</v>
      </c>
      <c r="B1054" s="189" t="s">
        <v>7475</v>
      </c>
      <c r="C1054" s="189" t="s">
        <v>358</v>
      </c>
      <c r="D1054" t="s">
        <v>413</v>
      </c>
      <c r="E1054" t="s">
        <v>414</v>
      </c>
      <c r="F1054" s="42" t="s">
        <v>118</v>
      </c>
      <c r="H1054" s="211"/>
      <c r="I1054" s="211"/>
      <c r="J1054" s="211"/>
      <c r="K1054" s="211"/>
      <c r="L1054" s="211"/>
      <c r="M1054" s="211"/>
      <c r="N1054" s="211"/>
      <c r="O1054" s="211"/>
      <c r="P1054" s="211"/>
    </row>
    <row r="1055" spans="1:16" x14ac:dyDescent="0.25">
      <c r="A1055" s="189" t="s">
        <v>7468</v>
      </c>
      <c r="B1055" s="189" t="s">
        <v>7476</v>
      </c>
      <c r="C1055" s="189" t="s">
        <v>358</v>
      </c>
      <c r="D1055" t="s">
        <v>343</v>
      </c>
      <c r="E1055" t="s">
        <v>6106</v>
      </c>
      <c r="F1055" s="42" t="s">
        <v>150</v>
      </c>
      <c r="H1055" s="211"/>
      <c r="I1055" s="211"/>
      <c r="J1055" s="211"/>
      <c r="K1055" s="211"/>
      <c r="L1055" s="211"/>
      <c r="M1055" s="211"/>
      <c r="N1055" s="211"/>
      <c r="O1055" s="211"/>
      <c r="P1055" s="211"/>
    </row>
    <row r="1056" spans="1:16" x14ac:dyDescent="0.25">
      <c r="A1056" s="189" t="s">
        <v>7468</v>
      </c>
      <c r="B1056" s="189" t="s">
        <v>7477</v>
      </c>
      <c r="C1056" s="189" t="s">
        <v>358</v>
      </c>
      <c r="D1056" t="s">
        <v>391</v>
      </c>
      <c r="E1056" t="s">
        <v>392</v>
      </c>
      <c r="F1056" s="42" t="s">
        <v>118</v>
      </c>
      <c r="H1056" s="211"/>
      <c r="I1056" s="211"/>
      <c r="J1056" s="211"/>
      <c r="K1056" s="211"/>
      <c r="L1056" s="211"/>
      <c r="M1056" s="211"/>
      <c r="N1056" s="211"/>
      <c r="O1056" s="211"/>
      <c r="P1056" s="211"/>
    </row>
    <row r="1057" spans="1:16" x14ac:dyDescent="0.25">
      <c r="A1057" s="189" t="s">
        <v>7468</v>
      </c>
      <c r="B1057" s="189" t="s">
        <v>7478</v>
      </c>
      <c r="C1057" s="189" t="s">
        <v>358</v>
      </c>
      <c r="D1057" t="s">
        <v>421</v>
      </c>
      <c r="E1057" t="s">
        <v>422</v>
      </c>
      <c r="F1057" s="42" t="s">
        <v>118</v>
      </c>
      <c r="H1057" s="211"/>
      <c r="I1057" s="211"/>
      <c r="J1057" s="211"/>
      <c r="K1057" s="211"/>
      <c r="L1057" s="211"/>
      <c r="M1057" s="211"/>
      <c r="N1057" s="211"/>
      <c r="O1057" s="211"/>
      <c r="P1057" s="211"/>
    </row>
    <row r="1058" spans="1:16" x14ac:dyDescent="0.25">
      <c r="A1058" s="189" t="s">
        <v>7468</v>
      </c>
      <c r="B1058" s="189" t="s">
        <v>7479</v>
      </c>
      <c r="C1058" s="189" t="s">
        <v>358</v>
      </c>
      <c r="D1058" t="s">
        <v>425</v>
      </c>
      <c r="E1058" t="s">
        <v>426</v>
      </c>
      <c r="F1058" s="42" t="s">
        <v>118</v>
      </c>
      <c r="H1058" s="211"/>
      <c r="I1058" s="211"/>
      <c r="J1058" s="211"/>
      <c r="K1058" s="211"/>
      <c r="L1058" s="211"/>
      <c r="M1058" s="211"/>
      <c r="N1058" s="211"/>
      <c r="O1058" s="211"/>
      <c r="P1058" s="211"/>
    </row>
    <row r="1059" spans="1:16" x14ac:dyDescent="0.25">
      <c r="A1059" s="189" t="s">
        <v>7468</v>
      </c>
      <c r="B1059" s="189" t="s">
        <v>7480</v>
      </c>
      <c r="C1059" s="189" t="s">
        <v>358</v>
      </c>
      <c r="D1059" t="s">
        <v>437</v>
      </c>
      <c r="E1059" t="s">
        <v>449</v>
      </c>
      <c r="F1059" s="42" t="s">
        <v>118</v>
      </c>
      <c r="H1059" s="211"/>
      <c r="I1059" s="211"/>
      <c r="J1059" s="211"/>
      <c r="K1059" s="211"/>
      <c r="L1059" s="211"/>
      <c r="M1059" s="211"/>
      <c r="N1059" s="211"/>
      <c r="O1059" s="211"/>
      <c r="P1059" s="211"/>
    </row>
    <row r="1060" spans="1:16" x14ac:dyDescent="0.25">
      <c r="A1060" s="189" t="s">
        <v>7468</v>
      </c>
      <c r="B1060" s="189" t="s">
        <v>7481</v>
      </c>
      <c r="C1060" s="189" t="s">
        <v>358</v>
      </c>
      <c r="D1060" t="s">
        <v>421</v>
      </c>
      <c r="E1060" t="s">
        <v>422</v>
      </c>
      <c r="F1060" s="42" t="s">
        <v>118</v>
      </c>
      <c r="H1060" s="211"/>
      <c r="I1060" s="211"/>
      <c r="J1060" s="211"/>
      <c r="K1060" s="211"/>
      <c r="L1060" s="211"/>
      <c r="M1060" s="211"/>
      <c r="N1060" s="211"/>
      <c r="O1060" s="211"/>
      <c r="P1060" s="211"/>
    </row>
    <row r="1061" spans="1:16" x14ac:dyDescent="0.25">
      <c r="A1061" s="189" t="s">
        <v>7468</v>
      </c>
      <c r="B1061" s="189" t="s">
        <v>7482</v>
      </c>
      <c r="C1061" s="189" t="s">
        <v>358</v>
      </c>
      <c r="D1061" t="s">
        <v>423</v>
      </c>
      <c r="E1061" t="s">
        <v>424</v>
      </c>
      <c r="F1061" s="42" t="s">
        <v>118</v>
      </c>
      <c r="H1061" s="211"/>
      <c r="I1061" s="211"/>
      <c r="J1061" s="211"/>
      <c r="K1061" s="211"/>
      <c r="L1061" s="211"/>
      <c r="M1061" s="211"/>
      <c r="N1061" s="211"/>
      <c r="O1061" s="211"/>
      <c r="P1061" s="211"/>
    </row>
    <row r="1062" spans="1:16" x14ac:dyDescent="0.25">
      <c r="A1062" s="189" t="s">
        <v>7468</v>
      </c>
      <c r="B1062" s="189" t="s">
        <v>7483</v>
      </c>
      <c r="C1062" s="189" t="s">
        <v>358</v>
      </c>
      <c r="D1062" t="s">
        <v>415</v>
      </c>
      <c r="E1062" t="s">
        <v>416</v>
      </c>
      <c r="F1062" s="42" t="s">
        <v>118</v>
      </c>
      <c r="H1062" s="211"/>
      <c r="I1062" s="211"/>
      <c r="J1062" s="211"/>
      <c r="K1062" s="211"/>
      <c r="L1062" s="211"/>
      <c r="M1062" s="211"/>
      <c r="N1062" s="211"/>
      <c r="O1062" s="211"/>
      <c r="P1062" s="211"/>
    </row>
    <row r="1063" spans="1:16" x14ac:dyDescent="0.25">
      <c r="A1063" s="189" t="s">
        <v>7468</v>
      </c>
      <c r="B1063" s="189" t="s">
        <v>7484</v>
      </c>
      <c r="C1063" s="189" t="s">
        <v>358</v>
      </c>
      <c r="D1063" t="s">
        <v>423</v>
      </c>
      <c r="E1063" t="s">
        <v>424</v>
      </c>
      <c r="F1063" s="42" t="s">
        <v>118</v>
      </c>
      <c r="H1063" s="211"/>
      <c r="I1063" s="211"/>
      <c r="J1063" s="211"/>
      <c r="K1063" s="211"/>
      <c r="L1063" s="211"/>
      <c r="M1063" s="211"/>
      <c r="N1063" s="211"/>
      <c r="O1063" s="211"/>
      <c r="P1063" s="211"/>
    </row>
    <row r="1064" spans="1:16" x14ac:dyDescent="0.25">
      <c r="A1064" s="189" t="s">
        <v>7468</v>
      </c>
      <c r="B1064" s="189" t="s">
        <v>7485</v>
      </c>
      <c r="C1064" s="189" t="s">
        <v>358</v>
      </c>
      <c r="D1064" t="s">
        <v>423</v>
      </c>
      <c r="E1064" t="s">
        <v>424</v>
      </c>
      <c r="F1064" s="42" t="s">
        <v>118</v>
      </c>
      <c r="H1064" s="211"/>
      <c r="I1064" s="211"/>
      <c r="J1064" s="211"/>
      <c r="K1064" s="211"/>
      <c r="L1064" s="211"/>
      <c r="M1064" s="211"/>
      <c r="N1064" s="211"/>
      <c r="O1064" s="211"/>
      <c r="P1064" s="211"/>
    </row>
    <row r="1065" spans="1:16" x14ac:dyDescent="0.25">
      <c r="A1065" s="189" t="s">
        <v>7468</v>
      </c>
      <c r="B1065" s="189" t="s">
        <v>7486</v>
      </c>
      <c r="C1065" s="189" t="s">
        <v>358</v>
      </c>
      <c r="D1065" t="s">
        <v>391</v>
      </c>
      <c r="E1065" t="s">
        <v>392</v>
      </c>
      <c r="F1065" s="42" t="s">
        <v>118</v>
      </c>
      <c r="H1065" s="211"/>
      <c r="I1065" s="211"/>
      <c r="J1065" s="211"/>
      <c r="K1065" s="211"/>
      <c r="L1065" s="211"/>
      <c r="M1065" s="211"/>
      <c r="N1065" s="211"/>
      <c r="O1065" s="211"/>
      <c r="P1065" s="211"/>
    </row>
    <row r="1066" spans="1:16" x14ac:dyDescent="0.25">
      <c r="A1066" s="189" t="s">
        <v>7468</v>
      </c>
      <c r="B1066" s="189" t="s">
        <v>7487</v>
      </c>
      <c r="C1066" s="189" t="s">
        <v>358</v>
      </c>
      <c r="D1066" t="s">
        <v>413</v>
      </c>
      <c r="E1066" t="s">
        <v>414</v>
      </c>
      <c r="F1066" s="42" t="s">
        <v>118</v>
      </c>
      <c r="H1066" s="211"/>
      <c r="I1066" s="211"/>
      <c r="J1066" s="211"/>
      <c r="K1066" s="211"/>
      <c r="L1066" s="211"/>
      <c r="M1066" s="211"/>
      <c r="N1066" s="211"/>
      <c r="O1066" s="211"/>
      <c r="P1066" s="211"/>
    </row>
    <row r="1067" spans="1:16" x14ac:dyDescent="0.25">
      <c r="A1067" s="189" t="s">
        <v>7468</v>
      </c>
      <c r="B1067" s="189" t="s">
        <v>7488</v>
      </c>
      <c r="C1067" s="189" t="s">
        <v>358</v>
      </c>
      <c r="D1067" t="s">
        <v>296</v>
      </c>
      <c r="E1067" t="s">
        <v>336</v>
      </c>
      <c r="F1067" s="42" t="s">
        <v>150</v>
      </c>
      <c r="H1067" s="211"/>
      <c r="I1067" s="211"/>
      <c r="J1067" s="211"/>
      <c r="K1067" s="211"/>
      <c r="L1067" s="211"/>
      <c r="M1067" s="211"/>
      <c r="N1067" s="211"/>
      <c r="O1067" s="211"/>
      <c r="P1067" s="211"/>
    </row>
    <row r="1068" spans="1:16" x14ac:dyDescent="0.25">
      <c r="A1068" s="189" t="s">
        <v>7468</v>
      </c>
      <c r="B1068" s="189" t="s">
        <v>7489</v>
      </c>
      <c r="C1068" s="189" t="s">
        <v>358</v>
      </c>
      <c r="D1068" t="s">
        <v>3811</v>
      </c>
      <c r="E1068" t="s">
        <v>3815</v>
      </c>
      <c r="F1068" s="42" t="s">
        <v>118</v>
      </c>
      <c r="H1068" s="211"/>
      <c r="I1068" s="211"/>
      <c r="J1068" s="211"/>
      <c r="K1068" s="211"/>
      <c r="L1068" s="211"/>
      <c r="M1068" s="211"/>
      <c r="N1068" s="211"/>
      <c r="O1068" s="211"/>
      <c r="P1068" s="211"/>
    </row>
    <row r="1069" spans="1:16" x14ac:dyDescent="0.25">
      <c r="A1069" s="189" t="s">
        <v>7468</v>
      </c>
      <c r="B1069" s="189" t="s">
        <v>7490</v>
      </c>
      <c r="C1069" s="189" t="s">
        <v>358</v>
      </c>
      <c r="D1069" t="s">
        <v>413</v>
      </c>
      <c r="E1069" t="s">
        <v>414</v>
      </c>
      <c r="F1069" s="42" t="s">
        <v>118</v>
      </c>
      <c r="H1069" s="211"/>
      <c r="I1069" s="211"/>
      <c r="J1069" s="211"/>
      <c r="K1069" s="211"/>
      <c r="L1069" s="211"/>
      <c r="M1069" s="211"/>
      <c r="N1069" s="211"/>
      <c r="O1069" s="211"/>
      <c r="P1069" s="211"/>
    </row>
    <row r="1070" spans="1:16" x14ac:dyDescent="0.25">
      <c r="A1070" s="189" t="s">
        <v>7468</v>
      </c>
      <c r="B1070" s="189" t="s">
        <v>7491</v>
      </c>
      <c r="C1070" s="189" t="s">
        <v>358</v>
      </c>
      <c r="D1070" t="s">
        <v>413</v>
      </c>
      <c r="E1070" t="s">
        <v>414</v>
      </c>
      <c r="F1070" s="42" t="s">
        <v>118</v>
      </c>
      <c r="H1070" s="211"/>
      <c r="I1070" s="211"/>
      <c r="J1070" s="211"/>
      <c r="K1070" s="211"/>
      <c r="L1070" s="211"/>
      <c r="M1070" s="211"/>
      <c r="N1070" s="211"/>
      <c r="O1070" s="211"/>
      <c r="P1070" s="211"/>
    </row>
    <row r="1071" spans="1:16" x14ac:dyDescent="0.25">
      <c r="A1071" s="189" t="s">
        <v>7468</v>
      </c>
      <c r="B1071" s="189" t="s">
        <v>7492</v>
      </c>
      <c r="C1071" s="189" t="s">
        <v>358</v>
      </c>
      <c r="D1071" t="s">
        <v>387</v>
      </c>
      <c r="E1071" t="s">
        <v>388</v>
      </c>
      <c r="F1071" s="42" t="s">
        <v>118</v>
      </c>
      <c r="H1071" s="211"/>
      <c r="I1071" s="211"/>
      <c r="J1071" s="211"/>
      <c r="K1071" s="211"/>
      <c r="L1071" s="211"/>
      <c r="M1071" s="211"/>
      <c r="N1071" s="211"/>
      <c r="O1071" s="211"/>
      <c r="P1071" s="211"/>
    </row>
    <row r="1072" spans="1:16" x14ac:dyDescent="0.25">
      <c r="A1072" s="189" t="s">
        <v>7468</v>
      </c>
      <c r="B1072" s="189" t="s">
        <v>7493</v>
      </c>
      <c r="C1072" s="189" t="s">
        <v>358</v>
      </c>
      <c r="D1072" t="s">
        <v>413</v>
      </c>
      <c r="E1072" t="s">
        <v>414</v>
      </c>
      <c r="F1072" s="42" t="s">
        <v>118</v>
      </c>
      <c r="H1072" s="211"/>
      <c r="I1072" s="211"/>
      <c r="J1072" s="211"/>
      <c r="K1072" s="211"/>
      <c r="L1072" s="211"/>
      <c r="M1072" s="211"/>
      <c r="N1072" s="211"/>
      <c r="O1072" s="211"/>
      <c r="P1072" s="211"/>
    </row>
    <row r="1073" spans="1:16" x14ac:dyDescent="0.25">
      <c r="A1073" s="189" t="s">
        <v>7468</v>
      </c>
      <c r="B1073" s="189" t="s">
        <v>7494</v>
      </c>
      <c r="C1073" s="189" t="s">
        <v>358</v>
      </c>
      <c r="D1073" t="s">
        <v>387</v>
      </c>
      <c r="E1073" t="s">
        <v>388</v>
      </c>
      <c r="F1073" s="42" t="s">
        <v>118</v>
      </c>
      <c r="H1073" s="211"/>
      <c r="I1073" s="211"/>
      <c r="J1073" s="211"/>
      <c r="K1073" s="211"/>
      <c r="L1073" s="211"/>
      <c r="M1073" s="211"/>
      <c r="N1073" s="211"/>
      <c r="O1073" s="211"/>
      <c r="P1073" s="211"/>
    </row>
    <row r="1074" spans="1:16" x14ac:dyDescent="0.25">
      <c r="A1074" s="189" t="s">
        <v>7468</v>
      </c>
      <c r="B1074" s="189" t="s">
        <v>7495</v>
      </c>
      <c r="C1074" s="189" t="s">
        <v>358</v>
      </c>
      <c r="D1074" t="s">
        <v>421</v>
      </c>
      <c r="E1074" t="s">
        <v>422</v>
      </c>
      <c r="F1074" s="42" t="s">
        <v>118</v>
      </c>
      <c r="H1074" s="211"/>
      <c r="I1074" s="211"/>
      <c r="J1074" s="211"/>
      <c r="K1074" s="211"/>
      <c r="L1074" s="211"/>
      <c r="M1074" s="211"/>
      <c r="N1074" s="211"/>
      <c r="O1074" s="211"/>
      <c r="P1074" s="211"/>
    </row>
    <row r="1075" spans="1:16" x14ac:dyDescent="0.25">
      <c r="A1075" s="189" t="s">
        <v>7468</v>
      </c>
      <c r="B1075" s="189" t="s">
        <v>7496</v>
      </c>
      <c r="C1075" s="189" t="s">
        <v>358</v>
      </c>
      <c r="D1075" t="s">
        <v>387</v>
      </c>
      <c r="E1075" t="s">
        <v>388</v>
      </c>
      <c r="F1075" s="42" t="s">
        <v>118</v>
      </c>
      <c r="H1075" s="211"/>
      <c r="I1075" s="211"/>
      <c r="J1075" s="211"/>
      <c r="K1075" s="211"/>
      <c r="L1075" s="211"/>
      <c r="M1075" s="211"/>
      <c r="N1075" s="211"/>
      <c r="O1075" s="211"/>
      <c r="P1075" s="211"/>
    </row>
    <row r="1076" spans="1:16" x14ac:dyDescent="0.25">
      <c r="A1076" s="189" t="s">
        <v>7468</v>
      </c>
      <c r="B1076" s="189" t="s">
        <v>7497</v>
      </c>
      <c r="C1076" s="189" t="s">
        <v>358</v>
      </c>
      <c r="D1076" t="s">
        <v>394</v>
      </c>
      <c r="E1076" t="s">
        <v>395</v>
      </c>
      <c r="F1076" s="42" t="s">
        <v>118</v>
      </c>
      <c r="H1076" s="211"/>
      <c r="I1076" s="211"/>
      <c r="J1076" s="211"/>
      <c r="K1076" s="211"/>
      <c r="L1076" s="211"/>
      <c r="M1076" s="211"/>
      <c r="N1076" s="211"/>
      <c r="O1076" s="211"/>
      <c r="P1076" s="211"/>
    </row>
    <row r="1077" spans="1:16" x14ac:dyDescent="0.25">
      <c r="A1077" s="189" t="s">
        <v>7468</v>
      </c>
      <c r="B1077" s="189" t="s">
        <v>7498</v>
      </c>
      <c r="C1077" s="189" t="s">
        <v>358</v>
      </c>
      <c r="D1077" t="s">
        <v>413</v>
      </c>
      <c r="E1077" t="s">
        <v>414</v>
      </c>
      <c r="F1077" s="42" t="s">
        <v>118</v>
      </c>
      <c r="H1077" s="211"/>
      <c r="I1077" s="211"/>
      <c r="J1077" s="211"/>
      <c r="K1077" s="211"/>
      <c r="L1077" s="211"/>
      <c r="M1077" s="211"/>
      <c r="N1077" s="211"/>
      <c r="O1077" s="211"/>
      <c r="P1077" s="211"/>
    </row>
    <row r="1078" spans="1:16" x14ac:dyDescent="0.25">
      <c r="A1078" s="189" t="s">
        <v>7468</v>
      </c>
      <c r="B1078" s="189" t="s">
        <v>7499</v>
      </c>
      <c r="C1078" s="189" t="s">
        <v>358</v>
      </c>
      <c r="D1078" t="s">
        <v>423</v>
      </c>
      <c r="E1078" t="s">
        <v>424</v>
      </c>
      <c r="F1078" s="42" t="s">
        <v>118</v>
      </c>
      <c r="H1078" s="211"/>
      <c r="I1078" s="211"/>
      <c r="J1078" s="211"/>
      <c r="K1078" s="211"/>
      <c r="L1078" s="211"/>
      <c r="M1078" s="211"/>
      <c r="N1078" s="211"/>
      <c r="O1078" s="211"/>
      <c r="P1078" s="211"/>
    </row>
    <row r="1079" spans="1:16" x14ac:dyDescent="0.25">
      <c r="A1079" s="189" t="s">
        <v>7468</v>
      </c>
      <c r="B1079" s="189" t="s">
        <v>7500</v>
      </c>
      <c r="C1079" s="189" t="s">
        <v>358</v>
      </c>
      <c r="D1079" t="s">
        <v>423</v>
      </c>
      <c r="E1079" t="s">
        <v>424</v>
      </c>
      <c r="F1079" s="42" t="s">
        <v>118</v>
      </c>
      <c r="H1079" s="211"/>
      <c r="I1079" s="211"/>
      <c r="J1079" s="211"/>
      <c r="K1079" s="211"/>
      <c r="L1079" s="211"/>
      <c r="M1079" s="211"/>
      <c r="N1079" s="211"/>
      <c r="O1079" s="211"/>
      <c r="P1079" s="211"/>
    </row>
    <row r="1080" spans="1:16" x14ac:dyDescent="0.25">
      <c r="A1080" s="189" t="s">
        <v>7468</v>
      </c>
      <c r="B1080" s="189" t="s">
        <v>7501</v>
      </c>
      <c r="C1080" s="189" t="s">
        <v>358</v>
      </c>
      <c r="D1080" t="s">
        <v>387</v>
      </c>
      <c r="E1080" t="s">
        <v>388</v>
      </c>
      <c r="F1080" s="42" t="s">
        <v>118</v>
      </c>
      <c r="H1080" s="211"/>
      <c r="I1080" s="211"/>
      <c r="J1080" s="211"/>
      <c r="K1080" s="211"/>
      <c r="L1080" s="211"/>
      <c r="M1080" s="211"/>
      <c r="N1080" s="211"/>
      <c r="O1080" s="211"/>
      <c r="P1080" s="211"/>
    </row>
    <row r="1081" spans="1:16" x14ac:dyDescent="0.25">
      <c r="A1081" s="189" t="s">
        <v>7468</v>
      </c>
      <c r="B1081" s="189" t="s">
        <v>7502</v>
      </c>
      <c r="C1081" s="189" t="s">
        <v>358</v>
      </c>
      <c r="D1081" t="s">
        <v>387</v>
      </c>
      <c r="E1081" t="s">
        <v>388</v>
      </c>
      <c r="F1081" s="42" t="s">
        <v>118</v>
      </c>
      <c r="H1081" s="211"/>
      <c r="I1081" s="211"/>
      <c r="J1081" s="211"/>
      <c r="K1081" s="211"/>
      <c r="L1081" s="211"/>
      <c r="M1081" s="211"/>
      <c r="N1081" s="211"/>
      <c r="O1081" s="211"/>
      <c r="P1081" s="211"/>
    </row>
    <row r="1082" spans="1:16" x14ac:dyDescent="0.25">
      <c r="A1082" s="189" t="s">
        <v>7468</v>
      </c>
      <c r="B1082" s="189" t="s">
        <v>7503</v>
      </c>
      <c r="C1082" s="189" t="s">
        <v>358</v>
      </c>
      <c r="D1082" t="s">
        <v>383</v>
      </c>
      <c r="E1082" t="s">
        <v>384</v>
      </c>
      <c r="F1082" s="42" t="s">
        <v>118</v>
      </c>
      <c r="H1082" s="211"/>
      <c r="I1082" s="211"/>
      <c r="J1082" s="211"/>
      <c r="K1082" s="211"/>
      <c r="L1082" s="211"/>
      <c r="M1082" s="211"/>
      <c r="N1082" s="211"/>
      <c r="O1082" s="211"/>
      <c r="P1082" s="211"/>
    </row>
    <row r="1083" spans="1:16" x14ac:dyDescent="0.25">
      <c r="A1083" s="189" t="s">
        <v>7468</v>
      </c>
      <c r="B1083" s="189" t="s">
        <v>7504</v>
      </c>
      <c r="C1083" s="189" t="s">
        <v>358</v>
      </c>
      <c r="D1083" t="s">
        <v>415</v>
      </c>
      <c r="E1083" t="s">
        <v>416</v>
      </c>
      <c r="F1083" s="42" t="s">
        <v>118</v>
      </c>
      <c r="H1083" s="211"/>
      <c r="I1083" s="211"/>
      <c r="J1083" s="211"/>
      <c r="K1083" s="211"/>
      <c r="L1083" s="211"/>
      <c r="M1083" s="211"/>
      <c r="N1083" s="211"/>
      <c r="O1083" s="211"/>
      <c r="P1083" s="211"/>
    </row>
    <row r="1084" spans="1:16" x14ac:dyDescent="0.25">
      <c r="A1084" s="189" t="s">
        <v>7468</v>
      </c>
      <c r="B1084" s="189" t="s">
        <v>7505</v>
      </c>
      <c r="C1084" s="189" t="s">
        <v>358</v>
      </c>
      <c r="D1084" t="s">
        <v>415</v>
      </c>
      <c r="E1084" t="s">
        <v>416</v>
      </c>
      <c r="F1084" s="42" t="s">
        <v>118</v>
      </c>
      <c r="H1084" s="211"/>
      <c r="I1084" s="211"/>
      <c r="J1084" s="211"/>
      <c r="K1084" s="211"/>
      <c r="L1084" s="211"/>
      <c r="M1084" s="211"/>
      <c r="N1084" s="211"/>
      <c r="O1084" s="211"/>
      <c r="P1084" s="211"/>
    </row>
    <row r="1085" spans="1:16" x14ac:dyDescent="0.25">
      <c r="A1085" s="189" t="s">
        <v>7468</v>
      </c>
      <c r="B1085" s="189" t="s">
        <v>7506</v>
      </c>
      <c r="C1085" s="189" t="s">
        <v>358</v>
      </c>
      <c r="D1085" t="s">
        <v>415</v>
      </c>
      <c r="E1085" t="s">
        <v>416</v>
      </c>
      <c r="F1085" s="42" t="s">
        <v>118</v>
      </c>
      <c r="H1085" s="211"/>
      <c r="I1085" s="211"/>
      <c r="J1085" s="211"/>
      <c r="K1085" s="211"/>
      <c r="L1085" s="211"/>
      <c r="M1085" s="211"/>
      <c r="N1085" s="211"/>
      <c r="O1085" s="211"/>
      <c r="P1085" s="211"/>
    </row>
    <row r="1086" spans="1:16" x14ac:dyDescent="0.25">
      <c r="A1086" s="189" t="s">
        <v>7468</v>
      </c>
      <c r="B1086" s="189" t="s">
        <v>7507</v>
      </c>
      <c r="C1086" s="189" t="s">
        <v>358</v>
      </c>
      <c r="D1086" t="s">
        <v>413</v>
      </c>
      <c r="E1086" t="s">
        <v>414</v>
      </c>
      <c r="F1086" s="42" t="s">
        <v>118</v>
      </c>
      <c r="H1086" s="211"/>
      <c r="I1086" s="211"/>
      <c r="J1086" s="211"/>
      <c r="K1086" s="211"/>
      <c r="L1086" s="211"/>
      <c r="M1086" s="211"/>
      <c r="N1086" s="211"/>
      <c r="O1086" s="211"/>
      <c r="P1086" s="211"/>
    </row>
    <row r="1087" spans="1:16" x14ac:dyDescent="0.25">
      <c r="A1087" s="189" t="s">
        <v>7468</v>
      </c>
      <c r="B1087" s="189" t="s">
        <v>7508</v>
      </c>
      <c r="C1087" s="189" t="s">
        <v>358</v>
      </c>
      <c r="D1087" t="s">
        <v>415</v>
      </c>
      <c r="E1087" t="s">
        <v>416</v>
      </c>
      <c r="F1087" s="42" t="s">
        <v>118</v>
      </c>
      <c r="H1087" s="211"/>
      <c r="I1087" s="211"/>
      <c r="J1087" s="211"/>
      <c r="K1087" s="211"/>
      <c r="L1087" s="211"/>
      <c r="M1087" s="211"/>
      <c r="N1087" s="211"/>
      <c r="O1087" s="211"/>
      <c r="P1087" s="211"/>
    </row>
    <row r="1088" spans="1:16" x14ac:dyDescent="0.25">
      <c r="A1088" s="189" t="s">
        <v>7468</v>
      </c>
      <c r="B1088" s="189" t="s">
        <v>7509</v>
      </c>
      <c r="C1088" s="189" t="s">
        <v>358</v>
      </c>
      <c r="D1088" t="s">
        <v>415</v>
      </c>
      <c r="E1088" t="s">
        <v>416</v>
      </c>
      <c r="F1088" s="42" t="s">
        <v>118</v>
      </c>
      <c r="H1088" s="211"/>
      <c r="I1088" s="211"/>
      <c r="J1088" s="211"/>
      <c r="K1088" s="211"/>
      <c r="L1088" s="211"/>
      <c r="M1088" s="211"/>
      <c r="N1088" s="211"/>
      <c r="O1088" s="211"/>
      <c r="P1088" s="211"/>
    </row>
    <row r="1089" spans="1:16" x14ac:dyDescent="0.25">
      <c r="A1089" s="189" t="s">
        <v>7468</v>
      </c>
      <c r="B1089" s="189" t="s">
        <v>7510</v>
      </c>
      <c r="C1089" s="189" t="s">
        <v>358</v>
      </c>
      <c r="D1089" t="s">
        <v>387</v>
      </c>
      <c r="E1089" t="s">
        <v>388</v>
      </c>
      <c r="F1089" s="42" t="s">
        <v>118</v>
      </c>
      <c r="H1089" s="211"/>
      <c r="I1089" s="211"/>
      <c r="J1089" s="211"/>
      <c r="K1089" s="211"/>
      <c r="L1089" s="211"/>
      <c r="M1089" s="211"/>
      <c r="N1089" s="211"/>
      <c r="O1089" s="211"/>
      <c r="P1089" s="211"/>
    </row>
    <row r="1090" spans="1:16" x14ac:dyDescent="0.25">
      <c r="A1090" s="189" t="s">
        <v>7468</v>
      </c>
      <c r="B1090" s="189" t="s">
        <v>7511</v>
      </c>
      <c r="C1090" s="189" t="s">
        <v>358</v>
      </c>
      <c r="D1090" t="s">
        <v>413</v>
      </c>
      <c r="E1090" t="s">
        <v>414</v>
      </c>
      <c r="F1090" s="42" t="s">
        <v>118</v>
      </c>
      <c r="H1090" s="211"/>
      <c r="I1090" s="211"/>
      <c r="J1090" s="211"/>
      <c r="K1090" s="211"/>
      <c r="L1090" s="211"/>
      <c r="M1090" s="211"/>
      <c r="N1090" s="211"/>
      <c r="O1090" s="211"/>
      <c r="P1090" s="211"/>
    </row>
    <row r="1091" spans="1:16" x14ac:dyDescent="0.25">
      <c r="A1091" s="189" t="s">
        <v>7468</v>
      </c>
      <c r="B1091" s="189" t="s">
        <v>7512</v>
      </c>
      <c r="C1091" s="189" t="s">
        <v>358</v>
      </c>
      <c r="D1091" t="s">
        <v>413</v>
      </c>
      <c r="E1091" t="s">
        <v>414</v>
      </c>
      <c r="F1091" s="42" t="s">
        <v>118</v>
      </c>
      <c r="H1091" s="211"/>
      <c r="I1091" s="211"/>
      <c r="J1091" s="211"/>
      <c r="K1091" s="211"/>
      <c r="L1091" s="211"/>
      <c r="M1091" s="211"/>
      <c r="N1091" s="211"/>
      <c r="O1091" s="211"/>
      <c r="P1091" s="211"/>
    </row>
    <row r="1092" spans="1:16" x14ac:dyDescent="0.25">
      <c r="A1092" s="189" t="s">
        <v>7468</v>
      </c>
      <c r="B1092" s="189" t="s">
        <v>7513</v>
      </c>
      <c r="C1092" s="189" t="s">
        <v>358</v>
      </c>
      <c r="D1092" t="s">
        <v>296</v>
      </c>
      <c r="E1092" t="s">
        <v>336</v>
      </c>
      <c r="F1092" s="42" t="s">
        <v>150</v>
      </c>
      <c r="H1092" s="211"/>
      <c r="I1092" s="211"/>
      <c r="J1092" s="211"/>
      <c r="K1092" s="211"/>
      <c r="L1092" s="211"/>
      <c r="M1092" s="211"/>
      <c r="N1092" s="211"/>
      <c r="O1092" s="211"/>
      <c r="P1092" s="211"/>
    </row>
    <row r="1093" spans="1:16" x14ac:dyDescent="0.25">
      <c r="A1093" s="189" t="s">
        <v>7468</v>
      </c>
      <c r="B1093" s="189" t="s">
        <v>7514</v>
      </c>
      <c r="C1093" s="189" t="s">
        <v>358</v>
      </c>
      <c r="D1093" t="s">
        <v>387</v>
      </c>
      <c r="E1093" t="s">
        <v>388</v>
      </c>
      <c r="F1093" s="42" t="s">
        <v>118</v>
      </c>
      <c r="H1093" s="211"/>
      <c r="I1093" s="211"/>
      <c r="J1093" s="211"/>
      <c r="K1093" s="211"/>
      <c r="L1093" s="211"/>
      <c r="M1093" s="211"/>
      <c r="N1093" s="211"/>
      <c r="O1093" s="211"/>
      <c r="P1093" s="211"/>
    </row>
    <row r="1094" spans="1:16" x14ac:dyDescent="0.25">
      <c r="A1094" s="189" t="s">
        <v>7468</v>
      </c>
      <c r="B1094" s="189" t="s">
        <v>7515</v>
      </c>
      <c r="C1094" s="189" t="s">
        <v>358</v>
      </c>
      <c r="D1094" t="s">
        <v>413</v>
      </c>
      <c r="E1094" t="s">
        <v>414</v>
      </c>
      <c r="F1094" s="42" t="s">
        <v>118</v>
      </c>
      <c r="H1094" s="211"/>
      <c r="I1094" s="211"/>
      <c r="J1094" s="211"/>
      <c r="K1094" s="211"/>
      <c r="L1094" s="211"/>
      <c r="M1094" s="211"/>
      <c r="N1094" s="211"/>
      <c r="O1094" s="211"/>
      <c r="P1094" s="211"/>
    </row>
    <row r="1095" spans="1:16" x14ac:dyDescent="0.25">
      <c r="A1095" s="189" t="s">
        <v>7468</v>
      </c>
      <c r="B1095" s="189" t="s">
        <v>7516</v>
      </c>
      <c r="C1095" s="189" t="s">
        <v>358</v>
      </c>
      <c r="D1095" t="s">
        <v>385</v>
      </c>
      <c r="E1095" t="s">
        <v>386</v>
      </c>
      <c r="F1095" s="42" t="s">
        <v>118</v>
      </c>
      <c r="H1095" s="211"/>
      <c r="I1095" s="211"/>
      <c r="J1095" s="211"/>
      <c r="K1095" s="211"/>
      <c r="L1095" s="211"/>
      <c r="M1095" s="211"/>
      <c r="N1095" s="211"/>
      <c r="O1095" s="211"/>
      <c r="P1095" s="211"/>
    </row>
    <row r="1096" spans="1:16" x14ac:dyDescent="0.25">
      <c r="A1096" s="189" t="s">
        <v>7468</v>
      </c>
      <c r="B1096" s="189" t="s">
        <v>7517</v>
      </c>
      <c r="C1096" s="189" t="s">
        <v>358</v>
      </c>
      <c r="D1096" t="s">
        <v>415</v>
      </c>
      <c r="E1096" t="s">
        <v>416</v>
      </c>
      <c r="F1096" s="42" t="s">
        <v>118</v>
      </c>
      <c r="H1096" s="211"/>
      <c r="I1096" s="211"/>
      <c r="J1096" s="211"/>
      <c r="K1096" s="211"/>
      <c r="L1096" s="211"/>
      <c r="M1096" s="211"/>
      <c r="N1096" s="211"/>
      <c r="O1096" s="211"/>
      <c r="P1096" s="211"/>
    </row>
    <row r="1097" spans="1:16" x14ac:dyDescent="0.25">
      <c r="A1097" s="189" t="s">
        <v>7468</v>
      </c>
      <c r="B1097" s="189" t="s">
        <v>7518</v>
      </c>
      <c r="C1097" s="189" t="s">
        <v>358</v>
      </c>
      <c r="D1097" t="s">
        <v>3811</v>
      </c>
      <c r="E1097" t="s">
        <v>3815</v>
      </c>
      <c r="F1097" s="42" t="s">
        <v>118</v>
      </c>
      <c r="H1097" s="211"/>
      <c r="I1097" s="211"/>
      <c r="J1097" s="211"/>
      <c r="K1097" s="211"/>
      <c r="L1097" s="211"/>
      <c r="M1097" s="211"/>
      <c r="N1097" s="211"/>
      <c r="O1097" s="211"/>
      <c r="P1097" s="211"/>
    </row>
    <row r="1098" spans="1:16" x14ac:dyDescent="0.25">
      <c r="A1098" s="189" t="s">
        <v>7468</v>
      </c>
      <c r="B1098" s="189" t="s">
        <v>7519</v>
      </c>
      <c r="C1098" s="189" t="s">
        <v>358</v>
      </c>
      <c r="D1098" t="s">
        <v>413</v>
      </c>
      <c r="E1098" t="s">
        <v>414</v>
      </c>
      <c r="F1098" s="42" t="s">
        <v>118</v>
      </c>
      <c r="H1098" s="211"/>
      <c r="I1098" s="211"/>
      <c r="J1098" s="211"/>
      <c r="K1098" s="211"/>
      <c r="L1098" s="211"/>
      <c r="M1098" s="211"/>
      <c r="N1098" s="211"/>
      <c r="O1098" s="211"/>
      <c r="P1098" s="211"/>
    </row>
    <row r="1099" spans="1:16" x14ac:dyDescent="0.25">
      <c r="A1099" s="189" t="s">
        <v>7468</v>
      </c>
      <c r="B1099" s="189" t="s">
        <v>7520</v>
      </c>
      <c r="C1099" s="189" t="s">
        <v>358</v>
      </c>
      <c r="D1099" t="s">
        <v>387</v>
      </c>
      <c r="E1099" t="s">
        <v>388</v>
      </c>
      <c r="F1099" s="42" t="s">
        <v>118</v>
      </c>
      <c r="H1099" s="211"/>
      <c r="I1099" s="211"/>
      <c r="J1099" s="211"/>
      <c r="K1099" s="211"/>
      <c r="L1099" s="211"/>
      <c r="M1099" s="211"/>
      <c r="N1099" s="211"/>
      <c r="O1099" s="211"/>
      <c r="P1099" s="211"/>
    </row>
    <row r="1100" spans="1:16" x14ac:dyDescent="0.25">
      <c r="A1100" s="189" t="s">
        <v>7468</v>
      </c>
      <c r="B1100" s="189" t="s">
        <v>7521</v>
      </c>
      <c r="C1100" s="189" t="s">
        <v>358</v>
      </c>
      <c r="D1100" t="s">
        <v>421</v>
      </c>
      <c r="E1100" t="s">
        <v>422</v>
      </c>
      <c r="F1100" s="42" t="s">
        <v>118</v>
      </c>
      <c r="H1100" s="211"/>
      <c r="I1100" s="211"/>
      <c r="J1100" s="211"/>
      <c r="K1100" s="211"/>
      <c r="L1100" s="211"/>
      <c r="M1100" s="211"/>
      <c r="N1100" s="211"/>
      <c r="O1100" s="211"/>
      <c r="P1100" s="211"/>
    </row>
    <row r="1101" spans="1:16" x14ac:dyDescent="0.25">
      <c r="A1101" s="189" t="s">
        <v>7468</v>
      </c>
      <c r="B1101" s="189" t="s">
        <v>7522</v>
      </c>
      <c r="C1101" s="189" t="s">
        <v>358</v>
      </c>
      <c r="D1101" t="s">
        <v>423</v>
      </c>
      <c r="E1101" t="s">
        <v>424</v>
      </c>
      <c r="F1101" s="42" t="s">
        <v>118</v>
      </c>
      <c r="H1101" s="211"/>
      <c r="I1101" s="211"/>
      <c r="J1101" s="211"/>
      <c r="K1101" s="211"/>
      <c r="L1101" s="211"/>
      <c r="M1101" s="211"/>
      <c r="N1101" s="211"/>
      <c r="O1101" s="211"/>
      <c r="P1101" s="211"/>
    </row>
    <row r="1102" spans="1:16" x14ac:dyDescent="0.25">
      <c r="A1102" s="189" t="s">
        <v>7468</v>
      </c>
      <c r="B1102" s="189" t="s">
        <v>7523</v>
      </c>
      <c r="C1102" s="189" t="s">
        <v>358</v>
      </c>
      <c r="D1102" t="s">
        <v>391</v>
      </c>
      <c r="E1102" t="s">
        <v>392</v>
      </c>
      <c r="F1102" s="42" t="s">
        <v>118</v>
      </c>
      <c r="H1102" s="211"/>
      <c r="I1102" s="211"/>
      <c r="J1102" s="211"/>
      <c r="K1102" s="211"/>
      <c r="L1102" s="211"/>
      <c r="M1102" s="211"/>
      <c r="N1102" s="211"/>
      <c r="O1102" s="211"/>
      <c r="P1102" s="211"/>
    </row>
    <row r="1103" spans="1:16" x14ac:dyDescent="0.25">
      <c r="A1103" s="189" t="s">
        <v>7468</v>
      </c>
      <c r="B1103" s="189" t="s">
        <v>7524</v>
      </c>
      <c r="C1103" s="189" t="s">
        <v>358</v>
      </c>
      <c r="D1103" t="s">
        <v>423</v>
      </c>
      <c r="E1103" t="s">
        <v>424</v>
      </c>
      <c r="F1103" s="42" t="s">
        <v>118</v>
      </c>
      <c r="H1103" s="211"/>
      <c r="I1103" s="211"/>
      <c r="J1103" s="211"/>
      <c r="K1103" s="211"/>
      <c r="L1103" s="211"/>
      <c r="M1103" s="211"/>
      <c r="N1103" s="211"/>
      <c r="O1103" s="211"/>
      <c r="P1103" s="211"/>
    </row>
    <row r="1104" spans="1:16" x14ac:dyDescent="0.25">
      <c r="A1104" s="189" t="s">
        <v>7468</v>
      </c>
      <c r="B1104" s="189" t="s">
        <v>7525</v>
      </c>
      <c r="C1104" s="189" t="s">
        <v>358</v>
      </c>
      <c r="D1104" t="s">
        <v>421</v>
      </c>
      <c r="E1104" t="s">
        <v>422</v>
      </c>
      <c r="F1104" s="42" t="s">
        <v>118</v>
      </c>
      <c r="H1104" s="211"/>
      <c r="I1104" s="211"/>
      <c r="J1104" s="211"/>
      <c r="K1104" s="211"/>
      <c r="L1104" s="211"/>
      <c r="M1104" s="211"/>
      <c r="N1104" s="211"/>
      <c r="O1104" s="211"/>
      <c r="P1104" s="211"/>
    </row>
    <row r="1105" spans="1:16" x14ac:dyDescent="0.25">
      <c r="A1105" s="189" t="s">
        <v>7468</v>
      </c>
      <c r="B1105" s="189" t="s">
        <v>7526</v>
      </c>
      <c r="C1105" s="189" t="s">
        <v>358</v>
      </c>
      <c r="D1105" t="s">
        <v>423</v>
      </c>
      <c r="E1105" t="s">
        <v>424</v>
      </c>
      <c r="F1105" s="42" t="s">
        <v>118</v>
      </c>
      <c r="H1105" s="211"/>
      <c r="I1105" s="211"/>
      <c r="J1105" s="211"/>
      <c r="K1105" s="211"/>
      <c r="L1105" s="211"/>
      <c r="M1105" s="211"/>
      <c r="N1105" s="211"/>
      <c r="O1105" s="211"/>
      <c r="P1105" s="211"/>
    </row>
    <row r="1106" spans="1:16" x14ac:dyDescent="0.25">
      <c r="A1106" s="189" t="s">
        <v>7468</v>
      </c>
      <c r="B1106" s="189" t="s">
        <v>7527</v>
      </c>
      <c r="C1106" s="189" t="s">
        <v>358</v>
      </c>
      <c r="D1106" t="s">
        <v>413</v>
      </c>
      <c r="E1106" t="s">
        <v>414</v>
      </c>
      <c r="F1106" s="42" t="s">
        <v>118</v>
      </c>
      <c r="H1106" s="211"/>
      <c r="I1106" s="211"/>
      <c r="J1106" s="211"/>
      <c r="K1106" s="211"/>
      <c r="L1106" s="211"/>
      <c r="M1106" s="211"/>
      <c r="N1106" s="211"/>
      <c r="O1106" s="211"/>
      <c r="P1106" s="211"/>
    </row>
    <row r="1107" spans="1:16" x14ac:dyDescent="0.25">
      <c r="A1107" s="189" t="s">
        <v>7468</v>
      </c>
      <c r="B1107" s="189" t="s">
        <v>7528</v>
      </c>
      <c r="C1107" s="189" t="s">
        <v>358</v>
      </c>
      <c r="D1107" t="s">
        <v>413</v>
      </c>
      <c r="E1107" t="s">
        <v>414</v>
      </c>
      <c r="F1107" s="42" t="s">
        <v>118</v>
      </c>
      <c r="H1107" s="211"/>
      <c r="I1107" s="211"/>
      <c r="J1107" s="211"/>
      <c r="K1107" s="211"/>
      <c r="L1107" s="211"/>
      <c r="M1107" s="211"/>
      <c r="N1107" s="211"/>
      <c r="O1107" s="211"/>
      <c r="P1107" s="211"/>
    </row>
    <row r="1108" spans="1:16" x14ac:dyDescent="0.25">
      <c r="A1108" s="189" t="s">
        <v>7468</v>
      </c>
      <c r="B1108" s="189" t="s">
        <v>7529</v>
      </c>
      <c r="C1108" s="189" t="s">
        <v>358</v>
      </c>
      <c r="D1108" t="s">
        <v>413</v>
      </c>
      <c r="E1108" t="s">
        <v>414</v>
      </c>
      <c r="F1108" s="42" t="s">
        <v>118</v>
      </c>
      <c r="H1108" s="211"/>
      <c r="I1108" s="211"/>
      <c r="J1108" s="211"/>
      <c r="K1108" s="211"/>
      <c r="L1108" s="211"/>
      <c r="M1108" s="211"/>
      <c r="N1108" s="211"/>
      <c r="O1108" s="211"/>
      <c r="P1108" s="211"/>
    </row>
    <row r="1109" spans="1:16" x14ac:dyDescent="0.25">
      <c r="A1109" s="189" t="s">
        <v>7468</v>
      </c>
      <c r="B1109" s="189" t="s">
        <v>7530</v>
      </c>
      <c r="C1109" s="189" t="s">
        <v>358</v>
      </c>
      <c r="D1109" t="s">
        <v>421</v>
      </c>
      <c r="E1109" t="s">
        <v>422</v>
      </c>
      <c r="F1109" s="42" t="s">
        <v>118</v>
      </c>
      <c r="H1109" s="211"/>
      <c r="I1109" s="211"/>
      <c r="J1109" s="211"/>
      <c r="K1109" s="211"/>
      <c r="L1109" s="211"/>
      <c r="M1109" s="211"/>
      <c r="N1109" s="211"/>
      <c r="O1109" s="211"/>
      <c r="P1109" s="211"/>
    </row>
    <row r="1110" spans="1:16" x14ac:dyDescent="0.25">
      <c r="A1110" s="189" t="s">
        <v>7468</v>
      </c>
      <c r="B1110" s="189" t="s">
        <v>7531</v>
      </c>
      <c r="C1110" s="189" t="s">
        <v>358</v>
      </c>
      <c r="D1110" t="s">
        <v>3811</v>
      </c>
      <c r="E1110" t="s">
        <v>3815</v>
      </c>
      <c r="F1110" s="42" t="s">
        <v>118</v>
      </c>
      <c r="H1110" s="211"/>
      <c r="I1110" s="211"/>
      <c r="J1110" s="211"/>
      <c r="K1110" s="211"/>
      <c r="L1110" s="211"/>
      <c r="M1110" s="211"/>
      <c r="N1110" s="211"/>
      <c r="O1110" s="211"/>
      <c r="P1110" s="211"/>
    </row>
    <row r="1111" spans="1:16" x14ac:dyDescent="0.25">
      <c r="A1111" s="189" t="s">
        <v>7468</v>
      </c>
      <c r="B1111" s="189" t="s">
        <v>7532</v>
      </c>
      <c r="C1111" s="189" t="s">
        <v>358</v>
      </c>
      <c r="D1111" t="s">
        <v>3811</v>
      </c>
      <c r="E1111" t="s">
        <v>3815</v>
      </c>
      <c r="F1111" s="42" t="s">
        <v>118</v>
      </c>
      <c r="H1111" s="211"/>
      <c r="I1111" s="211"/>
      <c r="J1111" s="211"/>
      <c r="K1111" s="211"/>
      <c r="L1111" s="211"/>
      <c r="M1111" s="211"/>
      <c r="N1111" s="211"/>
      <c r="O1111" s="211"/>
      <c r="P1111" s="211"/>
    </row>
    <row r="1112" spans="1:16" x14ac:dyDescent="0.25">
      <c r="A1112" s="189" t="s">
        <v>7468</v>
      </c>
      <c r="B1112" s="189" t="s">
        <v>7533</v>
      </c>
      <c r="C1112" s="189" t="s">
        <v>358</v>
      </c>
      <c r="D1112" t="s">
        <v>425</v>
      </c>
      <c r="E1112" t="s">
        <v>426</v>
      </c>
      <c r="F1112" s="42" t="s">
        <v>118</v>
      </c>
      <c r="H1112" s="211"/>
      <c r="I1112" s="211"/>
      <c r="J1112" s="211"/>
      <c r="K1112" s="211"/>
      <c r="L1112" s="211"/>
      <c r="M1112" s="211"/>
      <c r="N1112" s="211"/>
      <c r="O1112" s="211"/>
      <c r="P1112" s="211"/>
    </row>
    <row r="1113" spans="1:16" x14ac:dyDescent="0.25">
      <c r="A1113" s="189" t="s">
        <v>7468</v>
      </c>
      <c r="B1113" s="189" t="s">
        <v>7534</v>
      </c>
      <c r="C1113" s="189" t="s">
        <v>358</v>
      </c>
      <c r="D1113" t="s">
        <v>415</v>
      </c>
      <c r="E1113" t="s">
        <v>416</v>
      </c>
      <c r="F1113" s="42" t="s">
        <v>118</v>
      </c>
      <c r="H1113" s="211"/>
      <c r="I1113" s="211"/>
      <c r="J1113" s="211"/>
      <c r="K1113" s="211"/>
      <c r="L1113" s="211"/>
      <c r="M1113" s="211"/>
      <c r="N1113" s="211"/>
      <c r="O1113" s="211"/>
      <c r="P1113" s="211"/>
    </row>
    <row r="1114" spans="1:16" x14ac:dyDescent="0.25">
      <c r="A1114" s="189" t="s">
        <v>7468</v>
      </c>
      <c r="B1114" s="189" t="s">
        <v>7535</v>
      </c>
      <c r="C1114" s="189" t="s">
        <v>358</v>
      </c>
      <c r="D1114" t="s">
        <v>437</v>
      </c>
      <c r="E1114" t="s">
        <v>449</v>
      </c>
      <c r="F1114" s="42" t="s">
        <v>118</v>
      </c>
      <c r="H1114" s="211"/>
      <c r="I1114" s="211"/>
      <c r="J1114" s="211"/>
      <c r="K1114" s="211"/>
      <c r="L1114" s="211"/>
      <c r="M1114" s="211"/>
      <c r="N1114" s="211"/>
      <c r="O1114" s="211"/>
      <c r="P1114" s="211"/>
    </row>
    <row r="1115" spans="1:16" x14ac:dyDescent="0.25">
      <c r="A1115" s="189" t="s">
        <v>7468</v>
      </c>
      <c r="B1115" s="189" t="s">
        <v>7536</v>
      </c>
      <c r="C1115" s="189" t="s">
        <v>358</v>
      </c>
      <c r="D1115" t="s">
        <v>2098</v>
      </c>
      <c r="E1115" t="s">
        <v>2099</v>
      </c>
      <c r="F1115" s="42" t="s">
        <v>118</v>
      </c>
      <c r="H1115" s="211"/>
      <c r="I1115" s="211"/>
      <c r="J1115" s="211"/>
      <c r="K1115" s="211"/>
      <c r="L1115" s="211"/>
      <c r="M1115" s="211"/>
      <c r="N1115" s="211"/>
      <c r="O1115" s="211"/>
      <c r="P1115" s="211"/>
    </row>
    <row r="1116" spans="1:16" x14ac:dyDescent="0.25">
      <c r="A1116" s="189" t="s">
        <v>7468</v>
      </c>
      <c r="B1116" s="189" t="s">
        <v>7537</v>
      </c>
      <c r="C1116" s="189" t="s">
        <v>358</v>
      </c>
      <c r="D1116" t="s">
        <v>415</v>
      </c>
      <c r="E1116" t="s">
        <v>416</v>
      </c>
      <c r="F1116" s="42" t="s">
        <v>118</v>
      </c>
      <c r="H1116" s="211"/>
      <c r="I1116" s="211"/>
      <c r="J1116" s="211"/>
      <c r="K1116" s="211"/>
      <c r="L1116" s="211"/>
      <c r="M1116" s="211"/>
      <c r="N1116" s="211"/>
      <c r="O1116" s="211"/>
      <c r="P1116" s="211"/>
    </row>
    <row r="1117" spans="1:16" x14ac:dyDescent="0.25">
      <c r="A1117" s="189" t="s">
        <v>7468</v>
      </c>
      <c r="B1117" s="189" t="s">
        <v>7538</v>
      </c>
      <c r="C1117" s="189" t="s">
        <v>358</v>
      </c>
      <c r="D1117" t="s">
        <v>415</v>
      </c>
      <c r="E1117" t="s">
        <v>416</v>
      </c>
      <c r="F1117" s="42" t="s">
        <v>118</v>
      </c>
      <c r="H1117" s="211"/>
      <c r="I1117" s="211"/>
      <c r="J1117" s="211"/>
      <c r="K1117" s="211"/>
      <c r="L1117" s="211"/>
      <c r="M1117" s="211"/>
      <c r="N1117" s="211"/>
      <c r="O1117" s="211"/>
      <c r="P1117" s="211"/>
    </row>
    <row r="1118" spans="1:16" x14ac:dyDescent="0.25">
      <c r="A1118" s="189" t="s">
        <v>7468</v>
      </c>
      <c r="B1118" s="189" t="s">
        <v>7539</v>
      </c>
      <c r="C1118" s="189" t="s">
        <v>358</v>
      </c>
      <c r="D1118" t="s">
        <v>3811</v>
      </c>
      <c r="E1118" t="s">
        <v>3815</v>
      </c>
      <c r="F1118" s="42" t="s">
        <v>118</v>
      </c>
      <c r="H1118" s="211"/>
      <c r="I1118" s="211"/>
      <c r="J1118" s="211"/>
      <c r="K1118" s="211"/>
      <c r="L1118" s="211"/>
      <c r="M1118" s="211"/>
      <c r="N1118" s="211"/>
      <c r="O1118" s="211"/>
      <c r="P1118" s="211"/>
    </row>
    <row r="1119" spans="1:16" x14ac:dyDescent="0.25">
      <c r="A1119" s="189" t="s">
        <v>7468</v>
      </c>
      <c r="B1119" s="189" t="s">
        <v>7540</v>
      </c>
      <c r="C1119" s="189" t="s">
        <v>358</v>
      </c>
      <c r="D1119" t="s">
        <v>3811</v>
      </c>
      <c r="E1119" t="s">
        <v>3815</v>
      </c>
      <c r="F1119" s="42" t="s">
        <v>118</v>
      </c>
      <c r="H1119" s="211"/>
      <c r="I1119" s="211"/>
      <c r="J1119" s="211"/>
      <c r="K1119" s="211"/>
      <c r="L1119" s="211"/>
      <c r="M1119" s="211"/>
      <c r="N1119" s="211"/>
      <c r="O1119" s="211"/>
      <c r="P1119" s="211"/>
    </row>
    <row r="1120" spans="1:16" x14ac:dyDescent="0.25">
      <c r="A1120" s="189" t="s">
        <v>7468</v>
      </c>
      <c r="B1120" s="189" t="s">
        <v>7541</v>
      </c>
      <c r="C1120" s="189" t="s">
        <v>358</v>
      </c>
      <c r="D1120" t="s">
        <v>343</v>
      </c>
      <c r="E1120" t="s">
        <v>6106</v>
      </c>
      <c r="F1120" s="42" t="s">
        <v>150</v>
      </c>
      <c r="H1120" s="211"/>
      <c r="I1120" s="211"/>
      <c r="J1120" s="211"/>
      <c r="K1120" s="211"/>
      <c r="L1120" s="211"/>
      <c r="M1120" s="211"/>
      <c r="N1120" s="211"/>
      <c r="O1120" s="211"/>
      <c r="P1120" s="211"/>
    </row>
    <row r="1121" spans="1:16" x14ac:dyDescent="0.25">
      <c r="A1121" s="189" t="s">
        <v>7468</v>
      </c>
      <c r="B1121" s="189" t="s">
        <v>7542</v>
      </c>
      <c r="C1121" s="189" t="s">
        <v>358</v>
      </c>
      <c r="D1121" t="s">
        <v>423</v>
      </c>
      <c r="E1121" t="s">
        <v>424</v>
      </c>
      <c r="F1121" s="42" t="s">
        <v>118</v>
      </c>
      <c r="H1121" s="211"/>
      <c r="I1121" s="211"/>
      <c r="J1121" s="211"/>
      <c r="K1121" s="211"/>
      <c r="L1121" s="211"/>
      <c r="M1121" s="211"/>
      <c r="N1121" s="211"/>
      <c r="O1121" s="211"/>
      <c r="P1121" s="211"/>
    </row>
    <row r="1122" spans="1:16" x14ac:dyDescent="0.25">
      <c r="A1122" s="189" t="s">
        <v>7468</v>
      </c>
      <c r="B1122" s="189" t="s">
        <v>7543</v>
      </c>
      <c r="C1122" s="189" t="s">
        <v>358</v>
      </c>
      <c r="D1122" t="s">
        <v>415</v>
      </c>
      <c r="E1122" t="s">
        <v>416</v>
      </c>
      <c r="F1122" s="42" t="s">
        <v>118</v>
      </c>
      <c r="H1122" s="211"/>
      <c r="I1122" s="211"/>
      <c r="J1122" s="211"/>
      <c r="K1122" s="211"/>
      <c r="L1122" s="211"/>
      <c r="M1122" s="211"/>
      <c r="N1122" s="211"/>
      <c r="O1122" s="211"/>
      <c r="P1122" s="211"/>
    </row>
    <row r="1123" spans="1:16" x14ac:dyDescent="0.25">
      <c r="A1123" s="189" t="s">
        <v>7544</v>
      </c>
      <c r="B1123" s="189" t="s">
        <v>7545</v>
      </c>
      <c r="C1123" s="189" t="s">
        <v>358</v>
      </c>
      <c r="D1123" t="s">
        <v>3111</v>
      </c>
      <c r="E1123" t="s">
        <v>3115</v>
      </c>
      <c r="F1123" s="42" t="s">
        <v>170</v>
      </c>
      <c r="H1123" s="211"/>
      <c r="I1123" s="211"/>
      <c r="J1123" s="211"/>
      <c r="K1123" s="211"/>
      <c r="L1123" s="211"/>
      <c r="M1123" s="211"/>
      <c r="N1123" s="211"/>
      <c r="O1123" s="211"/>
      <c r="P1123" s="211"/>
    </row>
    <row r="1124" spans="1:16" x14ac:dyDescent="0.25">
      <c r="A1124" s="189" t="s">
        <v>7544</v>
      </c>
      <c r="B1124" s="189" t="s">
        <v>7546</v>
      </c>
      <c r="C1124" s="189" t="s">
        <v>358</v>
      </c>
      <c r="D1124" t="s">
        <v>6124</v>
      </c>
      <c r="E1124" t="s">
        <v>6125</v>
      </c>
      <c r="F1124" s="42" t="s">
        <v>170</v>
      </c>
      <c r="H1124" s="211"/>
      <c r="I1124" s="211"/>
      <c r="J1124" s="211"/>
      <c r="K1124" s="211"/>
      <c r="L1124" s="211"/>
      <c r="M1124" s="211"/>
      <c r="N1124" s="211"/>
      <c r="O1124" s="211"/>
      <c r="P1124" s="211"/>
    </row>
    <row r="1125" spans="1:16" x14ac:dyDescent="0.25">
      <c r="A1125" s="189" t="s">
        <v>7544</v>
      </c>
      <c r="B1125" s="189" t="s">
        <v>7547</v>
      </c>
      <c r="C1125" s="189" t="s">
        <v>358</v>
      </c>
      <c r="D1125" t="s">
        <v>12886</v>
      </c>
      <c r="E1125" t="s">
        <v>12887</v>
      </c>
      <c r="F1125" s="42" t="s">
        <v>170</v>
      </c>
      <c r="H1125" s="211"/>
      <c r="I1125" s="211"/>
      <c r="J1125" s="211"/>
      <c r="K1125" s="211"/>
      <c r="L1125" s="211"/>
      <c r="M1125" s="211"/>
      <c r="N1125" s="211"/>
      <c r="O1125" s="211"/>
      <c r="P1125" s="211"/>
    </row>
    <row r="1126" spans="1:16" x14ac:dyDescent="0.25">
      <c r="A1126" s="189" t="s">
        <v>7544</v>
      </c>
      <c r="B1126" s="189" t="s">
        <v>7548</v>
      </c>
      <c r="C1126" s="189" t="s">
        <v>358</v>
      </c>
      <c r="D1126" t="s">
        <v>3811</v>
      </c>
      <c r="E1126" t="s">
        <v>3815</v>
      </c>
      <c r="F1126" s="42" t="s">
        <v>118</v>
      </c>
      <c r="H1126" s="211"/>
      <c r="I1126" s="211"/>
      <c r="J1126" s="211"/>
      <c r="K1126" s="211"/>
      <c r="L1126" s="211"/>
      <c r="M1126" s="211"/>
      <c r="N1126" s="211"/>
      <c r="O1126" s="211"/>
      <c r="P1126" s="211"/>
    </row>
    <row r="1127" spans="1:16" x14ac:dyDescent="0.25">
      <c r="A1127" s="189" t="s">
        <v>7544</v>
      </c>
      <c r="B1127" s="189" t="s">
        <v>7549</v>
      </c>
      <c r="C1127" s="189" t="s">
        <v>358</v>
      </c>
      <c r="D1127" t="s">
        <v>330</v>
      </c>
      <c r="E1127" t="s">
        <v>331</v>
      </c>
      <c r="F1127" s="42" t="s">
        <v>170</v>
      </c>
      <c r="H1127" s="211"/>
      <c r="I1127" s="211"/>
      <c r="J1127" s="211"/>
      <c r="K1127" s="211"/>
      <c r="L1127" s="211"/>
      <c r="M1127" s="211"/>
      <c r="N1127" s="211"/>
      <c r="O1127" s="211"/>
      <c r="P1127" s="211"/>
    </row>
    <row r="1128" spans="1:16" x14ac:dyDescent="0.25">
      <c r="A1128" s="189" t="s">
        <v>7544</v>
      </c>
      <c r="B1128" s="189" t="s">
        <v>7550</v>
      </c>
      <c r="C1128" s="189" t="s">
        <v>358</v>
      </c>
      <c r="D1128" t="s">
        <v>292</v>
      </c>
      <c r="E1128" t="s">
        <v>293</v>
      </c>
      <c r="F1128" s="42" t="s">
        <v>170</v>
      </c>
      <c r="H1128" s="211"/>
      <c r="I1128" s="211"/>
      <c r="J1128" s="211"/>
      <c r="K1128" s="211"/>
      <c r="L1128" s="211"/>
      <c r="M1128" s="211"/>
      <c r="N1128" s="211"/>
      <c r="O1128" s="211"/>
      <c r="P1128" s="211"/>
    </row>
    <row r="1129" spans="1:16" x14ac:dyDescent="0.25">
      <c r="A1129" s="189" t="s">
        <v>7544</v>
      </c>
      <c r="B1129" s="189" t="s">
        <v>7551</v>
      </c>
      <c r="C1129" s="189" t="s">
        <v>358</v>
      </c>
      <c r="D1129" t="s">
        <v>318</v>
      </c>
      <c r="E1129" t="s">
        <v>319</v>
      </c>
      <c r="F1129" s="42" t="s">
        <v>170</v>
      </c>
      <c r="H1129" s="211"/>
      <c r="I1129" s="211"/>
      <c r="J1129" s="211"/>
      <c r="K1129" s="211"/>
      <c r="L1129" s="211"/>
      <c r="M1129" s="211"/>
      <c r="N1129" s="211"/>
      <c r="O1129" s="211"/>
      <c r="P1129" s="211"/>
    </row>
    <row r="1130" spans="1:16" x14ac:dyDescent="0.25">
      <c r="A1130" s="189" t="s">
        <v>7544</v>
      </c>
      <c r="B1130" s="189" t="s">
        <v>7552</v>
      </c>
      <c r="C1130" s="189" t="s">
        <v>358</v>
      </c>
      <c r="D1130" t="s">
        <v>320</v>
      </c>
      <c r="E1130" t="s">
        <v>321</v>
      </c>
      <c r="F1130" s="42" t="s">
        <v>170</v>
      </c>
      <c r="H1130" s="211"/>
      <c r="I1130" s="211"/>
      <c r="J1130" s="211"/>
      <c r="K1130" s="211"/>
      <c r="L1130" s="211"/>
      <c r="M1130" s="211"/>
      <c r="N1130" s="211"/>
      <c r="O1130" s="211"/>
      <c r="P1130" s="211"/>
    </row>
    <row r="1131" spans="1:16" x14ac:dyDescent="0.25">
      <c r="A1131" s="189" t="s">
        <v>7544</v>
      </c>
      <c r="B1131" s="189" t="s">
        <v>7553</v>
      </c>
      <c r="C1131" s="189" t="s">
        <v>358</v>
      </c>
      <c r="D1131" t="s">
        <v>330</v>
      </c>
      <c r="E1131" t="s">
        <v>331</v>
      </c>
      <c r="F1131" s="42" t="s">
        <v>170</v>
      </c>
      <c r="H1131" s="211"/>
      <c r="I1131" s="211"/>
      <c r="J1131" s="211"/>
      <c r="K1131" s="211"/>
      <c r="L1131" s="211"/>
      <c r="M1131" s="211"/>
      <c r="N1131" s="211"/>
      <c r="O1131" s="211"/>
      <c r="P1131" s="211"/>
    </row>
    <row r="1132" spans="1:16" x14ac:dyDescent="0.25">
      <c r="A1132" s="189" t="s">
        <v>7544</v>
      </c>
      <c r="B1132" s="189" t="s">
        <v>7554</v>
      </c>
      <c r="C1132" s="189" t="s">
        <v>358</v>
      </c>
      <c r="D1132" t="s">
        <v>339</v>
      </c>
      <c r="E1132" t="s">
        <v>340</v>
      </c>
      <c r="F1132" s="42" t="s">
        <v>170</v>
      </c>
      <c r="H1132" s="211"/>
      <c r="I1132" s="211"/>
      <c r="J1132" s="211"/>
      <c r="K1132" s="211"/>
      <c r="L1132" s="211"/>
      <c r="M1132" s="211"/>
      <c r="N1132" s="211"/>
      <c r="O1132" s="211"/>
      <c r="P1132" s="211"/>
    </row>
    <row r="1133" spans="1:16" x14ac:dyDescent="0.25">
      <c r="A1133" s="189" t="s">
        <v>7544</v>
      </c>
      <c r="B1133" s="189" t="s">
        <v>7555</v>
      </c>
      <c r="C1133" s="189" t="s">
        <v>358</v>
      </c>
      <c r="D1133" t="s">
        <v>485</v>
      </c>
      <c r="E1133" t="s">
        <v>486</v>
      </c>
      <c r="F1133" s="42" t="s">
        <v>170</v>
      </c>
      <c r="H1133" s="211"/>
      <c r="I1133" s="211"/>
      <c r="J1133" s="211"/>
      <c r="K1133" s="211"/>
      <c r="L1133" s="211"/>
      <c r="M1133" s="211"/>
      <c r="N1133" s="211"/>
      <c r="O1133" s="211"/>
      <c r="P1133" s="211"/>
    </row>
    <row r="1134" spans="1:16" x14ac:dyDescent="0.25">
      <c r="A1134" s="189" t="s">
        <v>7544</v>
      </c>
      <c r="B1134" s="189" t="s">
        <v>7556</v>
      </c>
      <c r="C1134" s="189" t="s">
        <v>358</v>
      </c>
      <c r="D1134" t="s">
        <v>299</v>
      </c>
      <c r="E1134" t="s">
        <v>300</v>
      </c>
      <c r="F1134" s="42" t="s">
        <v>170</v>
      </c>
      <c r="H1134" s="211"/>
      <c r="I1134" s="211"/>
      <c r="J1134" s="211"/>
      <c r="K1134" s="211"/>
      <c r="L1134" s="211"/>
      <c r="M1134" s="211"/>
      <c r="N1134" s="211"/>
      <c r="O1134" s="211"/>
      <c r="P1134" s="211"/>
    </row>
    <row r="1135" spans="1:16" x14ac:dyDescent="0.25">
      <c r="A1135" s="189" t="s">
        <v>7544</v>
      </c>
      <c r="B1135" s="189" t="s">
        <v>7557</v>
      </c>
      <c r="C1135" s="189" t="s">
        <v>358</v>
      </c>
      <c r="D1135" t="s">
        <v>6100</v>
      </c>
      <c r="E1135" t="s">
        <v>6101</v>
      </c>
      <c r="F1135" s="42" t="s">
        <v>170</v>
      </c>
      <c r="H1135" s="211"/>
      <c r="I1135" s="211"/>
      <c r="J1135" s="211"/>
      <c r="K1135" s="211"/>
      <c r="L1135" s="211"/>
      <c r="M1135" s="211"/>
      <c r="N1135" s="211"/>
      <c r="O1135" s="211"/>
      <c r="P1135" s="211"/>
    </row>
    <row r="1136" spans="1:16" x14ac:dyDescent="0.25">
      <c r="A1136" s="189" t="s">
        <v>7544</v>
      </c>
      <c r="B1136" s="189" t="s">
        <v>7558</v>
      </c>
      <c r="C1136" s="189" t="s">
        <v>358</v>
      </c>
      <c r="D1136" t="s">
        <v>328</v>
      </c>
      <c r="E1136" t="s">
        <v>329</v>
      </c>
      <c r="F1136" s="42" t="s">
        <v>170</v>
      </c>
      <c r="H1136" s="211"/>
      <c r="I1136" s="211"/>
      <c r="J1136" s="211"/>
      <c r="K1136" s="211"/>
      <c r="L1136" s="211"/>
      <c r="M1136" s="211"/>
      <c r="N1136" s="211"/>
      <c r="O1136" s="211"/>
      <c r="P1136" s="211"/>
    </row>
    <row r="1137" spans="1:16" x14ac:dyDescent="0.25">
      <c r="A1137" s="189" t="s">
        <v>7544</v>
      </c>
      <c r="B1137" s="189" t="s">
        <v>7559</v>
      </c>
      <c r="C1137" s="189" t="s">
        <v>358</v>
      </c>
      <c r="D1137" t="s">
        <v>295</v>
      </c>
      <c r="E1137" t="s">
        <v>306</v>
      </c>
      <c r="F1137" s="42" t="s">
        <v>170</v>
      </c>
      <c r="H1137" s="211"/>
      <c r="I1137" s="211"/>
      <c r="J1137" s="211"/>
      <c r="K1137" s="211"/>
      <c r="L1137" s="211"/>
      <c r="M1137" s="211"/>
      <c r="N1137" s="211"/>
      <c r="O1137" s="211"/>
      <c r="P1137" s="211"/>
    </row>
    <row r="1138" spans="1:16" x14ac:dyDescent="0.25">
      <c r="A1138" s="189" t="s">
        <v>7544</v>
      </c>
      <c r="B1138" s="189" t="s">
        <v>7560</v>
      </c>
      <c r="C1138" s="189" t="s">
        <v>358</v>
      </c>
      <c r="D1138" t="s">
        <v>320</v>
      </c>
      <c r="E1138" t="s">
        <v>321</v>
      </c>
      <c r="F1138" s="42" t="s">
        <v>170</v>
      </c>
      <c r="H1138" s="211"/>
      <c r="I1138" s="211"/>
      <c r="J1138" s="211"/>
      <c r="K1138" s="211"/>
      <c r="L1138" s="211"/>
      <c r="M1138" s="211"/>
      <c r="N1138" s="211"/>
      <c r="O1138" s="211"/>
      <c r="P1138" s="211"/>
    </row>
    <row r="1139" spans="1:16" x14ac:dyDescent="0.25">
      <c r="A1139" s="189" t="s">
        <v>7544</v>
      </c>
      <c r="B1139" s="189" t="s">
        <v>7561</v>
      </c>
      <c r="C1139" s="189" t="s">
        <v>358</v>
      </c>
      <c r="D1139" t="s">
        <v>339</v>
      </c>
      <c r="E1139" t="s">
        <v>340</v>
      </c>
      <c r="F1139" s="42" t="s">
        <v>170</v>
      </c>
      <c r="H1139" s="211"/>
      <c r="I1139" s="211"/>
      <c r="J1139" s="211"/>
      <c r="K1139" s="211"/>
      <c r="L1139" s="211"/>
      <c r="M1139" s="211"/>
      <c r="N1139" s="211"/>
      <c r="O1139" s="211"/>
      <c r="P1139" s="211"/>
    </row>
    <row r="1140" spans="1:16" x14ac:dyDescent="0.25">
      <c r="A1140" s="189" t="s">
        <v>7544</v>
      </c>
      <c r="B1140" s="189" t="s">
        <v>7562</v>
      </c>
      <c r="C1140" s="189" t="s">
        <v>358</v>
      </c>
      <c r="D1140" t="s">
        <v>296</v>
      </c>
      <c r="E1140" t="s">
        <v>336</v>
      </c>
      <c r="F1140" s="42" t="s">
        <v>170</v>
      </c>
      <c r="H1140" s="211"/>
      <c r="I1140" s="211"/>
      <c r="J1140" s="211"/>
      <c r="K1140" s="211"/>
      <c r="L1140" s="211"/>
      <c r="M1140" s="211"/>
      <c r="N1140" s="211"/>
      <c r="O1140" s="211"/>
      <c r="P1140" s="211"/>
    </row>
    <row r="1141" spans="1:16" x14ac:dyDescent="0.25">
      <c r="A1141" s="189" t="s">
        <v>7544</v>
      </c>
      <c r="B1141" s="189" t="s">
        <v>7563</v>
      </c>
      <c r="C1141" s="189" t="s">
        <v>358</v>
      </c>
      <c r="D1141" t="s">
        <v>337</v>
      </c>
      <c r="E1141" t="s">
        <v>338</v>
      </c>
      <c r="F1141" s="42" t="s">
        <v>170</v>
      </c>
      <c r="H1141" s="211"/>
      <c r="I1141" s="211"/>
      <c r="J1141" s="211"/>
      <c r="K1141" s="211"/>
      <c r="L1141" s="211"/>
      <c r="M1141" s="211"/>
      <c r="N1141" s="211"/>
      <c r="O1141" s="211"/>
      <c r="P1141" s="211"/>
    </row>
    <row r="1142" spans="1:16" x14ac:dyDescent="0.25">
      <c r="A1142" s="189" t="s">
        <v>7544</v>
      </c>
      <c r="B1142" s="189" t="s">
        <v>7564</v>
      </c>
      <c r="C1142" s="189" t="s">
        <v>358</v>
      </c>
      <c r="D1142" t="s">
        <v>339</v>
      </c>
      <c r="E1142" t="s">
        <v>340</v>
      </c>
      <c r="F1142" s="42" t="s">
        <v>170</v>
      </c>
      <c r="H1142" s="211"/>
      <c r="I1142" s="211"/>
      <c r="J1142" s="211"/>
      <c r="K1142" s="211"/>
      <c r="L1142" s="211"/>
      <c r="M1142" s="211"/>
      <c r="N1142" s="211"/>
      <c r="O1142" s="211"/>
      <c r="P1142" s="211"/>
    </row>
    <row r="1143" spans="1:16" x14ac:dyDescent="0.25">
      <c r="A1143" s="189" t="s">
        <v>7544</v>
      </c>
      <c r="B1143" s="189" t="s">
        <v>7565</v>
      </c>
      <c r="C1143" s="189" t="s">
        <v>358</v>
      </c>
      <c r="D1143" t="s">
        <v>292</v>
      </c>
      <c r="E1143" t="s">
        <v>293</v>
      </c>
      <c r="F1143" s="42" t="s">
        <v>170</v>
      </c>
      <c r="H1143" s="211"/>
      <c r="I1143" s="211"/>
      <c r="J1143" s="211"/>
      <c r="K1143" s="211"/>
      <c r="L1143" s="211"/>
      <c r="M1143" s="211"/>
      <c r="N1143" s="211"/>
      <c r="O1143" s="211"/>
      <c r="P1143" s="211"/>
    </row>
    <row r="1144" spans="1:16" x14ac:dyDescent="0.25">
      <c r="A1144" s="189" t="s">
        <v>7544</v>
      </c>
      <c r="B1144" s="189" t="s">
        <v>7566</v>
      </c>
      <c r="C1144" s="189" t="s">
        <v>358</v>
      </c>
      <c r="D1144" t="s">
        <v>295</v>
      </c>
      <c r="E1144" t="s">
        <v>306</v>
      </c>
      <c r="F1144" s="42" t="s">
        <v>170</v>
      </c>
      <c r="H1144" s="211"/>
      <c r="I1144" s="211"/>
      <c r="J1144" s="211"/>
      <c r="K1144" s="211"/>
      <c r="L1144" s="211"/>
      <c r="M1144" s="211"/>
      <c r="N1144" s="211"/>
      <c r="O1144" s="211"/>
      <c r="P1144" s="211"/>
    </row>
    <row r="1145" spans="1:16" x14ac:dyDescent="0.25">
      <c r="A1145" s="189" t="s">
        <v>7544</v>
      </c>
      <c r="B1145" s="189" t="s">
        <v>7567</v>
      </c>
      <c r="C1145" s="189" t="s">
        <v>358</v>
      </c>
      <c r="D1145" t="s">
        <v>296</v>
      </c>
      <c r="E1145" t="s">
        <v>336</v>
      </c>
      <c r="F1145" s="42" t="s">
        <v>170</v>
      </c>
      <c r="H1145" s="211"/>
      <c r="I1145" s="211"/>
      <c r="J1145" s="211"/>
      <c r="K1145" s="211"/>
      <c r="L1145" s="211"/>
      <c r="M1145" s="211"/>
      <c r="N1145" s="211"/>
      <c r="O1145" s="211"/>
      <c r="P1145" s="211"/>
    </row>
    <row r="1146" spans="1:16" x14ac:dyDescent="0.25">
      <c r="A1146" s="189" t="s">
        <v>7544</v>
      </c>
      <c r="B1146" s="189" t="s">
        <v>7568</v>
      </c>
      <c r="C1146" s="189" t="s">
        <v>358</v>
      </c>
      <c r="D1146" t="s">
        <v>320</v>
      </c>
      <c r="E1146" t="s">
        <v>321</v>
      </c>
      <c r="F1146" s="42" t="s">
        <v>170</v>
      </c>
      <c r="H1146" s="211"/>
      <c r="I1146" s="211"/>
      <c r="J1146" s="211"/>
      <c r="K1146" s="211"/>
      <c r="L1146" s="211"/>
      <c r="M1146" s="211"/>
      <c r="N1146" s="211"/>
      <c r="O1146" s="211"/>
      <c r="P1146" s="211"/>
    </row>
    <row r="1147" spans="1:16" x14ac:dyDescent="0.25">
      <c r="A1147" s="189" t="s">
        <v>7544</v>
      </c>
      <c r="B1147" s="189" t="s">
        <v>7569</v>
      </c>
      <c r="C1147" s="189" t="s">
        <v>358</v>
      </c>
      <c r="D1147" t="s">
        <v>341</v>
      </c>
      <c r="E1147" t="s">
        <v>342</v>
      </c>
      <c r="F1147" s="42" t="s">
        <v>170</v>
      </c>
      <c r="H1147" s="211"/>
      <c r="I1147" s="211"/>
      <c r="J1147" s="211"/>
      <c r="K1147" s="211"/>
      <c r="L1147" s="211"/>
      <c r="M1147" s="211"/>
      <c r="N1147" s="211"/>
      <c r="O1147" s="211"/>
      <c r="P1147" s="211"/>
    </row>
    <row r="1148" spans="1:16" x14ac:dyDescent="0.25">
      <c r="A1148" s="189" t="s">
        <v>7544</v>
      </c>
      <c r="B1148" s="189" t="s">
        <v>7570</v>
      </c>
      <c r="C1148" s="189" t="s">
        <v>358</v>
      </c>
      <c r="D1148" t="s">
        <v>328</v>
      </c>
      <c r="E1148" t="s">
        <v>329</v>
      </c>
      <c r="F1148" s="42" t="s">
        <v>170</v>
      </c>
      <c r="H1148" s="211"/>
      <c r="I1148" s="211"/>
      <c r="J1148" s="211"/>
      <c r="K1148" s="211"/>
      <c r="L1148" s="211"/>
      <c r="M1148" s="211"/>
      <c r="N1148" s="211"/>
      <c r="O1148" s="211"/>
      <c r="P1148" s="211"/>
    </row>
    <row r="1149" spans="1:16" x14ac:dyDescent="0.25">
      <c r="A1149" s="189" t="s">
        <v>7544</v>
      </c>
      <c r="B1149" s="189" t="s">
        <v>7571</v>
      </c>
      <c r="C1149" s="189" t="s">
        <v>358</v>
      </c>
      <c r="D1149" t="s">
        <v>334</v>
      </c>
      <c r="E1149" t="s">
        <v>335</v>
      </c>
      <c r="F1149" s="42" t="s">
        <v>170</v>
      </c>
      <c r="H1149" s="211"/>
      <c r="I1149" s="211"/>
      <c r="J1149" s="211"/>
      <c r="K1149" s="211"/>
      <c r="L1149" s="211"/>
      <c r="M1149" s="211"/>
      <c r="N1149" s="211"/>
      <c r="O1149" s="211"/>
      <c r="P1149" s="211"/>
    </row>
    <row r="1150" spans="1:16" x14ac:dyDescent="0.25">
      <c r="A1150" s="189" t="s">
        <v>7544</v>
      </c>
      <c r="B1150" s="189" t="s">
        <v>7572</v>
      </c>
      <c r="C1150" s="189" t="s">
        <v>358</v>
      </c>
      <c r="D1150" t="s">
        <v>413</v>
      </c>
      <c r="E1150" t="s">
        <v>414</v>
      </c>
      <c r="F1150" s="42" t="s">
        <v>118</v>
      </c>
      <c r="H1150" s="211"/>
      <c r="I1150" s="211"/>
      <c r="J1150" s="211"/>
      <c r="K1150" s="211"/>
      <c r="L1150" s="211"/>
      <c r="M1150" s="211"/>
      <c r="N1150" s="211"/>
      <c r="O1150" s="211"/>
      <c r="P1150" s="211"/>
    </row>
    <row r="1151" spans="1:16" x14ac:dyDescent="0.25">
      <c r="A1151" s="189" t="s">
        <v>7544</v>
      </c>
      <c r="B1151" s="189" t="s">
        <v>7573</v>
      </c>
      <c r="C1151" s="189" t="s">
        <v>358</v>
      </c>
      <c r="D1151" t="s">
        <v>343</v>
      </c>
      <c r="E1151" t="s">
        <v>6106</v>
      </c>
      <c r="F1151" s="42" t="s">
        <v>170</v>
      </c>
      <c r="H1151" s="211"/>
      <c r="I1151" s="211"/>
      <c r="J1151" s="211"/>
      <c r="K1151" s="211"/>
      <c r="L1151" s="211"/>
      <c r="M1151" s="211"/>
      <c r="N1151" s="211"/>
      <c r="O1151" s="211"/>
      <c r="P1151" s="211"/>
    </row>
    <row r="1152" spans="1:16" x14ac:dyDescent="0.25">
      <c r="A1152" s="189" t="s">
        <v>7544</v>
      </c>
      <c r="B1152" s="189" t="s">
        <v>7574</v>
      </c>
      <c r="C1152" s="189" t="s">
        <v>358</v>
      </c>
      <c r="D1152" t="s">
        <v>294</v>
      </c>
      <c r="E1152" t="s">
        <v>298</v>
      </c>
      <c r="F1152" s="42" t="s">
        <v>170</v>
      </c>
      <c r="H1152" s="211"/>
      <c r="I1152" s="211"/>
      <c r="J1152" s="211"/>
      <c r="K1152" s="211"/>
      <c r="L1152" s="211"/>
      <c r="M1152" s="211"/>
      <c r="N1152" s="211"/>
      <c r="O1152" s="211"/>
      <c r="P1152" s="211"/>
    </row>
    <row r="1153" spans="1:16" x14ac:dyDescent="0.25">
      <c r="A1153" s="189" t="s">
        <v>7544</v>
      </c>
      <c r="B1153" s="189" t="s">
        <v>7575</v>
      </c>
      <c r="C1153" s="189" t="s">
        <v>358</v>
      </c>
      <c r="D1153" t="s">
        <v>3811</v>
      </c>
      <c r="E1153" t="s">
        <v>3815</v>
      </c>
      <c r="F1153" s="42" t="s">
        <v>118</v>
      </c>
      <c r="H1153" s="211"/>
      <c r="I1153" s="211"/>
      <c r="J1153" s="211"/>
      <c r="K1153" s="211"/>
      <c r="L1153" s="211"/>
      <c r="M1153" s="211"/>
      <c r="N1153" s="211"/>
      <c r="O1153" s="211"/>
      <c r="P1153" s="211"/>
    </row>
    <row r="1154" spans="1:16" x14ac:dyDescent="0.25">
      <c r="A1154" s="189" t="s">
        <v>7544</v>
      </c>
      <c r="B1154" s="189" t="s">
        <v>7576</v>
      </c>
      <c r="C1154" s="189" t="s">
        <v>358</v>
      </c>
      <c r="D1154" t="s">
        <v>292</v>
      </c>
      <c r="E1154" t="s">
        <v>293</v>
      </c>
      <c r="F1154" s="42" t="s">
        <v>170</v>
      </c>
      <c r="H1154" s="211"/>
      <c r="I1154" s="211"/>
      <c r="J1154" s="211"/>
      <c r="K1154" s="211"/>
      <c r="L1154" s="211"/>
      <c r="M1154" s="211"/>
      <c r="N1154" s="211"/>
      <c r="O1154" s="211"/>
      <c r="P1154" s="211"/>
    </row>
    <row r="1155" spans="1:16" x14ac:dyDescent="0.25">
      <c r="A1155" s="189" t="s">
        <v>7544</v>
      </c>
      <c r="B1155" s="189" t="s">
        <v>7577</v>
      </c>
      <c r="C1155" s="189" t="s">
        <v>358</v>
      </c>
      <c r="D1155" t="s">
        <v>339</v>
      </c>
      <c r="E1155" t="s">
        <v>340</v>
      </c>
      <c r="F1155" s="42" t="s">
        <v>170</v>
      </c>
      <c r="H1155" s="211"/>
      <c r="I1155" s="211"/>
      <c r="J1155" s="211"/>
      <c r="K1155" s="211"/>
      <c r="L1155" s="211"/>
      <c r="M1155" s="211"/>
      <c r="N1155" s="211"/>
      <c r="O1155" s="211"/>
      <c r="P1155" s="211"/>
    </row>
    <row r="1156" spans="1:16" x14ac:dyDescent="0.25">
      <c r="A1156" s="189" t="s">
        <v>7544</v>
      </c>
      <c r="B1156" s="189" t="s">
        <v>7578</v>
      </c>
      <c r="C1156" s="189" t="s">
        <v>358</v>
      </c>
      <c r="D1156" t="s">
        <v>295</v>
      </c>
      <c r="E1156" t="s">
        <v>306</v>
      </c>
      <c r="F1156" s="42" t="s">
        <v>170</v>
      </c>
      <c r="H1156" s="211"/>
      <c r="I1156" s="211"/>
      <c r="J1156" s="211"/>
      <c r="K1156" s="211"/>
      <c r="L1156" s="211"/>
      <c r="M1156" s="211"/>
      <c r="N1156" s="211"/>
      <c r="O1156" s="211"/>
      <c r="P1156" s="211"/>
    </row>
    <row r="1157" spans="1:16" x14ac:dyDescent="0.25">
      <c r="A1157" s="189" t="s">
        <v>7544</v>
      </c>
      <c r="B1157" s="189" t="s">
        <v>7579</v>
      </c>
      <c r="C1157" s="189" t="s">
        <v>358</v>
      </c>
      <c r="D1157" t="s">
        <v>332</v>
      </c>
      <c r="E1157" t="s">
        <v>333</v>
      </c>
      <c r="F1157" s="42" t="s">
        <v>170</v>
      </c>
      <c r="H1157" s="211"/>
      <c r="I1157" s="211"/>
      <c r="J1157" s="211"/>
      <c r="K1157" s="211"/>
      <c r="L1157" s="211"/>
      <c r="M1157" s="211"/>
      <c r="N1157" s="211"/>
      <c r="O1157" s="211"/>
      <c r="P1157" s="211"/>
    </row>
    <row r="1158" spans="1:16" x14ac:dyDescent="0.25">
      <c r="A1158" s="189" t="s">
        <v>7544</v>
      </c>
      <c r="B1158" s="189" t="s">
        <v>7580</v>
      </c>
      <c r="C1158" s="189" t="s">
        <v>358</v>
      </c>
      <c r="D1158" t="s">
        <v>292</v>
      </c>
      <c r="E1158" t="s">
        <v>293</v>
      </c>
      <c r="F1158" s="42" t="s">
        <v>170</v>
      </c>
      <c r="H1158" s="211"/>
      <c r="I1158" s="211"/>
      <c r="J1158" s="211"/>
      <c r="K1158" s="211"/>
      <c r="L1158" s="211"/>
      <c r="M1158" s="211"/>
      <c r="N1158" s="211"/>
      <c r="O1158" s="211"/>
      <c r="P1158" s="211"/>
    </row>
    <row r="1159" spans="1:16" x14ac:dyDescent="0.25">
      <c r="A1159" s="189" t="s">
        <v>7544</v>
      </c>
      <c r="B1159" s="189" t="s">
        <v>7581</v>
      </c>
      <c r="C1159" s="189" t="s">
        <v>358</v>
      </c>
      <c r="D1159" t="s">
        <v>6107</v>
      </c>
      <c r="E1159" t="s">
        <v>551</v>
      </c>
      <c r="F1159" s="42" t="s">
        <v>118</v>
      </c>
      <c r="H1159" s="211"/>
      <c r="I1159" s="211"/>
      <c r="J1159" s="211"/>
      <c r="K1159" s="211"/>
      <c r="L1159" s="211"/>
      <c r="M1159" s="211"/>
      <c r="N1159" s="211"/>
      <c r="O1159" s="211"/>
      <c r="P1159" s="211"/>
    </row>
    <row r="1160" spans="1:16" x14ac:dyDescent="0.25">
      <c r="A1160" s="189" t="s">
        <v>7544</v>
      </c>
      <c r="B1160" s="189" t="s">
        <v>7582</v>
      </c>
      <c r="C1160" s="189" t="s">
        <v>358</v>
      </c>
      <c r="D1160" t="s">
        <v>381</v>
      </c>
      <c r="E1160" t="s">
        <v>382</v>
      </c>
      <c r="F1160" s="42" t="s">
        <v>170</v>
      </c>
      <c r="H1160" s="211"/>
      <c r="I1160" s="211"/>
      <c r="J1160" s="211"/>
      <c r="K1160" s="211"/>
      <c r="L1160" s="211"/>
      <c r="M1160" s="211"/>
      <c r="N1160" s="211"/>
      <c r="O1160" s="211"/>
      <c r="P1160" s="211"/>
    </row>
    <row r="1161" spans="1:16" x14ac:dyDescent="0.25">
      <c r="A1161" s="189" t="s">
        <v>7544</v>
      </c>
      <c r="B1161" s="189" t="s">
        <v>7583</v>
      </c>
      <c r="C1161" s="189" t="s">
        <v>358</v>
      </c>
      <c r="D1161" t="s">
        <v>299</v>
      </c>
      <c r="E1161" t="s">
        <v>300</v>
      </c>
      <c r="F1161" s="42" t="s">
        <v>170</v>
      </c>
      <c r="H1161" s="211"/>
      <c r="I1161" s="211"/>
      <c r="J1161" s="211"/>
      <c r="K1161" s="211"/>
      <c r="L1161" s="211"/>
      <c r="M1161" s="211"/>
      <c r="N1161" s="211"/>
      <c r="O1161" s="211"/>
      <c r="P1161" s="211"/>
    </row>
    <row r="1162" spans="1:16" x14ac:dyDescent="0.25">
      <c r="A1162" s="189" t="s">
        <v>7544</v>
      </c>
      <c r="B1162" s="189" t="s">
        <v>7584</v>
      </c>
      <c r="C1162" s="189" t="s">
        <v>358</v>
      </c>
      <c r="D1162" t="s">
        <v>299</v>
      </c>
      <c r="E1162" t="s">
        <v>300</v>
      </c>
      <c r="F1162" s="42" t="s">
        <v>170</v>
      </c>
      <c r="H1162" s="211"/>
      <c r="I1162" s="211"/>
      <c r="J1162" s="211"/>
      <c r="K1162" s="211"/>
      <c r="L1162" s="211"/>
      <c r="M1162" s="211"/>
      <c r="N1162" s="211"/>
      <c r="O1162" s="211"/>
      <c r="P1162" s="211"/>
    </row>
    <row r="1163" spans="1:16" x14ac:dyDescent="0.25">
      <c r="A1163" s="189" t="s">
        <v>7544</v>
      </c>
      <c r="B1163" s="189" t="s">
        <v>7585</v>
      </c>
      <c r="C1163" s="189" t="s">
        <v>358</v>
      </c>
      <c r="D1163" t="s">
        <v>320</v>
      </c>
      <c r="E1163" t="s">
        <v>321</v>
      </c>
      <c r="F1163" s="42" t="s">
        <v>170</v>
      </c>
      <c r="H1163" s="211"/>
      <c r="I1163" s="211"/>
      <c r="J1163" s="211"/>
      <c r="K1163" s="211"/>
      <c r="L1163" s="211"/>
      <c r="M1163" s="211"/>
      <c r="N1163" s="211"/>
      <c r="O1163" s="211"/>
      <c r="P1163" s="211"/>
    </row>
    <row r="1164" spans="1:16" x14ac:dyDescent="0.25">
      <c r="A1164" s="189" t="s">
        <v>7544</v>
      </c>
      <c r="B1164" s="189" t="s">
        <v>7586</v>
      </c>
      <c r="C1164" s="189" t="s">
        <v>358</v>
      </c>
      <c r="D1164" t="s">
        <v>296</v>
      </c>
      <c r="E1164" t="s">
        <v>336</v>
      </c>
      <c r="F1164" s="42" t="s">
        <v>170</v>
      </c>
      <c r="H1164" s="211"/>
      <c r="I1164" s="211"/>
      <c r="J1164" s="211"/>
      <c r="K1164" s="211"/>
      <c r="L1164" s="211"/>
      <c r="M1164" s="211"/>
      <c r="N1164" s="211"/>
      <c r="O1164" s="211"/>
      <c r="P1164" s="211"/>
    </row>
    <row r="1165" spans="1:16" x14ac:dyDescent="0.25">
      <c r="A1165" s="189" t="s">
        <v>7544</v>
      </c>
      <c r="B1165" s="189" t="s">
        <v>7587</v>
      </c>
      <c r="C1165" s="189" t="s">
        <v>358</v>
      </c>
      <c r="D1165" t="s">
        <v>295</v>
      </c>
      <c r="E1165" t="s">
        <v>306</v>
      </c>
      <c r="F1165" s="42" t="s">
        <v>170</v>
      </c>
      <c r="H1165" s="211"/>
      <c r="I1165" s="211"/>
      <c r="J1165" s="211"/>
      <c r="K1165" s="211"/>
      <c r="L1165" s="211"/>
      <c r="M1165" s="211"/>
      <c r="N1165" s="211"/>
      <c r="O1165" s="211"/>
      <c r="P1165" s="211"/>
    </row>
    <row r="1166" spans="1:16" x14ac:dyDescent="0.25">
      <c r="A1166" s="189" t="s">
        <v>7544</v>
      </c>
      <c r="B1166" s="189" t="s">
        <v>7588</v>
      </c>
      <c r="C1166" s="189" t="s">
        <v>358</v>
      </c>
      <c r="D1166" t="s">
        <v>332</v>
      </c>
      <c r="E1166" t="s">
        <v>333</v>
      </c>
      <c r="F1166" s="42" t="s">
        <v>170</v>
      </c>
      <c r="H1166" s="211"/>
      <c r="I1166" s="211"/>
      <c r="J1166" s="211"/>
      <c r="K1166" s="211"/>
      <c r="L1166" s="211"/>
      <c r="M1166" s="211"/>
      <c r="N1166" s="211"/>
      <c r="O1166" s="211"/>
      <c r="P1166" s="211"/>
    </row>
    <row r="1167" spans="1:16" x14ac:dyDescent="0.25">
      <c r="A1167" s="189" t="s">
        <v>7544</v>
      </c>
      <c r="B1167" s="189" t="s">
        <v>7589</v>
      </c>
      <c r="C1167" s="189" t="s">
        <v>358</v>
      </c>
      <c r="D1167" t="s">
        <v>320</v>
      </c>
      <c r="E1167" t="s">
        <v>321</v>
      </c>
      <c r="F1167" s="42" t="s">
        <v>170</v>
      </c>
      <c r="H1167" s="211"/>
      <c r="I1167" s="211"/>
      <c r="J1167" s="211"/>
      <c r="K1167" s="211"/>
      <c r="L1167" s="211"/>
      <c r="M1167" s="211"/>
      <c r="N1167" s="211"/>
      <c r="O1167" s="211"/>
      <c r="P1167" s="211"/>
    </row>
    <row r="1168" spans="1:16" x14ac:dyDescent="0.25">
      <c r="A1168" s="189" t="s">
        <v>7544</v>
      </c>
      <c r="B1168" s="189" t="s">
        <v>7590</v>
      </c>
      <c r="C1168" s="189" t="s">
        <v>358</v>
      </c>
      <c r="D1168" t="s">
        <v>296</v>
      </c>
      <c r="E1168" t="s">
        <v>336</v>
      </c>
      <c r="F1168" s="42" t="s">
        <v>170</v>
      </c>
      <c r="H1168" s="211"/>
      <c r="I1168" s="211"/>
      <c r="J1168" s="211"/>
      <c r="K1168" s="211"/>
      <c r="L1168" s="211"/>
      <c r="M1168" s="211"/>
      <c r="N1168" s="211"/>
      <c r="O1168" s="211"/>
      <c r="P1168" s="211"/>
    </row>
    <row r="1169" spans="1:16" x14ac:dyDescent="0.25">
      <c r="A1169" s="189" t="s">
        <v>7544</v>
      </c>
      <c r="B1169" s="189" t="s">
        <v>7591</v>
      </c>
      <c r="C1169" s="189" t="s">
        <v>358</v>
      </c>
      <c r="D1169" t="s">
        <v>326</v>
      </c>
      <c r="E1169" t="s">
        <v>327</v>
      </c>
      <c r="F1169" s="42" t="s">
        <v>170</v>
      </c>
      <c r="H1169" s="211"/>
      <c r="I1169" s="211"/>
      <c r="J1169" s="211"/>
      <c r="K1169" s="211"/>
      <c r="L1169" s="211"/>
      <c r="M1169" s="211"/>
      <c r="N1169" s="211"/>
      <c r="O1169" s="211"/>
      <c r="P1169" s="211"/>
    </row>
    <row r="1170" spans="1:16" x14ac:dyDescent="0.25">
      <c r="A1170" s="189" t="s">
        <v>7544</v>
      </c>
      <c r="B1170" s="189" t="s">
        <v>7592</v>
      </c>
      <c r="C1170" s="189" t="s">
        <v>358</v>
      </c>
      <c r="D1170" t="s">
        <v>296</v>
      </c>
      <c r="E1170" t="s">
        <v>336</v>
      </c>
      <c r="F1170" s="42" t="s">
        <v>170</v>
      </c>
      <c r="H1170" s="211"/>
      <c r="I1170" s="211"/>
      <c r="J1170" s="211"/>
      <c r="K1170" s="211"/>
      <c r="L1170" s="211"/>
      <c r="M1170" s="211"/>
      <c r="N1170" s="211"/>
      <c r="O1170" s="211"/>
      <c r="P1170" s="211"/>
    </row>
    <row r="1171" spans="1:16" x14ac:dyDescent="0.25">
      <c r="A1171" s="189" t="s">
        <v>7544</v>
      </c>
      <c r="B1171" s="189" t="s">
        <v>7593</v>
      </c>
      <c r="C1171" s="189" t="s">
        <v>358</v>
      </c>
      <c r="D1171" t="s">
        <v>292</v>
      </c>
      <c r="E1171" t="s">
        <v>293</v>
      </c>
      <c r="F1171" s="42" t="s">
        <v>170</v>
      </c>
      <c r="H1171" s="211"/>
      <c r="I1171" s="211"/>
      <c r="J1171" s="211"/>
      <c r="K1171" s="211"/>
      <c r="L1171" s="211"/>
      <c r="M1171" s="211"/>
      <c r="N1171" s="211"/>
      <c r="O1171" s="211"/>
      <c r="P1171" s="211"/>
    </row>
    <row r="1172" spans="1:16" x14ac:dyDescent="0.25">
      <c r="A1172" s="189" t="s">
        <v>7544</v>
      </c>
      <c r="B1172" s="189" t="s">
        <v>7594</v>
      </c>
      <c r="C1172" s="189" t="s">
        <v>358</v>
      </c>
      <c r="D1172" t="s">
        <v>343</v>
      </c>
      <c r="E1172" t="s">
        <v>6106</v>
      </c>
      <c r="F1172" s="42" t="s">
        <v>170</v>
      </c>
      <c r="H1172" s="211"/>
      <c r="I1172" s="211"/>
      <c r="J1172" s="211"/>
      <c r="K1172" s="211"/>
      <c r="L1172" s="211"/>
      <c r="M1172" s="211"/>
      <c r="N1172" s="211"/>
      <c r="O1172" s="211"/>
      <c r="P1172" s="211"/>
    </row>
    <row r="1173" spans="1:16" x14ac:dyDescent="0.25">
      <c r="A1173" s="189" t="s">
        <v>7544</v>
      </c>
      <c r="B1173" s="189" t="s">
        <v>7595</v>
      </c>
      <c r="C1173" s="189" t="s">
        <v>358</v>
      </c>
      <c r="D1173" t="s">
        <v>497</v>
      </c>
      <c r="E1173" t="s">
        <v>498</v>
      </c>
      <c r="F1173" s="42" t="s">
        <v>170</v>
      </c>
      <c r="H1173" s="211"/>
      <c r="I1173" s="211"/>
      <c r="J1173" s="211"/>
      <c r="K1173" s="211"/>
      <c r="L1173" s="211"/>
      <c r="M1173" s="211"/>
      <c r="N1173" s="211"/>
      <c r="O1173" s="211"/>
      <c r="P1173" s="211"/>
    </row>
    <row r="1174" spans="1:16" x14ac:dyDescent="0.25">
      <c r="A1174" s="189" t="s">
        <v>7544</v>
      </c>
      <c r="B1174" s="189" t="s">
        <v>7596</v>
      </c>
      <c r="C1174" s="189" t="s">
        <v>358</v>
      </c>
      <c r="D1174" t="s">
        <v>387</v>
      </c>
      <c r="E1174" t="s">
        <v>388</v>
      </c>
      <c r="F1174" s="42" t="s">
        <v>118</v>
      </c>
      <c r="H1174" s="211"/>
      <c r="I1174" s="211"/>
      <c r="J1174" s="211"/>
      <c r="K1174" s="211"/>
      <c r="L1174" s="211"/>
      <c r="M1174" s="211"/>
      <c r="N1174" s="211"/>
      <c r="O1174" s="211"/>
      <c r="P1174" s="211"/>
    </row>
    <row r="1175" spans="1:16" x14ac:dyDescent="0.25">
      <c r="A1175" s="189" t="s">
        <v>7544</v>
      </c>
      <c r="B1175" s="189" t="s">
        <v>7597</v>
      </c>
      <c r="C1175" s="189" t="s">
        <v>358</v>
      </c>
      <c r="D1175" t="s">
        <v>5681</v>
      </c>
      <c r="E1175" t="s">
        <v>5682</v>
      </c>
      <c r="F1175" s="42" t="s">
        <v>170</v>
      </c>
      <c r="H1175" s="211"/>
      <c r="I1175" s="211"/>
      <c r="J1175" s="211"/>
      <c r="K1175" s="211"/>
      <c r="L1175" s="211"/>
      <c r="M1175" s="211"/>
      <c r="N1175" s="211"/>
      <c r="O1175" s="211"/>
      <c r="P1175" s="211"/>
    </row>
    <row r="1176" spans="1:16" x14ac:dyDescent="0.25">
      <c r="A1176" s="189" t="s">
        <v>7544</v>
      </c>
      <c r="B1176" s="189" t="s">
        <v>7598</v>
      </c>
      <c r="C1176" s="189" t="s">
        <v>358</v>
      </c>
      <c r="D1176" t="s">
        <v>394</v>
      </c>
      <c r="E1176" t="s">
        <v>395</v>
      </c>
      <c r="F1176" s="42" t="s">
        <v>118</v>
      </c>
      <c r="H1176" s="211"/>
      <c r="I1176" s="211"/>
      <c r="J1176" s="211"/>
      <c r="K1176" s="211"/>
      <c r="L1176" s="211"/>
      <c r="M1176" s="211"/>
      <c r="N1176" s="211"/>
      <c r="O1176" s="211"/>
      <c r="P1176" s="211"/>
    </row>
    <row r="1177" spans="1:16" x14ac:dyDescent="0.25">
      <c r="A1177" s="189" t="s">
        <v>7544</v>
      </c>
      <c r="B1177" s="189" t="s">
        <v>7599</v>
      </c>
      <c r="C1177" s="189" t="s">
        <v>358</v>
      </c>
      <c r="D1177" t="s">
        <v>367</v>
      </c>
      <c r="E1177" t="s">
        <v>368</v>
      </c>
      <c r="F1177" s="42" t="s">
        <v>170</v>
      </c>
      <c r="H1177" s="211"/>
      <c r="I1177" s="211"/>
      <c r="J1177" s="211"/>
      <c r="K1177" s="211"/>
      <c r="L1177" s="211"/>
      <c r="M1177" s="211"/>
      <c r="N1177" s="211"/>
      <c r="O1177" s="211"/>
      <c r="P1177" s="211"/>
    </row>
    <row r="1178" spans="1:16" x14ac:dyDescent="0.25">
      <c r="A1178" s="189" t="s">
        <v>7544</v>
      </c>
      <c r="B1178" s="189" t="s">
        <v>7600</v>
      </c>
      <c r="C1178" s="189" t="s">
        <v>358</v>
      </c>
      <c r="D1178" t="s">
        <v>367</v>
      </c>
      <c r="E1178" t="s">
        <v>368</v>
      </c>
      <c r="F1178" s="42" t="s">
        <v>170</v>
      </c>
      <c r="H1178" s="211"/>
      <c r="I1178" s="211"/>
      <c r="J1178" s="211"/>
      <c r="K1178" s="211"/>
      <c r="L1178" s="211"/>
      <c r="M1178" s="211"/>
      <c r="N1178" s="211"/>
      <c r="O1178" s="211"/>
      <c r="P1178" s="211"/>
    </row>
    <row r="1179" spans="1:16" x14ac:dyDescent="0.25">
      <c r="A1179" s="189" t="s">
        <v>7544</v>
      </c>
      <c r="B1179" s="189" t="s">
        <v>7601</v>
      </c>
      <c r="C1179" s="189" t="s">
        <v>358</v>
      </c>
      <c r="D1179" t="s">
        <v>330</v>
      </c>
      <c r="E1179" t="s">
        <v>561</v>
      </c>
      <c r="F1179" s="42" t="s">
        <v>170</v>
      </c>
      <c r="H1179" s="211"/>
      <c r="I1179" s="211"/>
      <c r="J1179" s="211"/>
      <c r="K1179" s="211"/>
      <c r="L1179" s="211"/>
      <c r="M1179" s="211"/>
      <c r="N1179" s="211"/>
      <c r="O1179" s="211"/>
      <c r="P1179" s="211"/>
    </row>
    <row r="1180" spans="1:16" x14ac:dyDescent="0.25">
      <c r="A1180" s="189" t="s">
        <v>7544</v>
      </c>
      <c r="B1180" s="189" t="s">
        <v>7602</v>
      </c>
      <c r="C1180" s="189" t="s">
        <v>358</v>
      </c>
      <c r="D1180" t="s">
        <v>367</v>
      </c>
      <c r="E1180" t="s">
        <v>368</v>
      </c>
      <c r="F1180" s="42" t="s">
        <v>170</v>
      </c>
      <c r="H1180" s="211"/>
      <c r="I1180" s="211"/>
      <c r="J1180" s="211"/>
      <c r="K1180" s="211"/>
      <c r="L1180" s="211"/>
      <c r="M1180" s="211"/>
      <c r="N1180" s="211"/>
      <c r="O1180" s="211"/>
      <c r="P1180" s="211"/>
    </row>
    <row r="1181" spans="1:16" x14ac:dyDescent="0.25">
      <c r="A1181" s="189" t="s">
        <v>7544</v>
      </c>
      <c r="B1181" s="189" t="s">
        <v>7603</v>
      </c>
      <c r="C1181" s="189" t="s">
        <v>358</v>
      </c>
      <c r="D1181" t="s">
        <v>367</v>
      </c>
      <c r="E1181" t="s">
        <v>368</v>
      </c>
      <c r="F1181" s="42" t="s">
        <v>170</v>
      </c>
      <c r="H1181" s="211"/>
      <c r="I1181" s="211"/>
      <c r="J1181" s="211"/>
      <c r="K1181" s="211"/>
      <c r="L1181" s="211"/>
      <c r="M1181" s="211"/>
      <c r="N1181" s="211"/>
      <c r="O1181" s="211"/>
      <c r="P1181" s="211"/>
    </row>
    <row r="1182" spans="1:16" x14ac:dyDescent="0.25">
      <c r="A1182" s="189" t="s">
        <v>7544</v>
      </c>
      <c r="B1182" s="189" t="s">
        <v>7604</v>
      </c>
      <c r="C1182" s="189" t="s">
        <v>358</v>
      </c>
      <c r="D1182" t="s">
        <v>326</v>
      </c>
      <c r="E1182" t="s">
        <v>327</v>
      </c>
      <c r="F1182" s="42" t="s">
        <v>170</v>
      </c>
      <c r="H1182" s="211"/>
      <c r="I1182" s="211"/>
      <c r="J1182" s="211"/>
      <c r="K1182" s="211"/>
      <c r="L1182" s="211"/>
      <c r="M1182" s="211"/>
      <c r="N1182" s="211"/>
      <c r="O1182" s="211"/>
      <c r="P1182" s="211"/>
    </row>
    <row r="1183" spans="1:16" x14ac:dyDescent="0.25">
      <c r="A1183" s="189" t="s">
        <v>7544</v>
      </c>
      <c r="B1183" s="189" t="s">
        <v>7605</v>
      </c>
      <c r="C1183" s="189" t="s">
        <v>358</v>
      </c>
      <c r="D1183" t="s">
        <v>454</v>
      </c>
      <c r="E1183" t="s">
        <v>455</v>
      </c>
      <c r="F1183" s="42" t="s">
        <v>170</v>
      </c>
      <c r="H1183" s="211"/>
      <c r="I1183" s="211"/>
      <c r="J1183" s="211"/>
      <c r="K1183" s="211"/>
      <c r="L1183" s="211"/>
      <c r="M1183" s="211"/>
      <c r="N1183" s="211"/>
      <c r="O1183" s="211"/>
      <c r="P1183" s="211"/>
    </row>
    <row r="1184" spans="1:16" x14ac:dyDescent="0.25">
      <c r="A1184" s="189" t="s">
        <v>7544</v>
      </c>
      <c r="B1184" s="189" t="s">
        <v>7606</v>
      </c>
      <c r="C1184" s="189" t="s">
        <v>358</v>
      </c>
      <c r="D1184" t="s">
        <v>415</v>
      </c>
      <c r="E1184" t="s">
        <v>416</v>
      </c>
      <c r="F1184" s="42" t="s">
        <v>118</v>
      </c>
      <c r="H1184" s="211"/>
      <c r="I1184" s="211"/>
      <c r="J1184" s="211"/>
      <c r="K1184" s="211"/>
      <c r="L1184" s="211"/>
      <c r="M1184" s="211"/>
      <c r="N1184" s="211"/>
      <c r="O1184" s="211"/>
      <c r="P1184" s="211"/>
    </row>
    <row r="1185" spans="1:16" x14ac:dyDescent="0.25">
      <c r="A1185" s="189" t="s">
        <v>7607</v>
      </c>
      <c r="B1185" s="189" t="s">
        <v>7608</v>
      </c>
      <c r="C1185" s="189" t="s">
        <v>358</v>
      </c>
      <c r="D1185" t="s">
        <v>558</v>
      </c>
      <c r="E1185" t="s">
        <v>559</v>
      </c>
      <c r="F1185" s="42" t="s">
        <v>118</v>
      </c>
      <c r="H1185" s="211"/>
      <c r="I1185" s="211"/>
      <c r="J1185" s="211"/>
      <c r="K1185" s="211"/>
      <c r="L1185" s="211"/>
      <c r="M1185" s="211"/>
      <c r="N1185" s="211"/>
      <c r="O1185" s="211"/>
      <c r="P1185" s="211"/>
    </row>
    <row r="1186" spans="1:16" x14ac:dyDescent="0.25">
      <c r="A1186" s="189" t="s">
        <v>7607</v>
      </c>
      <c r="B1186" s="189" t="s">
        <v>7609</v>
      </c>
      <c r="C1186" s="189" t="s">
        <v>358</v>
      </c>
      <c r="D1186" t="s">
        <v>6107</v>
      </c>
      <c r="E1186" t="s">
        <v>551</v>
      </c>
      <c r="F1186" s="42" t="s">
        <v>118</v>
      </c>
      <c r="H1186" s="211"/>
      <c r="I1186" s="211"/>
      <c r="J1186" s="211"/>
      <c r="K1186" s="211"/>
      <c r="L1186" s="211"/>
      <c r="M1186" s="211"/>
      <c r="N1186" s="211"/>
      <c r="O1186" s="211"/>
      <c r="P1186" s="211"/>
    </row>
    <row r="1187" spans="1:16" x14ac:dyDescent="0.25">
      <c r="A1187" s="189" t="s">
        <v>7607</v>
      </c>
      <c r="B1187" s="189" t="s">
        <v>7610</v>
      </c>
      <c r="C1187" s="189" t="s">
        <v>358</v>
      </c>
      <c r="D1187" t="s">
        <v>547</v>
      </c>
      <c r="E1187" t="s">
        <v>548</v>
      </c>
      <c r="F1187" s="42" t="s">
        <v>118</v>
      </c>
      <c r="H1187" s="211"/>
      <c r="I1187" s="211"/>
      <c r="J1187" s="211"/>
      <c r="K1187" s="211"/>
      <c r="L1187" s="211"/>
      <c r="M1187" s="211"/>
      <c r="N1187" s="211"/>
      <c r="O1187" s="211"/>
      <c r="P1187" s="211"/>
    </row>
    <row r="1188" spans="1:16" x14ac:dyDescent="0.25">
      <c r="A1188" s="189" t="s">
        <v>7607</v>
      </c>
      <c r="B1188" s="189" t="s">
        <v>7611</v>
      </c>
      <c r="C1188" s="189" t="s">
        <v>358</v>
      </c>
      <c r="D1188" t="s">
        <v>558</v>
      </c>
      <c r="E1188" t="s">
        <v>559</v>
      </c>
      <c r="F1188" s="42" t="s">
        <v>118</v>
      </c>
      <c r="H1188" s="211"/>
      <c r="I1188" s="211"/>
      <c r="J1188" s="211"/>
      <c r="K1188" s="211"/>
      <c r="L1188" s="211"/>
      <c r="M1188" s="211"/>
      <c r="N1188" s="211"/>
      <c r="O1188" s="211"/>
      <c r="P1188" s="211"/>
    </row>
    <row r="1189" spans="1:16" x14ac:dyDescent="0.25">
      <c r="A1189" s="189" t="s">
        <v>7607</v>
      </c>
      <c r="B1189" s="189" t="s">
        <v>7612</v>
      </c>
      <c r="C1189" s="189" t="s">
        <v>358</v>
      </c>
      <c r="D1189" t="s">
        <v>547</v>
      </c>
      <c r="E1189" t="s">
        <v>548</v>
      </c>
      <c r="F1189" s="42" t="s">
        <v>118</v>
      </c>
      <c r="H1189" s="211"/>
      <c r="I1189" s="211"/>
      <c r="J1189" s="211"/>
      <c r="K1189" s="211"/>
      <c r="L1189" s="211"/>
      <c r="M1189" s="211"/>
      <c r="N1189" s="211"/>
      <c r="O1189" s="211"/>
      <c r="P1189" s="211"/>
    </row>
    <row r="1190" spans="1:16" x14ac:dyDescent="0.25">
      <c r="A1190" s="189" t="s">
        <v>7607</v>
      </c>
      <c r="B1190" s="189" t="s">
        <v>7613</v>
      </c>
      <c r="C1190" s="189" t="s">
        <v>358</v>
      </c>
      <c r="D1190" t="s">
        <v>6107</v>
      </c>
      <c r="E1190" t="s">
        <v>551</v>
      </c>
      <c r="F1190" s="42" t="s">
        <v>118</v>
      </c>
      <c r="H1190" s="211"/>
      <c r="I1190" s="211"/>
      <c r="J1190" s="211"/>
      <c r="K1190" s="211"/>
      <c r="L1190" s="211"/>
      <c r="M1190" s="211"/>
      <c r="N1190" s="211"/>
      <c r="O1190" s="211"/>
      <c r="P1190" s="211"/>
    </row>
    <row r="1191" spans="1:16" x14ac:dyDescent="0.25">
      <c r="A1191" s="189" t="s">
        <v>7607</v>
      </c>
      <c r="B1191" s="189" t="s">
        <v>7614</v>
      </c>
      <c r="C1191" s="189" t="s">
        <v>358</v>
      </c>
      <c r="D1191" t="s">
        <v>6107</v>
      </c>
      <c r="E1191" t="s">
        <v>551</v>
      </c>
      <c r="F1191" s="42" t="s">
        <v>118</v>
      </c>
      <c r="H1191" s="211"/>
      <c r="I1191" s="211"/>
      <c r="J1191" s="211"/>
      <c r="K1191" s="211"/>
      <c r="L1191" s="211"/>
      <c r="M1191" s="211"/>
      <c r="N1191" s="211"/>
      <c r="O1191" s="211"/>
      <c r="P1191" s="211"/>
    </row>
    <row r="1192" spans="1:16" x14ac:dyDescent="0.25">
      <c r="A1192" s="189" t="s">
        <v>7607</v>
      </c>
      <c r="B1192" s="189" t="s">
        <v>7615</v>
      </c>
      <c r="C1192" s="189" t="s">
        <v>358</v>
      </c>
      <c r="D1192" t="s">
        <v>547</v>
      </c>
      <c r="E1192" t="s">
        <v>548</v>
      </c>
      <c r="F1192" s="42" t="s">
        <v>118</v>
      </c>
      <c r="H1192" s="211"/>
      <c r="I1192" s="211"/>
      <c r="J1192" s="211"/>
      <c r="K1192" s="211"/>
      <c r="L1192" s="211"/>
      <c r="M1192" s="211"/>
      <c r="N1192" s="211"/>
      <c r="O1192" s="211"/>
      <c r="P1192" s="211"/>
    </row>
    <row r="1193" spans="1:16" x14ac:dyDescent="0.25">
      <c r="A1193" s="189" t="s">
        <v>7607</v>
      </c>
      <c r="B1193" s="189" t="s">
        <v>7616</v>
      </c>
      <c r="C1193" s="189" t="s">
        <v>358</v>
      </c>
      <c r="D1193" t="s">
        <v>6107</v>
      </c>
      <c r="E1193" t="s">
        <v>551</v>
      </c>
      <c r="F1193" s="42" t="s">
        <v>118</v>
      </c>
      <c r="H1193" s="211"/>
      <c r="I1193" s="211"/>
      <c r="J1193" s="211"/>
      <c r="K1193" s="211"/>
      <c r="L1193" s="211"/>
      <c r="M1193" s="211"/>
      <c r="N1193" s="211"/>
      <c r="O1193" s="211"/>
      <c r="P1193" s="211"/>
    </row>
    <row r="1194" spans="1:16" x14ac:dyDescent="0.25">
      <c r="A1194" s="189" t="s">
        <v>7607</v>
      </c>
      <c r="B1194" s="189" t="s">
        <v>7617</v>
      </c>
      <c r="C1194" s="189" t="s">
        <v>358</v>
      </c>
      <c r="D1194" t="s">
        <v>547</v>
      </c>
      <c r="E1194" t="s">
        <v>548</v>
      </c>
      <c r="F1194" s="42" t="s">
        <v>118</v>
      </c>
      <c r="H1194" s="211"/>
      <c r="I1194" s="211"/>
      <c r="J1194" s="211"/>
      <c r="K1194" s="211"/>
      <c r="L1194" s="211"/>
      <c r="M1194" s="211"/>
      <c r="N1194" s="211"/>
      <c r="O1194" s="211"/>
      <c r="P1194" s="211"/>
    </row>
    <row r="1195" spans="1:16" x14ac:dyDescent="0.25">
      <c r="A1195" s="189" t="s">
        <v>7607</v>
      </c>
      <c r="B1195" s="189" t="s">
        <v>7618</v>
      </c>
      <c r="C1195" s="189" t="s">
        <v>358</v>
      </c>
      <c r="D1195" t="s">
        <v>6107</v>
      </c>
      <c r="E1195" t="s">
        <v>551</v>
      </c>
      <c r="F1195" s="42" t="s">
        <v>118</v>
      </c>
      <c r="H1195" s="211"/>
      <c r="I1195" s="211"/>
      <c r="J1195" s="211"/>
      <c r="K1195" s="211"/>
      <c r="L1195" s="211"/>
      <c r="M1195" s="211"/>
      <c r="N1195" s="211"/>
      <c r="O1195" s="211"/>
      <c r="P1195" s="211"/>
    </row>
    <row r="1196" spans="1:16" x14ac:dyDescent="0.25">
      <c r="A1196" s="189" t="s">
        <v>7607</v>
      </c>
      <c r="B1196" s="189" t="s">
        <v>7619</v>
      </c>
      <c r="C1196" s="189" t="s">
        <v>358</v>
      </c>
      <c r="D1196" t="s">
        <v>547</v>
      </c>
      <c r="E1196" t="s">
        <v>548</v>
      </c>
      <c r="F1196" s="42" t="s">
        <v>118</v>
      </c>
      <c r="H1196" s="211"/>
      <c r="I1196" s="211"/>
      <c r="J1196" s="211"/>
      <c r="K1196" s="211"/>
      <c r="L1196" s="211"/>
      <c r="M1196" s="211"/>
      <c r="N1196" s="211"/>
      <c r="O1196" s="211"/>
      <c r="P1196" s="211"/>
    </row>
    <row r="1197" spans="1:16" x14ac:dyDescent="0.25">
      <c r="A1197" s="189" t="s">
        <v>7607</v>
      </c>
      <c r="B1197" s="189" t="s">
        <v>7620</v>
      </c>
      <c r="C1197" s="189" t="s">
        <v>358</v>
      </c>
      <c r="D1197" t="s">
        <v>547</v>
      </c>
      <c r="E1197" t="s">
        <v>548</v>
      </c>
      <c r="F1197" s="42" t="s">
        <v>118</v>
      </c>
      <c r="H1197" s="211"/>
      <c r="I1197" s="211"/>
      <c r="J1197" s="211"/>
      <c r="K1197" s="211"/>
      <c r="L1197" s="211"/>
      <c r="M1197" s="211"/>
      <c r="N1197" s="211"/>
      <c r="O1197" s="211"/>
      <c r="P1197" s="211"/>
    </row>
    <row r="1198" spans="1:16" x14ac:dyDescent="0.25">
      <c r="A1198" s="189" t="s">
        <v>7607</v>
      </c>
      <c r="B1198" s="189" t="s">
        <v>7621</v>
      </c>
      <c r="C1198" s="189" t="s">
        <v>358</v>
      </c>
      <c r="D1198" t="s">
        <v>547</v>
      </c>
      <c r="E1198" t="s">
        <v>548</v>
      </c>
      <c r="F1198" s="42" t="s">
        <v>118</v>
      </c>
      <c r="H1198" s="211"/>
      <c r="I1198" s="211"/>
      <c r="J1198" s="211"/>
      <c r="K1198" s="211"/>
      <c r="L1198" s="211"/>
      <c r="M1198" s="211"/>
      <c r="N1198" s="211"/>
      <c r="O1198" s="211"/>
      <c r="P1198" s="211"/>
    </row>
    <row r="1199" spans="1:16" x14ac:dyDescent="0.25">
      <c r="A1199" s="189" t="s">
        <v>7607</v>
      </c>
      <c r="B1199" s="189" t="s">
        <v>7622</v>
      </c>
      <c r="C1199" s="189" t="s">
        <v>358</v>
      </c>
      <c r="D1199" t="s">
        <v>556</v>
      </c>
      <c r="E1199" t="s">
        <v>557</v>
      </c>
      <c r="F1199" s="42" t="s">
        <v>118</v>
      </c>
      <c r="H1199" s="211"/>
      <c r="I1199" s="211"/>
      <c r="J1199" s="211"/>
      <c r="K1199" s="211"/>
      <c r="L1199" s="211"/>
      <c r="M1199" s="211"/>
      <c r="N1199" s="211"/>
      <c r="O1199" s="211"/>
      <c r="P1199" s="211"/>
    </row>
    <row r="1200" spans="1:16" x14ac:dyDescent="0.25">
      <c r="A1200" s="189" t="s">
        <v>7607</v>
      </c>
      <c r="B1200" s="189" t="s">
        <v>7623</v>
      </c>
      <c r="C1200" s="189" t="s">
        <v>358</v>
      </c>
      <c r="D1200" t="s">
        <v>556</v>
      </c>
      <c r="E1200" t="s">
        <v>557</v>
      </c>
      <c r="F1200" s="42" t="s">
        <v>118</v>
      </c>
      <c r="H1200" s="211"/>
      <c r="I1200" s="211"/>
      <c r="J1200" s="211"/>
      <c r="K1200" s="211"/>
      <c r="L1200" s="211"/>
      <c r="M1200" s="211"/>
      <c r="N1200" s="211"/>
      <c r="O1200" s="211"/>
      <c r="P1200" s="211"/>
    </row>
    <row r="1201" spans="1:16" x14ac:dyDescent="0.25">
      <c r="A1201" s="189" t="s">
        <v>7607</v>
      </c>
      <c r="B1201" s="189" t="s">
        <v>7624</v>
      </c>
      <c r="C1201" s="189" t="s">
        <v>358</v>
      </c>
      <c r="D1201" t="s">
        <v>6107</v>
      </c>
      <c r="E1201" t="s">
        <v>551</v>
      </c>
      <c r="F1201" s="42" t="s">
        <v>118</v>
      </c>
      <c r="H1201" s="211"/>
      <c r="I1201" s="211"/>
      <c r="J1201" s="211"/>
      <c r="K1201" s="211"/>
      <c r="L1201" s="211"/>
      <c r="M1201" s="211"/>
      <c r="N1201" s="211"/>
      <c r="O1201" s="211"/>
      <c r="P1201" s="211"/>
    </row>
    <row r="1202" spans="1:16" x14ac:dyDescent="0.25">
      <c r="A1202" s="189" t="s">
        <v>7607</v>
      </c>
      <c r="B1202" s="189" t="s">
        <v>7625</v>
      </c>
      <c r="C1202" s="189" t="s">
        <v>358</v>
      </c>
      <c r="D1202" t="s">
        <v>547</v>
      </c>
      <c r="E1202" t="s">
        <v>548</v>
      </c>
      <c r="F1202" s="42" t="s">
        <v>118</v>
      </c>
      <c r="H1202" s="211"/>
      <c r="I1202" s="211"/>
      <c r="J1202" s="211"/>
      <c r="K1202" s="211"/>
      <c r="L1202" s="211"/>
      <c r="M1202" s="211"/>
      <c r="N1202" s="211"/>
      <c r="O1202" s="211"/>
      <c r="P1202" s="211"/>
    </row>
    <row r="1203" spans="1:16" x14ac:dyDescent="0.25">
      <c r="A1203" s="189" t="s">
        <v>7607</v>
      </c>
      <c r="B1203" s="189" t="s">
        <v>7626</v>
      </c>
      <c r="C1203" s="189" t="s">
        <v>358</v>
      </c>
      <c r="D1203" t="s">
        <v>6107</v>
      </c>
      <c r="E1203" t="s">
        <v>551</v>
      </c>
      <c r="F1203" s="42" t="s">
        <v>118</v>
      </c>
      <c r="H1203" s="211"/>
      <c r="I1203" s="211"/>
      <c r="J1203" s="211"/>
      <c r="K1203" s="211"/>
      <c r="L1203" s="211"/>
      <c r="M1203" s="211"/>
      <c r="N1203" s="211"/>
      <c r="O1203" s="211"/>
      <c r="P1203" s="211"/>
    </row>
    <row r="1204" spans="1:16" x14ac:dyDescent="0.25">
      <c r="A1204" s="189" t="s">
        <v>7607</v>
      </c>
      <c r="B1204" s="189" t="s">
        <v>7627</v>
      </c>
      <c r="C1204" s="189" t="s">
        <v>358</v>
      </c>
      <c r="D1204" t="s">
        <v>549</v>
      </c>
      <c r="E1204" t="s">
        <v>550</v>
      </c>
      <c r="F1204" s="42" t="s">
        <v>118</v>
      </c>
      <c r="H1204" s="211"/>
      <c r="I1204" s="211"/>
      <c r="J1204" s="211"/>
      <c r="K1204" s="211"/>
      <c r="L1204" s="211"/>
      <c r="M1204" s="211"/>
      <c r="N1204" s="211"/>
      <c r="O1204" s="211"/>
      <c r="P1204" s="211"/>
    </row>
    <row r="1205" spans="1:16" x14ac:dyDescent="0.25">
      <c r="A1205" s="189" t="s">
        <v>7607</v>
      </c>
      <c r="B1205" s="189" t="s">
        <v>7628</v>
      </c>
      <c r="C1205" s="189" t="s">
        <v>358</v>
      </c>
      <c r="D1205" t="s">
        <v>6107</v>
      </c>
      <c r="E1205" t="s">
        <v>551</v>
      </c>
      <c r="F1205" s="42" t="s">
        <v>118</v>
      </c>
      <c r="H1205" s="211"/>
      <c r="I1205" s="211"/>
      <c r="J1205" s="211"/>
      <c r="K1205" s="211"/>
      <c r="L1205" s="211"/>
      <c r="M1205" s="211"/>
      <c r="N1205" s="211"/>
      <c r="O1205" s="211"/>
      <c r="P1205" s="211"/>
    </row>
    <row r="1206" spans="1:16" x14ac:dyDescent="0.25">
      <c r="A1206" s="189" t="s">
        <v>7607</v>
      </c>
      <c r="B1206" s="189" t="s">
        <v>7629</v>
      </c>
      <c r="C1206" s="189" t="s">
        <v>358</v>
      </c>
      <c r="D1206" t="s">
        <v>547</v>
      </c>
      <c r="E1206" t="s">
        <v>548</v>
      </c>
      <c r="F1206" s="42" t="s">
        <v>118</v>
      </c>
      <c r="H1206" s="211"/>
      <c r="I1206" s="211"/>
      <c r="J1206" s="211"/>
      <c r="K1206" s="211"/>
      <c r="L1206" s="211"/>
      <c r="M1206" s="211"/>
      <c r="N1206" s="211"/>
      <c r="O1206" s="211"/>
      <c r="P1206" s="211"/>
    </row>
    <row r="1207" spans="1:16" x14ac:dyDescent="0.25">
      <c r="A1207" s="189" t="s">
        <v>7607</v>
      </c>
      <c r="B1207" s="189" t="s">
        <v>7630</v>
      </c>
      <c r="C1207" s="189" t="s">
        <v>358</v>
      </c>
      <c r="D1207" t="s">
        <v>558</v>
      </c>
      <c r="E1207" t="s">
        <v>559</v>
      </c>
      <c r="F1207" s="42" t="s">
        <v>118</v>
      </c>
      <c r="H1207" s="211"/>
      <c r="I1207" s="211"/>
      <c r="J1207" s="211"/>
      <c r="K1207" s="211"/>
      <c r="L1207" s="211"/>
      <c r="M1207" s="211"/>
      <c r="N1207" s="211"/>
      <c r="O1207" s="211"/>
      <c r="P1207" s="211"/>
    </row>
    <row r="1208" spans="1:16" x14ac:dyDescent="0.25">
      <c r="A1208" s="189" t="s">
        <v>7607</v>
      </c>
      <c r="B1208" s="189" t="s">
        <v>7631</v>
      </c>
      <c r="C1208" s="189" t="s">
        <v>358</v>
      </c>
      <c r="D1208" t="s">
        <v>6107</v>
      </c>
      <c r="E1208" t="s">
        <v>551</v>
      </c>
      <c r="F1208" s="42" t="s">
        <v>118</v>
      </c>
      <c r="H1208" s="211"/>
      <c r="I1208" s="211"/>
      <c r="J1208" s="211"/>
      <c r="K1208" s="211"/>
      <c r="L1208" s="211"/>
      <c r="M1208" s="211"/>
      <c r="N1208" s="211"/>
      <c r="O1208" s="211"/>
      <c r="P1208" s="211"/>
    </row>
    <row r="1209" spans="1:16" x14ac:dyDescent="0.25">
      <c r="A1209" s="189" t="s">
        <v>7607</v>
      </c>
      <c r="B1209" s="189" t="s">
        <v>7632</v>
      </c>
      <c r="C1209" s="189" t="s">
        <v>358</v>
      </c>
      <c r="D1209" t="s">
        <v>547</v>
      </c>
      <c r="E1209" t="s">
        <v>548</v>
      </c>
      <c r="F1209" s="42" t="s">
        <v>118</v>
      </c>
      <c r="H1209" s="211"/>
      <c r="I1209" s="211"/>
      <c r="J1209" s="211"/>
      <c r="K1209" s="211"/>
      <c r="L1209" s="211"/>
      <c r="M1209" s="211"/>
      <c r="N1209" s="211"/>
      <c r="O1209" s="211"/>
      <c r="P1209" s="211"/>
    </row>
    <row r="1210" spans="1:16" x14ac:dyDescent="0.25">
      <c r="A1210" s="189" t="s">
        <v>7607</v>
      </c>
      <c r="B1210" s="189" t="s">
        <v>7633</v>
      </c>
      <c r="C1210" s="189" t="s">
        <v>358</v>
      </c>
      <c r="D1210" t="s">
        <v>6107</v>
      </c>
      <c r="E1210" t="s">
        <v>551</v>
      </c>
      <c r="F1210" s="42" t="s">
        <v>118</v>
      </c>
      <c r="H1210" s="211"/>
      <c r="I1210" s="211"/>
      <c r="J1210" s="211"/>
      <c r="K1210" s="211"/>
      <c r="L1210" s="211"/>
      <c r="M1210" s="211"/>
      <c r="N1210" s="211"/>
      <c r="O1210" s="211"/>
      <c r="P1210" s="211"/>
    </row>
    <row r="1211" spans="1:16" x14ac:dyDescent="0.25">
      <c r="A1211" s="189" t="s">
        <v>7607</v>
      </c>
      <c r="B1211" s="189" t="s">
        <v>7634</v>
      </c>
      <c r="C1211" s="189" t="s">
        <v>358</v>
      </c>
      <c r="D1211" t="s">
        <v>6107</v>
      </c>
      <c r="E1211" t="s">
        <v>551</v>
      </c>
      <c r="F1211" s="42" t="s">
        <v>118</v>
      </c>
      <c r="H1211" s="211"/>
      <c r="I1211" s="211"/>
      <c r="J1211" s="211"/>
      <c r="K1211" s="211"/>
      <c r="L1211" s="211"/>
      <c r="M1211" s="211"/>
      <c r="N1211" s="211"/>
      <c r="O1211" s="211"/>
      <c r="P1211" s="211"/>
    </row>
    <row r="1212" spans="1:16" x14ac:dyDescent="0.25">
      <c r="A1212" s="189" t="s">
        <v>7607</v>
      </c>
      <c r="B1212" s="189" t="s">
        <v>7635</v>
      </c>
      <c r="C1212" s="189" t="s">
        <v>358</v>
      </c>
      <c r="D1212" t="s">
        <v>547</v>
      </c>
      <c r="E1212" t="s">
        <v>548</v>
      </c>
      <c r="F1212" s="42" t="s">
        <v>118</v>
      </c>
      <c r="H1212" s="211"/>
      <c r="I1212" s="211"/>
      <c r="J1212" s="211"/>
      <c r="K1212" s="211"/>
      <c r="L1212" s="211"/>
      <c r="M1212" s="211"/>
      <c r="N1212" s="211"/>
      <c r="O1212" s="211"/>
      <c r="P1212" s="211"/>
    </row>
    <row r="1213" spans="1:16" x14ac:dyDescent="0.25">
      <c r="A1213" s="189" t="s">
        <v>7607</v>
      </c>
      <c r="B1213" s="189" t="s">
        <v>7636</v>
      </c>
      <c r="C1213" s="189" t="s">
        <v>358</v>
      </c>
      <c r="D1213" t="s">
        <v>6107</v>
      </c>
      <c r="E1213" t="s">
        <v>551</v>
      </c>
      <c r="F1213" s="42" t="s">
        <v>118</v>
      </c>
      <c r="H1213" s="211"/>
      <c r="I1213" s="211"/>
      <c r="J1213" s="211"/>
      <c r="K1213" s="211"/>
      <c r="L1213" s="211"/>
      <c r="M1213" s="211"/>
      <c r="N1213" s="211"/>
      <c r="O1213" s="211"/>
      <c r="P1213" s="211"/>
    </row>
    <row r="1214" spans="1:16" x14ac:dyDescent="0.25">
      <c r="A1214" s="189" t="s">
        <v>7607</v>
      </c>
      <c r="B1214" s="189" t="s">
        <v>7637</v>
      </c>
      <c r="C1214" s="189" t="s">
        <v>358</v>
      </c>
      <c r="D1214" t="s">
        <v>6107</v>
      </c>
      <c r="E1214" t="s">
        <v>551</v>
      </c>
      <c r="F1214" s="42" t="s">
        <v>118</v>
      </c>
      <c r="H1214" s="211"/>
      <c r="I1214" s="211"/>
      <c r="J1214" s="211"/>
      <c r="K1214" s="211"/>
      <c r="L1214" s="211"/>
      <c r="M1214" s="211"/>
      <c r="N1214" s="211"/>
      <c r="O1214" s="211"/>
      <c r="P1214" s="211"/>
    </row>
    <row r="1215" spans="1:16" x14ac:dyDescent="0.25">
      <c r="A1215" s="189" t="s">
        <v>7607</v>
      </c>
      <c r="B1215" s="189" t="s">
        <v>7638</v>
      </c>
      <c r="C1215" s="189" t="s">
        <v>358</v>
      </c>
      <c r="D1215" t="s">
        <v>552</v>
      </c>
      <c r="E1215" t="s">
        <v>553</v>
      </c>
      <c r="F1215" s="42" t="s">
        <v>118</v>
      </c>
      <c r="H1215" s="211"/>
      <c r="I1215" s="211"/>
      <c r="J1215" s="211"/>
      <c r="K1215" s="211"/>
      <c r="L1215" s="211"/>
      <c r="M1215" s="211"/>
      <c r="N1215" s="211"/>
      <c r="O1215" s="211"/>
      <c r="P1215" s="211"/>
    </row>
    <row r="1216" spans="1:16" x14ac:dyDescent="0.25">
      <c r="A1216" s="189" t="s">
        <v>7607</v>
      </c>
      <c r="B1216" s="189" t="s">
        <v>7639</v>
      </c>
      <c r="C1216" s="189" t="s">
        <v>358</v>
      </c>
      <c r="D1216" t="s">
        <v>556</v>
      </c>
      <c r="E1216" t="s">
        <v>557</v>
      </c>
      <c r="F1216" s="42" t="s">
        <v>118</v>
      </c>
      <c r="H1216" s="211"/>
      <c r="I1216" s="211"/>
      <c r="J1216" s="211"/>
      <c r="K1216" s="211"/>
      <c r="L1216" s="211"/>
      <c r="M1216" s="211"/>
      <c r="N1216" s="211"/>
      <c r="O1216" s="211"/>
      <c r="P1216" s="211"/>
    </row>
    <row r="1217" spans="1:16" x14ac:dyDescent="0.25">
      <c r="A1217" s="189" t="s">
        <v>7607</v>
      </c>
      <c r="B1217" s="189" t="s">
        <v>7640</v>
      </c>
      <c r="C1217" s="189" t="s">
        <v>358</v>
      </c>
      <c r="D1217" t="s">
        <v>547</v>
      </c>
      <c r="E1217" t="s">
        <v>548</v>
      </c>
      <c r="F1217" s="42" t="s">
        <v>118</v>
      </c>
      <c r="H1217" s="211"/>
      <c r="I1217" s="211"/>
      <c r="J1217" s="211"/>
      <c r="K1217" s="211"/>
      <c r="L1217" s="211"/>
      <c r="M1217" s="211"/>
      <c r="N1217" s="211"/>
      <c r="O1217" s="211"/>
      <c r="P1217" s="211"/>
    </row>
    <row r="1218" spans="1:16" x14ac:dyDescent="0.25">
      <c r="A1218" s="189" t="s">
        <v>7607</v>
      </c>
      <c r="B1218" s="189" t="s">
        <v>7641</v>
      </c>
      <c r="C1218" s="189" t="s">
        <v>358</v>
      </c>
      <c r="D1218" t="s">
        <v>569</v>
      </c>
      <c r="E1218" t="s">
        <v>570</v>
      </c>
      <c r="F1218" s="42" t="s">
        <v>118</v>
      </c>
      <c r="H1218" s="211"/>
      <c r="I1218" s="211"/>
      <c r="J1218" s="211"/>
      <c r="K1218" s="211"/>
      <c r="L1218" s="211"/>
      <c r="M1218" s="211"/>
      <c r="N1218" s="211"/>
      <c r="O1218" s="211"/>
      <c r="P1218" s="211"/>
    </row>
    <row r="1219" spans="1:16" x14ac:dyDescent="0.25">
      <c r="A1219" s="189" t="s">
        <v>7607</v>
      </c>
      <c r="B1219" s="189" t="s">
        <v>7642</v>
      </c>
      <c r="C1219" s="189" t="s">
        <v>358</v>
      </c>
      <c r="D1219" t="s">
        <v>6107</v>
      </c>
      <c r="E1219" t="s">
        <v>551</v>
      </c>
      <c r="F1219" s="42" t="s">
        <v>118</v>
      </c>
      <c r="H1219" s="211"/>
      <c r="I1219" s="211"/>
      <c r="J1219" s="211"/>
      <c r="K1219" s="211"/>
      <c r="L1219" s="211"/>
      <c r="M1219" s="211"/>
      <c r="N1219" s="211"/>
      <c r="O1219" s="211"/>
      <c r="P1219" s="211"/>
    </row>
    <row r="1220" spans="1:16" x14ac:dyDescent="0.25">
      <c r="A1220" s="189" t="s">
        <v>7607</v>
      </c>
      <c r="B1220" s="189" t="s">
        <v>7643</v>
      </c>
      <c r="C1220" s="189" t="s">
        <v>358</v>
      </c>
      <c r="D1220" t="s">
        <v>547</v>
      </c>
      <c r="E1220" t="s">
        <v>548</v>
      </c>
      <c r="F1220" s="42" t="s">
        <v>118</v>
      </c>
      <c r="H1220" s="211"/>
      <c r="I1220" s="211"/>
      <c r="J1220" s="211"/>
      <c r="K1220" s="211"/>
      <c r="L1220" s="211"/>
      <c r="M1220" s="211"/>
      <c r="N1220" s="211"/>
      <c r="O1220" s="211"/>
      <c r="P1220" s="211"/>
    </row>
    <row r="1221" spans="1:16" x14ac:dyDescent="0.25">
      <c r="A1221" s="189" t="s">
        <v>7607</v>
      </c>
      <c r="B1221" s="189" t="s">
        <v>7644</v>
      </c>
      <c r="C1221" s="189" t="s">
        <v>358</v>
      </c>
      <c r="D1221" t="s">
        <v>6107</v>
      </c>
      <c r="E1221" t="s">
        <v>551</v>
      </c>
      <c r="F1221" s="42" t="s">
        <v>118</v>
      </c>
      <c r="H1221" s="211"/>
      <c r="I1221" s="211"/>
      <c r="J1221" s="211"/>
      <c r="K1221" s="211"/>
      <c r="L1221" s="211"/>
      <c r="M1221" s="211"/>
      <c r="N1221" s="211"/>
      <c r="O1221" s="211"/>
      <c r="P1221" s="211"/>
    </row>
    <row r="1222" spans="1:16" x14ac:dyDescent="0.25">
      <c r="A1222" s="189" t="s">
        <v>7607</v>
      </c>
      <c r="B1222" s="189" t="s">
        <v>7645</v>
      </c>
      <c r="C1222" s="189" t="s">
        <v>358</v>
      </c>
      <c r="D1222" t="s">
        <v>547</v>
      </c>
      <c r="E1222" t="s">
        <v>548</v>
      </c>
      <c r="F1222" s="42" t="s">
        <v>118</v>
      </c>
      <c r="H1222" s="211"/>
      <c r="I1222" s="211"/>
      <c r="J1222" s="211"/>
      <c r="K1222" s="211"/>
      <c r="L1222" s="211"/>
      <c r="M1222" s="211"/>
      <c r="N1222" s="211"/>
      <c r="O1222" s="211"/>
      <c r="P1222" s="211"/>
    </row>
    <row r="1223" spans="1:16" x14ac:dyDescent="0.25">
      <c r="A1223" s="189" t="s">
        <v>7607</v>
      </c>
      <c r="B1223" s="189" t="s">
        <v>7646</v>
      </c>
      <c r="C1223" s="189" t="s">
        <v>358</v>
      </c>
      <c r="D1223" t="s">
        <v>547</v>
      </c>
      <c r="E1223" t="s">
        <v>548</v>
      </c>
      <c r="F1223" s="42" t="s">
        <v>118</v>
      </c>
      <c r="H1223" s="211"/>
      <c r="I1223" s="211"/>
      <c r="J1223" s="211"/>
      <c r="K1223" s="211"/>
      <c r="L1223" s="211"/>
      <c r="M1223" s="211"/>
      <c r="N1223" s="211"/>
      <c r="O1223" s="211"/>
      <c r="P1223" s="211"/>
    </row>
    <row r="1224" spans="1:16" x14ac:dyDescent="0.25">
      <c r="A1224" s="189" t="s">
        <v>7607</v>
      </c>
      <c r="B1224" s="189" t="s">
        <v>7647</v>
      </c>
      <c r="C1224" s="189" t="s">
        <v>358</v>
      </c>
      <c r="D1224" t="s">
        <v>6107</v>
      </c>
      <c r="E1224" t="s">
        <v>551</v>
      </c>
      <c r="F1224" s="42" t="s">
        <v>118</v>
      </c>
      <c r="H1224" s="211"/>
      <c r="I1224" s="211"/>
      <c r="J1224" s="211"/>
      <c r="K1224" s="211"/>
      <c r="L1224" s="211"/>
      <c r="M1224" s="211"/>
      <c r="N1224" s="211"/>
      <c r="O1224" s="211"/>
      <c r="P1224" s="211"/>
    </row>
    <row r="1225" spans="1:16" x14ac:dyDescent="0.25">
      <c r="A1225" s="189" t="s">
        <v>7607</v>
      </c>
      <c r="B1225" s="189" t="s">
        <v>7648</v>
      </c>
      <c r="C1225" s="189" t="s">
        <v>358</v>
      </c>
      <c r="D1225" t="s">
        <v>6107</v>
      </c>
      <c r="E1225" t="s">
        <v>551</v>
      </c>
      <c r="F1225" s="42" t="s">
        <v>118</v>
      </c>
      <c r="H1225" s="211"/>
      <c r="I1225" s="211"/>
      <c r="J1225" s="211"/>
      <c r="K1225" s="211"/>
      <c r="L1225" s="211"/>
      <c r="M1225" s="211"/>
      <c r="N1225" s="211"/>
      <c r="O1225" s="211"/>
      <c r="P1225" s="211"/>
    </row>
    <row r="1226" spans="1:16" x14ac:dyDescent="0.25">
      <c r="A1226" s="189" t="s">
        <v>7607</v>
      </c>
      <c r="B1226" s="189" t="s">
        <v>7649</v>
      </c>
      <c r="C1226" s="189" t="s">
        <v>358</v>
      </c>
      <c r="D1226" t="s">
        <v>547</v>
      </c>
      <c r="E1226" t="s">
        <v>548</v>
      </c>
      <c r="F1226" s="42" t="s">
        <v>118</v>
      </c>
      <c r="H1226" s="211"/>
      <c r="I1226" s="211"/>
      <c r="J1226" s="211"/>
      <c r="K1226" s="211"/>
      <c r="L1226" s="211"/>
      <c r="M1226" s="211"/>
      <c r="N1226" s="211"/>
      <c r="O1226" s="211"/>
      <c r="P1226" s="211"/>
    </row>
    <row r="1227" spans="1:16" x14ac:dyDescent="0.25">
      <c r="A1227" s="189" t="s">
        <v>7607</v>
      </c>
      <c r="B1227" s="189" t="s">
        <v>7650</v>
      </c>
      <c r="C1227" s="189" t="s">
        <v>358</v>
      </c>
      <c r="D1227" t="s">
        <v>6107</v>
      </c>
      <c r="E1227" t="s">
        <v>551</v>
      </c>
      <c r="F1227" s="42" t="s">
        <v>118</v>
      </c>
      <c r="H1227" s="211"/>
      <c r="I1227" s="211"/>
      <c r="J1227" s="211"/>
      <c r="K1227" s="211"/>
      <c r="L1227" s="211"/>
      <c r="M1227" s="211"/>
      <c r="N1227" s="211"/>
      <c r="O1227" s="211"/>
      <c r="P1227" s="211"/>
    </row>
    <row r="1228" spans="1:16" x14ac:dyDescent="0.25">
      <c r="A1228" s="189" t="s">
        <v>7607</v>
      </c>
      <c r="B1228" s="189" t="s">
        <v>7651</v>
      </c>
      <c r="C1228" s="189" t="s">
        <v>358</v>
      </c>
      <c r="D1228" t="s">
        <v>6107</v>
      </c>
      <c r="E1228" t="s">
        <v>551</v>
      </c>
      <c r="F1228" s="42" t="s">
        <v>118</v>
      </c>
      <c r="H1228" s="211"/>
      <c r="I1228" s="211"/>
      <c r="J1228" s="211"/>
      <c r="K1228" s="211"/>
      <c r="L1228" s="211"/>
      <c r="M1228" s="211"/>
      <c r="N1228" s="211"/>
      <c r="O1228" s="211"/>
      <c r="P1228" s="211"/>
    </row>
    <row r="1229" spans="1:16" x14ac:dyDescent="0.25">
      <c r="A1229" s="189" t="s">
        <v>7607</v>
      </c>
      <c r="B1229" s="189" t="s">
        <v>7652</v>
      </c>
      <c r="C1229" s="189" t="s">
        <v>358</v>
      </c>
      <c r="D1229" t="s">
        <v>547</v>
      </c>
      <c r="E1229" t="s">
        <v>548</v>
      </c>
      <c r="F1229" s="42" t="s">
        <v>118</v>
      </c>
      <c r="H1229" s="211"/>
      <c r="I1229" s="211"/>
      <c r="J1229" s="211"/>
      <c r="K1229" s="211"/>
      <c r="L1229" s="211"/>
      <c r="M1229" s="211"/>
      <c r="N1229" s="211"/>
      <c r="O1229" s="211"/>
      <c r="P1229" s="211"/>
    </row>
    <row r="1230" spans="1:16" x14ac:dyDescent="0.25">
      <c r="A1230" s="189" t="s">
        <v>7607</v>
      </c>
      <c r="B1230" s="189" t="s">
        <v>7653</v>
      </c>
      <c r="C1230" s="189" t="s">
        <v>358</v>
      </c>
      <c r="D1230" t="s">
        <v>6107</v>
      </c>
      <c r="E1230" t="s">
        <v>551</v>
      </c>
      <c r="F1230" s="42" t="s">
        <v>118</v>
      </c>
      <c r="H1230" s="211"/>
      <c r="I1230" s="211"/>
      <c r="J1230" s="211"/>
      <c r="K1230" s="211"/>
      <c r="L1230" s="211"/>
      <c r="M1230" s="211"/>
      <c r="N1230" s="211"/>
      <c r="O1230" s="211"/>
      <c r="P1230" s="211"/>
    </row>
    <row r="1231" spans="1:16" x14ac:dyDescent="0.25">
      <c r="A1231" s="189" t="s">
        <v>7607</v>
      </c>
      <c r="B1231" s="189" t="s">
        <v>7654</v>
      </c>
      <c r="C1231" s="189" t="s">
        <v>358</v>
      </c>
      <c r="D1231" t="s">
        <v>6107</v>
      </c>
      <c r="E1231" t="s">
        <v>551</v>
      </c>
      <c r="F1231" s="42" t="s">
        <v>118</v>
      </c>
      <c r="H1231" s="211"/>
      <c r="I1231" s="211"/>
      <c r="J1231" s="211"/>
      <c r="K1231" s="211"/>
      <c r="L1231" s="211"/>
      <c r="M1231" s="211"/>
      <c r="N1231" s="211"/>
      <c r="O1231" s="211"/>
      <c r="P1231" s="211"/>
    </row>
    <row r="1232" spans="1:16" x14ac:dyDescent="0.25">
      <c r="A1232" s="189" t="s">
        <v>7607</v>
      </c>
      <c r="B1232" s="189" t="s">
        <v>7655</v>
      </c>
      <c r="C1232" s="189" t="s">
        <v>358</v>
      </c>
      <c r="D1232" t="s">
        <v>6107</v>
      </c>
      <c r="E1232" t="s">
        <v>551</v>
      </c>
      <c r="F1232" s="42" t="s">
        <v>118</v>
      </c>
      <c r="H1232" s="211"/>
      <c r="I1232" s="211"/>
      <c r="J1232" s="211"/>
      <c r="K1232" s="211"/>
      <c r="L1232" s="211"/>
      <c r="M1232" s="211"/>
      <c r="N1232" s="211"/>
      <c r="O1232" s="211"/>
      <c r="P1232" s="211"/>
    </row>
    <row r="1233" spans="1:16" x14ac:dyDescent="0.25">
      <c r="A1233" s="189" t="s">
        <v>7607</v>
      </c>
      <c r="B1233" s="189" t="s">
        <v>7656</v>
      </c>
      <c r="C1233" s="189" t="s">
        <v>358</v>
      </c>
      <c r="D1233" t="s">
        <v>6107</v>
      </c>
      <c r="E1233" t="s">
        <v>551</v>
      </c>
      <c r="F1233" s="42" t="s">
        <v>118</v>
      </c>
      <c r="H1233" s="211"/>
      <c r="I1233" s="211"/>
      <c r="J1233" s="211"/>
      <c r="K1233" s="211"/>
      <c r="L1233" s="211"/>
      <c r="M1233" s="211"/>
      <c r="N1233" s="211"/>
      <c r="O1233" s="211"/>
      <c r="P1233" s="211"/>
    </row>
    <row r="1234" spans="1:16" x14ac:dyDescent="0.25">
      <c r="A1234" s="189" t="s">
        <v>7607</v>
      </c>
      <c r="B1234" s="189" t="s">
        <v>7657</v>
      </c>
      <c r="C1234" s="189" t="s">
        <v>358</v>
      </c>
      <c r="D1234" t="s">
        <v>552</v>
      </c>
      <c r="E1234" t="s">
        <v>553</v>
      </c>
      <c r="F1234" s="42" t="s">
        <v>118</v>
      </c>
      <c r="H1234" s="211"/>
      <c r="I1234" s="211"/>
      <c r="J1234" s="211"/>
      <c r="K1234" s="211"/>
      <c r="L1234" s="211"/>
      <c r="M1234" s="211"/>
      <c r="N1234" s="211"/>
      <c r="O1234" s="211"/>
      <c r="P1234" s="211"/>
    </row>
    <row r="1235" spans="1:16" x14ac:dyDescent="0.25">
      <c r="A1235" s="189" t="s">
        <v>7607</v>
      </c>
      <c r="B1235" s="189" t="s">
        <v>7658</v>
      </c>
      <c r="C1235" s="189" t="s">
        <v>358</v>
      </c>
      <c r="D1235" t="s">
        <v>6107</v>
      </c>
      <c r="E1235" t="s">
        <v>551</v>
      </c>
      <c r="F1235" s="42" t="s">
        <v>118</v>
      </c>
      <c r="H1235" s="211"/>
      <c r="I1235" s="211"/>
      <c r="J1235" s="211"/>
      <c r="K1235" s="211"/>
      <c r="L1235" s="211"/>
      <c r="M1235" s="211"/>
      <c r="N1235" s="211"/>
      <c r="O1235" s="211"/>
      <c r="P1235" s="211"/>
    </row>
    <row r="1236" spans="1:16" x14ac:dyDescent="0.25">
      <c r="A1236" s="189" t="s">
        <v>7607</v>
      </c>
      <c r="B1236" s="189" t="s">
        <v>7659</v>
      </c>
      <c r="C1236" s="189" t="s">
        <v>358</v>
      </c>
      <c r="D1236" t="s">
        <v>6117</v>
      </c>
      <c r="E1236" t="s">
        <v>560</v>
      </c>
      <c r="F1236" s="42" t="s">
        <v>118</v>
      </c>
      <c r="H1236" s="211"/>
      <c r="I1236" s="211"/>
      <c r="J1236" s="211"/>
      <c r="K1236" s="211"/>
      <c r="L1236" s="211"/>
      <c r="M1236" s="211"/>
      <c r="N1236" s="211"/>
      <c r="O1236" s="211"/>
      <c r="P1236" s="211"/>
    </row>
    <row r="1237" spans="1:16" x14ac:dyDescent="0.25">
      <c r="A1237" s="189" t="s">
        <v>7607</v>
      </c>
      <c r="B1237" s="189" t="s">
        <v>7660</v>
      </c>
      <c r="C1237" s="189" t="s">
        <v>358</v>
      </c>
      <c r="D1237" t="s">
        <v>556</v>
      </c>
      <c r="E1237" t="s">
        <v>557</v>
      </c>
      <c r="F1237" s="42" t="s">
        <v>118</v>
      </c>
      <c r="H1237" s="211"/>
      <c r="I1237" s="211"/>
      <c r="J1237" s="211"/>
      <c r="K1237" s="211"/>
      <c r="L1237" s="211"/>
      <c r="M1237" s="211"/>
      <c r="N1237" s="211"/>
      <c r="O1237" s="211"/>
      <c r="P1237" s="211"/>
    </row>
    <row r="1238" spans="1:16" x14ac:dyDescent="0.25">
      <c r="A1238" s="189" t="s">
        <v>7661</v>
      </c>
      <c r="B1238" s="189" t="s">
        <v>7662</v>
      </c>
      <c r="C1238" s="189" t="s">
        <v>358</v>
      </c>
      <c r="D1238" t="s">
        <v>6098</v>
      </c>
      <c r="E1238" t="s">
        <v>6099</v>
      </c>
      <c r="F1238" s="42" t="s">
        <v>360</v>
      </c>
      <c r="H1238" s="211"/>
      <c r="I1238" s="211"/>
      <c r="J1238" s="211"/>
      <c r="K1238" s="211"/>
      <c r="L1238" s="211"/>
      <c r="M1238" s="211"/>
      <c r="N1238" s="211"/>
      <c r="O1238" s="211"/>
      <c r="P1238" s="211"/>
    </row>
    <row r="1239" spans="1:16" x14ac:dyDescent="0.25">
      <c r="A1239" s="189" t="s">
        <v>7661</v>
      </c>
      <c r="B1239" s="189" t="s">
        <v>7663</v>
      </c>
      <c r="C1239" s="189" t="s">
        <v>358</v>
      </c>
      <c r="D1239" t="s">
        <v>294</v>
      </c>
      <c r="E1239" t="s">
        <v>298</v>
      </c>
      <c r="F1239" s="42" t="s">
        <v>150</v>
      </c>
      <c r="H1239" s="211"/>
      <c r="I1239" s="211"/>
      <c r="J1239" s="211"/>
      <c r="K1239" s="211"/>
      <c r="L1239" s="211"/>
      <c r="M1239" s="211"/>
      <c r="N1239" s="211"/>
      <c r="O1239" s="211"/>
      <c r="P1239" s="211"/>
    </row>
    <row r="1240" spans="1:16" x14ac:dyDescent="0.25">
      <c r="A1240" s="189" t="s">
        <v>7661</v>
      </c>
      <c r="B1240" s="189" t="s">
        <v>7664</v>
      </c>
      <c r="C1240" s="189" t="s">
        <v>358</v>
      </c>
      <c r="D1240" t="s">
        <v>294</v>
      </c>
      <c r="E1240" t="s">
        <v>298</v>
      </c>
      <c r="F1240" s="42" t="s">
        <v>150</v>
      </c>
      <c r="H1240" s="211"/>
      <c r="I1240" s="211"/>
      <c r="J1240" s="211"/>
      <c r="K1240" s="211"/>
      <c r="L1240" s="211"/>
      <c r="M1240" s="211"/>
      <c r="N1240" s="211"/>
      <c r="O1240" s="211"/>
      <c r="P1240" s="211"/>
    </row>
    <row r="1241" spans="1:16" x14ac:dyDescent="0.25">
      <c r="A1241" s="189" t="s">
        <v>7661</v>
      </c>
      <c r="B1241" s="189" t="s">
        <v>7665</v>
      </c>
      <c r="C1241" s="189" t="s">
        <v>358</v>
      </c>
      <c r="D1241" t="s">
        <v>6093</v>
      </c>
      <c r="E1241" t="s">
        <v>6094</v>
      </c>
      <c r="F1241" s="42" t="s">
        <v>150</v>
      </c>
      <c r="H1241" s="211"/>
      <c r="I1241" s="211"/>
      <c r="J1241" s="211"/>
      <c r="K1241" s="211"/>
      <c r="L1241" s="211"/>
      <c r="M1241" s="211"/>
      <c r="N1241" s="211"/>
      <c r="O1241" s="211"/>
      <c r="P1241" s="211"/>
    </row>
    <row r="1242" spans="1:16" x14ac:dyDescent="0.25">
      <c r="A1242" s="189" t="s">
        <v>7661</v>
      </c>
      <c r="B1242" s="189" t="s">
        <v>7666</v>
      </c>
      <c r="C1242" s="189" t="s">
        <v>358</v>
      </c>
      <c r="D1242" t="s">
        <v>330</v>
      </c>
      <c r="E1242" t="s">
        <v>561</v>
      </c>
      <c r="F1242" s="42" t="s">
        <v>150</v>
      </c>
      <c r="H1242" s="211"/>
      <c r="I1242" s="211"/>
      <c r="J1242" s="211"/>
      <c r="K1242" s="211"/>
      <c r="L1242" s="211"/>
      <c r="M1242" s="211"/>
      <c r="N1242" s="211"/>
      <c r="O1242" s="211"/>
      <c r="P1242" s="211"/>
    </row>
    <row r="1243" spans="1:16" x14ac:dyDescent="0.25">
      <c r="A1243" s="189" t="s">
        <v>7661</v>
      </c>
      <c r="B1243" s="189" t="s">
        <v>7667</v>
      </c>
      <c r="C1243" s="189" t="s">
        <v>358</v>
      </c>
      <c r="D1243" t="s">
        <v>330</v>
      </c>
      <c r="E1243" t="s">
        <v>561</v>
      </c>
      <c r="F1243" s="42" t="s">
        <v>150</v>
      </c>
      <c r="H1243" s="211"/>
      <c r="I1243" s="211"/>
      <c r="J1243" s="211"/>
      <c r="K1243" s="211"/>
      <c r="L1243" s="211"/>
      <c r="M1243" s="211"/>
      <c r="N1243" s="211"/>
      <c r="O1243" s="211"/>
      <c r="P1243" s="211"/>
    </row>
    <row r="1244" spans="1:16" x14ac:dyDescent="0.25">
      <c r="A1244" s="189" t="s">
        <v>7661</v>
      </c>
      <c r="B1244" s="189" t="s">
        <v>7668</v>
      </c>
      <c r="C1244" s="189" t="s">
        <v>358</v>
      </c>
      <c r="D1244" t="s">
        <v>301</v>
      </c>
      <c r="E1244" t="s">
        <v>307</v>
      </c>
      <c r="F1244" s="42" t="s">
        <v>360</v>
      </c>
      <c r="H1244" s="211"/>
      <c r="I1244" s="211"/>
      <c r="J1244" s="211"/>
      <c r="K1244" s="211"/>
      <c r="L1244" s="211"/>
      <c r="M1244" s="211"/>
      <c r="N1244" s="211"/>
      <c r="O1244" s="211"/>
      <c r="P1244" s="211"/>
    </row>
    <row r="1245" spans="1:16" x14ac:dyDescent="0.25">
      <c r="A1245" s="189" t="s">
        <v>7661</v>
      </c>
      <c r="B1245" s="189" t="s">
        <v>7669</v>
      </c>
      <c r="C1245" s="189" t="s">
        <v>358</v>
      </c>
      <c r="D1245" t="s">
        <v>301</v>
      </c>
      <c r="E1245" t="s">
        <v>307</v>
      </c>
      <c r="F1245" s="42" t="s">
        <v>360</v>
      </c>
      <c r="H1245" s="211"/>
      <c r="I1245" s="211"/>
      <c r="J1245" s="211"/>
      <c r="K1245" s="211"/>
      <c r="L1245" s="211"/>
      <c r="M1245" s="211"/>
      <c r="N1245" s="211"/>
      <c r="O1245" s="211"/>
      <c r="P1245" s="211"/>
    </row>
    <row r="1246" spans="1:16" x14ac:dyDescent="0.25">
      <c r="A1246" s="189" t="s">
        <v>7661</v>
      </c>
      <c r="B1246" s="189" t="s">
        <v>7670</v>
      </c>
      <c r="C1246" s="189" t="s">
        <v>358</v>
      </c>
      <c r="D1246" t="s">
        <v>301</v>
      </c>
      <c r="E1246" t="s">
        <v>307</v>
      </c>
      <c r="F1246" s="42" t="s">
        <v>360</v>
      </c>
      <c r="H1246" s="211"/>
      <c r="I1246" s="211"/>
      <c r="J1246" s="211"/>
      <c r="K1246" s="211"/>
      <c r="L1246" s="211"/>
      <c r="M1246" s="211"/>
      <c r="N1246" s="211"/>
      <c r="O1246" s="211"/>
      <c r="P1246" s="211"/>
    </row>
    <row r="1247" spans="1:16" x14ac:dyDescent="0.25">
      <c r="A1247" s="189" t="s">
        <v>7661</v>
      </c>
      <c r="B1247" s="189" t="s">
        <v>7671</v>
      </c>
      <c r="C1247" s="189" t="s">
        <v>358</v>
      </c>
      <c r="D1247" t="s">
        <v>301</v>
      </c>
      <c r="E1247" t="s">
        <v>307</v>
      </c>
      <c r="F1247" s="42" t="s">
        <v>150</v>
      </c>
      <c r="H1247" s="211"/>
      <c r="I1247" s="211"/>
      <c r="J1247" s="211"/>
      <c r="K1247" s="211"/>
      <c r="L1247" s="211"/>
      <c r="M1247" s="211"/>
      <c r="N1247" s="211"/>
      <c r="O1247" s="211"/>
      <c r="P1247" s="211"/>
    </row>
    <row r="1248" spans="1:16" x14ac:dyDescent="0.25">
      <c r="A1248" s="189" t="s">
        <v>7661</v>
      </c>
      <c r="B1248" s="189" t="s">
        <v>7672</v>
      </c>
      <c r="C1248" s="189" t="s">
        <v>358</v>
      </c>
      <c r="D1248" t="s">
        <v>301</v>
      </c>
      <c r="E1248" t="s">
        <v>307</v>
      </c>
      <c r="F1248" s="42" t="s">
        <v>360</v>
      </c>
      <c r="H1248" s="211"/>
      <c r="I1248" s="211"/>
      <c r="J1248" s="211"/>
      <c r="K1248" s="211"/>
      <c r="L1248" s="211"/>
      <c r="M1248" s="211"/>
      <c r="N1248" s="211"/>
      <c r="O1248" s="211"/>
      <c r="P1248" s="211"/>
    </row>
    <row r="1249" spans="1:16" x14ac:dyDescent="0.25">
      <c r="A1249" s="189" t="s">
        <v>7661</v>
      </c>
      <c r="B1249" s="189" t="s">
        <v>7673</v>
      </c>
      <c r="C1249" s="189" t="s">
        <v>358</v>
      </c>
      <c r="D1249" t="s">
        <v>330</v>
      </c>
      <c r="E1249" t="s">
        <v>561</v>
      </c>
      <c r="F1249" s="42" t="s">
        <v>150</v>
      </c>
      <c r="H1249" s="211"/>
      <c r="I1249" s="211"/>
      <c r="J1249" s="211"/>
      <c r="K1249" s="211"/>
      <c r="L1249" s="211"/>
      <c r="M1249" s="211"/>
      <c r="N1249" s="211"/>
      <c r="O1249" s="211"/>
      <c r="P1249" s="211"/>
    </row>
    <row r="1250" spans="1:16" x14ac:dyDescent="0.25">
      <c r="A1250" s="189" t="s">
        <v>7661</v>
      </c>
      <c r="B1250" s="189" t="s">
        <v>7674</v>
      </c>
      <c r="C1250" s="189" t="s">
        <v>358</v>
      </c>
      <c r="D1250" t="s">
        <v>301</v>
      </c>
      <c r="E1250" t="s">
        <v>307</v>
      </c>
      <c r="F1250" s="42" t="s">
        <v>360</v>
      </c>
      <c r="H1250" s="211"/>
      <c r="I1250" s="211"/>
      <c r="J1250" s="211"/>
      <c r="K1250" s="211"/>
      <c r="L1250" s="211"/>
      <c r="M1250" s="211"/>
      <c r="N1250" s="211"/>
      <c r="O1250" s="211"/>
      <c r="P1250" s="211"/>
    </row>
    <row r="1251" spans="1:16" x14ac:dyDescent="0.25">
      <c r="A1251" s="189" t="s">
        <v>7661</v>
      </c>
      <c r="B1251" s="189" t="s">
        <v>7675</v>
      </c>
      <c r="C1251" s="189" t="s">
        <v>358</v>
      </c>
      <c r="D1251" t="s">
        <v>301</v>
      </c>
      <c r="E1251" t="s">
        <v>307</v>
      </c>
      <c r="F1251" s="42" t="s">
        <v>360</v>
      </c>
      <c r="H1251" s="211"/>
      <c r="I1251" s="211"/>
      <c r="J1251" s="211"/>
      <c r="K1251" s="211"/>
      <c r="L1251" s="211"/>
      <c r="M1251" s="211"/>
      <c r="N1251" s="211"/>
      <c r="O1251" s="211"/>
      <c r="P1251" s="211"/>
    </row>
    <row r="1252" spans="1:16" x14ac:dyDescent="0.25">
      <c r="A1252" s="189" t="s">
        <v>7661</v>
      </c>
      <c r="B1252" s="189" t="s">
        <v>7676</v>
      </c>
      <c r="C1252" s="189" t="s">
        <v>358</v>
      </c>
      <c r="D1252" t="s">
        <v>301</v>
      </c>
      <c r="E1252" t="s">
        <v>307</v>
      </c>
      <c r="F1252" s="42" t="s">
        <v>360</v>
      </c>
      <c r="H1252" s="211"/>
      <c r="I1252" s="211"/>
      <c r="J1252" s="211"/>
      <c r="K1252" s="211"/>
      <c r="L1252" s="211"/>
      <c r="M1252" s="211"/>
      <c r="N1252" s="211"/>
      <c r="O1252" s="211"/>
      <c r="P1252" s="211"/>
    </row>
    <row r="1253" spans="1:16" x14ac:dyDescent="0.25">
      <c r="A1253" s="189" t="s">
        <v>7661</v>
      </c>
      <c r="B1253" s="189" t="s">
        <v>7677</v>
      </c>
      <c r="C1253" s="189" t="s">
        <v>358</v>
      </c>
      <c r="D1253" t="s">
        <v>294</v>
      </c>
      <c r="E1253" t="s">
        <v>298</v>
      </c>
      <c r="F1253" s="42" t="s">
        <v>150</v>
      </c>
      <c r="H1253" s="211"/>
      <c r="I1253" s="211"/>
      <c r="J1253" s="211"/>
      <c r="K1253" s="211"/>
      <c r="L1253" s="211"/>
      <c r="M1253" s="211"/>
      <c r="N1253" s="211"/>
      <c r="O1253" s="211"/>
      <c r="P1253" s="211"/>
    </row>
    <row r="1254" spans="1:16" x14ac:dyDescent="0.25">
      <c r="A1254" s="189" t="s">
        <v>7661</v>
      </c>
      <c r="B1254" s="189" t="s">
        <v>7678</v>
      </c>
      <c r="C1254" s="189" t="s">
        <v>358</v>
      </c>
      <c r="D1254" t="s">
        <v>294</v>
      </c>
      <c r="E1254" t="s">
        <v>298</v>
      </c>
      <c r="F1254" s="42" t="s">
        <v>150</v>
      </c>
      <c r="H1254" s="211"/>
      <c r="I1254" s="211"/>
      <c r="J1254" s="211"/>
      <c r="K1254" s="211"/>
      <c r="L1254" s="211"/>
      <c r="M1254" s="211"/>
      <c r="N1254" s="211"/>
      <c r="O1254" s="211"/>
      <c r="P1254" s="211"/>
    </row>
    <row r="1255" spans="1:16" x14ac:dyDescent="0.25">
      <c r="A1255" s="189" t="s">
        <v>7661</v>
      </c>
      <c r="B1255" s="189" t="s">
        <v>7679</v>
      </c>
      <c r="C1255" s="189" t="s">
        <v>358</v>
      </c>
      <c r="D1255" t="s">
        <v>292</v>
      </c>
      <c r="E1255" t="s">
        <v>293</v>
      </c>
      <c r="F1255" s="42" t="s">
        <v>150</v>
      </c>
      <c r="H1255" s="211"/>
      <c r="I1255" s="211"/>
      <c r="J1255" s="211"/>
      <c r="K1255" s="211"/>
      <c r="L1255" s="211"/>
      <c r="M1255" s="211"/>
      <c r="N1255" s="211"/>
      <c r="O1255" s="211"/>
      <c r="P1255" s="211"/>
    </row>
    <row r="1256" spans="1:16" x14ac:dyDescent="0.25">
      <c r="A1256" s="189" t="s">
        <v>7661</v>
      </c>
      <c r="B1256" s="189" t="s">
        <v>7680</v>
      </c>
      <c r="C1256" s="189" t="s">
        <v>358</v>
      </c>
      <c r="D1256" t="s">
        <v>294</v>
      </c>
      <c r="E1256" t="s">
        <v>298</v>
      </c>
      <c r="F1256" s="42" t="s">
        <v>150</v>
      </c>
      <c r="H1256" s="211"/>
      <c r="I1256" s="211"/>
      <c r="J1256" s="211"/>
      <c r="K1256" s="211"/>
      <c r="L1256" s="211"/>
      <c r="M1256" s="211"/>
      <c r="N1256" s="211"/>
      <c r="O1256" s="211"/>
      <c r="P1256" s="211"/>
    </row>
    <row r="1257" spans="1:16" x14ac:dyDescent="0.25">
      <c r="A1257" s="189" t="s">
        <v>7661</v>
      </c>
      <c r="B1257" s="189" t="s">
        <v>7681</v>
      </c>
      <c r="C1257" s="189" t="s">
        <v>358</v>
      </c>
      <c r="D1257" t="s">
        <v>292</v>
      </c>
      <c r="E1257" t="s">
        <v>293</v>
      </c>
      <c r="F1257" s="42" t="s">
        <v>150</v>
      </c>
      <c r="H1257" s="211"/>
      <c r="I1257" s="211"/>
      <c r="J1257" s="211"/>
      <c r="K1257" s="211"/>
      <c r="L1257" s="211"/>
      <c r="M1257" s="211"/>
      <c r="N1257" s="211"/>
      <c r="O1257" s="211"/>
      <c r="P1257" s="211"/>
    </row>
    <row r="1258" spans="1:16" x14ac:dyDescent="0.25">
      <c r="A1258" s="189" t="s">
        <v>7661</v>
      </c>
      <c r="B1258" s="189" t="s">
        <v>7682</v>
      </c>
      <c r="C1258" s="189" t="s">
        <v>358</v>
      </c>
      <c r="D1258" t="s">
        <v>296</v>
      </c>
      <c r="E1258" t="s">
        <v>336</v>
      </c>
      <c r="F1258" s="42" t="s">
        <v>150</v>
      </c>
      <c r="H1258" s="211"/>
      <c r="I1258" s="211"/>
      <c r="J1258" s="211"/>
      <c r="K1258" s="211"/>
      <c r="L1258" s="211"/>
      <c r="M1258" s="211"/>
      <c r="N1258" s="211"/>
      <c r="O1258" s="211"/>
      <c r="P1258" s="211"/>
    </row>
    <row r="1259" spans="1:16" x14ac:dyDescent="0.25">
      <c r="A1259" s="189" t="s">
        <v>7661</v>
      </c>
      <c r="B1259" s="189" t="s">
        <v>7683</v>
      </c>
      <c r="C1259" s="189" t="s">
        <v>358</v>
      </c>
      <c r="D1259" t="s">
        <v>294</v>
      </c>
      <c r="E1259" t="s">
        <v>298</v>
      </c>
      <c r="F1259" s="42" t="s">
        <v>150</v>
      </c>
      <c r="H1259" s="211"/>
      <c r="I1259" s="211"/>
      <c r="J1259" s="211"/>
      <c r="K1259" s="211"/>
      <c r="L1259" s="211"/>
      <c r="M1259" s="211"/>
      <c r="N1259" s="211"/>
      <c r="O1259" s="211"/>
      <c r="P1259" s="211"/>
    </row>
    <row r="1260" spans="1:16" x14ac:dyDescent="0.25">
      <c r="A1260" s="189" t="s">
        <v>7661</v>
      </c>
      <c r="B1260" s="189" t="s">
        <v>7684</v>
      </c>
      <c r="C1260" s="189" t="s">
        <v>358</v>
      </c>
      <c r="D1260" t="s">
        <v>292</v>
      </c>
      <c r="E1260" t="s">
        <v>293</v>
      </c>
      <c r="F1260" s="42" t="s">
        <v>150</v>
      </c>
      <c r="H1260" s="211"/>
      <c r="I1260" s="211"/>
      <c r="J1260" s="211"/>
      <c r="K1260" s="211"/>
      <c r="L1260" s="211"/>
      <c r="M1260" s="211"/>
      <c r="N1260" s="211"/>
      <c r="O1260" s="211"/>
      <c r="P1260" s="211"/>
    </row>
    <row r="1261" spans="1:16" x14ac:dyDescent="0.25">
      <c r="A1261" s="189" t="s">
        <v>7661</v>
      </c>
      <c r="B1261" s="189" t="s">
        <v>7685</v>
      </c>
      <c r="C1261" s="189" t="s">
        <v>358</v>
      </c>
      <c r="D1261" t="s">
        <v>292</v>
      </c>
      <c r="E1261" t="s">
        <v>293</v>
      </c>
      <c r="F1261" s="42" t="s">
        <v>150</v>
      </c>
      <c r="H1261" s="211"/>
      <c r="I1261" s="211"/>
      <c r="J1261" s="211"/>
      <c r="K1261" s="211"/>
      <c r="L1261" s="211"/>
      <c r="M1261" s="211"/>
      <c r="N1261" s="211"/>
      <c r="O1261" s="211"/>
      <c r="P1261" s="211"/>
    </row>
    <row r="1262" spans="1:16" x14ac:dyDescent="0.25">
      <c r="A1262" s="189" t="s">
        <v>7661</v>
      </c>
      <c r="B1262" s="189" t="s">
        <v>7686</v>
      </c>
      <c r="C1262" s="189" t="s">
        <v>358</v>
      </c>
      <c r="D1262" t="s">
        <v>328</v>
      </c>
      <c r="E1262" t="s">
        <v>329</v>
      </c>
      <c r="F1262" s="42" t="s">
        <v>360</v>
      </c>
      <c r="H1262" s="211"/>
      <c r="I1262" s="211"/>
      <c r="J1262" s="211"/>
      <c r="K1262" s="211"/>
      <c r="L1262" s="211"/>
      <c r="M1262" s="211"/>
      <c r="N1262" s="211"/>
      <c r="O1262" s="211"/>
      <c r="P1262" s="211"/>
    </row>
    <row r="1263" spans="1:16" x14ac:dyDescent="0.25">
      <c r="A1263" s="189" t="s">
        <v>7661</v>
      </c>
      <c r="B1263" s="189" t="s">
        <v>7687</v>
      </c>
      <c r="C1263" s="189" t="s">
        <v>358</v>
      </c>
      <c r="D1263" t="s">
        <v>328</v>
      </c>
      <c r="E1263" t="s">
        <v>329</v>
      </c>
      <c r="F1263" s="42" t="s">
        <v>150</v>
      </c>
      <c r="H1263" s="211"/>
      <c r="I1263" s="211"/>
      <c r="J1263" s="211"/>
      <c r="K1263" s="211"/>
      <c r="L1263" s="211"/>
      <c r="M1263" s="211"/>
      <c r="N1263" s="211"/>
      <c r="O1263" s="211"/>
      <c r="P1263" s="211"/>
    </row>
    <row r="1264" spans="1:16" x14ac:dyDescent="0.25">
      <c r="A1264" s="189" t="s">
        <v>7661</v>
      </c>
      <c r="B1264" s="189" t="s">
        <v>7688</v>
      </c>
      <c r="C1264" s="189" t="s">
        <v>358</v>
      </c>
      <c r="D1264" t="s">
        <v>296</v>
      </c>
      <c r="E1264" t="s">
        <v>297</v>
      </c>
      <c r="F1264" s="42" t="s">
        <v>150</v>
      </c>
      <c r="H1264" s="211"/>
      <c r="I1264" s="211"/>
      <c r="J1264" s="211"/>
      <c r="K1264" s="211"/>
      <c r="L1264" s="211"/>
      <c r="M1264" s="211"/>
      <c r="N1264" s="211"/>
      <c r="O1264" s="211"/>
      <c r="P1264" s="211"/>
    </row>
    <row r="1265" spans="1:16" x14ac:dyDescent="0.25">
      <c r="A1265" s="189" t="s">
        <v>7661</v>
      </c>
      <c r="B1265" s="189" t="s">
        <v>7689</v>
      </c>
      <c r="C1265" s="189" t="s">
        <v>358</v>
      </c>
      <c r="D1265" t="s">
        <v>296</v>
      </c>
      <c r="E1265" t="s">
        <v>297</v>
      </c>
      <c r="F1265" s="42" t="s">
        <v>150</v>
      </c>
      <c r="H1265" s="211"/>
      <c r="I1265" s="211"/>
      <c r="J1265" s="211"/>
      <c r="K1265" s="211"/>
      <c r="L1265" s="211"/>
      <c r="M1265" s="211"/>
      <c r="N1265" s="211"/>
      <c r="O1265" s="211"/>
      <c r="P1265" s="211"/>
    </row>
    <row r="1266" spans="1:16" x14ac:dyDescent="0.25">
      <c r="A1266" s="189" t="s">
        <v>7661</v>
      </c>
      <c r="B1266" s="189" t="s">
        <v>7690</v>
      </c>
      <c r="C1266" s="189" t="s">
        <v>358</v>
      </c>
      <c r="D1266" t="s">
        <v>326</v>
      </c>
      <c r="E1266" t="s">
        <v>327</v>
      </c>
      <c r="F1266" s="42" t="s">
        <v>360</v>
      </c>
      <c r="H1266" s="211"/>
      <c r="I1266" s="211"/>
      <c r="J1266" s="211"/>
      <c r="K1266" s="211"/>
      <c r="L1266" s="211"/>
      <c r="M1266" s="211"/>
      <c r="N1266" s="211"/>
      <c r="O1266" s="211"/>
      <c r="P1266" s="211"/>
    </row>
    <row r="1267" spans="1:16" x14ac:dyDescent="0.25">
      <c r="A1267" s="189" t="s">
        <v>7661</v>
      </c>
      <c r="B1267" s="189" t="s">
        <v>7691</v>
      </c>
      <c r="C1267" s="189" t="s">
        <v>358</v>
      </c>
      <c r="D1267" t="s">
        <v>330</v>
      </c>
      <c r="E1267" t="s">
        <v>331</v>
      </c>
      <c r="F1267" s="42" t="s">
        <v>150</v>
      </c>
      <c r="H1267" s="211"/>
      <c r="I1267" s="211"/>
      <c r="J1267" s="211"/>
      <c r="K1267" s="211"/>
      <c r="L1267" s="211"/>
      <c r="M1267" s="211"/>
      <c r="N1267" s="211"/>
      <c r="O1267" s="211"/>
      <c r="P1267" s="211"/>
    </row>
    <row r="1268" spans="1:16" x14ac:dyDescent="0.25">
      <c r="A1268" s="189" t="s">
        <v>7661</v>
      </c>
      <c r="B1268" s="189" t="s">
        <v>7692</v>
      </c>
      <c r="C1268" s="189" t="s">
        <v>358</v>
      </c>
      <c r="D1268" t="s">
        <v>330</v>
      </c>
      <c r="E1268" t="s">
        <v>331</v>
      </c>
      <c r="F1268" s="42" t="s">
        <v>150</v>
      </c>
      <c r="H1268" s="211"/>
      <c r="I1268" s="211"/>
      <c r="J1268" s="211"/>
      <c r="K1268" s="211"/>
      <c r="L1268" s="211"/>
      <c r="M1268" s="211"/>
      <c r="N1268" s="211"/>
      <c r="O1268" s="211"/>
      <c r="P1268" s="211"/>
    </row>
    <row r="1269" spans="1:16" x14ac:dyDescent="0.25">
      <c r="A1269" s="189" t="s">
        <v>7661</v>
      </c>
      <c r="B1269" s="189" t="s">
        <v>7693</v>
      </c>
      <c r="C1269" s="189" t="s">
        <v>358</v>
      </c>
      <c r="D1269" t="s">
        <v>292</v>
      </c>
      <c r="E1269" t="s">
        <v>293</v>
      </c>
      <c r="F1269" s="42" t="s">
        <v>360</v>
      </c>
      <c r="H1269" s="211"/>
      <c r="I1269" s="211"/>
      <c r="J1269" s="211"/>
      <c r="K1269" s="211"/>
      <c r="L1269" s="211"/>
      <c r="M1269" s="211"/>
      <c r="N1269" s="211"/>
      <c r="O1269" s="211"/>
      <c r="P1269" s="211"/>
    </row>
    <row r="1270" spans="1:16" x14ac:dyDescent="0.25">
      <c r="A1270" s="189" t="s">
        <v>7661</v>
      </c>
      <c r="B1270" s="189" t="s">
        <v>7694</v>
      </c>
      <c r="C1270" s="189" t="s">
        <v>358</v>
      </c>
      <c r="D1270" t="s">
        <v>294</v>
      </c>
      <c r="E1270" t="s">
        <v>298</v>
      </c>
      <c r="F1270" s="42" t="s">
        <v>150</v>
      </c>
      <c r="H1270" s="211"/>
      <c r="I1270" s="211"/>
      <c r="J1270" s="211"/>
      <c r="K1270" s="211"/>
      <c r="L1270" s="211"/>
      <c r="M1270" s="211"/>
      <c r="N1270" s="211"/>
      <c r="O1270" s="211"/>
      <c r="P1270" s="211"/>
    </row>
    <row r="1271" spans="1:16" x14ac:dyDescent="0.25">
      <c r="A1271" s="189" t="s">
        <v>7661</v>
      </c>
      <c r="B1271" s="189" t="s">
        <v>7695</v>
      </c>
      <c r="C1271" s="189" t="s">
        <v>358</v>
      </c>
      <c r="D1271" t="s">
        <v>292</v>
      </c>
      <c r="E1271" t="s">
        <v>293</v>
      </c>
      <c r="F1271" s="42" t="s">
        <v>360</v>
      </c>
      <c r="H1271" s="211"/>
      <c r="I1271" s="211"/>
      <c r="J1271" s="211"/>
      <c r="K1271" s="211"/>
      <c r="L1271" s="211"/>
      <c r="M1271" s="211"/>
      <c r="N1271" s="211"/>
      <c r="O1271" s="211"/>
      <c r="P1271" s="211"/>
    </row>
    <row r="1272" spans="1:16" x14ac:dyDescent="0.25">
      <c r="A1272" s="189" t="s">
        <v>7661</v>
      </c>
      <c r="B1272" s="189" t="s">
        <v>7696</v>
      </c>
      <c r="C1272" s="189" t="s">
        <v>358</v>
      </c>
      <c r="D1272" t="s">
        <v>328</v>
      </c>
      <c r="E1272" t="s">
        <v>329</v>
      </c>
      <c r="F1272" s="42" t="s">
        <v>150</v>
      </c>
      <c r="H1272" s="211"/>
      <c r="I1272" s="211"/>
      <c r="J1272" s="211"/>
      <c r="K1272" s="211"/>
      <c r="L1272" s="211"/>
      <c r="M1272" s="211"/>
      <c r="N1272" s="211"/>
      <c r="O1272" s="211"/>
      <c r="P1272" s="211"/>
    </row>
    <row r="1273" spans="1:16" x14ac:dyDescent="0.25">
      <c r="A1273" s="189" t="s">
        <v>7661</v>
      </c>
      <c r="B1273" s="189" t="s">
        <v>7697</v>
      </c>
      <c r="C1273" s="189" t="s">
        <v>358</v>
      </c>
      <c r="D1273" t="s">
        <v>330</v>
      </c>
      <c r="E1273" t="s">
        <v>331</v>
      </c>
      <c r="F1273" s="42" t="s">
        <v>150</v>
      </c>
      <c r="H1273" s="211"/>
      <c r="I1273" s="211"/>
      <c r="J1273" s="211"/>
      <c r="K1273" s="211"/>
      <c r="L1273" s="211"/>
      <c r="M1273" s="211"/>
      <c r="N1273" s="211"/>
      <c r="O1273" s="211"/>
      <c r="P1273" s="211"/>
    </row>
    <row r="1274" spans="1:16" x14ac:dyDescent="0.25">
      <c r="A1274" s="189" t="s">
        <v>7661</v>
      </c>
      <c r="B1274" s="189" t="s">
        <v>7698</v>
      </c>
      <c r="C1274" s="189" t="s">
        <v>358</v>
      </c>
      <c r="D1274" t="s">
        <v>328</v>
      </c>
      <c r="E1274" t="s">
        <v>329</v>
      </c>
      <c r="F1274" s="42" t="s">
        <v>360</v>
      </c>
      <c r="H1274" s="211"/>
      <c r="I1274" s="211"/>
      <c r="J1274" s="211"/>
      <c r="K1274" s="211"/>
      <c r="L1274" s="211"/>
      <c r="M1274" s="211"/>
      <c r="N1274" s="211"/>
      <c r="O1274" s="211"/>
      <c r="P1274" s="211"/>
    </row>
    <row r="1275" spans="1:16" x14ac:dyDescent="0.25">
      <c r="A1275" s="189" t="s">
        <v>7661</v>
      </c>
      <c r="B1275" s="189" t="s">
        <v>7699</v>
      </c>
      <c r="C1275" s="189" t="s">
        <v>358</v>
      </c>
      <c r="D1275" t="s">
        <v>330</v>
      </c>
      <c r="E1275" t="s">
        <v>331</v>
      </c>
      <c r="F1275" s="42" t="s">
        <v>150</v>
      </c>
      <c r="H1275" s="211"/>
      <c r="I1275" s="211"/>
      <c r="J1275" s="211"/>
      <c r="K1275" s="211"/>
      <c r="L1275" s="211"/>
      <c r="M1275" s="211"/>
      <c r="N1275" s="211"/>
      <c r="O1275" s="211"/>
      <c r="P1275" s="211"/>
    </row>
    <row r="1276" spans="1:16" x14ac:dyDescent="0.25">
      <c r="A1276" s="189" t="s">
        <v>7661</v>
      </c>
      <c r="B1276" s="189" t="s">
        <v>7700</v>
      </c>
      <c r="C1276" s="189" t="s">
        <v>358</v>
      </c>
      <c r="D1276" t="s">
        <v>294</v>
      </c>
      <c r="E1276" t="s">
        <v>298</v>
      </c>
      <c r="F1276" s="42" t="s">
        <v>360</v>
      </c>
      <c r="H1276" s="211"/>
      <c r="I1276" s="211"/>
      <c r="J1276" s="211"/>
      <c r="K1276" s="211"/>
      <c r="L1276" s="211"/>
      <c r="M1276" s="211"/>
      <c r="N1276" s="211"/>
      <c r="O1276" s="211"/>
      <c r="P1276" s="211"/>
    </row>
    <row r="1277" spans="1:16" x14ac:dyDescent="0.25">
      <c r="A1277" s="189" t="s">
        <v>7661</v>
      </c>
      <c r="B1277" s="189" t="s">
        <v>7701</v>
      </c>
      <c r="C1277" s="189" t="s">
        <v>358</v>
      </c>
      <c r="D1277" t="s">
        <v>294</v>
      </c>
      <c r="E1277" t="s">
        <v>298</v>
      </c>
      <c r="F1277" s="42" t="s">
        <v>150</v>
      </c>
      <c r="H1277" s="211"/>
      <c r="I1277" s="211"/>
      <c r="J1277" s="211"/>
      <c r="K1277" s="211"/>
      <c r="L1277" s="211"/>
      <c r="M1277" s="211"/>
      <c r="N1277" s="211"/>
      <c r="O1277" s="211"/>
      <c r="P1277" s="211"/>
    </row>
    <row r="1278" spans="1:16" x14ac:dyDescent="0.25">
      <c r="A1278" s="189" t="s">
        <v>7661</v>
      </c>
      <c r="B1278" s="189" t="s">
        <v>7702</v>
      </c>
      <c r="C1278" s="189" t="s">
        <v>358</v>
      </c>
      <c r="D1278" t="s">
        <v>301</v>
      </c>
      <c r="E1278" t="s">
        <v>344</v>
      </c>
      <c r="F1278" s="42" t="s">
        <v>360</v>
      </c>
      <c r="H1278" s="211"/>
      <c r="I1278" s="211"/>
      <c r="J1278" s="211"/>
      <c r="K1278" s="211"/>
      <c r="L1278" s="211"/>
      <c r="M1278" s="211"/>
      <c r="N1278" s="211"/>
      <c r="O1278" s="211"/>
      <c r="P1278" s="211"/>
    </row>
    <row r="1279" spans="1:16" x14ac:dyDescent="0.25">
      <c r="A1279" s="189" t="s">
        <v>7661</v>
      </c>
      <c r="B1279" s="189" t="s">
        <v>7703</v>
      </c>
      <c r="C1279" s="189" t="s">
        <v>358</v>
      </c>
      <c r="D1279" t="s">
        <v>328</v>
      </c>
      <c r="E1279" t="s">
        <v>329</v>
      </c>
      <c r="F1279" s="42" t="s">
        <v>150</v>
      </c>
      <c r="H1279" s="211"/>
      <c r="I1279" s="211"/>
      <c r="J1279" s="211"/>
      <c r="K1279" s="211"/>
      <c r="L1279" s="211"/>
      <c r="M1279" s="211"/>
      <c r="N1279" s="211"/>
      <c r="O1279" s="211"/>
      <c r="P1279" s="211"/>
    </row>
    <row r="1280" spans="1:16" x14ac:dyDescent="0.25">
      <c r="A1280" s="189" t="s">
        <v>7661</v>
      </c>
      <c r="B1280" s="189" t="s">
        <v>7704</v>
      </c>
      <c r="C1280" s="189" t="s">
        <v>358</v>
      </c>
      <c r="D1280" t="s">
        <v>339</v>
      </c>
      <c r="E1280" t="s">
        <v>340</v>
      </c>
      <c r="F1280" s="42" t="s">
        <v>150</v>
      </c>
      <c r="H1280" s="211"/>
      <c r="I1280" s="211"/>
      <c r="J1280" s="211"/>
      <c r="K1280" s="211"/>
      <c r="L1280" s="211"/>
      <c r="M1280" s="211"/>
      <c r="N1280" s="211"/>
      <c r="O1280" s="211"/>
      <c r="P1280" s="211"/>
    </row>
    <row r="1281" spans="1:16" x14ac:dyDescent="0.25">
      <c r="A1281" s="189" t="s">
        <v>7661</v>
      </c>
      <c r="B1281" s="189" t="s">
        <v>7705</v>
      </c>
      <c r="C1281" s="189" t="s">
        <v>358</v>
      </c>
      <c r="D1281" t="s">
        <v>292</v>
      </c>
      <c r="E1281" t="s">
        <v>293</v>
      </c>
      <c r="F1281" s="42" t="s">
        <v>150</v>
      </c>
      <c r="H1281" s="211"/>
      <c r="I1281" s="211"/>
      <c r="J1281" s="211"/>
      <c r="K1281" s="211"/>
      <c r="L1281" s="211"/>
      <c r="M1281" s="211"/>
      <c r="N1281" s="211"/>
      <c r="O1281" s="211"/>
      <c r="P1281" s="211"/>
    </row>
    <row r="1282" spans="1:16" x14ac:dyDescent="0.25">
      <c r="A1282" s="189" t="s">
        <v>7661</v>
      </c>
      <c r="B1282" s="189" t="s">
        <v>7706</v>
      </c>
      <c r="C1282" s="189" t="s">
        <v>358</v>
      </c>
      <c r="D1282" t="s">
        <v>328</v>
      </c>
      <c r="E1282" t="s">
        <v>329</v>
      </c>
      <c r="F1282" s="42" t="s">
        <v>150</v>
      </c>
      <c r="H1282" s="211"/>
      <c r="I1282" s="211"/>
      <c r="J1282" s="211"/>
      <c r="K1282" s="211"/>
      <c r="L1282" s="211"/>
      <c r="M1282" s="211"/>
      <c r="N1282" s="211"/>
      <c r="O1282" s="211"/>
      <c r="P1282" s="211"/>
    </row>
    <row r="1283" spans="1:16" x14ac:dyDescent="0.25">
      <c r="A1283" s="189" t="s">
        <v>7661</v>
      </c>
      <c r="B1283" s="189" t="s">
        <v>7707</v>
      </c>
      <c r="C1283" s="189" t="s">
        <v>358</v>
      </c>
      <c r="D1283" t="s">
        <v>296</v>
      </c>
      <c r="E1283" t="s">
        <v>297</v>
      </c>
      <c r="F1283" s="42" t="s">
        <v>150</v>
      </c>
      <c r="H1283" s="211"/>
      <c r="I1283" s="211"/>
      <c r="J1283" s="211"/>
      <c r="K1283" s="211"/>
      <c r="L1283" s="211"/>
      <c r="M1283" s="211"/>
      <c r="N1283" s="211"/>
      <c r="O1283" s="211"/>
      <c r="P1283" s="211"/>
    </row>
    <row r="1284" spans="1:16" x14ac:dyDescent="0.25">
      <c r="A1284" s="189" t="s">
        <v>7661</v>
      </c>
      <c r="B1284" s="189" t="s">
        <v>7708</v>
      </c>
      <c r="C1284" s="189" t="s">
        <v>358</v>
      </c>
      <c r="D1284" t="s">
        <v>330</v>
      </c>
      <c r="E1284" t="s">
        <v>331</v>
      </c>
      <c r="F1284" s="42" t="s">
        <v>150</v>
      </c>
      <c r="H1284" s="211"/>
      <c r="I1284" s="211"/>
      <c r="J1284" s="211"/>
      <c r="K1284" s="211"/>
      <c r="L1284" s="211"/>
      <c r="M1284" s="211"/>
      <c r="N1284" s="211"/>
      <c r="O1284" s="211"/>
      <c r="P1284" s="211"/>
    </row>
    <row r="1285" spans="1:16" x14ac:dyDescent="0.25">
      <c r="A1285" s="189" t="s">
        <v>7661</v>
      </c>
      <c r="B1285" s="189" t="s">
        <v>7709</v>
      </c>
      <c r="C1285" s="189" t="s">
        <v>358</v>
      </c>
      <c r="D1285" t="s">
        <v>330</v>
      </c>
      <c r="E1285" t="s">
        <v>331</v>
      </c>
      <c r="F1285" s="42" t="s">
        <v>150</v>
      </c>
      <c r="H1285" s="211"/>
      <c r="I1285" s="211"/>
      <c r="J1285" s="211"/>
      <c r="K1285" s="211"/>
      <c r="L1285" s="211"/>
      <c r="M1285" s="211"/>
      <c r="N1285" s="211"/>
      <c r="O1285" s="211"/>
      <c r="P1285" s="211"/>
    </row>
    <row r="1286" spans="1:16" x14ac:dyDescent="0.25">
      <c r="A1286" s="189" t="s">
        <v>7661</v>
      </c>
      <c r="B1286" s="189" t="s">
        <v>7710</v>
      </c>
      <c r="C1286" s="189" t="s">
        <v>358</v>
      </c>
      <c r="D1286" t="s">
        <v>343</v>
      </c>
      <c r="E1286" t="s">
        <v>6106</v>
      </c>
      <c r="F1286" s="42" t="s">
        <v>360</v>
      </c>
      <c r="H1286" s="211"/>
      <c r="I1286" s="211"/>
      <c r="J1286" s="211"/>
      <c r="K1286" s="211"/>
      <c r="L1286" s="211"/>
      <c r="M1286" s="211"/>
      <c r="N1286" s="211"/>
      <c r="O1286" s="211"/>
      <c r="P1286" s="211"/>
    </row>
    <row r="1287" spans="1:16" x14ac:dyDescent="0.25">
      <c r="A1287" s="189" t="s">
        <v>7661</v>
      </c>
      <c r="B1287" s="189" t="s">
        <v>7711</v>
      </c>
      <c r="C1287" s="189" t="s">
        <v>358</v>
      </c>
      <c r="D1287" t="s">
        <v>301</v>
      </c>
      <c r="E1287" t="s">
        <v>307</v>
      </c>
      <c r="F1287" s="42" t="s">
        <v>360</v>
      </c>
      <c r="H1287" s="211"/>
      <c r="I1287" s="211"/>
      <c r="J1287" s="211"/>
      <c r="K1287" s="211"/>
      <c r="L1287" s="211"/>
      <c r="M1287" s="211"/>
      <c r="N1287" s="211"/>
      <c r="O1287" s="211"/>
      <c r="P1287" s="211"/>
    </row>
    <row r="1288" spans="1:16" x14ac:dyDescent="0.25">
      <c r="A1288" s="189" t="s">
        <v>7661</v>
      </c>
      <c r="B1288" s="189" t="s">
        <v>7712</v>
      </c>
      <c r="C1288" s="189" t="s">
        <v>358</v>
      </c>
      <c r="D1288" t="s">
        <v>296</v>
      </c>
      <c r="E1288" t="s">
        <v>297</v>
      </c>
      <c r="F1288" s="42" t="s">
        <v>150</v>
      </c>
      <c r="H1288" s="211"/>
      <c r="I1288" s="211"/>
      <c r="J1288" s="211"/>
      <c r="K1288" s="211"/>
      <c r="L1288" s="211"/>
      <c r="M1288" s="211"/>
      <c r="N1288" s="211"/>
      <c r="O1288" s="211"/>
      <c r="P1288" s="211"/>
    </row>
    <row r="1289" spans="1:16" x14ac:dyDescent="0.25">
      <c r="A1289" s="189" t="s">
        <v>7661</v>
      </c>
      <c r="B1289" s="189" t="s">
        <v>7713</v>
      </c>
      <c r="C1289" s="189" t="s">
        <v>358</v>
      </c>
      <c r="D1289" t="s">
        <v>296</v>
      </c>
      <c r="E1289" t="s">
        <v>297</v>
      </c>
      <c r="F1289" s="42" t="s">
        <v>150</v>
      </c>
      <c r="H1289" s="211"/>
      <c r="I1289" s="211"/>
      <c r="J1289" s="211"/>
      <c r="K1289" s="211"/>
      <c r="L1289" s="211"/>
      <c r="M1289" s="211"/>
      <c r="N1289" s="211"/>
      <c r="O1289" s="211"/>
      <c r="P1289" s="211"/>
    </row>
    <row r="1290" spans="1:16" x14ac:dyDescent="0.25">
      <c r="A1290" s="189" t="s">
        <v>7661</v>
      </c>
      <c r="B1290" s="189" t="s">
        <v>7714</v>
      </c>
      <c r="C1290" s="189" t="s">
        <v>358</v>
      </c>
      <c r="D1290" t="s">
        <v>341</v>
      </c>
      <c r="E1290" t="s">
        <v>342</v>
      </c>
      <c r="F1290" s="42" t="s">
        <v>360</v>
      </c>
      <c r="H1290" s="211"/>
      <c r="I1290" s="211"/>
      <c r="J1290" s="211"/>
      <c r="K1290" s="211"/>
      <c r="L1290" s="211"/>
      <c r="M1290" s="211"/>
      <c r="N1290" s="211"/>
      <c r="O1290" s="211"/>
      <c r="P1290" s="211"/>
    </row>
    <row r="1291" spans="1:16" x14ac:dyDescent="0.25">
      <c r="A1291" s="189" t="s">
        <v>7661</v>
      </c>
      <c r="B1291" s="189" t="s">
        <v>7715</v>
      </c>
      <c r="C1291" s="189" t="s">
        <v>358</v>
      </c>
      <c r="D1291" t="s">
        <v>341</v>
      </c>
      <c r="E1291" t="s">
        <v>342</v>
      </c>
      <c r="F1291" s="42" t="s">
        <v>360</v>
      </c>
      <c r="H1291" s="211"/>
      <c r="I1291" s="211"/>
      <c r="J1291" s="211"/>
      <c r="K1291" s="211"/>
      <c r="L1291" s="211"/>
      <c r="M1291" s="211"/>
      <c r="N1291" s="211"/>
      <c r="O1291" s="211"/>
      <c r="P1291" s="211"/>
    </row>
    <row r="1292" spans="1:16" x14ac:dyDescent="0.25">
      <c r="A1292" s="189" t="s">
        <v>7661</v>
      </c>
      <c r="B1292" s="189" t="s">
        <v>7716</v>
      </c>
      <c r="C1292" s="189" t="s">
        <v>358</v>
      </c>
      <c r="D1292" t="s">
        <v>330</v>
      </c>
      <c r="E1292" t="s">
        <v>561</v>
      </c>
      <c r="F1292" s="42" t="s">
        <v>150</v>
      </c>
      <c r="H1292" s="211"/>
      <c r="I1292" s="211"/>
      <c r="J1292" s="211"/>
      <c r="K1292" s="211"/>
      <c r="L1292" s="211"/>
      <c r="M1292" s="211"/>
      <c r="N1292" s="211"/>
      <c r="O1292" s="211"/>
      <c r="P1292" s="211"/>
    </row>
    <row r="1293" spans="1:16" x14ac:dyDescent="0.25">
      <c r="A1293" s="189" t="s">
        <v>7661</v>
      </c>
      <c r="B1293" s="189" t="s">
        <v>7717</v>
      </c>
      <c r="C1293" s="189" t="s">
        <v>358</v>
      </c>
      <c r="D1293" t="s">
        <v>326</v>
      </c>
      <c r="E1293" t="s">
        <v>327</v>
      </c>
      <c r="F1293" s="42" t="s">
        <v>360</v>
      </c>
      <c r="H1293" s="211"/>
      <c r="I1293" s="211"/>
      <c r="J1293" s="211"/>
      <c r="K1293" s="211"/>
      <c r="L1293" s="211"/>
      <c r="M1293" s="211"/>
      <c r="N1293" s="211"/>
      <c r="O1293" s="211"/>
      <c r="P1293" s="211"/>
    </row>
    <row r="1294" spans="1:16" x14ac:dyDescent="0.25">
      <c r="A1294" s="189" t="s">
        <v>7661</v>
      </c>
      <c r="B1294" s="189" t="s">
        <v>7718</v>
      </c>
      <c r="C1294" s="189" t="s">
        <v>358</v>
      </c>
      <c r="D1294" t="s">
        <v>322</v>
      </c>
      <c r="E1294" t="s">
        <v>323</v>
      </c>
      <c r="F1294" s="42" t="s">
        <v>360</v>
      </c>
      <c r="H1294" s="211"/>
      <c r="I1294" s="211"/>
      <c r="J1294" s="211"/>
      <c r="K1294" s="211"/>
      <c r="L1294" s="211"/>
      <c r="M1294" s="211"/>
      <c r="N1294" s="211"/>
      <c r="O1294" s="211"/>
      <c r="P1294" s="211"/>
    </row>
    <row r="1295" spans="1:16" x14ac:dyDescent="0.25">
      <c r="A1295" s="189" t="s">
        <v>7661</v>
      </c>
      <c r="B1295" s="189" t="s">
        <v>7719</v>
      </c>
      <c r="C1295" s="189" t="s">
        <v>358</v>
      </c>
      <c r="D1295" t="s">
        <v>326</v>
      </c>
      <c r="E1295" t="s">
        <v>327</v>
      </c>
      <c r="F1295" s="42" t="s">
        <v>360</v>
      </c>
      <c r="H1295" s="211"/>
      <c r="I1295" s="211"/>
      <c r="J1295" s="211"/>
      <c r="K1295" s="211"/>
      <c r="L1295" s="211"/>
      <c r="M1295" s="211"/>
      <c r="N1295" s="211"/>
      <c r="O1295" s="211"/>
      <c r="P1295" s="211"/>
    </row>
    <row r="1296" spans="1:16" x14ac:dyDescent="0.25">
      <c r="A1296" s="189" t="s">
        <v>7661</v>
      </c>
      <c r="B1296" s="189" t="s">
        <v>7720</v>
      </c>
      <c r="C1296" s="189" t="s">
        <v>358</v>
      </c>
      <c r="D1296" t="s">
        <v>295</v>
      </c>
      <c r="E1296" t="s">
        <v>306</v>
      </c>
      <c r="F1296" s="42" t="s">
        <v>360</v>
      </c>
      <c r="H1296" s="211"/>
      <c r="I1296" s="211"/>
      <c r="J1296" s="211"/>
      <c r="K1296" s="211"/>
      <c r="L1296" s="211"/>
      <c r="M1296" s="211"/>
      <c r="N1296" s="211"/>
      <c r="O1296" s="211"/>
      <c r="P1296" s="211"/>
    </row>
    <row r="1297" spans="1:16" x14ac:dyDescent="0.25">
      <c r="A1297" s="189" t="s">
        <v>7661</v>
      </c>
      <c r="B1297" s="189" t="s">
        <v>7721</v>
      </c>
      <c r="C1297" s="189" t="s">
        <v>358</v>
      </c>
      <c r="D1297" t="s">
        <v>3811</v>
      </c>
      <c r="E1297" t="s">
        <v>3815</v>
      </c>
      <c r="F1297" s="42" t="s">
        <v>118</v>
      </c>
      <c r="H1297" s="211"/>
      <c r="I1297" s="211"/>
      <c r="J1297" s="211"/>
      <c r="K1297" s="211"/>
      <c r="L1297" s="211"/>
      <c r="M1297" s="211"/>
      <c r="N1297" s="211"/>
      <c r="O1297" s="211"/>
      <c r="P1297" s="211"/>
    </row>
    <row r="1298" spans="1:16" x14ac:dyDescent="0.25">
      <c r="A1298" s="189" t="s">
        <v>7661</v>
      </c>
      <c r="B1298" s="189" t="s">
        <v>7722</v>
      </c>
      <c r="C1298" s="189" t="s">
        <v>358</v>
      </c>
      <c r="D1298" t="s">
        <v>341</v>
      </c>
      <c r="E1298" t="s">
        <v>342</v>
      </c>
      <c r="F1298" s="42" t="s">
        <v>360</v>
      </c>
      <c r="H1298" s="211"/>
      <c r="I1298" s="211"/>
      <c r="J1298" s="211"/>
      <c r="K1298" s="211"/>
      <c r="L1298" s="211"/>
      <c r="M1298" s="211"/>
      <c r="N1298" s="211"/>
      <c r="O1298" s="211"/>
      <c r="P1298" s="211"/>
    </row>
    <row r="1299" spans="1:16" x14ac:dyDescent="0.25">
      <c r="A1299" s="189" t="s">
        <v>7661</v>
      </c>
      <c r="B1299" s="189" t="s">
        <v>7723</v>
      </c>
      <c r="C1299" s="189" t="s">
        <v>358</v>
      </c>
      <c r="D1299" t="s">
        <v>341</v>
      </c>
      <c r="E1299" t="s">
        <v>342</v>
      </c>
      <c r="F1299" s="42" t="s">
        <v>360</v>
      </c>
      <c r="H1299" s="211"/>
      <c r="I1299" s="211"/>
      <c r="J1299" s="211"/>
      <c r="K1299" s="211"/>
      <c r="L1299" s="211"/>
      <c r="M1299" s="211"/>
      <c r="N1299" s="211"/>
      <c r="O1299" s="211"/>
      <c r="P1299" s="211"/>
    </row>
    <row r="1300" spans="1:16" x14ac:dyDescent="0.25">
      <c r="A1300" s="189" t="s">
        <v>7661</v>
      </c>
      <c r="B1300" s="189" t="s">
        <v>7724</v>
      </c>
      <c r="C1300" s="189" t="s">
        <v>358</v>
      </c>
      <c r="D1300" t="s">
        <v>341</v>
      </c>
      <c r="E1300" t="s">
        <v>342</v>
      </c>
      <c r="F1300" s="42" t="s">
        <v>360</v>
      </c>
      <c r="H1300" s="211"/>
      <c r="I1300" s="211"/>
      <c r="J1300" s="211"/>
      <c r="K1300" s="211"/>
      <c r="L1300" s="211"/>
      <c r="M1300" s="211"/>
      <c r="N1300" s="211"/>
      <c r="O1300" s="211"/>
      <c r="P1300" s="211"/>
    </row>
    <row r="1301" spans="1:16" x14ac:dyDescent="0.25">
      <c r="A1301" s="189" t="s">
        <v>7661</v>
      </c>
      <c r="B1301" s="189" t="s">
        <v>7725</v>
      </c>
      <c r="C1301" s="189" t="s">
        <v>358</v>
      </c>
      <c r="D1301" t="s">
        <v>322</v>
      </c>
      <c r="E1301" t="s">
        <v>323</v>
      </c>
      <c r="F1301" s="42" t="s">
        <v>360</v>
      </c>
      <c r="H1301" s="211"/>
      <c r="I1301" s="211"/>
      <c r="J1301" s="211"/>
      <c r="K1301" s="211"/>
      <c r="L1301" s="211"/>
      <c r="M1301" s="211"/>
      <c r="N1301" s="211"/>
      <c r="O1301" s="211"/>
      <c r="P1301" s="211"/>
    </row>
    <row r="1302" spans="1:16" x14ac:dyDescent="0.25">
      <c r="A1302" s="189" t="s">
        <v>7661</v>
      </c>
      <c r="B1302" s="189" t="s">
        <v>7726</v>
      </c>
      <c r="C1302" s="189" t="s">
        <v>358</v>
      </c>
      <c r="D1302" t="s">
        <v>343</v>
      </c>
      <c r="E1302" t="s">
        <v>6106</v>
      </c>
      <c r="F1302" s="42" t="s">
        <v>360</v>
      </c>
      <c r="H1302" s="211"/>
      <c r="I1302" s="211"/>
      <c r="J1302" s="211"/>
      <c r="K1302" s="211"/>
      <c r="L1302" s="211"/>
      <c r="M1302" s="211"/>
      <c r="N1302" s="211"/>
      <c r="O1302" s="211"/>
      <c r="P1302" s="211"/>
    </row>
    <row r="1303" spans="1:16" x14ac:dyDescent="0.25">
      <c r="A1303" s="189" t="s">
        <v>7661</v>
      </c>
      <c r="B1303" s="189" t="s">
        <v>7727</v>
      </c>
      <c r="C1303" s="189" t="s">
        <v>358</v>
      </c>
      <c r="D1303" t="s">
        <v>339</v>
      </c>
      <c r="E1303" t="s">
        <v>340</v>
      </c>
      <c r="F1303" s="42" t="s">
        <v>360</v>
      </c>
      <c r="H1303" s="211"/>
      <c r="I1303" s="211"/>
      <c r="J1303" s="211"/>
      <c r="K1303" s="211"/>
      <c r="L1303" s="211"/>
      <c r="M1303" s="211"/>
      <c r="N1303" s="211"/>
      <c r="O1303" s="211"/>
      <c r="P1303" s="211"/>
    </row>
    <row r="1304" spans="1:16" x14ac:dyDescent="0.25">
      <c r="A1304" s="189" t="s">
        <v>7661</v>
      </c>
      <c r="B1304" s="189" t="s">
        <v>7728</v>
      </c>
      <c r="C1304" s="189" t="s">
        <v>358</v>
      </c>
      <c r="D1304" t="s">
        <v>322</v>
      </c>
      <c r="E1304" t="s">
        <v>323</v>
      </c>
      <c r="F1304" s="42" t="s">
        <v>360</v>
      </c>
      <c r="H1304" s="211"/>
      <c r="I1304" s="211"/>
      <c r="J1304" s="211"/>
      <c r="K1304" s="211"/>
      <c r="L1304" s="211"/>
      <c r="M1304" s="211"/>
      <c r="N1304" s="211"/>
      <c r="O1304" s="211"/>
      <c r="P1304" s="211"/>
    </row>
    <row r="1305" spans="1:16" x14ac:dyDescent="0.25">
      <c r="A1305" s="189" t="s">
        <v>7661</v>
      </c>
      <c r="B1305" s="189" t="s">
        <v>7729</v>
      </c>
      <c r="C1305" s="189" t="s">
        <v>358</v>
      </c>
      <c r="D1305" t="s">
        <v>341</v>
      </c>
      <c r="E1305" t="s">
        <v>342</v>
      </c>
      <c r="F1305" s="42" t="s">
        <v>360</v>
      </c>
      <c r="H1305" s="211"/>
      <c r="I1305" s="211"/>
      <c r="J1305" s="211"/>
      <c r="K1305" s="211"/>
      <c r="L1305" s="211"/>
      <c r="M1305" s="211"/>
      <c r="N1305" s="211"/>
      <c r="O1305" s="211"/>
      <c r="P1305" s="211"/>
    </row>
    <row r="1306" spans="1:16" x14ac:dyDescent="0.25">
      <c r="A1306" s="189" t="s">
        <v>7661</v>
      </c>
      <c r="B1306" s="189" t="s">
        <v>7730</v>
      </c>
      <c r="C1306" s="189" t="s">
        <v>358</v>
      </c>
      <c r="D1306" t="s">
        <v>322</v>
      </c>
      <c r="E1306" t="s">
        <v>323</v>
      </c>
      <c r="F1306" s="42" t="s">
        <v>360</v>
      </c>
      <c r="H1306" s="211"/>
      <c r="I1306" s="211"/>
      <c r="J1306" s="211"/>
      <c r="K1306" s="211"/>
      <c r="L1306" s="211"/>
      <c r="M1306" s="211"/>
      <c r="N1306" s="211"/>
      <c r="O1306" s="211"/>
      <c r="P1306" s="211"/>
    </row>
    <row r="1307" spans="1:16" x14ac:dyDescent="0.25">
      <c r="A1307" s="189" t="s">
        <v>7661</v>
      </c>
      <c r="B1307" s="189" t="s">
        <v>7731</v>
      </c>
      <c r="C1307" s="189" t="s">
        <v>358</v>
      </c>
      <c r="D1307" t="s">
        <v>341</v>
      </c>
      <c r="E1307" t="s">
        <v>342</v>
      </c>
      <c r="F1307" s="42" t="s">
        <v>150</v>
      </c>
      <c r="H1307" s="211"/>
      <c r="I1307" s="211"/>
      <c r="J1307" s="211"/>
      <c r="K1307" s="211"/>
      <c r="L1307" s="211"/>
      <c r="M1307" s="211"/>
      <c r="N1307" s="211"/>
      <c r="O1307" s="211"/>
      <c r="P1307" s="211"/>
    </row>
    <row r="1308" spans="1:16" x14ac:dyDescent="0.25">
      <c r="A1308" s="189" t="s">
        <v>7661</v>
      </c>
      <c r="B1308" s="189" t="s">
        <v>7732</v>
      </c>
      <c r="C1308" s="189" t="s">
        <v>358</v>
      </c>
      <c r="D1308" t="s">
        <v>343</v>
      </c>
      <c r="E1308" t="s">
        <v>6106</v>
      </c>
      <c r="F1308" s="42" t="s">
        <v>360</v>
      </c>
      <c r="H1308" s="211"/>
      <c r="I1308" s="211"/>
      <c r="J1308" s="211"/>
      <c r="K1308" s="211"/>
      <c r="L1308" s="211"/>
      <c r="M1308" s="211"/>
      <c r="N1308" s="211"/>
      <c r="O1308" s="211"/>
      <c r="P1308" s="211"/>
    </row>
    <row r="1309" spans="1:16" x14ac:dyDescent="0.25">
      <c r="A1309" s="189" t="s">
        <v>7661</v>
      </c>
      <c r="B1309" s="189" t="s">
        <v>7733</v>
      </c>
      <c r="C1309" s="189" t="s">
        <v>358</v>
      </c>
      <c r="D1309" t="s">
        <v>341</v>
      </c>
      <c r="E1309" t="s">
        <v>342</v>
      </c>
      <c r="F1309" s="42" t="s">
        <v>360</v>
      </c>
      <c r="H1309" s="211"/>
      <c r="I1309" s="211"/>
      <c r="J1309" s="211"/>
      <c r="K1309" s="211"/>
      <c r="L1309" s="211"/>
      <c r="M1309" s="211"/>
      <c r="N1309" s="211"/>
      <c r="O1309" s="211"/>
      <c r="P1309" s="211"/>
    </row>
    <row r="1310" spans="1:16" x14ac:dyDescent="0.25">
      <c r="A1310" s="189" t="s">
        <v>7661</v>
      </c>
      <c r="B1310" s="189" t="s">
        <v>7734</v>
      </c>
      <c r="C1310" s="189" t="s">
        <v>358</v>
      </c>
      <c r="D1310" t="s">
        <v>341</v>
      </c>
      <c r="E1310" t="s">
        <v>342</v>
      </c>
      <c r="F1310" s="42" t="s">
        <v>360</v>
      </c>
      <c r="H1310" s="211"/>
      <c r="I1310" s="211"/>
      <c r="J1310" s="211"/>
      <c r="K1310" s="211"/>
      <c r="L1310" s="211"/>
      <c r="M1310" s="211"/>
      <c r="N1310" s="211"/>
      <c r="O1310" s="211"/>
      <c r="P1310" s="211"/>
    </row>
    <row r="1311" spans="1:16" x14ac:dyDescent="0.25">
      <c r="A1311" s="189" t="s">
        <v>7661</v>
      </c>
      <c r="B1311" s="189" t="s">
        <v>7735</v>
      </c>
      <c r="C1311" s="189" t="s">
        <v>358</v>
      </c>
      <c r="D1311" t="s">
        <v>343</v>
      </c>
      <c r="E1311" t="s">
        <v>6106</v>
      </c>
      <c r="F1311" s="42" t="s">
        <v>360</v>
      </c>
      <c r="H1311" s="211"/>
      <c r="I1311" s="211"/>
      <c r="J1311" s="211"/>
      <c r="K1311" s="211"/>
      <c r="L1311" s="211"/>
      <c r="M1311" s="211"/>
      <c r="N1311" s="211"/>
      <c r="O1311" s="211"/>
      <c r="P1311" s="211"/>
    </row>
    <row r="1312" spans="1:16" x14ac:dyDescent="0.25">
      <c r="A1312" s="189" t="s">
        <v>7661</v>
      </c>
      <c r="B1312" s="189" t="s">
        <v>7736</v>
      </c>
      <c r="C1312" s="189" t="s">
        <v>358</v>
      </c>
      <c r="D1312" t="s">
        <v>343</v>
      </c>
      <c r="E1312" t="s">
        <v>6106</v>
      </c>
      <c r="F1312" s="42" t="s">
        <v>360</v>
      </c>
      <c r="H1312" s="211"/>
      <c r="I1312" s="211"/>
      <c r="J1312" s="211"/>
      <c r="K1312" s="211"/>
      <c r="L1312" s="211"/>
      <c r="M1312" s="211"/>
      <c r="N1312" s="211"/>
      <c r="O1312" s="211"/>
      <c r="P1312" s="211"/>
    </row>
    <row r="1313" spans="1:16" x14ac:dyDescent="0.25">
      <c r="A1313" s="189" t="s">
        <v>7661</v>
      </c>
      <c r="B1313" s="189" t="s">
        <v>7737</v>
      </c>
      <c r="C1313" s="189" t="s">
        <v>358</v>
      </c>
      <c r="D1313" t="s">
        <v>454</v>
      </c>
      <c r="E1313" t="s">
        <v>455</v>
      </c>
      <c r="F1313" s="42" t="s">
        <v>150</v>
      </c>
      <c r="H1313" s="211"/>
      <c r="I1313" s="211"/>
      <c r="J1313" s="211"/>
      <c r="K1313" s="211"/>
      <c r="L1313" s="211"/>
      <c r="M1313" s="211"/>
      <c r="N1313" s="211"/>
      <c r="O1313" s="211"/>
      <c r="P1313" s="211"/>
    </row>
    <row r="1314" spans="1:16" x14ac:dyDescent="0.25">
      <c r="A1314" s="189" t="s">
        <v>7661</v>
      </c>
      <c r="B1314" s="189" t="s">
        <v>7738</v>
      </c>
      <c r="C1314" s="189" t="s">
        <v>358</v>
      </c>
      <c r="D1314" t="s">
        <v>330</v>
      </c>
      <c r="E1314" t="s">
        <v>561</v>
      </c>
      <c r="F1314" s="42" t="s">
        <v>150</v>
      </c>
      <c r="H1314" s="211"/>
      <c r="I1314" s="211"/>
      <c r="J1314" s="211"/>
      <c r="K1314" s="211"/>
      <c r="L1314" s="211"/>
      <c r="M1314" s="211"/>
      <c r="N1314" s="211"/>
      <c r="O1314" s="211"/>
      <c r="P1314" s="211"/>
    </row>
    <row r="1315" spans="1:16" x14ac:dyDescent="0.25">
      <c r="A1315" s="189" t="s">
        <v>7661</v>
      </c>
      <c r="B1315" s="189" t="s">
        <v>7739</v>
      </c>
      <c r="C1315" s="189" t="s">
        <v>358</v>
      </c>
      <c r="D1315" t="s">
        <v>343</v>
      </c>
      <c r="E1315" t="s">
        <v>6106</v>
      </c>
      <c r="F1315" s="42" t="s">
        <v>360</v>
      </c>
      <c r="H1315" s="211"/>
      <c r="I1315" s="211"/>
      <c r="J1315" s="211"/>
      <c r="K1315" s="211"/>
      <c r="L1315" s="211"/>
      <c r="M1315" s="211"/>
      <c r="N1315" s="211"/>
      <c r="O1315" s="211"/>
      <c r="P1315" s="211"/>
    </row>
    <row r="1316" spans="1:16" x14ac:dyDescent="0.25">
      <c r="A1316" s="189" t="s">
        <v>7661</v>
      </c>
      <c r="B1316" s="189" t="s">
        <v>7740</v>
      </c>
      <c r="C1316" s="189" t="s">
        <v>358</v>
      </c>
      <c r="D1316" t="s">
        <v>330</v>
      </c>
      <c r="E1316" t="s">
        <v>561</v>
      </c>
      <c r="F1316" s="42" t="s">
        <v>150</v>
      </c>
      <c r="H1316" s="211"/>
      <c r="I1316" s="211"/>
      <c r="J1316" s="211"/>
      <c r="K1316" s="211"/>
      <c r="L1316" s="211"/>
      <c r="M1316" s="211"/>
      <c r="N1316" s="211"/>
      <c r="O1316" s="211"/>
      <c r="P1316" s="211"/>
    </row>
    <row r="1317" spans="1:16" x14ac:dyDescent="0.25">
      <c r="A1317" s="189" t="s">
        <v>7661</v>
      </c>
      <c r="B1317" s="189" t="s">
        <v>7741</v>
      </c>
      <c r="C1317" s="189" t="s">
        <v>358</v>
      </c>
      <c r="D1317" t="s">
        <v>295</v>
      </c>
      <c r="E1317" t="s">
        <v>306</v>
      </c>
      <c r="F1317" s="42" t="s">
        <v>360</v>
      </c>
      <c r="H1317" s="211"/>
      <c r="I1317" s="211"/>
      <c r="J1317" s="211"/>
      <c r="K1317" s="211"/>
      <c r="L1317" s="211"/>
      <c r="M1317" s="211"/>
      <c r="N1317" s="211"/>
      <c r="O1317" s="211"/>
      <c r="P1317" s="211"/>
    </row>
    <row r="1318" spans="1:16" x14ac:dyDescent="0.25">
      <c r="A1318" s="189" t="s">
        <v>7661</v>
      </c>
      <c r="B1318" s="189" t="s">
        <v>7742</v>
      </c>
      <c r="C1318" s="189" t="s">
        <v>358</v>
      </c>
      <c r="D1318" t="s">
        <v>326</v>
      </c>
      <c r="E1318" t="s">
        <v>327</v>
      </c>
      <c r="F1318" s="42" t="s">
        <v>360</v>
      </c>
      <c r="H1318" s="211"/>
      <c r="I1318" s="211"/>
      <c r="J1318" s="211"/>
      <c r="K1318" s="211"/>
      <c r="L1318" s="211"/>
      <c r="M1318" s="211"/>
      <c r="N1318" s="211"/>
      <c r="O1318" s="211"/>
      <c r="P1318" s="211"/>
    </row>
    <row r="1319" spans="1:16" x14ac:dyDescent="0.25">
      <c r="A1319" s="189" t="s">
        <v>7661</v>
      </c>
      <c r="B1319" s="189" t="s">
        <v>7743</v>
      </c>
      <c r="C1319" s="189" t="s">
        <v>358</v>
      </c>
      <c r="D1319" t="s">
        <v>343</v>
      </c>
      <c r="E1319" t="s">
        <v>6106</v>
      </c>
      <c r="F1319" s="42" t="s">
        <v>360</v>
      </c>
      <c r="H1319" s="211"/>
      <c r="I1319" s="211"/>
      <c r="J1319" s="211"/>
      <c r="K1319" s="211"/>
      <c r="L1319" s="211"/>
      <c r="M1319" s="211"/>
      <c r="N1319" s="211"/>
      <c r="O1319" s="211"/>
      <c r="P1319" s="211"/>
    </row>
    <row r="1320" spans="1:16" x14ac:dyDescent="0.25">
      <c r="A1320" s="189" t="s">
        <v>7661</v>
      </c>
      <c r="B1320" s="189" t="s">
        <v>7744</v>
      </c>
      <c r="C1320" s="189" t="s">
        <v>358</v>
      </c>
      <c r="D1320" t="s">
        <v>326</v>
      </c>
      <c r="E1320" t="s">
        <v>327</v>
      </c>
      <c r="F1320" s="42" t="s">
        <v>360</v>
      </c>
      <c r="H1320" s="211"/>
      <c r="I1320" s="211"/>
      <c r="J1320" s="211"/>
      <c r="K1320" s="211"/>
      <c r="L1320" s="211"/>
      <c r="M1320" s="211"/>
      <c r="N1320" s="211"/>
      <c r="O1320" s="211"/>
      <c r="P1320" s="211"/>
    </row>
    <row r="1321" spans="1:16" x14ac:dyDescent="0.25">
      <c r="A1321" s="189" t="s">
        <v>7661</v>
      </c>
      <c r="B1321" s="189" t="s">
        <v>7745</v>
      </c>
      <c r="C1321" s="189" t="s">
        <v>358</v>
      </c>
      <c r="D1321" t="s">
        <v>326</v>
      </c>
      <c r="E1321" t="s">
        <v>327</v>
      </c>
      <c r="F1321" s="42" t="s">
        <v>360</v>
      </c>
      <c r="H1321" s="211"/>
      <c r="I1321" s="211"/>
      <c r="J1321" s="211"/>
      <c r="K1321" s="211"/>
      <c r="L1321" s="211"/>
      <c r="M1321" s="211"/>
      <c r="N1321" s="211"/>
      <c r="O1321" s="211"/>
      <c r="P1321" s="211"/>
    </row>
    <row r="1322" spans="1:16" x14ac:dyDescent="0.25">
      <c r="A1322" s="189" t="s">
        <v>7661</v>
      </c>
      <c r="B1322" s="189" t="s">
        <v>7746</v>
      </c>
      <c r="C1322" s="189" t="s">
        <v>358</v>
      </c>
      <c r="D1322" t="s">
        <v>326</v>
      </c>
      <c r="E1322" t="s">
        <v>327</v>
      </c>
      <c r="F1322" s="42" t="s">
        <v>360</v>
      </c>
      <c r="H1322" s="211"/>
      <c r="I1322" s="211"/>
      <c r="J1322" s="211"/>
      <c r="K1322" s="211"/>
      <c r="L1322" s="211"/>
      <c r="M1322" s="211"/>
      <c r="N1322" s="211"/>
      <c r="O1322" s="211"/>
      <c r="P1322" s="211"/>
    </row>
    <row r="1323" spans="1:16" x14ac:dyDescent="0.25">
      <c r="A1323" s="189" t="s">
        <v>7661</v>
      </c>
      <c r="B1323" s="189" t="s">
        <v>7747</v>
      </c>
      <c r="C1323" s="189" t="s">
        <v>358</v>
      </c>
      <c r="D1323" t="s">
        <v>326</v>
      </c>
      <c r="E1323" t="s">
        <v>327</v>
      </c>
      <c r="F1323" s="42" t="s">
        <v>360</v>
      </c>
      <c r="H1323" s="211"/>
      <c r="I1323" s="211"/>
      <c r="J1323" s="211"/>
      <c r="K1323" s="211"/>
      <c r="L1323" s="211"/>
      <c r="M1323" s="211"/>
      <c r="N1323" s="211"/>
      <c r="O1323" s="211"/>
      <c r="P1323" s="211"/>
    </row>
    <row r="1324" spans="1:16" x14ac:dyDescent="0.25">
      <c r="A1324" s="189" t="s">
        <v>7661</v>
      </c>
      <c r="B1324" s="189" t="s">
        <v>7748</v>
      </c>
      <c r="C1324" s="189" t="s">
        <v>358</v>
      </c>
      <c r="D1324" t="s">
        <v>3811</v>
      </c>
      <c r="E1324" t="s">
        <v>3815</v>
      </c>
      <c r="F1324" s="42" t="s">
        <v>118</v>
      </c>
      <c r="H1324" s="211"/>
      <c r="I1324" s="211"/>
      <c r="J1324" s="211"/>
      <c r="K1324" s="211"/>
      <c r="L1324" s="211"/>
      <c r="M1324" s="211"/>
      <c r="N1324" s="211"/>
      <c r="O1324" s="211"/>
      <c r="P1324" s="211"/>
    </row>
    <row r="1325" spans="1:16" x14ac:dyDescent="0.25">
      <c r="A1325" s="189" t="s">
        <v>7661</v>
      </c>
      <c r="B1325" s="189" t="s">
        <v>7749</v>
      </c>
      <c r="C1325" s="189" t="s">
        <v>358</v>
      </c>
      <c r="D1325" t="s">
        <v>322</v>
      </c>
      <c r="E1325" t="s">
        <v>323</v>
      </c>
      <c r="F1325" s="42" t="s">
        <v>360</v>
      </c>
      <c r="H1325" s="211"/>
      <c r="I1325" s="211"/>
      <c r="J1325" s="211"/>
      <c r="K1325" s="211"/>
      <c r="L1325" s="211"/>
      <c r="M1325" s="211"/>
      <c r="N1325" s="211"/>
      <c r="O1325" s="211"/>
      <c r="P1325" s="211"/>
    </row>
    <row r="1326" spans="1:16" x14ac:dyDescent="0.25">
      <c r="A1326" s="189" t="s">
        <v>7750</v>
      </c>
      <c r="B1326" s="189" t="s">
        <v>7751</v>
      </c>
      <c r="C1326" s="189" t="s">
        <v>358</v>
      </c>
      <c r="D1326" t="s">
        <v>296</v>
      </c>
      <c r="E1326" t="s">
        <v>297</v>
      </c>
      <c r="F1326" s="42" t="s">
        <v>170</v>
      </c>
      <c r="H1326" s="211"/>
      <c r="I1326" s="211"/>
      <c r="J1326" s="211"/>
      <c r="K1326" s="211"/>
      <c r="L1326" s="211"/>
      <c r="M1326" s="211"/>
      <c r="N1326" s="211"/>
      <c r="O1326" s="211"/>
      <c r="P1326" s="211"/>
    </row>
    <row r="1327" spans="1:16" x14ac:dyDescent="0.25">
      <c r="A1327" s="189" t="s">
        <v>7750</v>
      </c>
      <c r="B1327" s="189" t="s">
        <v>7752</v>
      </c>
      <c r="C1327" s="189" t="s">
        <v>358</v>
      </c>
      <c r="D1327" t="s">
        <v>339</v>
      </c>
      <c r="E1327" t="s">
        <v>340</v>
      </c>
      <c r="F1327" s="42" t="s">
        <v>170</v>
      </c>
      <c r="H1327" s="211"/>
      <c r="I1327" s="211"/>
      <c r="J1327" s="211"/>
      <c r="K1327" s="211"/>
      <c r="L1327" s="211"/>
      <c r="M1327" s="211"/>
      <c r="N1327" s="211"/>
      <c r="O1327" s="211"/>
      <c r="P1327" s="211"/>
    </row>
    <row r="1328" spans="1:16" x14ac:dyDescent="0.25">
      <c r="A1328" s="189" t="s">
        <v>7750</v>
      </c>
      <c r="B1328" s="189" t="s">
        <v>7753</v>
      </c>
      <c r="C1328" s="189" t="s">
        <v>358</v>
      </c>
      <c r="D1328" t="s">
        <v>292</v>
      </c>
      <c r="E1328" t="s">
        <v>350</v>
      </c>
      <c r="F1328" s="42" t="s">
        <v>170</v>
      </c>
      <c r="H1328" s="211"/>
      <c r="I1328" s="211"/>
      <c r="J1328" s="211"/>
      <c r="K1328" s="211"/>
      <c r="L1328" s="211"/>
      <c r="M1328" s="211"/>
      <c r="N1328" s="211"/>
      <c r="O1328" s="211"/>
      <c r="P1328" s="211"/>
    </row>
    <row r="1329" spans="1:16" x14ac:dyDescent="0.25">
      <c r="A1329" s="189" t="s">
        <v>7750</v>
      </c>
      <c r="B1329" s="189" t="s">
        <v>7754</v>
      </c>
      <c r="C1329" s="189" t="s">
        <v>358</v>
      </c>
      <c r="D1329" t="s">
        <v>330</v>
      </c>
      <c r="E1329" t="s">
        <v>331</v>
      </c>
      <c r="F1329" s="42" t="s">
        <v>170</v>
      </c>
      <c r="H1329" s="211"/>
      <c r="I1329" s="211"/>
      <c r="J1329" s="211"/>
      <c r="K1329" s="211"/>
      <c r="L1329" s="211"/>
      <c r="M1329" s="211"/>
      <c r="N1329" s="211"/>
      <c r="O1329" s="211"/>
      <c r="P1329" s="211"/>
    </row>
    <row r="1330" spans="1:16" x14ac:dyDescent="0.25">
      <c r="A1330" s="189" t="s">
        <v>7750</v>
      </c>
      <c r="B1330" s="189" t="s">
        <v>7755</v>
      </c>
      <c r="C1330" s="189" t="s">
        <v>358</v>
      </c>
      <c r="D1330" t="s">
        <v>367</v>
      </c>
      <c r="E1330" t="s">
        <v>368</v>
      </c>
      <c r="F1330" s="42" t="s">
        <v>170</v>
      </c>
      <c r="H1330" s="211"/>
      <c r="I1330" s="211"/>
      <c r="J1330" s="211"/>
      <c r="K1330" s="211"/>
      <c r="L1330" s="211"/>
      <c r="M1330" s="211"/>
      <c r="N1330" s="211"/>
      <c r="O1330" s="211"/>
      <c r="P1330" s="211"/>
    </row>
    <row r="1331" spans="1:16" x14ac:dyDescent="0.25">
      <c r="A1331" s="189" t="s">
        <v>7750</v>
      </c>
      <c r="B1331" s="189" t="s">
        <v>7756</v>
      </c>
      <c r="C1331" s="189" t="s">
        <v>358</v>
      </c>
      <c r="D1331" t="s">
        <v>367</v>
      </c>
      <c r="E1331" t="s">
        <v>368</v>
      </c>
      <c r="F1331" s="42" t="s">
        <v>170</v>
      </c>
      <c r="H1331" s="211"/>
      <c r="I1331" s="211"/>
      <c r="J1331" s="211"/>
      <c r="K1331" s="211"/>
      <c r="L1331" s="211"/>
      <c r="M1331" s="211"/>
      <c r="N1331" s="211"/>
      <c r="O1331" s="211"/>
      <c r="P1331" s="211"/>
    </row>
    <row r="1332" spans="1:16" x14ac:dyDescent="0.25">
      <c r="A1332" s="189" t="s">
        <v>7750</v>
      </c>
      <c r="B1332" s="189" t="s">
        <v>7757</v>
      </c>
      <c r="C1332" s="189" t="s">
        <v>358</v>
      </c>
      <c r="D1332" t="s">
        <v>601</v>
      </c>
      <c r="E1332" t="s">
        <v>602</v>
      </c>
      <c r="F1332" s="42" t="s">
        <v>170</v>
      </c>
      <c r="H1332" s="211"/>
      <c r="I1332" s="211"/>
      <c r="J1332" s="211"/>
      <c r="K1332" s="211"/>
      <c r="L1332" s="211"/>
      <c r="M1332" s="211"/>
      <c r="N1332" s="211"/>
      <c r="O1332" s="211"/>
      <c r="P1332" s="211"/>
    </row>
    <row r="1333" spans="1:16" x14ac:dyDescent="0.25">
      <c r="A1333" s="189" t="s">
        <v>7750</v>
      </c>
      <c r="B1333" s="189" t="s">
        <v>7758</v>
      </c>
      <c r="C1333" s="189" t="s">
        <v>358</v>
      </c>
      <c r="D1333" t="s">
        <v>367</v>
      </c>
      <c r="E1333" t="s">
        <v>368</v>
      </c>
      <c r="F1333" s="42" t="s">
        <v>170</v>
      </c>
      <c r="H1333" s="211"/>
      <c r="I1333" s="211"/>
      <c r="J1333" s="211"/>
      <c r="K1333" s="211"/>
      <c r="L1333" s="211"/>
      <c r="M1333" s="211"/>
      <c r="N1333" s="211"/>
      <c r="O1333" s="211"/>
      <c r="P1333" s="211"/>
    </row>
    <row r="1334" spans="1:16" x14ac:dyDescent="0.25">
      <c r="A1334" s="189" t="s">
        <v>7750</v>
      </c>
      <c r="B1334" s="189" t="s">
        <v>7759</v>
      </c>
      <c r="C1334" s="189" t="s">
        <v>358</v>
      </c>
      <c r="D1334" t="s">
        <v>367</v>
      </c>
      <c r="E1334" t="s">
        <v>368</v>
      </c>
      <c r="F1334" s="42" t="s">
        <v>170</v>
      </c>
      <c r="H1334" s="211"/>
      <c r="I1334" s="211"/>
      <c r="J1334" s="211"/>
      <c r="K1334" s="211"/>
      <c r="L1334" s="211"/>
      <c r="M1334" s="211"/>
      <c r="N1334" s="211"/>
      <c r="O1334" s="211"/>
      <c r="P1334" s="211"/>
    </row>
    <row r="1335" spans="1:16" x14ac:dyDescent="0.25">
      <c r="A1335" s="189" t="s">
        <v>7750</v>
      </c>
      <c r="B1335" s="189" t="s">
        <v>7760</v>
      </c>
      <c r="C1335" s="189" t="s">
        <v>358</v>
      </c>
      <c r="D1335" t="s">
        <v>294</v>
      </c>
      <c r="E1335" t="s">
        <v>351</v>
      </c>
      <c r="F1335" s="42" t="s">
        <v>170</v>
      </c>
      <c r="H1335" s="211"/>
      <c r="I1335" s="211"/>
      <c r="J1335" s="211"/>
      <c r="K1335" s="211"/>
      <c r="L1335" s="211"/>
      <c r="M1335" s="211"/>
      <c r="N1335" s="211"/>
      <c r="O1335" s="211"/>
      <c r="P1335" s="211"/>
    </row>
    <row r="1336" spans="1:16" x14ac:dyDescent="0.25">
      <c r="A1336" s="189" t="s">
        <v>7750</v>
      </c>
      <c r="B1336" s="189" t="s">
        <v>7761</v>
      </c>
      <c r="C1336" s="189" t="s">
        <v>358</v>
      </c>
      <c r="D1336" t="s">
        <v>597</v>
      </c>
      <c r="E1336" t="s">
        <v>598</v>
      </c>
      <c r="F1336" s="42" t="s">
        <v>170</v>
      </c>
      <c r="H1336" s="211"/>
      <c r="I1336" s="211"/>
      <c r="J1336" s="211"/>
      <c r="K1336" s="211"/>
      <c r="L1336" s="211"/>
      <c r="M1336" s="211"/>
      <c r="N1336" s="211"/>
      <c r="O1336" s="211"/>
      <c r="P1336" s="211"/>
    </row>
    <row r="1337" spans="1:16" x14ac:dyDescent="0.25">
      <c r="A1337" s="189" t="s">
        <v>7750</v>
      </c>
      <c r="B1337" s="189" t="s">
        <v>7762</v>
      </c>
      <c r="C1337" s="189" t="s">
        <v>358</v>
      </c>
      <c r="D1337" t="s">
        <v>601</v>
      </c>
      <c r="E1337" t="s">
        <v>602</v>
      </c>
      <c r="F1337" s="42" t="s">
        <v>170</v>
      </c>
      <c r="H1337" s="211"/>
      <c r="I1337" s="211"/>
      <c r="J1337" s="211"/>
      <c r="K1337" s="211"/>
      <c r="L1337" s="211"/>
      <c r="M1337" s="211"/>
      <c r="N1337" s="211"/>
      <c r="O1337" s="211"/>
      <c r="P1337" s="211"/>
    </row>
    <row r="1338" spans="1:16" x14ac:dyDescent="0.25">
      <c r="A1338" s="189" t="s">
        <v>7750</v>
      </c>
      <c r="B1338" s="189" t="s">
        <v>7763</v>
      </c>
      <c r="C1338" s="189" t="s">
        <v>358</v>
      </c>
      <c r="D1338" t="s">
        <v>599</v>
      </c>
      <c r="E1338" t="s">
        <v>600</v>
      </c>
      <c r="F1338" s="42" t="s">
        <v>170</v>
      </c>
      <c r="H1338" s="211"/>
      <c r="I1338" s="211"/>
      <c r="J1338" s="211"/>
      <c r="K1338" s="211"/>
      <c r="L1338" s="211"/>
      <c r="M1338" s="211"/>
      <c r="N1338" s="211"/>
      <c r="O1338" s="211"/>
      <c r="P1338" s="211"/>
    </row>
    <row r="1339" spans="1:16" x14ac:dyDescent="0.25">
      <c r="A1339" s="189" t="s">
        <v>7750</v>
      </c>
      <c r="B1339" s="189" t="s">
        <v>7764</v>
      </c>
      <c r="C1339" s="189" t="s">
        <v>358</v>
      </c>
      <c r="D1339" t="s">
        <v>292</v>
      </c>
      <c r="E1339" t="s">
        <v>350</v>
      </c>
      <c r="F1339" s="42" t="s">
        <v>170</v>
      </c>
      <c r="H1339" s="211"/>
      <c r="I1339" s="211"/>
      <c r="J1339" s="211"/>
      <c r="K1339" s="211"/>
      <c r="L1339" s="211"/>
      <c r="M1339" s="211"/>
      <c r="N1339" s="211"/>
      <c r="O1339" s="211"/>
      <c r="P1339" s="211"/>
    </row>
    <row r="1340" spans="1:16" x14ac:dyDescent="0.25">
      <c r="A1340" s="189" t="s">
        <v>7750</v>
      </c>
      <c r="B1340" s="189" t="s">
        <v>7765</v>
      </c>
      <c r="C1340" s="189" t="s">
        <v>358</v>
      </c>
      <c r="D1340" t="s">
        <v>597</v>
      </c>
      <c r="E1340" t="s">
        <v>598</v>
      </c>
      <c r="F1340" s="42" t="s">
        <v>170</v>
      </c>
      <c r="H1340" s="211"/>
      <c r="I1340" s="211"/>
      <c r="J1340" s="211"/>
      <c r="K1340" s="211"/>
      <c r="L1340" s="211"/>
      <c r="M1340" s="211"/>
      <c r="N1340" s="211"/>
      <c r="O1340" s="211"/>
      <c r="P1340" s="211"/>
    </row>
    <row r="1341" spans="1:16" x14ac:dyDescent="0.25">
      <c r="A1341" s="189" t="s">
        <v>7750</v>
      </c>
      <c r="B1341" s="189" t="s">
        <v>7766</v>
      </c>
      <c r="C1341" s="189" t="s">
        <v>358</v>
      </c>
      <c r="D1341" t="s">
        <v>347</v>
      </c>
      <c r="E1341" t="s">
        <v>348</v>
      </c>
      <c r="F1341" s="42" t="s">
        <v>170</v>
      </c>
      <c r="H1341" s="211"/>
      <c r="I1341" s="211"/>
      <c r="J1341" s="211"/>
      <c r="K1341" s="211"/>
      <c r="L1341" s="211"/>
      <c r="M1341" s="211"/>
      <c r="N1341" s="211"/>
      <c r="O1341" s="211"/>
      <c r="P1341" s="211"/>
    </row>
    <row r="1342" spans="1:16" x14ac:dyDescent="0.25">
      <c r="A1342" s="189" t="s">
        <v>7750</v>
      </c>
      <c r="B1342" s="189" t="s">
        <v>7767</v>
      </c>
      <c r="C1342" s="189" t="s">
        <v>358</v>
      </c>
      <c r="D1342" t="s">
        <v>367</v>
      </c>
      <c r="E1342" t="s">
        <v>368</v>
      </c>
      <c r="F1342" s="42" t="s">
        <v>170</v>
      </c>
      <c r="H1342" s="211"/>
      <c r="I1342" s="211"/>
      <c r="J1342" s="211"/>
      <c r="K1342" s="211"/>
      <c r="L1342" s="211"/>
      <c r="M1342" s="211"/>
      <c r="N1342" s="211"/>
      <c r="O1342" s="211"/>
      <c r="P1342" s="211"/>
    </row>
    <row r="1343" spans="1:16" x14ac:dyDescent="0.25">
      <c r="A1343" s="189" t="s">
        <v>7750</v>
      </c>
      <c r="B1343" s="189" t="s">
        <v>7768</v>
      </c>
      <c r="C1343" s="189" t="s">
        <v>358</v>
      </c>
      <c r="D1343" t="s">
        <v>332</v>
      </c>
      <c r="E1343" t="s">
        <v>333</v>
      </c>
      <c r="F1343" s="42" t="s">
        <v>170</v>
      </c>
      <c r="H1343" s="211"/>
      <c r="I1343" s="211"/>
      <c r="J1343" s="211"/>
      <c r="K1343" s="211"/>
      <c r="L1343" s="211"/>
      <c r="M1343" s="211"/>
      <c r="N1343" s="211"/>
      <c r="O1343" s="211"/>
      <c r="P1343" s="211"/>
    </row>
    <row r="1344" spans="1:16" x14ac:dyDescent="0.25">
      <c r="A1344" s="189" t="s">
        <v>7750</v>
      </c>
      <c r="B1344" s="189" t="s">
        <v>7769</v>
      </c>
      <c r="C1344" s="189" t="s">
        <v>358</v>
      </c>
      <c r="D1344" t="s">
        <v>339</v>
      </c>
      <c r="E1344" t="s">
        <v>340</v>
      </c>
      <c r="F1344" s="42" t="s">
        <v>170</v>
      </c>
      <c r="H1344" s="211"/>
      <c r="I1344" s="211"/>
      <c r="J1344" s="211"/>
      <c r="K1344" s="211"/>
      <c r="L1344" s="211"/>
      <c r="M1344" s="211"/>
      <c r="N1344" s="211"/>
      <c r="O1344" s="211"/>
      <c r="P1344" s="211"/>
    </row>
    <row r="1345" spans="1:16" x14ac:dyDescent="0.25">
      <c r="A1345" s="189" t="s">
        <v>7750</v>
      </c>
      <c r="B1345" s="189" t="s">
        <v>7770</v>
      </c>
      <c r="C1345" s="189" t="s">
        <v>358</v>
      </c>
      <c r="D1345" t="s">
        <v>294</v>
      </c>
      <c r="E1345" t="s">
        <v>298</v>
      </c>
      <c r="F1345" s="42" t="s">
        <v>170</v>
      </c>
      <c r="H1345" s="211"/>
      <c r="I1345" s="211"/>
      <c r="J1345" s="211"/>
      <c r="K1345" s="211"/>
      <c r="L1345" s="211"/>
      <c r="M1345" s="211"/>
      <c r="N1345" s="211"/>
      <c r="O1345" s="211"/>
      <c r="P1345" s="211"/>
    </row>
    <row r="1346" spans="1:16" x14ac:dyDescent="0.25">
      <c r="A1346" s="189" t="s">
        <v>7750</v>
      </c>
      <c r="B1346" s="189" t="s">
        <v>7771</v>
      </c>
      <c r="C1346" s="189" t="s">
        <v>358</v>
      </c>
      <c r="D1346" t="s">
        <v>332</v>
      </c>
      <c r="E1346" t="s">
        <v>333</v>
      </c>
      <c r="F1346" s="42" t="s">
        <v>170</v>
      </c>
      <c r="H1346" s="211"/>
      <c r="I1346" s="211"/>
      <c r="J1346" s="211"/>
      <c r="K1346" s="211"/>
      <c r="L1346" s="211"/>
      <c r="M1346" s="211"/>
      <c r="N1346" s="211"/>
      <c r="O1346" s="211"/>
      <c r="P1346" s="211"/>
    </row>
    <row r="1347" spans="1:16" x14ac:dyDescent="0.25">
      <c r="A1347" s="189" t="s">
        <v>7750</v>
      </c>
      <c r="B1347" s="189" t="s">
        <v>7772</v>
      </c>
      <c r="C1347" s="189" t="s">
        <v>358</v>
      </c>
      <c r="D1347" t="s">
        <v>328</v>
      </c>
      <c r="E1347" t="s">
        <v>349</v>
      </c>
      <c r="F1347" s="42" t="s">
        <v>170</v>
      </c>
      <c r="H1347" s="211"/>
      <c r="I1347" s="211"/>
      <c r="J1347" s="211"/>
      <c r="K1347" s="211"/>
      <c r="L1347" s="211"/>
      <c r="M1347" s="211"/>
      <c r="N1347" s="211"/>
      <c r="O1347" s="211"/>
      <c r="P1347" s="211"/>
    </row>
    <row r="1348" spans="1:16" x14ac:dyDescent="0.25">
      <c r="A1348" s="189" t="s">
        <v>7750</v>
      </c>
      <c r="B1348" s="189" t="s">
        <v>7773</v>
      </c>
      <c r="C1348" s="189" t="s">
        <v>358</v>
      </c>
      <c r="D1348" t="s">
        <v>6100</v>
      </c>
      <c r="E1348" t="s">
        <v>6101</v>
      </c>
      <c r="F1348" s="42" t="s">
        <v>170</v>
      </c>
      <c r="H1348" s="211"/>
      <c r="I1348" s="211"/>
      <c r="J1348" s="211"/>
      <c r="K1348" s="211"/>
      <c r="L1348" s="211"/>
      <c r="M1348" s="211"/>
      <c r="N1348" s="211"/>
      <c r="O1348" s="211"/>
      <c r="P1348" s="211"/>
    </row>
    <row r="1349" spans="1:16" x14ac:dyDescent="0.25">
      <c r="A1349" s="189" t="s">
        <v>7750</v>
      </c>
      <c r="B1349" s="189" t="s">
        <v>7774</v>
      </c>
      <c r="C1349" s="189" t="s">
        <v>358</v>
      </c>
      <c r="D1349" t="s">
        <v>339</v>
      </c>
      <c r="E1349" t="s">
        <v>340</v>
      </c>
      <c r="F1349" s="42" t="s">
        <v>170</v>
      </c>
      <c r="H1349" s="211"/>
      <c r="I1349" s="211"/>
      <c r="J1349" s="211"/>
      <c r="K1349" s="211"/>
      <c r="L1349" s="211"/>
      <c r="M1349" s="211"/>
      <c r="N1349" s="211"/>
      <c r="O1349" s="211"/>
      <c r="P1349" s="211"/>
    </row>
    <row r="1350" spans="1:16" x14ac:dyDescent="0.25">
      <c r="A1350" s="189" t="s">
        <v>7750</v>
      </c>
      <c r="B1350" s="189" t="s">
        <v>7775</v>
      </c>
      <c r="C1350" s="189" t="s">
        <v>358</v>
      </c>
      <c r="D1350" t="s">
        <v>328</v>
      </c>
      <c r="E1350" t="s">
        <v>349</v>
      </c>
      <c r="F1350" s="42" t="s">
        <v>170</v>
      </c>
      <c r="H1350" s="211"/>
      <c r="I1350" s="211"/>
      <c r="J1350" s="211"/>
      <c r="K1350" s="211"/>
      <c r="L1350" s="211"/>
      <c r="M1350" s="211"/>
      <c r="N1350" s="211"/>
      <c r="O1350" s="211"/>
      <c r="P1350" s="211"/>
    </row>
    <row r="1351" spans="1:16" x14ac:dyDescent="0.25">
      <c r="A1351" s="189" t="s">
        <v>7750</v>
      </c>
      <c r="B1351" s="189" t="s">
        <v>7776</v>
      </c>
      <c r="C1351" s="189" t="s">
        <v>358</v>
      </c>
      <c r="D1351" t="s">
        <v>1239</v>
      </c>
      <c r="E1351" t="s">
        <v>1241</v>
      </c>
      <c r="F1351" s="42" t="s">
        <v>170</v>
      </c>
      <c r="H1351" s="211"/>
      <c r="I1351" s="211"/>
      <c r="J1351" s="211"/>
      <c r="K1351" s="211"/>
      <c r="L1351" s="211"/>
      <c r="M1351" s="211"/>
      <c r="N1351" s="211"/>
      <c r="O1351" s="211"/>
      <c r="P1351" s="211"/>
    </row>
    <row r="1352" spans="1:16" x14ac:dyDescent="0.25">
      <c r="A1352" s="189" t="s">
        <v>7750</v>
      </c>
      <c r="B1352" s="189" t="s">
        <v>7777</v>
      </c>
      <c r="C1352" s="189" t="s">
        <v>358</v>
      </c>
      <c r="D1352" t="s">
        <v>339</v>
      </c>
      <c r="E1352" t="s">
        <v>340</v>
      </c>
      <c r="F1352" s="42" t="s">
        <v>170</v>
      </c>
      <c r="H1352" s="211"/>
      <c r="I1352" s="211"/>
      <c r="J1352" s="211"/>
      <c r="K1352" s="211"/>
      <c r="L1352" s="211"/>
      <c r="M1352" s="211"/>
      <c r="N1352" s="211"/>
      <c r="O1352" s="211"/>
      <c r="P1352" s="211"/>
    </row>
    <row r="1353" spans="1:16" x14ac:dyDescent="0.25">
      <c r="A1353" s="189" t="s">
        <v>7750</v>
      </c>
      <c r="B1353" s="189" t="s">
        <v>7778</v>
      </c>
      <c r="C1353" s="189" t="s">
        <v>358</v>
      </c>
      <c r="D1353" t="s">
        <v>294</v>
      </c>
      <c r="E1353" t="s">
        <v>351</v>
      </c>
      <c r="F1353" s="42" t="s">
        <v>170</v>
      </c>
      <c r="H1353" s="211"/>
      <c r="I1353" s="211"/>
      <c r="J1353" s="211"/>
      <c r="K1353" s="211"/>
      <c r="L1353" s="211"/>
      <c r="M1353" s="211"/>
      <c r="N1353" s="211"/>
      <c r="O1353" s="211"/>
      <c r="P1353" s="211"/>
    </row>
    <row r="1354" spans="1:16" x14ac:dyDescent="0.25">
      <c r="A1354" s="189" t="s">
        <v>7750</v>
      </c>
      <c r="B1354" s="189" t="s">
        <v>7779</v>
      </c>
      <c r="C1354" s="189" t="s">
        <v>358</v>
      </c>
      <c r="D1354" t="s">
        <v>330</v>
      </c>
      <c r="E1354" t="s">
        <v>561</v>
      </c>
      <c r="F1354" s="42" t="s">
        <v>170</v>
      </c>
      <c r="H1354" s="211"/>
      <c r="I1354" s="211"/>
      <c r="J1354" s="211"/>
      <c r="K1354" s="211"/>
      <c r="L1354" s="211"/>
      <c r="M1354" s="211"/>
      <c r="N1354" s="211"/>
      <c r="O1354" s="211"/>
      <c r="P1354" s="211"/>
    </row>
    <row r="1355" spans="1:16" x14ac:dyDescent="0.25">
      <c r="A1355" s="189" t="s">
        <v>7750</v>
      </c>
      <c r="B1355" s="189" t="s">
        <v>7780</v>
      </c>
      <c r="C1355" s="189" t="s">
        <v>358</v>
      </c>
      <c r="D1355" t="s">
        <v>292</v>
      </c>
      <c r="E1355" t="s">
        <v>350</v>
      </c>
      <c r="F1355" s="42" t="s">
        <v>170</v>
      </c>
      <c r="H1355" s="211"/>
      <c r="I1355" s="211"/>
      <c r="J1355" s="211"/>
      <c r="K1355" s="211"/>
      <c r="L1355" s="211"/>
      <c r="M1355" s="211"/>
      <c r="N1355" s="211"/>
      <c r="O1355" s="211"/>
      <c r="P1355" s="211"/>
    </row>
    <row r="1356" spans="1:16" x14ac:dyDescent="0.25">
      <c r="A1356" s="189" t="s">
        <v>7750</v>
      </c>
      <c r="B1356" s="189" t="s">
        <v>7781</v>
      </c>
      <c r="C1356" s="189" t="s">
        <v>358</v>
      </c>
      <c r="D1356" t="s">
        <v>294</v>
      </c>
      <c r="E1356" t="s">
        <v>351</v>
      </c>
      <c r="F1356" s="42" t="s">
        <v>170</v>
      </c>
      <c r="H1356" s="211"/>
      <c r="I1356" s="211"/>
      <c r="J1356" s="211"/>
      <c r="K1356" s="211"/>
      <c r="L1356" s="211"/>
      <c r="M1356" s="211"/>
      <c r="N1356" s="211"/>
      <c r="O1356" s="211"/>
      <c r="P1356" s="211"/>
    </row>
    <row r="1357" spans="1:16" x14ac:dyDescent="0.25">
      <c r="A1357" s="189" t="s">
        <v>7750</v>
      </c>
      <c r="B1357" s="189" t="s">
        <v>7782</v>
      </c>
      <c r="C1357" s="189" t="s">
        <v>358</v>
      </c>
      <c r="D1357" t="s">
        <v>3811</v>
      </c>
      <c r="E1357" t="s">
        <v>3815</v>
      </c>
      <c r="F1357" s="42" t="s">
        <v>118</v>
      </c>
      <c r="H1357" s="211"/>
      <c r="I1357" s="211"/>
      <c r="J1357" s="211"/>
      <c r="K1357" s="211"/>
      <c r="L1357" s="211"/>
      <c r="M1357" s="211"/>
      <c r="N1357" s="211"/>
      <c r="O1357" s="211"/>
      <c r="P1357" s="211"/>
    </row>
    <row r="1358" spans="1:16" x14ac:dyDescent="0.25">
      <c r="A1358" s="189" t="s">
        <v>7750</v>
      </c>
      <c r="B1358" s="189" t="s">
        <v>7783</v>
      </c>
      <c r="C1358" s="189" t="s">
        <v>358</v>
      </c>
      <c r="D1358" t="s">
        <v>445</v>
      </c>
      <c r="E1358" t="s">
        <v>446</v>
      </c>
      <c r="F1358" s="42" t="s">
        <v>118</v>
      </c>
      <c r="H1358" s="211"/>
      <c r="I1358" s="211"/>
      <c r="J1358" s="211"/>
      <c r="K1358" s="211"/>
      <c r="L1358" s="211"/>
      <c r="M1358" s="211"/>
      <c r="N1358" s="211"/>
      <c r="O1358" s="211"/>
      <c r="P1358" s="211"/>
    </row>
    <row r="1359" spans="1:16" x14ac:dyDescent="0.25">
      <c r="A1359" s="189" t="s">
        <v>7750</v>
      </c>
      <c r="B1359" s="189" t="s">
        <v>7784</v>
      </c>
      <c r="C1359" s="189" t="s">
        <v>358</v>
      </c>
      <c r="D1359" t="s">
        <v>294</v>
      </c>
      <c r="E1359" t="s">
        <v>351</v>
      </c>
      <c r="F1359" s="42" t="s">
        <v>170</v>
      </c>
      <c r="H1359" s="211"/>
      <c r="I1359" s="211"/>
      <c r="J1359" s="211"/>
      <c r="K1359" s="211"/>
      <c r="L1359" s="211"/>
      <c r="M1359" s="211"/>
      <c r="N1359" s="211"/>
      <c r="O1359" s="211"/>
      <c r="P1359" s="211"/>
    </row>
    <row r="1360" spans="1:16" x14ac:dyDescent="0.25">
      <c r="A1360" s="189" t="s">
        <v>7750</v>
      </c>
      <c r="B1360" s="189" t="s">
        <v>7785</v>
      </c>
      <c r="C1360" s="189" t="s">
        <v>358</v>
      </c>
      <c r="D1360" t="s">
        <v>339</v>
      </c>
      <c r="E1360" t="s">
        <v>340</v>
      </c>
      <c r="F1360" s="42" t="s">
        <v>170</v>
      </c>
      <c r="H1360" s="211"/>
      <c r="I1360" s="211"/>
      <c r="J1360" s="211"/>
      <c r="K1360" s="211"/>
      <c r="L1360" s="211"/>
      <c r="M1360" s="211"/>
      <c r="N1360" s="211"/>
      <c r="O1360" s="211"/>
      <c r="P1360" s="211"/>
    </row>
    <row r="1361" spans="1:16" x14ac:dyDescent="0.25">
      <c r="A1361" s="189" t="s">
        <v>7750</v>
      </c>
      <c r="B1361" s="189" t="s">
        <v>7786</v>
      </c>
      <c r="C1361" s="189" t="s">
        <v>358</v>
      </c>
      <c r="D1361" t="s">
        <v>454</v>
      </c>
      <c r="E1361" t="s">
        <v>455</v>
      </c>
      <c r="F1361" s="42" t="s">
        <v>170</v>
      </c>
      <c r="H1361" s="211"/>
      <c r="I1361" s="211"/>
      <c r="J1361" s="211"/>
      <c r="K1361" s="211"/>
      <c r="L1361" s="211"/>
      <c r="M1361" s="211"/>
      <c r="N1361" s="211"/>
      <c r="O1361" s="211"/>
      <c r="P1361" s="211"/>
    </row>
    <row r="1362" spans="1:16" x14ac:dyDescent="0.25">
      <c r="A1362" s="189" t="s">
        <v>7750</v>
      </c>
      <c r="B1362" s="189" t="s">
        <v>7787</v>
      </c>
      <c r="C1362" s="189" t="s">
        <v>358</v>
      </c>
      <c r="D1362" t="s">
        <v>343</v>
      </c>
      <c r="E1362" t="s">
        <v>6106</v>
      </c>
      <c r="F1362" s="42" t="s">
        <v>170</v>
      </c>
      <c r="H1362" s="211"/>
      <c r="I1362" s="211"/>
      <c r="J1362" s="211"/>
      <c r="K1362" s="211"/>
      <c r="L1362" s="211"/>
      <c r="M1362" s="211"/>
      <c r="N1362" s="211"/>
      <c r="O1362" s="211"/>
      <c r="P1362" s="211"/>
    </row>
    <row r="1363" spans="1:16" x14ac:dyDescent="0.25">
      <c r="A1363" s="189" t="s">
        <v>7750</v>
      </c>
      <c r="B1363" s="189" t="s">
        <v>7788</v>
      </c>
      <c r="C1363" s="189" t="s">
        <v>358</v>
      </c>
      <c r="D1363" t="s">
        <v>497</v>
      </c>
      <c r="E1363" t="s">
        <v>498</v>
      </c>
      <c r="F1363" s="42" t="s">
        <v>170</v>
      </c>
      <c r="H1363" s="211"/>
      <c r="I1363" s="211"/>
      <c r="J1363" s="211"/>
      <c r="K1363" s="211"/>
      <c r="L1363" s="211"/>
      <c r="M1363" s="211"/>
      <c r="N1363" s="211"/>
      <c r="O1363" s="211"/>
      <c r="P1363" s="211"/>
    </row>
    <row r="1364" spans="1:16" x14ac:dyDescent="0.25">
      <c r="A1364" s="189" t="s">
        <v>7750</v>
      </c>
      <c r="B1364" s="189" t="s">
        <v>7789</v>
      </c>
      <c r="C1364" s="189" t="s">
        <v>358</v>
      </c>
      <c r="D1364" t="s">
        <v>339</v>
      </c>
      <c r="E1364" t="s">
        <v>340</v>
      </c>
      <c r="F1364" s="42" t="s">
        <v>170</v>
      </c>
      <c r="H1364" s="211"/>
      <c r="I1364" s="211"/>
      <c r="J1364" s="211"/>
      <c r="K1364" s="211"/>
      <c r="L1364" s="211"/>
      <c r="M1364" s="211"/>
      <c r="N1364" s="211"/>
      <c r="O1364" s="211"/>
      <c r="P1364" s="211"/>
    </row>
    <row r="1365" spans="1:16" x14ac:dyDescent="0.25">
      <c r="A1365" s="189" t="s">
        <v>7750</v>
      </c>
      <c r="B1365" s="189" t="s">
        <v>7790</v>
      </c>
      <c r="C1365" s="189" t="s">
        <v>358</v>
      </c>
      <c r="D1365" t="s">
        <v>301</v>
      </c>
      <c r="E1365" t="s">
        <v>307</v>
      </c>
      <c r="F1365" s="42" t="s">
        <v>170</v>
      </c>
      <c r="H1365" s="211"/>
      <c r="I1365" s="211"/>
      <c r="J1365" s="211"/>
      <c r="K1365" s="211"/>
      <c r="L1365" s="211"/>
      <c r="M1365" s="211"/>
      <c r="N1365" s="211"/>
      <c r="O1365" s="211"/>
      <c r="P1365" s="211"/>
    </row>
    <row r="1366" spans="1:16" x14ac:dyDescent="0.25">
      <c r="A1366" s="189" t="s">
        <v>7750</v>
      </c>
      <c r="B1366" s="189" t="s">
        <v>7791</v>
      </c>
      <c r="C1366" s="189" t="s">
        <v>358</v>
      </c>
      <c r="D1366" t="s">
        <v>367</v>
      </c>
      <c r="E1366" t="s">
        <v>368</v>
      </c>
      <c r="F1366" s="42" t="s">
        <v>170</v>
      </c>
      <c r="H1366" s="211"/>
      <c r="I1366" s="211"/>
      <c r="J1366" s="211"/>
      <c r="K1366" s="211"/>
      <c r="L1366" s="211"/>
      <c r="M1366" s="211"/>
      <c r="N1366" s="211"/>
      <c r="O1366" s="211"/>
      <c r="P1366" s="211"/>
    </row>
    <row r="1367" spans="1:16" x14ac:dyDescent="0.25">
      <c r="A1367" s="189" t="s">
        <v>7750</v>
      </c>
      <c r="B1367" s="189" t="s">
        <v>7792</v>
      </c>
      <c r="C1367" s="189" t="s">
        <v>358</v>
      </c>
      <c r="D1367" t="s">
        <v>601</v>
      </c>
      <c r="E1367" t="s">
        <v>602</v>
      </c>
      <c r="F1367" s="42" t="s">
        <v>170</v>
      </c>
      <c r="H1367" s="211"/>
      <c r="I1367" s="211"/>
      <c r="J1367" s="211"/>
      <c r="K1367" s="211"/>
      <c r="L1367" s="211"/>
      <c r="M1367" s="211"/>
      <c r="N1367" s="211"/>
      <c r="O1367" s="211"/>
      <c r="P1367" s="211"/>
    </row>
    <row r="1368" spans="1:16" x14ac:dyDescent="0.25">
      <c r="A1368" s="189" t="s">
        <v>7750</v>
      </c>
      <c r="B1368" s="189" t="s">
        <v>7793</v>
      </c>
      <c r="C1368" s="189" t="s">
        <v>358</v>
      </c>
      <c r="D1368" t="s">
        <v>599</v>
      </c>
      <c r="E1368" t="s">
        <v>600</v>
      </c>
      <c r="F1368" s="42" t="s">
        <v>170</v>
      </c>
      <c r="H1368" s="211"/>
      <c r="I1368" s="211"/>
      <c r="J1368" s="211"/>
      <c r="K1368" s="211"/>
      <c r="L1368" s="211"/>
      <c r="M1368" s="211"/>
      <c r="N1368" s="211"/>
      <c r="O1368" s="211"/>
      <c r="P1368" s="211"/>
    </row>
    <row r="1369" spans="1:16" x14ac:dyDescent="0.25">
      <c r="A1369" s="189" t="s">
        <v>7750</v>
      </c>
      <c r="B1369" s="189" t="s">
        <v>7794</v>
      </c>
      <c r="C1369" s="189" t="s">
        <v>358</v>
      </c>
      <c r="D1369" t="s">
        <v>6107</v>
      </c>
      <c r="E1369" t="s">
        <v>551</v>
      </c>
      <c r="F1369" s="42" t="s">
        <v>118</v>
      </c>
      <c r="H1369" s="211"/>
      <c r="I1369" s="211"/>
      <c r="J1369" s="211"/>
      <c r="K1369" s="211"/>
      <c r="L1369" s="211"/>
      <c r="M1369" s="211"/>
      <c r="N1369" s="211"/>
      <c r="O1369" s="211"/>
      <c r="P1369" s="211"/>
    </row>
    <row r="1370" spans="1:16" x14ac:dyDescent="0.25">
      <c r="A1370" s="189" t="s">
        <v>7750</v>
      </c>
      <c r="B1370" s="189" t="s">
        <v>7795</v>
      </c>
      <c r="C1370" s="189" t="s">
        <v>358</v>
      </c>
      <c r="D1370" t="s">
        <v>339</v>
      </c>
      <c r="E1370" t="s">
        <v>340</v>
      </c>
      <c r="F1370" s="42" t="s">
        <v>170</v>
      </c>
      <c r="H1370" s="211"/>
      <c r="I1370" s="211"/>
      <c r="J1370" s="211"/>
      <c r="K1370" s="211"/>
      <c r="L1370" s="211"/>
      <c r="M1370" s="211"/>
      <c r="N1370" s="211"/>
      <c r="O1370" s="211"/>
      <c r="P1370" s="211"/>
    </row>
    <row r="1371" spans="1:16" x14ac:dyDescent="0.25">
      <c r="A1371" s="189" t="s">
        <v>7750</v>
      </c>
      <c r="B1371" s="189" t="s">
        <v>7796</v>
      </c>
      <c r="C1371" s="189" t="s">
        <v>358</v>
      </c>
      <c r="D1371" t="s">
        <v>296</v>
      </c>
      <c r="E1371" t="s">
        <v>297</v>
      </c>
      <c r="F1371" s="42" t="s">
        <v>170</v>
      </c>
      <c r="H1371" s="211"/>
      <c r="I1371" s="211"/>
      <c r="J1371" s="211"/>
      <c r="K1371" s="211"/>
      <c r="L1371" s="211"/>
      <c r="M1371" s="211"/>
      <c r="N1371" s="211"/>
      <c r="O1371" s="211"/>
      <c r="P1371" s="211"/>
    </row>
    <row r="1372" spans="1:16" x14ac:dyDescent="0.25">
      <c r="A1372" s="189" t="s">
        <v>7750</v>
      </c>
      <c r="B1372" s="189" t="s">
        <v>7797</v>
      </c>
      <c r="C1372" s="189" t="s">
        <v>358</v>
      </c>
      <c r="D1372" t="s">
        <v>391</v>
      </c>
      <c r="E1372" t="s">
        <v>393</v>
      </c>
      <c r="F1372" s="42" t="s">
        <v>118</v>
      </c>
      <c r="H1372" s="211"/>
      <c r="I1372" s="211"/>
      <c r="J1372" s="211"/>
      <c r="K1372" s="211"/>
      <c r="L1372" s="211"/>
      <c r="M1372" s="211"/>
      <c r="N1372" s="211"/>
      <c r="O1372" s="211"/>
      <c r="P1372" s="211"/>
    </row>
    <row r="1373" spans="1:16" x14ac:dyDescent="0.25">
      <c r="A1373" s="189" t="s">
        <v>7750</v>
      </c>
      <c r="B1373" s="189" t="s">
        <v>7798</v>
      </c>
      <c r="C1373" s="189" t="s">
        <v>358</v>
      </c>
      <c r="D1373" t="s">
        <v>367</v>
      </c>
      <c r="E1373" t="s">
        <v>368</v>
      </c>
      <c r="F1373" s="42" t="s">
        <v>170</v>
      </c>
      <c r="H1373" s="211"/>
      <c r="I1373" s="211"/>
      <c r="J1373" s="211"/>
      <c r="K1373" s="211"/>
      <c r="L1373" s="211"/>
      <c r="M1373" s="211"/>
      <c r="N1373" s="211"/>
      <c r="O1373" s="211"/>
      <c r="P1373" s="211"/>
    </row>
    <row r="1374" spans="1:16" x14ac:dyDescent="0.25">
      <c r="A1374" s="189" t="s">
        <v>7750</v>
      </c>
      <c r="B1374" s="189" t="s">
        <v>7799</v>
      </c>
      <c r="C1374" s="189" t="s">
        <v>358</v>
      </c>
      <c r="D1374" t="s">
        <v>597</v>
      </c>
      <c r="E1374" t="s">
        <v>598</v>
      </c>
      <c r="F1374" s="42" t="s">
        <v>170</v>
      </c>
      <c r="H1374" s="211"/>
      <c r="I1374" s="211"/>
      <c r="J1374" s="211"/>
      <c r="K1374" s="211"/>
      <c r="L1374" s="211"/>
      <c r="M1374" s="211"/>
      <c r="N1374" s="211"/>
      <c r="O1374" s="211"/>
      <c r="P1374" s="211"/>
    </row>
    <row r="1375" spans="1:16" x14ac:dyDescent="0.25">
      <c r="A1375" s="189" t="s">
        <v>7750</v>
      </c>
      <c r="B1375" s="189" t="s">
        <v>7800</v>
      </c>
      <c r="C1375" s="189" t="s">
        <v>358</v>
      </c>
      <c r="D1375" t="s">
        <v>367</v>
      </c>
      <c r="E1375" t="s">
        <v>368</v>
      </c>
      <c r="F1375" s="42" t="s">
        <v>170</v>
      </c>
      <c r="H1375" s="211"/>
      <c r="I1375" s="211"/>
      <c r="J1375" s="211"/>
      <c r="K1375" s="211"/>
      <c r="L1375" s="211"/>
      <c r="M1375" s="211"/>
      <c r="N1375" s="211"/>
      <c r="O1375" s="211"/>
      <c r="P1375" s="211"/>
    </row>
    <row r="1376" spans="1:16" x14ac:dyDescent="0.25">
      <c r="A1376" s="189" t="s">
        <v>7750</v>
      </c>
      <c r="B1376" s="189" t="s">
        <v>7801</v>
      </c>
      <c r="C1376" s="189" t="s">
        <v>358</v>
      </c>
      <c r="D1376" t="s">
        <v>597</v>
      </c>
      <c r="E1376" t="s">
        <v>598</v>
      </c>
      <c r="F1376" s="42" t="s">
        <v>170</v>
      </c>
      <c r="H1376" s="211"/>
      <c r="I1376" s="211"/>
      <c r="J1376" s="211"/>
      <c r="K1376" s="211"/>
      <c r="L1376" s="211"/>
      <c r="M1376" s="211"/>
      <c r="N1376" s="211"/>
      <c r="O1376" s="211"/>
      <c r="P1376" s="211"/>
    </row>
    <row r="1377" spans="1:16" x14ac:dyDescent="0.25">
      <c r="A1377" s="189" t="s">
        <v>7750</v>
      </c>
      <c r="B1377" s="189" t="s">
        <v>7802</v>
      </c>
      <c r="C1377" s="189" t="s">
        <v>358</v>
      </c>
      <c r="D1377" t="s">
        <v>339</v>
      </c>
      <c r="E1377" t="s">
        <v>340</v>
      </c>
      <c r="F1377" s="42" t="s">
        <v>170</v>
      </c>
      <c r="H1377" s="211"/>
      <c r="I1377" s="211"/>
      <c r="J1377" s="211"/>
      <c r="K1377" s="211"/>
      <c r="L1377" s="211"/>
      <c r="M1377" s="211"/>
      <c r="N1377" s="211"/>
      <c r="O1377" s="211"/>
      <c r="P1377" s="211"/>
    </row>
    <row r="1378" spans="1:16" x14ac:dyDescent="0.25">
      <c r="A1378" s="189" t="s">
        <v>7750</v>
      </c>
      <c r="B1378" s="189" t="s">
        <v>7803</v>
      </c>
      <c r="C1378" s="189" t="s">
        <v>358</v>
      </c>
      <c r="D1378" t="s">
        <v>296</v>
      </c>
      <c r="E1378" t="s">
        <v>336</v>
      </c>
      <c r="F1378" s="42" t="s">
        <v>170</v>
      </c>
      <c r="H1378" s="211"/>
      <c r="I1378" s="211"/>
      <c r="J1378" s="211"/>
      <c r="K1378" s="211"/>
      <c r="L1378" s="211"/>
      <c r="M1378" s="211"/>
      <c r="N1378" s="211"/>
      <c r="O1378" s="211"/>
      <c r="P1378" s="211"/>
    </row>
    <row r="1379" spans="1:16" x14ac:dyDescent="0.25">
      <c r="A1379" s="189" t="s">
        <v>7804</v>
      </c>
      <c r="B1379" s="189" t="s">
        <v>7805</v>
      </c>
      <c r="C1379" s="189" t="s">
        <v>358</v>
      </c>
      <c r="D1379" t="s">
        <v>460</v>
      </c>
      <c r="E1379" t="s">
        <v>461</v>
      </c>
      <c r="F1379" s="42" t="s">
        <v>118</v>
      </c>
      <c r="H1379" s="211"/>
      <c r="I1379" s="211"/>
      <c r="J1379" s="211"/>
      <c r="K1379" s="211"/>
      <c r="L1379" s="211"/>
      <c r="M1379" s="211"/>
      <c r="N1379" s="211"/>
      <c r="O1379" s="211"/>
      <c r="P1379" s="211"/>
    </row>
    <row r="1380" spans="1:16" x14ac:dyDescent="0.25">
      <c r="A1380" s="189" t="s">
        <v>7804</v>
      </c>
      <c r="B1380" s="189" t="s">
        <v>7806</v>
      </c>
      <c r="C1380" s="189" t="s">
        <v>358</v>
      </c>
      <c r="D1380" t="s">
        <v>423</v>
      </c>
      <c r="E1380" t="s">
        <v>424</v>
      </c>
      <c r="F1380" s="42" t="s">
        <v>118</v>
      </c>
      <c r="H1380" s="211"/>
      <c r="I1380" s="211"/>
      <c r="J1380" s="211"/>
      <c r="K1380" s="211"/>
      <c r="L1380" s="211"/>
      <c r="M1380" s="211"/>
      <c r="N1380" s="211"/>
      <c r="O1380" s="211"/>
      <c r="P1380" s="211"/>
    </row>
    <row r="1381" spans="1:16" x14ac:dyDescent="0.25">
      <c r="A1381" s="189" t="s">
        <v>7804</v>
      </c>
      <c r="B1381" s="189" t="s">
        <v>7807</v>
      </c>
      <c r="C1381" s="189" t="s">
        <v>358</v>
      </c>
      <c r="D1381" t="s">
        <v>387</v>
      </c>
      <c r="E1381" t="s">
        <v>388</v>
      </c>
      <c r="F1381" s="42" t="s">
        <v>118</v>
      </c>
      <c r="H1381" s="211"/>
      <c r="I1381" s="211"/>
      <c r="J1381" s="211"/>
      <c r="K1381" s="211"/>
      <c r="L1381" s="211"/>
      <c r="M1381" s="211"/>
      <c r="N1381" s="211"/>
      <c r="O1381" s="211"/>
      <c r="P1381" s="211"/>
    </row>
    <row r="1382" spans="1:16" x14ac:dyDescent="0.25">
      <c r="A1382" s="189" t="s">
        <v>7804</v>
      </c>
      <c r="B1382" s="189" t="s">
        <v>7808</v>
      </c>
      <c r="C1382" s="189" t="s">
        <v>358</v>
      </c>
      <c r="D1382" t="s">
        <v>437</v>
      </c>
      <c r="E1382" t="s">
        <v>449</v>
      </c>
      <c r="F1382" s="42" t="s">
        <v>118</v>
      </c>
      <c r="H1382" s="211"/>
      <c r="I1382" s="211"/>
      <c r="J1382" s="211"/>
      <c r="K1382" s="211"/>
      <c r="L1382" s="211"/>
      <c r="M1382" s="211"/>
      <c r="N1382" s="211"/>
      <c r="O1382" s="211"/>
      <c r="P1382" s="211"/>
    </row>
    <row r="1383" spans="1:16" x14ac:dyDescent="0.25">
      <c r="A1383" s="189" t="s">
        <v>7804</v>
      </c>
      <c r="B1383" s="189" t="s">
        <v>7809</v>
      </c>
      <c r="C1383" s="189" t="s">
        <v>358</v>
      </c>
      <c r="D1383" t="s">
        <v>387</v>
      </c>
      <c r="E1383" t="s">
        <v>388</v>
      </c>
      <c r="F1383" s="42" t="s">
        <v>118</v>
      </c>
      <c r="H1383" s="211"/>
      <c r="I1383" s="211"/>
      <c r="J1383" s="211"/>
      <c r="K1383" s="211"/>
      <c r="L1383" s="211"/>
      <c r="M1383" s="211"/>
      <c r="N1383" s="211"/>
      <c r="O1383" s="211"/>
      <c r="P1383" s="211"/>
    </row>
    <row r="1384" spans="1:16" x14ac:dyDescent="0.25">
      <c r="A1384" s="189" t="s">
        <v>7804</v>
      </c>
      <c r="B1384" s="189" t="s">
        <v>7810</v>
      </c>
      <c r="C1384" s="189" t="s">
        <v>358</v>
      </c>
      <c r="D1384" t="s">
        <v>423</v>
      </c>
      <c r="E1384" t="s">
        <v>424</v>
      </c>
      <c r="F1384" s="42" t="s">
        <v>118</v>
      </c>
      <c r="H1384" s="211"/>
      <c r="I1384" s="211"/>
      <c r="J1384" s="211"/>
      <c r="K1384" s="211"/>
      <c r="L1384" s="211"/>
      <c r="M1384" s="211"/>
      <c r="N1384" s="211"/>
      <c r="O1384" s="211"/>
      <c r="P1384" s="211"/>
    </row>
    <row r="1385" spans="1:16" x14ac:dyDescent="0.25">
      <c r="A1385" s="189" t="s">
        <v>7804</v>
      </c>
      <c r="B1385" s="189" t="s">
        <v>7811</v>
      </c>
      <c r="C1385" s="189" t="s">
        <v>358</v>
      </c>
      <c r="D1385" t="s">
        <v>387</v>
      </c>
      <c r="E1385" t="s">
        <v>388</v>
      </c>
      <c r="F1385" s="42" t="s">
        <v>118</v>
      </c>
      <c r="H1385" s="211"/>
      <c r="I1385" s="211"/>
      <c r="J1385" s="211"/>
      <c r="K1385" s="211"/>
      <c r="L1385" s="211"/>
      <c r="M1385" s="211"/>
      <c r="N1385" s="211"/>
      <c r="O1385" s="211"/>
      <c r="P1385" s="211"/>
    </row>
    <row r="1386" spans="1:16" x14ac:dyDescent="0.25">
      <c r="A1386" s="189" t="s">
        <v>7804</v>
      </c>
      <c r="B1386" s="189" t="s">
        <v>7812</v>
      </c>
      <c r="C1386" s="189" t="s">
        <v>358</v>
      </c>
      <c r="D1386" t="s">
        <v>394</v>
      </c>
      <c r="E1386" t="s">
        <v>395</v>
      </c>
      <c r="F1386" s="42" t="s">
        <v>118</v>
      </c>
      <c r="H1386" s="211"/>
      <c r="I1386" s="211"/>
      <c r="J1386" s="211"/>
      <c r="K1386" s="211"/>
      <c r="L1386" s="211"/>
      <c r="M1386" s="211"/>
      <c r="N1386" s="211"/>
      <c r="O1386" s="211"/>
      <c r="P1386" s="211"/>
    </row>
    <row r="1387" spans="1:16" x14ac:dyDescent="0.25">
      <c r="A1387" s="189" t="s">
        <v>7804</v>
      </c>
      <c r="B1387" s="189" t="s">
        <v>7813</v>
      </c>
      <c r="C1387" s="189" t="s">
        <v>358</v>
      </c>
      <c r="D1387" t="s">
        <v>387</v>
      </c>
      <c r="E1387" t="s">
        <v>388</v>
      </c>
      <c r="F1387" s="42" t="s">
        <v>118</v>
      </c>
      <c r="H1387" s="211"/>
      <c r="I1387" s="211"/>
      <c r="J1387" s="211"/>
      <c r="K1387" s="211"/>
      <c r="L1387" s="211"/>
      <c r="M1387" s="211"/>
      <c r="N1387" s="211"/>
      <c r="O1387" s="211"/>
      <c r="P1387" s="211"/>
    </row>
    <row r="1388" spans="1:16" x14ac:dyDescent="0.25">
      <c r="A1388" s="189" t="s">
        <v>7804</v>
      </c>
      <c r="B1388" s="189" t="s">
        <v>7814</v>
      </c>
      <c r="C1388" s="189" t="s">
        <v>358</v>
      </c>
      <c r="D1388" t="s">
        <v>387</v>
      </c>
      <c r="E1388" t="s">
        <v>388</v>
      </c>
      <c r="F1388" s="42" t="s">
        <v>118</v>
      </c>
      <c r="H1388" s="211"/>
      <c r="I1388" s="211"/>
      <c r="J1388" s="211"/>
      <c r="K1388" s="211"/>
      <c r="L1388" s="211"/>
      <c r="M1388" s="211"/>
      <c r="N1388" s="211"/>
      <c r="O1388" s="211"/>
      <c r="P1388" s="211"/>
    </row>
    <row r="1389" spans="1:16" x14ac:dyDescent="0.25">
      <c r="A1389" s="189" t="s">
        <v>7804</v>
      </c>
      <c r="B1389" s="189" t="s">
        <v>7815</v>
      </c>
      <c r="C1389" s="189" t="s">
        <v>358</v>
      </c>
      <c r="D1389" t="s">
        <v>387</v>
      </c>
      <c r="E1389" t="s">
        <v>388</v>
      </c>
      <c r="F1389" s="42" t="s">
        <v>118</v>
      </c>
      <c r="H1389" s="211"/>
      <c r="I1389" s="211"/>
      <c r="J1389" s="211"/>
      <c r="K1389" s="211"/>
      <c r="L1389" s="211"/>
      <c r="M1389" s="211"/>
      <c r="N1389" s="211"/>
      <c r="O1389" s="211"/>
      <c r="P1389" s="211"/>
    </row>
    <row r="1390" spans="1:16" x14ac:dyDescent="0.25">
      <c r="A1390" s="189" t="s">
        <v>7804</v>
      </c>
      <c r="B1390" s="189" t="s">
        <v>7816</v>
      </c>
      <c r="C1390" s="189" t="s">
        <v>358</v>
      </c>
      <c r="D1390" t="s">
        <v>296</v>
      </c>
      <c r="E1390" t="s">
        <v>297</v>
      </c>
      <c r="F1390" s="42" t="s">
        <v>150</v>
      </c>
      <c r="H1390" s="211"/>
      <c r="I1390" s="211"/>
      <c r="J1390" s="211"/>
      <c r="K1390" s="211"/>
      <c r="L1390" s="211"/>
      <c r="M1390" s="211"/>
      <c r="N1390" s="211"/>
      <c r="O1390" s="211"/>
      <c r="P1390" s="211"/>
    </row>
    <row r="1391" spans="1:16" x14ac:dyDescent="0.25">
      <c r="A1391" s="189" t="s">
        <v>7804</v>
      </c>
      <c r="B1391" s="189" t="s">
        <v>7817</v>
      </c>
      <c r="C1391" s="189" t="s">
        <v>358</v>
      </c>
      <c r="D1391" t="s">
        <v>400</v>
      </c>
      <c r="E1391" t="s">
        <v>401</v>
      </c>
      <c r="F1391" s="42" t="s">
        <v>118</v>
      </c>
      <c r="H1391" s="211"/>
      <c r="I1391" s="211"/>
      <c r="J1391" s="211"/>
      <c r="K1391" s="211"/>
      <c r="L1391" s="211"/>
      <c r="M1391" s="211"/>
      <c r="N1391" s="211"/>
      <c r="O1391" s="211"/>
      <c r="P1391" s="211"/>
    </row>
    <row r="1392" spans="1:16" x14ac:dyDescent="0.25">
      <c r="A1392" s="189" t="s">
        <v>7804</v>
      </c>
      <c r="B1392" s="189" t="s">
        <v>7818</v>
      </c>
      <c r="C1392" s="189" t="s">
        <v>358</v>
      </c>
      <c r="D1392" t="s">
        <v>423</v>
      </c>
      <c r="E1392" t="s">
        <v>424</v>
      </c>
      <c r="F1392" s="42" t="s">
        <v>118</v>
      </c>
      <c r="H1392" s="211"/>
      <c r="I1392" s="211"/>
      <c r="J1392" s="211"/>
      <c r="K1392" s="211"/>
      <c r="L1392" s="211"/>
      <c r="M1392" s="211"/>
      <c r="N1392" s="211"/>
      <c r="O1392" s="211"/>
      <c r="P1392" s="211"/>
    </row>
    <row r="1393" spans="1:16" x14ac:dyDescent="0.25">
      <c r="A1393" s="189" t="s">
        <v>7804</v>
      </c>
      <c r="B1393" s="189" t="s">
        <v>7819</v>
      </c>
      <c r="C1393" s="189" t="s">
        <v>358</v>
      </c>
      <c r="D1393" t="s">
        <v>391</v>
      </c>
      <c r="E1393" t="s">
        <v>393</v>
      </c>
      <c r="F1393" s="42" t="s">
        <v>118</v>
      </c>
      <c r="H1393" s="211"/>
      <c r="I1393" s="211"/>
      <c r="J1393" s="211"/>
      <c r="K1393" s="211"/>
      <c r="L1393" s="211"/>
      <c r="M1393" s="211"/>
      <c r="N1393" s="211"/>
      <c r="O1393" s="211"/>
      <c r="P1393" s="211"/>
    </row>
    <row r="1394" spans="1:16" x14ac:dyDescent="0.25">
      <c r="A1394" s="189" t="s">
        <v>7804</v>
      </c>
      <c r="B1394" s="189" t="s">
        <v>7820</v>
      </c>
      <c r="C1394" s="189" t="s">
        <v>358</v>
      </c>
      <c r="D1394" t="s">
        <v>400</v>
      </c>
      <c r="E1394" t="s">
        <v>401</v>
      </c>
      <c r="F1394" s="42" t="s">
        <v>118</v>
      </c>
      <c r="H1394" s="211"/>
      <c r="I1394" s="211"/>
      <c r="J1394" s="211"/>
      <c r="K1394" s="211"/>
      <c r="L1394" s="211"/>
      <c r="M1394" s="211"/>
      <c r="N1394" s="211"/>
      <c r="O1394" s="211"/>
      <c r="P1394" s="211"/>
    </row>
    <row r="1395" spans="1:16" x14ac:dyDescent="0.25">
      <c r="A1395" s="189" t="s">
        <v>7804</v>
      </c>
      <c r="B1395" s="189" t="s">
        <v>7821</v>
      </c>
      <c r="C1395" s="189" t="s">
        <v>358</v>
      </c>
      <c r="D1395" t="s">
        <v>400</v>
      </c>
      <c r="E1395" t="s">
        <v>401</v>
      </c>
      <c r="F1395" s="42" t="s">
        <v>118</v>
      </c>
      <c r="H1395" s="211"/>
      <c r="I1395" s="211"/>
      <c r="J1395" s="211"/>
      <c r="K1395" s="211"/>
      <c r="L1395" s="211"/>
      <c r="M1395" s="211"/>
      <c r="N1395" s="211"/>
      <c r="O1395" s="211"/>
      <c r="P1395" s="211"/>
    </row>
    <row r="1396" spans="1:16" x14ac:dyDescent="0.25">
      <c r="A1396" s="189" t="s">
        <v>7804</v>
      </c>
      <c r="B1396" s="189" t="s">
        <v>7822</v>
      </c>
      <c r="C1396" s="189" t="s">
        <v>358</v>
      </c>
      <c r="D1396" t="s">
        <v>296</v>
      </c>
      <c r="E1396" t="s">
        <v>297</v>
      </c>
      <c r="F1396" s="42" t="s">
        <v>150</v>
      </c>
      <c r="H1396" s="211"/>
      <c r="I1396" s="211"/>
      <c r="J1396" s="211"/>
      <c r="K1396" s="211"/>
      <c r="L1396" s="211"/>
      <c r="M1396" s="211"/>
      <c r="N1396" s="211"/>
      <c r="O1396" s="211"/>
      <c r="P1396" s="211"/>
    </row>
    <row r="1397" spans="1:16" x14ac:dyDescent="0.25">
      <c r="A1397" s="189" t="s">
        <v>7804</v>
      </c>
      <c r="B1397" s="189" t="s">
        <v>7823</v>
      </c>
      <c r="C1397" s="189" t="s">
        <v>358</v>
      </c>
      <c r="D1397" t="s">
        <v>391</v>
      </c>
      <c r="E1397" t="s">
        <v>393</v>
      </c>
      <c r="F1397" s="42" t="s">
        <v>118</v>
      </c>
      <c r="H1397" s="211"/>
      <c r="I1397" s="211"/>
      <c r="J1397" s="211"/>
      <c r="K1397" s="211"/>
      <c r="L1397" s="211"/>
      <c r="M1397" s="211"/>
      <c r="N1397" s="211"/>
      <c r="O1397" s="211"/>
      <c r="P1397" s="211"/>
    </row>
    <row r="1398" spans="1:16" x14ac:dyDescent="0.25">
      <c r="A1398" s="189" t="s">
        <v>7804</v>
      </c>
      <c r="B1398" s="189" t="s">
        <v>7824</v>
      </c>
      <c r="C1398" s="189" t="s">
        <v>358</v>
      </c>
      <c r="D1398" t="s">
        <v>391</v>
      </c>
      <c r="E1398" t="s">
        <v>393</v>
      </c>
      <c r="F1398" s="42" t="s">
        <v>118</v>
      </c>
      <c r="H1398" s="211"/>
      <c r="I1398" s="211"/>
      <c r="J1398" s="211"/>
      <c r="K1398" s="211"/>
      <c r="L1398" s="211"/>
      <c r="M1398" s="211"/>
      <c r="N1398" s="211"/>
      <c r="O1398" s="211"/>
      <c r="P1398" s="211"/>
    </row>
    <row r="1399" spans="1:16" x14ac:dyDescent="0.25">
      <c r="A1399" s="189" t="s">
        <v>7804</v>
      </c>
      <c r="B1399" s="189" t="s">
        <v>7825</v>
      </c>
      <c r="C1399" s="189" t="s">
        <v>358</v>
      </c>
      <c r="D1399" t="s">
        <v>429</v>
      </c>
      <c r="E1399" t="s">
        <v>430</v>
      </c>
      <c r="F1399" s="42" t="s">
        <v>118</v>
      </c>
      <c r="H1399" s="211"/>
      <c r="I1399" s="211"/>
      <c r="J1399" s="211"/>
      <c r="K1399" s="211"/>
      <c r="L1399" s="211"/>
      <c r="M1399" s="211"/>
      <c r="N1399" s="211"/>
      <c r="O1399" s="211"/>
      <c r="P1399" s="211"/>
    </row>
    <row r="1400" spans="1:16" x14ac:dyDescent="0.25">
      <c r="A1400" s="189" t="s">
        <v>7804</v>
      </c>
      <c r="B1400" s="189" t="s">
        <v>7826</v>
      </c>
      <c r="C1400" s="189" t="s">
        <v>358</v>
      </c>
      <c r="D1400" t="s">
        <v>429</v>
      </c>
      <c r="E1400" t="s">
        <v>430</v>
      </c>
      <c r="F1400" s="42" t="s">
        <v>118</v>
      </c>
      <c r="H1400" s="211"/>
      <c r="I1400" s="211"/>
      <c r="J1400" s="211"/>
      <c r="K1400" s="211"/>
      <c r="L1400" s="211"/>
      <c r="M1400" s="211"/>
      <c r="N1400" s="211"/>
      <c r="O1400" s="211"/>
      <c r="P1400" s="211"/>
    </row>
    <row r="1401" spans="1:16" x14ac:dyDescent="0.25">
      <c r="A1401" s="189" t="s">
        <v>7804</v>
      </c>
      <c r="B1401" s="189" t="s">
        <v>7827</v>
      </c>
      <c r="C1401" s="189" t="s">
        <v>358</v>
      </c>
      <c r="D1401" t="s">
        <v>391</v>
      </c>
      <c r="E1401" t="s">
        <v>393</v>
      </c>
      <c r="F1401" s="42" t="s">
        <v>118</v>
      </c>
      <c r="H1401" s="211"/>
      <c r="I1401" s="211"/>
      <c r="J1401" s="211"/>
      <c r="K1401" s="211"/>
      <c r="L1401" s="211"/>
      <c r="M1401" s="211"/>
      <c r="N1401" s="211"/>
      <c r="O1401" s="211"/>
      <c r="P1401" s="211"/>
    </row>
    <row r="1402" spans="1:16" x14ac:dyDescent="0.25">
      <c r="A1402" s="189" t="s">
        <v>7804</v>
      </c>
      <c r="B1402" s="189" t="s">
        <v>7828</v>
      </c>
      <c r="C1402" s="189" t="s">
        <v>358</v>
      </c>
      <c r="D1402" t="s">
        <v>387</v>
      </c>
      <c r="E1402" t="s">
        <v>388</v>
      </c>
      <c r="F1402" s="42" t="s">
        <v>118</v>
      </c>
      <c r="H1402" s="211"/>
      <c r="I1402" s="211"/>
      <c r="J1402" s="211"/>
      <c r="K1402" s="211"/>
      <c r="L1402" s="211"/>
      <c r="M1402" s="211"/>
      <c r="N1402" s="211"/>
      <c r="O1402" s="211"/>
      <c r="P1402" s="211"/>
    </row>
    <row r="1403" spans="1:16" x14ac:dyDescent="0.25">
      <c r="A1403" s="189" t="s">
        <v>7804</v>
      </c>
      <c r="B1403" s="189" t="s">
        <v>7829</v>
      </c>
      <c r="C1403" s="189" t="s">
        <v>358</v>
      </c>
      <c r="D1403" t="s">
        <v>391</v>
      </c>
      <c r="E1403" t="s">
        <v>393</v>
      </c>
      <c r="F1403" s="42" t="s">
        <v>118</v>
      </c>
      <c r="H1403" s="211"/>
      <c r="I1403" s="211"/>
      <c r="J1403" s="211"/>
      <c r="K1403" s="211"/>
      <c r="L1403" s="211"/>
      <c r="M1403" s="211"/>
      <c r="N1403" s="211"/>
      <c r="O1403" s="211"/>
      <c r="P1403" s="211"/>
    </row>
    <row r="1404" spans="1:16" x14ac:dyDescent="0.25">
      <c r="A1404" s="189" t="s">
        <v>7804</v>
      </c>
      <c r="B1404" s="189" t="s">
        <v>7830</v>
      </c>
      <c r="C1404" s="189" t="s">
        <v>358</v>
      </c>
      <c r="D1404" t="s">
        <v>391</v>
      </c>
      <c r="E1404" t="s">
        <v>393</v>
      </c>
      <c r="F1404" s="42" t="s">
        <v>118</v>
      </c>
      <c r="H1404" s="211"/>
      <c r="I1404" s="211"/>
      <c r="J1404" s="211"/>
      <c r="K1404" s="211"/>
      <c r="L1404" s="211"/>
      <c r="M1404" s="211"/>
      <c r="N1404" s="211"/>
      <c r="O1404" s="211"/>
      <c r="P1404" s="211"/>
    </row>
    <row r="1405" spans="1:16" x14ac:dyDescent="0.25">
      <c r="A1405" s="189" t="s">
        <v>7804</v>
      </c>
      <c r="B1405" s="189" t="s">
        <v>7831</v>
      </c>
      <c r="C1405" s="189" t="s">
        <v>358</v>
      </c>
      <c r="D1405" t="s">
        <v>391</v>
      </c>
      <c r="E1405" t="s">
        <v>393</v>
      </c>
      <c r="F1405" s="42" t="s">
        <v>118</v>
      </c>
      <c r="H1405" s="211"/>
      <c r="I1405" s="211"/>
      <c r="J1405" s="211"/>
      <c r="K1405" s="211"/>
      <c r="L1405" s="211"/>
      <c r="M1405" s="211"/>
      <c r="N1405" s="211"/>
      <c r="O1405" s="211"/>
      <c r="P1405" s="211"/>
    </row>
    <row r="1406" spans="1:16" x14ac:dyDescent="0.25">
      <c r="A1406" s="189" t="s">
        <v>7804</v>
      </c>
      <c r="B1406" s="189" t="s">
        <v>7832</v>
      </c>
      <c r="C1406" s="189" t="s">
        <v>358</v>
      </c>
      <c r="D1406" t="s">
        <v>391</v>
      </c>
      <c r="E1406" t="s">
        <v>393</v>
      </c>
      <c r="F1406" s="42" t="s">
        <v>118</v>
      </c>
      <c r="H1406" s="211"/>
      <c r="I1406" s="211"/>
      <c r="J1406" s="211"/>
      <c r="K1406" s="211"/>
      <c r="L1406" s="211"/>
      <c r="M1406" s="211"/>
      <c r="N1406" s="211"/>
      <c r="O1406" s="211"/>
      <c r="P1406" s="211"/>
    </row>
    <row r="1407" spans="1:16" x14ac:dyDescent="0.25">
      <c r="A1407" s="189" t="s">
        <v>7804</v>
      </c>
      <c r="B1407" s="189" t="s">
        <v>7833</v>
      </c>
      <c r="C1407" s="189" t="s">
        <v>358</v>
      </c>
      <c r="D1407" t="s">
        <v>391</v>
      </c>
      <c r="E1407" t="s">
        <v>393</v>
      </c>
      <c r="F1407" s="42" t="s">
        <v>118</v>
      </c>
      <c r="H1407" s="211"/>
      <c r="I1407" s="211"/>
      <c r="J1407" s="211"/>
      <c r="K1407" s="211"/>
      <c r="L1407" s="211"/>
      <c r="M1407" s="211"/>
      <c r="N1407" s="211"/>
      <c r="O1407" s="211"/>
      <c r="P1407" s="211"/>
    </row>
    <row r="1408" spans="1:16" x14ac:dyDescent="0.25">
      <c r="A1408" s="189" t="s">
        <v>7804</v>
      </c>
      <c r="B1408" s="189" t="s">
        <v>7834</v>
      </c>
      <c r="C1408" s="189" t="s">
        <v>358</v>
      </c>
      <c r="D1408" t="s">
        <v>391</v>
      </c>
      <c r="E1408" t="s">
        <v>392</v>
      </c>
      <c r="F1408" s="42" t="s">
        <v>118</v>
      </c>
      <c r="H1408" s="211"/>
      <c r="I1408" s="211"/>
      <c r="J1408" s="211"/>
      <c r="K1408" s="211"/>
      <c r="L1408" s="211"/>
      <c r="M1408" s="211"/>
      <c r="N1408" s="211"/>
      <c r="O1408" s="211"/>
      <c r="P1408" s="211"/>
    </row>
    <row r="1409" spans="1:16" x14ac:dyDescent="0.25">
      <c r="A1409" s="189" t="s">
        <v>7804</v>
      </c>
      <c r="B1409" s="189" t="s">
        <v>7835</v>
      </c>
      <c r="C1409" s="189" t="s">
        <v>358</v>
      </c>
      <c r="D1409" t="s">
        <v>423</v>
      </c>
      <c r="E1409" t="s">
        <v>424</v>
      </c>
      <c r="F1409" s="42" t="s">
        <v>118</v>
      </c>
      <c r="H1409" s="211"/>
      <c r="I1409" s="211"/>
      <c r="J1409" s="211"/>
      <c r="K1409" s="211"/>
      <c r="L1409" s="211"/>
      <c r="M1409" s="211"/>
      <c r="N1409" s="211"/>
      <c r="O1409" s="211"/>
      <c r="P1409" s="211"/>
    </row>
    <row r="1410" spans="1:16" x14ac:dyDescent="0.25">
      <c r="A1410" s="189" t="s">
        <v>7804</v>
      </c>
      <c r="B1410" s="189" t="s">
        <v>7836</v>
      </c>
      <c r="C1410" s="189" t="s">
        <v>358</v>
      </c>
      <c r="D1410" t="s">
        <v>3811</v>
      </c>
      <c r="E1410" t="s">
        <v>3815</v>
      </c>
      <c r="F1410" s="42" t="s">
        <v>118</v>
      </c>
      <c r="H1410" s="211"/>
      <c r="I1410" s="211"/>
      <c r="J1410" s="211"/>
      <c r="K1410" s="211"/>
      <c r="L1410" s="211"/>
      <c r="M1410" s="211"/>
      <c r="N1410" s="211"/>
      <c r="O1410" s="211"/>
      <c r="P1410" s="211"/>
    </row>
    <row r="1411" spans="1:16" x14ac:dyDescent="0.25">
      <c r="A1411" s="189" t="s">
        <v>7804</v>
      </c>
      <c r="B1411" s="189" t="s">
        <v>7837</v>
      </c>
      <c r="C1411" s="189" t="s">
        <v>358</v>
      </c>
      <c r="D1411" t="s">
        <v>3811</v>
      </c>
      <c r="E1411" t="s">
        <v>3815</v>
      </c>
      <c r="F1411" s="42" t="s">
        <v>118</v>
      </c>
      <c r="H1411" s="211"/>
      <c r="I1411" s="211"/>
      <c r="J1411" s="211"/>
      <c r="K1411" s="211"/>
      <c r="L1411" s="211"/>
      <c r="M1411" s="211"/>
      <c r="N1411" s="211"/>
      <c r="O1411" s="211"/>
      <c r="P1411" s="211"/>
    </row>
    <row r="1412" spans="1:16" x14ac:dyDescent="0.25">
      <c r="A1412" s="189" t="s">
        <v>7804</v>
      </c>
      <c r="B1412" s="189" t="s">
        <v>7838</v>
      </c>
      <c r="C1412" s="189" t="s">
        <v>358</v>
      </c>
      <c r="D1412" t="s">
        <v>3811</v>
      </c>
      <c r="E1412" t="s">
        <v>3815</v>
      </c>
      <c r="F1412" s="42" t="s">
        <v>118</v>
      </c>
      <c r="H1412" s="211"/>
      <c r="I1412" s="211"/>
      <c r="J1412" s="211"/>
      <c r="K1412" s="211"/>
      <c r="L1412" s="211"/>
      <c r="M1412" s="211"/>
      <c r="N1412" s="211"/>
      <c r="O1412" s="211"/>
      <c r="P1412" s="211"/>
    </row>
    <row r="1413" spans="1:16" x14ac:dyDescent="0.25">
      <c r="A1413" s="189" t="s">
        <v>7804</v>
      </c>
      <c r="B1413" s="189" t="s">
        <v>7839</v>
      </c>
      <c r="C1413" s="189" t="s">
        <v>358</v>
      </c>
      <c r="D1413" t="s">
        <v>3811</v>
      </c>
      <c r="E1413" t="s">
        <v>3815</v>
      </c>
      <c r="F1413" s="42" t="s">
        <v>118</v>
      </c>
      <c r="H1413" s="211"/>
      <c r="I1413" s="211"/>
      <c r="J1413" s="211"/>
      <c r="K1413" s="211"/>
      <c r="L1413" s="211"/>
      <c r="M1413" s="211"/>
      <c r="N1413" s="211"/>
      <c r="O1413" s="211"/>
      <c r="P1413" s="211"/>
    </row>
    <row r="1414" spans="1:16" x14ac:dyDescent="0.25">
      <c r="A1414" s="189" t="s">
        <v>7804</v>
      </c>
      <c r="B1414" s="189" t="s">
        <v>7840</v>
      </c>
      <c r="C1414" s="189" t="s">
        <v>358</v>
      </c>
      <c r="D1414" t="s">
        <v>423</v>
      </c>
      <c r="E1414" t="s">
        <v>424</v>
      </c>
      <c r="F1414" s="42" t="s">
        <v>118</v>
      </c>
      <c r="H1414" s="211"/>
      <c r="I1414" s="211"/>
      <c r="J1414" s="211"/>
      <c r="K1414" s="211"/>
      <c r="L1414" s="211"/>
      <c r="M1414" s="211"/>
      <c r="N1414" s="211"/>
      <c r="O1414" s="211"/>
      <c r="P1414" s="211"/>
    </row>
    <row r="1415" spans="1:16" x14ac:dyDescent="0.25">
      <c r="A1415" s="189" t="s">
        <v>7804</v>
      </c>
      <c r="B1415" s="189" t="s">
        <v>7841</v>
      </c>
      <c r="C1415" s="189" t="s">
        <v>358</v>
      </c>
      <c r="D1415" t="s">
        <v>3811</v>
      </c>
      <c r="E1415" t="s">
        <v>3815</v>
      </c>
      <c r="F1415" s="42" t="s">
        <v>118</v>
      </c>
      <c r="H1415" s="211"/>
      <c r="I1415" s="211"/>
      <c r="J1415" s="211"/>
      <c r="K1415" s="211"/>
      <c r="L1415" s="211"/>
      <c r="M1415" s="211"/>
      <c r="N1415" s="211"/>
      <c r="O1415" s="211"/>
      <c r="P1415" s="211"/>
    </row>
    <row r="1416" spans="1:16" x14ac:dyDescent="0.25">
      <c r="A1416" s="189" t="s">
        <v>7804</v>
      </c>
      <c r="B1416" s="189" t="s">
        <v>7842</v>
      </c>
      <c r="C1416" s="189" t="s">
        <v>358</v>
      </c>
      <c r="D1416" t="s">
        <v>3811</v>
      </c>
      <c r="E1416" t="s">
        <v>3815</v>
      </c>
      <c r="F1416" s="42" t="s">
        <v>118</v>
      </c>
      <c r="H1416" s="211"/>
      <c r="I1416" s="211"/>
      <c r="J1416" s="211"/>
      <c r="K1416" s="211"/>
      <c r="L1416" s="211"/>
      <c r="M1416" s="211"/>
      <c r="N1416" s="211"/>
      <c r="O1416" s="211"/>
      <c r="P1416" s="211"/>
    </row>
    <row r="1417" spans="1:16" x14ac:dyDescent="0.25">
      <c r="A1417" s="189" t="s">
        <v>7804</v>
      </c>
      <c r="B1417" s="189" t="s">
        <v>7843</v>
      </c>
      <c r="C1417" s="189" t="s">
        <v>358</v>
      </c>
      <c r="D1417" t="s">
        <v>3811</v>
      </c>
      <c r="E1417" t="s">
        <v>3815</v>
      </c>
      <c r="F1417" s="42" t="s">
        <v>118</v>
      </c>
      <c r="H1417" s="211"/>
      <c r="I1417" s="211"/>
      <c r="J1417" s="211"/>
      <c r="K1417" s="211"/>
      <c r="L1417" s="211"/>
      <c r="M1417" s="211"/>
      <c r="N1417" s="211"/>
      <c r="O1417" s="211"/>
      <c r="P1417" s="211"/>
    </row>
    <row r="1418" spans="1:16" x14ac:dyDescent="0.25">
      <c r="A1418" s="189" t="s">
        <v>7804</v>
      </c>
      <c r="B1418" s="189" t="s">
        <v>7844</v>
      </c>
      <c r="C1418" s="189" t="s">
        <v>358</v>
      </c>
      <c r="D1418" t="s">
        <v>415</v>
      </c>
      <c r="E1418" t="s">
        <v>416</v>
      </c>
      <c r="F1418" s="42" t="s">
        <v>118</v>
      </c>
      <c r="H1418" s="211"/>
      <c r="I1418" s="211"/>
      <c r="J1418" s="211"/>
      <c r="K1418" s="211"/>
      <c r="L1418" s="211"/>
      <c r="M1418" s="211"/>
      <c r="N1418" s="211"/>
      <c r="O1418" s="211"/>
      <c r="P1418" s="211"/>
    </row>
    <row r="1419" spans="1:16" x14ac:dyDescent="0.25">
      <c r="A1419" s="189" t="s">
        <v>7804</v>
      </c>
      <c r="B1419" s="189" t="s">
        <v>7845</v>
      </c>
      <c r="C1419" s="189" t="s">
        <v>358</v>
      </c>
      <c r="D1419" t="s">
        <v>439</v>
      </c>
      <c r="E1419" t="s">
        <v>440</v>
      </c>
      <c r="F1419" s="42" t="s">
        <v>118</v>
      </c>
      <c r="H1419" s="211"/>
      <c r="I1419" s="211"/>
      <c r="J1419" s="211"/>
      <c r="K1419" s="211"/>
      <c r="L1419" s="211"/>
      <c r="M1419" s="211"/>
      <c r="N1419" s="211"/>
      <c r="O1419" s="211"/>
      <c r="P1419" s="211"/>
    </row>
    <row r="1420" spans="1:16" x14ac:dyDescent="0.25">
      <c r="A1420" s="189" t="s">
        <v>7804</v>
      </c>
      <c r="B1420" s="189" t="s">
        <v>7846</v>
      </c>
      <c r="C1420" s="189" t="s">
        <v>358</v>
      </c>
      <c r="D1420" t="s">
        <v>3811</v>
      </c>
      <c r="E1420" t="s">
        <v>3815</v>
      </c>
      <c r="F1420" s="42" t="s">
        <v>118</v>
      </c>
      <c r="H1420" s="211"/>
      <c r="I1420" s="211"/>
      <c r="J1420" s="211"/>
      <c r="K1420" s="211"/>
      <c r="L1420" s="211"/>
      <c r="M1420" s="211"/>
      <c r="N1420" s="211"/>
      <c r="O1420" s="211"/>
      <c r="P1420" s="211"/>
    </row>
    <row r="1421" spans="1:16" x14ac:dyDescent="0.25">
      <c r="A1421" s="189" t="s">
        <v>7804</v>
      </c>
      <c r="B1421" s="189" t="s">
        <v>7847</v>
      </c>
      <c r="C1421" s="189" t="s">
        <v>358</v>
      </c>
      <c r="D1421" t="s">
        <v>415</v>
      </c>
      <c r="E1421" t="s">
        <v>416</v>
      </c>
      <c r="F1421" s="42" t="s">
        <v>118</v>
      </c>
      <c r="H1421" s="211"/>
      <c r="I1421" s="211"/>
      <c r="J1421" s="211"/>
      <c r="K1421" s="211"/>
      <c r="L1421" s="211"/>
      <c r="M1421" s="211"/>
      <c r="N1421" s="211"/>
      <c r="O1421" s="211"/>
      <c r="P1421" s="211"/>
    </row>
    <row r="1422" spans="1:16" x14ac:dyDescent="0.25">
      <c r="A1422" s="189" t="s">
        <v>7804</v>
      </c>
      <c r="B1422" s="189" t="s">
        <v>7848</v>
      </c>
      <c r="C1422" s="189" t="s">
        <v>358</v>
      </c>
      <c r="D1422" t="s">
        <v>439</v>
      </c>
      <c r="E1422" t="s">
        <v>440</v>
      </c>
      <c r="F1422" s="42" t="s">
        <v>118</v>
      </c>
      <c r="H1422" s="211"/>
      <c r="I1422" s="211"/>
      <c r="J1422" s="211"/>
      <c r="K1422" s="211"/>
      <c r="L1422" s="211"/>
      <c r="M1422" s="211"/>
      <c r="N1422" s="211"/>
      <c r="O1422" s="211"/>
      <c r="P1422" s="211"/>
    </row>
    <row r="1423" spans="1:16" x14ac:dyDescent="0.25">
      <c r="A1423" s="189" t="s">
        <v>7804</v>
      </c>
      <c r="B1423" s="189" t="s">
        <v>7849</v>
      </c>
      <c r="C1423" s="189" t="s">
        <v>358</v>
      </c>
      <c r="D1423" t="s">
        <v>439</v>
      </c>
      <c r="E1423" t="s">
        <v>440</v>
      </c>
      <c r="F1423" s="42" t="s">
        <v>118</v>
      </c>
      <c r="H1423" s="211"/>
      <c r="I1423" s="211"/>
      <c r="J1423" s="211"/>
      <c r="K1423" s="211"/>
      <c r="L1423" s="211"/>
      <c r="M1423" s="211"/>
      <c r="N1423" s="211"/>
      <c r="O1423" s="211"/>
      <c r="P1423" s="211"/>
    </row>
    <row r="1424" spans="1:16" x14ac:dyDescent="0.25">
      <c r="A1424" s="189" t="s">
        <v>7804</v>
      </c>
      <c r="B1424" s="189" t="s">
        <v>7850</v>
      </c>
      <c r="C1424" s="189" t="s">
        <v>358</v>
      </c>
      <c r="D1424" t="s">
        <v>439</v>
      </c>
      <c r="E1424" t="s">
        <v>440</v>
      </c>
      <c r="F1424" s="42" t="s">
        <v>118</v>
      </c>
      <c r="H1424" s="211"/>
      <c r="I1424" s="211"/>
      <c r="J1424" s="211"/>
      <c r="K1424" s="211"/>
      <c r="L1424" s="211"/>
      <c r="M1424" s="211"/>
      <c r="N1424" s="211"/>
      <c r="O1424" s="211"/>
      <c r="P1424" s="211"/>
    </row>
    <row r="1425" spans="1:16" x14ac:dyDescent="0.25">
      <c r="A1425" s="189" t="s">
        <v>7804</v>
      </c>
      <c r="B1425" s="189" t="s">
        <v>7851</v>
      </c>
      <c r="C1425" s="189" t="s">
        <v>358</v>
      </c>
      <c r="D1425" t="s">
        <v>415</v>
      </c>
      <c r="E1425" t="s">
        <v>416</v>
      </c>
      <c r="F1425" s="42" t="s">
        <v>118</v>
      </c>
      <c r="H1425" s="211"/>
      <c r="I1425" s="211"/>
      <c r="J1425" s="211"/>
      <c r="K1425" s="211"/>
      <c r="L1425" s="211"/>
      <c r="M1425" s="211"/>
      <c r="N1425" s="211"/>
      <c r="O1425" s="211"/>
      <c r="P1425" s="211"/>
    </row>
    <row r="1426" spans="1:16" x14ac:dyDescent="0.25">
      <c r="A1426" s="189" t="s">
        <v>7804</v>
      </c>
      <c r="B1426" s="189" t="s">
        <v>7852</v>
      </c>
      <c r="C1426" s="189" t="s">
        <v>358</v>
      </c>
      <c r="D1426" t="s">
        <v>439</v>
      </c>
      <c r="E1426" t="s">
        <v>440</v>
      </c>
      <c r="F1426" s="42" t="s">
        <v>118</v>
      </c>
      <c r="H1426" s="211"/>
      <c r="I1426" s="211"/>
      <c r="J1426" s="211"/>
      <c r="K1426" s="211"/>
      <c r="L1426" s="211"/>
      <c r="M1426" s="211"/>
      <c r="N1426" s="211"/>
      <c r="O1426" s="211"/>
      <c r="P1426" s="211"/>
    </row>
    <row r="1427" spans="1:16" x14ac:dyDescent="0.25">
      <c r="A1427" s="189" t="s">
        <v>7804</v>
      </c>
      <c r="B1427" s="189" t="s">
        <v>7853</v>
      </c>
      <c r="C1427" s="189" t="s">
        <v>358</v>
      </c>
      <c r="D1427" t="s">
        <v>415</v>
      </c>
      <c r="E1427" t="s">
        <v>416</v>
      </c>
      <c r="F1427" s="42" t="s">
        <v>118</v>
      </c>
      <c r="H1427" s="211"/>
      <c r="I1427" s="211"/>
      <c r="J1427" s="211"/>
      <c r="K1427" s="211"/>
      <c r="L1427" s="211"/>
      <c r="M1427" s="211"/>
      <c r="N1427" s="211"/>
      <c r="O1427" s="211"/>
      <c r="P1427" s="211"/>
    </row>
    <row r="1428" spans="1:16" x14ac:dyDescent="0.25">
      <c r="A1428" s="189" t="s">
        <v>7804</v>
      </c>
      <c r="B1428" s="189" t="s">
        <v>7854</v>
      </c>
      <c r="C1428" s="189" t="s">
        <v>358</v>
      </c>
      <c r="D1428" t="s">
        <v>415</v>
      </c>
      <c r="E1428" t="s">
        <v>416</v>
      </c>
      <c r="F1428" s="42" t="s">
        <v>118</v>
      </c>
      <c r="H1428" s="211"/>
      <c r="I1428" s="211"/>
      <c r="J1428" s="211"/>
      <c r="K1428" s="211"/>
      <c r="L1428" s="211"/>
      <c r="M1428" s="211"/>
      <c r="N1428" s="211"/>
      <c r="O1428" s="211"/>
      <c r="P1428" s="211"/>
    </row>
    <row r="1429" spans="1:16" x14ac:dyDescent="0.25">
      <c r="A1429" s="189" t="s">
        <v>7804</v>
      </c>
      <c r="B1429" s="189" t="s">
        <v>7855</v>
      </c>
      <c r="C1429" s="189" t="s">
        <v>358</v>
      </c>
      <c r="D1429" t="s">
        <v>415</v>
      </c>
      <c r="E1429" t="s">
        <v>416</v>
      </c>
      <c r="F1429" s="42" t="s">
        <v>118</v>
      </c>
      <c r="H1429" s="211"/>
      <c r="I1429" s="211"/>
      <c r="J1429" s="211"/>
      <c r="K1429" s="211"/>
      <c r="L1429" s="211"/>
      <c r="M1429" s="211"/>
      <c r="N1429" s="211"/>
      <c r="O1429" s="211"/>
      <c r="P1429" s="211"/>
    </row>
    <row r="1430" spans="1:16" x14ac:dyDescent="0.25">
      <c r="A1430" s="189" t="s">
        <v>7804</v>
      </c>
      <c r="B1430" s="189" t="s">
        <v>7856</v>
      </c>
      <c r="C1430" s="189" t="s">
        <v>358</v>
      </c>
      <c r="D1430" t="s">
        <v>415</v>
      </c>
      <c r="E1430" t="s">
        <v>416</v>
      </c>
      <c r="F1430" s="42" t="s">
        <v>118</v>
      </c>
      <c r="H1430" s="211"/>
      <c r="I1430" s="211"/>
      <c r="J1430" s="211"/>
      <c r="K1430" s="211"/>
      <c r="L1430" s="211"/>
      <c r="M1430" s="211"/>
      <c r="N1430" s="211"/>
      <c r="O1430" s="211"/>
      <c r="P1430" s="211"/>
    </row>
    <row r="1431" spans="1:16" x14ac:dyDescent="0.25">
      <c r="A1431" s="189" t="s">
        <v>7804</v>
      </c>
      <c r="B1431" s="189" t="s">
        <v>7857</v>
      </c>
      <c r="C1431" s="189" t="s">
        <v>358</v>
      </c>
      <c r="D1431" t="s">
        <v>439</v>
      </c>
      <c r="E1431" t="s">
        <v>440</v>
      </c>
      <c r="F1431" s="42" t="s">
        <v>118</v>
      </c>
      <c r="H1431" s="211"/>
      <c r="I1431" s="211"/>
      <c r="J1431" s="211"/>
      <c r="K1431" s="211"/>
      <c r="L1431" s="211"/>
      <c r="M1431" s="211"/>
      <c r="N1431" s="211"/>
      <c r="O1431" s="211"/>
      <c r="P1431" s="211"/>
    </row>
    <row r="1432" spans="1:16" x14ac:dyDescent="0.25">
      <c r="A1432" s="189" t="s">
        <v>7804</v>
      </c>
      <c r="B1432" s="189" t="s">
        <v>7858</v>
      </c>
      <c r="C1432" s="189" t="s">
        <v>358</v>
      </c>
      <c r="D1432" t="s">
        <v>415</v>
      </c>
      <c r="E1432" t="s">
        <v>416</v>
      </c>
      <c r="F1432" s="42" t="s">
        <v>118</v>
      </c>
      <c r="H1432" s="211"/>
      <c r="I1432" s="211"/>
      <c r="J1432" s="211"/>
      <c r="K1432" s="211"/>
      <c r="L1432" s="211"/>
      <c r="M1432" s="211"/>
      <c r="N1432" s="211"/>
      <c r="O1432" s="211"/>
      <c r="P1432" s="211"/>
    </row>
    <row r="1433" spans="1:16" x14ac:dyDescent="0.25">
      <c r="A1433" s="189" t="s">
        <v>7804</v>
      </c>
      <c r="B1433" s="189" t="s">
        <v>7859</v>
      </c>
      <c r="C1433" s="189" t="s">
        <v>358</v>
      </c>
      <c r="D1433" t="s">
        <v>415</v>
      </c>
      <c r="E1433" t="s">
        <v>416</v>
      </c>
      <c r="F1433" s="42" t="s">
        <v>118</v>
      </c>
      <c r="H1433" s="211"/>
      <c r="I1433" s="211"/>
      <c r="J1433" s="211"/>
      <c r="K1433" s="211"/>
      <c r="L1433" s="211"/>
      <c r="M1433" s="211"/>
      <c r="N1433" s="211"/>
      <c r="O1433" s="211"/>
      <c r="P1433" s="211"/>
    </row>
    <row r="1434" spans="1:16" x14ac:dyDescent="0.25">
      <c r="A1434" s="189" t="s">
        <v>7804</v>
      </c>
      <c r="B1434" s="189" t="s">
        <v>7860</v>
      </c>
      <c r="C1434" s="189" t="s">
        <v>358</v>
      </c>
      <c r="D1434" t="s">
        <v>415</v>
      </c>
      <c r="E1434" t="s">
        <v>416</v>
      </c>
      <c r="F1434" s="42" t="s">
        <v>118</v>
      </c>
      <c r="H1434" s="211"/>
      <c r="I1434" s="211"/>
      <c r="J1434" s="211"/>
      <c r="K1434" s="211"/>
      <c r="L1434" s="211"/>
      <c r="M1434" s="211"/>
      <c r="N1434" s="211"/>
      <c r="O1434" s="211"/>
      <c r="P1434" s="211"/>
    </row>
    <row r="1435" spans="1:16" x14ac:dyDescent="0.25">
      <c r="A1435" s="189" t="s">
        <v>7804</v>
      </c>
      <c r="B1435" s="189" t="s">
        <v>7861</v>
      </c>
      <c r="C1435" s="189" t="s">
        <v>358</v>
      </c>
      <c r="D1435" t="s">
        <v>415</v>
      </c>
      <c r="E1435" t="s">
        <v>416</v>
      </c>
      <c r="F1435" s="42" t="s">
        <v>118</v>
      </c>
      <c r="H1435" s="211"/>
      <c r="I1435" s="211"/>
      <c r="J1435" s="211"/>
      <c r="K1435" s="211"/>
      <c r="L1435" s="211"/>
      <c r="M1435" s="211"/>
      <c r="N1435" s="211"/>
      <c r="O1435" s="211"/>
      <c r="P1435" s="211"/>
    </row>
    <row r="1436" spans="1:16" x14ac:dyDescent="0.25">
      <c r="A1436" s="189" t="s">
        <v>7804</v>
      </c>
      <c r="B1436" s="189" t="s">
        <v>7862</v>
      </c>
      <c r="C1436" s="189" t="s">
        <v>358</v>
      </c>
      <c r="D1436" t="s">
        <v>3811</v>
      </c>
      <c r="E1436" t="s">
        <v>3815</v>
      </c>
      <c r="F1436" s="42" t="s">
        <v>118</v>
      </c>
      <c r="H1436" s="211"/>
      <c r="I1436" s="211"/>
      <c r="J1436" s="211"/>
      <c r="K1436" s="211"/>
      <c r="L1436" s="211"/>
      <c r="M1436" s="211"/>
      <c r="N1436" s="211"/>
      <c r="O1436" s="211"/>
      <c r="P1436" s="211"/>
    </row>
    <row r="1437" spans="1:16" x14ac:dyDescent="0.25">
      <c r="A1437" s="189" t="s">
        <v>7804</v>
      </c>
      <c r="B1437" s="189" t="s">
        <v>7863</v>
      </c>
      <c r="C1437" s="189" t="s">
        <v>358</v>
      </c>
      <c r="D1437" t="s">
        <v>3811</v>
      </c>
      <c r="E1437" t="s">
        <v>3815</v>
      </c>
      <c r="F1437" s="42" t="s">
        <v>118</v>
      </c>
      <c r="H1437" s="211"/>
      <c r="I1437" s="211"/>
      <c r="J1437" s="211"/>
      <c r="K1437" s="211"/>
      <c r="L1437" s="211"/>
      <c r="M1437" s="211"/>
      <c r="N1437" s="211"/>
      <c r="O1437" s="211"/>
      <c r="P1437" s="211"/>
    </row>
    <row r="1438" spans="1:16" x14ac:dyDescent="0.25">
      <c r="A1438" s="189" t="s">
        <v>7804</v>
      </c>
      <c r="B1438" s="189" t="s">
        <v>7864</v>
      </c>
      <c r="C1438" s="189" t="s">
        <v>358</v>
      </c>
      <c r="D1438" t="s">
        <v>3811</v>
      </c>
      <c r="E1438" t="s">
        <v>3815</v>
      </c>
      <c r="F1438" s="42" t="s">
        <v>118</v>
      </c>
      <c r="H1438" s="211"/>
      <c r="I1438" s="211"/>
      <c r="J1438" s="211"/>
      <c r="K1438" s="211"/>
      <c r="L1438" s="211"/>
      <c r="M1438" s="211"/>
      <c r="N1438" s="211"/>
      <c r="O1438" s="211"/>
      <c r="P1438" s="211"/>
    </row>
    <row r="1439" spans="1:16" x14ac:dyDescent="0.25">
      <c r="A1439" s="189" t="s">
        <v>7804</v>
      </c>
      <c r="B1439" s="189" t="s">
        <v>7865</v>
      </c>
      <c r="C1439" s="189" t="s">
        <v>358</v>
      </c>
      <c r="D1439" t="s">
        <v>3811</v>
      </c>
      <c r="E1439" t="s">
        <v>3815</v>
      </c>
      <c r="F1439" s="42" t="s">
        <v>118</v>
      </c>
      <c r="H1439" s="211"/>
      <c r="I1439" s="211"/>
      <c r="J1439" s="211"/>
      <c r="K1439" s="211"/>
      <c r="L1439" s="211"/>
      <c r="M1439" s="211"/>
      <c r="N1439" s="211"/>
      <c r="O1439" s="211"/>
      <c r="P1439" s="211"/>
    </row>
    <row r="1440" spans="1:16" x14ac:dyDescent="0.25">
      <c r="A1440" s="189" t="s">
        <v>7804</v>
      </c>
      <c r="B1440" s="189" t="s">
        <v>7866</v>
      </c>
      <c r="C1440" s="189" t="s">
        <v>358</v>
      </c>
      <c r="D1440" t="s">
        <v>3811</v>
      </c>
      <c r="E1440" t="s">
        <v>3815</v>
      </c>
      <c r="F1440" s="42" t="s">
        <v>118</v>
      </c>
      <c r="H1440" s="211"/>
      <c r="I1440" s="211"/>
      <c r="J1440" s="211"/>
      <c r="K1440" s="211"/>
      <c r="L1440" s="211"/>
      <c r="M1440" s="211"/>
      <c r="N1440" s="211"/>
      <c r="O1440" s="211"/>
      <c r="P1440" s="211"/>
    </row>
    <row r="1441" spans="1:16" x14ac:dyDescent="0.25">
      <c r="A1441" s="189" t="s">
        <v>7804</v>
      </c>
      <c r="B1441" s="189" t="s">
        <v>7867</v>
      </c>
      <c r="C1441" s="189" t="s">
        <v>358</v>
      </c>
      <c r="D1441" t="s">
        <v>415</v>
      </c>
      <c r="E1441" t="s">
        <v>416</v>
      </c>
      <c r="F1441" s="42" t="s">
        <v>118</v>
      </c>
      <c r="H1441" s="211"/>
      <c r="I1441" s="211"/>
      <c r="J1441" s="211"/>
      <c r="K1441" s="211"/>
      <c r="L1441" s="211"/>
      <c r="M1441" s="211"/>
      <c r="N1441" s="211"/>
      <c r="O1441" s="211"/>
      <c r="P1441" s="211"/>
    </row>
    <row r="1442" spans="1:16" x14ac:dyDescent="0.25">
      <c r="A1442" s="189" t="s">
        <v>7804</v>
      </c>
      <c r="B1442" s="189" t="s">
        <v>7868</v>
      </c>
      <c r="C1442" s="189" t="s">
        <v>358</v>
      </c>
      <c r="D1442" t="s">
        <v>415</v>
      </c>
      <c r="E1442" t="s">
        <v>416</v>
      </c>
      <c r="F1442" s="42" t="s">
        <v>118</v>
      </c>
      <c r="H1442" s="211"/>
      <c r="I1442" s="211"/>
      <c r="J1442" s="211"/>
      <c r="K1442" s="211"/>
      <c r="L1442" s="211"/>
      <c r="M1442" s="211"/>
      <c r="N1442" s="211"/>
      <c r="O1442" s="211"/>
      <c r="P1442" s="211"/>
    </row>
    <row r="1443" spans="1:16" x14ac:dyDescent="0.25">
      <c r="A1443" s="189" t="s">
        <v>7804</v>
      </c>
      <c r="B1443" s="189" t="s">
        <v>7869</v>
      </c>
      <c r="C1443" s="189" t="s">
        <v>358</v>
      </c>
      <c r="D1443" t="s">
        <v>415</v>
      </c>
      <c r="E1443" t="s">
        <v>416</v>
      </c>
      <c r="F1443" s="42" t="s">
        <v>118</v>
      </c>
      <c r="H1443" s="211"/>
      <c r="I1443" s="211"/>
      <c r="J1443" s="211"/>
      <c r="K1443" s="211"/>
      <c r="L1443" s="211"/>
      <c r="M1443" s="211"/>
      <c r="N1443" s="211"/>
      <c r="O1443" s="211"/>
      <c r="P1443" s="211"/>
    </row>
    <row r="1444" spans="1:16" x14ac:dyDescent="0.25">
      <c r="A1444" s="189" t="s">
        <v>7804</v>
      </c>
      <c r="B1444" s="189" t="s">
        <v>7870</v>
      </c>
      <c r="C1444" s="189" t="s">
        <v>358</v>
      </c>
      <c r="D1444" t="s">
        <v>439</v>
      </c>
      <c r="E1444" t="s">
        <v>440</v>
      </c>
      <c r="F1444" s="42" t="s">
        <v>118</v>
      </c>
      <c r="H1444" s="211"/>
      <c r="I1444" s="211"/>
      <c r="J1444" s="211"/>
      <c r="K1444" s="211"/>
      <c r="L1444" s="211"/>
      <c r="M1444" s="211"/>
      <c r="N1444" s="211"/>
      <c r="O1444" s="211"/>
      <c r="P1444" s="211"/>
    </row>
    <row r="1445" spans="1:16" x14ac:dyDescent="0.25">
      <c r="A1445" s="189" t="s">
        <v>7804</v>
      </c>
      <c r="B1445" s="189" t="s">
        <v>7871</v>
      </c>
      <c r="C1445" s="189" t="s">
        <v>358</v>
      </c>
      <c r="D1445" t="s">
        <v>385</v>
      </c>
      <c r="E1445" t="s">
        <v>386</v>
      </c>
      <c r="F1445" s="42" t="s">
        <v>118</v>
      </c>
      <c r="H1445" s="211"/>
      <c r="I1445" s="211"/>
      <c r="J1445" s="211"/>
      <c r="K1445" s="211"/>
      <c r="L1445" s="211"/>
      <c r="M1445" s="211"/>
      <c r="N1445" s="211"/>
      <c r="O1445" s="211"/>
      <c r="P1445" s="211"/>
    </row>
    <row r="1446" spans="1:16" x14ac:dyDescent="0.25">
      <c r="A1446" s="189" t="s">
        <v>7804</v>
      </c>
      <c r="B1446" s="189" t="s">
        <v>7872</v>
      </c>
      <c r="C1446" s="189" t="s">
        <v>358</v>
      </c>
      <c r="D1446" t="s">
        <v>415</v>
      </c>
      <c r="E1446" t="s">
        <v>416</v>
      </c>
      <c r="F1446" s="42" t="s">
        <v>118</v>
      </c>
      <c r="H1446" s="211"/>
      <c r="I1446" s="211"/>
      <c r="J1446" s="211"/>
      <c r="K1446" s="211"/>
      <c r="L1446" s="211"/>
      <c r="M1446" s="211"/>
      <c r="N1446" s="211"/>
      <c r="O1446" s="211"/>
      <c r="P1446" s="211"/>
    </row>
    <row r="1447" spans="1:16" x14ac:dyDescent="0.25">
      <c r="A1447" s="189" t="s">
        <v>7804</v>
      </c>
      <c r="B1447" s="189" t="s">
        <v>7873</v>
      </c>
      <c r="C1447" s="189" t="s">
        <v>358</v>
      </c>
      <c r="D1447" t="s">
        <v>415</v>
      </c>
      <c r="E1447" t="s">
        <v>416</v>
      </c>
      <c r="F1447" s="42" t="s">
        <v>118</v>
      </c>
      <c r="H1447" s="211"/>
      <c r="I1447" s="211"/>
      <c r="J1447" s="211"/>
      <c r="K1447" s="211"/>
      <c r="L1447" s="211"/>
      <c r="M1447" s="211"/>
      <c r="N1447" s="211"/>
      <c r="O1447" s="211"/>
      <c r="P1447" s="211"/>
    </row>
    <row r="1448" spans="1:16" x14ac:dyDescent="0.25">
      <c r="A1448" s="189" t="s">
        <v>7804</v>
      </c>
      <c r="B1448" s="189" t="s">
        <v>7874</v>
      </c>
      <c r="C1448" s="189" t="s">
        <v>358</v>
      </c>
      <c r="D1448" t="s">
        <v>415</v>
      </c>
      <c r="E1448" t="s">
        <v>416</v>
      </c>
      <c r="F1448" s="42" t="s">
        <v>118</v>
      </c>
      <c r="H1448" s="211"/>
      <c r="I1448" s="211"/>
      <c r="J1448" s="211"/>
      <c r="K1448" s="211"/>
      <c r="L1448" s="211"/>
      <c r="M1448" s="211"/>
      <c r="N1448" s="211"/>
      <c r="O1448" s="211"/>
      <c r="P1448" s="211"/>
    </row>
    <row r="1449" spans="1:16" x14ac:dyDescent="0.25">
      <c r="A1449" s="189" t="s">
        <v>7804</v>
      </c>
      <c r="B1449" s="189" t="s">
        <v>7875</v>
      </c>
      <c r="C1449" s="189" t="s">
        <v>358</v>
      </c>
      <c r="D1449" t="s">
        <v>415</v>
      </c>
      <c r="E1449" t="s">
        <v>416</v>
      </c>
      <c r="F1449" s="42" t="s">
        <v>118</v>
      </c>
      <c r="H1449" s="211"/>
      <c r="I1449" s="211"/>
      <c r="J1449" s="211"/>
      <c r="K1449" s="211"/>
      <c r="L1449" s="211"/>
      <c r="M1449" s="211"/>
      <c r="N1449" s="211"/>
      <c r="O1449" s="211"/>
      <c r="P1449" s="211"/>
    </row>
    <row r="1450" spans="1:16" x14ac:dyDescent="0.25">
      <c r="A1450" s="189" t="s">
        <v>7804</v>
      </c>
      <c r="B1450" s="189" t="s">
        <v>7876</v>
      </c>
      <c r="C1450" s="189" t="s">
        <v>358</v>
      </c>
      <c r="D1450" t="s">
        <v>3811</v>
      </c>
      <c r="E1450" t="s">
        <v>3815</v>
      </c>
      <c r="F1450" s="42" t="s">
        <v>118</v>
      </c>
      <c r="H1450" s="211"/>
      <c r="I1450" s="211"/>
      <c r="J1450" s="211"/>
      <c r="K1450" s="211"/>
      <c r="L1450" s="211"/>
      <c r="M1450" s="211"/>
      <c r="N1450" s="211"/>
      <c r="O1450" s="211"/>
      <c r="P1450" s="211"/>
    </row>
    <row r="1451" spans="1:16" x14ac:dyDescent="0.25">
      <c r="A1451" s="189" t="s">
        <v>7804</v>
      </c>
      <c r="B1451" s="189" t="s">
        <v>7877</v>
      </c>
      <c r="C1451" s="189" t="s">
        <v>358</v>
      </c>
      <c r="D1451" t="s">
        <v>3811</v>
      </c>
      <c r="E1451" t="s">
        <v>3815</v>
      </c>
      <c r="F1451" s="42" t="s">
        <v>118</v>
      </c>
      <c r="H1451" s="211"/>
      <c r="I1451" s="211"/>
      <c r="J1451" s="211"/>
      <c r="K1451" s="211"/>
      <c r="L1451" s="211"/>
      <c r="M1451" s="211"/>
      <c r="N1451" s="211"/>
      <c r="O1451" s="211"/>
      <c r="P1451" s="211"/>
    </row>
    <row r="1452" spans="1:16" x14ac:dyDescent="0.25">
      <c r="A1452" s="189" t="s">
        <v>7804</v>
      </c>
      <c r="B1452" s="189" t="s">
        <v>7878</v>
      </c>
      <c r="C1452" s="189" t="s">
        <v>358</v>
      </c>
      <c r="D1452" t="s">
        <v>415</v>
      </c>
      <c r="E1452" t="s">
        <v>416</v>
      </c>
      <c r="F1452" s="42" t="s">
        <v>118</v>
      </c>
      <c r="H1452" s="211"/>
      <c r="I1452" s="211"/>
      <c r="J1452" s="211"/>
      <c r="K1452" s="211"/>
      <c r="L1452" s="211"/>
      <c r="M1452" s="211"/>
      <c r="N1452" s="211"/>
      <c r="O1452" s="211"/>
      <c r="P1452" s="211"/>
    </row>
    <row r="1453" spans="1:16" x14ac:dyDescent="0.25">
      <c r="A1453" s="189" t="s">
        <v>7804</v>
      </c>
      <c r="B1453" s="189" t="s">
        <v>7879</v>
      </c>
      <c r="C1453" s="189" t="s">
        <v>358</v>
      </c>
      <c r="D1453" t="s">
        <v>415</v>
      </c>
      <c r="E1453" t="s">
        <v>416</v>
      </c>
      <c r="F1453" s="42" t="s">
        <v>118</v>
      </c>
      <c r="H1453" s="211"/>
      <c r="I1453" s="211"/>
      <c r="J1453" s="211"/>
      <c r="K1453" s="211"/>
      <c r="L1453" s="211"/>
      <c r="M1453" s="211"/>
      <c r="N1453" s="211"/>
      <c r="O1453" s="211"/>
      <c r="P1453" s="211"/>
    </row>
    <row r="1454" spans="1:16" x14ac:dyDescent="0.25">
      <c r="A1454" s="189" t="s">
        <v>7804</v>
      </c>
      <c r="B1454" s="189" t="s">
        <v>7880</v>
      </c>
      <c r="C1454" s="189" t="s">
        <v>358</v>
      </c>
      <c r="D1454" t="s">
        <v>415</v>
      </c>
      <c r="E1454" t="s">
        <v>416</v>
      </c>
      <c r="F1454" s="42" t="s">
        <v>118</v>
      </c>
      <c r="H1454" s="211"/>
      <c r="I1454" s="211"/>
      <c r="J1454" s="211"/>
      <c r="K1454" s="211"/>
      <c r="L1454" s="211"/>
      <c r="M1454" s="211"/>
      <c r="N1454" s="211"/>
      <c r="O1454" s="211"/>
      <c r="P1454" s="211"/>
    </row>
    <row r="1455" spans="1:16" x14ac:dyDescent="0.25">
      <c r="A1455" s="189" t="s">
        <v>7804</v>
      </c>
      <c r="B1455" s="189" t="s">
        <v>7881</v>
      </c>
      <c r="C1455" s="189" t="s">
        <v>358</v>
      </c>
      <c r="D1455" t="s">
        <v>439</v>
      </c>
      <c r="E1455" t="s">
        <v>440</v>
      </c>
      <c r="F1455" s="42" t="s">
        <v>118</v>
      </c>
      <c r="H1455" s="211"/>
      <c r="I1455" s="211"/>
      <c r="J1455" s="211"/>
      <c r="K1455" s="211"/>
      <c r="L1455" s="211"/>
      <c r="M1455" s="211"/>
      <c r="N1455" s="211"/>
      <c r="O1455" s="211"/>
      <c r="P1455" s="211"/>
    </row>
    <row r="1456" spans="1:16" x14ac:dyDescent="0.25">
      <c r="A1456" s="189" t="s">
        <v>7804</v>
      </c>
      <c r="B1456" s="189" t="s">
        <v>7882</v>
      </c>
      <c r="C1456" s="189" t="s">
        <v>358</v>
      </c>
      <c r="D1456" t="s">
        <v>415</v>
      </c>
      <c r="E1456" t="s">
        <v>416</v>
      </c>
      <c r="F1456" s="42" t="s">
        <v>118</v>
      </c>
      <c r="H1456" s="211"/>
      <c r="I1456" s="211"/>
      <c r="J1456" s="211"/>
      <c r="K1456" s="211"/>
      <c r="L1456" s="211"/>
      <c r="M1456" s="211"/>
      <c r="N1456" s="211"/>
      <c r="O1456" s="211"/>
      <c r="P1456" s="211"/>
    </row>
    <row r="1457" spans="1:16" x14ac:dyDescent="0.25">
      <c r="A1457" s="189" t="s">
        <v>7804</v>
      </c>
      <c r="B1457" s="189" t="s">
        <v>7883</v>
      </c>
      <c r="C1457" s="189" t="s">
        <v>358</v>
      </c>
      <c r="D1457" t="s">
        <v>3811</v>
      </c>
      <c r="E1457" t="s">
        <v>3815</v>
      </c>
      <c r="F1457" s="42" t="s">
        <v>118</v>
      </c>
      <c r="H1457" s="211"/>
      <c r="I1457" s="211"/>
      <c r="J1457" s="211"/>
      <c r="K1457" s="211"/>
      <c r="L1457" s="211"/>
      <c r="M1457" s="211"/>
      <c r="N1457" s="211"/>
      <c r="O1457" s="211"/>
      <c r="P1457" s="211"/>
    </row>
    <row r="1458" spans="1:16" x14ac:dyDescent="0.25">
      <c r="A1458" s="189" t="s">
        <v>7804</v>
      </c>
      <c r="B1458" s="189" t="s">
        <v>7884</v>
      </c>
      <c r="C1458" s="189" t="s">
        <v>358</v>
      </c>
      <c r="D1458" t="s">
        <v>301</v>
      </c>
      <c r="E1458" t="s">
        <v>307</v>
      </c>
      <c r="F1458" s="42" t="s">
        <v>150</v>
      </c>
      <c r="H1458" s="211"/>
      <c r="I1458" s="211"/>
      <c r="J1458" s="211"/>
      <c r="K1458" s="211"/>
      <c r="L1458" s="211"/>
      <c r="M1458" s="211"/>
      <c r="N1458" s="211"/>
      <c r="O1458" s="211"/>
      <c r="P1458" s="211"/>
    </row>
    <row r="1459" spans="1:16" x14ac:dyDescent="0.25">
      <c r="A1459" s="189" t="s">
        <v>7804</v>
      </c>
      <c r="B1459" s="189" t="s">
        <v>7885</v>
      </c>
      <c r="C1459" s="189" t="s">
        <v>358</v>
      </c>
      <c r="D1459" t="s">
        <v>391</v>
      </c>
      <c r="E1459" t="s">
        <v>393</v>
      </c>
      <c r="F1459" s="42" t="s">
        <v>118</v>
      </c>
      <c r="H1459" s="211"/>
      <c r="I1459" s="211"/>
      <c r="J1459" s="211"/>
      <c r="K1459" s="211"/>
      <c r="L1459" s="211"/>
      <c r="M1459" s="211"/>
      <c r="N1459" s="211"/>
      <c r="O1459" s="211"/>
      <c r="P1459" s="211"/>
    </row>
    <row r="1460" spans="1:16" x14ac:dyDescent="0.25">
      <c r="A1460" s="189" t="s">
        <v>7804</v>
      </c>
      <c r="B1460" s="189" t="s">
        <v>7886</v>
      </c>
      <c r="C1460" s="189" t="s">
        <v>358</v>
      </c>
      <c r="D1460" t="s">
        <v>391</v>
      </c>
      <c r="E1460" t="s">
        <v>393</v>
      </c>
      <c r="F1460" s="42" t="s">
        <v>118</v>
      </c>
      <c r="H1460" s="211"/>
      <c r="I1460" s="211"/>
      <c r="J1460" s="211"/>
      <c r="K1460" s="211"/>
      <c r="L1460" s="211"/>
      <c r="M1460" s="211"/>
      <c r="N1460" s="211"/>
      <c r="O1460" s="211"/>
      <c r="P1460" s="211"/>
    </row>
    <row r="1461" spans="1:16" x14ac:dyDescent="0.25">
      <c r="A1461" s="189" t="s">
        <v>7804</v>
      </c>
      <c r="B1461" s="189" t="s">
        <v>7887</v>
      </c>
      <c r="C1461" s="189" t="s">
        <v>358</v>
      </c>
      <c r="D1461" t="s">
        <v>407</v>
      </c>
      <c r="E1461" t="s">
        <v>408</v>
      </c>
      <c r="F1461" s="42" t="s">
        <v>118</v>
      </c>
      <c r="H1461" s="211"/>
      <c r="I1461" s="211"/>
      <c r="J1461" s="211"/>
      <c r="K1461" s="211"/>
      <c r="L1461" s="211"/>
      <c r="M1461" s="211"/>
      <c r="N1461" s="211"/>
      <c r="O1461" s="211"/>
      <c r="P1461" s="211"/>
    </row>
    <row r="1462" spans="1:16" x14ac:dyDescent="0.25">
      <c r="A1462" s="189" t="s">
        <v>7804</v>
      </c>
      <c r="B1462" s="189" t="s">
        <v>7888</v>
      </c>
      <c r="C1462" s="189" t="s">
        <v>358</v>
      </c>
      <c r="D1462" t="s">
        <v>539</v>
      </c>
      <c r="E1462" t="s">
        <v>540</v>
      </c>
      <c r="F1462" s="42" t="s">
        <v>118</v>
      </c>
      <c r="H1462" s="211"/>
      <c r="I1462" s="211"/>
      <c r="J1462" s="211"/>
      <c r="K1462" s="211"/>
      <c r="L1462" s="211"/>
      <c r="M1462" s="211"/>
      <c r="N1462" s="211"/>
      <c r="O1462" s="211"/>
      <c r="P1462" s="211"/>
    </row>
    <row r="1463" spans="1:16" x14ac:dyDescent="0.25">
      <c r="A1463" s="189" t="s">
        <v>7804</v>
      </c>
      <c r="B1463" s="189" t="s">
        <v>7889</v>
      </c>
      <c r="C1463" s="189" t="s">
        <v>358</v>
      </c>
      <c r="D1463" t="s">
        <v>398</v>
      </c>
      <c r="E1463" t="s">
        <v>399</v>
      </c>
      <c r="F1463" s="42" t="s">
        <v>118</v>
      </c>
      <c r="H1463" s="211"/>
      <c r="I1463" s="211"/>
      <c r="J1463" s="211"/>
      <c r="K1463" s="211"/>
      <c r="L1463" s="211"/>
      <c r="M1463" s="211"/>
      <c r="N1463" s="211"/>
      <c r="O1463" s="211"/>
      <c r="P1463" s="211"/>
    </row>
    <row r="1464" spans="1:16" x14ac:dyDescent="0.25">
      <c r="A1464" s="189" t="s">
        <v>7804</v>
      </c>
      <c r="B1464" s="189" t="s">
        <v>7890</v>
      </c>
      <c r="C1464" s="189" t="s">
        <v>358</v>
      </c>
      <c r="D1464" t="s">
        <v>415</v>
      </c>
      <c r="E1464" t="s">
        <v>416</v>
      </c>
      <c r="F1464" s="42" t="s">
        <v>118</v>
      </c>
      <c r="H1464" s="211"/>
      <c r="I1464" s="211"/>
      <c r="J1464" s="211"/>
      <c r="K1464" s="211"/>
      <c r="L1464" s="211"/>
      <c r="M1464" s="211"/>
      <c r="N1464" s="211"/>
      <c r="O1464" s="211"/>
      <c r="P1464" s="211"/>
    </row>
    <row r="1465" spans="1:16" x14ac:dyDescent="0.25">
      <c r="A1465" s="189" t="s">
        <v>7804</v>
      </c>
      <c r="B1465" s="189" t="s">
        <v>7891</v>
      </c>
      <c r="C1465" s="189" t="s">
        <v>358</v>
      </c>
      <c r="D1465" t="s">
        <v>415</v>
      </c>
      <c r="E1465" t="s">
        <v>416</v>
      </c>
      <c r="F1465" s="42" t="s">
        <v>118</v>
      </c>
      <c r="H1465" s="211"/>
      <c r="I1465" s="211"/>
      <c r="J1465" s="211"/>
      <c r="K1465" s="211"/>
      <c r="L1465" s="211"/>
      <c r="M1465" s="211"/>
      <c r="N1465" s="211"/>
      <c r="O1465" s="211"/>
      <c r="P1465" s="211"/>
    </row>
    <row r="1466" spans="1:16" x14ac:dyDescent="0.25">
      <c r="A1466" s="189" t="s">
        <v>7804</v>
      </c>
      <c r="B1466" s="189" t="s">
        <v>7892</v>
      </c>
      <c r="C1466" s="189" t="s">
        <v>358</v>
      </c>
      <c r="D1466" t="s">
        <v>385</v>
      </c>
      <c r="E1466" t="s">
        <v>386</v>
      </c>
      <c r="F1466" s="42" t="s">
        <v>118</v>
      </c>
      <c r="H1466" s="211"/>
      <c r="I1466" s="211"/>
      <c r="J1466" s="211"/>
      <c r="K1466" s="211"/>
      <c r="L1466" s="211"/>
      <c r="M1466" s="211"/>
      <c r="N1466" s="211"/>
      <c r="O1466" s="211"/>
      <c r="P1466" s="211"/>
    </row>
    <row r="1467" spans="1:16" x14ac:dyDescent="0.25">
      <c r="A1467" s="189" t="s">
        <v>7804</v>
      </c>
      <c r="B1467" s="189" t="s">
        <v>7893</v>
      </c>
      <c r="C1467" s="189" t="s">
        <v>358</v>
      </c>
      <c r="D1467" t="s">
        <v>5895</v>
      </c>
      <c r="E1467" t="s">
        <v>5897</v>
      </c>
      <c r="F1467" s="42" t="s">
        <v>118</v>
      </c>
      <c r="H1467" s="211"/>
      <c r="I1467" s="211"/>
      <c r="J1467" s="211"/>
      <c r="K1467" s="211"/>
      <c r="L1467" s="211"/>
      <c r="M1467" s="211"/>
      <c r="N1467" s="211"/>
      <c r="O1467" s="211"/>
      <c r="P1467" s="211"/>
    </row>
    <row r="1468" spans="1:16" x14ac:dyDescent="0.25">
      <c r="A1468" s="189" t="s">
        <v>7804</v>
      </c>
      <c r="B1468" s="189" t="s">
        <v>7894</v>
      </c>
      <c r="C1468" s="189" t="s">
        <v>358</v>
      </c>
      <c r="D1468" t="s">
        <v>5895</v>
      </c>
      <c r="E1468" t="s">
        <v>5897</v>
      </c>
      <c r="F1468" s="42" t="s">
        <v>118</v>
      </c>
      <c r="H1468" s="211"/>
      <c r="I1468" s="211"/>
      <c r="J1468" s="211"/>
      <c r="K1468" s="211"/>
      <c r="L1468" s="211"/>
      <c r="M1468" s="211"/>
      <c r="N1468" s="211"/>
      <c r="O1468" s="211"/>
      <c r="P1468" s="211"/>
    </row>
    <row r="1469" spans="1:16" x14ac:dyDescent="0.25">
      <c r="A1469" s="189" t="s">
        <v>7804</v>
      </c>
      <c r="B1469" s="189" t="s">
        <v>7895</v>
      </c>
      <c r="C1469" s="189" t="s">
        <v>358</v>
      </c>
      <c r="D1469" t="s">
        <v>391</v>
      </c>
      <c r="E1469" t="s">
        <v>393</v>
      </c>
      <c r="F1469" s="42" t="s">
        <v>118</v>
      </c>
      <c r="H1469" s="211"/>
      <c r="I1469" s="211"/>
      <c r="J1469" s="211"/>
      <c r="K1469" s="211"/>
      <c r="L1469" s="211"/>
      <c r="M1469" s="211"/>
      <c r="N1469" s="211"/>
      <c r="O1469" s="211"/>
      <c r="P1469" s="211"/>
    </row>
    <row r="1470" spans="1:16" x14ac:dyDescent="0.25">
      <c r="A1470" s="189" t="s">
        <v>7804</v>
      </c>
      <c r="B1470" s="189" t="s">
        <v>7896</v>
      </c>
      <c r="C1470" s="189" t="s">
        <v>358</v>
      </c>
      <c r="D1470" t="s">
        <v>391</v>
      </c>
      <c r="E1470" t="s">
        <v>393</v>
      </c>
      <c r="F1470" s="42" t="s">
        <v>118</v>
      </c>
      <c r="H1470" s="211"/>
      <c r="I1470" s="211"/>
      <c r="J1470" s="211"/>
      <c r="K1470" s="211"/>
      <c r="L1470" s="211"/>
      <c r="M1470" s="211"/>
      <c r="N1470" s="211"/>
      <c r="O1470" s="211"/>
      <c r="P1470" s="211"/>
    </row>
    <row r="1471" spans="1:16" x14ac:dyDescent="0.25">
      <c r="A1471" s="189" t="s">
        <v>7804</v>
      </c>
      <c r="B1471" s="189" t="s">
        <v>7897</v>
      </c>
      <c r="C1471" s="189" t="s">
        <v>358</v>
      </c>
      <c r="D1471" t="s">
        <v>400</v>
      </c>
      <c r="E1471" t="s">
        <v>401</v>
      </c>
      <c r="F1471" s="42" t="s">
        <v>118</v>
      </c>
      <c r="H1471" s="211"/>
      <c r="I1471" s="211"/>
      <c r="J1471" s="211"/>
      <c r="K1471" s="211"/>
      <c r="L1471" s="211"/>
      <c r="M1471" s="211"/>
      <c r="N1471" s="211"/>
      <c r="O1471" s="211"/>
      <c r="P1471" s="211"/>
    </row>
    <row r="1472" spans="1:16" x14ac:dyDescent="0.25">
      <c r="A1472" s="189" t="s">
        <v>7804</v>
      </c>
      <c r="B1472" s="189" t="s">
        <v>7898</v>
      </c>
      <c r="C1472" s="189" t="s">
        <v>358</v>
      </c>
      <c r="D1472" t="s">
        <v>383</v>
      </c>
      <c r="E1472" t="s">
        <v>384</v>
      </c>
      <c r="F1472" s="42" t="s">
        <v>118</v>
      </c>
      <c r="H1472" s="211"/>
      <c r="I1472" s="211"/>
      <c r="J1472" s="211"/>
      <c r="K1472" s="211"/>
      <c r="L1472" s="211"/>
      <c r="M1472" s="211"/>
      <c r="N1472" s="211"/>
      <c r="O1472" s="211"/>
      <c r="P1472" s="211"/>
    </row>
    <row r="1473" spans="1:16" x14ac:dyDescent="0.25">
      <c r="A1473" s="189" t="s">
        <v>7804</v>
      </c>
      <c r="B1473" s="189" t="s">
        <v>7899</v>
      </c>
      <c r="C1473" s="189" t="s">
        <v>358</v>
      </c>
      <c r="D1473" t="s">
        <v>3811</v>
      </c>
      <c r="E1473" t="s">
        <v>3815</v>
      </c>
      <c r="F1473" s="42" t="s">
        <v>118</v>
      </c>
      <c r="H1473" s="211"/>
      <c r="I1473" s="211"/>
      <c r="J1473" s="211"/>
      <c r="K1473" s="211"/>
      <c r="L1473" s="211"/>
      <c r="M1473" s="211"/>
      <c r="N1473" s="211"/>
      <c r="O1473" s="211"/>
      <c r="P1473" s="211"/>
    </row>
    <row r="1474" spans="1:16" x14ac:dyDescent="0.25">
      <c r="A1474" s="189" t="s">
        <v>7804</v>
      </c>
      <c r="B1474" s="189" t="s">
        <v>7900</v>
      </c>
      <c r="C1474" s="189" t="s">
        <v>358</v>
      </c>
      <c r="D1474" t="s">
        <v>421</v>
      </c>
      <c r="E1474" t="s">
        <v>422</v>
      </c>
      <c r="F1474" s="42" t="s">
        <v>118</v>
      </c>
      <c r="H1474" s="211"/>
      <c r="I1474" s="211"/>
      <c r="J1474" s="211"/>
      <c r="K1474" s="211"/>
      <c r="L1474" s="211"/>
      <c r="M1474" s="211"/>
      <c r="N1474" s="211"/>
      <c r="O1474" s="211"/>
      <c r="P1474" s="211"/>
    </row>
    <row r="1475" spans="1:16" x14ac:dyDescent="0.25">
      <c r="A1475" s="189" t="s">
        <v>7804</v>
      </c>
      <c r="B1475" s="189" t="s">
        <v>7901</v>
      </c>
      <c r="C1475" s="189" t="s">
        <v>358</v>
      </c>
      <c r="D1475" t="s">
        <v>400</v>
      </c>
      <c r="E1475" t="s">
        <v>401</v>
      </c>
      <c r="F1475" s="42" t="s">
        <v>118</v>
      </c>
      <c r="H1475" s="211"/>
      <c r="I1475" s="211"/>
      <c r="J1475" s="211"/>
      <c r="K1475" s="211"/>
      <c r="L1475" s="211"/>
      <c r="M1475" s="211"/>
      <c r="N1475" s="211"/>
      <c r="O1475" s="211"/>
      <c r="P1475" s="211"/>
    </row>
    <row r="1476" spans="1:16" x14ac:dyDescent="0.25">
      <c r="A1476" s="189" t="s">
        <v>7804</v>
      </c>
      <c r="B1476" s="189" t="s">
        <v>7902</v>
      </c>
      <c r="C1476" s="189" t="s">
        <v>358</v>
      </c>
      <c r="D1476" t="s">
        <v>413</v>
      </c>
      <c r="E1476" t="s">
        <v>414</v>
      </c>
      <c r="F1476" s="42" t="s">
        <v>118</v>
      </c>
      <c r="H1476" s="211"/>
      <c r="I1476" s="211"/>
      <c r="J1476" s="211"/>
      <c r="K1476" s="211"/>
      <c r="L1476" s="211"/>
      <c r="M1476" s="211"/>
      <c r="N1476" s="211"/>
      <c r="O1476" s="211"/>
      <c r="P1476" s="211"/>
    </row>
    <row r="1477" spans="1:16" x14ac:dyDescent="0.25">
      <c r="A1477" s="189" t="s">
        <v>7804</v>
      </c>
      <c r="B1477" s="189" t="s">
        <v>7903</v>
      </c>
      <c r="C1477" s="189" t="s">
        <v>358</v>
      </c>
      <c r="D1477" t="s">
        <v>400</v>
      </c>
      <c r="E1477" t="s">
        <v>401</v>
      </c>
      <c r="F1477" s="42" t="s">
        <v>118</v>
      </c>
      <c r="H1477" s="211"/>
      <c r="I1477" s="211"/>
      <c r="J1477" s="211"/>
      <c r="K1477" s="211"/>
      <c r="L1477" s="211"/>
      <c r="M1477" s="211"/>
      <c r="N1477" s="211"/>
      <c r="O1477" s="211"/>
      <c r="P1477" s="211"/>
    </row>
    <row r="1478" spans="1:16" x14ac:dyDescent="0.25">
      <c r="A1478" s="189" t="s">
        <v>7804</v>
      </c>
      <c r="B1478" s="189" t="s">
        <v>7904</v>
      </c>
      <c r="C1478" s="189" t="s">
        <v>358</v>
      </c>
      <c r="D1478" t="s">
        <v>406</v>
      </c>
      <c r="E1478" t="s">
        <v>436</v>
      </c>
      <c r="F1478" s="42" t="s">
        <v>118</v>
      </c>
      <c r="H1478" s="211"/>
      <c r="I1478" s="211"/>
      <c r="J1478" s="211"/>
      <c r="K1478" s="211"/>
      <c r="L1478" s="211"/>
      <c r="M1478" s="211"/>
      <c r="N1478" s="211"/>
      <c r="O1478" s="211"/>
      <c r="P1478" s="211"/>
    </row>
    <row r="1479" spans="1:16" x14ac:dyDescent="0.25">
      <c r="A1479" s="189" t="s">
        <v>7905</v>
      </c>
      <c r="B1479" s="189" t="s">
        <v>7906</v>
      </c>
      <c r="C1479" s="189" t="s">
        <v>358</v>
      </c>
      <c r="D1479" t="s">
        <v>294</v>
      </c>
      <c r="E1479" t="s">
        <v>298</v>
      </c>
      <c r="F1479" s="42" t="s">
        <v>360</v>
      </c>
      <c r="H1479" s="211"/>
      <c r="I1479" s="211"/>
      <c r="J1479" s="211"/>
      <c r="K1479" s="211"/>
      <c r="L1479" s="211"/>
      <c r="M1479" s="211"/>
      <c r="N1479" s="211"/>
      <c r="O1479" s="211"/>
      <c r="P1479" s="211"/>
    </row>
    <row r="1480" spans="1:16" x14ac:dyDescent="0.25">
      <c r="A1480" s="189" t="s">
        <v>7905</v>
      </c>
      <c r="B1480" s="189" t="s">
        <v>7907</v>
      </c>
      <c r="C1480" s="189" t="s">
        <v>358</v>
      </c>
      <c r="D1480" t="s">
        <v>294</v>
      </c>
      <c r="E1480" t="s">
        <v>298</v>
      </c>
      <c r="F1480" s="42" t="s">
        <v>360</v>
      </c>
      <c r="H1480" s="211"/>
      <c r="I1480" s="211"/>
      <c r="J1480" s="211"/>
      <c r="K1480" s="211"/>
      <c r="L1480" s="211"/>
      <c r="M1480" s="211"/>
      <c r="N1480" s="211"/>
      <c r="O1480" s="211"/>
      <c r="P1480" s="211"/>
    </row>
    <row r="1481" spans="1:16" x14ac:dyDescent="0.25">
      <c r="A1481" s="189" t="s">
        <v>7905</v>
      </c>
      <c r="B1481" s="189" t="s">
        <v>7908</v>
      </c>
      <c r="C1481" s="189" t="s">
        <v>358</v>
      </c>
      <c r="D1481" t="s">
        <v>328</v>
      </c>
      <c r="E1481" t="s">
        <v>329</v>
      </c>
      <c r="F1481" s="42" t="s">
        <v>150</v>
      </c>
      <c r="H1481" s="211"/>
      <c r="I1481" s="211"/>
      <c r="J1481" s="211"/>
      <c r="K1481" s="211"/>
      <c r="L1481" s="211"/>
      <c r="M1481" s="211"/>
      <c r="N1481" s="211"/>
      <c r="O1481" s="211"/>
      <c r="P1481" s="211"/>
    </row>
    <row r="1482" spans="1:16" x14ac:dyDescent="0.25">
      <c r="A1482" s="189" t="s">
        <v>7905</v>
      </c>
      <c r="B1482" s="189" t="s">
        <v>7909</v>
      </c>
      <c r="C1482" s="189" t="s">
        <v>358</v>
      </c>
      <c r="D1482" t="s">
        <v>328</v>
      </c>
      <c r="E1482" t="s">
        <v>329</v>
      </c>
      <c r="F1482" s="42" t="s">
        <v>150</v>
      </c>
      <c r="H1482" s="211"/>
      <c r="I1482" s="211"/>
      <c r="J1482" s="211"/>
      <c r="K1482" s="211"/>
      <c r="L1482" s="211"/>
      <c r="M1482" s="211"/>
      <c r="N1482" s="211"/>
      <c r="O1482" s="211"/>
      <c r="P1482" s="211"/>
    </row>
    <row r="1483" spans="1:16" x14ac:dyDescent="0.25">
      <c r="A1483" s="189" t="s">
        <v>7905</v>
      </c>
      <c r="B1483" s="189" t="s">
        <v>7910</v>
      </c>
      <c r="C1483" s="189" t="s">
        <v>358</v>
      </c>
      <c r="D1483" t="s">
        <v>328</v>
      </c>
      <c r="E1483" t="s">
        <v>349</v>
      </c>
      <c r="F1483" s="42" t="s">
        <v>360</v>
      </c>
      <c r="H1483" s="211"/>
      <c r="I1483" s="211"/>
      <c r="J1483" s="211"/>
      <c r="K1483" s="211"/>
      <c r="L1483" s="211"/>
      <c r="M1483" s="211"/>
      <c r="N1483" s="211"/>
      <c r="O1483" s="211"/>
      <c r="P1483" s="211"/>
    </row>
    <row r="1484" spans="1:16" x14ac:dyDescent="0.25">
      <c r="A1484" s="189" t="s">
        <v>7905</v>
      </c>
      <c r="B1484" s="189" t="s">
        <v>7911</v>
      </c>
      <c r="C1484" s="189" t="s">
        <v>358</v>
      </c>
      <c r="D1484" t="s">
        <v>328</v>
      </c>
      <c r="E1484" t="s">
        <v>329</v>
      </c>
      <c r="F1484" s="42" t="s">
        <v>360</v>
      </c>
      <c r="H1484" s="211"/>
      <c r="I1484" s="211"/>
      <c r="J1484" s="211"/>
      <c r="K1484" s="211"/>
      <c r="L1484" s="211"/>
      <c r="M1484" s="211"/>
      <c r="N1484" s="211"/>
      <c r="O1484" s="211"/>
      <c r="P1484" s="211"/>
    </row>
    <row r="1485" spans="1:16" x14ac:dyDescent="0.25">
      <c r="A1485" s="189" t="s">
        <v>7905</v>
      </c>
      <c r="B1485" s="189" t="s">
        <v>7912</v>
      </c>
      <c r="C1485" s="189" t="s">
        <v>358</v>
      </c>
      <c r="D1485" t="s">
        <v>328</v>
      </c>
      <c r="E1485" t="s">
        <v>329</v>
      </c>
      <c r="F1485" s="42" t="s">
        <v>360</v>
      </c>
      <c r="H1485" s="211"/>
      <c r="I1485" s="211"/>
      <c r="J1485" s="211"/>
      <c r="K1485" s="211"/>
      <c r="L1485" s="211"/>
      <c r="M1485" s="211"/>
      <c r="N1485" s="211"/>
      <c r="O1485" s="211"/>
      <c r="P1485" s="211"/>
    </row>
    <row r="1486" spans="1:16" x14ac:dyDescent="0.25">
      <c r="A1486" s="189" t="s">
        <v>7905</v>
      </c>
      <c r="B1486" s="189" t="s">
        <v>7913</v>
      </c>
      <c r="C1486" s="189" t="s">
        <v>358</v>
      </c>
      <c r="D1486" t="s">
        <v>328</v>
      </c>
      <c r="E1486" t="s">
        <v>349</v>
      </c>
      <c r="F1486" s="42" t="s">
        <v>360</v>
      </c>
      <c r="H1486" s="211"/>
      <c r="I1486" s="211"/>
      <c r="J1486" s="211"/>
      <c r="K1486" s="211"/>
      <c r="L1486" s="211"/>
      <c r="M1486" s="211"/>
      <c r="N1486" s="211"/>
      <c r="O1486" s="211"/>
      <c r="P1486" s="211"/>
    </row>
    <row r="1487" spans="1:16" x14ac:dyDescent="0.25">
      <c r="A1487" s="189" t="s">
        <v>7905</v>
      </c>
      <c r="B1487" s="189" t="s">
        <v>7914</v>
      </c>
      <c r="C1487" s="189" t="s">
        <v>358</v>
      </c>
      <c r="D1487" t="s">
        <v>328</v>
      </c>
      <c r="E1487" t="s">
        <v>349</v>
      </c>
      <c r="F1487" s="42" t="s">
        <v>150</v>
      </c>
      <c r="H1487" s="211"/>
      <c r="I1487" s="211"/>
      <c r="J1487" s="211"/>
      <c r="K1487" s="211"/>
      <c r="L1487" s="211"/>
      <c r="M1487" s="211"/>
      <c r="N1487" s="211"/>
      <c r="O1487" s="211"/>
      <c r="P1487" s="211"/>
    </row>
    <row r="1488" spans="1:16" x14ac:dyDescent="0.25">
      <c r="A1488" s="189" t="s">
        <v>7905</v>
      </c>
      <c r="B1488" s="189" t="s">
        <v>7915</v>
      </c>
      <c r="C1488" s="189" t="s">
        <v>358</v>
      </c>
      <c r="D1488" t="s">
        <v>328</v>
      </c>
      <c r="E1488" t="s">
        <v>329</v>
      </c>
      <c r="F1488" s="42" t="s">
        <v>150</v>
      </c>
      <c r="H1488" s="211"/>
      <c r="I1488" s="211"/>
      <c r="J1488" s="211"/>
      <c r="K1488" s="211"/>
      <c r="L1488" s="211"/>
      <c r="M1488" s="211"/>
      <c r="N1488" s="211"/>
      <c r="O1488" s="211"/>
      <c r="P1488" s="211"/>
    </row>
    <row r="1489" spans="1:16" x14ac:dyDescent="0.25">
      <c r="A1489" s="189" t="s">
        <v>7905</v>
      </c>
      <c r="B1489" s="189" t="s">
        <v>7916</v>
      </c>
      <c r="C1489" s="189" t="s">
        <v>358</v>
      </c>
      <c r="D1489" t="s">
        <v>328</v>
      </c>
      <c r="E1489" t="s">
        <v>349</v>
      </c>
      <c r="F1489" s="42" t="s">
        <v>360</v>
      </c>
      <c r="H1489" s="211"/>
      <c r="I1489" s="211"/>
      <c r="J1489" s="211"/>
      <c r="K1489" s="211"/>
      <c r="L1489" s="211"/>
      <c r="M1489" s="211"/>
      <c r="N1489" s="211"/>
      <c r="O1489" s="211"/>
      <c r="P1489" s="211"/>
    </row>
    <row r="1490" spans="1:16" x14ac:dyDescent="0.25">
      <c r="A1490" s="189" t="s">
        <v>7905</v>
      </c>
      <c r="B1490" s="189" t="s">
        <v>7917</v>
      </c>
      <c r="C1490" s="189" t="s">
        <v>358</v>
      </c>
      <c r="D1490" t="s">
        <v>328</v>
      </c>
      <c r="E1490" t="s">
        <v>349</v>
      </c>
      <c r="F1490" s="42" t="s">
        <v>360</v>
      </c>
      <c r="H1490" s="211"/>
      <c r="I1490" s="211"/>
      <c r="J1490" s="211"/>
      <c r="K1490" s="211"/>
      <c r="L1490" s="211"/>
      <c r="M1490" s="211"/>
      <c r="N1490" s="211"/>
      <c r="O1490" s="211"/>
      <c r="P1490" s="211"/>
    </row>
    <row r="1491" spans="1:16" x14ac:dyDescent="0.25">
      <c r="A1491" s="189" t="s">
        <v>7905</v>
      </c>
      <c r="B1491" s="189" t="s">
        <v>7918</v>
      </c>
      <c r="C1491" s="189" t="s">
        <v>358</v>
      </c>
      <c r="D1491" t="s">
        <v>341</v>
      </c>
      <c r="E1491" t="s">
        <v>342</v>
      </c>
      <c r="F1491" s="42" t="s">
        <v>360</v>
      </c>
      <c r="H1491" s="211"/>
      <c r="I1491" s="211"/>
      <c r="J1491" s="211"/>
      <c r="K1491" s="211"/>
      <c r="L1491" s="211"/>
      <c r="M1491" s="211"/>
      <c r="N1491" s="211"/>
      <c r="O1491" s="211"/>
      <c r="P1491" s="211"/>
    </row>
    <row r="1492" spans="1:16" x14ac:dyDescent="0.25">
      <c r="A1492" s="189" t="s">
        <v>7905</v>
      </c>
      <c r="B1492" s="189" t="s">
        <v>7919</v>
      </c>
      <c r="C1492" s="189" t="s">
        <v>358</v>
      </c>
      <c r="D1492" t="s">
        <v>328</v>
      </c>
      <c r="E1492" t="s">
        <v>349</v>
      </c>
      <c r="F1492" s="42" t="s">
        <v>360</v>
      </c>
      <c r="H1492" s="211"/>
      <c r="I1492" s="211"/>
      <c r="J1492" s="211"/>
      <c r="K1492" s="211"/>
      <c r="L1492" s="211"/>
      <c r="M1492" s="211"/>
      <c r="N1492" s="211"/>
      <c r="O1492" s="211"/>
      <c r="P1492" s="211"/>
    </row>
    <row r="1493" spans="1:16" x14ac:dyDescent="0.25">
      <c r="A1493" s="189" t="s">
        <v>7905</v>
      </c>
      <c r="B1493" s="189" t="s">
        <v>7920</v>
      </c>
      <c r="C1493" s="189" t="s">
        <v>358</v>
      </c>
      <c r="D1493" t="s">
        <v>328</v>
      </c>
      <c r="E1493" t="s">
        <v>329</v>
      </c>
      <c r="F1493" s="42" t="s">
        <v>150</v>
      </c>
      <c r="H1493" s="211"/>
      <c r="I1493" s="211"/>
      <c r="J1493" s="211"/>
      <c r="K1493" s="211"/>
      <c r="L1493" s="211"/>
      <c r="M1493" s="211"/>
      <c r="N1493" s="211"/>
      <c r="O1493" s="211"/>
      <c r="P1493" s="211"/>
    </row>
    <row r="1494" spans="1:16" x14ac:dyDescent="0.25">
      <c r="A1494" s="189" t="s">
        <v>7905</v>
      </c>
      <c r="B1494" s="189" t="s">
        <v>7921</v>
      </c>
      <c r="C1494" s="189" t="s">
        <v>358</v>
      </c>
      <c r="D1494" t="s">
        <v>328</v>
      </c>
      <c r="E1494" t="s">
        <v>349</v>
      </c>
      <c r="F1494" s="42" t="s">
        <v>360</v>
      </c>
      <c r="H1494" s="211"/>
      <c r="I1494" s="211"/>
      <c r="J1494" s="211"/>
      <c r="K1494" s="211"/>
      <c r="L1494" s="211"/>
      <c r="M1494" s="211"/>
      <c r="N1494" s="211"/>
      <c r="O1494" s="211"/>
      <c r="P1494" s="211"/>
    </row>
    <row r="1495" spans="1:16" x14ac:dyDescent="0.25">
      <c r="A1495" s="189" t="s">
        <v>7905</v>
      </c>
      <c r="B1495" s="189" t="s">
        <v>7922</v>
      </c>
      <c r="C1495" s="189" t="s">
        <v>358</v>
      </c>
      <c r="D1495" t="s">
        <v>328</v>
      </c>
      <c r="E1495" t="s">
        <v>329</v>
      </c>
      <c r="F1495" s="42" t="s">
        <v>150</v>
      </c>
      <c r="H1495" s="211"/>
      <c r="I1495" s="211"/>
      <c r="J1495" s="211"/>
      <c r="K1495" s="211"/>
      <c r="L1495" s="211"/>
      <c r="M1495" s="211"/>
      <c r="N1495" s="211"/>
      <c r="O1495" s="211"/>
      <c r="P1495" s="211"/>
    </row>
    <row r="1496" spans="1:16" x14ac:dyDescent="0.25">
      <c r="A1496" s="189" t="s">
        <v>7905</v>
      </c>
      <c r="B1496" s="189" t="s">
        <v>7923</v>
      </c>
      <c r="C1496" s="189" t="s">
        <v>358</v>
      </c>
      <c r="D1496" t="s">
        <v>328</v>
      </c>
      <c r="E1496" t="s">
        <v>329</v>
      </c>
      <c r="F1496" s="42" t="s">
        <v>360</v>
      </c>
      <c r="H1496" s="211"/>
      <c r="I1496" s="211"/>
      <c r="J1496" s="211"/>
      <c r="K1496" s="211"/>
      <c r="L1496" s="211"/>
      <c r="M1496" s="211"/>
      <c r="N1496" s="211"/>
      <c r="O1496" s="211"/>
      <c r="P1496" s="211"/>
    </row>
    <row r="1497" spans="1:16" x14ac:dyDescent="0.25">
      <c r="A1497" s="189" t="s">
        <v>7905</v>
      </c>
      <c r="B1497" s="189" t="s">
        <v>7924</v>
      </c>
      <c r="C1497" s="189" t="s">
        <v>358</v>
      </c>
      <c r="D1497" t="s">
        <v>294</v>
      </c>
      <c r="E1497" t="s">
        <v>351</v>
      </c>
      <c r="F1497" s="42" t="s">
        <v>360</v>
      </c>
      <c r="H1497" s="211"/>
      <c r="I1497" s="211"/>
      <c r="J1497" s="211"/>
      <c r="K1497" s="211"/>
      <c r="L1497" s="211"/>
      <c r="M1497" s="211"/>
      <c r="N1497" s="211"/>
      <c r="O1497" s="211"/>
      <c r="P1497" s="211"/>
    </row>
    <row r="1498" spans="1:16" x14ac:dyDescent="0.25">
      <c r="A1498" s="189" t="s">
        <v>7905</v>
      </c>
      <c r="B1498" s="189" t="s">
        <v>7925</v>
      </c>
      <c r="C1498" s="189" t="s">
        <v>358</v>
      </c>
      <c r="D1498" t="s">
        <v>341</v>
      </c>
      <c r="E1498" t="s">
        <v>342</v>
      </c>
      <c r="F1498" s="42" t="s">
        <v>360</v>
      </c>
      <c r="H1498" s="211"/>
      <c r="I1498" s="211"/>
      <c r="J1498" s="211"/>
      <c r="K1498" s="211"/>
      <c r="L1498" s="211"/>
      <c r="M1498" s="211"/>
      <c r="N1498" s="211"/>
      <c r="O1498" s="211"/>
      <c r="P1498" s="211"/>
    </row>
    <row r="1499" spans="1:16" x14ac:dyDescent="0.25">
      <c r="A1499" s="189" t="s">
        <v>7905</v>
      </c>
      <c r="B1499" s="189" t="s">
        <v>7926</v>
      </c>
      <c r="C1499" s="189" t="s">
        <v>358</v>
      </c>
      <c r="D1499" t="s">
        <v>341</v>
      </c>
      <c r="E1499" t="s">
        <v>342</v>
      </c>
      <c r="F1499" s="42" t="s">
        <v>360</v>
      </c>
      <c r="H1499" s="211"/>
      <c r="I1499" s="211"/>
      <c r="J1499" s="211"/>
      <c r="K1499" s="211"/>
      <c r="L1499" s="211"/>
      <c r="M1499" s="211"/>
      <c r="N1499" s="211"/>
      <c r="O1499" s="211"/>
      <c r="P1499" s="211"/>
    </row>
    <row r="1500" spans="1:16" x14ac:dyDescent="0.25">
      <c r="A1500" s="189" t="s">
        <v>7905</v>
      </c>
      <c r="B1500" s="189" t="s">
        <v>7927</v>
      </c>
      <c r="C1500" s="189" t="s">
        <v>358</v>
      </c>
      <c r="D1500" t="s">
        <v>341</v>
      </c>
      <c r="E1500" t="s">
        <v>342</v>
      </c>
      <c r="F1500" s="42" t="s">
        <v>360</v>
      </c>
      <c r="H1500" s="211"/>
      <c r="I1500" s="211"/>
      <c r="J1500" s="211"/>
      <c r="K1500" s="211"/>
      <c r="L1500" s="211"/>
      <c r="M1500" s="211"/>
      <c r="N1500" s="211"/>
      <c r="O1500" s="211"/>
      <c r="P1500" s="211"/>
    </row>
    <row r="1501" spans="1:16" x14ac:dyDescent="0.25">
      <c r="A1501" s="189" t="s">
        <v>7905</v>
      </c>
      <c r="B1501" s="189" t="s">
        <v>7928</v>
      </c>
      <c r="C1501" s="189" t="s">
        <v>358</v>
      </c>
      <c r="D1501" t="s">
        <v>341</v>
      </c>
      <c r="E1501" t="s">
        <v>342</v>
      </c>
      <c r="F1501" s="42" t="s">
        <v>360</v>
      </c>
      <c r="H1501" s="211"/>
      <c r="I1501" s="211"/>
      <c r="J1501" s="211"/>
      <c r="K1501" s="211"/>
      <c r="L1501" s="211"/>
      <c r="M1501" s="211"/>
      <c r="N1501" s="211"/>
      <c r="O1501" s="211"/>
      <c r="P1501" s="211"/>
    </row>
    <row r="1502" spans="1:16" x14ac:dyDescent="0.25">
      <c r="A1502" s="189" t="s">
        <v>7905</v>
      </c>
      <c r="B1502" s="189" t="s">
        <v>7929</v>
      </c>
      <c r="C1502" s="189" t="s">
        <v>358</v>
      </c>
      <c r="D1502" t="s">
        <v>341</v>
      </c>
      <c r="E1502" t="s">
        <v>342</v>
      </c>
      <c r="F1502" s="42" t="s">
        <v>360</v>
      </c>
      <c r="H1502" s="211"/>
      <c r="I1502" s="211"/>
      <c r="J1502" s="211"/>
      <c r="K1502" s="211"/>
      <c r="L1502" s="211"/>
      <c r="M1502" s="211"/>
      <c r="N1502" s="211"/>
      <c r="O1502" s="211"/>
      <c r="P1502" s="211"/>
    </row>
    <row r="1503" spans="1:16" x14ac:dyDescent="0.25">
      <c r="A1503" s="189" t="s">
        <v>7905</v>
      </c>
      <c r="B1503" s="189" t="s">
        <v>7930</v>
      </c>
      <c r="C1503" s="189" t="s">
        <v>358</v>
      </c>
      <c r="D1503" t="s">
        <v>341</v>
      </c>
      <c r="E1503" t="s">
        <v>342</v>
      </c>
      <c r="F1503" s="42" t="s">
        <v>360</v>
      </c>
      <c r="H1503" s="211"/>
      <c r="I1503" s="211"/>
      <c r="J1503" s="211"/>
      <c r="K1503" s="211"/>
      <c r="L1503" s="211"/>
      <c r="M1503" s="211"/>
      <c r="N1503" s="211"/>
      <c r="O1503" s="211"/>
      <c r="P1503" s="211"/>
    </row>
    <row r="1504" spans="1:16" x14ac:dyDescent="0.25">
      <c r="A1504" s="189" t="s">
        <v>7905</v>
      </c>
      <c r="B1504" s="189" t="s">
        <v>7931</v>
      </c>
      <c r="C1504" s="189" t="s">
        <v>358</v>
      </c>
      <c r="D1504" t="s">
        <v>341</v>
      </c>
      <c r="E1504" t="s">
        <v>342</v>
      </c>
      <c r="F1504" s="42" t="s">
        <v>360</v>
      </c>
      <c r="H1504" s="211"/>
      <c r="I1504" s="211"/>
      <c r="J1504" s="211"/>
      <c r="K1504" s="211"/>
      <c r="L1504" s="211"/>
      <c r="M1504" s="211"/>
      <c r="N1504" s="211"/>
      <c r="O1504" s="211"/>
      <c r="P1504" s="211"/>
    </row>
    <row r="1505" spans="1:16" x14ac:dyDescent="0.25">
      <c r="A1505" s="189" t="s">
        <v>7905</v>
      </c>
      <c r="B1505" s="189" t="s">
        <v>7932</v>
      </c>
      <c r="C1505" s="189" t="s">
        <v>358</v>
      </c>
      <c r="D1505" t="s">
        <v>341</v>
      </c>
      <c r="E1505" t="s">
        <v>342</v>
      </c>
      <c r="F1505" s="42" t="s">
        <v>360</v>
      </c>
      <c r="H1505" s="211"/>
      <c r="I1505" s="211"/>
      <c r="J1505" s="211"/>
      <c r="K1505" s="211"/>
      <c r="L1505" s="211"/>
      <c r="M1505" s="211"/>
      <c r="N1505" s="211"/>
      <c r="O1505" s="211"/>
      <c r="P1505" s="211"/>
    </row>
    <row r="1506" spans="1:16" x14ac:dyDescent="0.25">
      <c r="A1506" s="189" t="s">
        <v>7905</v>
      </c>
      <c r="B1506" s="189" t="s">
        <v>7933</v>
      </c>
      <c r="C1506" s="189" t="s">
        <v>358</v>
      </c>
      <c r="D1506" t="s">
        <v>341</v>
      </c>
      <c r="E1506" t="s">
        <v>342</v>
      </c>
      <c r="F1506" s="42" t="s">
        <v>360</v>
      </c>
      <c r="H1506" s="211"/>
      <c r="I1506" s="211"/>
      <c r="J1506" s="211"/>
      <c r="K1506" s="211"/>
      <c r="L1506" s="211"/>
      <c r="M1506" s="211"/>
      <c r="N1506" s="211"/>
      <c r="O1506" s="211"/>
      <c r="P1506" s="211"/>
    </row>
    <row r="1507" spans="1:16" x14ac:dyDescent="0.25">
      <c r="A1507" s="189" t="s">
        <v>7905</v>
      </c>
      <c r="B1507" s="189" t="s">
        <v>7934</v>
      </c>
      <c r="C1507" s="189" t="s">
        <v>358</v>
      </c>
      <c r="D1507" t="s">
        <v>341</v>
      </c>
      <c r="E1507" t="s">
        <v>342</v>
      </c>
      <c r="F1507" s="42" t="s">
        <v>360</v>
      </c>
      <c r="H1507" s="211"/>
      <c r="I1507" s="211"/>
      <c r="J1507" s="211"/>
      <c r="K1507" s="211"/>
      <c r="L1507" s="211"/>
      <c r="M1507" s="211"/>
      <c r="N1507" s="211"/>
      <c r="O1507" s="211"/>
      <c r="P1507" s="211"/>
    </row>
    <row r="1508" spans="1:16" x14ac:dyDescent="0.25">
      <c r="A1508" s="189" t="s">
        <v>7905</v>
      </c>
      <c r="B1508" s="189" t="s">
        <v>7935</v>
      </c>
      <c r="C1508" s="189" t="s">
        <v>358</v>
      </c>
      <c r="D1508" t="s">
        <v>341</v>
      </c>
      <c r="E1508" t="s">
        <v>342</v>
      </c>
      <c r="F1508" s="42" t="s">
        <v>360</v>
      </c>
      <c r="H1508" s="211"/>
      <c r="I1508" s="211"/>
      <c r="J1508" s="211"/>
      <c r="K1508" s="211"/>
      <c r="L1508" s="211"/>
      <c r="M1508" s="211"/>
      <c r="N1508" s="211"/>
      <c r="O1508" s="211"/>
      <c r="P1508" s="211"/>
    </row>
    <row r="1509" spans="1:16" x14ac:dyDescent="0.25">
      <c r="A1509" s="189" t="s">
        <v>7905</v>
      </c>
      <c r="B1509" s="189" t="s">
        <v>7936</v>
      </c>
      <c r="C1509" s="189" t="s">
        <v>358</v>
      </c>
      <c r="D1509" t="s">
        <v>341</v>
      </c>
      <c r="E1509" t="s">
        <v>342</v>
      </c>
      <c r="F1509" s="42" t="s">
        <v>360</v>
      </c>
      <c r="H1509" s="211"/>
      <c r="I1509" s="211"/>
      <c r="J1509" s="211"/>
      <c r="K1509" s="211"/>
      <c r="L1509" s="211"/>
      <c r="M1509" s="211"/>
      <c r="N1509" s="211"/>
      <c r="O1509" s="211"/>
      <c r="P1509" s="211"/>
    </row>
    <row r="1510" spans="1:16" x14ac:dyDescent="0.25">
      <c r="A1510" s="189" t="s">
        <v>7905</v>
      </c>
      <c r="B1510" s="189" t="s">
        <v>7937</v>
      </c>
      <c r="C1510" s="189" t="s">
        <v>358</v>
      </c>
      <c r="D1510" t="s">
        <v>341</v>
      </c>
      <c r="E1510" t="s">
        <v>342</v>
      </c>
      <c r="F1510" s="42" t="s">
        <v>360</v>
      </c>
      <c r="H1510" s="211"/>
      <c r="I1510" s="211"/>
      <c r="J1510" s="211"/>
      <c r="K1510" s="211"/>
      <c r="L1510" s="211"/>
      <c r="M1510" s="211"/>
      <c r="N1510" s="211"/>
      <c r="O1510" s="211"/>
      <c r="P1510" s="211"/>
    </row>
    <row r="1511" spans="1:16" x14ac:dyDescent="0.25">
      <c r="A1511" s="189" t="s">
        <v>7905</v>
      </c>
      <c r="B1511" s="189" t="s">
        <v>7938</v>
      </c>
      <c r="C1511" s="189" t="s">
        <v>358</v>
      </c>
      <c r="D1511" t="s">
        <v>341</v>
      </c>
      <c r="E1511" t="s">
        <v>342</v>
      </c>
      <c r="F1511" s="42" t="s">
        <v>360</v>
      </c>
      <c r="H1511" s="211"/>
      <c r="I1511" s="211"/>
      <c r="J1511" s="211"/>
      <c r="K1511" s="211"/>
      <c r="L1511" s="211"/>
      <c r="M1511" s="211"/>
      <c r="N1511" s="211"/>
      <c r="O1511" s="211"/>
      <c r="P1511" s="211"/>
    </row>
    <row r="1512" spans="1:16" x14ac:dyDescent="0.25">
      <c r="A1512" s="189" t="s">
        <v>7905</v>
      </c>
      <c r="B1512" s="189" t="s">
        <v>7939</v>
      </c>
      <c r="C1512" s="189" t="s">
        <v>358</v>
      </c>
      <c r="D1512" t="s">
        <v>341</v>
      </c>
      <c r="E1512" t="s">
        <v>342</v>
      </c>
      <c r="F1512" s="42" t="s">
        <v>360</v>
      </c>
      <c r="H1512" s="211"/>
      <c r="I1512" s="211"/>
      <c r="J1512" s="211"/>
      <c r="K1512" s="211"/>
      <c r="L1512" s="211"/>
      <c r="M1512" s="211"/>
      <c r="N1512" s="211"/>
      <c r="O1512" s="211"/>
      <c r="P1512" s="211"/>
    </row>
    <row r="1513" spans="1:16" x14ac:dyDescent="0.25">
      <c r="A1513" s="189" t="s">
        <v>7905</v>
      </c>
      <c r="B1513" s="189" t="s">
        <v>7940</v>
      </c>
      <c r="C1513" s="189" t="s">
        <v>358</v>
      </c>
      <c r="D1513" t="s">
        <v>341</v>
      </c>
      <c r="E1513" t="s">
        <v>342</v>
      </c>
      <c r="F1513" s="42" t="s">
        <v>360</v>
      </c>
      <c r="H1513" s="211"/>
      <c r="I1513" s="211"/>
      <c r="J1513" s="211"/>
      <c r="K1513" s="211"/>
      <c r="L1513" s="211"/>
      <c r="M1513" s="211"/>
      <c r="N1513" s="211"/>
      <c r="O1513" s="211"/>
      <c r="P1513" s="211"/>
    </row>
    <row r="1514" spans="1:16" x14ac:dyDescent="0.25">
      <c r="A1514" s="189" t="s">
        <v>7905</v>
      </c>
      <c r="B1514" s="189" t="s">
        <v>7941</v>
      </c>
      <c r="C1514" s="189" t="s">
        <v>358</v>
      </c>
      <c r="D1514" t="s">
        <v>341</v>
      </c>
      <c r="E1514" t="s">
        <v>342</v>
      </c>
      <c r="F1514" s="42" t="s">
        <v>360</v>
      </c>
      <c r="H1514" s="211"/>
      <c r="I1514" s="211"/>
      <c r="J1514" s="211"/>
      <c r="K1514" s="211"/>
      <c r="L1514" s="211"/>
      <c r="M1514" s="211"/>
      <c r="N1514" s="211"/>
      <c r="O1514" s="211"/>
      <c r="P1514" s="211"/>
    </row>
    <row r="1515" spans="1:16" x14ac:dyDescent="0.25">
      <c r="A1515" s="189" t="s">
        <v>7905</v>
      </c>
      <c r="B1515" s="189" t="s">
        <v>7942</v>
      </c>
      <c r="C1515" s="189" t="s">
        <v>358</v>
      </c>
      <c r="D1515" t="s">
        <v>341</v>
      </c>
      <c r="E1515" t="s">
        <v>342</v>
      </c>
      <c r="F1515" s="42" t="s">
        <v>360</v>
      </c>
      <c r="H1515" s="211"/>
      <c r="I1515" s="211"/>
      <c r="J1515" s="211"/>
      <c r="K1515" s="211"/>
      <c r="L1515" s="211"/>
      <c r="M1515" s="211"/>
      <c r="N1515" s="211"/>
      <c r="O1515" s="211"/>
      <c r="P1515" s="211"/>
    </row>
    <row r="1516" spans="1:16" x14ac:dyDescent="0.25">
      <c r="A1516" s="189" t="s">
        <v>7905</v>
      </c>
      <c r="B1516" s="189" t="s">
        <v>7943</v>
      </c>
      <c r="C1516" s="189" t="s">
        <v>358</v>
      </c>
      <c r="D1516" t="s">
        <v>341</v>
      </c>
      <c r="E1516" t="s">
        <v>342</v>
      </c>
      <c r="F1516" s="42" t="s">
        <v>360</v>
      </c>
      <c r="H1516" s="211"/>
      <c r="I1516" s="211"/>
      <c r="J1516" s="211"/>
      <c r="K1516" s="211"/>
      <c r="L1516" s="211"/>
      <c r="M1516" s="211"/>
      <c r="N1516" s="211"/>
      <c r="O1516" s="211"/>
      <c r="P1516" s="211"/>
    </row>
    <row r="1517" spans="1:16" x14ac:dyDescent="0.25">
      <c r="A1517" s="189" t="s">
        <v>7905</v>
      </c>
      <c r="B1517" s="189" t="s">
        <v>7944</v>
      </c>
      <c r="C1517" s="189" t="s">
        <v>358</v>
      </c>
      <c r="D1517" t="s">
        <v>341</v>
      </c>
      <c r="E1517" t="s">
        <v>342</v>
      </c>
      <c r="F1517" s="42" t="s">
        <v>360</v>
      </c>
      <c r="H1517" s="211"/>
      <c r="I1517" s="211"/>
      <c r="J1517" s="211"/>
      <c r="K1517" s="211"/>
      <c r="L1517" s="211"/>
      <c r="M1517" s="211"/>
      <c r="N1517" s="211"/>
      <c r="O1517" s="211"/>
      <c r="P1517" s="211"/>
    </row>
    <row r="1518" spans="1:16" x14ac:dyDescent="0.25">
      <c r="A1518" s="189" t="s">
        <v>7905</v>
      </c>
      <c r="B1518" s="189" t="s">
        <v>7945</v>
      </c>
      <c r="C1518" s="189" t="s">
        <v>358</v>
      </c>
      <c r="D1518" t="s">
        <v>341</v>
      </c>
      <c r="E1518" t="s">
        <v>342</v>
      </c>
      <c r="F1518" s="42" t="s">
        <v>360</v>
      </c>
      <c r="H1518" s="211"/>
      <c r="I1518" s="211"/>
      <c r="J1518" s="211"/>
      <c r="K1518" s="211"/>
      <c r="L1518" s="211"/>
      <c r="M1518" s="211"/>
      <c r="N1518" s="211"/>
      <c r="O1518" s="211"/>
      <c r="P1518" s="211"/>
    </row>
    <row r="1519" spans="1:16" x14ac:dyDescent="0.25">
      <c r="A1519" s="189" t="s">
        <v>7905</v>
      </c>
      <c r="B1519" s="189" t="s">
        <v>7946</v>
      </c>
      <c r="C1519" s="189" t="s">
        <v>358</v>
      </c>
      <c r="D1519" t="s">
        <v>341</v>
      </c>
      <c r="E1519" t="s">
        <v>342</v>
      </c>
      <c r="F1519" s="42" t="s">
        <v>360</v>
      </c>
      <c r="H1519" s="211"/>
      <c r="I1519" s="211"/>
      <c r="J1519" s="211"/>
      <c r="K1519" s="211"/>
      <c r="L1519" s="211"/>
      <c r="M1519" s="211"/>
      <c r="N1519" s="211"/>
      <c r="O1519" s="211"/>
      <c r="P1519" s="211"/>
    </row>
    <row r="1520" spans="1:16" x14ac:dyDescent="0.25">
      <c r="A1520" s="189" t="s">
        <v>7905</v>
      </c>
      <c r="B1520" s="189" t="s">
        <v>7947</v>
      </c>
      <c r="C1520" s="189" t="s">
        <v>358</v>
      </c>
      <c r="D1520" t="s">
        <v>341</v>
      </c>
      <c r="E1520" t="s">
        <v>342</v>
      </c>
      <c r="F1520" s="42" t="s">
        <v>360</v>
      </c>
      <c r="H1520" s="211"/>
      <c r="I1520" s="211"/>
      <c r="J1520" s="211"/>
      <c r="K1520" s="211"/>
      <c r="L1520" s="211"/>
      <c r="M1520" s="211"/>
      <c r="N1520" s="211"/>
      <c r="O1520" s="211"/>
      <c r="P1520" s="211"/>
    </row>
    <row r="1521" spans="1:16" x14ac:dyDescent="0.25">
      <c r="A1521" s="189" t="s">
        <v>7905</v>
      </c>
      <c r="B1521" s="189" t="s">
        <v>7948</v>
      </c>
      <c r="C1521" s="189" t="s">
        <v>358</v>
      </c>
      <c r="D1521" t="s">
        <v>341</v>
      </c>
      <c r="E1521" t="s">
        <v>342</v>
      </c>
      <c r="F1521" s="42" t="s">
        <v>360</v>
      </c>
      <c r="H1521" s="211"/>
      <c r="I1521" s="211"/>
      <c r="J1521" s="211"/>
      <c r="K1521" s="211"/>
      <c r="L1521" s="211"/>
      <c r="M1521" s="211"/>
      <c r="N1521" s="211"/>
      <c r="O1521" s="211"/>
      <c r="P1521" s="211"/>
    </row>
    <row r="1522" spans="1:16" x14ac:dyDescent="0.25">
      <c r="A1522" s="189" t="s">
        <v>7905</v>
      </c>
      <c r="B1522" s="189" t="s">
        <v>7949</v>
      </c>
      <c r="C1522" s="189" t="s">
        <v>358</v>
      </c>
      <c r="D1522" t="s">
        <v>341</v>
      </c>
      <c r="E1522" t="s">
        <v>342</v>
      </c>
      <c r="F1522" s="42" t="s">
        <v>360</v>
      </c>
      <c r="H1522" s="211"/>
      <c r="I1522" s="211"/>
      <c r="J1522" s="211"/>
      <c r="K1522" s="211"/>
      <c r="L1522" s="211"/>
      <c r="M1522" s="211"/>
      <c r="N1522" s="211"/>
      <c r="O1522" s="211"/>
      <c r="P1522" s="211"/>
    </row>
    <row r="1523" spans="1:16" x14ac:dyDescent="0.25">
      <c r="A1523" s="189" t="s">
        <v>7905</v>
      </c>
      <c r="B1523" s="189" t="s">
        <v>7950</v>
      </c>
      <c r="C1523" s="189" t="s">
        <v>358</v>
      </c>
      <c r="D1523" t="s">
        <v>341</v>
      </c>
      <c r="E1523" t="s">
        <v>342</v>
      </c>
      <c r="F1523" s="42" t="s">
        <v>360</v>
      </c>
      <c r="H1523" s="211"/>
      <c r="I1523" s="211"/>
      <c r="J1523" s="211"/>
      <c r="K1523" s="211"/>
      <c r="L1523" s="211"/>
      <c r="M1523" s="211"/>
      <c r="N1523" s="211"/>
      <c r="O1523" s="211"/>
      <c r="P1523" s="211"/>
    </row>
    <row r="1524" spans="1:16" x14ac:dyDescent="0.25">
      <c r="A1524" s="189" t="s">
        <v>7905</v>
      </c>
      <c r="B1524" s="189" t="s">
        <v>7951</v>
      </c>
      <c r="C1524" s="189" t="s">
        <v>358</v>
      </c>
      <c r="D1524" t="s">
        <v>341</v>
      </c>
      <c r="E1524" t="s">
        <v>342</v>
      </c>
      <c r="F1524" s="42" t="s">
        <v>360</v>
      </c>
      <c r="H1524" s="211"/>
      <c r="I1524" s="211"/>
      <c r="J1524" s="211"/>
      <c r="K1524" s="211"/>
      <c r="L1524" s="211"/>
      <c r="M1524" s="211"/>
      <c r="N1524" s="211"/>
      <c r="O1524" s="211"/>
      <c r="P1524" s="211"/>
    </row>
    <row r="1525" spans="1:16" x14ac:dyDescent="0.25">
      <c r="A1525" s="189" t="s">
        <v>7905</v>
      </c>
      <c r="B1525" s="189" t="s">
        <v>7952</v>
      </c>
      <c r="C1525" s="189" t="s">
        <v>358</v>
      </c>
      <c r="D1525" t="s">
        <v>341</v>
      </c>
      <c r="E1525" t="s">
        <v>342</v>
      </c>
      <c r="F1525" s="42" t="s">
        <v>360</v>
      </c>
      <c r="H1525" s="211"/>
      <c r="I1525" s="211"/>
      <c r="J1525" s="211"/>
      <c r="K1525" s="211"/>
      <c r="L1525" s="211"/>
      <c r="M1525" s="211"/>
      <c r="N1525" s="211"/>
      <c r="O1525" s="211"/>
      <c r="P1525" s="211"/>
    </row>
    <row r="1526" spans="1:16" x14ac:dyDescent="0.25">
      <c r="A1526" s="189" t="s">
        <v>7905</v>
      </c>
      <c r="B1526" s="189" t="s">
        <v>7953</v>
      </c>
      <c r="C1526" s="189" t="s">
        <v>358</v>
      </c>
      <c r="D1526" t="s">
        <v>341</v>
      </c>
      <c r="E1526" t="s">
        <v>342</v>
      </c>
      <c r="F1526" s="42" t="s">
        <v>360</v>
      </c>
      <c r="H1526" s="211"/>
      <c r="I1526" s="211"/>
      <c r="J1526" s="211"/>
      <c r="K1526" s="211"/>
      <c r="L1526" s="211"/>
      <c r="M1526" s="211"/>
      <c r="N1526" s="211"/>
      <c r="O1526" s="211"/>
      <c r="P1526" s="211"/>
    </row>
    <row r="1527" spans="1:16" x14ac:dyDescent="0.25">
      <c r="A1527" s="189" t="s">
        <v>7905</v>
      </c>
      <c r="B1527" s="189" t="s">
        <v>7954</v>
      </c>
      <c r="C1527" s="189" t="s">
        <v>358</v>
      </c>
      <c r="D1527" t="s">
        <v>295</v>
      </c>
      <c r="E1527" t="s">
        <v>532</v>
      </c>
      <c r="F1527" s="42" t="s">
        <v>360</v>
      </c>
      <c r="H1527" s="211"/>
      <c r="I1527" s="211"/>
      <c r="J1527" s="211"/>
      <c r="K1527" s="211"/>
      <c r="L1527" s="211"/>
      <c r="M1527" s="211"/>
      <c r="N1527" s="211"/>
      <c r="O1527" s="211"/>
      <c r="P1527" s="211"/>
    </row>
    <row r="1528" spans="1:16" x14ac:dyDescent="0.25">
      <c r="A1528" s="189" t="s">
        <v>7905</v>
      </c>
      <c r="B1528" s="189" t="s">
        <v>7955</v>
      </c>
      <c r="C1528" s="189" t="s">
        <v>358</v>
      </c>
      <c r="D1528" t="s">
        <v>341</v>
      </c>
      <c r="E1528" t="s">
        <v>342</v>
      </c>
      <c r="F1528" s="42" t="s">
        <v>360</v>
      </c>
      <c r="H1528" s="211"/>
      <c r="I1528" s="211"/>
      <c r="J1528" s="211"/>
      <c r="K1528" s="211"/>
      <c r="L1528" s="211"/>
      <c r="M1528" s="211"/>
      <c r="N1528" s="211"/>
      <c r="O1528" s="211"/>
      <c r="P1528" s="211"/>
    </row>
    <row r="1529" spans="1:16" x14ac:dyDescent="0.25">
      <c r="A1529" s="189" t="s">
        <v>7905</v>
      </c>
      <c r="B1529" s="189" t="s">
        <v>7956</v>
      </c>
      <c r="C1529" s="189" t="s">
        <v>358</v>
      </c>
      <c r="D1529" t="s">
        <v>341</v>
      </c>
      <c r="E1529" t="s">
        <v>342</v>
      </c>
      <c r="F1529" s="42" t="s">
        <v>360</v>
      </c>
      <c r="H1529" s="211"/>
      <c r="I1529" s="211"/>
      <c r="J1529" s="211"/>
      <c r="K1529" s="211"/>
      <c r="L1529" s="211"/>
      <c r="M1529" s="211"/>
      <c r="N1529" s="211"/>
      <c r="O1529" s="211"/>
      <c r="P1529" s="211"/>
    </row>
    <row r="1530" spans="1:16" x14ac:dyDescent="0.25">
      <c r="A1530" s="189" t="s">
        <v>7905</v>
      </c>
      <c r="B1530" s="189" t="s">
        <v>7957</v>
      </c>
      <c r="C1530" s="189" t="s">
        <v>358</v>
      </c>
      <c r="D1530" t="s">
        <v>341</v>
      </c>
      <c r="E1530" t="s">
        <v>342</v>
      </c>
      <c r="F1530" s="42" t="s">
        <v>360</v>
      </c>
      <c r="H1530" s="211"/>
      <c r="I1530" s="211"/>
      <c r="J1530" s="211"/>
      <c r="K1530" s="211"/>
      <c r="L1530" s="211"/>
      <c r="M1530" s="211"/>
      <c r="N1530" s="211"/>
      <c r="O1530" s="211"/>
      <c r="P1530" s="211"/>
    </row>
    <row r="1531" spans="1:16" x14ac:dyDescent="0.25">
      <c r="A1531" s="189" t="s">
        <v>7905</v>
      </c>
      <c r="B1531" s="189" t="s">
        <v>7958</v>
      </c>
      <c r="C1531" s="189" t="s">
        <v>358</v>
      </c>
      <c r="D1531" t="s">
        <v>341</v>
      </c>
      <c r="E1531" t="s">
        <v>342</v>
      </c>
      <c r="F1531" s="42" t="s">
        <v>360</v>
      </c>
      <c r="H1531" s="211"/>
      <c r="I1531" s="211"/>
      <c r="J1531" s="211"/>
      <c r="K1531" s="211"/>
      <c r="L1531" s="211"/>
      <c r="M1531" s="211"/>
      <c r="N1531" s="211"/>
      <c r="O1531" s="211"/>
      <c r="P1531" s="211"/>
    </row>
    <row r="1532" spans="1:16" x14ac:dyDescent="0.25">
      <c r="A1532" s="189" t="s">
        <v>7905</v>
      </c>
      <c r="B1532" s="189" t="s">
        <v>7959</v>
      </c>
      <c r="C1532" s="189" t="s">
        <v>358</v>
      </c>
      <c r="D1532" t="s">
        <v>341</v>
      </c>
      <c r="E1532" t="s">
        <v>342</v>
      </c>
      <c r="F1532" s="42" t="s">
        <v>360</v>
      </c>
      <c r="H1532" s="211"/>
      <c r="I1532" s="211"/>
      <c r="J1532" s="211"/>
      <c r="K1532" s="211"/>
      <c r="L1532" s="211"/>
      <c r="M1532" s="211"/>
      <c r="N1532" s="211"/>
      <c r="O1532" s="211"/>
      <c r="P1532" s="211"/>
    </row>
    <row r="1533" spans="1:16" x14ac:dyDescent="0.25">
      <c r="A1533" s="189" t="s">
        <v>7905</v>
      </c>
      <c r="B1533" s="189" t="s">
        <v>7960</v>
      </c>
      <c r="C1533" s="189" t="s">
        <v>358</v>
      </c>
      <c r="D1533" t="s">
        <v>330</v>
      </c>
      <c r="E1533" t="s">
        <v>561</v>
      </c>
      <c r="F1533" s="42" t="s">
        <v>360</v>
      </c>
      <c r="H1533" s="211"/>
      <c r="I1533" s="211"/>
      <c r="J1533" s="211"/>
      <c r="K1533" s="211"/>
      <c r="L1533" s="211"/>
      <c r="M1533" s="211"/>
      <c r="N1533" s="211"/>
      <c r="O1533" s="211"/>
      <c r="P1533" s="211"/>
    </row>
    <row r="1534" spans="1:16" x14ac:dyDescent="0.25">
      <c r="A1534" s="189" t="s">
        <v>7905</v>
      </c>
      <c r="B1534" s="189" t="s">
        <v>7961</v>
      </c>
      <c r="C1534" s="189" t="s">
        <v>358</v>
      </c>
      <c r="D1534" t="s">
        <v>341</v>
      </c>
      <c r="E1534" t="s">
        <v>342</v>
      </c>
      <c r="F1534" s="42" t="s">
        <v>360</v>
      </c>
      <c r="H1534" s="211"/>
      <c r="I1534" s="211"/>
      <c r="J1534" s="211"/>
      <c r="K1534" s="211"/>
      <c r="L1534" s="211"/>
      <c r="M1534" s="211"/>
      <c r="N1534" s="211"/>
      <c r="O1534" s="211"/>
      <c r="P1534" s="211"/>
    </row>
    <row r="1535" spans="1:16" x14ac:dyDescent="0.25">
      <c r="A1535" s="189" t="s">
        <v>7905</v>
      </c>
      <c r="B1535" s="189" t="s">
        <v>7962</v>
      </c>
      <c r="C1535" s="189" t="s">
        <v>358</v>
      </c>
      <c r="D1535" t="s">
        <v>330</v>
      </c>
      <c r="E1535" t="s">
        <v>561</v>
      </c>
      <c r="F1535" s="42" t="s">
        <v>360</v>
      </c>
      <c r="H1535" s="211"/>
      <c r="I1535" s="211"/>
      <c r="J1535" s="211"/>
      <c r="K1535" s="211"/>
      <c r="L1535" s="211"/>
      <c r="M1535" s="211"/>
      <c r="N1535" s="211"/>
      <c r="O1535" s="211"/>
      <c r="P1535" s="211"/>
    </row>
    <row r="1536" spans="1:16" x14ac:dyDescent="0.25">
      <c r="A1536" s="189" t="s">
        <v>7905</v>
      </c>
      <c r="B1536" s="189" t="s">
        <v>7963</v>
      </c>
      <c r="C1536" s="189" t="s">
        <v>358</v>
      </c>
      <c r="D1536" t="s">
        <v>341</v>
      </c>
      <c r="E1536" t="s">
        <v>342</v>
      </c>
      <c r="F1536" s="42" t="s">
        <v>360</v>
      </c>
      <c r="H1536" s="211"/>
      <c r="I1536" s="211"/>
      <c r="J1536" s="211"/>
      <c r="K1536" s="211"/>
      <c r="L1536" s="211"/>
      <c r="M1536" s="211"/>
      <c r="N1536" s="211"/>
      <c r="O1536" s="211"/>
      <c r="P1536" s="211"/>
    </row>
    <row r="1537" spans="1:16" x14ac:dyDescent="0.25">
      <c r="A1537" s="189" t="s">
        <v>7905</v>
      </c>
      <c r="B1537" s="189" t="s">
        <v>7964</v>
      </c>
      <c r="C1537" s="189" t="s">
        <v>358</v>
      </c>
      <c r="D1537" t="s">
        <v>341</v>
      </c>
      <c r="E1537" t="s">
        <v>342</v>
      </c>
      <c r="F1537" s="42" t="s">
        <v>360</v>
      </c>
      <c r="H1537" s="211"/>
      <c r="I1537" s="211"/>
      <c r="J1537" s="211"/>
      <c r="K1537" s="211"/>
      <c r="L1537" s="211"/>
      <c r="M1537" s="211"/>
      <c r="N1537" s="211"/>
      <c r="O1537" s="211"/>
      <c r="P1537" s="211"/>
    </row>
    <row r="1538" spans="1:16" x14ac:dyDescent="0.25">
      <c r="A1538" s="189" t="s">
        <v>7905</v>
      </c>
      <c r="B1538" s="189" t="s">
        <v>7965</v>
      </c>
      <c r="C1538" s="189" t="s">
        <v>358</v>
      </c>
      <c r="D1538" t="s">
        <v>341</v>
      </c>
      <c r="E1538" t="s">
        <v>342</v>
      </c>
      <c r="F1538" s="42" t="s">
        <v>360</v>
      </c>
      <c r="H1538" s="211"/>
      <c r="I1538" s="211"/>
      <c r="J1538" s="211"/>
      <c r="K1538" s="211"/>
      <c r="L1538" s="211"/>
      <c r="M1538" s="211"/>
      <c r="N1538" s="211"/>
      <c r="O1538" s="211"/>
      <c r="P1538" s="211"/>
    </row>
    <row r="1539" spans="1:16" x14ac:dyDescent="0.25">
      <c r="A1539" s="189" t="s">
        <v>7905</v>
      </c>
      <c r="B1539" s="189" t="s">
        <v>7966</v>
      </c>
      <c r="C1539" s="189" t="s">
        <v>358</v>
      </c>
      <c r="D1539" t="s">
        <v>328</v>
      </c>
      <c r="E1539" t="s">
        <v>329</v>
      </c>
      <c r="F1539" s="42" t="s">
        <v>360</v>
      </c>
      <c r="H1539" s="211"/>
      <c r="I1539" s="211"/>
      <c r="J1539" s="211"/>
      <c r="K1539" s="211"/>
      <c r="L1539" s="211"/>
      <c r="M1539" s="211"/>
      <c r="N1539" s="211"/>
      <c r="O1539" s="211"/>
      <c r="P1539" s="211"/>
    </row>
    <row r="1540" spans="1:16" x14ac:dyDescent="0.25">
      <c r="A1540" s="189" t="s">
        <v>7905</v>
      </c>
      <c r="B1540" s="189" t="s">
        <v>7967</v>
      </c>
      <c r="C1540" s="189" t="s">
        <v>358</v>
      </c>
      <c r="D1540" t="s">
        <v>294</v>
      </c>
      <c r="E1540" t="s">
        <v>351</v>
      </c>
      <c r="F1540" s="42" t="s">
        <v>360</v>
      </c>
      <c r="H1540" s="211"/>
      <c r="I1540" s="211"/>
      <c r="J1540" s="211"/>
      <c r="K1540" s="211"/>
      <c r="L1540" s="211"/>
      <c r="M1540" s="211"/>
      <c r="N1540" s="211"/>
      <c r="O1540" s="211"/>
      <c r="P1540" s="211"/>
    </row>
    <row r="1541" spans="1:16" x14ac:dyDescent="0.25">
      <c r="A1541" s="189" t="s">
        <v>7905</v>
      </c>
      <c r="B1541" s="189" t="s">
        <v>7968</v>
      </c>
      <c r="C1541" s="189" t="s">
        <v>358</v>
      </c>
      <c r="D1541" t="s">
        <v>341</v>
      </c>
      <c r="E1541" t="s">
        <v>342</v>
      </c>
      <c r="F1541" s="42" t="s">
        <v>360</v>
      </c>
      <c r="H1541" s="211"/>
      <c r="I1541" s="211"/>
      <c r="J1541" s="211"/>
      <c r="K1541" s="211"/>
      <c r="L1541" s="211"/>
      <c r="M1541" s="211"/>
      <c r="N1541" s="211"/>
      <c r="O1541" s="211"/>
      <c r="P1541" s="211"/>
    </row>
    <row r="1542" spans="1:16" x14ac:dyDescent="0.25">
      <c r="A1542" s="189" t="s">
        <v>7905</v>
      </c>
      <c r="B1542" s="189" t="s">
        <v>7969</v>
      </c>
      <c r="C1542" s="189" t="s">
        <v>358</v>
      </c>
      <c r="D1542" t="s">
        <v>328</v>
      </c>
      <c r="E1542" t="s">
        <v>329</v>
      </c>
      <c r="F1542" s="42" t="s">
        <v>360</v>
      </c>
      <c r="H1542" s="211"/>
      <c r="I1542" s="211"/>
      <c r="J1542" s="211"/>
      <c r="K1542" s="211"/>
      <c r="L1542" s="211"/>
      <c r="M1542" s="211"/>
      <c r="N1542" s="211"/>
      <c r="O1542" s="211"/>
      <c r="P1542" s="211"/>
    </row>
    <row r="1543" spans="1:16" x14ac:dyDescent="0.25">
      <c r="A1543" s="189" t="s">
        <v>7905</v>
      </c>
      <c r="B1543" s="189" t="s">
        <v>7970</v>
      </c>
      <c r="C1543" s="189" t="s">
        <v>358</v>
      </c>
      <c r="D1543" t="s">
        <v>301</v>
      </c>
      <c r="E1543" t="s">
        <v>307</v>
      </c>
      <c r="F1543" s="42" t="s">
        <v>360</v>
      </c>
      <c r="H1543" s="211"/>
      <c r="I1543" s="211"/>
      <c r="J1543" s="211"/>
      <c r="K1543" s="211"/>
      <c r="L1543" s="211"/>
      <c r="M1543" s="211"/>
      <c r="N1543" s="211"/>
      <c r="O1543" s="211"/>
      <c r="P1543" s="211"/>
    </row>
    <row r="1544" spans="1:16" x14ac:dyDescent="0.25">
      <c r="A1544" s="189" t="s">
        <v>7905</v>
      </c>
      <c r="B1544" s="189" t="s">
        <v>7971</v>
      </c>
      <c r="C1544" s="189" t="s">
        <v>358</v>
      </c>
      <c r="D1544" t="s">
        <v>341</v>
      </c>
      <c r="E1544" t="s">
        <v>342</v>
      </c>
      <c r="F1544" s="42" t="s">
        <v>360</v>
      </c>
      <c r="H1544" s="211"/>
      <c r="I1544" s="211"/>
      <c r="J1544" s="211"/>
      <c r="K1544" s="211"/>
      <c r="L1544" s="211"/>
      <c r="M1544" s="211"/>
      <c r="N1544" s="211"/>
      <c r="O1544" s="211"/>
      <c r="P1544" s="211"/>
    </row>
    <row r="1545" spans="1:16" x14ac:dyDescent="0.25">
      <c r="A1545" s="189" t="s">
        <v>7905</v>
      </c>
      <c r="B1545" s="189" t="s">
        <v>7972</v>
      </c>
      <c r="C1545" s="189" t="s">
        <v>358</v>
      </c>
      <c r="D1545" t="s">
        <v>341</v>
      </c>
      <c r="E1545" t="s">
        <v>342</v>
      </c>
      <c r="F1545" s="42" t="s">
        <v>360</v>
      </c>
      <c r="H1545" s="211"/>
      <c r="I1545" s="211"/>
      <c r="J1545" s="211"/>
      <c r="K1545" s="211"/>
      <c r="L1545" s="211"/>
      <c r="M1545" s="211"/>
      <c r="N1545" s="211"/>
      <c r="O1545" s="211"/>
      <c r="P1545" s="211"/>
    </row>
    <row r="1546" spans="1:16" x14ac:dyDescent="0.25">
      <c r="A1546" s="189" t="s">
        <v>7905</v>
      </c>
      <c r="B1546" s="189" t="s">
        <v>7973</v>
      </c>
      <c r="C1546" s="189" t="s">
        <v>358</v>
      </c>
      <c r="D1546" t="s">
        <v>328</v>
      </c>
      <c r="E1546" t="s">
        <v>329</v>
      </c>
      <c r="F1546" s="42" t="s">
        <v>360</v>
      </c>
      <c r="H1546" s="211"/>
      <c r="I1546" s="211"/>
      <c r="J1546" s="211"/>
      <c r="K1546" s="211"/>
      <c r="L1546" s="211"/>
      <c r="M1546" s="211"/>
      <c r="N1546" s="211"/>
      <c r="O1546" s="211"/>
      <c r="P1546" s="211"/>
    </row>
    <row r="1547" spans="1:16" x14ac:dyDescent="0.25">
      <c r="A1547" s="189" t="s">
        <v>7905</v>
      </c>
      <c r="B1547" s="189" t="s">
        <v>7974</v>
      </c>
      <c r="C1547" s="189" t="s">
        <v>358</v>
      </c>
      <c r="D1547" t="s">
        <v>328</v>
      </c>
      <c r="E1547" t="s">
        <v>329</v>
      </c>
      <c r="F1547" s="42" t="s">
        <v>360</v>
      </c>
      <c r="H1547" s="211"/>
      <c r="I1547" s="211"/>
      <c r="J1547" s="211"/>
      <c r="K1547" s="211"/>
      <c r="L1547" s="211"/>
      <c r="M1547" s="211"/>
      <c r="N1547" s="211"/>
      <c r="O1547" s="211"/>
      <c r="P1547" s="211"/>
    </row>
    <row r="1548" spans="1:16" x14ac:dyDescent="0.25">
      <c r="A1548" s="189" t="s">
        <v>7905</v>
      </c>
      <c r="B1548" s="189" t="s">
        <v>7975</v>
      </c>
      <c r="C1548" s="189" t="s">
        <v>358</v>
      </c>
      <c r="D1548" t="s">
        <v>341</v>
      </c>
      <c r="E1548" t="s">
        <v>342</v>
      </c>
      <c r="F1548" s="42" t="s">
        <v>360</v>
      </c>
      <c r="H1548" s="211"/>
      <c r="I1548" s="211"/>
      <c r="J1548" s="211"/>
      <c r="K1548" s="211"/>
      <c r="L1548" s="211"/>
      <c r="M1548" s="211"/>
      <c r="N1548" s="211"/>
      <c r="O1548" s="211"/>
      <c r="P1548" s="211"/>
    </row>
    <row r="1549" spans="1:16" x14ac:dyDescent="0.25">
      <c r="A1549" s="189" t="s">
        <v>7905</v>
      </c>
      <c r="B1549" s="189" t="s">
        <v>7976</v>
      </c>
      <c r="C1549" s="189" t="s">
        <v>358</v>
      </c>
      <c r="D1549" t="s">
        <v>341</v>
      </c>
      <c r="E1549" t="s">
        <v>342</v>
      </c>
      <c r="F1549" s="42" t="s">
        <v>360</v>
      </c>
      <c r="H1549" s="211"/>
      <c r="I1549" s="211"/>
      <c r="J1549" s="211"/>
      <c r="K1549" s="211"/>
      <c r="L1549" s="211"/>
      <c r="M1549" s="211"/>
      <c r="N1549" s="211"/>
      <c r="O1549" s="211"/>
      <c r="P1549" s="211"/>
    </row>
    <row r="1550" spans="1:16" x14ac:dyDescent="0.25">
      <c r="A1550" s="189" t="s">
        <v>7905</v>
      </c>
      <c r="B1550" s="189" t="s">
        <v>7977</v>
      </c>
      <c r="C1550" s="189" t="s">
        <v>358</v>
      </c>
      <c r="D1550" t="s">
        <v>341</v>
      </c>
      <c r="E1550" t="s">
        <v>342</v>
      </c>
      <c r="F1550" s="42" t="s">
        <v>360</v>
      </c>
      <c r="H1550" s="211"/>
      <c r="I1550" s="211"/>
      <c r="J1550" s="211"/>
      <c r="K1550" s="211"/>
      <c r="L1550" s="211"/>
      <c r="M1550" s="211"/>
      <c r="N1550" s="211"/>
      <c r="O1550" s="211"/>
      <c r="P1550" s="211"/>
    </row>
    <row r="1551" spans="1:16" x14ac:dyDescent="0.25">
      <c r="A1551" s="189" t="s">
        <v>7905</v>
      </c>
      <c r="B1551" s="189" t="s">
        <v>7978</v>
      </c>
      <c r="C1551" s="189" t="s">
        <v>358</v>
      </c>
      <c r="D1551" t="s">
        <v>341</v>
      </c>
      <c r="E1551" t="s">
        <v>342</v>
      </c>
      <c r="F1551" s="42" t="s">
        <v>360</v>
      </c>
      <c r="H1551" s="211"/>
      <c r="I1551" s="211"/>
      <c r="J1551" s="211"/>
      <c r="K1551" s="211"/>
      <c r="L1551" s="211"/>
      <c r="M1551" s="211"/>
      <c r="N1551" s="211"/>
      <c r="O1551" s="211"/>
      <c r="P1551" s="211"/>
    </row>
    <row r="1552" spans="1:16" x14ac:dyDescent="0.25">
      <c r="A1552" s="189" t="s">
        <v>7905</v>
      </c>
      <c r="B1552" s="189" t="s">
        <v>7979</v>
      </c>
      <c r="C1552" s="189" t="s">
        <v>358</v>
      </c>
      <c r="D1552" t="s">
        <v>341</v>
      </c>
      <c r="E1552" t="s">
        <v>342</v>
      </c>
      <c r="F1552" s="42" t="s">
        <v>360</v>
      </c>
      <c r="H1552" s="211"/>
      <c r="I1552" s="211"/>
      <c r="J1552" s="211"/>
      <c r="K1552" s="211"/>
      <c r="L1552" s="211"/>
      <c r="M1552" s="211"/>
      <c r="N1552" s="211"/>
      <c r="O1552" s="211"/>
      <c r="P1552" s="211"/>
    </row>
    <row r="1553" spans="1:16" x14ac:dyDescent="0.25">
      <c r="A1553" s="189" t="s">
        <v>7905</v>
      </c>
      <c r="B1553" s="189" t="s">
        <v>7980</v>
      </c>
      <c r="C1553" s="189" t="s">
        <v>358</v>
      </c>
      <c r="D1553" t="s">
        <v>341</v>
      </c>
      <c r="E1553" t="s">
        <v>342</v>
      </c>
      <c r="F1553" s="42" t="s">
        <v>360</v>
      </c>
      <c r="H1553" s="211"/>
      <c r="I1553" s="211"/>
      <c r="J1553" s="211"/>
      <c r="K1553" s="211"/>
      <c r="L1553" s="211"/>
      <c r="M1553" s="211"/>
      <c r="N1553" s="211"/>
      <c r="O1553" s="211"/>
      <c r="P1553" s="211"/>
    </row>
    <row r="1554" spans="1:16" x14ac:dyDescent="0.25">
      <c r="A1554" s="189" t="s">
        <v>7905</v>
      </c>
      <c r="B1554" s="189" t="s">
        <v>7981</v>
      </c>
      <c r="C1554" s="189" t="s">
        <v>358</v>
      </c>
      <c r="D1554" t="s">
        <v>341</v>
      </c>
      <c r="E1554" t="s">
        <v>342</v>
      </c>
      <c r="F1554" s="42" t="s">
        <v>360</v>
      </c>
      <c r="H1554" s="211"/>
      <c r="I1554" s="211"/>
      <c r="J1554" s="211"/>
      <c r="K1554" s="211"/>
      <c r="L1554" s="211"/>
      <c r="M1554" s="211"/>
      <c r="N1554" s="211"/>
      <c r="O1554" s="211"/>
      <c r="P1554" s="211"/>
    </row>
    <row r="1555" spans="1:16" x14ac:dyDescent="0.25">
      <c r="A1555" s="189" t="s">
        <v>7905</v>
      </c>
      <c r="B1555" s="189" t="s">
        <v>7982</v>
      </c>
      <c r="C1555" s="189" t="s">
        <v>358</v>
      </c>
      <c r="D1555" t="s">
        <v>294</v>
      </c>
      <c r="E1555" t="s">
        <v>298</v>
      </c>
      <c r="F1555" s="42" t="s">
        <v>360</v>
      </c>
      <c r="H1555" s="211"/>
      <c r="I1555" s="211"/>
      <c r="J1555" s="211"/>
      <c r="K1555" s="211"/>
      <c r="L1555" s="211"/>
      <c r="M1555" s="211"/>
      <c r="N1555" s="211"/>
      <c r="O1555" s="211"/>
      <c r="P1555" s="211"/>
    </row>
    <row r="1556" spans="1:16" x14ac:dyDescent="0.25">
      <c r="A1556" s="189" t="s">
        <v>7905</v>
      </c>
      <c r="B1556" s="189" t="s">
        <v>7983</v>
      </c>
      <c r="C1556" s="189" t="s">
        <v>358</v>
      </c>
      <c r="D1556" t="s">
        <v>341</v>
      </c>
      <c r="E1556" t="s">
        <v>342</v>
      </c>
      <c r="F1556" s="42" t="s">
        <v>360</v>
      </c>
      <c r="H1556" s="211"/>
      <c r="I1556" s="211"/>
      <c r="J1556" s="211"/>
      <c r="K1556" s="211"/>
      <c r="L1556" s="211"/>
      <c r="M1556" s="211"/>
      <c r="N1556" s="211"/>
      <c r="O1556" s="211"/>
      <c r="P1556" s="211"/>
    </row>
    <row r="1557" spans="1:16" x14ac:dyDescent="0.25">
      <c r="A1557" s="189" t="s">
        <v>7905</v>
      </c>
      <c r="B1557" s="189" t="s">
        <v>7984</v>
      </c>
      <c r="C1557" s="189" t="s">
        <v>358</v>
      </c>
      <c r="D1557" t="s">
        <v>294</v>
      </c>
      <c r="E1557" t="s">
        <v>298</v>
      </c>
      <c r="F1557" s="42" t="s">
        <v>360</v>
      </c>
      <c r="H1557" s="211"/>
      <c r="I1557" s="211"/>
      <c r="J1557" s="211"/>
      <c r="K1557" s="211"/>
      <c r="L1557" s="211"/>
      <c r="M1557" s="211"/>
      <c r="N1557" s="211"/>
      <c r="O1557" s="211"/>
      <c r="P1557" s="211"/>
    </row>
    <row r="1558" spans="1:16" x14ac:dyDescent="0.25">
      <c r="A1558" s="189" t="s">
        <v>7905</v>
      </c>
      <c r="B1558" s="189" t="s">
        <v>7985</v>
      </c>
      <c r="C1558" s="189" t="s">
        <v>358</v>
      </c>
      <c r="D1558" t="s">
        <v>294</v>
      </c>
      <c r="E1558" t="s">
        <v>298</v>
      </c>
      <c r="F1558" s="42" t="s">
        <v>360</v>
      </c>
      <c r="H1558" s="211"/>
      <c r="I1558" s="211"/>
      <c r="J1558" s="211"/>
      <c r="K1558" s="211"/>
      <c r="L1558" s="211"/>
      <c r="M1558" s="211"/>
      <c r="N1558" s="211"/>
      <c r="O1558" s="211"/>
      <c r="P1558" s="211"/>
    </row>
    <row r="1559" spans="1:16" x14ac:dyDescent="0.25">
      <c r="A1559" s="189" t="s">
        <v>7905</v>
      </c>
      <c r="B1559" s="189" t="s">
        <v>7986</v>
      </c>
      <c r="C1559" s="189" t="s">
        <v>358</v>
      </c>
      <c r="D1559" t="s">
        <v>341</v>
      </c>
      <c r="E1559" t="s">
        <v>342</v>
      </c>
      <c r="F1559" s="42" t="s">
        <v>360</v>
      </c>
      <c r="H1559" s="211"/>
      <c r="I1559" s="211"/>
      <c r="J1559" s="211"/>
      <c r="K1559" s="211"/>
      <c r="L1559" s="211"/>
      <c r="M1559" s="211"/>
      <c r="N1559" s="211"/>
      <c r="O1559" s="211"/>
      <c r="P1559" s="211"/>
    </row>
    <row r="1560" spans="1:16" x14ac:dyDescent="0.25">
      <c r="A1560" s="189" t="s">
        <v>7905</v>
      </c>
      <c r="B1560" s="189" t="s">
        <v>7987</v>
      </c>
      <c r="C1560" s="189" t="s">
        <v>358</v>
      </c>
      <c r="D1560" t="s">
        <v>341</v>
      </c>
      <c r="E1560" t="s">
        <v>342</v>
      </c>
      <c r="F1560" s="42" t="s">
        <v>360</v>
      </c>
      <c r="H1560" s="211"/>
      <c r="I1560" s="211"/>
      <c r="J1560" s="211"/>
      <c r="K1560" s="211"/>
      <c r="L1560" s="211"/>
      <c r="M1560" s="211"/>
      <c r="N1560" s="211"/>
      <c r="O1560" s="211"/>
      <c r="P1560" s="211"/>
    </row>
    <row r="1561" spans="1:16" x14ac:dyDescent="0.25">
      <c r="A1561" s="189" t="s">
        <v>7905</v>
      </c>
      <c r="B1561" s="189" t="s">
        <v>7988</v>
      </c>
      <c r="C1561" s="189" t="s">
        <v>358</v>
      </c>
      <c r="D1561" t="s">
        <v>341</v>
      </c>
      <c r="E1561" t="s">
        <v>342</v>
      </c>
      <c r="F1561" s="42" t="s">
        <v>360</v>
      </c>
      <c r="H1561" s="211"/>
      <c r="I1561" s="211"/>
      <c r="J1561" s="211"/>
      <c r="K1561" s="211"/>
      <c r="L1561" s="211"/>
      <c r="M1561" s="211"/>
      <c r="N1561" s="211"/>
      <c r="O1561" s="211"/>
      <c r="P1561" s="211"/>
    </row>
    <row r="1562" spans="1:16" x14ac:dyDescent="0.25">
      <c r="A1562" s="189" t="s">
        <v>7905</v>
      </c>
      <c r="B1562" s="189" t="s">
        <v>7989</v>
      </c>
      <c r="C1562" s="189" t="s">
        <v>358</v>
      </c>
      <c r="D1562" t="s">
        <v>341</v>
      </c>
      <c r="E1562" t="s">
        <v>342</v>
      </c>
      <c r="F1562" s="42" t="s">
        <v>360</v>
      </c>
      <c r="H1562" s="211"/>
      <c r="I1562" s="211"/>
      <c r="J1562" s="211"/>
      <c r="K1562" s="211"/>
      <c r="L1562" s="211"/>
      <c r="M1562" s="211"/>
      <c r="N1562" s="211"/>
      <c r="O1562" s="211"/>
      <c r="P1562" s="211"/>
    </row>
    <row r="1563" spans="1:16" x14ac:dyDescent="0.25">
      <c r="A1563" s="189" t="s">
        <v>7905</v>
      </c>
      <c r="B1563" s="189" t="s">
        <v>7990</v>
      </c>
      <c r="C1563" s="189" t="s">
        <v>358</v>
      </c>
      <c r="D1563" t="s">
        <v>341</v>
      </c>
      <c r="E1563" t="s">
        <v>342</v>
      </c>
      <c r="F1563" s="42" t="s">
        <v>360</v>
      </c>
      <c r="H1563" s="211"/>
      <c r="I1563" s="211"/>
      <c r="J1563" s="211"/>
      <c r="K1563" s="211"/>
      <c r="L1563" s="211"/>
      <c r="M1563" s="211"/>
      <c r="N1563" s="211"/>
      <c r="O1563" s="211"/>
      <c r="P1563" s="211"/>
    </row>
    <row r="1564" spans="1:16" x14ac:dyDescent="0.25">
      <c r="A1564" s="189" t="s">
        <v>7905</v>
      </c>
      <c r="B1564" s="189" t="s">
        <v>7991</v>
      </c>
      <c r="C1564" s="189" t="s">
        <v>358</v>
      </c>
      <c r="D1564" t="s">
        <v>341</v>
      </c>
      <c r="E1564" t="s">
        <v>342</v>
      </c>
      <c r="F1564" s="42" t="s">
        <v>150</v>
      </c>
      <c r="H1564" s="211"/>
      <c r="I1564" s="211"/>
      <c r="J1564" s="211"/>
      <c r="K1564" s="211"/>
      <c r="L1564" s="211"/>
      <c r="M1564" s="211"/>
      <c r="N1564" s="211"/>
      <c r="O1564" s="211"/>
      <c r="P1564" s="211"/>
    </row>
    <row r="1565" spans="1:16" x14ac:dyDescent="0.25">
      <c r="A1565" s="189" t="s">
        <v>7905</v>
      </c>
      <c r="B1565" s="189" t="s">
        <v>7992</v>
      </c>
      <c r="C1565" s="189" t="s">
        <v>358</v>
      </c>
      <c r="D1565" t="s">
        <v>341</v>
      </c>
      <c r="E1565" t="s">
        <v>342</v>
      </c>
      <c r="F1565" s="42" t="s">
        <v>360</v>
      </c>
      <c r="H1565" s="211"/>
      <c r="I1565" s="211"/>
      <c r="J1565" s="211"/>
      <c r="K1565" s="211"/>
      <c r="L1565" s="211"/>
      <c r="M1565" s="211"/>
      <c r="N1565" s="211"/>
      <c r="O1565" s="211"/>
      <c r="P1565" s="211"/>
    </row>
    <row r="1566" spans="1:16" x14ac:dyDescent="0.25">
      <c r="A1566" s="189" t="s">
        <v>7905</v>
      </c>
      <c r="B1566" s="189" t="s">
        <v>7993</v>
      </c>
      <c r="C1566" s="189" t="s">
        <v>358</v>
      </c>
      <c r="D1566" t="s">
        <v>294</v>
      </c>
      <c r="E1566" t="s">
        <v>351</v>
      </c>
      <c r="F1566" s="42" t="s">
        <v>360</v>
      </c>
      <c r="H1566" s="211"/>
      <c r="I1566" s="211"/>
      <c r="J1566" s="211"/>
      <c r="K1566" s="211"/>
      <c r="L1566" s="211"/>
      <c r="M1566" s="211"/>
      <c r="N1566" s="211"/>
      <c r="O1566" s="211"/>
      <c r="P1566" s="211"/>
    </row>
    <row r="1567" spans="1:16" x14ac:dyDescent="0.25">
      <c r="A1567" s="189" t="s">
        <v>7905</v>
      </c>
      <c r="B1567" s="189" t="s">
        <v>7994</v>
      </c>
      <c r="C1567" s="189" t="s">
        <v>358</v>
      </c>
      <c r="D1567" t="s">
        <v>301</v>
      </c>
      <c r="E1567" t="s">
        <v>307</v>
      </c>
      <c r="F1567" s="42" t="s">
        <v>360</v>
      </c>
      <c r="H1567" s="211"/>
      <c r="I1567" s="211"/>
      <c r="J1567" s="211"/>
      <c r="K1567" s="211"/>
      <c r="L1567" s="211"/>
      <c r="M1567" s="211"/>
      <c r="N1567" s="211"/>
      <c r="O1567" s="211"/>
      <c r="P1567" s="211"/>
    </row>
    <row r="1568" spans="1:16" x14ac:dyDescent="0.25">
      <c r="A1568" s="189" t="s">
        <v>7905</v>
      </c>
      <c r="B1568" s="189" t="s">
        <v>7995</v>
      </c>
      <c r="C1568" s="189" t="s">
        <v>358</v>
      </c>
      <c r="D1568" t="s">
        <v>301</v>
      </c>
      <c r="E1568" t="s">
        <v>307</v>
      </c>
      <c r="F1568" s="42" t="s">
        <v>360</v>
      </c>
      <c r="H1568" s="211"/>
      <c r="I1568" s="211"/>
      <c r="J1568" s="211"/>
      <c r="K1568" s="211"/>
      <c r="L1568" s="211"/>
      <c r="M1568" s="211"/>
      <c r="N1568" s="211"/>
      <c r="O1568" s="211"/>
      <c r="P1568" s="211"/>
    </row>
    <row r="1569" spans="1:16" x14ac:dyDescent="0.25">
      <c r="A1569" s="189" t="s">
        <v>7905</v>
      </c>
      <c r="B1569" s="189" t="s">
        <v>7996</v>
      </c>
      <c r="C1569" s="189" t="s">
        <v>358</v>
      </c>
      <c r="D1569" t="s">
        <v>295</v>
      </c>
      <c r="E1569" t="s">
        <v>532</v>
      </c>
      <c r="F1569" s="42" t="s">
        <v>360</v>
      </c>
      <c r="H1569" s="211"/>
      <c r="I1569" s="211"/>
      <c r="J1569" s="211"/>
      <c r="K1569" s="211"/>
      <c r="L1569" s="211"/>
      <c r="M1569" s="211"/>
      <c r="N1569" s="211"/>
      <c r="O1569" s="211"/>
      <c r="P1569" s="211"/>
    </row>
    <row r="1570" spans="1:16" x14ac:dyDescent="0.25">
      <c r="A1570" s="189" t="s">
        <v>7905</v>
      </c>
      <c r="B1570" s="189" t="s">
        <v>7997</v>
      </c>
      <c r="C1570" s="189" t="s">
        <v>358</v>
      </c>
      <c r="D1570" t="s">
        <v>295</v>
      </c>
      <c r="E1570" t="s">
        <v>532</v>
      </c>
      <c r="F1570" s="42" t="s">
        <v>150</v>
      </c>
      <c r="H1570" s="211"/>
      <c r="I1570" s="211"/>
      <c r="J1570" s="211"/>
      <c r="K1570" s="211"/>
      <c r="L1570" s="211"/>
      <c r="M1570" s="211"/>
      <c r="N1570" s="211"/>
      <c r="O1570" s="211"/>
      <c r="P1570" s="211"/>
    </row>
    <row r="1571" spans="1:16" x14ac:dyDescent="0.25">
      <c r="A1571" s="189" t="s">
        <v>7905</v>
      </c>
      <c r="B1571" s="189" t="s">
        <v>7998</v>
      </c>
      <c r="C1571" s="189" t="s">
        <v>358</v>
      </c>
      <c r="D1571" t="s">
        <v>330</v>
      </c>
      <c r="E1571" t="s">
        <v>561</v>
      </c>
      <c r="F1571" s="42" t="s">
        <v>360</v>
      </c>
      <c r="H1571" s="211"/>
      <c r="I1571" s="211"/>
      <c r="J1571" s="211"/>
      <c r="K1571" s="211"/>
      <c r="L1571" s="211"/>
      <c r="M1571" s="211"/>
      <c r="N1571" s="211"/>
      <c r="O1571" s="211"/>
      <c r="P1571" s="211"/>
    </row>
    <row r="1572" spans="1:16" x14ac:dyDescent="0.25">
      <c r="A1572" s="189" t="s">
        <v>7905</v>
      </c>
      <c r="B1572" s="189" t="s">
        <v>7999</v>
      </c>
      <c r="C1572" s="189" t="s">
        <v>358</v>
      </c>
      <c r="D1572" t="s">
        <v>301</v>
      </c>
      <c r="E1572" t="s">
        <v>307</v>
      </c>
      <c r="F1572" s="42" t="s">
        <v>360</v>
      </c>
      <c r="H1572" s="211"/>
      <c r="I1572" s="211"/>
      <c r="J1572" s="211"/>
      <c r="K1572" s="211"/>
      <c r="L1572" s="211"/>
      <c r="M1572" s="211"/>
      <c r="N1572" s="211"/>
      <c r="O1572" s="211"/>
      <c r="P1572" s="211"/>
    </row>
    <row r="1573" spans="1:16" x14ac:dyDescent="0.25">
      <c r="A1573" s="189" t="s">
        <v>7905</v>
      </c>
      <c r="B1573" s="189" t="s">
        <v>8000</v>
      </c>
      <c r="C1573" s="189" t="s">
        <v>358</v>
      </c>
      <c r="D1573" t="s">
        <v>292</v>
      </c>
      <c r="E1573" t="s">
        <v>293</v>
      </c>
      <c r="F1573" s="42" t="s">
        <v>360</v>
      </c>
      <c r="H1573" s="211"/>
      <c r="I1573" s="211"/>
      <c r="J1573" s="211"/>
      <c r="K1573" s="211"/>
      <c r="L1573" s="211"/>
      <c r="M1573" s="211"/>
      <c r="N1573" s="211"/>
      <c r="O1573" s="211"/>
      <c r="P1573" s="211"/>
    </row>
    <row r="1574" spans="1:16" x14ac:dyDescent="0.25">
      <c r="A1574" s="189" t="s">
        <v>7905</v>
      </c>
      <c r="B1574" s="189" t="s">
        <v>8001</v>
      </c>
      <c r="C1574" s="189" t="s">
        <v>358</v>
      </c>
      <c r="D1574" t="s">
        <v>296</v>
      </c>
      <c r="E1574" t="s">
        <v>297</v>
      </c>
      <c r="F1574" s="42" t="s">
        <v>150</v>
      </c>
      <c r="H1574" s="211"/>
      <c r="I1574" s="211"/>
      <c r="J1574" s="211"/>
      <c r="K1574" s="211"/>
      <c r="L1574" s="211"/>
      <c r="M1574" s="211"/>
      <c r="N1574" s="211"/>
      <c r="O1574" s="211"/>
      <c r="P1574" s="211"/>
    </row>
    <row r="1575" spans="1:16" x14ac:dyDescent="0.25">
      <c r="A1575" s="189" t="s">
        <v>8002</v>
      </c>
      <c r="B1575" s="189" t="s">
        <v>8003</v>
      </c>
      <c r="C1575" s="189" t="s">
        <v>358</v>
      </c>
      <c r="D1575" t="s">
        <v>494</v>
      </c>
      <c r="E1575" t="s">
        <v>495</v>
      </c>
      <c r="F1575" s="42" t="s">
        <v>150</v>
      </c>
      <c r="H1575" s="211"/>
      <c r="I1575" s="211"/>
      <c r="J1575" s="211"/>
      <c r="K1575" s="211"/>
      <c r="L1575" s="211"/>
      <c r="M1575" s="211"/>
      <c r="N1575" s="211"/>
      <c r="O1575" s="211"/>
      <c r="P1575" s="211"/>
    </row>
    <row r="1576" spans="1:16" x14ac:dyDescent="0.25">
      <c r="A1576" s="189" t="s">
        <v>8002</v>
      </c>
      <c r="B1576" s="189" t="s">
        <v>8004</v>
      </c>
      <c r="C1576" s="189" t="s">
        <v>358</v>
      </c>
      <c r="D1576" t="s">
        <v>294</v>
      </c>
      <c r="E1576" t="s">
        <v>298</v>
      </c>
      <c r="F1576" s="42" t="s">
        <v>360</v>
      </c>
      <c r="H1576" s="211"/>
      <c r="I1576" s="211"/>
      <c r="J1576" s="211"/>
      <c r="K1576" s="211"/>
      <c r="L1576" s="211"/>
      <c r="M1576" s="211"/>
      <c r="N1576" s="211"/>
      <c r="O1576" s="211"/>
      <c r="P1576" s="211"/>
    </row>
    <row r="1577" spans="1:16" x14ac:dyDescent="0.25">
      <c r="A1577" s="189" t="s">
        <v>8002</v>
      </c>
      <c r="B1577" s="189" t="s">
        <v>8005</v>
      </c>
      <c r="C1577" s="189" t="s">
        <v>358</v>
      </c>
      <c r="D1577" t="s">
        <v>294</v>
      </c>
      <c r="E1577" t="s">
        <v>298</v>
      </c>
      <c r="F1577" s="42" t="s">
        <v>360</v>
      </c>
      <c r="H1577" s="211"/>
      <c r="I1577" s="211"/>
      <c r="J1577" s="211"/>
      <c r="K1577" s="211"/>
      <c r="L1577" s="211"/>
      <c r="M1577" s="211"/>
      <c r="N1577" s="211"/>
      <c r="O1577" s="211"/>
      <c r="P1577" s="211"/>
    </row>
    <row r="1578" spans="1:16" x14ac:dyDescent="0.25">
      <c r="A1578" s="189" t="s">
        <v>8002</v>
      </c>
      <c r="B1578" s="189" t="s">
        <v>8006</v>
      </c>
      <c r="C1578" s="189" t="s">
        <v>358</v>
      </c>
      <c r="D1578" t="s">
        <v>294</v>
      </c>
      <c r="E1578" t="s">
        <v>298</v>
      </c>
      <c r="F1578" s="42" t="s">
        <v>360</v>
      </c>
      <c r="H1578" s="211"/>
      <c r="I1578" s="211"/>
      <c r="J1578" s="211"/>
      <c r="K1578" s="211"/>
      <c r="L1578" s="211"/>
      <c r="M1578" s="211"/>
      <c r="N1578" s="211"/>
      <c r="O1578" s="211"/>
      <c r="P1578" s="211"/>
    </row>
    <row r="1579" spans="1:16" x14ac:dyDescent="0.25">
      <c r="A1579" s="189" t="s">
        <v>8002</v>
      </c>
      <c r="B1579" s="189" t="s">
        <v>8007</v>
      </c>
      <c r="C1579" s="189" t="s">
        <v>358</v>
      </c>
      <c r="D1579" t="s">
        <v>294</v>
      </c>
      <c r="E1579" t="s">
        <v>298</v>
      </c>
      <c r="F1579" s="42" t="s">
        <v>360</v>
      </c>
      <c r="H1579" s="211"/>
      <c r="I1579" s="211"/>
      <c r="J1579" s="211"/>
      <c r="K1579" s="211"/>
      <c r="L1579" s="211"/>
      <c r="M1579" s="211"/>
      <c r="N1579" s="211"/>
      <c r="O1579" s="211"/>
      <c r="P1579" s="211"/>
    </row>
    <row r="1580" spans="1:16" x14ac:dyDescent="0.25">
      <c r="A1580" s="189" t="s">
        <v>8002</v>
      </c>
      <c r="B1580" s="189" t="s">
        <v>8008</v>
      </c>
      <c r="C1580" s="189" t="s">
        <v>358</v>
      </c>
      <c r="D1580" t="s">
        <v>294</v>
      </c>
      <c r="E1580" t="s">
        <v>298</v>
      </c>
      <c r="F1580" s="42" t="s">
        <v>360</v>
      </c>
      <c r="H1580" s="211"/>
      <c r="I1580" s="211"/>
      <c r="J1580" s="211"/>
      <c r="K1580" s="211"/>
      <c r="L1580" s="211"/>
      <c r="M1580" s="211"/>
      <c r="N1580" s="211"/>
      <c r="O1580" s="211"/>
      <c r="P1580" s="211"/>
    </row>
    <row r="1581" spans="1:16" x14ac:dyDescent="0.25">
      <c r="A1581" s="189" t="s">
        <v>8002</v>
      </c>
      <c r="B1581" s="189" t="s">
        <v>8009</v>
      </c>
      <c r="C1581" s="189" t="s">
        <v>358</v>
      </c>
      <c r="D1581" t="s">
        <v>294</v>
      </c>
      <c r="E1581" t="s">
        <v>298</v>
      </c>
      <c r="F1581" s="42" t="s">
        <v>360</v>
      </c>
      <c r="H1581" s="211"/>
      <c r="I1581" s="211"/>
      <c r="J1581" s="211"/>
      <c r="K1581" s="211"/>
      <c r="L1581" s="211"/>
      <c r="M1581" s="211"/>
      <c r="N1581" s="211"/>
      <c r="O1581" s="211"/>
      <c r="P1581" s="211"/>
    </row>
    <row r="1582" spans="1:16" x14ac:dyDescent="0.25">
      <c r="A1582" s="189" t="s">
        <v>8002</v>
      </c>
      <c r="B1582" s="189" t="s">
        <v>8010</v>
      </c>
      <c r="C1582" s="189" t="s">
        <v>358</v>
      </c>
      <c r="D1582" t="s">
        <v>294</v>
      </c>
      <c r="E1582" t="s">
        <v>298</v>
      </c>
      <c r="F1582" s="42" t="s">
        <v>360</v>
      </c>
      <c r="H1582" s="211"/>
      <c r="I1582" s="211"/>
      <c r="J1582" s="211"/>
      <c r="K1582" s="211"/>
      <c r="L1582" s="211"/>
      <c r="M1582" s="211"/>
      <c r="N1582" s="211"/>
      <c r="O1582" s="211"/>
      <c r="P1582" s="211"/>
    </row>
    <row r="1583" spans="1:16" x14ac:dyDescent="0.25">
      <c r="A1583" s="189" t="s">
        <v>8002</v>
      </c>
      <c r="B1583" s="189" t="s">
        <v>8011</v>
      </c>
      <c r="C1583" s="189" t="s">
        <v>358</v>
      </c>
      <c r="D1583" t="s">
        <v>294</v>
      </c>
      <c r="E1583" t="s">
        <v>298</v>
      </c>
      <c r="F1583" s="42" t="s">
        <v>360</v>
      </c>
      <c r="H1583" s="211"/>
      <c r="I1583" s="211"/>
      <c r="J1583" s="211"/>
      <c r="K1583" s="211"/>
      <c r="L1583" s="211"/>
      <c r="M1583" s="211"/>
      <c r="N1583" s="211"/>
      <c r="O1583" s="211"/>
      <c r="P1583" s="211"/>
    </row>
    <row r="1584" spans="1:16" x14ac:dyDescent="0.25">
      <c r="A1584" s="189" t="s">
        <v>8002</v>
      </c>
      <c r="B1584" s="189" t="s">
        <v>8012</v>
      </c>
      <c r="C1584" s="189" t="s">
        <v>358</v>
      </c>
      <c r="D1584" t="s">
        <v>294</v>
      </c>
      <c r="E1584" t="s">
        <v>298</v>
      </c>
      <c r="F1584" s="42" t="s">
        <v>360</v>
      </c>
      <c r="H1584" s="211"/>
      <c r="I1584" s="211"/>
      <c r="J1584" s="211"/>
      <c r="K1584" s="211"/>
      <c r="L1584" s="211"/>
      <c r="M1584" s="211"/>
      <c r="N1584" s="211"/>
      <c r="O1584" s="211"/>
      <c r="P1584" s="211"/>
    </row>
    <row r="1585" spans="1:16" x14ac:dyDescent="0.25">
      <c r="A1585" s="189" t="s">
        <v>8002</v>
      </c>
      <c r="B1585" s="189" t="s">
        <v>8013</v>
      </c>
      <c r="C1585" s="189" t="s">
        <v>358</v>
      </c>
      <c r="D1585" t="s">
        <v>294</v>
      </c>
      <c r="E1585" t="s">
        <v>298</v>
      </c>
      <c r="F1585" s="42" t="s">
        <v>360</v>
      </c>
      <c r="H1585" s="211"/>
      <c r="I1585" s="211"/>
      <c r="J1585" s="211"/>
      <c r="K1585" s="211"/>
      <c r="L1585" s="211"/>
      <c r="M1585" s="211"/>
      <c r="N1585" s="211"/>
      <c r="O1585" s="211"/>
      <c r="P1585" s="211"/>
    </row>
    <row r="1586" spans="1:16" x14ac:dyDescent="0.25">
      <c r="A1586" s="189" t="s">
        <v>8002</v>
      </c>
      <c r="B1586" s="189" t="s">
        <v>8014</v>
      </c>
      <c r="C1586" s="189" t="s">
        <v>358</v>
      </c>
      <c r="D1586" t="s">
        <v>294</v>
      </c>
      <c r="E1586" t="s">
        <v>298</v>
      </c>
      <c r="F1586" s="42" t="s">
        <v>150</v>
      </c>
      <c r="H1586" s="211"/>
      <c r="I1586" s="211"/>
      <c r="J1586" s="211"/>
      <c r="K1586" s="211"/>
      <c r="L1586" s="211"/>
      <c r="M1586" s="211"/>
      <c r="N1586" s="211"/>
      <c r="O1586" s="211"/>
      <c r="P1586" s="211"/>
    </row>
    <row r="1587" spans="1:16" x14ac:dyDescent="0.25">
      <c r="A1587" s="189" t="s">
        <v>8002</v>
      </c>
      <c r="B1587" s="189" t="s">
        <v>8015</v>
      </c>
      <c r="C1587" s="189" t="s">
        <v>358</v>
      </c>
      <c r="D1587" t="s">
        <v>497</v>
      </c>
      <c r="E1587" t="s">
        <v>498</v>
      </c>
      <c r="F1587" s="42" t="s">
        <v>150</v>
      </c>
      <c r="H1587" s="211"/>
      <c r="I1587" s="211"/>
      <c r="J1587" s="211"/>
      <c r="K1587" s="211"/>
      <c r="L1587" s="211"/>
      <c r="M1587" s="211"/>
      <c r="N1587" s="211"/>
      <c r="O1587" s="211"/>
      <c r="P1587" s="211"/>
    </row>
    <row r="1588" spans="1:16" x14ac:dyDescent="0.25">
      <c r="A1588" s="189" t="s">
        <v>8002</v>
      </c>
      <c r="B1588" s="189" t="s">
        <v>8016</v>
      </c>
      <c r="C1588" s="189" t="s">
        <v>358</v>
      </c>
      <c r="D1588" t="s">
        <v>294</v>
      </c>
      <c r="E1588" t="s">
        <v>298</v>
      </c>
      <c r="F1588" s="42" t="s">
        <v>360</v>
      </c>
      <c r="H1588" s="211"/>
      <c r="I1588" s="211"/>
      <c r="J1588" s="211"/>
      <c r="K1588" s="211"/>
      <c r="L1588" s="211"/>
      <c r="M1588" s="211"/>
      <c r="N1588" s="211"/>
      <c r="O1588" s="211"/>
      <c r="P1588" s="211"/>
    </row>
    <row r="1589" spans="1:16" x14ac:dyDescent="0.25">
      <c r="A1589" s="189" t="s">
        <v>8002</v>
      </c>
      <c r="B1589" s="189" t="s">
        <v>8017</v>
      </c>
      <c r="C1589" s="189" t="s">
        <v>358</v>
      </c>
      <c r="D1589" t="s">
        <v>497</v>
      </c>
      <c r="E1589" t="s">
        <v>498</v>
      </c>
      <c r="F1589" s="42" t="s">
        <v>150</v>
      </c>
      <c r="H1589" s="211"/>
      <c r="I1589" s="211"/>
      <c r="J1589" s="211"/>
      <c r="K1589" s="211"/>
      <c r="L1589" s="211"/>
      <c r="M1589" s="211"/>
      <c r="N1589" s="211"/>
      <c r="O1589" s="211"/>
      <c r="P1589" s="211"/>
    </row>
    <row r="1590" spans="1:16" x14ac:dyDescent="0.25">
      <c r="A1590" s="189" t="s">
        <v>8002</v>
      </c>
      <c r="B1590" s="189" t="s">
        <v>8018</v>
      </c>
      <c r="C1590" s="189" t="s">
        <v>358</v>
      </c>
      <c r="D1590" t="s">
        <v>294</v>
      </c>
      <c r="E1590" t="s">
        <v>298</v>
      </c>
      <c r="F1590" s="42" t="s">
        <v>360</v>
      </c>
      <c r="H1590" s="211"/>
      <c r="I1590" s="211"/>
      <c r="J1590" s="211"/>
      <c r="K1590" s="211"/>
      <c r="L1590" s="211"/>
      <c r="M1590" s="211"/>
      <c r="N1590" s="211"/>
      <c r="O1590" s="211"/>
      <c r="P1590" s="211"/>
    </row>
    <row r="1591" spans="1:16" x14ac:dyDescent="0.25">
      <c r="A1591" s="189" t="s">
        <v>8002</v>
      </c>
      <c r="B1591" s="189" t="s">
        <v>8019</v>
      </c>
      <c r="C1591" s="189" t="s">
        <v>358</v>
      </c>
      <c r="D1591" t="s">
        <v>294</v>
      </c>
      <c r="E1591" t="s">
        <v>298</v>
      </c>
      <c r="F1591" s="42" t="s">
        <v>360</v>
      </c>
      <c r="H1591" s="211"/>
      <c r="I1591" s="211"/>
      <c r="J1591" s="211"/>
      <c r="K1591" s="211"/>
      <c r="L1591" s="211"/>
      <c r="M1591" s="211"/>
      <c r="N1591" s="211"/>
      <c r="O1591" s="211"/>
      <c r="P1591" s="211"/>
    </row>
    <row r="1592" spans="1:16" x14ac:dyDescent="0.25">
      <c r="A1592" s="189" t="s">
        <v>8002</v>
      </c>
      <c r="B1592" s="189" t="s">
        <v>8020</v>
      </c>
      <c r="C1592" s="189" t="s">
        <v>358</v>
      </c>
      <c r="D1592" t="s">
        <v>497</v>
      </c>
      <c r="E1592" t="s">
        <v>498</v>
      </c>
      <c r="F1592" s="42" t="s">
        <v>150</v>
      </c>
      <c r="H1592" s="211"/>
      <c r="I1592" s="211"/>
      <c r="J1592" s="211"/>
      <c r="K1592" s="211"/>
      <c r="L1592" s="211"/>
      <c r="M1592" s="211"/>
      <c r="N1592" s="211"/>
      <c r="O1592" s="211"/>
      <c r="P1592" s="211"/>
    </row>
    <row r="1593" spans="1:16" x14ac:dyDescent="0.25">
      <c r="A1593" s="189" t="s">
        <v>8002</v>
      </c>
      <c r="B1593" s="189" t="s">
        <v>8021</v>
      </c>
      <c r="C1593" s="189" t="s">
        <v>358</v>
      </c>
      <c r="D1593" t="s">
        <v>296</v>
      </c>
      <c r="E1593" t="s">
        <v>336</v>
      </c>
      <c r="F1593" s="42" t="s">
        <v>150</v>
      </c>
      <c r="H1593" s="211"/>
      <c r="I1593" s="211"/>
      <c r="J1593" s="211"/>
      <c r="K1593" s="211"/>
      <c r="L1593" s="211"/>
      <c r="M1593" s="211"/>
      <c r="N1593" s="211"/>
      <c r="O1593" s="211"/>
      <c r="P1593" s="211"/>
    </row>
    <row r="1594" spans="1:16" x14ac:dyDescent="0.25">
      <c r="A1594" s="189" t="s">
        <v>8002</v>
      </c>
      <c r="B1594" s="189" t="s">
        <v>8022</v>
      </c>
      <c r="C1594" s="189" t="s">
        <v>358</v>
      </c>
      <c r="D1594" t="s">
        <v>301</v>
      </c>
      <c r="E1594" t="s">
        <v>307</v>
      </c>
      <c r="F1594" s="42" t="s">
        <v>150</v>
      </c>
      <c r="H1594" s="211"/>
      <c r="I1594" s="211"/>
      <c r="J1594" s="211"/>
      <c r="K1594" s="211"/>
      <c r="L1594" s="211"/>
      <c r="M1594" s="211"/>
      <c r="N1594" s="211"/>
      <c r="O1594" s="211"/>
      <c r="P1594" s="211"/>
    </row>
    <row r="1595" spans="1:16" x14ac:dyDescent="0.25">
      <c r="A1595" s="189" t="s">
        <v>8002</v>
      </c>
      <c r="B1595" s="189" t="s">
        <v>8023</v>
      </c>
      <c r="C1595" s="189" t="s">
        <v>358</v>
      </c>
      <c r="D1595" t="s">
        <v>301</v>
      </c>
      <c r="E1595" t="s">
        <v>307</v>
      </c>
      <c r="F1595" s="42" t="s">
        <v>150</v>
      </c>
      <c r="H1595" s="211"/>
      <c r="I1595" s="211"/>
      <c r="J1595" s="211"/>
      <c r="K1595" s="211"/>
      <c r="L1595" s="211"/>
      <c r="M1595" s="211"/>
      <c r="N1595" s="211"/>
      <c r="O1595" s="211"/>
      <c r="P1595" s="211"/>
    </row>
    <row r="1596" spans="1:16" x14ac:dyDescent="0.25">
      <c r="A1596" s="189" t="s">
        <v>8002</v>
      </c>
      <c r="B1596" s="189" t="s">
        <v>8024</v>
      </c>
      <c r="C1596" s="189" t="s">
        <v>358</v>
      </c>
      <c r="D1596" t="s">
        <v>301</v>
      </c>
      <c r="E1596" t="s">
        <v>307</v>
      </c>
      <c r="F1596" s="42" t="s">
        <v>150</v>
      </c>
      <c r="H1596" s="211"/>
      <c r="I1596" s="211"/>
      <c r="J1596" s="211"/>
      <c r="K1596" s="211"/>
      <c r="L1596" s="211"/>
      <c r="M1596" s="211"/>
      <c r="N1596" s="211"/>
      <c r="O1596" s="211"/>
      <c r="P1596" s="211"/>
    </row>
    <row r="1597" spans="1:16" x14ac:dyDescent="0.25">
      <c r="A1597" s="189" t="s">
        <v>8002</v>
      </c>
      <c r="B1597" s="189" t="s">
        <v>8025</v>
      </c>
      <c r="C1597" s="189" t="s">
        <v>358</v>
      </c>
      <c r="D1597" t="s">
        <v>339</v>
      </c>
      <c r="E1597" t="s">
        <v>340</v>
      </c>
      <c r="F1597" s="42" t="s">
        <v>360</v>
      </c>
      <c r="H1597" s="211"/>
      <c r="I1597" s="211"/>
      <c r="J1597" s="211"/>
      <c r="K1597" s="211"/>
      <c r="L1597" s="211"/>
      <c r="M1597" s="211"/>
      <c r="N1597" s="211"/>
      <c r="O1597" s="211"/>
      <c r="P1597" s="211"/>
    </row>
    <row r="1598" spans="1:16" x14ac:dyDescent="0.25">
      <c r="A1598" s="189" t="s">
        <v>8002</v>
      </c>
      <c r="B1598" s="189" t="s">
        <v>8026</v>
      </c>
      <c r="C1598" s="189" t="s">
        <v>358</v>
      </c>
      <c r="D1598" t="s">
        <v>295</v>
      </c>
      <c r="E1598" t="s">
        <v>306</v>
      </c>
      <c r="F1598" s="42" t="s">
        <v>150</v>
      </c>
      <c r="H1598" s="211"/>
      <c r="I1598" s="211"/>
      <c r="J1598" s="211"/>
      <c r="K1598" s="211"/>
      <c r="L1598" s="211"/>
      <c r="M1598" s="211"/>
      <c r="N1598" s="211"/>
      <c r="O1598" s="211"/>
      <c r="P1598" s="211"/>
    </row>
    <row r="1599" spans="1:16" x14ac:dyDescent="0.25">
      <c r="A1599" s="189" t="s">
        <v>8002</v>
      </c>
      <c r="B1599" s="189" t="s">
        <v>8027</v>
      </c>
      <c r="C1599" s="189" t="s">
        <v>358</v>
      </c>
      <c r="D1599" t="s">
        <v>296</v>
      </c>
      <c r="E1599" t="s">
        <v>336</v>
      </c>
      <c r="F1599" s="42" t="s">
        <v>150</v>
      </c>
      <c r="H1599" s="211"/>
      <c r="I1599" s="211"/>
      <c r="J1599" s="211"/>
      <c r="K1599" s="211"/>
      <c r="L1599" s="211"/>
      <c r="M1599" s="211"/>
      <c r="N1599" s="211"/>
      <c r="O1599" s="211"/>
      <c r="P1599" s="211"/>
    </row>
    <row r="1600" spans="1:16" x14ac:dyDescent="0.25">
      <c r="A1600" s="189" t="s">
        <v>8002</v>
      </c>
      <c r="B1600" s="189" t="s">
        <v>8028</v>
      </c>
      <c r="C1600" s="189" t="s">
        <v>358</v>
      </c>
      <c r="D1600" t="s">
        <v>328</v>
      </c>
      <c r="E1600" t="s">
        <v>349</v>
      </c>
      <c r="F1600" s="42" t="s">
        <v>360</v>
      </c>
      <c r="H1600" s="211"/>
      <c r="I1600" s="211"/>
      <c r="J1600" s="211"/>
      <c r="K1600" s="211"/>
      <c r="L1600" s="211"/>
      <c r="M1600" s="211"/>
      <c r="N1600" s="211"/>
      <c r="O1600" s="211"/>
      <c r="P1600" s="211"/>
    </row>
    <row r="1601" spans="1:16" x14ac:dyDescent="0.25">
      <c r="A1601" s="189" t="s">
        <v>8002</v>
      </c>
      <c r="B1601" s="189" t="s">
        <v>8029</v>
      </c>
      <c r="C1601" s="189" t="s">
        <v>358</v>
      </c>
      <c r="D1601" t="s">
        <v>328</v>
      </c>
      <c r="E1601" t="s">
        <v>349</v>
      </c>
      <c r="F1601" s="42" t="s">
        <v>150</v>
      </c>
      <c r="H1601" s="211"/>
      <c r="I1601" s="211"/>
      <c r="J1601" s="211"/>
      <c r="K1601" s="211"/>
      <c r="L1601" s="211"/>
      <c r="M1601" s="211"/>
      <c r="N1601" s="211"/>
      <c r="O1601" s="211"/>
      <c r="P1601" s="211"/>
    </row>
    <row r="1602" spans="1:16" x14ac:dyDescent="0.25">
      <c r="A1602" s="189" t="s">
        <v>8002</v>
      </c>
      <c r="B1602" s="189" t="s">
        <v>8030</v>
      </c>
      <c r="C1602" s="189" t="s">
        <v>358</v>
      </c>
      <c r="D1602" t="s">
        <v>328</v>
      </c>
      <c r="E1602" t="s">
        <v>349</v>
      </c>
      <c r="F1602" s="42" t="s">
        <v>150</v>
      </c>
      <c r="H1602" s="211"/>
      <c r="I1602" s="211"/>
      <c r="J1602" s="211"/>
      <c r="K1602" s="211"/>
      <c r="L1602" s="211"/>
      <c r="M1602" s="211"/>
      <c r="N1602" s="211"/>
      <c r="O1602" s="211"/>
      <c r="P1602" s="211"/>
    </row>
    <row r="1603" spans="1:16" x14ac:dyDescent="0.25">
      <c r="A1603" s="189" t="s">
        <v>8002</v>
      </c>
      <c r="B1603" s="189" t="s">
        <v>8031</v>
      </c>
      <c r="C1603" s="189" t="s">
        <v>358</v>
      </c>
      <c r="D1603" t="s">
        <v>328</v>
      </c>
      <c r="E1603" t="s">
        <v>349</v>
      </c>
      <c r="F1603" s="42" t="s">
        <v>150</v>
      </c>
      <c r="H1603" s="211"/>
      <c r="I1603" s="211"/>
      <c r="J1603" s="211"/>
      <c r="K1603" s="211"/>
      <c r="L1603" s="211"/>
      <c r="M1603" s="211"/>
      <c r="N1603" s="211"/>
      <c r="O1603" s="211"/>
      <c r="P1603" s="211"/>
    </row>
    <row r="1604" spans="1:16" x14ac:dyDescent="0.25">
      <c r="A1604" s="189" t="s">
        <v>8002</v>
      </c>
      <c r="B1604" s="189" t="s">
        <v>8032</v>
      </c>
      <c r="C1604" s="189" t="s">
        <v>358</v>
      </c>
      <c r="D1604" t="s">
        <v>328</v>
      </c>
      <c r="E1604" t="s">
        <v>329</v>
      </c>
      <c r="F1604" s="42" t="s">
        <v>360</v>
      </c>
      <c r="H1604" s="211"/>
      <c r="I1604" s="211"/>
      <c r="J1604" s="211"/>
      <c r="K1604" s="211"/>
      <c r="L1604" s="211"/>
      <c r="M1604" s="211"/>
      <c r="N1604" s="211"/>
      <c r="O1604" s="211"/>
      <c r="P1604" s="211"/>
    </row>
    <row r="1605" spans="1:16" x14ac:dyDescent="0.25">
      <c r="A1605" s="189" t="s">
        <v>8002</v>
      </c>
      <c r="B1605" s="189" t="s">
        <v>8033</v>
      </c>
      <c r="C1605" s="189" t="s">
        <v>358</v>
      </c>
      <c r="D1605" t="s">
        <v>296</v>
      </c>
      <c r="E1605" t="s">
        <v>336</v>
      </c>
      <c r="F1605" s="42" t="s">
        <v>150</v>
      </c>
      <c r="H1605" s="211"/>
      <c r="I1605" s="211"/>
      <c r="J1605" s="211"/>
      <c r="K1605" s="211"/>
      <c r="L1605" s="211"/>
      <c r="M1605" s="211"/>
      <c r="N1605" s="211"/>
      <c r="O1605" s="211"/>
      <c r="P1605" s="211"/>
    </row>
    <row r="1606" spans="1:16" x14ac:dyDescent="0.25">
      <c r="A1606" s="189" t="s">
        <v>8002</v>
      </c>
      <c r="B1606" s="189" t="s">
        <v>8034</v>
      </c>
      <c r="C1606" s="189" t="s">
        <v>358</v>
      </c>
      <c r="D1606" t="s">
        <v>294</v>
      </c>
      <c r="E1606" t="s">
        <v>298</v>
      </c>
      <c r="F1606" s="42" t="s">
        <v>150</v>
      </c>
      <c r="H1606" s="211"/>
      <c r="I1606" s="211"/>
      <c r="J1606" s="211"/>
      <c r="K1606" s="211"/>
      <c r="L1606" s="211"/>
      <c r="M1606" s="211"/>
      <c r="N1606" s="211"/>
      <c r="O1606" s="211"/>
      <c r="P1606" s="211"/>
    </row>
    <row r="1607" spans="1:16" x14ac:dyDescent="0.25">
      <c r="A1607" s="189" t="s">
        <v>8002</v>
      </c>
      <c r="B1607" s="189" t="s">
        <v>8035</v>
      </c>
      <c r="C1607" s="189" t="s">
        <v>358</v>
      </c>
      <c r="D1607" t="s">
        <v>328</v>
      </c>
      <c r="E1607" t="s">
        <v>329</v>
      </c>
      <c r="F1607" s="42" t="s">
        <v>150</v>
      </c>
      <c r="H1607" s="211"/>
      <c r="I1607" s="211"/>
      <c r="J1607" s="211"/>
      <c r="K1607" s="211"/>
      <c r="L1607" s="211"/>
      <c r="M1607" s="211"/>
      <c r="N1607" s="211"/>
      <c r="O1607" s="211"/>
      <c r="P1607" s="211"/>
    </row>
    <row r="1608" spans="1:16" x14ac:dyDescent="0.25">
      <c r="A1608" s="189" t="s">
        <v>8002</v>
      </c>
      <c r="B1608" s="189" t="s">
        <v>8036</v>
      </c>
      <c r="C1608" s="189" t="s">
        <v>358</v>
      </c>
      <c r="D1608" t="s">
        <v>294</v>
      </c>
      <c r="E1608" t="s">
        <v>298</v>
      </c>
      <c r="F1608" s="42" t="s">
        <v>360</v>
      </c>
      <c r="H1608" s="211"/>
      <c r="I1608" s="211"/>
      <c r="J1608" s="211"/>
      <c r="K1608" s="211"/>
      <c r="L1608" s="211"/>
      <c r="M1608" s="211"/>
      <c r="N1608" s="211"/>
      <c r="O1608" s="211"/>
      <c r="P1608" s="211"/>
    </row>
    <row r="1609" spans="1:16" x14ac:dyDescent="0.25">
      <c r="A1609" s="189" t="s">
        <v>8002</v>
      </c>
      <c r="B1609" s="189" t="s">
        <v>8037</v>
      </c>
      <c r="C1609" s="189" t="s">
        <v>358</v>
      </c>
      <c r="D1609" t="s">
        <v>328</v>
      </c>
      <c r="E1609" t="s">
        <v>329</v>
      </c>
      <c r="F1609" s="42" t="s">
        <v>150</v>
      </c>
      <c r="H1609" s="211"/>
      <c r="I1609" s="211"/>
      <c r="J1609" s="211"/>
      <c r="K1609" s="211"/>
      <c r="L1609" s="211"/>
      <c r="M1609" s="211"/>
      <c r="N1609" s="211"/>
      <c r="O1609" s="211"/>
      <c r="P1609" s="211"/>
    </row>
    <row r="1610" spans="1:16" x14ac:dyDescent="0.25">
      <c r="A1610" s="189" t="s">
        <v>8002</v>
      </c>
      <c r="B1610" s="189" t="s">
        <v>8038</v>
      </c>
      <c r="C1610" s="189" t="s">
        <v>358</v>
      </c>
      <c r="D1610" t="s">
        <v>328</v>
      </c>
      <c r="E1610" t="s">
        <v>329</v>
      </c>
      <c r="F1610" s="42" t="s">
        <v>360</v>
      </c>
      <c r="H1610" s="211"/>
      <c r="I1610" s="211"/>
      <c r="J1610" s="211"/>
      <c r="K1610" s="211"/>
      <c r="L1610" s="211"/>
      <c r="M1610" s="211"/>
      <c r="N1610" s="211"/>
      <c r="O1610" s="211"/>
      <c r="P1610" s="211"/>
    </row>
    <row r="1611" spans="1:16" x14ac:dyDescent="0.25">
      <c r="A1611" s="189" t="s">
        <v>8002</v>
      </c>
      <c r="B1611" s="189" t="s">
        <v>8039</v>
      </c>
      <c r="C1611" s="189" t="s">
        <v>358</v>
      </c>
      <c r="D1611" t="s">
        <v>296</v>
      </c>
      <c r="E1611" t="s">
        <v>336</v>
      </c>
      <c r="F1611" s="42" t="s">
        <v>150</v>
      </c>
      <c r="H1611" s="211"/>
      <c r="I1611" s="211"/>
      <c r="J1611" s="211"/>
      <c r="K1611" s="211"/>
      <c r="L1611" s="211"/>
      <c r="M1611" s="211"/>
      <c r="N1611" s="211"/>
      <c r="O1611" s="211"/>
      <c r="P1611" s="211"/>
    </row>
    <row r="1612" spans="1:16" x14ac:dyDescent="0.25">
      <c r="A1612" s="189" t="s">
        <v>8002</v>
      </c>
      <c r="B1612" s="189" t="s">
        <v>8040</v>
      </c>
      <c r="C1612" s="189" t="s">
        <v>358</v>
      </c>
      <c r="D1612" t="s">
        <v>294</v>
      </c>
      <c r="E1612" t="s">
        <v>298</v>
      </c>
      <c r="F1612" s="42" t="s">
        <v>360</v>
      </c>
      <c r="H1612" s="211"/>
      <c r="I1612" s="211"/>
      <c r="J1612" s="211"/>
      <c r="K1612" s="211"/>
      <c r="L1612" s="211"/>
      <c r="M1612" s="211"/>
      <c r="N1612" s="211"/>
      <c r="O1612" s="211"/>
      <c r="P1612" s="211"/>
    </row>
    <row r="1613" spans="1:16" x14ac:dyDescent="0.25">
      <c r="A1613" s="189" t="s">
        <v>8002</v>
      </c>
      <c r="B1613" s="189" t="s">
        <v>8041</v>
      </c>
      <c r="C1613" s="189" t="s">
        <v>358</v>
      </c>
      <c r="D1613" t="s">
        <v>328</v>
      </c>
      <c r="E1613" t="s">
        <v>329</v>
      </c>
      <c r="F1613" s="42" t="s">
        <v>360</v>
      </c>
      <c r="H1613" s="211"/>
      <c r="I1613" s="211"/>
      <c r="J1613" s="211"/>
      <c r="K1613" s="211"/>
      <c r="L1613" s="211"/>
      <c r="M1613" s="211"/>
      <c r="N1613" s="211"/>
      <c r="O1613" s="211"/>
      <c r="P1613" s="211"/>
    </row>
    <row r="1614" spans="1:16" x14ac:dyDescent="0.25">
      <c r="A1614" s="189" t="s">
        <v>8002</v>
      </c>
      <c r="B1614" s="189" t="s">
        <v>8042</v>
      </c>
      <c r="C1614" s="189" t="s">
        <v>358</v>
      </c>
      <c r="D1614" t="s">
        <v>328</v>
      </c>
      <c r="E1614" t="s">
        <v>329</v>
      </c>
      <c r="F1614" s="42" t="s">
        <v>360</v>
      </c>
      <c r="H1614" s="211"/>
      <c r="I1614" s="211"/>
      <c r="J1614" s="211"/>
      <c r="K1614" s="211"/>
      <c r="L1614" s="211"/>
      <c r="M1614" s="211"/>
      <c r="N1614" s="211"/>
      <c r="O1614" s="211"/>
      <c r="P1614" s="211"/>
    </row>
    <row r="1615" spans="1:16" x14ac:dyDescent="0.25">
      <c r="A1615" s="189" t="s">
        <v>8002</v>
      </c>
      <c r="B1615" s="189" t="s">
        <v>8043</v>
      </c>
      <c r="C1615" s="189" t="s">
        <v>358</v>
      </c>
      <c r="D1615" t="s">
        <v>328</v>
      </c>
      <c r="E1615" t="s">
        <v>349</v>
      </c>
      <c r="F1615" s="42" t="s">
        <v>150</v>
      </c>
      <c r="H1615" s="211"/>
      <c r="I1615" s="211"/>
      <c r="J1615" s="211"/>
      <c r="K1615" s="211"/>
      <c r="L1615" s="211"/>
      <c r="M1615" s="211"/>
      <c r="N1615" s="211"/>
      <c r="O1615" s="211"/>
      <c r="P1615" s="211"/>
    </row>
    <row r="1616" spans="1:16" x14ac:dyDescent="0.25">
      <c r="A1616" s="189" t="s">
        <v>8002</v>
      </c>
      <c r="B1616" s="189" t="s">
        <v>8044</v>
      </c>
      <c r="C1616" s="189" t="s">
        <v>358</v>
      </c>
      <c r="D1616" t="s">
        <v>328</v>
      </c>
      <c r="E1616" t="s">
        <v>349</v>
      </c>
      <c r="F1616" s="42" t="s">
        <v>150</v>
      </c>
      <c r="H1616" s="211"/>
      <c r="I1616" s="211"/>
      <c r="J1616" s="211"/>
      <c r="K1616" s="211"/>
      <c r="L1616" s="211"/>
      <c r="M1616" s="211"/>
      <c r="N1616" s="211"/>
      <c r="O1616" s="211"/>
      <c r="P1616" s="211"/>
    </row>
    <row r="1617" spans="1:16" x14ac:dyDescent="0.25">
      <c r="A1617" s="189" t="s">
        <v>8002</v>
      </c>
      <c r="B1617" s="189" t="s">
        <v>8045</v>
      </c>
      <c r="C1617" s="189" t="s">
        <v>358</v>
      </c>
      <c r="D1617" t="s">
        <v>328</v>
      </c>
      <c r="E1617" t="s">
        <v>349</v>
      </c>
      <c r="F1617" s="42" t="s">
        <v>150</v>
      </c>
      <c r="H1617" s="211"/>
      <c r="I1617" s="211"/>
      <c r="J1617" s="211"/>
      <c r="K1617" s="211"/>
      <c r="L1617" s="211"/>
      <c r="M1617" s="211"/>
      <c r="N1617" s="211"/>
      <c r="O1617" s="211"/>
      <c r="P1617" s="211"/>
    </row>
    <row r="1618" spans="1:16" x14ac:dyDescent="0.25">
      <c r="A1618" s="189" t="s">
        <v>8002</v>
      </c>
      <c r="B1618" s="189" t="s">
        <v>8046</v>
      </c>
      <c r="C1618" s="189" t="s">
        <v>358</v>
      </c>
      <c r="D1618" t="s">
        <v>328</v>
      </c>
      <c r="E1618" t="s">
        <v>349</v>
      </c>
      <c r="F1618" s="42" t="s">
        <v>150</v>
      </c>
      <c r="H1618" s="211"/>
      <c r="I1618" s="211"/>
      <c r="J1618" s="211"/>
      <c r="K1618" s="211"/>
      <c r="L1618" s="211"/>
      <c r="M1618" s="211"/>
      <c r="N1618" s="211"/>
      <c r="O1618" s="211"/>
      <c r="P1618" s="211"/>
    </row>
    <row r="1619" spans="1:16" x14ac:dyDescent="0.25">
      <c r="A1619" s="189" t="s">
        <v>8002</v>
      </c>
      <c r="B1619" s="189" t="s">
        <v>8047</v>
      </c>
      <c r="C1619" s="189" t="s">
        <v>358</v>
      </c>
      <c r="D1619" t="s">
        <v>343</v>
      </c>
      <c r="E1619" t="s">
        <v>6106</v>
      </c>
      <c r="F1619" s="42" t="s">
        <v>360</v>
      </c>
      <c r="H1619" s="211"/>
      <c r="I1619" s="211"/>
      <c r="J1619" s="211"/>
      <c r="K1619" s="211"/>
      <c r="L1619" s="211"/>
      <c r="M1619" s="211"/>
      <c r="N1619" s="211"/>
      <c r="O1619" s="211"/>
      <c r="P1619" s="211"/>
    </row>
    <row r="1620" spans="1:16" x14ac:dyDescent="0.25">
      <c r="A1620" s="189" t="s">
        <v>8002</v>
      </c>
      <c r="B1620" s="189" t="s">
        <v>8048</v>
      </c>
      <c r="C1620" s="189" t="s">
        <v>358</v>
      </c>
      <c r="D1620" t="s">
        <v>330</v>
      </c>
      <c r="E1620" t="s">
        <v>331</v>
      </c>
      <c r="F1620" s="42" t="s">
        <v>150</v>
      </c>
      <c r="H1620" s="211"/>
      <c r="I1620" s="211"/>
      <c r="J1620" s="211"/>
      <c r="K1620" s="211"/>
      <c r="L1620" s="211"/>
      <c r="M1620" s="211"/>
      <c r="N1620" s="211"/>
      <c r="O1620" s="211"/>
      <c r="P1620" s="211"/>
    </row>
    <row r="1621" spans="1:16" x14ac:dyDescent="0.25">
      <c r="A1621" s="189" t="s">
        <v>8002</v>
      </c>
      <c r="B1621" s="189" t="s">
        <v>8049</v>
      </c>
      <c r="C1621" s="189" t="s">
        <v>358</v>
      </c>
      <c r="D1621" t="s">
        <v>301</v>
      </c>
      <c r="E1621" t="s">
        <v>307</v>
      </c>
      <c r="F1621" s="42" t="s">
        <v>150</v>
      </c>
      <c r="H1621" s="211"/>
      <c r="I1621" s="211"/>
      <c r="J1621" s="211"/>
      <c r="K1621" s="211"/>
      <c r="L1621" s="211"/>
      <c r="M1621" s="211"/>
      <c r="N1621" s="211"/>
      <c r="O1621" s="211"/>
      <c r="P1621" s="211"/>
    </row>
    <row r="1622" spans="1:16" x14ac:dyDescent="0.25">
      <c r="A1622" s="189" t="s">
        <v>8002</v>
      </c>
      <c r="B1622" s="189" t="s">
        <v>8050</v>
      </c>
      <c r="C1622" s="189" t="s">
        <v>358</v>
      </c>
      <c r="D1622" t="s">
        <v>294</v>
      </c>
      <c r="E1622" t="s">
        <v>298</v>
      </c>
      <c r="F1622" s="42" t="s">
        <v>150</v>
      </c>
      <c r="H1622" s="211"/>
      <c r="I1622" s="211"/>
      <c r="J1622" s="211"/>
      <c r="K1622" s="211"/>
      <c r="L1622" s="211"/>
      <c r="M1622" s="211"/>
      <c r="N1622" s="211"/>
      <c r="O1622" s="211"/>
      <c r="P1622" s="211"/>
    </row>
    <row r="1623" spans="1:16" x14ac:dyDescent="0.25">
      <c r="A1623" s="189" t="s">
        <v>8002</v>
      </c>
      <c r="B1623" s="189" t="s">
        <v>8051</v>
      </c>
      <c r="C1623" s="189" t="s">
        <v>358</v>
      </c>
      <c r="D1623" t="s">
        <v>328</v>
      </c>
      <c r="E1623" t="s">
        <v>349</v>
      </c>
      <c r="F1623" s="42" t="s">
        <v>150</v>
      </c>
      <c r="H1623" s="211"/>
      <c r="I1623" s="211"/>
      <c r="J1623" s="211"/>
      <c r="K1623" s="211"/>
      <c r="L1623" s="211"/>
      <c r="M1623" s="211"/>
      <c r="N1623" s="211"/>
      <c r="O1623" s="211"/>
      <c r="P1623" s="211"/>
    </row>
    <row r="1624" spans="1:16" x14ac:dyDescent="0.25">
      <c r="A1624" s="189" t="s">
        <v>8002</v>
      </c>
      <c r="B1624" s="189" t="s">
        <v>8052</v>
      </c>
      <c r="C1624" s="189" t="s">
        <v>358</v>
      </c>
      <c r="D1624" t="s">
        <v>301</v>
      </c>
      <c r="E1624" t="s">
        <v>307</v>
      </c>
      <c r="F1624" s="42" t="s">
        <v>150</v>
      </c>
      <c r="H1624" s="211"/>
      <c r="I1624" s="211"/>
      <c r="J1624" s="211"/>
      <c r="K1624" s="211"/>
      <c r="L1624" s="211"/>
      <c r="M1624" s="211"/>
      <c r="N1624" s="211"/>
      <c r="O1624" s="211"/>
      <c r="P1624" s="211"/>
    </row>
    <row r="1625" spans="1:16" x14ac:dyDescent="0.25">
      <c r="A1625" s="189" t="s">
        <v>8002</v>
      </c>
      <c r="B1625" s="189" t="s">
        <v>8053</v>
      </c>
      <c r="C1625" s="189" t="s">
        <v>358</v>
      </c>
      <c r="D1625" t="s">
        <v>328</v>
      </c>
      <c r="E1625" t="s">
        <v>329</v>
      </c>
      <c r="F1625" s="42" t="s">
        <v>150</v>
      </c>
      <c r="H1625" s="211"/>
      <c r="I1625" s="211"/>
      <c r="J1625" s="211"/>
      <c r="K1625" s="211"/>
      <c r="L1625" s="211"/>
      <c r="M1625" s="211"/>
      <c r="N1625" s="211"/>
      <c r="O1625" s="211"/>
      <c r="P1625" s="211"/>
    </row>
    <row r="1626" spans="1:16" x14ac:dyDescent="0.25">
      <c r="A1626" s="189" t="s">
        <v>8002</v>
      </c>
      <c r="B1626" s="189" t="s">
        <v>8054</v>
      </c>
      <c r="C1626" s="189" t="s">
        <v>358</v>
      </c>
      <c r="D1626" t="s">
        <v>296</v>
      </c>
      <c r="E1626" t="s">
        <v>336</v>
      </c>
      <c r="F1626" s="42" t="s">
        <v>150</v>
      </c>
      <c r="H1626" s="211"/>
      <c r="I1626" s="211"/>
      <c r="J1626" s="211"/>
      <c r="K1626" s="211"/>
      <c r="L1626" s="211"/>
      <c r="M1626" s="211"/>
      <c r="N1626" s="211"/>
      <c r="O1626" s="211"/>
      <c r="P1626" s="211"/>
    </row>
    <row r="1627" spans="1:16" x14ac:dyDescent="0.25">
      <c r="A1627" s="189" t="s">
        <v>8002</v>
      </c>
      <c r="B1627" s="189" t="s">
        <v>8055</v>
      </c>
      <c r="C1627" s="189" t="s">
        <v>358</v>
      </c>
      <c r="D1627" t="s">
        <v>301</v>
      </c>
      <c r="E1627" t="s">
        <v>307</v>
      </c>
      <c r="F1627" s="42" t="s">
        <v>360</v>
      </c>
      <c r="H1627" s="211"/>
      <c r="I1627" s="211"/>
      <c r="J1627" s="211"/>
      <c r="K1627" s="211"/>
      <c r="L1627" s="211"/>
      <c r="M1627" s="211"/>
      <c r="N1627" s="211"/>
      <c r="O1627" s="211"/>
      <c r="P1627" s="211"/>
    </row>
    <row r="1628" spans="1:16" x14ac:dyDescent="0.25">
      <c r="A1628" s="189" t="s">
        <v>8002</v>
      </c>
      <c r="B1628" s="189" t="s">
        <v>8056</v>
      </c>
      <c r="C1628" s="189" t="s">
        <v>358</v>
      </c>
      <c r="D1628" t="s">
        <v>295</v>
      </c>
      <c r="E1628" t="s">
        <v>532</v>
      </c>
      <c r="F1628" s="42" t="s">
        <v>150</v>
      </c>
      <c r="H1628" s="211"/>
      <c r="I1628" s="211"/>
      <c r="J1628" s="211"/>
      <c r="K1628" s="211"/>
      <c r="L1628" s="211"/>
      <c r="M1628" s="211"/>
      <c r="N1628" s="211"/>
      <c r="O1628" s="211"/>
      <c r="P1628" s="211"/>
    </row>
    <row r="1629" spans="1:16" x14ac:dyDescent="0.25">
      <c r="A1629" s="189" t="s">
        <v>8002</v>
      </c>
      <c r="B1629" s="189" t="s">
        <v>8057</v>
      </c>
      <c r="C1629" s="189" t="s">
        <v>358</v>
      </c>
      <c r="D1629" t="s">
        <v>295</v>
      </c>
      <c r="E1629" t="s">
        <v>532</v>
      </c>
      <c r="F1629" s="42" t="s">
        <v>150</v>
      </c>
      <c r="H1629" s="211"/>
      <c r="I1629" s="211"/>
      <c r="J1629" s="211"/>
      <c r="K1629" s="211"/>
      <c r="L1629" s="211"/>
      <c r="M1629" s="211"/>
      <c r="N1629" s="211"/>
      <c r="O1629" s="211"/>
      <c r="P1629" s="211"/>
    </row>
    <row r="1630" spans="1:16" x14ac:dyDescent="0.25">
      <c r="A1630" s="189" t="s">
        <v>8002</v>
      </c>
      <c r="B1630" s="189" t="s">
        <v>8058</v>
      </c>
      <c r="C1630" s="189" t="s">
        <v>358</v>
      </c>
      <c r="D1630" t="s">
        <v>301</v>
      </c>
      <c r="E1630" t="s">
        <v>307</v>
      </c>
      <c r="F1630" s="42" t="s">
        <v>360</v>
      </c>
      <c r="H1630" s="211"/>
      <c r="I1630" s="211"/>
      <c r="J1630" s="211"/>
      <c r="K1630" s="211"/>
      <c r="L1630" s="211"/>
      <c r="M1630" s="211"/>
      <c r="N1630" s="211"/>
      <c r="O1630" s="211"/>
      <c r="P1630" s="211"/>
    </row>
    <row r="1631" spans="1:16" x14ac:dyDescent="0.25">
      <c r="A1631" s="189" t="s">
        <v>8002</v>
      </c>
      <c r="B1631" s="189" t="s">
        <v>8059</v>
      </c>
      <c r="C1631" s="189" t="s">
        <v>358</v>
      </c>
      <c r="D1631" t="s">
        <v>295</v>
      </c>
      <c r="E1631" t="s">
        <v>532</v>
      </c>
      <c r="F1631" s="42" t="s">
        <v>150</v>
      </c>
      <c r="H1631" s="211"/>
      <c r="I1631" s="211"/>
      <c r="J1631" s="211"/>
      <c r="K1631" s="211"/>
      <c r="L1631" s="211"/>
      <c r="M1631" s="211"/>
      <c r="N1631" s="211"/>
      <c r="O1631" s="211"/>
      <c r="P1631" s="211"/>
    </row>
    <row r="1632" spans="1:16" x14ac:dyDescent="0.25">
      <c r="A1632" s="189" t="s">
        <v>8002</v>
      </c>
      <c r="B1632" s="189" t="s">
        <v>8060</v>
      </c>
      <c r="C1632" s="189" t="s">
        <v>358</v>
      </c>
      <c r="D1632" t="s">
        <v>330</v>
      </c>
      <c r="E1632" t="s">
        <v>561</v>
      </c>
      <c r="F1632" s="42" t="s">
        <v>360</v>
      </c>
      <c r="H1632" s="211"/>
      <c r="I1632" s="211"/>
      <c r="J1632" s="211"/>
      <c r="K1632" s="211"/>
      <c r="L1632" s="211"/>
      <c r="M1632" s="211"/>
      <c r="N1632" s="211"/>
      <c r="O1632" s="211"/>
      <c r="P1632" s="211"/>
    </row>
    <row r="1633" spans="1:16" x14ac:dyDescent="0.25">
      <c r="A1633" s="189" t="s">
        <v>8002</v>
      </c>
      <c r="B1633" s="189" t="s">
        <v>8061</v>
      </c>
      <c r="C1633" s="189" t="s">
        <v>358</v>
      </c>
      <c r="D1633" t="s">
        <v>295</v>
      </c>
      <c r="E1633" t="s">
        <v>532</v>
      </c>
      <c r="F1633" s="42" t="s">
        <v>360</v>
      </c>
      <c r="H1633" s="211"/>
      <c r="I1633" s="211"/>
      <c r="J1633" s="211"/>
      <c r="K1633" s="211"/>
      <c r="L1633" s="211"/>
      <c r="M1633" s="211"/>
      <c r="N1633" s="211"/>
      <c r="O1633" s="211"/>
      <c r="P1633" s="211"/>
    </row>
    <row r="1634" spans="1:16" x14ac:dyDescent="0.25">
      <c r="A1634" s="189" t="s">
        <v>8002</v>
      </c>
      <c r="B1634" s="189" t="s">
        <v>8062</v>
      </c>
      <c r="C1634" s="189" t="s">
        <v>358</v>
      </c>
      <c r="D1634" t="s">
        <v>328</v>
      </c>
      <c r="E1634" t="s">
        <v>329</v>
      </c>
      <c r="F1634" s="42" t="s">
        <v>150</v>
      </c>
      <c r="H1634" s="211"/>
      <c r="I1634" s="211"/>
      <c r="J1634" s="211"/>
      <c r="K1634" s="211"/>
      <c r="L1634" s="211"/>
      <c r="M1634" s="211"/>
      <c r="N1634" s="211"/>
      <c r="O1634" s="211"/>
      <c r="P1634" s="211"/>
    </row>
    <row r="1635" spans="1:16" x14ac:dyDescent="0.25">
      <c r="A1635" s="189" t="s">
        <v>8002</v>
      </c>
      <c r="B1635" s="189" t="s">
        <v>8063</v>
      </c>
      <c r="C1635" s="189" t="s">
        <v>358</v>
      </c>
      <c r="D1635" t="s">
        <v>343</v>
      </c>
      <c r="E1635" t="s">
        <v>6106</v>
      </c>
      <c r="F1635" s="42" t="s">
        <v>360</v>
      </c>
      <c r="H1635" s="211"/>
      <c r="I1635" s="211"/>
      <c r="J1635" s="211"/>
      <c r="K1635" s="211"/>
      <c r="L1635" s="211"/>
      <c r="M1635" s="211"/>
      <c r="N1635" s="211"/>
      <c r="O1635" s="211"/>
      <c r="P1635" s="211"/>
    </row>
    <row r="1636" spans="1:16" x14ac:dyDescent="0.25">
      <c r="A1636" s="189" t="s">
        <v>8002</v>
      </c>
      <c r="B1636" s="189" t="s">
        <v>8064</v>
      </c>
      <c r="C1636" s="189" t="s">
        <v>358</v>
      </c>
      <c r="D1636" t="s">
        <v>296</v>
      </c>
      <c r="E1636" t="s">
        <v>297</v>
      </c>
      <c r="F1636" s="42" t="s">
        <v>360</v>
      </c>
      <c r="H1636" s="211"/>
      <c r="I1636" s="211"/>
      <c r="J1636" s="211"/>
      <c r="K1636" s="211"/>
      <c r="L1636" s="211"/>
      <c r="M1636" s="211"/>
      <c r="N1636" s="211"/>
      <c r="O1636" s="211"/>
      <c r="P1636" s="211"/>
    </row>
    <row r="1637" spans="1:16" x14ac:dyDescent="0.25">
      <c r="A1637" s="189" t="s">
        <v>8002</v>
      </c>
      <c r="B1637" s="189" t="s">
        <v>8065</v>
      </c>
      <c r="C1637" s="189" t="s">
        <v>358</v>
      </c>
      <c r="D1637" t="s">
        <v>301</v>
      </c>
      <c r="E1637" t="s">
        <v>307</v>
      </c>
      <c r="F1637" s="42" t="s">
        <v>360</v>
      </c>
      <c r="H1637" s="211"/>
      <c r="I1637" s="211"/>
      <c r="J1637" s="211"/>
      <c r="K1637" s="211"/>
      <c r="L1637" s="211"/>
      <c r="M1637" s="211"/>
      <c r="N1637" s="211"/>
      <c r="O1637" s="211"/>
      <c r="P1637" s="211"/>
    </row>
    <row r="1638" spans="1:16" x14ac:dyDescent="0.25">
      <c r="A1638" s="189" t="s">
        <v>8002</v>
      </c>
      <c r="B1638" s="189" t="s">
        <v>8066</v>
      </c>
      <c r="C1638" s="189" t="s">
        <v>358</v>
      </c>
      <c r="D1638" t="s">
        <v>294</v>
      </c>
      <c r="E1638" t="s">
        <v>298</v>
      </c>
      <c r="F1638" s="42" t="s">
        <v>360</v>
      </c>
      <c r="H1638" s="211"/>
      <c r="I1638" s="211"/>
      <c r="J1638" s="211"/>
      <c r="K1638" s="211"/>
      <c r="L1638" s="211"/>
      <c r="M1638" s="211"/>
      <c r="N1638" s="211"/>
      <c r="O1638" s="211"/>
      <c r="P1638" s="211"/>
    </row>
    <row r="1639" spans="1:16" x14ac:dyDescent="0.25">
      <c r="A1639" s="189" t="s">
        <v>8002</v>
      </c>
      <c r="B1639" s="189" t="s">
        <v>8067</v>
      </c>
      <c r="C1639" s="189" t="s">
        <v>358</v>
      </c>
      <c r="D1639" t="s">
        <v>294</v>
      </c>
      <c r="E1639" t="s">
        <v>298</v>
      </c>
      <c r="F1639" s="42" t="s">
        <v>360</v>
      </c>
      <c r="H1639" s="211"/>
      <c r="I1639" s="211"/>
      <c r="J1639" s="211"/>
      <c r="K1639" s="211"/>
      <c r="L1639" s="211"/>
      <c r="M1639" s="211"/>
      <c r="N1639" s="211"/>
      <c r="O1639" s="211"/>
      <c r="P1639" s="211"/>
    </row>
    <row r="1640" spans="1:16" x14ac:dyDescent="0.25">
      <c r="A1640" s="189" t="s">
        <v>8002</v>
      </c>
      <c r="B1640" s="189" t="s">
        <v>8068</v>
      </c>
      <c r="C1640" s="189" t="s">
        <v>358</v>
      </c>
      <c r="D1640" t="s">
        <v>294</v>
      </c>
      <c r="E1640" t="s">
        <v>298</v>
      </c>
      <c r="F1640" s="42" t="s">
        <v>360</v>
      </c>
      <c r="H1640" s="211"/>
      <c r="I1640" s="211"/>
      <c r="J1640" s="211"/>
      <c r="K1640" s="211"/>
      <c r="L1640" s="211"/>
      <c r="M1640" s="211"/>
      <c r="N1640" s="211"/>
      <c r="O1640" s="211"/>
      <c r="P1640" s="211"/>
    </row>
    <row r="1641" spans="1:16" x14ac:dyDescent="0.25">
      <c r="A1641" s="189" t="s">
        <v>8002</v>
      </c>
      <c r="B1641" s="189" t="s">
        <v>8069</v>
      </c>
      <c r="C1641" s="189" t="s">
        <v>358</v>
      </c>
      <c r="D1641" t="s">
        <v>292</v>
      </c>
      <c r="E1641" t="s">
        <v>293</v>
      </c>
      <c r="F1641" s="42" t="s">
        <v>150</v>
      </c>
      <c r="H1641" s="211"/>
      <c r="I1641" s="211"/>
      <c r="J1641" s="211"/>
      <c r="K1641" s="211"/>
      <c r="L1641" s="211"/>
      <c r="M1641" s="211"/>
      <c r="N1641" s="211"/>
      <c r="O1641" s="211"/>
      <c r="P1641" s="211"/>
    </row>
    <row r="1642" spans="1:16" x14ac:dyDescent="0.25">
      <c r="A1642" s="189" t="s">
        <v>8002</v>
      </c>
      <c r="B1642" s="189" t="s">
        <v>8070</v>
      </c>
      <c r="C1642" s="189" t="s">
        <v>358</v>
      </c>
      <c r="D1642" t="s">
        <v>301</v>
      </c>
      <c r="E1642" t="s">
        <v>344</v>
      </c>
      <c r="F1642" s="42" t="s">
        <v>360</v>
      </c>
      <c r="H1642" s="211"/>
      <c r="I1642" s="211"/>
      <c r="J1642" s="211"/>
      <c r="K1642" s="211"/>
      <c r="L1642" s="211"/>
      <c r="M1642" s="211"/>
      <c r="N1642" s="211"/>
      <c r="O1642" s="211"/>
      <c r="P1642" s="211"/>
    </row>
    <row r="1643" spans="1:16" x14ac:dyDescent="0.25">
      <c r="A1643" s="189" t="s">
        <v>8002</v>
      </c>
      <c r="B1643" s="189" t="s">
        <v>8071</v>
      </c>
      <c r="C1643" s="189" t="s">
        <v>358</v>
      </c>
      <c r="D1643" t="s">
        <v>301</v>
      </c>
      <c r="E1643" t="s">
        <v>307</v>
      </c>
      <c r="F1643" s="42" t="s">
        <v>360</v>
      </c>
      <c r="H1643" s="211"/>
      <c r="I1643" s="211"/>
      <c r="J1643" s="211"/>
      <c r="K1643" s="211"/>
      <c r="L1643" s="211"/>
      <c r="M1643" s="211"/>
      <c r="N1643" s="211"/>
      <c r="O1643" s="211"/>
      <c r="P1643" s="211"/>
    </row>
    <row r="1644" spans="1:16" x14ac:dyDescent="0.25">
      <c r="A1644" s="189" t="s">
        <v>8002</v>
      </c>
      <c r="B1644" s="189" t="s">
        <v>8072</v>
      </c>
      <c r="C1644" s="189" t="s">
        <v>358</v>
      </c>
      <c r="D1644" t="s">
        <v>301</v>
      </c>
      <c r="E1644" t="s">
        <v>344</v>
      </c>
      <c r="F1644" s="42" t="s">
        <v>360</v>
      </c>
      <c r="H1644" s="211"/>
      <c r="I1644" s="211"/>
      <c r="J1644" s="211"/>
      <c r="K1644" s="211"/>
      <c r="L1644" s="211"/>
      <c r="M1644" s="211"/>
      <c r="N1644" s="211"/>
      <c r="O1644" s="211"/>
      <c r="P1644" s="211"/>
    </row>
    <row r="1645" spans="1:16" x14ac:dyDescent="0.25">
      <c r="A1645" s="189" t="s">
        <v>8002</v>
      </c>
      <c r="B1645" s="189" t="s">
        <v>8073</v>
      </c>
      <c r="C1645" s="189" t="s">
        <v>358</v>
      </c>
      <c r="D1645" t="s">
        <v>301</v>
      </c>
      <c r="E1645" t="s">
        <v>307</v>
      </c>
      <c r="F1645" s="42" t="s">
        <v>360</v>
      </c>
      <c r="H1645" s="211"/>
      <c r="I1645" s="211"/>
      <c r="J1645" s="211"/>
      <c r="K1645" s="211"/>
      <c r="L1645" s="211"/>
      <c r="M1645" s="211"/>
      <c r="N1645" s="211"/>
      <c r="O1645" s="211"/>
      <c r="P1645" s="211"/>
    </row>
    <row r="1646" spans="1:16" x14ac:dyDescent="0.25">
      <c r="A1646" s="189" t="s">
        <v>8002</v>
      </c>
      <c r="B1646" s="189" t="s">
        <v>8074</v>
      </c>
      <c r="C1646" s="189" t="s">
        <v>358</v>
      </c>
      <c r="D1646" t="s">
        <v>341</v>
      </c>
      <c r="E1646" t="s">
        <v>342</v>
      </c>
      <c r="F1646" s="42" t="s">
        <v>360</v>
      </c>
      <c r="H1646" s="211"/>
      <c r="I1646" s="211"/>
      <c r="J1646" s="211"/>
      <c r="K1646" s="211"/>
      <c r="L1646" s="211"/>
      <c r="M1646" s="211"/>
      <c r="N1646" s="211"/>
      <c r="O1646" s="211"/>
      <c r="P1646" s="211"/>
    </row>
    <row r="1647" spans="1:16" x14ac:dyDescent="0.25">
      <c r="A1647" s="189" t="s">
        <v>8002</v>
      </c>
      <c r="B1647" s="189" t="s">
        <v>8075</v>
      </c>
      <c r="C1647" s="189" t="s">
        <v>358</v>
      </c>
      <c r="D1647" t="s">
        <v>330</v>
      </c>
      <c r="E1647" t="s">
        <v>561</v>
      </c>
      <c r="F1647" s="42" t="s">
        <v>360</v>
      </c>
      <c r="H1647" s="211"/>
      <c r="I1647" s="211"/>
      <c r="J1647" s="211"/>
      <c r="K1647" s="211"/>
      <c r="L1647" s="211"/>
      <c r="M1647" s="211"/>
      <c r="N1647" s="211"/>
      <c r="O1647" s="211"/>
      <c r="P1647" s="211"/>
    </row>
    <row r="1648" spans="1:16" x14ac:dyDescent="0.25">
      <c r="A1648" s="189" t="s">
        <v>8002</v>
      </c>
      <c r="B1648" s="189" t="s">
        <v>8076</v>
      </c>
      <c r="C1648" s="189" t="s">
        <v>358</v>
      </c>
      <c r="D1648" t="s">
        <v>301</v>
      </c>
      <c r="E1648" t="s">
        <v>307</v>
      </c>
      <c r="F1648" s="42" t="s">
        <v>360</v>
      </c>
      <c r="H1648" s="211"/>
      <c r="I1648" s="211"/>
      <c r="J1648" s="211"/>
      <c r="K1648" s="211"/>
      <c r="L1648" s="211"/>
      <c r="M1648" s="211"/>
      <c r="N1648" s="211"/>
      <c r="O1648" s="211"/>
      <c r="P1648" s="211"/>
    </row>
    <row r="1649" spans="1:16" x14ac:dyDescent="0.25">
      <c r="A1649" s="189" t="s">
        <v>8002</v>
      </c>
      <c r="B1649" s="189" t="s">
        <v>8077</v>
      </c>
      <c r="C1649" s="189" t="s">
        <v>358</v>
      </c>
      <c r="D1649" t="s">
        <v>294</v>
      </c>
      <c r="E1649" t="s">
        <v>298</v>
      </c>
      <c r="F1649" s="42" t="s">
        <v>150</v>
      </c>
      <c r="H1649" s="211"/>
      <c r="I1649" s="211"/>
      <c r="J1649" s="211"/>
      <c r="K1649" s="211"/>
      <c r="L1649" s="211"/>
      <c r="M1649" s="211"/>
      <c r="N1649" s="211"/>
      <c r="O1649" s="211"/>
      <c r="P1649" s="211"/>
    </row>
    <row r="1650" spans="1:16" x14ac:dyDescent="0.25">
      <c r="A1650" s="189" t="s">
        <v>8002</v>
      </c>
      <c r="B1650" s="189" t="s">
        <v>8078</v>
      </c>
      <c r="C1650" s="189" t="s">
        <v>358</v>
      </c>
      <c r="D1650" t="s">
        <v>301</v>
      </c>
      <c r="E1650" t="s">
        <v>344</v>
      </c>
      <c r="F1650" s="42" t="s">
        <v>150</v>
      </c>
      <c r="H1650" s="211"/>
      <c r="I1650" s="211"/>
      <c r="J1650" s="211"/>
      <c r="K1650" s="211"/>
      <c r="L1650" s="211"/>
      <c r="M1650" s="211"/>
      <c r="N1650" s="211"/>
      <c r="O1650" s="211"/>
      <c r="P1650" s="211"/>
    </row>
    <row r="1651" spans="1:16" x14ac:dyDescent="0.25">
      <c r="A1651" s="189" t="s">
        <v>8002</v>
      </c>
      <c r="B1651" s="189" t="s">
        <v>8079</v>
      </c>
      <c r="C1651" s="189" t="s">
        <v>358</v>
      </c>
      <c r="D1651" t="s">
        <v>328</v>
      </c>
      <c r="E1651" t="s">
        <v>349</v>
      </c>
      <c r="F1651" s="42" t="s">
        <v>360</v>
      </c>
      <c r="H1651" s="211"/>
      <c r="I1651" s="211"/>
      <c r="J1651" s="211"/>
      <c r="K1651" s="211"/>
      <c r="L1651" s="211"/>
      <c r="M1651" s="211"/>
      <c r="N1651" s="211"/>
      <c r="O1651" s="211"/>
      <c r="P1651" s="211"/>
    </row>
    <row r="1652" spans="1:16" x14ac:dyDescent="0.25">
      <c r="A1652" s="189" t="s">
        <v>8002</v>
      </c>
      <c r="B1652" s="189" t="s">
        <v>8080</v>
      </c>
      <c r="C1652" s="189" t="s">
        <v>358</v>
      </c>
      <c r="D1652" t="s">
        <v>339</v>
      </c>
      <c r="E1652" t="s">
        <v>340</v>
      </c>
      <c r="F1652" s="42" t="s">
        <v>150</v>
      </c>
      <c r="H1652" s="211"/>
      <c r="I1652" s="211"/>
      <c r="J1652" s="211"/>
      <c r="K1652" s="211"/>
      <c r="L1652" s="211"/>
      <c r="M1652" s="211"/>
      <c r="N1652" s="211"/>
      <c r="O1652" s="211"/>
      <c r="P1652" s="211"/>
    </row>
    <row r="1653" spans="1:16" x14ac:dyDescent="0.25">
      <c r="A1653" s="189" t="s">
        <v>8002</v>
      </c>
      <c r="B1653" s="189" t="s">
        <v>8081</v>
      </c>
      <c r="C1653" s="189" t="s">
        <v>358</v>
      </c>
      <c r="D1653" t="s">
        <v>328</v>
      </c>
      <c r="E1653" t="s">
        <v>329</v>
      </c>
      <c r="F1653" s="42" t="s">
        <v>150</v>
      </c>
      <c r="H1653" s="211"/>
      <c r="I1653" s="211"/>
      <c r="J1653" s="211"/>
      <c r="K1653" s="211"/>
      <c r="L1653" s="211"/>
      <c r="M1653" s="211"/>
      <c r="N1653" s="211"/>
      <c r="O1653" s="211"/>
      <c r="P1653" s="211"/>
    </row>
    <row r="1654" spans="1:16" x14ac:dyDescent="0.25">
      <c r="A1654" s="189" t="s">
        <v>8002</v>
      </c>
      <c r="B1654" s="189" t="s">
        <v>8082</v>
      </c>
      <c r="C1654" s="189" t="s">
        <v>358</v>
      </c>
      <c r="D1654" t="s">
        <v>330</v>
      </c>
      <c r="E1654" t="s">
        <v>331</v>
      </c>
      <c r="F1654" s="42" t="s">
        <v>150</v>
      </c>
      <c r="H1654" s="211"/>
      <c r="I1654" s="211"/>
      <c r="J1654" s="211"/>
      <c r="K1654" s="211"/>
      <c r="L1654" s="211"/>
      <c r="M1654" s="211"/>
      <c r="N1654" s="211"/>
      <c r="O1654" s="211"/>
      <c r="P1654" s="211"/>
    </row>
    <row r="1655" spans="1:16" x14ac:dyDescent="0.25">
      <c r="A1655" s="189" t="s">
        <v>8002</v>
      </c>
      <c r="B1655" s="189" t="s">
        <v>8083</v>
      </c>
      <c r="C1655" s="189" t="s">
        <v>358</v>
      </c>
      <c r="D1655" t="s">
        <v>301</v>
      </c>
      <c r="E1655" t="s">
        <v>344</v>
      </c>
      <c r="F1655" s="42" t="s">
        <v>360</v>
      </c>
      <c r="H1655" s="211"/>
      <c r="I1655" s="211"/>
      <c r="J1655" s="211"/>
      <c r="K1655" s="211"/>
      <c r="L1655" s="211"/>
      <c r="M1655" s="211"/>
      <c r="N1655" s="211"/>
      <c r="O1655" s="211"/>
      <c r="P1655" s="211"/>
    </row>
    <row r="1656" spans="1:16" x14ac:dyDescent="0.25">
      <c r="A1656" s="189" t="s">
        <v>8002</v>
      </c>
      <c r="B1656" s="189" t="s">
        <v>8084</v>
      </c>
      <c r="C1656" s="189" t="s">
        <v>358</v>
      </c>
      <c r="D1656" t="s">
        <v>328</v>
      </c>
      <c r="E1656" t="s">
        <v>329</v>
      </c>
      <c r="F1656" s="42" t="s">
        <v>360</v>
      </c>
      <c r="H1656" s="211"/>
      <c r="I1656" s="211"/>
      <c r="J1656" s="211"/>
      <c r="K1656" s="211"/>
      <c r="L1656" s="211"/>
      <c r="M1656" s="211"/>
      <c r="N1656" s="211"/>
      <c r="O1656" s="211"/>
      <c r="P1656" s="211"/>
    </row>
    <row r="1657" spans="1:16" x14ac:dyDescent="0.25">
      <c r="A1657" s="189" t="s">
        <v>8002</v>
      </c>
      <c r="B1657" s="189" t="s">
        <v>8085</v>
      </c>
      <c r="C1657" s="189" t="s">
        <v>358</v>
      </c>
      <c r="D1657" t="s">
        <v>296</v>
      </c>
      <c r="E1657" t="s">
        <v>336</v>
      </c>
      <c r="F1657" s="42" t="s">
        <v>360</v>
      </c>
      <c r="H1657" s="211"/>
      <c r="I1657" s="211"/>
      <c r="J1657" s="211"/>
      <c r="K1657" s="211"/>
      <c r="L1657" s="211"/>
      <c r="M1657" s="211"/>
      <c r="N1657" s="211"/>
      <c r="O1657" s="211"/>
      <c r="P1657" s="211"/>
    </row>
    <row r="1658" spans="1:16" x14ac:dyDescent="0.25">
      <c r="A1658" s="189" t="s">
        <v>8002</v>
      </c>
      <c r="B1658" s="189" t="s">
        <v>8086</v>
      </c>
      <c r="C1658" s="189" t="s">
        <v>358</v>
      </c>
      <c r="D1658" t="s">
        <v>294</v>
      </c>
      <c r="E1658" t="s">
        <v>298</v>
      </c>
      <c r="F1658" s="42" t="s">
        <v>150</v>
      </c>
      <c r="H1658" s="211"/>
      <c r="I1658" s="211"/>
      <c r="J1658" s="211"/>
      <c r="K1658" s="211"/>
      <c r="L1658" s="211"/>
      <c r="M1658" s="211"/>
      <c r="N1658" s="211"/>
      <c r="O1658" s="211"/>
      <c r="P1658" s="211"/>
    </row>
    <row r="1659" spans="1:16" x14ac:dyDescent="0.25">
      <c r="A1659" s="189" t="s">
        <v>8002</v>
      </c>
      <c r="B1659" s="189" t="s">
        <v>8087</v>
      </c>
      <c r="C1659" s="189" t="s">
        <v>358</v>
      </c>
      <c r="D1659" t="s">
        <v>339</v>
      </c>
      <c r="E1659" t="s">
        <v>340</v>
      </c>
      <c r="F1659" s="42" t="s">
        <v>150</v>
      </c>
      <c r="H1659" s="211"/>
      <c r="I1659" s="211"/>
      <c r="J1659" s="211"/>
      <c r="K1659" s="211"/>
      <c r="L1659" s="211"/>
      <c r="M1659" s="211"/>
      <c r="N1659" s="211"/>
      <c r="O1659" s="211"/>
      <c r="P1659" s="211"/>
    </row>
    <row r="1660" spans="1:16" x14ac:dyDescent="0.25">
      <c r="A1660" s="189" t="s">
        <v>8002</v>
      </c>
      <c r="B1660" s="189" t="s">
        <v>8088</v>
      </c>
      <c r="C1660" s="189" t="s">
        <v>358</v>
      </c>
      <c r="D1660" t="s">
        <v>301</v>
      </c>
      <c r="E1660" t="s">
        <v>344</v>
      </c>
      <c r="F1660" s="42" t="s">
        <v>150</v>
      </c>
      <c r="H1660" s="211"/>
      <c r="I1660" s="211"/>
      <c r="J1660" s="211"/>
      <c r="K1660" s="211"/>
      <c r="L1660" s="211"/>
      <c r="M1660" s="211"/>
      <c r="N1660" s="211"/>
      <c r="O1660" s="211"/>
      <c r="P1660" s="211"/>
    </row>
    <row r="1661" spans="1:16" x14ac:dyDescent="0.25">
      <c r="A1661" s="189" t="s">
        <v>8002</v>
      </c>
      <c r="B1661" s="189" t="s">
        <v>8089</v>
      </c>
      <c r="C1661" s="189" t="s">
        <v>358</v>
      </c>
      <c r="D1661" t="s">
        <v>301</v>
      </c>
      <c r="E1661" t="s">
        <v>344</v>
      </c>
      <c r="F1661" s="42" t="s">
        <v>360</v>
      </c>
      <c r="H1661" s="211"/>
      <c r="I1661" s="211"/>
      <c r="J1661" s="211"/>
      <c r="K1661" s="211"/>
      <c r="L1661" s="211"/>
      <c r="M1661" s="211"/>
      <c r="N1661" s="211"/>
      <c r="O1661" s="211"/>
      <c r="P1661" s="211"/>
    </row>
    <row r="1662" spans="1:16" x14ac:dyDescent="0.25">
      <c r="A1662" s="189" t="s">
        <v>8002</v>
      </c>
      <c r="B1662" s="189" t="s">
        <v>8090</v>
      </c>
      <c r="C1662" s="189" t="s">
        <v>358</v>
      </c>
      <c r="D1662" t="s">
        <v>292</v>
      </c>
      <c r="E1662" t="s">
        <v>293</v>
      </c>
      <c r="F1662" s="42" t="s">
        <v>150</v>
      </c>
      <c r="H1662" s="211"/>
      <c r="I1662" s="211"/>
      <c r="J1662" s="211"/>
      <c r="K1662" s="211"/>
      <c r="L1662" s="211"/>
      <c r="M1662" s="211"/>
      <c r="N1662" s="211"/>
      <c r="O1662" s="211"/>
      <c r="P1662" s="211"/>
    </row>
    <row r="1663" spans="1:16" x14ac:dyDescent="0.25">
      <c r="A1663" s="189" t="s">
        <v>8002</v>
      </c>
      <c r="B1663" s="189" t="s">
        <v>8091</v>
      </c>
      <c r="C1663" s="189" t="s">
        <v>358</v>
      </c>
      <c r="D1663" t="s">
        <v>339</v>
      </c>
      <c r="E1663" t="s">
        <v>340</v>
      </c>
      <c r="F1663" s="42" t="s">
        <v>150</v>
      </c>
      <c r="H1663" s="211"/>
      <c r="I1663" s="211"/>
      <c r="J1663" s="211"/>
      <c r="K1663" s="211"/>
      <c r="L1663" s="211"/>
      <c r="M1663" s="211"/>
      <c r="N1663" s="211"/>
      <c r="O1663" s="211"/>
      <c r="P1663" s="211"/>
    </row>
    <row r="1664" spans="1:16" x14ac:dyDescent="0.25">
      <c r="A1664" s="189" t="s">
        <v>8002</v>
      </c>
      <c r="B1664" s="189" t="s">
        <v>8092</v>
      </c>
      <c r="C1664" s="189" t="s">
        <v>358</v>
      </c>
      <c r="D1664" t="s">
        <v>339</v>
      </c>
      <c r="E1664" t="s">
        <v>340</v>
      </c>
      <c r="F1664" s="42" t="s">
        <v>360</v>
      </c>
      <c r="H1664" s="211"/>
      <c r="I1664" s="211"/>
      <c r="J1664" s="211"/>
      <c r="K1664" s="211"/>
      <c r="L1664" s="211"/>
      <c r="M1664" s="211"/>
      <c r="N1664" s="211"/>
      <c r="O1664" s="211"/>
      <c r="P1664" s="211"/>
    </row>
    <row r="1665" spans="1:16" x14ac:dyDescent="0.25">
      <c r="A1665" s="189" t="s">
        <v>8002</v>
      </c>
      <c r="B1665" s="189" t="s">
        <v>8093</v>
      </c>
      <c r="C1665" s="189" t="s">
        <v>358</v>
      </c>
      <c r="D1665" t="s">
        <v>339</v>
      </c>
      <c r="E1665" t="s">
        <v>340</v>
      </c>
      <c r="F1665" s="42" t="s">
        <v>360</v>
      </c>
      <c r="H1665" s="211"/>
      <c r="I1665" s="211"/>
      <c r="J1665" s="211"/>
      <c r="K1665" s="211"/>
      <c r="L1665" s="211"/>
      <c r="M1665" s="211"/>
      <c r="N1665" s="211"/>
      <c r="O1665" s="211"/>
      <c r="P1665" s="211"/>
    </row>
    <row r="1666" spans="1:16" x14ac:dyDescent="0.25">
      <c r="A1666" s="189" t="s">
        <v>8002</v>
      </c>
      <c r="B1666" s="189" t="s">
        <v>8094</v>
      </c>
      <c r="C1666" s="189" t="s">
        <v>358</v>
      </c>
      <c r="D1666" t="s">
        <v>341</v>
      </c>
      <c r="E1666" t="s">
        <v>342</v>
      </c>
      <c r="F1666" s="42" t="s">
        <v>360</v>
      </c>
      <c r="H1666" s="211"/>
      <c r="I1666" s="211"/>
      <c r="J1666" s="211"/>
      <c r="K1666" s="211"/>
      <c r="L1666" s="211"/>
      <c r="M1666" s="211"/>
      <c r="N1666" s="211"/>
      <c r="O1666" s="211"/>
      <c r="P1666" s="211"/>
    </row>
    <row r="1667" spans="1:16" x14ac:dyDescent="0.25">
      <c r="A1667" s="189" t="s">
        <v>8002</v>
      </c>
      <c r="B1667" s="189" t="s">
        <v>8095</v>
      </c>
      <c r="C1667" s="189" t="s">
        <v>358</v>
      </c>
      <c r="D1667" t="s">
        <v>343</v>
      </c>
      <c r="E1667" t="s">
        <v>6106</v>
      </c>
      <c r="F1667" s="42" t="s">
        <v>360</v>
      </c>
      <c r="H1667" s="211"/>
      <c r="I1667" s="211"/>
      <c r="J1667" s="211"/>
      <c r="K1667" s="211"/>
      <c r="L1667" s="211"/>
      <c r="M1667" s="211"/>
      <c r="N1667" s="211"/>
      <c r="O1667" s="211"/>
      <c r="P1667" s="211"/>
    </row>
    <row r="1668" spans="1:16" x14ac:dyDescent="0.25">
      <c r="A1668" s="189" t="s">
        <v>8096</v>
      </c>
      <c r="B1668" s="189" t="s">
        <v>8097</v>
      </c>
      <c r="C1668" s="189" t="s">
        <v>358</v>
      </c>
      <c r="D1668" t="s">
        <v>547</v>
      </c>
      <c r="E1668" t="s">
        <v>548</v>
      </c>
      <c r="F1668" s="42" t="s">
        <v>118</v>
      </c>
      <c r="H1668" s="211"/>
      <c r="I1668" s="211"/>
      <c r="J1668" s="211"/>
      <c r="K1668" s="211"/>
      <c r="L1668" s="211"/>
      <c r="M1668" s="211"/>
      <c r="N1668" s="211"/>
      <c r="O1668" s="211"/>
      <c r="P1668" s="211"/>
    </row>
    <row r="1669" spans="1:16" x14ac:dyDescent="0.25">
      <c r="A1669" s="189" t="s">
        <v>8096</v>
      </c>
      <c r="B1669" s="189" t="s">
        <v>8098</v>
      </c>
      <c r="C1669" s="189" t="s">
        <v>358</v>
      </c>
      <c r="D1669" t="s">
        <v>6107</v>
      </c>
      <c r="E1669" t="s">
        <v>551</v>
      </c>
      <c r="F1669" s="42" t="s">
        <v>118</v>
      </c>
      <c r="H1669" s="211"/>
      <c r="I1669" s="211"/>
      <c r="J1669" s="211"/>
      <c r="K1669" s="211"/>
      <c r="L1669" s="211"/>
      <c r="M1669" s="211"/>
      <c r="N1669" s="211"/>
      <c r="O1669" s="211"/>
      <c r="P1669" s="211"/>
    </row>
    <row r="1670" spans="1:16" x14ac:dyDescent="0.25">
      <c r="A1670" s="189" t="s">
        <v>8096</v>
      </c>
      <c r="B1670" s="189" t="s">
        <v>8099</v>
      </c>
      <c r="C1670" s="189" t="s">
        <v>358</v>
      </c>
      <c r="D1670" t="s">
        <v>6107</v>
      </c>
      <c r="E1670" t="s">
        <v>551</v>
      </c>
      <c r="F1670" s="42" t="s">
        <v>118</v>
      </c>
      <c r="H1670" s="211"/>
      <c r="I1670" s="211"/>
      <c r="J1670" s="211"/>
      <c r="K1670" s="211"/>
      <c r="L1670" s="211"/>
      <c r="M1670" s="211"/>
      <c r="N1670" s="211"/>
      <c r="O1670" s="211"/>
      <c r="P1670" s="211"/>
    </row>
    <row r="1671" spans="1:16" x14ac:dyDescent="0.25">
      <c r="A1671" s="189" t="s">
        <v>8096</v>
      </c>
      <c r="B1671" s="189" t="s">
        <v>8100</v>
      </c>
      <c r="C1671" s="189" t="s">
        <v>358</v>
      </c>
      <c r="D1671" t="s">
        <v>547</v>
      </c>
      <c r="E1671" t="s">
        <v>548</v>
      </c>
      <c r="F1671" s="42" t="s">
        <v>118</v>
      </c>
      <c r="H1671" s="211"/>
      <c r="I1671" s="211"/>
      <c r="J1671" s="211"/>
      <c r="K1671" s="211"/>
      <c r="L1671" s="211"/>
      <c r="M1671" s="211"/>
      <c r="N1671" s="211"/>
      <c r="O1671" s="211"/>
      <c r="P1671" s="211"/>
    </row>
    <row r="1672" spans="1:16" x14ac:dyDescent="0.25">
      <c r="A1672" s="189" t="s">
        <v>8096</v>
      </c>
      <c r="B1672" s="189" t="s">
        <v>8101</v>
      </c>
      <c r="C1672" s="189" t="s">
        <v>358</v>
      </c>
      <c r="D1672" t="s">
        <v>6119</v>
      </c>
      <c r="E1672" t="s">
        <v>585</v>
      </c>
      <c r="F1672" s="42" t="s">
        <v>118</v>
      </c>
      <c r="H1672" s="211"/>
      <c r="I1672" s="211"/>
      <c r="J1672" s="211"/>
      <c r="K1672" s="211"/>
      <c r="L1672" s="211"/>
      <c r="M1672" s="211"/>
      <c r="N1672" s="211"/>
      <c r="O1672" s="211"/>
      <c r="P1672" s="211"/>
    </row>
    <row r="1673" spans="1:16" x14ac:dyDescent="0.25">
      <c r="A1673" s="189" t="s">
        <v>8096</v>
      </c>
      <c r="B1673" s="189" t="s">
        <v>8102</v>
      </c>
      <c r="C1673" s="189" t="s">
        <v>358</v>
      </c>
      <c r="D1673" t="s">
        <v>6107</v>
      </c>
      <c r="E1673" t="s">
        <v>551</v>
      </c>
      <c r="F1673" s="42" t="s">
        <v>118</v>
      </c>
      <c r="H1673" s="211"/>
      <c r="I1673" s="211"/>
      <c r="J1673" s="211"/>
      <c r="K1673" s="211"/>
      <c r="L1673" s="211"/>
      <c r="M1673" s="211"/>
      <c r="N1673" s="211"/>
      <c r="O1673" s="211"/>
      <c r="P1673" s="211"/>
    </row>
    <row r="1674" spans="1:16" x14ac:dyDescent="0.25">
      <c r="A1674" s="189" t="s">
        <v>8096</v>
      </c>
      <c r="B1674" s="189" t="s">
        <v>8103</v>
      </c>
      <c r="C1674" s="189" t="s">
        <v>358</v>
      </c>
      <c r="D1674" t="s">
        <v>6116</v>
      </c>
      <c r="E1674" t="s">
        <v>4121</v>
      </c>
      <c r="F1674" s="42" t="s">
        <v>118</v>
      </c>
      <c r="H1674" s="211"/>
      <c r="I1674" s="211"/>
      <c r="J1674" s="211"/>
      <c r="K1674" s="211"/>
      <c r="L1674" s="211"/>
      <c r="M1674" s="211"/>
      <c r="N1674" s="211"/>
      <c r="O1674" s="211"/>
      <c r="P1674" s="211"/>
    </row>
    <row r="1675" spans="1:16" x14ac:dyDescent="0.25">
      <c r="A1675" s="189" t="s">
        <v>8096</v>
      </c>
      <c r="B1675" s="189" t="s">
        <v>8104</v>
      </c>
      <c r="C1675" s="189" t="s">
        <v>358</v>
      </c>
      <c r="D1675" t="s">
        <v>6107</v>
      </c>
      <c r="E1675" t="s">
        <v>551</v>
      </c>
      <c r="F1675" s="42" t="s">
        <v>118</v>
      </c>
      <c r="H1675" s="211"/>
      <c r="I1675" s="211"/>
      <c r="J1675" s="211"/>
      <c r="K1675" s="211"/>
      <c r="L1675" s="211"/>
      <c r="M1675" s="211"/>
      <c r="N1675" s="211"/>
      <c r="O1675" s="211"/>
      <c r="P1675" s="211"/>
    </row>
    <row r="1676" spans="1:16" x14ac:dyDescent="0.25">
      <c r="A1676" s="189" t="s">
        <v>8096</v>
      </c>
      <c r="B1676" s="189" t="s">
        <v>8105</v>
      </c>
      <c r="C1676" s="189" t="s">
        <v>358</v>
      </c>
      <c r="D1676" t="s">
        <v>547</v>
      </c>
      <c r="E1676" t="s">
        <v>548</v>
      </c>
      <c r="F1676" s="42" t="s">
        <v>118</v>
      </c>
      <c r="H1676" s="211"/>
      <c r="I1676" s="211"/>
      <c r="J1676" s="211"/>
      <c r="K1676" s="211"/>
      <c r="L1676" s="211"/>
      <c r="M1676" s="211"/>
      <c r="N1676" s="211"/>
      <c r="O1676" s="211"/>
      <c r="P1676" s="211"/>
    </row>
    <row r="1677" spans="1:16" x14ac:dyDescent="0.25">
      <c r="A1677" s="189" t="s">
        <v>8096</v>
      </c>
      <c r="B1677" s="189" t="s">
        <v>8106</v>
      </c>
      <c r="C1677" s="189" t="s">
        <v>358</v>
      </c>
      <c r="D1677" t="s">
        <v>552</v>
      </c>
      <c r="E1677" t="s">
        <v>553</v>
      </c>
      <c r="F1677" s="42" t="s">
        <v>118</v>
      </c>
      <c r="H1677" s="211"/>
      <c r="I1677" s="211"/>
      <c r="J1677" s="211"/>
      <c r="K1677" s="211"/>
      <c r="L1677" s="211"/>
      <c r="M1677" s="211"/>
      <c r="N1677" s="211"/>
      <c r="O1677" s="211"/>
      <c r="P1677" s="211"/>
    </row>
    <row r="1678" spans="1:16" x14ac:dyDescent="0.25">
      <c r="A1678" s="189" t="s">
        <v>8096</v>
      </c>
      <c r="B1678" s="189" t="s">
        <v>8107</v>
      </c>
      <c r="C1678" s="189" t="s">
        <v>358</v>
      </c>
      <c r="D1678" t="s">
        <v>6107</v>
      </c>
      <c r="E1678" t="s">
        <v>551</v>
      </c>
      <c r="F1678" s="42" t="s">
        <v>118</v>
      </c>
      <c r="H1678" s="211"/>
      <c r="I1678" s="211"/>
      <c r="J1678" s="211"/>
      <c r="K1678" s="211"/>
      <c r="L1678" s="211"/>
      <c r="M1678" s="211"/>
      <c r="N1678" s="211"/>
      <c r="O1678" s="211"/>
      <c r="P1678" s="211"/>
    </row>
    <row r="1679" spans="1:16" x14ac:dyDescent="0.25">
      <c r="A1679" s="189" t="s">
        <v>8096</v>
      </c>
      <c r="B1679" s="189" t="s">
        <v>8108</v>
      </c>
      <c r="C1679" s="189" t="s">
        <v>358</v>
      </c>
      <c r="D1679" t="s">
        <v>6107</v>
      </c>
      <c r="E1679" t="s">
        <v>551</v>
      </c>
      <c r="F1679" s="42" t="s">
        <v>118</v>
      </c>
      <c r="H1679" s="211"/>
      <c r="I1679" s="211"/>
      <c r="J1679" s="211"/>
      <c r="K1679" s="211"/>
      <c r="L1679" s="211"/>
      <c r="M1679" s="211"/>
      <c r="N1679" s="211"/>
      <c r="O1679" s="211"/>
      <c r="P1679" s="211"/>
    </row>
    <row r="1680" spans="1:16" x14ac:dyDescent="0.25">
      <c r="A1680" s="189" t="s">
        <v>8096</v>
      </c>
      <c r="B1680" s="189" t="s">
        <v>8109</v>
      </c>
      <c r="C1680" s="189" t="s">
        <v>358</v>
      </c>
      <c r="D1680" t="s">
        <v>6107</v>
      </c>
      <c r="E1680" t="s">
        <v>551</v>
      </c>
      <c r="F1680" s="42" t="s">
        <v>118</v>
      </c>
      <c r="H1680" s="211"/>
      <c r="I1680" s="211"/>
      <c r="J1680" s="211"/>
      <c r="K1680" s="211"/>
      <c r="L1680" s="211"/>
      <c r="M1680" s="211"/>
      <c r="N1680" s="211"/>
      <c r="O1680" s="211"/>
      <c r="P1680" s="211"/>
    </row>
    <row r="1681" spans="1:16" x14ac:dyDescent="0.25">
      <c r="A1681" s="189" t="s">
        <v>8096</v>
      </c>
      <c r="B1681" s="189" t="s">
        <v>8110</v>
      </c>
      <c r="C1681" s="189" t="s">
        <v>358</v>
      </c>
      <c r="D1681" t="s">
        <v>6107</v>
      </c>
      <c r="E1681" t="s">
        <v>551</v>
      </c>
      <c r="F1681" s="42" t="s">
        <v>118</v>
      </c>
      <c r="H1681" s="211"/>
      <c r="I1681" s="211"/>
      <c r="J1681" s="211"/>
      <c r="K1681" s="211"/>
      <c r="L1681" s="211"/>
      <c r="M1681" s="211"/>
      <c r="N1681" s="211"/>
      <c r="O1681" s="211"/>
      <c r="P1681" s="211"/>
    </row>
    <row r="1682" spans="1:16" x14ac:dyDescent="0.25">
      <c r="A1682" s="189" t="s">
        <v>8096</v>
      </c>
      <c r="B1682" s="189" t="s">
        <v>8111</v>
      </c>
      <c r="C1682" s="189" t="s">
        <v>358</v>
      </c>
      <c r="D1682" t="s">
        <v>558</v>
      </c>
      <c r="E1682" t="s">
        <v>559</v>
      </c>
      <c r="F1682" s="42" t="s">
        <v>118</v>
      </c>
      <c r="H1682" s="211"/>
      <c r="I1682" s="211"/>
      <c r="J1682" s="211"/>
      <c r="K1682" s="211"/>
      <c r="L1682" s="211"/>
      <c r="M1682" s="211"/>
      <c r="N1682" s="211"/>
      <c r="O1682" s="211"/>
      <c r="P1682" s="211"/>
    </row>
    <row r="1683" spans="1:16" x14ac:dyDescent="0.25">
      <c r="A1683" s="189" t="s">
        <v>8096</v>
      </c>
      <c r="B1683" s="189" t="s">
        <v>8112</v>
      </c>
      <c r="C1683" s="189" t="s">
        <v>358</v>
      </c>
      <c r="D1683" t="s">
        <v>6107</v>
      </c>
      <c r="E1683" t="s">
        <v>551</v>
      </c>
      <c r="F1683" s="42" t="s">
        <v>118</v>
      </c>
      <c r="H1683" s="211"/>
      <c r="I1683" s="211"/>
      <c r="J1683" s="211"/>
      <c r="K1683" s="211"/>
      <c r="L1683" s="211"/>
      <c r="M1683" s="211"/>
      <c r="N1683" s="211"/>
      <c r="O1683" s="211"/>
      <c r="P1683" s="211"/>
    </row>
    <row r="1684" spans="1:16" x14ac:dyDescent="0.25">
      <c r="A1684" s="189" t="s">
        <v>8096</v>
      </c>
      <c r="B1684" s="189" t="s">
        <v>8113</v>
      </c>
      <c r="C1684" s="189" t="s">
        <v>358</v>
      </c>
      <c r="D1684" t="s">
        <v>558</v>
      </c>
      <c r="E1684" t="s">
        <v>559</v>
      </c>
      <c r="F1684" s="42" t="s">
        <v>118</v>
      </c>
      <c r="H1684" s="211"/>
      <c r="I1684" s="211"/>
      <c r="J1684" s="211"/>
      <c r="K1684" s="211"/>
      <c r="L1684" s="211"/>
      <c r="M1684" s="211"/>
      <c r="N1684" s="211"/>
      <c r="O1684" s="211"/>
      <c r="P1684" s="211"/>
    </row>
    <row r="1685" spans="1:16" x14ac:dyDescent="0.25">
      <c r="A1685" s="189" t="s">
        <v>8096</v>
      </c>
      <c r="B1685" s="189" t="s">
        <v>8114</v>
      </c>
      <c r="C1685" s="189" t="s">
        <v>358</v>
      </c>
      <c r="D1685" t="s">
        <v>556</v>
      </c>
      <c r="E1685" t="s">
        <v>557</v>
      </c>
      <c r="F1685" s="42" t="s">
        <v>118</v>
      </c>
      <c r="H1685" s="211"/>
      <c r="I1685" s="211"/>
      <c r="J1685" s="211"/>
      <c r="K1685" s="211"/>
      <c r="L1685" s="211"/>
      <c r="M1685" s="211"/>
      <c r="N1685" s="211"/>
      <c r="O1685" s="211"/>
      <c r="P1685" s="211"/>
    </row>
    <row r="1686" spans="1:16" x14ac:dyDescent="0.25">
      <c r="A1686" s="189" t="s">
        <v>8096</v>
      </c>
      <c r="B1686" s="189" t="s">
        <v>8115</v>
      </c>
      <c r="C1686" s="189" t="s">
        <v>358</v>
      </c>
      <c r="D1686" t="s">
        <v>547</v>
      </c>
      <c r="E1686" t="s">
        <v>548</v>
      </c>
      <c r="F1686" s="42" t="s">
        <v>118</v>
      </c>
      <c r="H1686" s="211"/>
      <c r="I1686" s="211"/>
      <c r="J1686" s="211"/>
      <c r="K1686" s="211"/>
      <c r="L1686" s="211"/>
      <c r="M1686" s="211"/>
      <c r="N1686" s="211"/>
      <c r="O1686" s="211"/>
      <c r="P1686" s="211"/>
    </row>
    <row r="1687" spans="1:16" x14ac:dyDescent="0.25">
      <c r="A1687" s="189" t="s">
        <v>8096</v>
      </c>
      <c r="B1687" s="189" t="s">
        <v>8116</v>
      </c>
      <c r="C1687" s="189" t="s">
        <v>358</v>
      </c>
      <c r="D1687" t="s">
        <v>6107</v>
      </c>
      <c r="E1687" t="s">
        <v>551</v>
      </c>
      <c r="F1687" s="42" t="s">
        <v>118</v>
      </c>
      <c r="H1687" s="211"/>
      <c r="I1687" s="211"/>
      <c r="J1687" s="211"/>
      <c r="K1687" s="211"/>
      <c r="L1687" s="211"/>
      <c r="M1687" s="211"/>
      <c r="N1687" s="211"/>
      <c r="O1687" s="211"/>
      <c r="P1687" s="211"/>
    </row>
    <row r="1688" spans="1:16" x14ac:dyDescent="0.25">
      <c r="A1688" s="189" t="s">
        <v>8096</v>
      </c>
      <c r="B1688" s="189" t="s">
        <v>8117</v>
      </c>
      <c r="C1688" s="189" t="s">
        <v>358</v>
      </c>
      <c r="D1688" t="s">
        <v>547</v>
      </c>
      <c r="E1688" t="s">
        <v>548</v>
      </c>
      <c r="F1688" s="42" t="s">
        <v>118</v>
      </c>
      <c r="H1688" s="211"/>
      <c r="I1688" s="211"/>
      <c r="J1688" s="211"/>
      <c r="K1688" s="211"/>
      <c r="L1688" s="211"/>
      <c r="M1688" s="211"/>
      <c r="N1688" s="211"/>
      <c r="O1688" s="211"/>
      <c r="P1688" s="211"/>
    </row>
    <row r="1689" spans="1:16" x14ac:dyDescent="0.25">
      <c r="A1689" s="189" t="s">
        <v>8096</v>
      </c>
      <c r="B1689" s="189" t="s">
        <v>8118</v>
      </c>
      <c r="C1689" s="189" t="s">
        <v>358</v>
      </c>
      <c r="D1689" t="s">
        <v>552</v>
      </c>
      <c r="E1689" t="s">
        <v>553</v>
      </c>
      <c r="F1689" s="42" t="s">
        <v>118</v>
      </c>
      <c r="H1689" s="211"/>
      <c r="I1689" s="211"/>
      <c r="J1689" s="211"/>
      <c r="K1689" s="211"/>
      <c r="L1689" s="211"/>
      <c r="M1689" s="211"/>
      <c r="N1689" s="211"/>
      <c r="O1689" s="211"/>
      <c r="P1689" s="211"/>
    </row>
    <row r="1690" spans="1:16" x14ac:dyDescent="0.25">
      <c r="A1690" s="189" t="s">
        <v>8096</v>
      </c>
      <c r="B1690" s="189" t="s">
        <v>8119</v>
      </c>
      <c r="C1690" s="189" t="s">
        <v>358</v>
      </c>
      <c r="D1690" t="s">
        <v>6107</v>
      </c>
      <c r="E1690" t="s">
        <v>551</v>
      </c>
      <c r="F1690" s="42" t="s">
        <v>118</v>
      </c>
      <c r="H1690" s="211"/>
      <c r="I1690" s="211"/>
      <c r="J1690" s="211"/>
      <c r="K1690" s="211"/>
      <c r="L1690" s="211"/>
      <c r="M1690" s="211"/>
      <c r="N1690" s="211"/>
      <c r="O1690" s="211"/>
      <c r="P1690" s="211"/>
    </row>
    <row r="1691" spans="1:16" x14ac:dyDescent="0.25">
      <c r="A1691" s="189" t="s">
        <v>8096</v>
      </c>
      <c r="B1691" s="189" t="s">
        <v>8120</v>
      </c>
      <c r="C1691" s="189" t="s">
        <v>358</v>
      </c>
      <c r="D1691" t="s">
        <v>6107</v>
      </c>
      <c r="E1691" t="s">
        <v>551</v>
      </c>
      <c r="F1691" s="42" t="s">
        <v>118</v>
      </c>
      <c r="H1691" s="211"/>
      <c r="I1691" s="211"/>
      <c r="J1691" s="211"/>
      <c r="K1691" s="211"/>
      <c r="L1691" s="211"/>
      <c r="M1691" s="211"/>
      <c r="N1691" s="211"/>
      <c r="O1691" s="211"/>
      <c r="P1691" s="211"/>
    </row>
    <row r="1692" spans="1:16" x14ac:dyDescent="0.25">
      <c r="A1692" s="189" t="s">
        <v>8096</v>
      </c>
      <c r="B1692" s="189" t="s">
        <v>8121</v>
      </c>
      <c r="C1692" s="189" t="s">
        <v>358</v>
      </c>
      <c r="D1692" t="s">
        <v>367</v>
      </c>
      <c r="E1692" t="s">
        <v>368</v>
      </c>
      <c r="F1692" s="42" t="s">
        <v>150</v>
      </c>
      <c r="H1692" s="211"/>
      <c r="I1692" s="211"/>
      <c r="J1692" s="211"/>
      <c r="K1692" s="211"/>
      <c r="L1692" s="211"/>
      <c r="M1692" s="211"/>
      <c r="N1692" s="211"/>
      <c r="O1692" s="211"/>
      <c r="P1692" s="211"/>
    </row>
    <row r="1693" spans="1:16" x14ac:dyDescent="0.25">
      <c r="A1693" s="189" t="s">
        <v>8096</v>
      </c>
      <c r="B1693" s="189" t="s">
        <v>8122</v>
      </c>
      <c r="C1693" s="189" t="s">
        <v>358</v>
      </c>
      <c r="D1693" t="s">
        <v>6107</v>
      </c>
      <c r="E1693" t="s">
        <v>551</v>
      </c>
      <c r="F1693" s="42" t="s">
        <v>118</v>
      </c>
      <c r="H1693" s="211"/>
      <c r="I1693" s="211"/>
      <c r="J1693" s="211"/>
      <c r="K1693" s="211"/>
      <c r="L1693" s="211"/>
      <c r="M1693" s="211"/>
      <c r="N1693" s="211"/>
      <c r="O1693" s="211"/>
      <c r="P1693" s="211"/>
    </row>
    <row r="1694" spans="1:16" x14ac:dyDescent="0.25">
      <c r="A1694" s="189" t="s">
        <v>8096</v>
      </c>
      <c r="B1694" s="189" t="s">
        <v>8123</v>
      </c>
      <c r="C1694" s="189" t="s">
        <v>358</v>
      </c>
      <c r="D1694" t="s">
        <v>6107</v>
      </c>
      <c r="E1694" t="s">
        <v>551</v>
      </c>
      <c r="F1694" s="42" t="s">
        <v>118</v>
      </c>
      <c r="H1694" s="211"/>
      <c r="I1694" s="211"/>
      <c r="J1694" s="211"/>
      <c r="K1694" s="211"/>
      <c r="L1694" s="211"/>
      <c r="M1694" s="211"/>
      <c r="N1694" s="211"/>
      <c r="O1694" s="211"/>
      <c r="P1694" s="211"/>
    </row>
    <row r="1695" spans="1:16" x14ac:dyDescent="0.25">
      <c r="A1695" s="189" t="s">
        <v>8096</v>
      </c>
      <c r="B1695" s="189" t="s">
        <v>8124</v>
      </c>
      <c r="C1695" s="189" t="s">
        <v>358</v>
      </c>
      <c r="D1695" t="s">
        <v>6107</v>
      </c>
      <c r="E1695" t="s">
        <v>551</v>
      </c>
      <c r="F1695" s="42" t="s">
        <v>118</v>
      </c>
      <c r="H1695" s="211"/>
      <c r="I1695" s="211"/>
      <c r="J1695" s="211"/>
      <c r="K1695" s="211"/>
      <c r="L1695" s="211"/>
      <c r="M1695" s="211"/>
      <c r="N1695" s="211"/>
      <c r="O1695" s="211"/>
      <c r="P1695" s="211"/>
    </row>
    <row r="1696" spans="1:16" x14ac:dyDescent="0.25">
      <c r="A1696" s="189" t="s">
        <v>8096</v>
      </c>
      <c r="B1696" s="189" t="s">
        <v>8125</v>
      </c>
      <c r="C1696" s="189" t="s">
        <v>358</v>
      </c>
      <c r="D1696" t="s">
        <v>6107</v>
      </c>
      <c r="E1696" t="s">
        <v>551</v>
      </c>
      <c r="F1696" s="42" t="s">
        <v>118</v>
      </c>
      <c r="H1696" s="211"/>
      <c r="I1696" s="211"/>
      <c r="J1696" s="211"/>
      <c r="K1696" s="211"/>
      <c r="L1696" s="211"/>
      <c r="M1696" s="211"/>
      <c r="N1696" s="211"/>
      <c r="O1696" s="211"/>
      <c r="P1696" s="211"/>
    </row>
    <row r="1697" spans="1:16" x14ac:dyDescent="0.25">
      <c r="A1697" s="189" t="s">
        <v>8096</v>
      </c>
      <c r="B1697" s="189" t="s">
        <v>8126</v>
      </c>
      <c r="C1697" s="189" t="s">
        <v>358</v>
      </c>
      <c r="D1697" t="s">
        <v>6107</v>
      </c>
      <c r="E1697" t="s">
        <v>551</v>
      </c>
      <c r="F1697" s="42" t="s">
        <v>118</v>
      </c>
      <c r="H1697" s="211"/>
      <c r="I1697" s="211"/>
      <c r="J1697" s="211"/>
      <c r="K1697" s="211"/>
      <c r="L1697" s="211"/>
      <c r="M1697" s="211"/>
      <c r="N1697" s="211"/>
      <c r="O1697" s="211"/>
      <c r="P1697" s="211"/>
    </row>
    <row r="1698" spans="1:16" x14ac:dyDescent="0.25">
      <c r="A1698" s="189" t="s">
        <v>8096</v>
      </c>
      <c r="B1698" s="189" t="s">
        <v>8127</v>
      </c>
      <c r="C1698" s="189" t="s">
        <v>358</v>
      </c>
      <c r="D1698" t="s">
        <v>547</v>
      </c>
      <c r="E1698" t="s">
        <v>548</v>
      </c>
      <c r="F1698" s="42" t="s">
        <v>118</v>
      </c>
      <c r="H1698" s="211"/>
      <c r="I1698" s="211"/>
      <c r="J1698" s="211"/>
      <c r="K1698" s="211"/>
      <c r="L1698" s="211"/>
      <c r="M1698" s="211"/>
      <c r="N1698" s="211"/>
      <c r="O1698" s="211"/>
      <c r="P1698" s="211"/>
    </row>
    <row r="1699" spans="1:16" x14ac:dyDescent="0.25">
      <c r="A1699" s="189" t="s">
        <v>8096</v>
      </c>
      <c r="B1699" s="189" t="s">
        <v>8128</v>
      </c>
      <c r="C1699" s="189" t="s">
        <v>358</v>
      </c>
      <c r="D1699" t="s">
        <v>6107</v>
      </c>
      <c r="E1699" t="s">
        <v>551</v>
      </c>
      <c r="F1699" s="42" t="s">
        <v>118</v>
      </c>
      <c r="H1699" s="211"/>
      <c r="I1699" s="211"/>
      <c r="J1699" s="211"/>
      <c r="K1699" s="211"/>
      <c r="L1699" s="211"/>
      <c r="M1699" s="211"/>
      <c r="N1699" s="211"/>
      <c r="O1699" s="211"/>
      <c r="P1699" s="211"/>
    </row>
    <row r="1700" spans="1:16" x14ac:dyDescent="0.25">
      <c r="A1700" s="189" t="s">
        <v>8096</v>
      </c>
      <c r="B1700" s="189" t="s">
        <v>8129</v>
      </c>
      <c r="C1700" s="189" t="s">
        <v>358</v>
      </c>
      <c r="D1700" t="s">
        <v>6107</v>
      </c>
      <c r="E1700" t="s">
        <v>551</v>
      </c>
      <c r="F1700" s="42" t="s">
        <v>118</v>
      </c>
      <c r="H1700" s="211"/>
      <c r="I1700" s="211"/>
      <c r="J1700" s="211"/>
      <c r="K1700" s="211"/>
      <c r="L1700" s="211"/>
      <c r="M1700" s="211"/>
      <c r="N1700" s="211"/>
      <c r="O1700" s="211"/>
      <c r="P1700" s="211"/>
    </row>
    <row r="1701" spans="1:16" x14ac:dyDescent="0.25">
      <c r="A1701" s="189" t="s">
        <v>8096</v>
      </c>
      <c r="B1701" s="189" t="s">
        <v>8130</v>
      </c>
      <c r="C1701" s="189" t="s">
        <v>358</v>
      </c>
      <c r="D1701" t="s">
        <v>6107</v>
      </c>
      <c r="E1701" t="s">
        <v>551</v>
      </c>
      <c r="F1701" s="42" t="s">
        <v>118</v>
      </c>
      <c r="H1701" s="211"/>
      <c r="I1701" s="211"/>
      <c r="J1701" s="211"/>
      <c r="K1701" s="211"/>
      <c r="L1701" s="211"/>
      <c r="M1701" s="211"/>
      <c r="N1701" s="211"/>
      <c r="O1701" s="211"/>
      <c r="P1701" s="211"/>
    </row>
    <row r="1702" spans="1:16" x14ac:dyDescent="0.25">
      <c r="A1702" s="189" t="s">
        <v>8096</v>
      </c>
      <c r="B1702" s="189" t="s">
        <v>8131</v>
      </c>
      <c r="C1702" s="189" t="s">
        <v>358</v>
      </c>
      <c r="D1702" t="s">
        <v>6107</v>
      </c>
      <c r="E1702" t="s">
        <v>551</v>
      </c>
      <c r="F1702" s="42" t="s">
        <v>118</v>
      </c>
      <c r="H1702" s="211"/>
      <c r="I1702" s="211"/>
      <c r="J1702" s="211"/>
      <c r="K1702" s="211"/>
      <c r="L1702" s="211"/>
      <c r="M1702" s="211"/>
      <c r="N1702" s="211"/>
      <c r="O1702" s="211"/>
      <c r="P1702" s="211"/>
    </row>
    <row r="1703" spans="1:16" x14ac:dyDescent="0.25">
      <c r="A1703" s="189" t="s">
        <v>8096</v>
      </c>
      <c r="B1703" s="189" t="s">
        <v>8132</v>
      </c>
      <c r="C1703" s="189" t="s">
        <v>358</v>
      </c>
      <c r="D1703" t="s">
        <v>6107</v>
      </c>
      <c r="E1703" t="s">
        <v>551</v>
      </c>
      <c r="F1703" s="42" t="s">
        <v>118</v>
      </c>
      <c r="H1703" s="211"/>
      <c r="I1703" s="211"/>
      <c r="J1703" s="211"/>
      <c r="K1703" s="211"/>
      <c r="L1703" s="211"/>
      <c r="M1703" s="211"/>
      <c r="N1703" s="211"/>
      <c r="O1703" s="211"/>
      <c r="P1703" s="211"/>
    </row>
    <row r="1704" spans="1:16" x14ac:dyDescent="0.25">
      <c r="A1704" s="189" t="s">
        <v>8096</v>
      </c>
      <c r="B1704" s="189" t="s">
        <v>8133</v>
      </c>
      <c r="C1704" s="189" t="s">
        <v>358</v>
      </c>
      <c r="D1704" t="s">
        <v>6107</v>
      </c>
      <c r="E1704" t="s">
        <v>551</v>
      </c>
      <c r="F1704" s="42" t="s">
        <v>118</v>
      </c>
      <c r="H1704" s="211"/>
      <c r="I1704" s="211"/>
      <c r="J1704" s="211"/>
      <c r="K1704" s="211"/>
      <c r="L1704" s="211"/>
      <c r="M1704" s="211"/>
      <c r="N1704" s="211"/>
      <c r="O1704" s="211"/>
      <c r="P1704" s="211"/>
    </row>
    <row r="1705" spans="1:16" x14ac:dyDescent="0.25">
      <c r="A1705" s="189" t="s">
        <v>8096</v>
      </c>
      <c r="B1705" s="189" t="s">
        <v>8134</v>
      </c>
      <c r="C1705" s="189" t="s">
        <v>358</v>
      </c>
      <c r="D1705" t="s">
        <v>6107</v>
      </c>
      <c r="E1705" t="s">
        <v>551</v>
      </c>
      <c r="F1705" s="42" t="s">
        <v>118</v>
      </c>
      <c r="H1705" s="211"/>
      <c r="I1705" s="211"/>
      <c r="J1705" s="211"/>
      <c r="K1705" s="211"/>
      <c r="L1705" s="211"/>
      <c r="M1705" s="211"/>
      <c r="N1705" s="211"/>
      <c r="O1705" s="211"/>
      <c r="P1705" s="211"/>
    </row>
    <row r="1706" spans="1:16" x14ac:dyDescent="0.25">
      <c r="A1706" s="189" t="s">
        <v>8096</v>
      </c>
      <c r="B1706" s="189" t="s">
        <v>8135</v>
      </c>
      <c r="C1706" s="189" t="s">
        <v>358</v>
      </c>
      <c r="D1706" t="s">
        <v>547</v>
      </c>
      <c r="E1706" t="s">
        <v>548</v>
      </c>
      <c r="F1706" s="42" t="s">
        <v>118</v>
      </c>
      <c r="H1706" s="211"/>
      <c r="I1706" s="211"/>
      <c r="J1706" s="211"/>
      <c r="K1706" s="211"/>
      <c r="L1706" s="211"/>
      <c r="M1706" s="211"/>
      <c r="N1706" s="211"/>
      <c r="O1706" s="211"/>
      <c r="P1706" s="211"/>
    </row>
    <row r="1707" spans="1:16" x14ac:dyDescent="0.25">
      <c r="A1707" s="189" t="s">
        <v>8096</v>
      </c>
      <c r="B1707" s="189" t="s">
        <v>8136</v>
      </c>
      <c r="C1707" s="189" t="s">
        <v>358</v>
      </c>
      <c r="D1707" t="s">
        <v>547</v>
      </c>
      <c r="E1707" t="s">
        <v>548</v>
      </c>
      <c r="F1707" s="42" t="s">
        <v>118</v>
      </c>
      <c r="H1707" s="211"/>
      <c r="I1707" s="211"/>
      <c r="J1707" s="211"/>
      <c r="K1707" s="211"/>
      <c r="L1707" s="211"/>
      <c r="M1707" s="211"/>
      <c r="N1707" s="211"/>
      <c r="O1707" s="211"/>
      <c r="P1707" s="211"/>
    </row>
    <row r="1708" spans="1:16" x14ac:dyDescent="0.25">
      <c r="A1708" s="189" t="s">
        <v>8096</v>
      </c>
      <c r="B1708" s="189" t="s">
        <v>8137</v>
      </c>
      <c r="C1708" s="189" t="s">
        <v>358</v>
      </c>
      <c r="D1708" t="s">
        <v>6107</v>
      </c>
      <c r="E1708" t="s">
        <v>551</v>
      </c>
      <c r="F1708" s="42" t="s">
        <v>118</v>
      </c>
      <c r="H1708" s="211"/>
      <c r="I1708" s="211"/>
      <c r="J1708" s="211"/>
      <c r="K1708" s="211"/>
      <c r="L1708" s="211"/>
      <c r="M1708" s="211"/>
      <c r="N1708" s="211"/>
      <c r="O1708" s="211"/>
      <c r="P1708" s="211"/>
    </row>
    <row r="1709" spans="1:16" x14ac:dyDescent="0.25">
      <c r="A1709" s="189" t="s">
        <v>8096</v>
      </c>
      <c r="B1709" s="189" t="s">
        <v>8138</v>
      </c>
      <c r="C1709" s="189" t="s">
        <v>358</v>
      </c>
      <c r="D1709" t="s">
        <v>6107</v>
      </c>
      <c r="E1709" t="s">
        <v>551</v>
      </c>
      <c r="F1709" s="42" t="s">
        <v>118</v>
      </c>
      <c r="H1709" s="211"/>
      <c r="I1709" s="211"/>
      <c r="J1709" s="211"/>
      <c r="K1709" s="211"/>
      <c r="L1709" s="211"/>
      <c r="M1709" s="211"/>
      <c r="N1709" s="211"/>
      <c r="O1709" s="211"/>
      <c r="P1709" s="211"/>
    </row>
    <row r="1710" spans="1:16" x14ac:dyDescent="0.25">
      <c r="A1710" s="189" t="s">
        <v>8096</v>
      </c>
      <c r="B1710" s="189" t="s">
        <v>8139</v>
      </c>
      <c r="C1710" s="189" t="s">
        <v>358</v>
      </c>
      <c r="D1710" t="s">
        <v>552</v>
      </c>
      <c r="E1710" t="s">
        <v>553</v>
      </c>
      <c r="F1710" s="42" t="s">
        <v>118</v>
      </c>
      <c r="H1710" s="211"/>
      <c r="I1710" s="211"/>
      <c r="J1710" s="211"/>
      <c r="K1710" s="211"/>
      <c r="L1710" s="211"/>
      <c r="M1710" s="211"/>
      <c r="N1710" s="211"/>
      <c r="O1710" s="211"/>
      <c r="P1710" s="211"/>
    </row>
    <row r="1711" spans="1:16" x14ac:dyDescent="0.25">
      <c r="A1711" s="189" t="s">
        <v>8096</v>
      </c>
      <c r="B1711" s="189" t="s">
        <v>8140</v>
      </c>
      <c r="C1711" s="189" t="s">
        <v>358</v>
      </c>
      <c r="D1711" t="s">
        <v>6107</v>
      </c>
      <c r="E1711" t="s">
        <v>551</v>
      </c>
      <c r="F1711" s="42" t="s">
        <v>118</v>
      </c>
      <c r="H1711" s="211"/>
      <c r="I1711" s="211"/>
      <c r="J1711" s="211"/>
      <c r="K1711" s="211"/>
      <c r="L1711" s="211"/>
      <c r="M1711" s="211"/>
      <c r="N1711" s="211"/>
      <c r="O1711" s="211"/>
      <c r="P1711" s="211"/>
    </row>
    <row r="1712" spans="1:16" x14ac:dyDescent="0.25">
      <c r="A1712" s="189" t="s">
        <v>8096</v>
      </c>
      <c r="B1712" s="189" t="s">
        <v>8141</v>
      </c>
      <c r="C1712" s="189" t="s">
        <v>358</v>
      </c>
      <c r="D1712" t="s">
        <v>558</v>
      </c>
      <c r="E1712" t="s">
        <v>559</v>
      </c>
      <c r="F1712" s="42" t="s">
        <v>118</v>
      </c>
      <c r="H1712" s="211"/>
      <c r="I1712" s="211"/>
      <c r="J1712" s="211"/>
      <c r="K1712" s="211"/>
      <c r="L1712" s="211"/>
      <c r="M1712" s="211"/>
      <c r="N1712" s="211"/>
      <c r="O1712" s="211"/>
      <c r="P1712" s="211"/>
    </row>
    <row r="1713" spans="1:16" x14ac:dyDescent="0.25">
      <c r="A1713" s="189" t="s">
        <v>8096</v>
      </c>
      <c r="B1713" s="189" t="s">
        <v>8142</v>
      </c>
      <c r="C1713" s="189" t="s">
        <v>358</v>
      </c>
      <c r="D1713" t="s">
        <v>558</v>
      </c>
      <c r="E1713" t="s">
        <v>559</v>
      </c>
      <c r="F1713" s="42" t="s">
        <v>118</v>
      </c>
      <c r="H1713" s="211"/>
      <c r="I1713" s="211"/>
      <c r="J1713" s="211"/>
      <c r="K1713" s="211"/>
      <c r="L1713" s="211"/>
      <c r="M1713" s="211"/>
      <c r="N1713" s="211"/>
      <c r="O1713" s="211"/>
      <c r="P1713" s="211"/>
    </row>
    <row r="1714" spans="1:16" x14ac:dyDescent="0.25">
      <c r="A1714" s="189" t="s">
        <v>8096</v>
      </c>
      <c r="B1714" s="189" t="s">
        <v>8143</v>
      </c>
      <c r="C1714" s="189" t="s">
        <v>358</v>
      </c>
      <c r="D1714" t="s">
        <v>556</v>
      </c>
      <c r="E1714" t="s">
        <v>557</v>
      </c>
      <c r="F1714" s="42" t="s">
        <v>118</v>
      </c>
      <c r="H1714" s="211"/>
      <c r="I1714" s="211"/>
      <c r="J1714" s="211"/>
      <c r="K1714" s="211"/>
      <c r="L1714" s="211"/>
      <c r="M1714" s="211"/>
      <c r="N1714" s="211"/>
      <c r="O1714" s="211"/>
      <c r="P1714" s="211"/>
    </row>
    <row r="1715" spans="1:16" x14ac:dyDescent="0.25">
      <c r="A1715" s="189" t="s">
        <v>8096</v>
      </c>
      <c r="B1715" s="189" t="s">
        <v>8144</v>
      </c>
      <c r="C1715" s="189" t="s">
        <v>358</v>
      </c>
      <c r="D1715" t="s">
        <v>552</v>
      </c>
      <c r="E1715" t="s">
        <v>553</v>
      </c>
      <c r="F1715" s="42" t="s">
        <v>118</v>
      </c>
      <c r="H1715" s="211"/>
      <c r="I1715" s="211"/>
      <c r="J1715" s="211"/>
      <c r="K1715" s="211"/>
      <c r="L1715" s="211"/>
      <c r="M1715" s="211"/>
      <c r="N1715" s="211"/>
      <c r="O1715" s="211"/>
      <c r="P1715" s="211"/>
    </row>
    <row r="1716" spans="1:16" x14ac:dyDescent="0.25">
      <c r="A1716" s="189" t="s">
        <v>8096</v>
      </c>
      <c r="B1716" s="189" t="s">
        <v>8145</v>
      </c>
      <c r="C1716" s="189" t="s">
        <v>358</v>
      </c>
      <c r="D1716" t="s">
        <v>547</v>
      </c>
      <c r="E1716" t="s">
        <v>548</v>
      </c>
      <c r="F1716" s="42" t="s">
        <v>118</v>
      </c>
      <c r="H1716" s="211"/>
      <c r="I1716" s="211"/>
      <c r="J1716" s="211"/>
      <c r="K1716" s="211"/>
      <c r="L1716" s="211"/>
      <c r="M1716" s="211"/>
      <c r="N1716" s="211"/>
      <c r="O1716" s="211"/>
      <c r="P1716" s="211"/>
    </row>
    <row r="1717" spans="1:16" x14ac:dyDescent="0.25">
      <c r="A1717" s="189" t="s">
        <v>8096</v>
      </c>
      <c r="B1717" s="189" t="s">
        <v>8146</v>
      </c>
      <c r="C1717" s="189" t="s">
        <v>358</v>
      </c>
      <c r="D1717" t="s">
        <v>549</v>
      </c>
      <c r="E1717" t="s">
        <v>550</v>
      </c>
      <c r="F1717" s="42" t="s">
        <v>118</v>
      </c>
      <c r="H1717" s="211"/>
      <c r="I1717" s="211"/>
      <c r="J1717" s="211"/>
      <c r="K1717" s="211"/>
      <c r="L1717" s="211"/>
      <c r="M1717" s="211"/>
      <c r="N1717" s="211"/>
      <c r="O1717" s="211"/>
      <c r="P1717" s="211"/>
    </row>
    <row r="1718" spans="1:16" x14ac:dyDescent="0.25">
      <c r="A1718" s="189" t="s">
        <v>8096</v>
      </c>
      <c r="B1718" s="189" t="s">
        <v>8147</v>
      </c>
      <c r="C1718" s="189" t="s">
        <v>358</v>
      </c>
      <c r="D1718" t="s">
        <v>6107</v>
      </c>
      <c r="E1718" t="s">
        <v>551</v>
      </c>
      <c r="F1718" s="42" t="s">
        <v>118</v>
      </c>
      <c r="H1718" s="211"/>
      <c r="I1718" s="211"/>
      <c r="J1718" s="211"/>
      <c r="K1718" s="211"/>
      <c r="L1718" s="211"/>
      <c r="M1718" s="211"/>
      <c r="N1718" s="211"/>
      <c r="O1718" s="211"/>
      <c r="P1718" s="211"/>
    </row>
    <row r="1719" spans="1:16" x14ac:dyDescent="0.25">
      <c r="A1719" s="189" t="s">
        <v>8096</v>
      </c>
      <c r="B1719" s="189" t="s">
        <v>8148</v>
      </c>
      <c r="C1719" s="189" t="s">
        <v>358</v>
      </c>
      <c r="D1719" t="s">
        <v>547</v>
      </c>
      <c r="E1719" t="s">
        <v>548</v>
      </c>
      <c r="F1719" s="42" t="s">
        <v>118</v>
      </c>
      <c r="H1719" s="211"/>
      <c r="I1719" s="211"/>
      <c r="J1719" s="211"/>
      <c r="K1719" s="211"/>
      <c r="L1719" s="211"/>
      <c r="M1719" s="211"/>
      <c r="N1719" s="211"/>
      <c r="O1719" s="211"/>
      <c r="P1719" s="211"/>
    </row>
    <row r="1720" spans="1:16" x14ac:dyDescent="0.25">
      <c r="A1720" s="189" t="s">
        <v>8096</v>
      </c>
      <c r="B1720" s="189" t="s">
        <v>8149</v>
      </c>
      <c r="C1720" s="189" t="s">
        <v>358</v>
      </c>
      <c r="D1720" t="s">
        <v>6107</v>
      </c>
      <c r="E1720" t="s">
        <v>551</v>
      </c>
      <c r="F1720" s="42" t="s">
        <v>118</v>
      </c>
      <c r="H1720" s="211"/>
      <c r="I1720" s="211"/>
      <c r="J1720" s="211"/>
      <c r="K1720" s="211"/>
      <c r="L1720" s="211"/>
      <c r="M1720" s="211"/>
      <c r="N1720" s="211"/>
      <c r="O1720" s="211"/>
      <c r="P1720" s="211"/>
    </row>
    <row r="1721" spans="1:16" x14ac:dyDescent="0.25">
      <c r="A1721" s="189" t="s">
        <v>8096</v>
      </c>
      <c r="B1721" s="189" t="s">
        <v>8150</v>
      </c>
      <c r="C1721" s="189" t="s">
        <v>358</v>
      </c>
      <c r="D1721" t="s">
        <v>549</v>
      </c>
      <c r="E1721" t="s">
        <v>550</v>
      </c>
      <c r="F1721" s="42" t="s">
        <v>118</v>
      </c>
      <c r="H1721" s="211"/>
      <c r="I1721" s="211"/>
      <c r="J1721" s="211"/>
      <c r="K1721" s="211"/>
      <c r="L1721" s="211"/>
      <c r="M1721" s="211"/>
      <c r="N1721" s="211"/>
      <c r="O1721" s="211"/>
      <c r="P1721" s="211"/>
    </row>
    <row r="1722" spans="1:16" x14ac:dyDescent="0.25">
      <c r="A1722" s="189" t="s">
        <v>8096</v>
      </c>
      <c r="B1722" s="189" t="s">
        <v>8151</v>
      </c>
      <c r="C1722" s="189" t="s">
        <v>358</v>
      </c>
      <c r="D1722" t="s">
        <v>549</v>
      </c>
      <c r="E1722" t="s">
        <v>550</v>
      </c>
      <c r="F1722" s="42" t="s">
        <v>118</v>
      </c>
      <c r="H1722" s="211"/>
      <c r="I1722" s="211"/>
      <c r="J1722" s="211"/>
      <c r="K1722" s="211"/>
      <c r="L1722" s="211"/>
      <c r="M1722" s="211"/>
      <c r="N1722" s="211"/>
      <c r="O1722" s="211"/>
      <c r="P1722" s="211"/>
    </row>
    <row r="1723" spans="1:16" x14ac:dyDescent="0.25">
      <c r="A1723" s="189" t="s">
        <v>8096</v>
      </c>
      <c r="B1723" s="189" t="s">
        <v>8152</v>
      </c>
      <c r="C1723" s="189" t="s">
        <v>358</v>
      </c>
      <c r="D1723" t="s">
        <v>549</v>
      </c>
      <c r="E1723" t="s">
        <v>550</v>
      </c>
      <c r="F1723" s="42" t="s">
        <v>118</v>
      </c>
      <c r="H1723" s="211"/>
      <c r="I1723" s="211"/>
      <c r="J1723" s="211"/>
      <c r="K1723" s="211"/>
      <c r="L1723" s="211"/>
      <c r="M1723" s="211"/>
      <c r="N1723" s="211"/>
      <c r="O1723" s="211"/>
      <c r="P1723" s="211"/>
    </row>
    <row r="1724" spans="1:16" x14ac:dyDescent="0.25">
      <c r="A1724" s="189" t="s">
        <v>8096</v>
      </c>
      <c r="B1724" s="189" t="s">
        <v>8153</v>
      </c>
      <c r="C1724" s="189" t="s">
        <v>358</v>
      </c>
      <c r="D1724" t="s">
        <v>549</v>
      </c>
      <c r="E1724" t="s">
        <v>550</v>
      </c>
      <c r="F1724" s="42" t="s">
        <v>118</v>
      </c>
      <c r="H1724" s="211"/>
      <c r="I1724" s="211"/>
      <c r="J1724" s="211"/>
      <c r="K1724" s="211"/>
      <c r="L1724" s="211"/>
      <c r="M1724" s="211"/>
      <c r="N1724" s="211"/>
      <c r="O1724" s="211"/>
      <c r="P1724" s="211"/>
    </row>
    <row r="1725" spans="1:16" x14ac:dyDescent="0.25">
      <c r="A1725" s="189" t="s">
        <v>8096</v>
      </c>
      <c r="B1725" s="189" t="s">
        <v>8154</v>
      </c>
      <c r="C1725" s="189" t="s">
        <v>358</v>
      </c>
      <c r="D1725" t="s">
        <v>6107</v>
      </c>
      <c r="E1725" t="s">
        <v>551</v>
      </c>
      <c r="F1725" s="42" t="s">
        <v>118</v>
      </c>
      <c r="H1725" s="211"/>
      <c r="I1725" s="211"/>
      <c r="J1725" s="211"/>
      <c r="K1725" s="211"/>
      <c r="L1725" s="211"/>
      <c r="M1725" s="211"/>
      <c r="N1725" s="211"/>
      <c r="O1725" s="211"/>
      <c r="P1725" s="211"/>
    </row>
    <row r="1726" spans="1:16" x14ac:dyDescent="0.25">
      <c r="A1726" s="189" t="s">
        <v>8096</v>
      </c>
      <c r="B1726" s="189" t="s">
        <v>8155</v>
      </c>
      <c r="C1726" s="189" t="s">
        <v>358</v>
      </c>
      <c r="D1726" t="s">
        <v>549</v>
      </c>
      <c r="E1726" t="s">
        <v>550</v>
      </c>
      <c r="F1726" s="42" t="s">
        <v>118</v>
      </c>
      <c r="H1726" s="211"/>
      <c r="I1726" s="211"/>
      <c r="J1726" s="211"/>
      <c r="K1726" s="211"/>
      <c r="L1726" s="211"/>
      <c r="M1726" s="211"/>
      <c r="N1726" s="211"/>
      <c r="O1726" s="211"/>
      <c r="P1726" s="211"/>
    </row>
    <row r="1727" spans="1:16" x14ac:dyDescent="0.25">
      <c r="A1727" s="189" t="s">
        <v>8096</v>
      </c>
      <c r="B1727" s="189" t="s">
        <v>8156</v>
      </c>
      <c r="C1727" s="189" t="s">
        <v>358</v>
      </c>
      <c r="D1727" t="s">
        <v>6107</v>
      </c>
      <c r="E1727" t="s">
        <v>551</v>
      </c>
      <c r="F1727" s="42" t="s">
        <v>118</v>
      </c>
      <c r="H1727" s="211"/>
      <c r="I1727" s="211"/>
      <c r="J1727" s="211"/>
      <c r="K1727" s="211"/>
      <c r="L1727" s="211"/>
      <c r="M1727" s="211"/>
      <c r="N1727" s="211"/>
      <c r="O1727" s="211"/>
      <c r="P1727" s="211"/>
    </row>
    <row r="1728" spans="1:16" x14ac:dyDescent="0.25">
      <c r="A1728" s="189" t="s">
        <v>8157</v>
      </c>
      <c r="B1728" s="189" t="s">
        <v>8158</v>
      </c>
      <c r="C1728" s="189" t="s">
        <v>358</v>
      </c>
      <c r="D1728" t="s">
        <v>404</v>
      </c>
      <c r="E1728" t="s">
        <v>405</v>
      </c>
      <c r="F1728" s="42" t="s">
        <v>118</v>
      </c>
      <c r="H1728" s="211"/>
      <c r="I1728" s="211"/>
      <c r="J1728" s="211"/>
      <c r="K1728" s="211"/>
      <c r="L1728" s="211"/>
      <c r="M1728" s="211"/>
      <c r="N1728" s="211"/>
      <c r="O1728" s="211"/>
      <c r="P1728" s="211"/>
    </row>
    <row r="1729" spans="1:16" x14ac:dyDescent="0.25">
      <c r="A1729" s="189" t="s">
        <v>8157</v>
      </c>
      <c r="B1729" s="189" t="s">
        <v>8159</v>
      </c>
      <c r="C1729" s="189" t="s">
        <v>358</v>
      </c>
      <c r="D1729" t="s">
        <v>339</v>
      </c>
      <c r="E1729" t="s">
        <v>340</v>
      </c>
      <c r="F1729" s="42" t="s">
        <v>150</v>
      </c>
      <c r="H1729" s="211"/>
      <c r="I1729" s="211"/>
      <c r="J1729" s="211"/>
      <c r="K1729" s="211"/>
      <c r="L1729" s="211"/>
      <c r="M1729" s="211"/>
      <c r="N1729" s="211"/>
      <c r="O1729" s="211"/>
      <c r="P1729" s="211"/>
    </row>
    <row r="1730" spans="1:16" x14ac:dyDescent="0.25">
      <c r="A1730" s="189" t="s">
        <v>8157</v>
      </c>
      <c r="B1730" s="189" t="s">
        <v>8160</v>
      </c>
      <c r="C1730" s="189" t="s">
        <v>358</v>
      </c>
      <c r="D1730" t="s">
        <v>330</v>
      </c>
      <c r="E1730" t="s">
        <v>561</v>
      </c>
      <c r="F1730" s="42" t="s">
        <v>150</v>
      </c>
      <c r="H1730" s="211"/>
      <c r="I1730" s="211"/>
      <c r="J1730" s="211"/>
      <c r="K1730" s="211"/>
      <c r="L1730" s="211"/>
      <c r="M1730" s="211"/>
      <c r="N1730" s="211"/>
      <c r="O1730" s="211"/>
      <c r="P1730" s="211"/>
    </row>
    <row r="1731" spans="1:16" x14ac:dyDescent="0.25">
      <c r="A1731" s="189" t="s">
        <v>8157</v>
      </c>
      <c r="B1731" s="189" t="s">
        <v>8161</v>
      </c>
      <c r="C1731" s="189" t="s">
        <v>358</v>
      </c>
      <c r="D1731" t="s">
        <v>301</v>
      </c>
      <c r="E1731" t="s">
        <v>344</v>
      </c>
      <c r="F1731" s="42" t="s">
        <v>150</v>
      </c>
      <c r="H1731" s="211"/>
      <c r="I1731" s="211"/>
      <c r="J1731" s="211"/>
      <c r="K1731" s="211"/>
      <c r="L1731" s="211"/>
      <c r="M1731" s="211"/>
      <c r="N1731" s="211"/>
      <c r="O1731" s="211"/>
      <c r="P1731" s="211"/>
    </row>
    <row r="1732" spans="1:16" x14ac:dyDescent="0.25">
      <c r="A1732" s="189" t="s">
        <v>8157</v>
      </c>
      <c r="B1732" s="189" t="s">
        <v>8162</v>
      </c>
      <c r="C1732" s="189" t="s">
        <v>358</v>
      </c>
      <c r="D1732" t="s">
        <v>296</v>
      </c>
      <c r="E1732" t="s">
        <v>297</v>
      </c>
      <c r="F1732" s="42" t="s">
        <v>150</v>
      </c>
      <c r="H1732" s="211"/>
      <c r="I1732" s="211"/>
      <c r="J1732" s="211"/>
      <c r="K1732" s="211"/>
      <c r="L1732" s="211"/>
      <c r="M1732" s="211"/>
      <c r="N1732" s="211"/>
      <c r="O1732" s="211"/>
      <c r="P1732" s="211"/>
    </row>
    <row r="1733" spans="1:16" x14ac:dyDescent="0.25">
      <c r="A1733" s="189" t="s">
        <v>8157</v>
      </c>
      <c r="B1733" s="189" t="s">
        <v>8163</v>
      </c>
      <c r="C1733" s="189" t="s">
        <v>358</v>
      </c>
      <c r="D1733" t="s">
        <v>301</v>
      </c>
      <c r="E1733" t="s">
        <v>307</v>
      </c>
      <c r="F1733" s="42" t="s">
        <v>150</v>
      </c>
      <c r="H1733" s="211"/>
      <c r="I1733" s="211"/>
      <c r="J1733" s="211"/>
      <c r="K1733" s="211"/>
      <c r="L1733" s="211"/>
      <c r="M1733" s="211"/>
      <c r="N1733" s="211"/>
      <c r="O1733" s="211"/>
      <c r="P1733" s="211"/>
    </row>
    <row r="1734" spans="1:16" x14ac:dyDescent="0.25">
      <c r="A1734" s="189" t="s">
        <v>8157</v>
      </c>
      <c r="B1734" s="189" t="s">
        <v>8164</v>
      </c>
      <c r="C1734" s="189" t="s">
        <v>358</v>
      </c>
      <c r="D1734" t="s">
        <v>391</v>
      </c>
      <c r="E1734" t="s">
        <v>392</v>
      </c>
      <c r="F1734" s="42" t="s">
        <v>118</v>
      </c>
      <c r="H1734" s="211"/>
      <c r="I1734" s="211"/>
      <c r="J1734" s="211"/>
      <c r="K1734" s="211"/>
      <c r="L1734" s="211"/>
      <c r="M1734" s="211"/>
      <c r="N1734" s="211"/>
      <c r="O1734" s="211"/>
      <c r="P1734" s="211"/>
    </row>
    <row r="1735" spans="1:16" x14ac:dyDescent="0.25">
      <c r="A1735" s="189" t="s">
        <v>8157</v>
      </c>
      <c r="B1735" s="189" t="s">
        <v>8165</v>
      </c>
      <c r="C1735" s="189" t="s">
        <v>358</v>
      </c>
      <c r="D1735" t="s">
        <v>415</v>
      </c>
      <c r="E1735" t="s">
        <v>416</v>
      </c>
      <c r="F1735" s="42" t="s">
        <v>118</v>
      </c>
      <c r="H1735" s="211"/>
      <c r="I1735" s="211"/>
      <c r="J1735" s="211"/>
      <c r="K1735" s="211"/>
      <c r="L1735" s="211"/>
      <c r="M1735" s="211"/>
      <c r="N1735" s="211"/>
      <c r="O1735" s="211"/>
      <c r="P1735" s="211"/>
    </row>
    <row r="1736" spans="1:16" x14ac:dyDescent="0.25">
      <c r="A1736" s="189" t="s">
        <v>8157</v>
      </c>
      <c r="B1736" s="189" t="s">
        <v>8166</v>
      </c>
      <c r="C1736" s="189" t="s">
        <v>358</v>
      </c>
      <c r="D1736" t="s">
        <v>415</v>
      </c>
      <c r="E1736" t="s">
        <v>416</v>
      </c>
      <c r="F1736" s="42" t="s">
        <v>118</v>
      </c>
      <c r="H1736" s="211"/>
      <c r="I1736" s="211"/>
      <c r="J1736" s="211"/>
      <c r="K1736" s="211"/>
      <c r="L1736" s="211"/>
      <c r="M1736" s="211"/>
      <c r="N1736" s="211"/>
      <c r="O1736" s="211"/>
      <c r="P1736" s="211"/>
    </row>
    <row r="1737" spans="1:16" x14ac:dyDescent="0.25">
      <c r="A1737" s="189" t="s">
        <v>8157</v>
      </c>
      <c r="B1737" s="189" t="s">
        <v>8167</v>
      </c>
      <c r="C1737" s="189" t="s">
        <v>358</v>
      </c>
      <c r="D1737" t="s">
        <v>439</v>
      </c>
      <c r="E1737" t="s">
        <v>440</v>
      </c>
      <c r="F1737" s="42" t="s">
        <v>118</v>
      </c>
      <c r="H1737" s="211"/>
      <c r="I1737" s="211"/>
      <c r="J1737" s="211"/>
      <c r="K1737" s="211"/>
      <c r="L1737" s="211"/>
      <c r="M1737" s="211"/>
      <c r="N1737" s="211"/>
      <c r="O1737" s="211"/>
      <c r="P1737" s="211"/>
    </row>
    <row r="1738" spans="1:16" x14ac:dyDescent="0.25">
      <c r="A1738" s="189" t="s">
        <v>8157</v>
      </c>
      <c r="B1738" s="189" t="s">
        <v>8168</v>
      </c>
      <c r="C1738" s="189" t="s">
        <v>358</v>
      </c>
      <c r="D1738" t="s">
        <v>439</v>
      </c>
      <c r="E1738" t="s">
        <v>440</v>
      </c>
      <c r="F1738" s="42" t="s">
        <v>118</v>
      </c>
      <c r="H1738" s="211"/>
      <c r="I1738" s="211"/>
      <c r="J1738" s="211"/>
      <c r="K1738" s="211"/>
      <c r="L1738" s="211"/>
      <c r="M1738" s="211"/>
      <c r="N1738" s="211"/>
      <c r="O1738" s="211"/>
      <c r="P1738" s="211"/>
    </row>
    <row r="1739" spans="1:16" x14ac:dyDescent="0.25">
      <c r="A1739" s="189" t="s">
        <v>8157</v>
      </c>
      <c r="B1739" s="189" t="s">
        <v>8169</v>
      </c>
      <c r="C1739" s="189" t="s">
        <v>358</v>
      </c>
      <c r="D1739" t="s">
        <v>528</v>
      </c>
      <c r="E1739" t="s">
        <v>529</v>
      </c>
      <c r="F1739" s="42" t="s">
        <v>118</v>
      </c>
      <c r="H1739" s="211"/>
      <c r="I1739" s="211"/>
      <c r="J1739" s="211"/>
      <c r="K1739" s="211"/>
      <c r="L1739" s="211"/>
      <c r="M1739" s="211"/>
      <c r="N1739" s="211"/>
      <c r="O1739" s="211"/>
      <c r="P1739" s="211"/>
    </row>
    <row r="1740" spans="1:16" x14ac:dyDescent="0.25">
      <c r="A1740" s="189" t="s">
        <v>8157</v>
      </c>
      <c r="B1740" s="189" t="s">
        <v>8170</v>
      </c>
      <c r="C1740" s="189" t="s">
        <v>358</v>
      </c>
      <c r="D1740" t="s">
        <v>429</v>
      </c>
      <c r="E1740" t="s">
        <v>430</v>
      </c>
      <c r="F1740" s="42" t="s">
        <v>118</v>
      </c>
      <c r="H1740" s="211"/>
      <c r="I1740" s="211"/>
      <c r="J1740" s="211"/>
      <c r="K1740" s="211"/>
      <c r="L1740" s="211"/>
      <c r="M1740" s="211"/>
      <c r="N1740" s="211"/>
      <c r="O1740" s="211"/>
      <c r="P1740" s="211"/>
    </row>
    <row r="1741" spans="1:16" x14ac:dyDescent="0.25">
      <c r="A1741" s="189" t="s">
        <v>8157</v>
      </c>
      <c r="B1741" s="189" t="s">
        <v>8171</v>
      </c>
      <c r="C1741" s="189" t="s">
        <v>358</v>
      </c>
      <c r="D1741" t="s">
        <v>391</v>
      </c>
      <c r="E1741" t="s">
        <v>393</v>
      </c>
      <c r="F1741" s="42" t="s">
        <v>118</v>
      </c>
      <c r="H1741" s="211"/>
      <c r="I1741" s="211"/>
      <c r="J1741" s="211"/>
      <c r="K1741" s="211"/>
      <c r="L1741" s="211"/>
      <c r="M1741" s="211"/>
      <c r="N1741" s="211"/>
      <c r="O1741" s="211"/>
      <c r="P1741" s="211"/>
    </row>
    <row r="1742" spans="1:16" x14ac:dyDescent="0.25">
      <c r="A1742" s="189" t="s">
        <v>8157</v>
      </c>
      <c r="B1742" s="189" t="s">
        <v>8172</v>
      </c>
      <c r="C1742" s="189" t="s">
        <v>358</v>
      </c>
      <c r="D1742" t="s">
        <v>391</v>
      </c>
      <c r="E1742" t="s">
        <v>393</v>
      </c>
      <c r="F1742" s="42" t="s">
        <v>118</v>
      </c>
      <c r="H1742" s="211"/>
      <c r="I1742" s="211"/>
      <c r="J1742" s="211"/>
      <c r="K1742" s="211"/>
      <c r="L1742" s="211"/>
      <c r="M1742" s="211"/>
      <c r="N1742" s="211"/>
      <c r="O1742" s="211"/>
      <c r="P1742" s="211"/>
    </row>
    <row r="1743" spans="1:16" x14ac:dyDescent="0.25">
      <c r="A1743" s="189" t="s">
        <v>8157</v>
      </c>
      <c r="B1743" s="189" t="s">
        <v>8173</v>
      </c>
      <c r="C1743" s="189" t="s">
        <v>358</v>
      </c>
      <c r="D1743" t="s">
        <v>328</v>
      </c>
      <c r="E1743" t="s">
        <v>329</v>
      </c>
      <c r="F1743" s="42" t="s">
        <v>150</v>
      </c>
      <c r="H1743" s="211"/>
      <c r="I1743" s="211"/>
      <c r="J1743" s="211"/>
      <c r="K1743" s="211"/>
      <c r="L1743" s="211"/>
      <c r="M1743" s="211"/>
      <c r="N1743" s="211"/>
      <c r="O1743" s="211"/>
      <c r="P1743" s="211"/>
    </row>
    <row r="1744" spans="1:16" x14ac:dyDescent="0.25">
      <c r="A1744" s="189" t="s">
        <v>8157</v>
      </c>
      <c r="B1744" s="189" t="s">
        <v>8174</v>
      </c>
      <c r="C1744" s="189" t="s">
        <v>358</v>
      </c>
      <c r="D1744" t="s">
        <v>391</v>
      </c>
      <c r="E1744" t="s">
        <v>393</v>
      </c>
      <c r="F1744" s="42" t="s">
        <v>118</v>
      </c>
      <c r="H1744" s="211"/>
      <c r="I1744" s="211"/>
      <c r="J1744" s="211"/>
      <c r="K1744" s="211"/>
      <c r="L1744" s="211"/>
      <c r="M1744" s="211"/>
      <c r="N1744" s="211"/>
      <c r="O1744" s="211"/>
      <c r="P1744" s="211"/>
    </row>
    <row r="1745" spans="1:16" x14ac:dyDescent="0.25">
      <c r="A1745" s="189" t="s">
        <v>8157</v>
      </c>
      <c r="B1745" s="189" t="s">
        <v>8175</v>
      </c>
      <c r="C1745" s="189" t="s">
        <v>358</v>
      </c>
      <c r="D1745" t="s">
        <v>391</v>
      </c>
      <c r="E1745" t="s">
        <v>393</v>
      </c>
      <c r="F1745" s="42" t="s">
        <v>118</v>
      </c>
      <c r="H1745" s="211"/>
      <c r="I1745" s="211"/>
      <c r="J1745" s="211"/>
      <c r="K1745" s="211"/>
      <c r="L1745" s="211"/>
      <c r="M1745" s="211"/>
      <c r="N1745" s="211"/>
      <c r="O1745" s="211"/>
      <c r="P1745" s="211"/>
    </row>
    <row r="1746" spans="1:16" x14ac:dyDescent="0.25">
      <c r="A1746" s="189" t="s">
        <v>8157</v>
      </c>
      <c r="B1746" s="189" t="s">
        <v>8176</v>
      </c>
      <c r="C1746" s="189" t="s">
        <v>358</v>
      </c>
      <c r="D1746" t="s">
        <v>391</v>
      </c>
      <c r="E1746" t="s">
        <v>393</v>
      </c>
      <c r="F1746" s="42" t="s">
        <v>118</v>
      </c>
      <c r="H1746" s="211"/>
      <c r="I1746" s="211"/>
      <c r="J1746" s="211"/>
      <c r="K1746" s="211"/>
      <c r="L1746" s="211"/>
      <c r="M1746" s="211"/>
      <c r="N1746" s="211"/>
      <c r="O1746" s="211"/>
      <c r="P1746" s="211"/>
    </row>
    <row r="1747" spans="1:16" x14ac:dyDescent="0.25">
      <c r="A1747" s="189" t="s">
        <v>8157</v>
      </c>
      <c r="B1747" s="189" t="s">
        <v>8177</v>
      </c>
      <c r="C1747" s="189" t="s">
        <v>358</v>
      </c>
      <c r="D1747" t="s">
        <v>391</v>
      </c>
      <c r="E1747" t="s">
        <v>393</v>
      </c>
      <c r="F1747" s="42" t="s">
        <v>118</v>
      </c>
      <c r="H1747" s="211"/>
      <c r="I1747" s="211"/>
      <c r="J1747" s="211"/>
      <c r="K1747" s="211"/>
      <c r="L1747" s="211"/>
      <c r="M1747" s="211"/>
      <c r="N1747" s="211"/>
      <c r="O1747" s="211"/>
      <c r="P1747" s="211"/>
    </row>
    <row r="1748" spans="1:16" x14ac:dyDescent="0.25">
      <c r="A1748" s="189" t="s">
        <v>8157</v>
      </c>
      <c r="B1748" s="189" t="s">
        <v>8178</v>
      </c>
      <c r="C1748" s="189" t="s">
        <v>358</v>
      </c>
      <c r="D1748" t="s">
        <v>391</v>
      </c>
      <c r="E1748" t="s">
        <v>393</v>
      </c>
      <c r="F1748" s="42" t="s">
        <v>118</v>
      </c>
      <c r="H1748" s="211"/>
      <c r="I1748" s="211"/>
      <c r="J1748" s="211"/>
      <c r="K1748" s="211"/>
      <c r="L1748" s="211"/>
      <c r="M1748" s="211"/>
      <c r="N1748" s="211"/>
      <c r="O1748" s="211"/>
      <c r="P1748" s="211"/>
    </row>
    <row r="1749" spans="1:16" x14ac:dyDescent="0.25">
      <c r="A1749" s="189" t="s">
        <v>8157</v>
      </c>
      <c r="B1749" s="189" t="s">
        <v>8179</v>
      </c>
      <c r="C1749" s="189" t="s">
        <v>358</v>
      </c>
      <c r="D1749" t="s">
        <v>400</v>
      </c>
      <c r="E1749" t="s">
        <v>401</v>
      </c>
      <c r="F1749" s="42" t="s">
        <v>118</v>
      </c>
      <c r="H1749" s="211"/>
      <c r="I1749" s="211"/>
      <c r="J1749" s="211"/>
      <c r="K1749" s="211"/>
      <c r="L1749" s="211"/>
      <c r="M1749" s="211"/>
      <c r="N1749" s="211"/>
      <c r="O1749" s="211"/>
      <c r="P1749" s="211"/>
    </row>
    <row r="1750" spans="1:16" x14ac:dyDescent="0.25">
      <c r="A1750" s="189" t="s">
        <v>8157</v>
      </c>
      <c r="B1750" s="189" t="s">
        <v>8180</v>
      </c>
      <c r="C1750" s="189" t="s">
        <v>358</v>
      </c>
      <c r="D1750" t="s">
        <v>404</v>
      </c>
      <c r="E1750" t="s">
        <v>405</v>
      </c>
      <c r="F1750" s="42" t="s">
        <v>118</v>
      </c>
      <c r="H1750" s="211"/>
      <c r="I1750" s="211"/>
      <c r="J1750" s="211"/>
      <c r="K1750" s="211"/>
      <c r="L1750" s="211"/>
      <c r="M1750" s="211"/>
      <c r="N1750" s="211"/>
      <c r="O1750" s="211"/>
      <c r="P1750" s="211"/>
    </row>
    <row r="1751" spans="1:16" x14ac:dyDescent="0.25">
      <c r="A1751" s="189" t="s">
        <v>8157</v>
      </c>
      <c r="B1751" s="189" t="s">
        <v>8181</v>
      </c>
      <c r="C1751" s="189" t="s">
        <v>358</v>
      </c>
      <c r="D1751" t="s">
        <v>402</v>
      </c>
      <c r="E1751" t="s">
        <v>403</v>
      </c>
      <c r="F1751" s="42" t="s">
        <v>118</v>
      </c>
      <c r="H1751" s="211"/>
      <c r="I1751" s="211"/>
      <c r="J1751" s="211"/>
      <c r="K1751" s="211"/>
      <c r="L1751" s="211"/>
      <c r="M1751" s="211"/>
      <c r="N1751" s="211"/>
      <c r="O1751" s="211"/>
      <c r="P1751" s="211"/>
    </row>
    <row r="1752" spans="1:16" x14ac:dyDescent="0.25">
      <c r="A1752" s="189" t="s">
        <v>8157</v>
      </c>
      <c r="B1752" s="189" t="s">
        <v>8182</v>
      </c>
      <c r="C1752" s="189" t="s">
        <v>358</v>
      </c>
      <c r="D1752" t="s">
        <v>415</v>
      </c>
      <c r="E1752" t="s">
        <v>416</v>
      </c>
      <c r="F1752" s="42" t="s">
        <v>118</v>
      </c>
      <c r="H1752" s="211"/>
      <c r="I1752" s="211"/>
      <c r="J1752" s="211"/>
      <c r="K1752" s="211"/>
      <c r="L1752" s="211"/>
      <c r="M1752" s="211"/>
      <c r="N1752" s="211"/>
      <c r="O1752" s="211"/>
      <c r="P1752" s="211"/>
    </row>
    <row r="1753" spans="1:16" x14ac:dyDescent="0.25">
      <c r="A1753" s="189" t="s">
        <v>8157</v>
      </c>
      <c r="B1753" s="189" t="s">
        <v>8183</v>
      </c>
      <c r="C1753" s="189" t="s">
        <v>358</v>
      </c>
      <c r="D1753" t="s">
        <v>460</v>
      </c>
      <c r="E1753" t="s">
        <v>461</v>
      </c>
      <c r="F1753" s="42" t="s">
        <v>118</v>
      </c>
      <c r="H1753" s="211"/>
      <c r="I1753" s="211"/>
      <c r="J1753" s="211"/>
      <c r="K1753" s="211"/>
      <c r="L1753" s="211"/>
      <c r="M1753" s="211"/>
      <c r="N1753" s="211"/>
      <c r="O1753" s="211"/>
      <c r="P1753" s="211"/>
    </row>
    <row r="1754" spans="1:16" x14ac:dyDescent="0.25">
      <c r="A1754" s="189" t="s">
        <v>8157</v>
      </c>
      <c r="B1754" s="189" t="s">
        <v>8184</v>
      </c>
      <c r="C1754" s="189" t="s">
        <v>358</v>
      </c>
      <c r="D1754" t="s">
        <v>423</v>
      </c>
      <c r="E1754" t="s">
        <v>424</v>
      </c>
      <c r="F1754" s="42" t="s">
        <v>118</v>
      </c>
      <c r="H1754" s="211"/>
      <c r="I1754" s="211"/>
      <c r="J1754" s="211"/>
      <c r="K1754" s="211"/>
      <c r="L1754" s="211"/>
      <c r="M1754" s="211"/>
      <c r="N1754" s="211"/>
      <c r="O1754" s="211"/>
      <c r="P1754" s="211"/>
    </row>
    <row r="1755" spans="1:16" x14ac:dyDescent="0.25">
      <c r="A1755" s="189" t="s">
        <v>8157</v>
      </c>
      <c r="B1755" s="189" t="s">
        <v>8185</v>
      </c>
      <c r="C1755" s="189" t="s">
        <v>358</v>
      </c>
      <c r="D1755" t="s">
        <v>296</v>
      </c>
      <c r="E1755" t="s">
        <v>336</v>
      </c>
      <c r="F1755" s="42" t="s">
        <v>150</v>
      </c>
      <c r="H1755" s="211"/>
      <c r="I1755" s="211"/>
      <c r="J1755" s="211"/>
      <c r="K1755" s="211"/>
      <c r="L1755" s="211"/>
      <c r="M1755" s="211"/>
      <c r="N1755" s="211"/>
      <c r="O1755" s="211"/>
      <c r="P1755" s="211"/>
    </row>
    <row r="1756" spans="1:16" x14ac:dyDescent="0.25">
      <c r="A1756" s="189" t="s">
        <v>8157</v>
      </c>
      <c r="B1756" s="189" t="s">
        <v>8186</v>
      </c>
      <c r="C1756" s="189" t="s">
        <v>358</v>
      </c>
      <c r="D1756" t="s">
        <v>415</v>
      </c>
      <c r="E1756" t="s">
        <v>416</v>
      </c>
      <c r="F1756" s="42" t="s">
        <v>118</v>
      </c>
      <c r="H1756" s="211"/>
      <c r="I1756" s="211"/>
      <c r="J1756" s="211"/>
      <c r="K1756" s="211"/>
      <c r="L1756" s="211"/>
      <c r="M1756" s="211"/>
      <c r="N1756" s="211"/>
      <c r="O1756" s="211"/>
      <c r="P1756" s="211"/>
    </row>
    <row r="1757" spans="1:16" x14ac:dyDescent="0.25">
      <c r="A1757" s="189" t="s">
        <v>8157</v>
      </c>
      <c r="B1757" s="189" t="s">
        <v>8187</v>
      </c>
      <c r="C1757" s="189" t="s">
        <v>358</v>
      </c>
      <c r="D1757" t="s">
        <v>394</v>
      </c>
      <c r="E1757" t="s">
        <v>395</v>
      </c>
      <c r="F1757" s="42" t="s">
        <v>118</v>
      </c>
      <c r="H1757" s="211"/>
      <c r="I1757" s="211"/>
      <c r="J1757" s="211"/>
      <c r="K1757" s="211"/>
      <c r="L1757" s="211"/>
      <c r="M1757" s="211"/>
      <c r="N1757" s="211"/>
      <c r="O1757" s="211"/>
      <c r="P1757" s="211"/>
    </row>
    <row r="1758" spans="1:16" x14ac:dyDescent="0.25">
      <c r="A1758" s="189" t="s">
        <v>8157</v>
      </c>
      <c r="B1758" s="189" t="s">
        <v>8188</v>
      </c>
      <c r="C1758" s="189" t="s">
        <v>358</v>
      </c>
      <c r="D1758" t="s">
        <v>415</v>
      </c>
      <c r="E1758" t="s">
        <v>416</v>
      </c>
      <c r="F1758" s="42" t="s">
        <v>118</v>
      </c>
      <c r="H1758" s="211"/>
      <c r="I1758" s="211"/>
      <c r="J1758" s="211"/>
      <c r="K1758" s="211"/>
      <c r="L1758" s="211"/>
      <c r="M1758" s="211"/>
      <c r="N1758" s="211"/>
      <c r="O1758" s="211"/>
      <c r="P1758" s="211"/>
    </row>
    <row r="1759" spans="1:16" x14ac:dyDescent="0.25">
      <c r="A1759" s="189" t="s">
        <v>8157</v>
      </c>
      <c r="B1759" s="189" t="s">
        <v>8189</v>
      </c>
      <c r="C1759" s="189" t="s">
        <v>358</v>
      </c>
      <c r="D1759" t="s">
        <v>415</v>
      </c>
      <c r="E1759" t="s">
        <v>416</v>
      </c>
      <c r="F1759" s="42" t="s">
        <v>118</v>
      </c>
      <c r="H1759" s="211"/>
      <c r="I1759" s="211"/>
      <c r="J1759" s="211"/>
      <c r="K1759" s="211"/>
      <c r="L1759" s="211"/>
      <c r="M1759" s="211"/>
      <c r="N1759" s="211"/>
      <c r="O1759" s="211"/>
      <c r="P1759" s="211"/>
    </row>
    <row r="1760" spans="1:16" x14ac:dyDescent="0.25">
      <c r="A1760" s="189" t="s">
        <v>8157</v>
      </c>
      <c r="B1760" s="189" t="s">
        <v>8190</v>
      </c>
      <c r="C1760" s="189" t="s">
        <v>358</v>
      </c>
      <c r="D1760" t="s">
        <v>3811</v>
      </c>
      <c r="E1760" t="s">
        <v>3815</v>
      </c>
      <c r="F1760" s="42" t="s">
        <v>118</v>
      </c>
      <c r="H1760" s="211"/>
      <c r="I1760" s="211"/>
      <c r="J1760" s="211"/>
      <c r="K1760" s="211"/>
      <c r="L1760" s="211"/>
      <c r="M1760" s="211"/>
      <c r="N1760" s="211"/>
      <c r="O1760" s="211"/>
      <c r="P1760" s="211"/>
    </row>
    <row r="1761" spans="1:16" x14ac:dyDescent="0.25">
      <c r="A1761" s="189" t="s">
        <v>8157</v>
      </c>
      <c r="B1761" s="189" t="s">
        <v>8191</v>
      </c>
      <c r="C1761" s="189" t="s">
        <v>358</v>
      </c>
      <c r="D1761" t="s">
        <v>391</v>
      </c>
      <c r="E1761" t="s">
        <v>393</v>
      </c>
      <c r="F1761" s="42" t="s">
        <v>118</v>
      </c>
      <c r="H1761" s="211"/>
      <c r="I1761" s="211"/>
      <c r="J1761" s="211"/>
      <c r="K1761" s="211"/>
      <c r="L1761" s="211"/>
      <c r="M1761" s="211"/>
      <c r="N1761" s="211"/>
      <c r="O1761" s="211"/>
      <c r="P1761" s="211"/>
    </row>
    <row r="1762" spans="1:16" x14ac:dyDescent="0.25">
      <c r="A1762" s="189" t="s">
        <v>8157</v>
      </c>
      <c r="B1762" s="189" t="s">
        <v>8192</v>
      </c>
      <c r="C1762" s="189" t="s">
        <v>358</v>
      </c>
      <c r="D1762" t="s">
        <v>391</v>
      </c>
      <c r="E1762" t="s">
        <v>393</v>
      </c>
      <c r="F1762" s="42" t="s">
        <v>118</v>
      </c>
      <c r="H1762" s="211"/>
      <c r="I1762" s="211"/>
      <c r="J1762" s="211"/>
      <c r="K1762" s="211"/>
      <c r="L1762" s="211"/>
      <c r="M1762" s="211"/>
      <c r="N1762" s="211"/>
      <c r="O1762" s="211"/>
      <c r="P1762" s="211"/>
    </row>
    <row r="1763" spans="1:16" x14ac:dyDescent="0.25">
      <c r="A1763" s="189" t="s">
        <v>8157</v>
      </c>
      <c r="B1763" s="189" t="s">
        <v>8193</v>
      </c>
      <c r="C1763" s="189" t="s">
        <v>358</v>
      </c>
      <c r="D1763" t="s">
        <v>3811</v>
      </c>
      <c r="E1763" t="s">
        <v>3815</v>
      </c>
      <c r="F1763" s="42" t="s">
        <v>118</v>
      </c>
      <c r="H1763" s="211"/>
      <c r="I1763" s="211"/>
      <c r="J1763" s="211"/>
      <c r="K1763" s="211"/>
      <c r="L1763" s="211"/>
      <c r="M1763" s="211"/>
      <c r="N1763" s="211"/>
      <c r="O1763" s="211"/>
      <c r="P1763" s="211"/>
    </row>
    <row r="1764" spans="1:16" x14ac:dyDescent="0.25">
      <c r="A1764" s="189" t="s">
        <v>8157</v>
      </c>
      <c r="B1764" s="189" t="s">
        <v>8194</v>
      </c>
      <c r="C1764" s="189" t="s">
        <v>358</v>
      </c>
      <c r="D1764" t="s">
        <v>415</v>
      </c>
      <c r="E1764" t="s">
        <v>416</v>
      </c>
      <c r="F1764" s="42" t="s">
        <v>118</v>
      </c>
      <c r="H1764" s="211"/>
      <c r="I1764" s="211"/>
      <c r="J1764" s="211"/>
      <c r="K1764" s="211"/>
      <c r="L1764" s="211"/>
      <c r="M1764" s="211"/>
      <c r="N1764" s="211"/>
      <c r="O1764" s="211"/>
      <c r="P1764" s="211"/>
    </row>
    <row r="1765" spans="1:16" x14ac:dyDescent="0.25">
      <c r="A1765" s="189" t="s">
        <v>8157</v>
      </c>
      <c r="B1765" s="189" t="s">
        <v>8195</v>
      </c>
      <c r="C1765" s="189" t="s">
        <v>358</v>
      </c>
      <c r="D1765" t="s">
        <v>415</v>
      </c>
      <c r="E1765" t="s">
        <v>416</v>
      </c>
      <c r="F1765" s="42" t="s">
        <v>118</v>
      </c>
      <c r="H1765" s="211"/>
      <c r="I1765" s="211"/>
      <c r="J1765" s="211"/>
      <c r="K1765" s="211"/>
      <c r="L1765" s="211"/>
      <c r="M1765" s="211"/>
      <c r="N1765" s="211"/>
      <c r="O1765" s="211"/>
      <c r="P1765" s="211"/>
    </row>
    <row r="1766" spans="1:16" x14ac:dyDescent="0.25">
      <c r="A1766" s="189" t="s">
        <v>8157</v>
      </c>
      <c r="B1766" s="189" t="s">
        <v>8196</v>
      </c>
      <c r="C1766" s="189" t="s">
        <v>358</v>
      </c>
      <c r="D1766" t="s">
        <v>415</v>
      </c>
      <c r="E1766" t="s">
        <v>416</v>
      </c>
      <c r="F1766" s="42" t="s">
        <v>118</v>
      </c>
      <c r="H1766" s="211"/>
      <c r="I1766" s="211"/>
      <c r="J1766" s="211"/>
      <c r="K1766" s="211"/>
      <c r="L1766" s="211"/>
      <c r="M1766" s="211"/>
      <c r="N1766" s="211"/>
      <c r="O1766" s="211"/>
      <c r="P1766" s="211"/>
    </row>
    <row r="1767" spans="1:16" x14ac:dyDescent="0.25">
      <c r="A1767" s="189" t="s">
        <v>8157</v>
      </c>
      <c r="B1767" s="189" t="s">
        <v>8197</v>
      </c>
      <c r="C1767" s="189" t="s">
        <v>358</v>
      </c>
      <c r="D1767" t="s">
        <v>415</v>
      </c>
      <c r="E1767" t="s">
        <v>416</v>
      </c>
      <c r="F1767" s="42" t="s">
        <v>118</v>
      </c>
      <c r="H1767" s="211"/>
      <c r="I1767" s="211"/>
      <c r="J1767" s="211"/>
      <c r="K1767" s="211"/>
      <c r="L1767" s="211"/>
      <c r="M1767" s="211"/>
      <c r="N1767" s="211"/>
      <c r="O1767" s="211"/>
      <c r="P1767" s="211"/>
    </row>
    <row r="1768" spans="1:16" x14ac:dyDescent="0.25">
      <c r="A1768" s="189" t="s">
        <v>8157</v>
      </c>
      <c r="B1768" s="189" t="s">
        <v>8198</v>
      </c>
      <c r="C1768" s="189" t="s">
        <v>358</v>
      </c>
      <c r="D1768" t="s">
        <v>3811</v>
      </c>
      <c r="E1768" t="s">
        <v>3815</v>
      </c>
      <c r="F1768" s="42" t="s">
        <v>118</v>
      </c>
      <c r="H1768" s="211"/>
      <c r="I1768" s="211"/>
      <c r="J1768" s="211"/>
      <c r="K1768" s="211"/>
      <c r="L1768" s="211"/>
      <c r="M1768" s="211"/>
      <c r="N1768" s="211"/>
      <c r="O1768" s="211"/>
      <c r="P1768" s="211"/>
    </row>
    <row r="1769" spans="1:16" x14ac:dyDescent="0.25">
      <c r="A1769" s="189" t="s">
        <v>8157</v>
      </c>
      <c r="B1769" s="189" t="s">
        <v>8199</v>
      </c>
      <c r="C1769" s="189" t="s">
        <v>358</v>
      </c>
      <c r="D1769" t="s">
        <v>391</v>
      </c>
      <c r="E1769" t="s">
        <v>392</v>
      </c>
      <c r="F1769" s="42" t="s">
        <v>118</v>
      </c>
      <c r="H1769" s="211"/>
      <c r="I1769" s="211"/>
      <c r="J1769" s="211"/>
      <c r="K1769" s="211"/>
      <c r="L1769" s="211"/>
      <c r="M1769" s="211"/>
      <c r="N1769" s="211"/>
      <c r="O1769" s="211"/>
      <c r="P1769" s="211"/>
    </row>
    <row r="1770" spans="1:16" x14ac:dyDescent="0.25">
      <c r="A1770" s="189" t="s">
        <v>8157</v>
      </c>
      <c r="B1770" s="189" t="s">
        <v>8200</v>
      </c>
      <c r="C1770" s="189" t="s">
        <v>358</v>
      </c>
      <c r="D1770" t="s">
        <v>415</v>
      </c>
      <c r="E1770" t="s">
        <v>416</v>
      </c>
      <c r="F1770" s="42" t="s">
        <v>118</v>
      </c>
      <c r="H1770" s="211"/>
      <c r="I1770" s="211"/>
      <c r="J1770" s="211"/>
      <c r="K1770" s="211"/>
      <c r="L1770" s="211"/>
      <c r="M1770" s="211"/>
      <c r="N1770" s="211"/>
      <c r="O1770" s="211"/>
      <c r="P1770" s="211"/>
    </row>
    <row r="1771" spans="1:16" x14ac:dyDescent="0.25">
      <c r="A1771" s="189" t="s">
        <v>8157</v>
      </c>
      <c r="B1771" s="189" t="s">
        <v>8201</v>
      </c>
      <c r="C1771" s="189" t="s">
        <v>358</v>
      </c>
      <c r="D1771" t="s">
        <v>415</v>
      </c>
      <c r="E1771" t="s">
        <v>416</v>
      </c>
      <c r="F1771" s="42" t="s">
        <v>118</v>
      </c>
      <c r="H1771" s="211"/>
      <c r="I1771" s="211"/>
      <c r="J1771" s="211"/>
      <c r="K1771" s="211"/>
      <c r="L1771" s="211"/>
      <c r="M1771" s="211"/>
      <c r="N1771" s="211"/>
      <c r="O1771" s="211"/>
      <c r="P1771" s="211"/>
    </row>
    <row r="1772" spans="1:16" x14ac:dyDescent="0.25">
      <c r="A1772" s="189" t="s">
        <v>8157</v>
      </c>
      <c r="B1772" s="189" t="s">
        <v>8202</v>
      </c>
      <c r="C1772" s="189" t="s">
        <v>358</v>
      </c>
      <c r="D1772" t="s">
        <v>396</v>
      </c>
      <c r="E1772" t="s">
        <v>397</v>
      </c>
      <c r="F1772" s="42" t="s">
        <v>118</v>
      </c>
      <c r="H1772" s="211"/>
      <c r="I1772" s="211"/>
      <c r="J1772" s="211"/>
      <c r="K1772" s="211"/>
      <c r="L1772" s="211"/>
      <c r="M1772" s="211"/>
      <c r="N1772" s="211"/>
      <c r="O1772" s="211"/>
      <c r="P1772" s="211"/>
    </row>
    <row r="1773" spans="1:16" x14ac:dyDescent="0.25">
      <c r="A1773" s="189" t="s">
        <v>8157</v>
      </c>
      <c r="B1773" s="189" t="s">
        <v>8203</v>
      </c>
      <c r="C1773" s="189" t="s">
        <v>358</v>
      </c>
      <c r="D1773" t="s">
        <v>441</v>
      </c>
      <c r="E1773" t="s">
        <v>442</v>
      </c>
      <c r="F1773" s="42" t="s">
        <v>118</v>
      </c>
      <c r="H1773" s="211"/>
      <c r="I1773" s="211"/>
      <c r="J1773" s="211"/>
      <c r="K1773" s="211"/>
      <c r="L1773" s="211"/>
      <c r="M1773" s="211"/>
      <c r="N1773" s="211"/>
      <c r="O1773" s="211"/>
      <c r="P1773" s="211"/>
    </row>
    <row r="1774" spans="1:16" x14ac:dyDescent="0.25">
      <c r="A1774" s="189" t="s">
        <v>8157</v>
      </c>
      <c r="B1774" s="189" t="s">
        <v>8204</v>
      </c>
      <c r="C1774" s="189" t="s">
        <v>358</v>
      </c>
      <c r="D1774" t="s">
        <v>387</v>
      </c>
      <c r="E1774" t="s">
        <v>388</v>
      </c>
      <c r="F1774" s="42" t="s">
        <v>118</v>
      </c>
      <c r="H1774" s="211"/>
      <c r="I1774" s="211"/>
      <c r="J1774" s="211"/>
      <c r="K1774" s="211"/>
      <c r="L1774" s="211"/>
      <c r="M1774" s="211"/>
      <c r="N1774" s="211"/>
      <c r="O1774" s="211"/>
      <c r="P1774" s="211"/>
    </row>
    <row r="1775" spans="1:16" x14ac:dyDescent="0.25">
      <c r="A1775" s="189" t="s">
        <v>8157</v>
      </c>
      <c r="B1775" s="189" t="s">
        <v>8205</v>
      </c>
      <c r="C1775" s="189" t="s">
        <v>358</v>
      </c>
      <c r="D1775" t="s">
        <v>391</v>
      </c>
      <c r="E1775" t="s">
        <v>392</v>
      </c>
      <c r="F1775" s="42" t="s">
        <v>118</v>
      </c>
      <c r="H1775" s="211"/>
      <c r="I1775" s="211"/>
      <c r="J1775" s="211"/>
      <c r="K1775" s="211"/>
      <c r="L1775" s="211"/>
      <c r="M1775" s="211"/>
      <c r="N1775" s="211"/>
      <c r="O1775" s="211"/>
      <c r="P1775" s="211"/>
    </row>
    <row r="1776" spans="1:16" x14ac:dyDescent="0.25">
      <c r="A1776" s="189" t="s">
        <v>8157</v>
      </c>
      <c r="B1776" s="189" t="s">
        <v>8206</v>
      </c>
      <c r="C1776" s="189" t="s">
        <v>358</v>
      </c>
      <c r="D1776" t="s">
        <v>415</v>
      </c>
      <c r="E1776" t="s">
        <v>416</v>
      </c>
      <c r="F1776" s="42" t="s">
        <v>118</v>
      </c>
      <c r="H1776" s="211"/>
      <c r="I1776" s="211"/>
      <c r="J1776" s="211"/>
      <c r="K1776" s="211"/>
      <c r="L1776" s="211"/>
      <c r="M1776" s="211"/>
      <c r="N1776" s="211"/>
      <c r="O1776" s="211"/>
      <c r="P1776" s="211"/>
    </row>
    <row r="1777" spans="1:16" x14ac:dyDescent="0.25">
      <c r="A1777" s="189" t="s">
        <v>8157</v>
      </c>
      <c r="B1777" s="189" t="s">
        <v>8207</v>
      </c>
      <c r="C1777" s="189" t="s">
        <v>358</v>
      </c>
      <c r="D1777" t="s">
        <v>415</v>
      </c>
      <c r="E1777" t="s">
        <v>416</v>
      </c>
      <c r="F1777" s="42" t="s">
        <v>118</v>
      </c>
      <c r="H1777" s="211"/>
      <c r="I1777" s="211"/>
      <c r="J1777" s="211"/>
      <c r="K1777" s="211"/>
      <c r="L1777" s="211"/>
      <c r="M1777" s="211"/>
      <c r="N1777" s="211"/>
      <c r="O1777" s="211"/>
      <c r="P1777" s="211"/>
    </row>
    <row r="1778" spans="1:16" x14ac:dyDescent="0.25">
      <c r="A1778" s="189" t="s">
        <v>8157</v>
      </c>
      <c r="B1778" s="189" t="s">
        <v>8208</v>
      </c>
      <c r="C1778" s="189" t="s">
        <v>358</v>
      </c>
      <c r="D1778" t="s">
        <v>528</v>
      </c>
      <c r="E1778" t="s">
        <v>529</v>
      </c>
      <c r="F1778" s="42" t="s">
        <v>118</v>
      </c>
      <c r="H1778" s="211"/>
      <c r="I1778" s="211"/>
      <c r="J1778" s="211"/>
      <c r="K1778" s="211"/>
      <c r="L1778" s="211"/>
      <c r="M1778" s="211"/>
      <c r="N1778" s="211"/>
      <c r="O1778" s="211"/>
      <c r="P1778" s="211"/>
    </row>
    <row r="1779" spans="1:16" x14ac:dyDescent="0.25">
      <c r="A1779" s="189" t="s">
        <v>8157</v>
      </c>
      <c r="B1779" s="189" t="s">
        <v>8209</v>
      </c>
      <c r="C1779" s="189" t="s">
        <v>358</v>
      </c>
      <c r="D1779" t="s">
        <v>417</v>
      </c>
      <c r="E1779" t="s">
        <v>418</v>
      </c>
      <c r="F1779" s="42" t="s">
        <v>118</v>
      </c>
      <c r="H1779" s="211"/>
      <c r="I1779" s="211"/>
      <c r="J1779" s="211"/>
      <c r="K1779" s="211"/>
      <c r="L1779" s="211"/>
      <c r="M1779" s="211"/>
      <c r="N1779" s="211"/>
      <c r="O1779" s="211"/>
      <c r="P1779" s="211"/>
    </row>
    <row r="1780" spans="1:16" x14ac:dyDescent="0.25">
      <c r="A1780" s="189" t="s">
        <v>8157</v>
      </c>
      <c r="B1780" s="189" t="s">
        <v>8210</v>
      </c>
      <c r="C1780" s="189" t="s">
        <v>358</v>
      </c>
      <c r="D1780" t="s">
        <v>415</v>
      </c>
      <c r="E1780" t="s">
        <v>416</v>
      </c>
      <c r="F1780" s="42" t="s">
        <v>118</v>
      </c>
      <c r="H1780" s="211"/>
      <c r="I1780" s="211"/>
      <c r="J1780" s="211"/>
      <c r="K1780" s="211"/>
      <c r="L1780" s="211"/>
      <c r="M1780" s="211"/>
      <c r="N1780" s="211"/>
      <c r="O1780" s="211"/>
      <c r="P1780" s="211"/>
    </row>
    <row r="1781" spans="1:16" x14ac:dyDescent="0.25">
      <c r="A1781" s="189" t="s">
        <v>8157</v>
      </c>
      <c r="B1781" s="189" t="s">
        <v>8211</v>
      </c>
      <c r="C1781" s="189" t="s">
        <v>358</v>
      </c>
      <c r="D1781" t="s">
        <v>415</v>
      </c>
      <c r="E1781" t="s">
        <v>416</v>
      </c>
      <c r="F1781" s="42" t="s">
        <v>118</v>
      </c>
      <c r="H1781" s="211"/>
      <c r="I1781" s="211"/>
      <c r="J1781" s="211"/>
      <c r="K1781" s="211"/>
      <c r="L1781" s="211"/>
      <c r="M1781" s="211"/>
      <c r="N1781" s="211"/>
      <c r="O1781" s="211"/>
      <c r="P1781" s="211"/>
    </row>
    <row r="1782" spans="1:16" x14ac:dyDescent="0.25">
      <c r="A1782" s="189" t="s">
        <v>8157</v>
      </c>
      <c r="B1782" s="189" t="s">
        <v>8212</v>
      </c>
      <c r="C1782" s="189" t="s">
        <v>358</v>
      </c>
      <c r="D1782" t="s">
        <v>421</v>
      </c>
      <c r="E1782" t="s">
        <v>422</v>
      </c>
      <c r="F1782" s="42" t="s">
        <v>118</v>
      </c>
      <c r="H1782" s="211"/>
      <c r="I1782" s="211"/>
      <c r="J1782" s="211"/>
      <c r="K1782" s="211"/>
      <c r="L1782" s="211"/>
      <c r="M1782" s="211"/>
      <c r="N1782" s="211"/>
      <c r="O1782" s="211"/>
      <c r="P1782" s="211"/>
    </row>
    <row r="1783" spans="1:16" x14ac:dyDescent="0.25">
      <c r="A1783" s="189" t="s">
        <v>8157</v>
      </c>
      <c r="B1783" s="189" t="s">
        <v>8213</v>
      </c>
      <c r="C1783" s="189" t="s">
        <v>358</v>
      </c>
      <c r="D1783" t="s">
        <v>3811</v>
      </c>
      <c r="E1783" t="s">
        <v>3815</v>
      </c>
      <c r="F1783" s="42" t="s">
        <v>118</v>
      </c>
      <c r="H1783" s="211"/>
      <c r="I1783" s="211"/>
      <c r="J1783" s="211"/>
      <c r="K1783" s="211"/>
      <c r="L1783" s="211"/>
      <c r="M1783" s="211"/>
      <c r="N1783" s="211"/>
      <c r="O1783" s="211"/>
      <c r="P1783" s="211"/>
    </row>
    <row r="1784" spans="1:16" x14ac:dyDescent="0.25">
      <c r="A1784" s="189" t="s">
        <v>8157</v>
      </c>
      <c r="B1784" s="189" t="s">
        <v>8214</v>
      </c>
      <c r="C1784" s="189" t="s">
        <v>358</v>
      </c>
      <c r="D1784" t="s">
        <v>3811</v>
      </c>
      <c r="E1784" t="s">
        <v>3815</v>
      </c>
      <c r="F1784" s="42" t="s">
        <v>118</v>
      </c>
      <c r="H1784" s="211"/>
      <c r="I1784" s="211"/>
      <c r="J1784" s="211"/>
      <c r="K1784" s="211"/>
      <c r="L1784" s="211"/>
      <c r="M1784" s="211"/>
      <c r="N1784" s="211"/>
      <c r="O1784" s="211"/>
      <c r="P1784" s="211"/>
    </row>
    <row r="1785" spans="1:16" x14ac:dyDescent="0.25">
      <c r="A1785" s="189" t="s">
        <v>8157</v>
      </c>
      <c r="B1785" s="189" t="s">
        <v>8215</v>
      </c>
      <c r="C1785" s="189" t="s">
        <v>358</v>
      </c>
      <c r="D1785" t="s">
        <v>528</v>
      </c>
      <c r="E1785" t="s">
        <v>529</v>
      </c>
      <c r="F1785" s="42" t="s">
        <v>118</v>
      </c>
      <c r="H1785" s="211"/>
      <c r="I1785" s="211"/>
      <c r="J1785" s="211"/>
      <c r="K1785" s="211"/>
      <c r="L1785" s="211"/>
      <c r="M1785" s="211"/>
      <c r="N1785" s="211"/>
      <c r="O1785" s="211"/>
      <c r="P1785" s="211"/>
    </row>
    <row r="1786" spans="1:16" x14ac:dyDescent="0.25">
      <c r="A1786" s="189" t="s">
        <v>8157</v>
      </c>
      <c r="B1786" s="189" t="s">
        <v>8216</v>
      </c>
      <c r="C1786" s="189" t="s">
        <v>358</v>
      </c>
      <c r="D1786" t="s">
        <v>415</v>
      </c>
      <c r="E1786" t="s">
        <v>416</v>
      </c>
      <c r="F1786" s="42" t="s">
        <v>118</v>
      </c>
      <c r="H1786" s="211"/>
      <c r="I1786" s="211"/>
      <c r="J1786" s="211"/>
      <c r="K1786" s="211"/>
      <c r="L1786" s="211"/>
      <c r="M1786" s="211"/>
      <c r="N1786" s="211"/>
      <c r="O1786" s="211"/>
      <c r="P1786" s="211"/>
    </row>
    <row r="1787" spans="1:16" x14ac:dyDescent="0.25">
      <c r="A1787" s="189" t="s">
        <v>8157</v>
      </c>
      <c r="B1787" s="189" t="s">
        <v>8217</v>
      </c>
      <c r="C1787" s="189" t="s">
        <v>358</v>
      </c>
      <c r="D1787" t="s">
        <v>439</v>
      </c>
      <c r="E1787" t="s">
        <v>440</v>
      </c>
      <c r="F1787" s="42" t="s">
        <v>118</v>
      </c>
      <c r="H1787" s="211"/>
      <c r="I1787" s="211"/>
      <c r="J1787" s="211"/>
      <c r="K1787" s="211"/>
      <c r="L1787" s="211"/>
      <c r="M1787" s="211"/>
      <c r="N1787" s="211"/>
      <c r="O1787" s="211"/>
      <c r="P1787" s="211"/>
    </row>
    <row r="1788" spans="1:16" x14ac:dyDescent="0.25">
      <c r="A1788" s="189" t="s">
        <v>8157</v>
      </c>
      <c r="B1788" s="189" t="s">
        <v>8218</v>
      </c>
      <c r="C1788" s="189" t="s">
        <v>358</v>
      </c>
      <c r="D1788" t="s">
        <v>439</v>
      </c>
      <c r="E1788" t="s">
        <v>440</v>
      </c>
      <c r="F1788" s="42" t="s">
        <v>118</v>
      </c>
      <c r="H1788" s="211"/>
      <c r="I1788" s="211"/>
      <c r="J1788" s="211"/>
      <c r="K1788" s="211"/>
      <c r="L1788" s="211"/>
      <c r="M1788" s="211"/>
      <c r="N1788" s="211"/>
      <c r="O1788" s="211"/>
      <c r="P1788" s="211"/>
    </row>
    <row r="1789" spans="1:16" x14ac:dyDescent="0.25">
      <c r="A1789" s="189" t="s">
        <v>8157</v>
      </c>
      <c r="B1789" s="189" t="s">
        <v>8219</v>
      </c>
      <c r="C1789" s="189" t="s">
        <v>358</v>
      </c>
      <c r="D1789" t="s">
        <v>439</v>
      </c>
      <c r="E1789" t="s">
        <v>440</v>
      </c>
      <c r="F1789" s="42" t="s">
        <v>118</v>
      </c>
      <c r="H1789" s="211"/>
      <c r="I1789" s="211"/>
      <c r="J1789" s="211"/>
      <c r="K1789" s="211"/>
      <c r="L1789" s="211"/>
      <c r="M1789" s="211"/>
      <c r="N1789" s="211"/>
      <c r="O1789" s="211"/>
      <c r="P1789" s="211"/>
    </row>
    <row r="1790" spans="1:16" x14ac:dyDescent="0.25">
      <c r="A1790" s="189" t="s">
        <v>8157</v>
      </c>
      <c r="B1790" s="189" t="s">
        <v>8220</v>
      </c>
      <c r="C1790" s="189" t="s">
        <v>358</v>
      </c>
      <c r="D1790" t="s">
        <v>415</v>
      </c>
      <c r="E1790" t="s">
        <v>416</v>
      </c>
      <c r="F1790" s="42" t="s">
        <v>118</v>
      </c>
      <c r="H1790" s="211"/>
      <c r="I1790" s="211"/>
      <c r="J1790" s="211"/>
      <c r="K1790" s="211"/>
      <c r="L1790" s="211"/>
      <c r="M1790" s="211"/>
      <c r="N1790" s="211"/>
      <c r="O1790" s="211"/>
      <c r="P1790" s="211"/>
    </row>
    <row r="1791" spans="1:16" x14ac:dyDescent="0.25">
      <c r="A1791" s="189" t="s">
        <v>8157</v>
      </c>
      <c r="B1791" s="189" t="s">
        <v>8221</v>
      </c>
      <c r="C1791" s="189" t="s">
        <v>358</v>
      </c>
      <c r="D1791" t="s">
        <v>3781</v>
      </c>
      <c r="E1791" t="s">
        <v>3786</v>
      </c>
      <c r="F1791" s="42" t="s">
        <v>150</v>
      </c>
      <c r="H1791" s="211"/>
      <c r="I1791" s="211"/>
      <c r="J1791" s="211"/>
      <c r="K1791" s="211"/>
      <c r="L1791" s="211"/>
      <c r="M1791" s="211"/>
      <c r="N1791" s="211"/>
      <c r="O1791" s="211"/>
      <c r="P1791" s="211"/>
    </row>
    <row r="1792" spans="1:16" x14ac:dyDescent="0.25">
      <c r="A1792" s="189" t="s">
        <v>8157</v>
      </c>
      <c r="B1792" s="189" t="s">
        <v>8222</v>
      </c>
      <c r="C1792" s="189" t="s">
        <v>358</v>
      </c>
      <c r="D1792" t="s">
        <v>3811</v>
      </c>
      <c r="E1792" t="s">
        <v>3815</v>
      </c>
      <c r="F1792" s="42" t="s">
        <v>118</v>
      </c>
      <c r="H1792" s="211"/>
      <c r="I1792" s="211"/>
      <c r="J1792" s="211"/>
      <c r="K1792" s="211"/>
      <c r="L1792" s="211"/>
      <c r="M1792" s="211"/>
      <c r="N1792" s="211"/>
      <c r="O1792" s="211"/>
      <c r="P1792" s="211"/>
    </row>
    <row r="1793" spans="1:16" x14ac:dyDescent="0.25">
      <c r="A1793" s="189" t="s">
        <v>8157</v>
      </c>
      <c r="B1793" s="189" t="s">
        <v>8223</v>
      </c>
      <c r="C1793" s="189" t="s">
        <v>358</v>
      </c>
      <c r="D1793" t="s">
        <v>3811</v>
      </c>
      <c r="E1793" t="s">
        <v>3815</v>
      </c>
      <c r="F1793" s="42" t="s">
        <v>118</v>
      </c>
      <c r="H1793" s="211"/>
      <c r="I1793" s="211"/>
      <c r="J1793" s="211"/>
      <c r="K1793" s="211"/>
      <c r="L1793" s="211"/>
      <c r="M1793" s="211"/>
      <c r="N1793" s="211"/>
      <c r="O1793" s="211"/>
      <c r="P1793" s="211"/>
    </row>
    <row r="1794" spans="1:16" x14ac:dyDescent="0.25">
      <c r="A1794" s="189" t="s">
        <v>8157</v>
      </c>
      <c r="B1794" s="189" t="s">
        <v>8224</v>
      </c>
      <c r="C1794" s="189" t="s">
        <v>358</v>
      </c>
      <c r="D1794" t="s">
        <v>1775</v>
      </c>
      <c r="E1794" t="s">
        <v>1777</v>
      </c>
      <c r="F1794" s="42" t="s">
        <v>150</v>
      </c>
      <c r="H1794" s="211"/>
      <c r="I1794" s="211"/>
      <c r="J1794" s="211"/>
      <c r="K1794" s="211"/>
      <c r="L1794" s="211"/>
      <c r="M1794" s="211"/>
      <c r="N1794" s="211"/>
      <c r="O1794" s="211"/>
      <c r="P1794" s="211"/>
    </row>
    <row r="1795" spans="1:16" x14ac:dyDescent="0.25">
      <c r="A1795" s="189" t="s">
        <v>8157</v>
      </c>
      <c r="B1795" s="189" t="s">
        <v>8225</v>
      </c>
      <c r="C1795" s="189" t="s">
        <v>358</v>
      </c>
      <c r="D1795" t="s">
        <v>394</v>
      </c>
      <c r="E1795" t="s">
        <v>395</v>
      </c>
      <c r="F1795" s="42" t="s">
        <v>118</v>
      </c>
      <c r="H1795" s="211"/>
      <c r="I1795" s="211"/>
      <c r="J1795" s="211"/>
      <c r="K1795" s="211"/>
      <c r="L1795" s="211"/>
      <c r="M1795" s="211"/>
      <c r="N1795" s="211"/>
      <c r="O1795" s="211"/>
      <c r="P1795" s="211"/>
    </row>
    <row r="1796" spans="1:16" x14ac:dyDescent="0.25">
      <c r="A1796" s="189" t="s">
        <v>8157</v>
      </c>
      <c r="B1796" s="189" t="s">
        <v>8226</v>
      </c>
      <c r="C1796" s="189" t="s">
        <v>358</v>
      </c>
      <c r="D1796" t="s">
        <v>383</v>
      </c>
      <c r="E1796" t="s">
        <v>384</v>
      </c>
      <c r="F1796" s="42" t="s">
        <v>118</v>
      </c>
      <c r="H1796" s="211"/>
      <c r="I1796" s="211"/>
      <c r="J1796" s="211"/>
      <c r="K1796" s="211"/>
      <c r="L1796" s="211"/>
      <c r="M1796" s="211"/>
      <c r="N1796" s="211"/>
      <c r="O1796" s="211"/>
      <c r="P1796" s="211"/>
    </row>
    <row r="1797" spans="1:16" x14ac:dyDescent="0.25">
      <c r="A1797" s="189" t="s">
        <v>8157</v>
      </c>
      <c r="B1797" s="189" t="s">
        <v>8227</v>
      </c>
      <c r="C1797" s="189" t="s">
        <v>358</v>
      </c>
      <c r="D1797" t="s">
        <v>413</v>
      </c>
      <c r="E1797" t="s">
        <v>414</v>
      </c>
      <c r="F1797" s="42" t="s">
        <v>118</v>
      </c>
      <c r="H1797" s="211"/>
      <c r="I1797" s="211"/>
      <c r="J1797" s="211"/>
      <c r="K1797" s="211"/>
      <c r="L1797" s="211"/>
      <c r="M1797" s="211"/>
      <c r="N1797" s="211"/>
      <c r="O1797" s="211"/>
      <c r="P1797" s="211"/>
    </row>
    <row r="1798" spans="1:16" x14ac:dyDescent="0.25">
      <c r="A1798" s="189" t="s">
        <v>8157</v>
      </c>
      <c r="B1798" s="189" t="s">
        <v>8228</v>
      </c>
      <c r="C1798" s="189" t="s">
        <v>358</v>
      </c>
      <c r="D1798" t="s">
        <v>415</v>
      </c>
      <c r="E1798" t="s">
        <v>416</v>
      </c>
      <c r="F1798" s="42" t="s">
        <v>118</v>
      </c>
      <c r="H1798" s="211"/>
      <c r="I1798" s="211"/>
      <c r="J1798" s="211"/>
      <c r="K1798" s="211"/>
      <c r="L1798" s="211"/>
      <c r="M1798" s="211"/>
      <c r="N1798" s="211"/>
      <c r="O1798" s="211"/>
      <c r="P1798" s="211"/>
    </row>
    <row r="1799" spans="1:16" x14ac:dyDescent="0.25">
      <c r="A1799" s="189" t="s">
        <v>8157</v>
      </c>
      <c r="B1799" s="189" t="s">
        <v>8229</v>
      </c>
      <c r="C1799" s="189" t="s">
        <v>358</v>
      </c>
      <c r="D1799" t="s">
        <v>387</v>
      </c>
      <c r="E1799" t="s">
        <v>388</v>
      </c>
      <c r="F1799" s="42" t="s">
        <v>118</v>
      </c>
      <c r="H1799" s="211"/>
      <c r="I1799" s="211"/>
      <c r="J1799" s="211"/>
      <c r="K1799" s="211"/>
      <c r="L1799" s="211"/>
      <c r="M1799" s="211"/>
      <c r="N1799" s="211"/>
      <c r="O1799" s="211"/>
      <c r="P1799" s="211"/>
    </row>
    <row r="1800" spans="1:16" x14ac:dyDescent="0.25">
      <c r="A1800" s="189" t="s">
        <v>8157</v>
      </c>
      <c r="B1800" s="189" t="s">
        <v>8230</v>
      </c>
      <c r="C1800" s="189" t="s">
        <v>358</v>
      </c>
      <c r="D1800" t="s">
        <v>383</v>
      </c>
      <c r="E1800" t="s">
        <v>384</v>
      </c>
      <c r="F1800" s="42" t="s">
        <v>118</v>
      </c>
      <c r="H1800" s="211"/>
      <c r="I1800" s="211"/>
      <c r="J1800" s="211"/>
      <c r="K1800" s="211"/>
      <c r="L1800" s="211"/>
      <c r="M1800" s="211"/>
      <c r="N1800" s="211"/>
      <c r="O1800" s="211"/>
      <c r="P1800" s="211"/>
    </row>
    <row r="1801" spans="1:16" x14ac:dyDescent="0.25">
      <c r="A1801" s="189" t="s">
        <v>8157</v>
      </c>
      <c r="B1801" s="189" t="s">
        <v>8231</v>
      </c>
      <c r="C1801" s="189" t="s">
        <v>358</v>
      </c>
      <c r="D1801" t="s">
        <v>786</v>
      </c>
      <c r="E1801" t="s">
        <v>788</v>
      </c>
      <c r="F1801" s="42" t="s">
        <v>118</v>
      </c>
      <c r="H1801" s="211"/>
      <c r="I1801" s="211"/>
      <c r="J1801" s="211"/>
      <c r="K1801" s="211"/>
      <c r="L1801" s="211"/>
      <c r="M1801" s="211"/>
      <c r="N1801" s="211"/>
      <c r="O1801" s="211"/>
      <c r="P1801" s="211"/>
    </row>
    <row r="1802" spans="1:16" x14ac:dyDescent="0.25">
      <c r="A1802" s="189" t="s">
        <v>8157</v>
      </c>
      <c r="B1802" s="189" t="s">
        <v>8232</v>
      </c>
      <c r="C1802" s="189" t="s">
        <v>358</v>
      </c>
      <c r="D1802" t="s">
        <v>387</v>
      </c>
      <c r="E1802" t="s">
        <v>388</v>
      </c>
      <c r="F1802" s="42" t="s">
        <v>118</v>
      </c>
      <c r="H1802" s="211"/>
      <c r="I1802" s="211"/>
      <c r="J1802" s="211"/>
      <c r="K1802" s="211"/>
      <c r="L1802" s="211"/>
      <c r="M1802" s="211"/>
      <c r="N1802" s="211"/>
      <c r="O1802" s="211"/>
      <c r="P1802" s="211"/>
    </row>
    <row r="1803" spans="1:16" x14ac:dyDescent="0.25">
      <c r="A1803" s="189" t="s">
        <v>8157</v>
      </c>
      <c r="B1803" s="189" t="s">
        <v>8233</v>
      </c>
      <c r="C1803" s="189" t="s">
        <v>358</v>
      </c>
      <c r="D1803" t="s">
        <v>387</v>
      </c>
      <c r="E1803" t="s">
        <v>388</v>
      </c>
      <c r="F1803" s="42" t="s">
        <v>118</v>
      </c>
      <c r="H1803" s="211"/>
      <c r="I1803" s="211"/>
      <c r="J1803" s="211"/>
      <c r="K1803" s="211"/>
      <c r="L1803" s="211"/>
      <c r="M1803" s="211"/>
      <c r="N1803" s="211"/>
      <c r="O1803" s="211"/>
      <c r="P1803" s="211"/>
    </row>
    <row r="1804" spans="1:16" x14ac:dyDescent="0.25">
      <c r="A1804" s="189" t="s">
        <v>8157</v>
      </c>
      <c r="B1804" s="189" t="s">
        <v>8234</v>
      </c>
      <c r="C1804" s="189" t="s">
        <v>358</v>
      </c>
      <c r="D1804" t="s">
        <v>423</v>
      </c>
      <c r="E1804" t="s">
        <v>424</v>
      </c>
      <c r="F1804" s="42" t="s">
        <v>118</v>
      </c>
      <c r="H1804" s="211"/>
      <c r="I1804" s="211"/>
      <c r="J1804" s="211"/>
      <c r="K1804" s="211"/>
      <c r="L1804" s="211"/>
      <c r="M1804" s="211"/>
      <c r="N1804" s="211"/>
      <c r="O1804" s="211"/>
      <c r="P1804" s="211"/>
    </row>
    <row r="1805" spans="1:16" x14ac:dyDescent="0.25">
      <c r="A1805" s="189" t="s">
        <v>8157</v>
      </c>
      <c r="B1805" s="189" t="s">
        <v>8235</v>
      </c>
      <c r="C1805" s="189" t="s">
        <v>358</v>
      </c>
      <c r="D1805" t="s">
        <v>415</v>
      </c>
      <c r="E1805" t="s">
        <v>416</v>
      </c>
      <c r="F1805" s="42" t="s">
        <v>118</v>
      </c>
      <c r="H1805" s="211"/>
      <c r="I1805" s="211"/>
      <c r="J1805" s="211"/>
      <c r="K1805" s="211"/>
      <c r="L1805" s="211"/>
      <c r="M1805" s="211"/>
      <c r="N1805" s="211"/>
      <c r="O1805" s="211"/>
      <c r="P1805" s="211"/>
    </row>
    <row r="1806" spans="1:16" x14ac:dyDescent="0.25">
      <c r="A1806" s="189" t="s">
        <v>8157</v>
      </c>
      <c r="B1806" s="189" t="s">
        <v>8236</v>
      </c>
      <c r="C1806" s="189" t="s">
        <v>358</v>
      </c>
      <c r="D1806" t="s">
        <v>415</v>
      </c>
      <c r="E1806" t="s">
        <v>416</v>
      </c>
      <c r="F1806" s="42" t="s">
        <v>118</v>
      </c>
      <c r="H1806" s="211"/>
      <c r="I1806" s="211"/>
      <c r="J1806" s="211"/>
      <c r="K1806" s="211"/>
      <c r="L1806" s="211"/>
      <c r="M1806" s="211"/>
      <c r="N1806" s="211"/>
      <c r="O1806" s="211"/>
      <c r="P1806" s="211"/>
    </row>
    <row r="1807" spans="1:16" x14ac:dyDescent="0.25">
      <c r="A1807" s="189" t="s">
        <v>8157</v>
      </c>
      <c r="B1807" s="189" t="s">
        <v>8237</v>
      </c>
      <c r="C1807" s="189" t="s">
        <v>358</v>
      </c>
      <c r="D1807" t="s">
        <v>437</v>
      </c>
      <c r="E1807" t="s">
        <v>449</v>
      </c>
      <c r="F1807" s="42" t="s">
        <v>118</v>
      </c>
      <c r="H1807" s="211"/>
      <c r="I1807" s="211"/>
      <c r="J1807" s="211"/>
      <c r="K1807" s="211"/>
      <c r="L1807" s="211"/>
      <c r="M1807" s="211"/>
      <c r="N1807" s="211"/>
      <c r="O1807" s="211"/>
      <c r="P1807" s="211"/>
    </row>
    <row r="1808" spans="1:16" x14ac:dyDescent="0.25">
      <c r="A1808" s="189" t="s">
        <v>8157</v>
      </c>
      <c r="B1808" s="189" t="s">
        <v>8238</v>
      </c>
      <c r="C1808" s="189" t="s">
        <v>358</v>
      </c>
      <c r="D1808" t="s">
        <v>387</v>
      </c>
      <c r="E1808" t="s">
        <v>388</v>
      </c>
      <c r="F1808" s="42" t="s">
        <v>118</v>
      </c>
      <c r="H1808" s="211"/>
      <c r="I1808" s="211"/>
      <c r="J1808" s="211"/>
      <c r="K1808" s="211"/>
      <c r="L1808" s="211"/>
      <c r="M1808" s="211"/>
      <c r="N1808" s="211"/>
      <c r="O1808" s="211"/>
      <c r="P1808" s="211"/>
    </row>
    <row r="1809" spans="1:16" x14ac:dyDescent="0.25">
      <c r="A1809" s="189" t="s">
        <v>8157</v>
      </c>
      <c r="B1809" s="189" t="s">
        <v>8239</v>
      </c>
      <c r="C1809" s="189" t="s">
        <v>358</v>
      </c>
      <c r="D1809" t="s">
        <v>383</v>
      </c>
      <c r="E1809" t="s">
        <v>384</v>
      </c>
      <c r="F1809" s="42" t="s">
        <v>118</v>
      </c>
      <c r="H1809" s="211"/>
      <c r="I1809" s="211"/>
      <c r="J1809" s="211"/>
      <c r="K1809" s="211"/>
      <c r="L1809" s="211"/>
      <c r="M1809" s="211"/>
      <c r="N1809" s="211"/>
      <c r="O1809" s="211"/>
      <c r="P1809" s="211"/>
    </row>
    <row r="1810" spans="1:16" x14ac:dyDescent="0.25">
      <c r="A1810" s="189" t="s">
        <v>8157</v>
      </c>
      <c r="B1810" s="189" t="s">
        <v>8240</v>
      </c>
      <c r="C1810" s="189" t="s">
        <v>358</v>
      </c>
      <c r="D1810" t="s">
        <v>460</v>
      </c>
      <c r="E1810" t="s">
        <v>461</v>
      </c>
      <c r="F1810" s="42" t="s">
        <v>118</v>
      </c>
      <c r="H1810" s="211"/>
      <c r="I1810" s="211"/>
      <c r="J1810" s="211"/>
      <c r="K1810" s="211"/>
      <c r="L1810" s="211"/>
      <c r="M1810" s="211"/>
      <c r="N1810" s="211"/>
      <c r="O1810" s="211"/>
      <c r="P1810" s="211"/>
    </row>
    <row r="1811" spans="1:16" x14ac:dyDescent="0.25">
      <c r="A1811" s="189" t="s">
        <v>8157</v>
      </c>
      <c r="B1811" s="189" t="s">
        <v>8241</v>
      </c>
      <c r="C1811" s="189" t="s">
        <v>358</v>
      </c>
      <c r="D1811" t="s">
        <v>383</v>
      </c>
      <c r="E1811" t="s">
        <v>384</v>
      </c>
      <c r="F1811" s="42" t="s">
        <v>118</v>
      </c>
      <c r="H1811" s="211"/>
      <c r="I1811" s="211"/>
      <c r="J1811" s="211"/>
      <c r="K1811" s="211"/>
      <c r="L1811" s="211"/>
      <c r="M1811" s="211"/>
      <c r="N1811" s="211"/>
      <c r="O1811" s="211"/>
      <c r="P1811" s="211"/>
    </row>
    <row r="1812" spans="1:16" x14ac:dyDescent="0.25">
      <c r="A1812" s="189" t="s">
        <v>8157</v>
      </c>
      <c r="B1812" s="189" t="s">
        <v>8242</v>
      </c>
      <c r="C1812" s="189" t="s">
        <v>358</v>
      </c>
      <c r="D1812" t="s">
        <v>394</v>
      </c>
      <c r="E1812" t="s">
        <v>395</v>
      </c>
      <c r="F1812" s="42" t="s">
        <v>118</v>
      </c>
      <c r="H1812" s="211"/>
      <c r="I1812" s="211"/>
      <c r="J1812" s="211"/>
      <c r="K1812" s="211"/>
      <c r="L1812" s="211"/>
      <c r="M1812" s="211"/>
      <c r="N1812" s="211"/>
      <c r="O1812" s="211"/>
      <c r="P1812" s="211"/>
    </row>
    <row r="1813" spans="1:16" x14ac:dyDescent="0.25">
      <c r="A1813" s="189" t="s">
        <v>8157</v>
      </c>
      <c r="B1813" s="189" t="s">
        <v>8243</v>
      </c>
      <c r="C1813" s="189" t="s">
        <v>358</v>
      </c>
      <c r="D1813" t="s">
        <v>413</v>
      </c>
      <c r="E1813" t="s">
        <v>414</v>
      </c>
      <c r="F1813" s="42" t="s">
        <v>118</v>
      </c>
      <c r="H1813" s="211"/>
      <c r="I1813" s="211"/>
      <c r="J1813" s="211"/>
      <c r="K1813" s="211"/>
      <c r="L1813" s="211"/>
      <c r="M1813" s="211"/>
      <c r="N1813" s="211"/>
      <c r="O1813" s="211"/>
      <c r="P1813" s="211"/>
    </row>
    <row r="1814" spans="1:16" x14ac:dyDescent="0.25">
      <c r="A1814" s="189" t="s">
        <v>8157</v>
      </c>
      <c r="B1814" s="189" t="s">
        <v>8244</v>
      </c>
      <c r="C1814" s="189" t="s">
        <v>358</v>
      </c>
      <c r="D1814" t="s">
        <v>415</v>
      </c>
      <c r="E1814" t="s">
        <v>416</v>
      </c>
      <c r="F1814" s="42" t="s">
        <v>118</v>
      </c>
      <c r="H1814" s="211"/>
      <c r="I1814" s="211"/>
      <c r="J1814" s="211"/>
      <c r="K1814" s="211"/>
      <c r="L1814" s="211"/>
      <c r="M1814" s="211"/>
      <c r="N1814" s="211"/>
      <c r="O1814" s="211"/>
      <c r="P1814" s="211"/>
    </row>
    <row r="1815" spans="1:16" x14ac:dyDescent="0.25">
      <c r="A1815" s="189" t="s">
        <v>8157</v>
      </c>
      <c r="B1815" s="189" t="s">
        <v>8245</v>
      </c>
      <c r="C1815" s="189" t="s">
        <v>358</v>
      </c>
      <c r="D1815" t="s">
        <v>807</v>
      </c>
      <c r="E1815" t="s">
        <v>809</v>
      </c>
      <c r="F1815" s="42" t="s">
        <v>118</v>
      </c>
      <c r="H1815" s="211"/>
      <c r="I1815" s="211"/>
      <c r="J1815" s="211"/>
      <c r="K1815" s="211"/>
      <c r="L1815" s="211"/>
      <c r="M1815" s="211"/>
      <c r="N1815" s="211"/>
      <c r="O1815" s="211"/>
      <c r="P1815" s="211"/>
    </row>
    <row r="1816" spans="1:16" x14ac:dyDescent="0.25">
      <c r="A1816" s="189" t="s">
        <v>8157</v>
      </c>
      <c r="B1816" s="189" t="s">
        <v>8246</v>
      </c>
      <c r="C1816" s="189" t="s">
        <v>358</v>
      </c>
      <c r="D1816" t="s">
        <v>383</v>
      </c>
      <c r="E1816" t="s">
        <v>384</v>
      </c>
      <c r="F1816" s="42" t="s">
        <v>118</v>
      </c>
      <c r="H1816" s="211"/>
      <c r="I1816" s="211"/>
      <c r="J1816" s="211"/>
      <c r="K1816" s="211"/>
      <c r="L1816" s="211"/>
      <c r="M1816" s="211"/>
      <c r="N1816" s="211"/>
      <c r="O1816" s="211"/>
      <c r="P1816" s="211"/>
    </row>
    <row r="1817" spans="1:16" x14ac:dyDescent="0.25">
      <c r="A1817" s="189" t="s">
        <v>8157</v>
      </c>
      <c r="B1817" s="189" t="s">
        <v>8247</v>
      </c>
      <c r="C1817" s="189" t="s">
        <v>358</v>
      </c>
      <c r="D1817" t="s">
        <v>3811</v>
      </c>
      <c r="E1817" t="s">
        <v>3815</v>
      </c>
      <c r="F1817" s="42" t="s">
        <v>118</v>
      </c>
      <c r="H1817" s="211"/>
      <c r="I1817" s="211"/>
      <c r="J1817" s="211"/>
      <c r="K1817" s="211"/>
      <c r="L1817" s="211"/>
      <c r="M1817" s="211"/>
      <c r="N1817" s="211"/>
      <c r="O1817" s="211"/>
      <c r="P1817" s="211"/>
    </row>
    <row r="1818" spans="1:16" x14ac:dyDescent="0.25">
      <c r="A1818" s="189" t="s">
        <v>8157</v>
      </c>
      <c r="B1818" s="189" t="s">
        <v>8248</v>
      </c>
      <c r="C1818" s="189" t="s">
        <v>358</v>
      </c>
      <c r="D1818" t="s">
        <v>3811</v>
      </c>
      <c r="E1818" t="s">
        <v>3815</v>
      </c>
      <c r="F1818" s="42" t="s">
        <v>118</v>
      </c>
      <c r="H1818" s="211"/>
      <c r="I1818" s="211"/>
      <c r="J1818" s="211"/>
      <c r="K1818" s="211"/>
      <c r="L1818" s="211"/>
      <c r="M1818" s="211"/>
      <c r="N1818" s="211"/>
      <c r="O1818" s="211"/>
      <c r="P1818" s="211"/>
    </row>
    <row r="1819" spans="1:16" x14ac:dyDescent="0.25">
      <c r="A1819" s="189" t="s">
        <v>8157</v>
      </c>
      <c r="B1819" s="189" t="s">
        <v>8249</v>
      </c>
      <c r="C1819" s="189" t="s">
        <v>358</v>
      </c>
      <c r="D1819" t="s">
        <v>413</v>
      </c>
      <c r="E1819" t="s">
        <v>414</v>
      </c>
      <c r="F1819" s="42" t="s">
        <v>118</v>
      </c>
      <c r="H1819" s="211"/>
      <c r="I1819" s="211"/>
      <c r="J1819" s="211"/>
      <c r="K1819" s="211"/>
      <c r="L1819" s="211"/>
      <c r="M1819" s="211"/>
      <c r="N1819" s="211"/>
      <c r="O1819" s="211"/>
      <c r="P1819" s="211"/>
    </row>
    <row r="1820" spans="1:16" x14ac:dyDescent="0.25">
      <c r="A1820" s="189" t="s">
        <v>8250</v>
      </c>
      <c r="B1820" s="189" t="s">
        <v>8251</v>
      </c>
      <c r="C1820" s="189" t="s">
        <v>358</v>
      </c>
      <c r="D1820" t="s">
        <v>406</v>
      </c>
      <c r="E1820" t="s">
        <v>436</v>
      </c>
      <c r="F1820" s="42" t="s">
        <v>118</v>
      </c>
      <c r="H1820" s="211"/>
      <c r="I1820" s="211"/>
      <c r="J1820" s="211"/>
      <c r="K1820" s="211"/>
      <c r="L1820" s="211"/>
      <c r="M1820" s="211"/>
      <c r="N1820" s="211"/>
      <c r="O1820" s="211"/>
      <c r="P1820" s="211"/>
    </row>
    <row r="1821" spans="1:16" x14ac:dyDescent="0.25">
      <c r="A1821" s="189" t="s">
        <v>8250</v>
      </c>
      <c r="B1821" s="189" t="s">
        <v>8252</v>
      </c>
      <c r="C1821" s="189" t="s">
        <v>358</v>
      </c>
      <c r="D1821" t="s">
        <v>421</v>
      </c>
      <c r="E1821" t="s">
        <v>422</v>
      </c>
      <c r="F1821" s="42" t="s">
        <v>118</v>
      </c>
      <c r="H1821" s="211"/>
      <c r="I1821" s="211"/>
      <c r="J1821" s="211"/>
      <c r="K1821" s="211"/>
      <c r="L1821" s="211"/>
      <c r="M1821" s="211"/>
      <c r="N1821" s="211"/>
      <c r="O1821" s="211"/>
      <c r="P1821" s="211"/>
    </row>
    <row r="1822" spans="1:16" x14ac:dyDescent="0.25">
      <c r="A1822" s="189" t="s">
        <v>8250</v>
      </c>
      <c r="B1822" s="189" t="s">
        <v>8253</v>
      </c>
      <c r="C1822" s="189" t="s">
        <v>358</v>
      </c>
      <c r="D1822" t="s">
        <v>419</v>
      </c>
      <c r="E1822" t="s">
        <v>420</v>
      </c>
      <c r="F1822" s="42" t="s">
        <v>118</v>
      </c>
      <c r="H1822" s="211"/>
      <c r="I1822" s="211"/>
      <c r="J1822" s="211"/>
      <c r="K1822" s="211"/>
      <c r="L1822" s="211"/>
      <c r="M1822" s="211"/>
      <c r="N1822" s="211"/>
      <c r="O1822" s="211"/>
      <c r="P1822" s="211"/>
    </row>
    <row r="1823" spans="1:16" x14ac:dyDescent="0.25">
      <c r="A1823" s="189" t="s">
        <v>8250</v>
      </c>
      <c r="B1823" s="189" t="s">
        <v>8254</v>
      </c>
      <c r="C1823" s="189" t="s">
        <v>358</v>
      </c>
      <c r="D1823" t="s">
        <v>385</v>
      </c>
      <c r="E1823" t="s">
        <v>386</v>
      </c>
      <c r="F1823" s="42" t="s">
        <v>118</v>
      </c>
      <c r="H1823" s="211"/>
      <c r="I1823" s="211"/>
      <c r="J1823" s="211"/>
      <c r="K1823" s="211"/>
      <c r="L1823" s="211"/>
      <c r="M1823" s="211"/>
      <c r="N1823" s="211"/>
      <c r="O1823" s="211"/>
      <c r="P1823" s="211"/>
    </row>
    <row r="1824" spans="1:16" x14ac:dyDescent="0.25">
      <c r="A1824" s="189" t="s">
        <v>8250</v>
      </c>
      <c r="B1824" s="189" t="s">
        <v>8255</v>
      </c>
      <c r="C1824" s="189" t="s">
        <v>358</v>
      </c>
      <c r="D1824" t="s">
        <v>294</v>
      </c>
      <c r="E1824" t="s">
        <v>298</v>
      </c>
      <c r="F1824" s="42" t="s">
        <v>150</v>
      </c>
      <c r="H1824" s="211"/>
      <c r="I1824" s="211"/>
      <c r="J1824" s="211"/>
      <c r="K1824" s="211"/>
      <c r="L1824" s="211"/>
      <c r="M1824" s="211"/>
      <c r="N1824" s="211"/>
      <c r="O1824" s="211"/>
      <c r="P1824" s="211"/>
    </row>
    <row r="1825" spans="1:16" x14ac:dyDescent="0.25">
      <c r="A1825" s="189" t="s">
        <v>8250</v>
      </c>
      <c r="B1825" s="189" t="s">
        <v>8256</v>
      </c>
      <c r="C1825" s="189" t="s">
        <v>358</v>
      </c>
      <c r="D1825" t="s">
        <v>421</v>
      </c>
      <c r="E1825" t="s">
        <v>422</v>
      </c>
      <c r="F1825" s="42" t="s">
        <v>118</v>
      </c>
      <c r="H1825" s="211"/>
      <c r="I1825" s="211"/>
      <c r="J1825" s="211"/>
      <c r="K1825" s="211"/>
      <c r="L1825" s="211"/>
      <c r="M1825" s="211"/>
      <c r="N1825" s="211"/>
      <c r="O1825" s="211"/>
      <c r="P1825" s="211"/>
    </row>
    <row r="1826" spans="1:16" x14ac:dyDescent="0.25">
      <c r="A1826" s="189" t="s">
        <v>8250</v>
      </c>
      <c r="B1826" s="189" t="s">
        <v>8257</v>
      </c>
      <c r="C1826" s="189" t="s">
        <v>358</v>
      </c>
      <c r="D1826" t="s">
        <v>415</v>
      </c>
      <c r="E1826" t="s">
        <v>416</v>
      </c>
      <c r="F1826" s="42" t="s">
        <v>118</v>
      </c>
      <c r="H1826" s="211"/>
      <c r="I1826" s="211"/>
      <c r="J1826" s="211"/>
      <c r="K1826" s="211"/>
      <c r="L1826" s="211"/>
      <c r="M1826" s="211"/>
      <c r="N1826" s="211"/>
      <c r="O1826" s="211"/>
      <c r="P1826" s="211"/>
    </row>
    <row r="1827" spans="1:16" x14ac:dyDescent="0.25">
      <c r="A1827" s="189" t="s">
        <v>8250</v>
      </c>
      <c r="B1827" s="189" t="s">
        <v>8258</v>
      </c>
      <c r="C1827" s="189" t="s">
        <v>358</v>
      </c>
      <c r="D1827" t="s">
        <v>3811</v>
      </c>
      <c r="E1827" t="s">
        <v>3815</v>
      </c>
      <c r="F1827" s="42" t="s">
        <v>118</v>
      </c>
      <c r="H1827" s="211"/>
      <c r="I1827" s="211"/>
      <c r="J1827" s="211"/>
      <c r="K1827" s="211"/>
      <c r="L1827" s="211"/>
      <c r="M1827" s="211"/>
      <c r="N1827" s="211"/>
      <c r="O1827" s="211"/>
      <c r="P1827" s="211"/>
    </row>
    <row r="1828" spans="1:16" x14ac:dyDescent="0.25">
      <c r="A1828" s="189" t="s">
        <v>8250</v>
      </c>
      <c r="B1828" s="189" t="s">
        <v>8259</v>
      </c>
      <c r="C1828" s="189" t="s">
        <v>358</v>
      </c>
      <c r="D1828" t="s">
        <v>441</v>
      </c>
      <c r="E1828" t="s">
        <v>442</v>
      </c>
      <c r="F1828" s="42" t="s">
        <v>118</v>
      </c>
      <c r="H1828" s="211"/>
      <c r="I1828" s="211"/>
      <c r="J1828" s="211"/>
      <c r="K1828" s="211"/>
      <c r="L1828" s="211"/>
      <c r="M1828" s="211"/>
      <c r="N1828" s="211"/>
      <c r="O1828" s="211"/>
      <c r="P1828" s="211"/>
    </row>
    <row r="1829" spans="1:16" x14ac:dyDescent="0.25">
      <c r="A1829" s="189" t="s">
        <v>8250</v>
      </c>
      <c r="B1829" s="189" t="s">
        <v>8260</v>
      </c>
      <c r="C1829" s="189" t="s">
        <v>358</v>
      </c>
      <c r="D1829" t="s">
        <v>415</v>
      </c>
      <c r="E1829" t="s">
        <v>416</v>
      </c>
      <c r="F1829" s="42" t="s">
        <v>118</v>
      </c>
      <c r="H1829" s="211"/>
      <c r="I1829" s="211"/>
      <c r="J1829" s="211"/>
      <c r="K1829" s="211"/>
      <c r="L1829" s="211"/>
      <c r="M1829" s="211"/>
      <c r="N1829" s="211"/>
      <c r="O1829" s="211"/>
      <c r="P1829" s="211"/>
    </row>
    <row r="1830" spans="1:16" x14ac:dyDescent="0.25">
      <c r="A1830" s="189" t="s">
        <v>8250</v>
      </c>
      <c r="B1830" s="189" t="s">
        <v>8261</v>
      </c>
      <c r="C1830" s="189" t="s">
        <v>358</v>
      </c>
      <c r="D1830" t="s">
        <v>413</v>
      </c>
      <c r="E1830" t="s">
        <v>414</v>
      </c>
      <c r="F1830" s="42" t="s">
        <v>118</v>
      </c>
      <c r="H1830" s="211"/>
      <c r="I1830" s="211"/>
      <c r="J1830" s="211"/>
      <c r="K1830" s="211"/>
      <c r="L1830" s="211"/>
      <c r="M1830" s="211"/>
      <c r="N1830" s="211"/>
      <c r="O1830" s="211"/>
      <c r="P1830" s="211"/>
    </row>
    <row r="1831" spans="1:16" x14ac:dyDescent="0.25">
      <c r="A1831" s="189" t="s">
        <v>8250</v>
      </c>
      <c r="B1831" s="189" t="s">
        <v>8262</v>
      </c>
      <c r="C1831" s="189" t="s">
        <v>358</v>
      </c>
      <c r="D1831" t="s">
        <v>369</v>
      </c>
      <c r="E1831" t="s">
        <v>370</v>
      </c>
      <c r="F1831" s="42" t="s">
        <v>118</v>
      </c>
      <c r="H1831" s="211"/>
      <c r="I1831" s="211"/>
      <c r="J1831" s="211"/>
      <c r="K1831" s="211"/>
      <c r="L1831" s="211"/>
      <c r="M1831" s="211"/>
      <c r="N1831" s="211"/>
      <c r="O1831" s="211"/>
      <c r="P1831" s="211"/>
    </row>
    <row r="1832" spans="1:16" x14ac:dyDescent="0.25">
      <c r="A1832" s="189" t="s">
        <v>8250</v>
      </c>
      <c r="B1832" s="189" t="s">
        <v>8263</v>
      </c>
      <c r="C1832" s="189" t="s">
        <v>358</v>
      </c>
      <c r="D1832" t="s">
        <v>415</v>
      </c>
      <c r="E1832" t="s">
        <v>416</v>
      </c>
      <c r="F1832" s="42" t="s">
        <v>118</v>
      </c>
      <c r="H1832" s="211"/>
      <c r="I1832" s="211"/>
      <c r="J1832" s="211"/>
      <c r="K1832" s="211"/>
      <c r="L1832" s="211"/>
      <c r="M1832" s="211"/>
      <c r="N1832" s="211"/>
      <c r="O1832" s="211"/>
      <c r="P1832" s="211"/>
    </row>
    <row r="1833" spans="1:16" x14ac:dyDescent="0.25">
      <c r="A1833" s="189" t="s">
        <v>8250</v>
      </c>
      <c r="B1833" s="189" t="s">
        <v>8264</v>
      </c>
      <c r="C1833" s="189" t="s">
        <v>358</v>
      </c>
      <c r="D1833" t="s">
        <v>387</v>
      </c>
      <c r="E1833" t="s">
        <v>388</v>
      </c>
      <c r="F1833" s="42" t="s">
        <v>118</v>
      </c>
      <c r="H1833" s="211"/>
      <c r="I1833" s="211"/>
      <c r="J1833" s="211"/>
      <c r="K1833" s="211"/>
      <c r="L1833" s="211"/>
      <c r="M1833" s="211"/>
      <c r="N1833" s="211"/>
      <c r="O1833" s="211"/>
      <c r="P1833" s="211"/>
    </row>
    <row r="1834" spans="1:16" x14ac:dyDescent="0.25">
      <c r="A1834" s="189" t="s">
        <v>8250</v>
      </c>
      <c r="B1834" s="189" t="s">
        <v>8265</v>
      </c>
      <c r="C1834" s="189" t="s">
        <v>358</v>
      </c>
      <c r="D1834" t="s">
        <v>423</v>
      </c>
      <c r="E1834" t="s">
        <v>424</v>
      </c>
      <c r="F1834" s="42" t="s">
        <v>118</v>
      </c>
      <c r="H1834" s="211"/>
      <c r="I1834" s="211"/>
      <c r="J1834" s="211"/>
      <c r="K1834" s="211"/>
      <c r="L1834" s="211"/>
      <c r="M1834" s="211"/>
      <c r="N1834" s="211"/>
      <c r="O1834" s="211"/>
      <c r="P1834" s="211"/>
    </row>
    <row r="1835" spans="1:16" x14ac:dyDescent="0.25">
      <c r="A1835" s="189" t="s">
        <v>8250</v>
      </c>
      <c r="B1835" s="189" t="s">
        <v>8266</v>
      </c>
      <c r="C1835" s="189" t="s">
        <v>358</v>
      </c>
      <c r="D1835" t="s">
        <v>413</v>
      </c>
      <c r="E1835" t="s">
        <v>414</v>
      </c>
      <c r="F1835" s="42" t="s">
        <v>118</v>
      </c>
      <c r="H1835" s="211"/>
      <c r="I1835" s="211"/>
      <c r="J1835" s="211"/>
      <c r="K1835" s="211"/>
      <c r="L1835" s="211"/>
      <c r="M1835" s="211"/>
      <c r="N1835" s="211"/>
      <c r="O1835" s="211"/>
      <c r="P1835" s="211"/>
    </row>
    <row r="1836" spans="1:16" x14ac:dyDescent="0.25">
      <c r="A1836" s="189" t="s">
        <v>8250</v>
      </c>
      <c r="B1836" s="189" t="s">
        <v>8267</v>
      </c>
      <c r="C1836" s="189" t="s">
        <v>358</v>
      </c>
      <c r="D1836" t="s">
        <v>413</v>
      </c>
      <c r="E1836" t="s">
        <v>414</v>
      </c>
      <c r="F1836" s="42" t="s">
        <v>118</v>
      </c>
      <c r="H1836" s="211"/>
      <c r="I1836" s="211"/>
      <c r="J1836" s="211"/>
      <c r="K1836" s="211"/>
      <c r="L1836" s="211"/>
      <c r="M1836" s="211"/>
      <c r="N1836" s="211"/>
      <c r="O1836" s="211"/>
      <c r="P1836" s="211"/>
    </row>
    <row r="1837" spans="1:16" x14ac:dyDescent="0.25">
      <c r="A1837" s="189" t="s">
        <v>8250</v>
      </c>
      <c r="B1837" s="189" t="s">
        <v>8268</v>
      </c>
      <c r="C1837" s="189" t="s">
        <v>358</v>
      </c>
      <c r="D1837" t="s">
        <v>387</v>
      </c>
      <c r="E1837" t="s">
        <v>388</v>
      </c>
      <c r="F1837" s="42" t="s">
        <v>118</v>
      </c>
      <c r="H1837" s="211"/>
      <c r="I1837" s="211"/>
      <c r="J1837" s="211"/>
      <c r="K1837" s="211"/>
      <c r="L1837" s="211"/>
      <c r="M1837" s="211"/>
      <c r="N1837" s="211"/>
      <c r="O1837" s="211"/>
      <c r="P1837" s="211"/>
    </row>
    <row r="1838" spans="1:16" x14ac:dyDescent="0.25">
      <c r="A1838" s="189" t="s">
        <v>8250</v>
      </c>
      <c r="B1838" s="189" t="s">
        <v>8269</v>
      </c>
      <c r="C1838" s="189" t="s">
        <v>358</v>
      </c>
      <c r="D1838" t="s">
        <v>423</v>
      </c>
      <c r="E1838" t="s">
        <v>424</v>
      </c>
      <c r="F1838" s="42" t="s">
        <v>118</v>
      </c>
      <c r="H1838" s="211"/>
      <c r="I1838" s="211"/>
      <c r="J1838" s="211"/>
      <c r="K1838" s="211"/>
      <c r="L1838" s="211"/>
      <c r="M1838" s="211"/>
      <c r="N1838" s="211"/>
      <c r="O1838" s="211"/>
      <c r="P1838" s="211"/>
    </row>
    <row r="1839" spans="1:16" x14ac:dyDescent="0.25">
      <c r="A1839" s="189" t="s">
        <v>8250</v>
      </c>
      <c r="B1839" s="189" t="s">
        <v>8270</v>
      </c>
      <c r="C1839" s="189" t="s">
        <v>358</v>
      </c>
      <c r="D1839" t="s">
        <v>396</v>
      </c>
      <c r="E1839" t="s">
        <v>397</v>
      </c>
      <c r="F1839" s="42" t="s">
        <v>118</v>
      </c>
      <c r="H1839" s="211"/>
      <c r="I1839" s="211"/>
      <c r="J1839" s="211"/>
      <c r="K1839" s="211"/>
      <c r="L1839" s="211"/>
      <c r="M1839" s="211"/>
      <c r="N1839" s="211"/>
      <c r="O1839" s="211"/>
      <c r="P1839" s="211"/>
    </row>
    <row r="1840" spans="1:16" x14ac:dyDescent="0.25">
      <c r="A1840" s="189" t="s">
        <v>8250</v>
      </c>
      <c r="B1840" s="189" t="s">
        <v>8271</v>
      </c>
      <c r="C1840" s="189" t="s">
        <v>358</v>
      </c>
      <c r="D1840" t="s">
        <v>387</v>
      </c>
      <c r="E1840" t="s">
        <v>388</v>
      </c>
      <c r="F1840" s="42" t="s">
        <v>118</v>
      </c>
      <c r="H1840" s="211"/>
      <c r="I1840" s="211"/>
      <c r="J1840" s="211"/>
      <c r="K1840" s="211"/>
      <c r="L1840" s="211"/>
      <c r="M1840" s="211"/>
      <c r="N1840" s="211"/>
      <c r="O1840" s="211"/>
      <c r="P1840" s="211"/>
    </row>
    <row r="1841" spans="1:16" x14ac:dyDescent="0.25">
      <c r="A1841" s="189" t="s">
        <v>8250</v>
      </c>
      <c r="B1841" s="189" t="s">
        <v>8272</v>
      </c>
      <c r="C1841" s="189" t="s">
        <v>358</v>
      </c>
      <c r="D1841" t="s">
        <v>383</v>
      </c>
      <c r="E1841" t="s">
        <v>384</v>
      </c>
      <c r="F1841" s="42" t="s">
        <v>118</v>
      </c>
      <c r="H1841" s="211"/>
      <c r="I1841" s="211"/>
      <c r="J1841" s="211"/>
      <c r="K1841" s="211"/>
      <c r="L1841" s="211"/>
      <c r="M1841" s="211"/>
      <c r="N1841" s="211"/>
      <c r="O1841" s="211"/>
      <c r="P1841" s="211"/>
    </row>
    <row r="1842" spans="1:16" x14ac:dyDescent="0.25">
      <c r="A1842" s="189" t="s">
        <v>8250</v>
      </c>
      <c r="B1842" s="189" t="s">
        <v>8273</v>
      </c>
      <c r="C1842" s="189" t="s">
        <v>358</v>
      </c>
      <c r="D1842" t="s">
        <v>417</v>
      </c>
      <c r="E1842" t="s">
        <v>418</v>
      </c>
      <c r="F1842" s="42" t="s">
        <v>118</v>
      </c>
      <c r="H1842" s="211"/>
      <c r="I1842" s="211"/>
      <c r="J1842" s="211"/>
      <c r="K1842" s="211"/>
      <c r="L1842" s="211"/>
      <c r="M1842" s="211"/>
      <c r="N1842" s="211"/>
      <c r="O1842" s="211"/>
      <c r="P1842" s="211"/>
    </row>
    <row r="1843" spans="1:16" x14ac:dyDescent="0.25">
      <c r="A1843" s="189" t="s">
        <v>8250</v>
      </c>
      <c r="B1843" s="189" t="s">
        <v>8274</v>
      </c>
      <c r="C1843" s="189" t="s">
        <v>358</v>
      </c>
      <c r="D1843" t="s">
        <v>437</v>
      </c>
      <c r="E1843" t="s">
        <v>449</v>
      </c>
      <c r="F1843" s="42" t="s">
        <v>118</v>
      </c>
      <c r="H1843" s="211"/>
      <c r="I1843" s="211"/>
      <c r="J1843" s="211"/>
      <c r="K1843" s="211"/>
      <c r="L1843" s="211"/>
      <c r="M1843" s="211"/>
      <c r="N1843" s="211"/>
      <c r="O1843" s="211"/>
      <c r="P1843" s="211"/>
    </row>
    <row r="1844" spans="1:16" x14ac:dyDescent="0.25">
      <c r="A1844" s="189" t="s">
        <v>8250</v>
      </c>
      <c r="B1844" s="189" t="s">
        <v>8275</v>
      </c>
      <c r="C1844" s="189" t="s">
        <v>358</v>
      </c>
      <c r="D1844" t="s">
        <v>415</v>
      </c>
      <c r="E1844" t="s">
        <v>416</v>
      </c>
      <c r="F1844" s="42" t="s">
        <v>118</v>
      </c>
      <c r="H1844" s="211"/>
      <c r="I1844" s="211"/>
      <c r="J1844" s="211"/>
      <c r="K1844" s="211"/>
      <c r="L1844" s="211"/>
      <c r="M1844" s="211"/>
      <c r="N1844" s="211"/>
      <c r="O1844" s="211"/>
      <c r="P1844" s="211"/>
    </row>
    <row r="1845" spans="1:16" x14ac:dyDescent="0.25">
      <c r="A1845" s="189" t="s">
        <v>8250</v>
      </c>
      <c r="B1845" s="189" t="s">
        <v>8276</v>
      </c>
      <c r="C1845" s="189" t="s">
        <v>358</v>
      </c>
      <c r="D1845" t="s">
        <v>391</v>
      </c>
      <c r="E1845" t="s">
        <v>392</v>
      </c>
      <c r="F1845" s="42" t="s">
        <v>118</v>
      </c>
      <c r="H1845" s="211"/>
      <c r="I1845" s="211"/>
      <c r="J1845" s="211"/>
      <c r="K1845" s="211"/>
      <c r="L1845" s="211"/>
      <c r="M1845" s="211"/>
      <c r="N1845" s="211"/>
      <c r="O1845" s="211"/>
      <c r="P1845" s="211"/>
    </row>
    <row r="1846" spans="1:16" x14ac:dyDescent="0.25">
      <c r="A1846" s="189" t="s">
        <v>8250</v>
      </c>
      <c r="B1846" s="189" t="s">
        <v>8277</v>
      </c>
      <c r="C1846" s="189" t="s">
        <v>358</v>
      </c>
      <c r="D1846" t="s">
        <v>296</v>
      </c>
      <c r="E1846" t="s">
        <v>336</v>
      </c>
      <c r="F1846" s="42" t="s">
        <v>150</v>
      </c>
      <c r="H1846" s="211"/>
      <c r="I1846" s="211"/>
      <c r="J1846" s="211"/>
      <c r="K1846" s="211"/>
      <c r="L1846" s="211"/>
      <c r="M1846" s="211"/>
      <c r="N1846" s="211"/>
      <c r="O1846" s="211"/>
      <c r="P1846" s="211"/>
    </row>
    <row r="1847" spans="1:16" x14ac:dyDescent="0.25">
      <c r="A1847" s="189" t="s">
        <v>8250</v>
      </c>
      <c r="B1847" s="189" t="s">
        <v>8278</v>
      </c>
      <c r="C1847" s="189" t="s">
        <v>358</v>
      </c>
      <c r="D1847" t="s">
        <v>394</v>
      </c>
      <c r="E1847" t="s">
        <v>395</v>
      </c>
      <c r="F1847" s="42" t="s">
        <v>118</v>
      </c>
      <c r="H1847" s="211"/>
      <c r="I1847" s="211"/>
      <c r="J1847" s="211"/>
      <c r="K1847" s="211"/>
      <c r="L1847" s="211"/>
      <c r="M1847" s="211"/>
      <c r="N1847" s="211"/>
      <c r="O1847" s="211"/>
      <c r="P1847" s="211"/>
    </row>
    <row r="1848" spans="1:16" x14ac:dyDescent="0.25">
      <c r="A1848" s="189" t="s">
        <v>8250</v>
      </c>
      <c r="B1848" s="189" t="s">
        <v>8279</v>
      </c>
      <c r="C1848" s="189" t="s">
        <v>358</v>
      </c>
      <c r="D1848" t="s">
        <v>3811</v>
      </c>
      <c r="E1848" t="s">
        <v>3815</v>
      </c>
      <c r="F1848" s="42" t="s">
        <v>118</v>
      </c>
      <c r="H1848" s="211"/>
      <c r="I1848" s="211"/>
      <c r="J1848" s="211"/>
      <c r="K1848" s="211"/>
      <c r="L1848" s="211"/>
      <c r="M1848" s="211"/>
      <c r="N1848" s="211"/>
      <c r="O1848" s="211"/>
      <c r="P1848" s="211"/>
    </row>
    <row r="1849" spans="1:16" x14ac:dyDescent="0.25">
      <c r="A1849" s="189" t="s">
        <v>8250</v>
      </c>
      <c r="B1849" s="189" t="s">
        <v>8280</v>
      </c>
      <c r="C1849" s="189" t="s">
        <v>358</v>
      </c>
      <c r="D1849" t="s">
        <v>3811</v>
      </c>
      <c r="E1849" t="s">
        <v>3815</v>
      </c>
      <c r="F1849" s="42" t="s">
        <v>118</v>
      </c>
      <c r="H1849" s="211"/>
      <c r="I1849" s="211"/>
      <c r="J1849" s="211"/>
      <c r="K1849" s="211"/>
      <c r="L1849" s="211"/>
      <c r="M1849" s="211"/>
      <c r="N1849" s="211"/>
      <c r="O1849" s="211"/>
      <c r="P1849" s="211"/>
    </row>
    <row r="1850" spans="1:16" x14ac:dyDescent="0.25">
      <c r="A1850" s="189" t="s">
        <v>8250</v>
      </c>
      <c r="B1850" s="189" t="s">
        <v>8281</v>
      </c>
      <c r="C1850" s="189" t="s">
        <v>358</v>
      </c>
      <c r="D1850" t="s">
        <v>413</v>
      </c>
      <c r="E1850" t="s">
        <v>414</v>
      </c>
      <c r="F1850" s="42" t="s">
        <v>118</v>
      </c>
      <c r="H1850" s="211"/>
      <c r="I1850" s="211"/>
      <c r="J1850" s="211"/>
      <c r="K1850" s="211"/>
      <c r="L1850" s="211"/>
      <c r="M1850" s="211"/>
      <c r="N1850" s="211"/>
      <c r="O1850" s="211"/>
      <c r="P1850" s="211"/>
    </row>
    <row r="1851" spans="1:16" x14ac:dyDescent="0.25">
      <c r="A1851" s="189" t="s">
        <v>8250</v>
      </c>
      <c r="B1851" s="189" t="s">
        <v>8282</v>
      </c>
      <c r="C1851" s="189" t="s">
        <v>358</v>
      </c>
      <c r="D1851" t="s">
        <v>394</v>
      </c>
      <c r="E1851" t="s">
        <v>395</v>
      </c>
      <c r="F1851" s="42" t="s">
        <v>118</v>
      </c>
      <c r="H1851" s="211"/>
      <c r="I1851" s="211"/>
      <c r="J1851" s="211"/>
      <c r="K1851" s="211"/>
      <c r="L1851" s="211"/>
      <c r="M1851" s="211"/>
      <c r="N1851" s="211"/>
      <c r="O1851" s="211"/>
      <c r="P1851" s="211"/>
    </row>
    <row r="1852" spans="1:16" x14ac:dyDescent="0.25">
      <c r="A1852" s="189" t="s">
        <v>8250</v>
      </c>
      <c r="B1852" s="189" t="s">
        <v>8283</v>
      </c>
      <c r="C1852" s="189" t="s">
        <v>358</v>
      </c>
      <c r="D1852" t="s">
        <v>389</v>
      </c>
      <c r="E1852" t="s">
        <v>390</v>
      </c>
      <c r="F1852" s="42" t="s">
        <v>118</v>
      </c>
      <c r="H1852" s="211"/>
      <c r="I1852" s="211"/>
      <c r="J1852" s="211"/>
      <c r="K1852" s="211"/>
      <c r="L1852" s="211"/>
      <c r="M1852" s="211"/>
      <c r="N1852" s="211"/>
      <c r="O1852" s="211"/>
      <c r="P1852" s="211"/>
    </row>
    <row r="1853" spans="1:16" x14ac:dyDescent="0.25">
      <c r="A1853" s="189" t="s">
        <v>8250</v>
      </c>
      <c r="B1853" s="189" t="s">
        <v>8284</v>
      </c>
      <c r="C1853" s="189" t="s">
        <v>358</v>
      </c>
      <c r="D1853" t="s">
        <v>415</v>
      </c>
      <c r="E1853" t="s">
        <v>416</v>
      </c>
      <c r="F1853" s="42" t="s">
        <v>118</v>
      </c>
      <c r="H1853" s="211"/>
      <c r="I1853" s="211"/>
      <c r="J1853" s="211"/>
      <c r="K1853" s="211"/>
      <c r="L1853" s="211"/>
      <c r="M1853" s="211"/>
      <c r="N1853" s="211"/>
      <c r="O1853" s="211"/>
      <c r="P1853" s="211"/>
    </row>
    <row r="1854" spans="1:16" x14ac:dyDescent="0.25">
      <c r="A1854" s="189" t="s">
        <v>8250</v>
      </c>
      <c r="B1854" s="189" t="s">
        <v>8285</v>
      </c>
      <c r="C1854" s="189" t="s">
        <v>358</v>
      </c>
      <c r="D1854" t="s">
        <v>3811</v>
      </c>
      <c r="E1854" t="s">
        <v>3815</v>
      </c>
      <c r="F1854" s="42" t="s">
        <v>118</v>
      </c>
      <c r="H1854" s="211"/>
      <c r="I1854" s="211"/>
      <c r="J1854" s="211"/>
      <c r="K1854" s="211"/>
      <c r="L1854" s="211"/>
      <c r="M1854" s="211"/>
      <c r="N1854" s="211"/>
      <c r="O1854" s="211"/>
      <c r="P1854" s="211"/>
    </row>
    <row r="1855" spans="1:16" x14ac:dyDescent="0.25">
      <c r="A1855" s="189" t="s">
        <v>8250</v>
      </c>
      <c r="B1855" s="189" t="s">
        <v>8286</v>
      </c>
      <c r="C1855" s="189" t="s">
        <v>358</v>
      </c>
      <c r="D1855" t="s">
        <v>415</v>
      </c>
      <c r="E1855" t="s">
        <v>416</v>
      </c>
      <c r="F1855" s="42" t="s">
        <v>118</v>
      </c>
      <c r="H1855" s="211"/>
      <c r="I1855" s="211"/>
      <c r="J1855" s="211"/>
      <c r="K1855" s="211"/>
      <c r="L1855" s="211"/>
      <c r="M1855" s="211"/>
      <c r="N1855" s="211"/>
      <c r="O1855" s="211"/>
      <c r="P1855" s="211"/>
    </row>
    <row r="1856" spans="1:16" x14ac:dyDescent="0.25">
      <c r="A1856" s="189" t="s">
        <v>8250</v>
      </c>
      <c r="B1856" s="189" t="s">
        <v>8287</v>
      </c>
      <c r="C1856" s="189" t="s">
        <v>358</v>
      </c>
      <c r="D1856" t="s">
        <v>396</v>
      </c>
      <c r="E1856" t="s">
        <v>397</v>
      </c>
      <c r="F1856" s="42" t="s">
        <v>118</v>
      </c>
      <c r="H1856" s="211"/>
      <c r="I1856" s="211"/>
      <c r="J1856" s="211"/>
      <c r="K1856" s="211"/>
      <c r="L1856" s="211"/>
      <c r="M1856" s="211"/>
      <c r="N1856" s="211"/>
      <c r="O1856" s="211"/>
      <c r="P1856" s="211"/>
    </row>
    <row r="1857" spans="1:16" x14ac:dyDescent="0.25">
      <c r="A1857" s="189" t="s">
        <v>8250</v>
      </c>
      <c r="B1857" s="189" t="s">
        <v>8288</v>
      </c>
      <c r="C1857" s="189" t="s">
        <v>358</v>
      </c>
      <c r="D1857" t="s">
        <v>3811</v>
      </c>
      <c r="E1857" t="s">
        <v>3815</v>
      </c>
      <c r="F1857" s="42" t="s">
        <v>118</v>
      </c>
      <c r="H1857" s="211"/>
      <c r="I1857" s="211"/>
      <c r="J1857" s="211"/>
      <c r="K1857" s="211"/>
      <c r="L1857" s="211"/>
      <c r="M1857" s="211"/>
      <c r="N1857" s="211"/>
      <c r="O1857" s="211"/>
      <c r="P1857" s="211"/>
    </row>
    <row r="1858" spans="1:16" x14ac:dyDescent="0.25">
      <c r="A1858" s="189" t="s">
        <v>8250</v>
      </c>
      <c r="B1858" s="189" t="s">
        <v>8289</v>
      </c>
      <c r="C1858" s="189" t="s">
        <v>358</v>
      </c>
      <c r="D1858" t="s">
        <v>3811</v>
      </c>
      <c r="E1858" t="s">
        <v>3815</v>
      </c>
      <c r="F1858" s="42" t="s">
        <v>118</v>
      </c>
      <c r="H1858" s="211"/>
      <c r="I1858" s="211"/>
      <c r="J1858" s="211"/>
      <c r="K1858" s="211"/>
      <c r="L1858" s="211"/>
      <c r="M1858" s="211"/>
      <c r="N1858" s="211"/>
      <c r="O1858" s="211"/>
      <c r="P1858" s="211"/>
    </row>
    <row r="1859" spans="1:16" x14ac:dyDescent="0.25">
      <c r="A1859" s="189" t="s">
        <v>8250</v>
      </c>
      <c r="B1859" s="189" t="s">
        <v>8290</v>
      </c>
      <c r="C1859" s="189" t="s">
        <v>358</v>
      </c>
      <c r="D1859" t="s">
        <v>396</v>
      </c>
      <c r="E1859" t="s">
        <v>397</v>
      </c>
      <c r="F1859" s="42" t="s">
        <v>118</v>
      </c>
      <c r="H1859" s="211"/>
      <c r="I1859" s="211"/>
      <c r="J1859" s="211"/>
      <c r="K1859" s="211"/>
      <c r="L1859" s="211"/>
      <c r="M1859" s="211"/>
      <c r="N1859" s="211"/>
      <c r="O1859" s="211"/>
      <c r="P1859" s="211"/>
    </row>
    <row r="1860" spans="1:16" x14ac:dyDescent="0.25">
      <c r="A1860" s="189" t="s">
        <v>8250</v>
      </c>
      <c r="B1860" s="189" t="s">
        <v>8291</v>
      </c>
      <c r="C1860" s="189" t="s">
        <v>358</v>
      </c>
      <c r="D1860" t="s">
        <v>415</v>
      </c>
      <c r="E1860" t="s">
        <v>416</v>
      </c>
      <c r="F1860" s="42" t="s">
        <v>118</v>
      </c>
      <c r="H1860" s="211"/>
      <c r="I1860" s="211"/>
      <c r="J1860" s="211"/>
      <c r="K1860" s="211"/>
      <c r="L1860" s="211"/>
      <c r="M1860" s="211"/>
      <c r="N1860" s="211"/>
      <c r="O1860" s="211"/>
      <c r="P1860" s="211"/>
    </row>
    <row r="1861" spans="1:16" x14ac:dyDescent="0.25">
      <c r="A1861" s="189" t="s">
        <v>8250</v>
      </c>
      <c r="B1861" s="189" t="s">
        <v>8292</v>
      </c>
      <c r="C1861" s="189" t="s">
        <v>358</v>
      </c>
      <c r="D1861" t="s">
        <v>391</v>
      </c>
      <c r="E1861" t="s">
        <v>392</v>
      </c>
      <c r="F1861" s="42" t="s">
        <v>118</v>
      </c>
      <c r="H1861" s="211"/>
      <c r="I1861" s="211"/>
      <c r="J1861" s="211"/>
      <c r="K1861" s="211"/>
      <c r="L1861" s="211"/>
      <c r="M1861" s="211"/>
      <c r="N1861" s="211"/>
      <c r="O1861" s="211"/>
      <c r="P1861" s="211"/>
    </row>
    <row r="1862" spans="1:16" x14ac:dyDescent="0.25">
      <c r="A1862" s="189" t="s">
        <v>8250</v>
      </c>
      <c r="B1862" s="189" t="s">
        <v>8293</v>
      </c>
      <c r="C1862" s="189" t="s">
        <v>358</v>
      </c>
      <c r="D1862" t="s">
        <v>385</v>
      </c>
      <c r="E1862" t="s">
        <v>386</v>
      </c>
      <c r="F1862" s="42" t="s">
        <v>118</v>
      </c>
      <c r="H1862" s="211"/>
      <c r="I1862" s="211"/>
      <c r="J1862" s="211"/>
      <c r="K1862" s="211"/>
      <c r="L1862" s="211"/>
      <c r="M1862" s="211"/>
      <c r="N1862" s="211"/>
      <c r="O1862" s="211"/>
      <c r="P1862" s="211"/>
    </row>
    <row r="1863" spans="1:16" x14ac:dyDescent="0.25">
      <c r="A1863" s="189" t="s">
        <v>8250</v>
      </c>
      <c r="B1863" s="189" t="s">
        <v>8294</v>
      </c>
      <c r="C1863" s="189" t="s">
        <v>358</v>
      </c>
      <c r="D1863" t="s">
        <v>383</v>
      </c>
      <c r="E1863" t="s">
        <v>384</v>
      </c>
      <c r="F1863" s="42" t="s">
        <v>118</v>
      </c>
      <c r="H1863" s="211"/>
      <c r="I1863" s="211"/>
      <c r="J1863" s="211"/>
      <c r="K1863" s="211"/>
      <c r="L1863" s="211"/>
      <c r="M1863" s="211"/>
      <c r="N1863" s="211"/>
      <c r="O1863" s="211"/>
      <c r="P1863" s="211"/>
    </row>
    <row r="1864" spans="1:16" x14ac:dyDescent="0.25">
      <c r="A1864" s="189" t="s">
        <v>8250</v>
      </c>
      <c r="B1864" s="189" t="s">
        <v>8295</v>
      </c>
      <c r="C1864" s="189" t="s">
        <v>358</v>
      </c>
      <c r="D1864" t="s">
        <v>413</v>
      </c>
      <c r="E1864" t="s">
        <v>414</v>
      </c>
      <c r="F1864" s="42" t="s">
        <v>118</v>
      </c>
      <c r="H1864" s="211"/>
      <c r="I1864" s="211"/>
      <c r="J1864" s="211"/>
      <c r="K1864" s="211"/>
      <c r="L1864" s="211"/>
      <c r="M1864" s="211"/>
      <c r="N1864" s="211"/>
      <c r="O1864" s="211"/>
      <c r="P1864" s="211"/>
    </row>
    <row r="1865" spans="1:16" x14ac:dyDescent="0.25">
      <c r="A1865" s="189" t="s">
        <v>8250</v>
      </c>
      <c r="B1865" s="189" t="s">
        <v>8296</v>
      </c>
      <c r="C1865" s="189" t="s">
        <v>358</v>
      </c>
      <c r="D1865" t="s">
        <v>394</v>
      </c>
      <c r="E1865" t="s">
        <v>395</v>
      </c>
      <c r="F1865" s="42" t="s">
        <v>118</v>
      </c>
      <c r="H1865" s="211"/>
      <c r="I1865" s="211"/>
      <c r="J1865" s="211"/>
      <c r="K1865" s="211"/>
      <c r="L1865" s="211"/>
      <c r="M1865" s="211"/>
      <c r="N1865" s="211"/>
      <c r="O1865" s="211"/>
      <c r="P1865" s="211"/>
    </row>
    <row r="1866" spans="1:16" x14ac:dyDescent="0.25">
      <c r="A1866" s="189" t="s">
        <v>8250</v>
      </c>
      <c r="B1866" s="189" t="s">
        <v>8297</v>
      </c>
      <c r="C1866" s="189" t="s">
        <v>358</v>
      </c>
      <c r="D1866" t="s">
        <v>415</v>
      </c>
      <c r="E1866" t="s">
        <v>416</v>
      </c>
      <c r="F1866" s="42" t="s">
        <v>118</v>
      </c>
      <c r="H1866" s="211"/>
      <c r="I1866" s="211"/>
      <c r="J1866" s="211"/>
      <c r="K1866" s="211"/>
      <c r="L1866" s="211"/>
      <c r="M1866" s="211"/>
      <c r="N1866" s="211"/>
      <c r="O1866" s="211"/>
      <c r="P1866" s="211"/>
    </row>
    <row r="1867" spans="1:16" x14ac:dyDescent="0.25">
      <c r="A1867" s="189" t="s">
        <v>8250</v>
      </c>
      <c r="B1867" s="189" t="s">
        <v>8298</v>
      </c>
      <c r="C1867" s="189" t="s">
        <v>358</v>
      </c>
      <c r="D1867" t="s">
        <v>394</v>
      </c>
      <c r="E1867" t="s">
        <v>395</v>
      </c>
      <c r="F1867" s="42" t="s">
        <v>118</v>
      </c>
      <c r="H1867" s="211"/>
      <c r="I1867" s="211"/>
      <c r="J1867" s="211"/>
      <c r="K1867" s="211"/>
      <c r="L1867" s="211"/>
      <c r="M1867" s="211"/>
      <c r="N1867" s="211"/>
      <c r="O1867" s="211"/>
      <c r="P1867" s="211"/>
    </row>
    <row r="1868" spans="1:16" x14ac:dyDescent="0.25">
      <c r="A1868" s="189" t="s">
        <v>8250</v>
      </c>
      <c r="B1868" s="189" t="s">
        <v>8299</v>
      </c>
      <c r="C1868" s="189" t="s">
        <v>358</v>
      </c>
      <c r="D1868" t="s">
        <v>415</v>
      </c>
      <c r="E1868" t="s">
        <v>416</v>
      </c>
      <c r="F1868" s="42" t="s">
        <v>118</v>
      </c>
      <c r="H1868" s="211"/>
      <c r="I1868" s="211"/>
      <c r="J1868" s="211"/>
      <c r="K1868" s="211"/>
      <c r="L1868" s="211"/>
      <c r="M1868" s="211"/>
      <c r="N1868" s="211"/>
      <c r="O1868" s="211"/>
      <c r="P1868" s="211"/>
    </row>
    <row r="1869" spans="1:16" x14ac:dyDescent="0.25">
      <c r="A1869" s="189" t="s">
        <v>8250</v>
      </c>
      <c r="B1869" s="189" t="s">
        <v>8300</v>
      </c>
      <c r="C1869" s="189" t="s">
        <v>358</v>
      </c>
      <c r="D1869" t="s">
        <v>415</v>
      </c>
      <c r="E1869" t="s">
        <v>416</v>
      </c>
      <c r="F1869" s="42" t="s">
        <v>118</v>
      </c>
      <c r="H1869" s="211"/>
      <c r="I1869" s="211"/>
      <c r="J1869" s="211"/>
      <c r="K1869" s="211"/>
      <c r="L1869" s="211"/>
      <c r="M1869" s="211"/>
      <c r="N1869" s="211"/>
      <c r="O1869" s="211"/>
      <c r="P1869" s="211"/>
    </row>
    <row r="1870" spans="1:16" x14ac:dyDescent="0.25">
      <c r="A1870" s="189" t="s">
        <v>8250</v>
      </c>
      <c r="B1870" s="189" t="s">
        <v>8301</v>
      </c>
      <c r="C1870" s="189" t="s">
        <v>358</v>
      </c>
      <c r="D1870" t="s">
        <v>406</v>
      </c>
      <c r="E1870" t="s">
        <v>1879</v>
      </c>
      <c r="F1870" s="42" t="s">
        <v>118</v>
      </c>
      <c r="H1870" s="211"/>
      <c r="I1870" s="211"/>
      <c r="J1870" s="211"/>
      <c r="K1870" s="211"/>
      <c r="L1870" s="211"/>
      <c r="M1870" s="211"/>
      <c r="N1870" s="211"/>
      <c r="O1870" s="211"/>
      <c r="P1870" s="211"/>
    </row>
    <row r="1871" spans="1:16" x14ac:dyDescent="0.25">
      <c r="A1871" s="189" t="s">
        <v>8250</v>
      </c>
      <c r="B1871" s="189" t="s">
        <v>8302</v>
      </c>
      <c r="C1871" s="189" t="s">
        <v>358</v>
      </c>
      <c r="D1871" t="s">
        <v>3811</v>
      </c>
      <c r="E1871" t="s">
        <v>3815</v>
      </c>
      <c r="F1871" s="42" t="s">
        <v>118</v>
      </c>
      <c r="H1871" s="211"/>
      <c r="I1871" s="211"/>
      <c r="J1871" s="211"/>
      <c r="K1871" s="211"/>
      <c r="L1871" s="211"/>
      <c r="M1871" s="211"/>
      <c r="N1871" s="211"/>
      <c r="O1871" s="211"/>
      <c r="P1871" s="211"/>
    </row>
    <row r="1872" spans="1:16" x14ac:dyDescent="0.25">
      <c r="A1872" s="189" t="s">
        <v>8250</v>
      </c>
      <c r="B1872" s="189" t="s">
        <v>8303</v>
      </c>
      <c r="C1872" s="189" t="s">
        <v>358</v>
      </c>
      <c r="D1872" t="s">
        <v>406</v>
      </c>
      <c r="E1872" t="s">
        <v>1879</v>
      </c>
      <c r="F1872" s="42" t="s">
        <v>118</v>
      </c>
      <c r="H1872" s="211"/>
      <c r="I1872" s="211"/>
      <c r="J1872" s="211"/>
      <c r="K1872" s="211"/>
      <c r="L1872" s="211"/>
      <c r="M1872" s="211"/>
      <c r="N1872" s="211"/>
      <c r="O1872" s="211"/>
      <c r="P1872" s="211"/>
    </row>
    <row r="1873" spans="1:16" x14ac:dyDescent="0.25">
      <c r="A1873" s="189" t="s">
        <v>8250</v>
      </c>
      <c r="B1873" s="189" t="s">
        <v>8304</v>
      </c>
      <c r="C1873" s="189" t="s">
        <v>358</v>
      </c>
      <c r="D1873" t="s">
        <v>423</v>
      </c>
      <c r="E1873" t="s">
        <v>424</v>
      </c>
      <c r="F1873" s="42" t="s">
        <v>118</v>
      </c>
      <c r="H1873" s="211"/>
      <c r="I1873" s="211"/>
      <c r="J1873" s="211"/>
      <c r="K1873" s="211"/>
      <c r="L1873" s="211"/>
      <c r="M1873" s="211"/>
      <c r="N1873" s="211"/>
      <c r="O1873" s="211"/>
      <c r="P1873" s="211"/>
    </row>
    <row r="1874" spans="1:16" x14ac:dyDescent="0.25">
      <c r="A1874" s="189" t="s">
        <v>8250</v>
      </c>
      <c r="B1874" s="189" t="s">
        <v>8305</v>
      </c>
      <c r="C1874" s="189" t="s">
        <v>358</v>
      </c>
      <c r="D1874" t="s">
        <v>3811</v>
      </c>
      <c r="E1874" t="s">
        <v>3815</v>
      </c>
      <c r="F1874" s="42" t="s">
        <v>118</v>
      </c>
      <c r="H1874" s="211"/>
      <c r="I1874" s="211"/>
      <c r="J1874" s="211"/>
      <c r="K1874" s="211"/>
      <c r="L1874" s="211"/>
      <c r="M1874" s="211"/>
      <c r="N1874" s="211"/>
      <c r="O1874" s="211"/>
      <c r="P1874" s="211"/>
    </row>
    <row r="1875" spans="1:16" x14ac:dyDescent="0.25">
      <c r="A1875" s="189" t="s">
        <v>8250</v>
      </c>
      <c r="B1875" s="189" t="s">
        <v>8306</v>
      </c>
      <c r="C1875" s="189" t="s">
        <v>358</v>
      </c>
      <c r="D1875" t="s">
        <v>421</v>
      </c>
      <c r="E1875" t="s">
        <v>422</v>
      </c>
      <c r="F1875" s="42" t="s">
        <v>118</v>
      </c>
      <c r="H1875" s="211"/>
      <c r="I1875" s="211"/>
      <c r="J1875" s="211"/>
      <c r="K1875" s="211"/>
      <c r="L1875" s="211"/>
      <c r="M1875" s="211"/>
      <c r="N1875" s="211"/>
      <c r="O1875" s="211"/>
      <c r="P1875" s="211"/>
    </row>
    <row r="1876" spans="1:16" x14ac:dyDescent="0.25">
      <c r="A1876" s="189" t="s">
        <v>8250</v>
      </c>
      <c r="B1876" s="189" t="s">
        <v>8307</v>
      </c>
      <c r="C1876" s="189" t="s">
        <v>358</v>
      </c>
      <c r="D1876" t="s">
        <v>3811</v>
      </c>
      <c r="E1876" t="s">
        <v>3815</v>
      </c>
      <c r="F1876" s="42" t="s">
        <v>118</v>
      </c>
      <c r="H1876" s="211"/>
      <c r="I1876" s="211"/>
      <c r="J1876" s="211"/>
      <c r="K1876" s="211"/>
      <c r="L1876" s="211"/>
      <c r="M1876" s="211"/>
      <c r="N1876" s="211"/>
      <c r="O1876" s="211"/>
      <c r="P1876" s="211"/>
    </row>
    <row r="1877" spans="1:16" x14ac:dyDescent="0.25">
      <c r="A1877" s="189" t="s">
        <v>8250</v>
      </c>
      <c r="B1877" s="189" t="s">
        <v>8308</v>
      </c>
      <c r="C1877" s="189" t="s">
        <v>358</v>
      </c>
      <c r="D1877" t="s">
        <v>415</v>
      </c>
      <c r="E1877" t="s">
        <v>416</v>
      </c>
      <c r="F1877" s="42" t="s">
        <v>118</v>
      </c>
      <c r="H1877" s="211"/>
      <c r="I1877" s="211"/>
      <c r="J1877" s="211"/>
      <c r="K1877" s="211"/>
      <c r="L1877" s="211"/>
      <c r="M1877" s="211"/>
      <c r="N1877" s="211"/>
      <c r="O1877" s="211"/>
      <c r="P1877" s="211"/>
    </row>
    <row r="1878" spans="1:16" x14ac:dyDescent="0.25">
      <c r="A1878" s="189" t="s">
        <v>8250</v>
      </c>
      <c r="B1878" s="189" t="s">
        <v>8309</v>
      </c>
      <c r="C1878" s="189" t="s">
        <v>358</v>
      </c>
      <c r="D1878" t="s">
        <v>423</v>
      </c>
      <c r="E1878" t="s">
        <v>424</v>
      </c>
      <c r="F1878" s="42" t="s">
        <v>118</v>
      </c>
      <c r="H1878" s="211"/>
      <c r="I1878" s="211"/>
      <c r="J1878" s="211"/>
      <c r="K1878" s="211"/>
      <c r="L1878" s="211"/>
      <c r="M1878" s="211"/>
      <c r="N1878" s="211"/>
      <c r="O1878" s="211"/>
      <c r="P1878" s="211"/>
    </row>
    <row r="1879" spans="1:16" x14ac:dyDescent="0.25">
      <c r="A1879" s="189" t="s">
        <v>8250</v>
      </c>
      <c r="B1879" s="189" t="s">
        <v>8310</v>
      </c>
      <c r="C1879" s="189" t="s">
        <v>358</v>
      </c>
      <c r="D1879" t="s">
        <v>6126</v>
      </c>
      <c r="E1879" t="s">
        <v>522</v>
      </c>
      <c r="F1879" s="42" t="s">
        <v>118</v>
      </c>
      <c r="H1879" s="211"/>
      <c r="I1879" s="211"/>
      <c r="J1879" s="211"/>
      <c r="K1879" s="211"/>
      <c r="L1879" s="211"/>
      <c r="M1879" s="211"/>
      <c r="N1879" s="211"/>
      <c r="O1879" s="211"/>
      <c r="P1879" s="211"/>
    </row>
    <row r="1880" spans="1:16" x14ac:dyDescent="0.25">
      <c r="A1880" s="189" t="s">
        <v>8250</v>
      </c>
      <c r="B1880" s="189" t="s">
        <v>8311</v>
      </c>
      <c r="C1880" s="189" t="s">
        <v>358</v>
      </c>
      <c r="D1880" t="s">
        <v>2412</v>
      </c>
      <c r="E1880" t="s">
        <v>2413</v>
      </c>
      <c r="F1880" s="42" t="s">
        <v>118</v>
      </c>
      <c r="H1880" s="211"/>
      <c r="I1880" s="211"/>
      <c r="J1880" s="211"/>
      <c r="K1880" s="211"/>
      <c r="L1880" s="211"/>
      <c r="M1880" s="211"/>
      <c r="N1880" s="211"/>
      <c r="O1880" s="211"/>
      <c r="P1880" s="211"/>
    </row>
    <row r="1881" spans="1:16" x14ac:dyDescent="0.25">
      <c r="A1881" s="189" t="s">
        <v>8250</v>
      </c>
      <c r="B1881" s="189" t="s">
        <v>8312</v>
      </c>
      <c r="C1881" s="189" t="s">
        <v>358</v>
      </c>
      <c r="D1881" t="s">
        <v>413</v>
      </c>
      <c r="E1881" t="s">
        <v>414</v>
      </c>
      <c r="F1881" s="42" t="s">
        <v>118</v>
      </c>
      <c r="H1881" s="211"/>
      <c r="I1881" s="211"/>
      <c r="J1881" s="211"/>
      <c r="K1881" s="211"/>
      <c r="L1881" s="211"/>
      <c r="M1881" s="211"/>
      <c r="N1881" s="211"/>
      <c r="O1881" s="211"/>
      <c r="P1881" s="211"/>
    </row>
    <row r="1882" spans="1:16" x14ac:dyDescent="0.25">
      <c r="A1882" s="189" t="s">
        <v>8250</v>
      </c>
      <c r="B1882" s="189" t="s">
        <v>8313</v>
      </c>
      <c r="C1882" s="189" t="s">
        <v>358</v>
      </c>
      <c r="D1882" t="s">
        <v>413</v>
      </c>
      <c r="E1882" t="s">
        <v>414</v>
      </c>
      <c r="F1882" s="42" t="s">
        <v>118</v>
      </c>
      <c r="H1882" s="211"/>
      <c r="I1882" s="211"/>
      <c r="J1882" s="211"/>
      <c r="K1882" s="211"/>
      <c r="L1882" s="211"/>
      <c r="M1882" s="211"/>
      <c r="N1882" s="211"/>
      <c r="O1882" s="211"/>
      <c r="P1882" s="211"/>
    </row>
    <row r="1883" spans="1:16" x14ac:dyDescent="0.25">
      <c r="A1883" s="189" t="s">
        <v>8250</v>
      </c>
      <c r="B1883" s="189" t="s">
        <v>8314</v>
      </c>
      <c r="C1883" s="189" t="s">
        <v>358</v>
      </c>
      <c r="D1883" t="s">
        <v>3811</v>
      </c>
      <c r="E1883" t="s">
        <v>3815</v>
      </c>
      <c r="F1883" s="42" t="s">
        <v>118</v>
      </c>
      <c r="H1883" s="211"/>
      <c r="I1883" s="211"/>
      <c r="J1883" s="211"/>
      <c r="K1883" s="211"/>
      <c r="L1883" s="211"/>
      <c r="M1883" s="211"/>
      <c r="N1883" s="211"/>
      <c r="O1883" s="211"/>
      <c r="P1883" s="211"/>
    </row>
    <row r="1884" spans="1:16" x14ac:dyDescent="0.25">
      <c r="A1884" s="189" t="s">
        <v>8250</v>
      </c>
      <c r="B1884" s="189" t="s">
        <v>8315</v>
      </c>
      <c r="C1884" s="189" t="s">
        <v>358</v>
      </c>
      <c r="D1884" t="s">
        <v>391</v>
      </c>
      <c r="E1884" t="s">
        <v>392</v>
      </c>
      <c r="F1884" s="42" t="s">
        <v>118</v>
      </c>
      <c r="H1884" s="211"/>
      <c r="I1884" s="211"/>
      <c r="J1884" s="211"/>
      <c r="K1884" s="211"/>
      <c r="L1884" s="211"/>
      <c r="M1884" s="211"/>
      <c r="N1884" s="211"/>
      <c r="O1884" s="211"/>
      <c r="P1884" s="211"/>
    </row>
    <row r="1885" spans="1:16" x14ac:dyDescent="0.25">
      <c r="A1885" s="189" t="s">
        <v>8250</v>
      </c>
      <c r="B1885" s="189" t="s">
        <v>8316</v>
      </c>
      <c r="C1885" s="189" t="s">
        <v>358</v>
      </c>
      <c r="D1885" t="s">
        <v>387</v>
      </c>
      <c r="E1885" t="s">
        <v>388</v>
      </c>
      <c r="F1885" s="42" t="s">
        <v>118</v>
      </c>
      <c r="H1885" s="211"/>
      <c r="I1885" s="211"/>
      <c r="J1885" s="211"/>
      <c r="K1885" s="211"/>
      <c r="L1885" s="211"/>
      <c r="M1885" s="211"/>
      <c r="N1885" s="211"/>
      <c r="O1885" s="211"/>
      <c r="P1885" s="211"/>
    </row>
    <row r="1886" spans="1:16" x14ac:dyDescent="0.25">
      <c r="A1886" s="189" t="s">
        <v>8250</v>
      </c>
      <c r="B1886" s="189" t="s">
        <v>8317</v>
      </c>
      <c r="C1886" s="189" t="s">
        <v>358</v>
      </c>
      <c r="D1886" t="s">
        <v>423</v>
      </c>
      <c r="E1886" t="s">
        <v>424</v>
      </c>
      <c r="F1886" s="42" t="s">
        <v>118</v>
      </c>
      <c r="H1886" s="211"/>
      <c r="I1886" s="211"/>
      <c r="J1886" s="211"/>
      <c r="K1886" s="211"/>
      <c r="L1886" s="211"/>
      <c r="M1886" s="211"/>
      <c r="N1886" s="211"/>
      <c r="O1886" s="211"/>
      <c r="P1886" s="211"/>
    </row>
    <row r="1887" spans="1:16" x14ac:dyDescent="0.25">
      <c r="A1887" s="189" t="s">
        <v>8250</v>
      </c>
      <c r="B1887" s="189" t="s">
        <v>8318</v>
      </c>
      <c r="C1887" s="189" t="s">
        <v>358</v>
      </c>
      <c r="D1887" t="s">
        <v>396</v>
      </c>
      <c r="E1887" t="s">
        <v>397</v>
      </c>
      <c r="F1887" s="42" t="s">
        <v>118</v>
      </c>
      <c r="H1887" s="211"/>
      <c r="I1887" s="211"/>
      <c r="J1887" s="211"/>
      <c r="K1887" s="211"/>
      <c r="L1887" s="211"/>
      <c r="M1887" s="211"/>
      <c r="N1887" s="211"/>
      <c r="O1887" s="211"/>
      <c r="P1887" s="211"/>
    </row>
    <row r="1888" spans="1:16" x14ac:dyDescent="0.25">
      <c r="A1888" s="189" t="s">
        <v>8250</v>
      </c>
      <c r="B1888" s="189" t="s">
        <v>8319</v>
      </c>
      <c r="C1888" s="189" t="s">
        <v>358</v>
      </c>
      <c r="D1888" t="s">
        <v>295</v>
      </c>
      <c r="E1888" t="s">
        <v>306</v>
      </c>
      <c r="F1888" s="42" t="s">
        <v>150</v>
      </c>
      <c r="H1888" s="211"/>
      <c r="I1888" s="211"/>
      <c r="J1888" s="211"/>
      <c r="K1888" s="211"/>
      <c r="L1888" s="211"/>
      <c r="M1888" s="211"/>
      <c r="N1888" s="211"/>
      <c r="O1888" s="211"/>
      <c r="P1888" s="211"/>
    </row>
    <row r="1889" spans="1:16" x14ac:dyDescent="0.25">
      <c r="A1889" s="189" t="s">
        <v>8250</v>
      </c>
      <c r="B1889" s="189" t="s">
        <v>8320</v>
      </c>
      <c r="C1889" s="189" t="s">
        <v>358</v>
      </c>
      <c r="D1889" t="s">
        <v>415</v>
      </c>
      <c r="E1889" t="s">
        <v>416</v>
      </c>
      <c r="F1889" s="42" t="s">
        <v>118</v>
      </c>
      <c r="H1889" s="211"/>
      <c r="I1889" s="211"/>
      <c r="J1889" s="211"/>
      <c r="K1889" s="211"/>
      <c r="L1889" s="211"/>
      <c r="M1889" s="211"/>
      <c r="N1889" s="211"/>
      <c r="O1889" s="211"/>
      <c r="P1889" s="211"/>
    </row>
    <row r="1890" spans="1:16" x14ac:dyDescent="0.25">
      <c r="A1890" s="189" t="s">
        <v>8250</v>
      </c>
      <c r="B1890" s="189" t="s">
        <v>8321</v>
      </c>
      <c r="C1890" s="189" t="s">
        <v>358</v>
      </c>
      <c r="D1890" t="s">
        <v>389</v>
      </c>
      <c r="E1890" t="s">
        <v>390</v>
      </c>
      <c r="F1890" s="42" t="s">
        <v>118</v>
      </c>
      <c r="H1890" s="211"/>
      <c r="I1890" s="211"/>
      <c r="J1890" s="211"/>
      <c r="K1890" s="211"/>
      <c r="L1890" s="211"/>
      <c r="M1890" s="211"/>
      <c r="N1890" s="211"/>
      <c r="O1890" s="211"/>
      <c r="P1890" s="211"/>
    </row>
    <row r="1891" spans="1:16" x14ac:dyDescent="0.25">
      <c r="A1891" s="189" t="s">
        <v>8250</v>
      </c>
      <c r="B1891" s="189" t="s">
        <v>8322</v>
      </c>
      <c r="C1891" s="189" t="s">
        <v>358</v>
      </c>
      <c r="D1891" t="s">
        <v>387</v>
      </c>
      <c r="E1891" t="s">
        <v>388</v>
      </c>
      <c r="F1891" s="42" t="s">
        <v>118</v>
      </c>
      <c r="H1891" s="211"/>
      <c r="I1891" s="211"/>
      <c r="J1891" s="211"/>
      <c r="K1891" s="211"/>
      <c r="L1891" s="211"/>
      <c r="M1891" s="211"/>
      <c r="N1891" s="211"/>
      <c r="O1891" s="211"/>
      <c r="P1891" s="211"/>
    </row>
    <row r="1892" spans="1:16" x14ac:dyDescent="0.25">
      <c r="A1892" s="189" t="s">
        <v>8250</v>
      </c>
      <c r="B1892" s="189" t="s">
        <v>8323</v>
      </c>
      <c r="C1892" s="189" t="s">
        <v>358</v>
      </c>
      <c r="D1892" t="s">
        <v>394</v>
      </c>
      <c r="E1892" t="s">
        <v>395</v>
      </c>
      <c r="F1892" s="42" t="s">
        <v>118</v>
      </c>
      <c r="H1892" s="211"/>
      <c r="I1892" s="211"/>
      <c r="J1892" s="211"/>
      <c r="K1892" s="211"/>
      <c r="L1892" s="211"/>
      <c r="M1892" s="211"/>
      <c r="N1892" s="211"/>
      <c r="O1892" s="211"/>
      <c r="P1892" s="211"/>
    </row>
    <row r="1893" spans="1:16" x14ac:dyDescent="0.25">
      <c r="A1893" s="189" t="s">
        <v>8250</v>
      </c>
      <c r="B1893" s="189" t="s">
        <v>8324</v>
      </c>
      <c r="C1893" s="189" t="s">
        <v>358</v>
      </c>
      <c r="D1893" t="s">
        <v>415</v>
      </c>
      <c r="E1893" t="s">
        <v>416</v>
      </c>
      <c r="F1893" s="42" t="s">
        <v>118</v>
      </c>
      <c r="H1893" s="211"/>
      <c r="I1893" s="211"/>
      <c r="J1893" s="211"/>
      <c r="K1893" s="211"/>
      <c r="L1893" s="211"/>
      <c r="M1893" s="211"/>
      <c r="N1893" s="211"/>
      <c r="O1893" s="211"/>
      <c r="P1893" s="211"/>
    </row>
    <row r="1894" spans="1:16" x14ac:dyDescent="0.25">
      <c r="A1894" s="189" t="s">
        <v>8250</v>
      </c>
      <c r="B1894" s="189" t="s">
        <v>8325</v>
      </c>
      <c r="C1894" s="189" t="s">
        <v>358</v>
      </c>
      <c r="D1894" t="s">
        <v>415</v>
      </c>
      <c r="E1894" t="s">
        <v>416</v>
      </c>
      <c r="F1894" s="42" t="s">
        <v>118</v>
      </c>
      <c r="H1894" s="211"/>
      <c r="I1894" s="211"/>
      <c r="J1894" s="211"/>
      <c r="K1894" s="211"/>
      <c r="L1894" s="211"/>
      <c r="M1894" s="211"/>
      <c r="N1894" s="211"/>
      <c r="O1894" s="211"/>
      <c r="P1894" s="211"/>
    </row>
    <row r="1895" spans="1:16" x14ac:dyDescent="0.25">
      <c r="A1895" s="189" t="s">
        <v>8250</v>
      </c>
      <c r="B1895" s="189" t="s">
        <v>8326</v>
      </c>
      <c r="C1895" s="189" t="s">
        <v>358</v>
      </c>
      <c r="D1895" t="s">
        <v>415</v>
      </c>
      <c r="E1895" t="s">
        <v>416</v>
      </c>
      <c r="F1895" s="42" t="s">
        <v>118</v>
      </c>
      <c r="H1895" s="211"/>
      <c r="I1895" s="211"/>
      <c r="J1895" s="211"/>
      <c r="K1895" s="211"/>
      <c r="L1895" s="211"/>
      <c r="M1895" s="211"/>
      <c r="N1895" s="211"/>
      <c r="O1895" s="211"/>
      <c r="P1895" s="211"/>
    </row>
    <row r="1896" spans="1:16" x14ac:dyDescent="0.25">
      <c r="A1896" s="189" t="s">
        <v>8250</v>
      </c>
      <c r="B1896" s="189" t="s">
        <v>8327</v>
      </c>
      <c r="C1896" s="189" t="s">
        <v>358</v>
      </c>
      <c r="D1896" t="s">
        <v>387</v>
      </c>
      <c r="E1896" t="s">
        <v>388</v>
      </c>
      <c r="F1896" s="42" t="s">
        <v>118</v>
      </c>
      <c r="H1896" s="211"/>
      <c r="I1896" s="211"/>
      <c r="J1896" s="211"/>
      <c r="K1896" s="211"/>
      <c r="L1896" s="211"/>
      <c r="M1896" s="211"/>
      <c r="N1896" s="211"/>
      <c r="O1896" s="211"/>
      <c r="P1896" s="211"/>
    </row>
    <row r="1897" spans="1:16" x14ac:dyDescent="0.25">
      <c r="A1897" s="189" t="s">
        <v>8250</v>
      </c>
      <c r="B1897" s="189" t="s">
        <v>8328</v>
      </c>
      <c r="C1897" s="189" t="s">
        <v>358</v>
      </c>
      <c r="D1897" t="s">
        <v>415</v>
      </c>
      <c r="E1897" t="s">
        <v>416</v>
      </c>
      <c r="F1897" s="42" t="s">
        <v>118</v>
      </c>
      <c r="H1897" s="211"/>
      <c r="I1897" s="211"/>
      <c r="J1897" s="211"/>
      <c r="K1897" s="211"/>
      <c r="L1897" s="211"/>
      <c r="M1897" s="211"/>
      <c r="N1897" s="211"/>
      <c r="O1897" s="211"/>
      <c r="P1897" s="211"/>
    </row>
    <row r="1898" spans="1:16" x14ac:dyDescent="0.25">
      <c r="A1898" s="189" t="s">
        <v>8250</v>
      </c>
      <c r="B1898" s="189" t="s">
        <v>8329</v>
      </c>
      <c r="C1898" s="189" t="s">
        <v>358</v>
      </c>
      <c r="D1898" t="s">
        <v>387</v>
      </c>
      <c r="E1898" t="s">
        <v>388</v>
      </c>
      <c r="F1898" s="42" t="s">
        <v>118</v>
      </c>
      <c r="H1898" s="211"/>
      <c r="I1898" s="211"/>
      <c r="J1898" s="211"/>
      <c r="K1898" s="211"/>
      <c r="L1898" s="211"/>
      <c r="M1898" s="211"/>
      <c r="N1898" s="211"/>
      <c r="O1898" s="211"/>
      <c r="P1898" s="211"/>
    </row>
    <row r="1899" spans="1:16" x14ac:dyDescent="0.25">
      <c r="A1899" s="189" t="s">
        <v>8250</v>
      </c>
      <c r="B1899" s="189" t="s">
        <v>8330</v>
      </c>
      <c r="C1899" s="189" t="s">
        <v>358</v>
      </c>
      <c r="D1899" t="s">
        <v>577</v>
      </c>
      <c r="E1899" t="s">
        <v>578</v>
      </c>
      <c r="F1899" s="42" t="s">
        <v>118</v>
      </c>
      <c r="H1899" s="211"/>
      <c r="I1899" s="211"/>
      <c r="J1899" s="211"/>
      <c r="K1899" s="211"/>
      <c r="L1899" s="211"/>
      <c r="M1899" s="211"/>
      <c r="N1899" s="211"/>
      <c r="O1899" s="211"/>
      <c r="P1899" s="211"/>
    </row>
    <row r="1900" spans="1:16" x14ac:dyDescent="0.25">
      <c r="A1900" s="189" t="s">
        <v>8250</v>
      </c>
      <c r="B1900" s="189" t="s">
        <v>8331</v>
      </c>
      <c r="C1900" s="189" t="s">
        <v>358</v>
      </c>
      <c r="D1900" t="s">
        <v>423</v>
      </c>
      <c r="E1900" t="s">
        <v>424</v>
      </c>
      <c r="F1900" s="42" t="s">
        <v>118</v>
      </c>
      <c r="H1900" s="211"/>
      <c r="I1900" s="211"/>
      <c r="J1900" s="211"/>
      <c r="K1900" s="211"/>
      <c r="L1900" s="211"/>
      <c r="M1900" s="211"/>
      <c r="N1900" s="211"/>
      <c r="O1900" s="211"/>
      <c r="P1900" s="211"/>
    </row>
    <row r="1901" spans="1:16" x14ac:dyDescent="0.25">
      <c r="A1901" s="189" t="s">
        <v>8250</v>
      </c>
      <c r="B1901" s="189" t="s">
        <v>8332</v>
      </c>
      <c r="C1901" s="189" t="s">
        <v>358</v>
      </c>
      <c r="D1901" t="s">
        <v>3811</v>
      </c>
      <c r="E1901" t="s">
        <v>3815</v>
      </c>
      <c r="F1901" s="42" t="s">
        <v>118</v>
      </c>
      <c r="H1901" s="211"/>
      <c r="I1901" s="211"/>
      <c r="J1901" s="211"/>
      <c r="K1901" s="211"/>
      <c r="L1901" s="211"/>
      <c r="M1901" s="211"/>
      <c r="N1901" s="211"/>
      <c r="O1901" s="211"/>
      <c r="P1901" s="211"/>
    </row>
    <row r="1902" spans="1:16" x14ac:dyDescent="0.25">
      <c r="A1902" s="189" t="s">
        <v>8333</v>
      </c>
      <c r="B1902" s="189" t="s">
        <v>8334</v>
      </c>
      <c r="C1902" s="189" t="s">
        <v>358</v>
      </c>
      <c r="D1902" t="s">
        <v>294</v>
      </c>
      <c r="E1902" t="s">
        <v>298</v>
      </c>
      <c r="F1902" s="42" t="s">
        <v>170</v>
      </c>
      <c r="H1902" s="211"/>
      <c r="I1902" s="211"/>
      <c r="J1902" s="211"/>
      <c r="K1902" s="211"/>
      <c r="L1902" s="211"/>
      <c r="M1902" s="211"/>
      <c r="N1902" s="211"/>
      <c r="O1902" s="211"/>
      <c r="P1902" s="211"/>
    </row>
    <row r="1903" spans="1:16" x14ac:dyDescent="0.25">
      <c r="A1903" s="189" t="s">
        <v>8333</v>
      </c>
      <c r="B1903" s="189" t="s">
        <v>8335</v>
      </c>
      <c r="C1903" s="189" t="s">
        <v>358</v>
      </c>
      <c r="D1903" t="s">
        <v>294</v>
      </c>
      <c r="E1903" t="s">
        <v>298</v>
      </c>
      <c r="F1903" s="42" t="s">
        <v>170</v>
      </c>
      <c r="H1903" s="211"/>
      <c r="I1903" s="211"/>
      <c r="J1903" s="211"/>
      <c r="K1903" s="211"/>
      <c r="L1903" s="211"/>
      <c r="M1903" s="211"/>
      <c r="N1903" s="211"/>
      <c r="O1903" s="211"/>
      <c r="P1903" s="211"/>
    </row>
    <row r="1904" spans="1:16" x14ac:dyDescent="0.25">
      <c r="A1904" s="189" t="s">
        <v>8333</v>
      </c>
      <c r="B1904" s="189" t="s">
        <v>8336</v>
      </c>
      <c r="C1904" s="189" t="s">
        <v>358</v>
      </c>
      <c r="D1904" t="s">
        <v>294</v>
      </c>
      <c r="E1904" t="s">
        <v>298</v>
      </c>
      <c r="F1904" s="42" t="s">
        <v>170</v>
      </c>
      <c r="H1904" s="211"/>
      <c r="I1904" s="211"/>
      <c r="J1904" s="211"/>
      <c r="K1904" s="211"/>
      <c r="L1904" s="211"/>
      <c r="M1904" s="211"/>
      <c r="N1904" s="211"/>
      <c r="O1904" s="211"/>
      <c r="P1904" s="211"/>
    </row>
    <row r="1905" spans="1:16" x14ac:dyDescent="0.25">
      <c r="A1905" s="189" t="s">
        <v>8333</v>
      </c>
      <c r="B1905" s="189" t="s">
        <v>8337</v>
      </c>
      <c r="C1905" s="189" t="s">
        <v>358</v>
      </c>
      <c r="D1905" t="s">
        <v>294</v>
      </c>
      <c r="E1905" t="s">
        <v>298</v>
      </c>
      <c r="F1905" s="42" t="s">
        <v>170</v>
      </c>
      <c r="H1905" s="211"/>
      <c r="I1905" s="211"/>
      <c r="J1905" s="211"/>
      <c r="K1905" s="211"/>
      <c r="L1905" s="211"/>
      <c r="M1905" s="211"/>
      <c r="N1905" s="211"/>
      <c r="O1905" s="211"/>
      <c r="P1905" s="211"/>
    </row>
    <row r="1906" spans="1:16" x14ac:dyDescent="0.25">
      <c r="A1906" s="189" t="s">
        <v>8333</v>
      </c>
      <c r="B1906" s="189" t="s">
        <v>8338</v>
      </c>
      <c r="C1906" s="189" t="s">
        <v>358</v>
      </c>
      <c r="D1906" t="s">
        <v>294</v>
      </c>
      <c r="E1906" t="s">
        <v>298</v>
      </c>
      <c r="F1906" s="42" t="s">
        <v>170</v>
      </c>
      <c r="H1906" s="211"/>
      <c r="I1906" s="211"/>
      <c r="J1906" s="211"/>
      <c r="K1906" s="211"/>
      <c r="L1906" s="211"/>
      <c r="M1906" s="211"/>
      <c r="N1906" s="211"/>
      <c r="O1906" s="211"/>
      <c r="P1906" s="211"/>
    </row>
    <row r="1907" spans="1:16" x14ac:dyDescent="0.25">
      <c r="A1907" s="189" t="s">
        <v>8333</v>
      </c>
      <c r="B1907" s="189" t="s">
        <v>8339</v>
      </c>
      <c r="C1907" s="189" t="s">
        <v>358</v>
      </c>
      <c r="D1907" t="s">
        <v>294</v>
      </c>
      <c r="E1907" t="s">
        <v>298</v>
      </c>
      <c r="F1907" s="42" t="s">
        <v>170</v>
      </c>
      <c r="H1907" s="211"/>
      <c r="I1907" s="211"/>
      <c r="J1907" s="211"/>
      <c r="K1907" s="211"/>
      <c r="L1907" s="211"/>
      <c r="M1907" s="211"/>
      <c r="N1907" s="211"/>
      <c r="O1907" s="211"/>
      <c r="P1907" s="211"/>
    </row>
    <row r="1908" spans="1:16" x14ac:dyDescent="0.25">
      <c r="A1908" s="189" t="s">
        <v>8333</v>
      </c>
      <c r="B1908" s="189" t="s">
        <v>8340</v>
      </c>
      <c r="C1908" s="189" t="s">
        <v>358</v>
      </c>
      <c r="D1908" t="s">
        <v>328</v>
      </c>
      <c r="E1908" t="s">
        <v>329</v>
      </c>
      <c r="F1908" s="42" t="s">
        <v>170</v>
      </c>
      <c r="H1908" s="211"/>
      <c r="I1908" s="211"/>
      <c r="J1908" s="211"/>
      <c r="K1908" s="211"/>
      <c r="L1908" s="211"/>
      <c r="M1908" s="211"/>
      <c r="N1908" s="211"/>
      <c r="O1908" s="211"/>
      <c r="P1908" s="211"/>
    </row>
    <row r="1909" spans="1:16" x14ac:dyDescent="0.25">
      <c r="A1909" s="189" t="s">
        <v>8333</v>
      </c>
      <c r="B1909" s="189" t="s">
        <v>8341</v>
      </c>
      <c r="C1909" s="189" t="s">
        <v>358</v>
      </c>
      <c r="D1909" t="s">
        <v>301</v>
      </c>
      <c r="E1909" t="s">
        <v>307</v>
      </c>
      <c r="F1909" s="42" t="s">
        <v>170</v>
      </c>
      <c r="H1909" s="211"/>
      <c r="I1909" s="211"/>
      <c r="J1909" s="211"/>
      <c r="K1909" s="211"/>
      <c r="L1909" s="211"/>
      <c r="M1909" s="211"/>
      <c r="N1909" s="211"/>
      <c r="O1909" s="211"/>
      <c r="P1909" s="211"/>
    </row>
    <row r="1910" spans="1:16" x14ac:dyDescent="0.25">
      <c r="A1910" s="189" t="s">
        <v>8333</v>
      </c>
      <c r="B1910" s="189" t="s">
        <v>8342</v>
      </c>
      <c r="C1910" s="189" t="s">
        <v>358</v>
      </c>
      <c r="D1910" t="s">
        <v>326</v>
      </c>
      <c r="E1910" t="s">
        <v>327</v>
      </c>
      <c r="F1910" s="42" t="s">
        <v>170</v>
      </c>
      <c r="H1910" s="211"/>
      <c r="I1910" s="211"/>
      <c r="J1910" s="211"/>
      <c r="K1910" s="211"/>
      <c r="L1910" s="211"/>
      <c r="M1910" s="211"/>
      <c r="N1910" s="211"/>
      <c r="O1910" s="211"/>
      <c r="P1910" s="211"/>
    </row>
    <row r="1911" spans="1:16" x14ac:dyDescent="0.25">
      <c r="A1911" s="189" t="s">
        <v>8333</v>
      </c>
      <c r="B1911" s="189" t="s">
        <v>8343</v>
      </c>
      <c r="C1911" s="189" t="s">
        <v>358</v>
      </c>
      <c r="D1911" t="s">
        <v>387</v>
      </c>
      <c r="E1911" t="s">
        <v>388</v>
      </c>
      <c r="F1911" s="42" t="s">
        <v>118</v>
      </c>
      <c r="H1911" s="211"/>
      <c r="I1911" s="211"/>
      <c r="J1911" s="211"/>
      <c r="K1911" s="211"/>
      <c r="L1911" s="211"/>
      <c r="M1911" s="211"/>
      <c r="N1911" s="211"/>
      <c r="O1911" s="211"/>
      <c r="P1911" s="211"/>
    </row>
    <row r="1912" spans="1:16" x14ac:dyDescent="0.25">
      <c r="A1912" s="189" t="s">
        <v>8333</v>
      </c>
      <c r="B1912" s="189" t="s">
        <v>8344</v>
      </c>
      <c r="C1912" s="189" t="s">
        <v>358</v>
      </c>
      <c r="D1912" t="s">
        <v>301</v>
      </c>
      <c r="E1912" t="s">
        <v>307</v>
      </c>
      <c r="F1912" s="42" t="s">
        <v>170</v>
      </c>
      <c r="H1912" s="211"/>
      <c r="I1912" s="211"/>
      <c r="J1912" s="211"/>
      <c r="K1912" s="211"/>
      <c r="L1912" s="211"/>
      <c r="M1912" s="211"/>
      <c r="N1912" s="211"/>
      <c r="O1912" s="211"/>
      <c r="P1912" s="211"/>
    </row>
    <row r="1913" spans="1:16" x14ac:dyDescent="0.25">
      <c r="A1913" s="189" t="s">
        <v>8333</v>
      </c>
      <c r="B1913" s="189" t="s">
        <v>8345</v>
      </c>
      <c r="C1913" s="189" t="s">
        <v>358</v>
      </c>
      <c r="D1913" t="s">
        <v>301</v>
      </c>
      <c r="E1913" t="s">
        <v>307</v>
      </c>
      <c r="F1913" s="42" t="s">
        <v>170</v>
      </c>
      <c r="H1913" s="211"/>
      <c r="I1913" s="211"/>
      <c r="J1913" s="211"/>
      <c r="K1913" s="211"/>
      <c r="L1913" s="211"/>
      <c r="M1913" s="211"/>
      <c r="N1913" s="211"/>
      <c r="O1913" s="211"/>
      <c r="P1913" s="211"/>
    </row>
    <row r="1914" spans="1:16" x14ac:dyDescent="0.25">
      <c r="A1914" s="189" t="s">
        <v>8333</v>
      </c>
      <c r="B1914" s="189" t="s">
        <v>8346</v>
      </c>
      <c r="C1914" s="189" t="s">
        <v>358</v>
      </c>
      <c r="D1914" t="s">
        <v>322</v>
      </c>
      <c r="E1914" t="s">
        <v>323</v>
      </c>
      <c r="F1914" s="42" t="s">
        <v>170</v>
      </c>
      <c r="H1914" s="211"/>
      <c r="I1914" s="211"/>
      <c r="J1914" s="211"/>
      <c r="K1914" s="211"/>
      <c r="L1914" s="211"/>
      <c r="M1914" s="211"/>
      <c r="N1914" s="211"/>
      <c r="O1914" s="211"/>
      <c r="P1914" s="211"/>
    </row>
    <row r="1915" spans="1:16" x14ac:dyDescent="0.25">
      <c r="A1915" s="189" t="s">
        <v>8333</v>
      </c>
      <c r="B1915" s="189" t="s">
        <v>8347</v>
      </c>
      <c r="C1915" s="189" t="s">
        <v>358</v>
      </c>
      <c r="D1915" t="s">
        <v>328</v>
      </c>
      <c r="E1915" t="s">
        <v>329</v>
      </c>
      <c r="F1915" s="42" t="s">
        <v>170</v>
      </c>
      <c r="H1915" s="211"/>
      <c r="I1915" s="211"/>
      <c r="J1915" s="211"/>
      <c r="K1915" s="211"/>
      <c r="L1915" s="211"/>
      <c r="M1915" s="211"/>
      <c r="N1915" s="211"/>
      <c r="O1915" s="211"/>
      <c r="P1915" s="211"/>
    </row>
    <row r="1916" spans="1:16" x14ac:dyDescent="0.25">
      <c r="A1916" s="189" t="s">
        <v>8333</v>
      </c>
      <c r="B1916" s="189" t="s">
        <v>8348</v>
      </c>
      <c r="C1916" s="189" t="s">
        <v>358</v>
      </c>
      <c r="D1916" t="s">
        <v>3262</v>
      </c>
      <c r="E1916" t="s">
        <v>3264</v>
      </c>
      <c r="F1916" s="42" t="s">
        <v>170</v>
      </c>
      <c r="H1916" s="211"/>
      <c r="I1916" s="211"/>
      <c r="J1916" s="211"/>
      <c r="K1916" s="211"/>
      <c r="L1916" s="211"/>
      <c r="M1916" s="211"/>
      <c r="N1916" s="211"/>
      <c r="O1916" s="211"/>
      <c r="P1916" s="211"/>
    </row>
    <row r="1917" spans="1:16" x14ac:dyDescent="0.25">
      <c r="A1917" s="189" t="s">
        <v>8333</v>
      </c>
      <c r="B1917" s="189" t="s">
        <v>8349</v>
      </c>
      <c r="C1917" s="189" t="s">
        <v>358</v>
      </c>
      <c r="D1917" t="s">
        <v>413</v>
      </c>
      <c r="E1917" t="s">
        <v>414</v>
      </c>
      <c r="F1917" s="42" t="s">
        <v>118</v>
      </c>
      <c r="H1917" s="211"/>
      <c r="I1917" s="211"/>
      <c r="J1917" s="211"/>
      <c r="K1917" s="211"/>
      <c r="L1917" s="211"/>
      <c r="M1917" s="211"/>
      <c r="N1917" s="211"/>
      <c r="O1917" s="211"/>
      <c r="P1917" s="211"/>
    </row>
    <row r="1918" spans="1:16" x14ac:dyDescent="0.25">
      <c r="A1918" s="189" t="s">
        <v>8333</v>
      </c>
      <c r="B1918" s="189" t="s">
        <v>8350</v>
      </c>
      <c r="C1918" s="189" t="s">
        <v>358</v>
      </c>
      <c r="D1918" t="s">
        <v>290</v>
      </c>
      <c r="E1918" t="s">
        <v>291</v>
      </c>
      <c r="F1918" s="42" t="s">
        <v>170</v>
      </c>
      <c r="H1918" s="211"/>
      <c r="I1918" s="211"/>
      <c r="J1918" s="211"/>
      <c r="K1918" s="211"/>
      <c r="L1918" s="211"/>
      <c r="M1918" s="211"/>
      <c r="N1918" s="211"/>
      <c r="O1918" s="211"/>
      <c r="P1918" s="211"/>
    </row>
    <row r="1919" spans="1:16" x14ac:dyDescent="0.25">
      <c r="A1919" s="189" t="s">
        <v>8333</v>
      </c>
      <c r="B1919" s="189" t="s">
        <v>8351</v>
      </c>
      <c r="C1919" s="189" t="s">
        <v>358</v>
      </c>
      <c r="D1919" t="s">
        <v>6107</v>
      </c>
      <c r="E1919" t="s">
        <v>551</v>
      </c>
      <c r="F1919" s="42" t="s">
        <v>118</v>
      </c>
      <c r="H1919" s="211"/>
      <c r="I1919" s="211"/>
      <c r="J1919" s="211"/>
      <c r="K1919" s="211"/>
      <c r="L1919" s="211"/>
      <c r="M1919" s="211"/>
      <c r="N1919" s="211"/>
      <c r="O1919" s="211"/>
      <c r="P1919" s="211"/>
    </row>
    <row r="1920" spans="1:16" x14ac:dyDescent="0.25">
      <c r="A1920" s="189" t="s">
        <v>8333</v>
      </c>
      <c r="B1920" s="189" t="s">
        <v>8352</v>
      </c>
      <c r="C1920" s="189" t="s">
        <v>358</v>
      </c>
      <c r="D1920" t="s">
        <v>1239</v>
      </c>
      <c r="E1920" t="s">
        <v>1241</v>
      </c>
      <c r="F1920" s="42" t="s">
        <v>170</v>
      </c>
      <c r="H1920" s="211"/>
      <c r="I1920" s="211"/>
      <c r="J1920" s="211"/>
      <c r="K1920" s="211"/>
      <c r="L1920" s="211"/>
      <c r="M1920" s="211"/>
      <c r="N1920" s="211"/>
      <c r="O1920" s="211"/>
      <c r="P1920" s="211"/>
    </row>
    <row r="1921" spans="1:16" x14ac:dyDescent="0.25">
      <c r="A1921" s="189" t="s">
        <v>8333</v>
      </c>
      <c r="B1921" s="189" t="s">
        <v>8353</v>
      </c>
      <c r="C1921" s="189" t="s">
        <v>358</v>
      </c>
      <c r="D1921" t="s">
        <v>292</v>
      </c>
      <c r="E1921" t="s">
        <v>293</v>
      </c>
      <c r="F1921" s="42" t="s">
        <v>170</v>
      </c>
      <c r="H1921" s="211"/>
      <c r="I1921" s="211"/>
      <c r="J1921" s="211"/>
      <c r="K1921" s="211"/>
      <c r="L1921" s="211"/>
      <c r="M1921" s="211"/>
      <c r="N1921" s="211"/>
      <c r="O1921" s="211"/>
      <c r="P1921" s="211"/>
    </row>
    <row r="1922" spans="1:16" x14ac:dyDescent="0.25">
      <c r="A1922" s="189" t="s">
        <v>8333</v>
      </c>
      <c r="B1922" s="189" t="s">
        <v>8354</v>
      </c>
      <c r="C1922" s="189" t="s">
        <v>358</v>
      </c>
      <c r="D1922" t="s">
        <v>12886</v>
      </c>
      <c r="E1922" t="s">
        <v>12887</v>
      </c>
      <c r="F1922" s="42" t="s">
        <v>170</v>
      </c>
      <c r="H1922" s="211"/>
      <c r="I1922" s="211"/>
      <c r="J1922" s="211"/>
      <c r="K1922" s="211"/>
      <c r="L1922" s="211"/>
      <c r="M1922" s="211"/>
      <c r="N1922" s="211"/>
      <c r="O1922" s="211"/>
      <c r="P1922" s="211"/>
    </row>
    <row r="1923" spans="1:16" x14ac:dyDescent="0.25">
      <c r="A1923" s="189" t="s">
        <v>8333</v>
      </c>
      <c r="B1923" s="189" t="s">
        <v>8355</v>
      </c>
      <c r="C1923" s="189" t="s">
        <v>358</v>
      </c>
      <c r="D1923" t="s">
        <v>301</v>
      </c>
      <c r="E1923" t="s">
        <v>307</v>
      </c>
      <c r="F1923" s="42" t="s">
        <v>170</v>
      </c>
      <c r="H1923" s="211"/>
      <c r="I1923" s="211"/>
      <c r="J1923" s="211"/>
      <c r="K1923" s="211"/>
      <c r="L1923" s="211"/>
      <c r="M1923" s="211"/>
      <c r="N1923" s="211"/>
      <c r="O1923" s="211"/>
      <c r="P1923" s="211"/>
    </row>
    <row r="1924" spans="1:16" x14ac:dyDescent="0.25">
      <c r="A1924" s="189" t="s">
        <v>8333</v>
      </c>
      <c r="B1924" s="189" t="s">
        <v>8356</v>
      </c>
      <c r="C1924" s="189" t="s">
        <v>358</v>
      </c>
      <c r="D1924" t="s">
        <v>294</v>
      </c>
      <c r="E1924" t="s">
        <v>351</v>
      </c>
      <c r="F1924" s="42" t="s">
        <v>170</v>
      </c>
      <c r="H1924" s="211"/>
      <c r="I1924" s="211"/>
      <c r="J1924" s="211"/>
      <c r="K1924" s="211"/>
      <c r="L1924" s="211"/>
      <c r="M1924" s="211"/>
      <c r="N1924" s="211"/>
      <c r="O1924" s="211"/>
      <c r="P1924" s="211"/>
    </row>
    <row r="1925" spans="1:16" x14ac:dyDescent="0.25">
      <c r="A1925" s="189" t="s">
        <v>8333</v>
      </c>
      <c r="B1925" s="189" t="s">
        <v>8357</v>
      </c>
      <c r="C1925" s="189" t="s">
        <v>358</v>
      </c>
      <c r="D1925" t="s">
        <v>328</v>
      </c>
      <c r="E1925" t="s">
        <v>349</v>
      </c>
      <c r="F1925" s="42" t="s">
        <v>170</v>
      </c>
      <c r="H1925" s="211"/>
      <c r="I1925" s="211"/>
      <c r="J1925" s="211"/>
      <c r="K1925" s="211"/>
      <c r="L1925" s="211"/>
      <c r="M1925" s="211"/>
      <c r="N1925" s="211"/>
      <c r="O1925" s="211"/>
      <c r="P1925" s="211"/>
    </row>
    <row r="1926" spans="1:16" x14ac:dyDescent="0.25">
      <c r="A1926" s="189" t="s">
        <v>8333</v>
      </c>
      <c r="B1926" s="189" t="s">
        <v>8358</v>
      </c>
      <c r="C1926" s="189" t="s">
        <v>358</v>
      </c>
      <c r="D1926" t="s">
        <v>328</v>
      </c>
      <c r="E1926" t="s">
        <v>349</v>
      </c>
      <c r="F1926" s="42" t="s">
        <v>170</v>
      </c>
      <c r="H1926" s="211"/>
      <c r="I1926" s="211"/>
      <c r="J1926" s="211"/>
      <c r="K1926" s="211"/>
      <c r="L1926" s="211"/>
      <c r="M1926" s="211"/>
      <c r="N1926" s="211"/>
      <c r="O1926" s="211"/>
      <c r="P1926" s="211"/>
    </row>
    <row r="1927" spans="1:16" x14ac:dyDescent="0.25">
      <c r="A1927" s="189" t="s">
        <v>8333</v>
      </c>
      <c r="B1927" s="189" t="s">
        <v>8359</v>
      </c>
      <c r="C1927" s="189" t="s">
        <v>358</v>
      </c>
      <c r="D1927" t="s">
        <v>328</v>
      </c>
      <c r="E1927" t="s">
        <v>349</v>
      </c>
      <c r="F1927" s="42" t="s">
        <v>170</v>
      </c>
      <c r="H1927" s="211"/>
      <c r="I1927" s="211"/>
      <c r="J1927" s="211"/>
      <c r="K1927" s="211"/>
      <c r="L1927" s="211"/>
      <c r="M1927" s="211"/>
      <c r="N1927" s="211"/>
      <c r="O1927" s="211"/>
      <c r="P1927" s="211"/>
    </row>
    <row r="1928" spans="1:16" x14ac:dyDescent="0.25">
      <c r="A1928" s="189" t="s">
        <v>8333</v>
      </c>
      <c r="B1928" s="189" t="s">
        <v>8360</v>
      </c>
      <c r="C1928" s="189" t="s">
        <v>358</v>
      </c>
      <c r="D1928" t="s">
        <v>301</v>
      </c>
      <c r="E1928" t="s">
        <v>307</v>
      </c>
      <c r="F1928" s="42" t="s">
        <v>170</v>
      </c>
      <c r="H1928" s="211"/>
      <c r="I1928" s="211"/>
      <c r="J1928" s="211"/>
      <c r="K1928" s="211"/>
      <c r="L1928" s="211"/>
      <c r="M1928" s="211"/>
      <c r="N1928" s="211"/>
      <c r="O1928" s="211"/>
      <c r="P1928" s="211"/>
    </row>
    <row r="1929" spans="1:16" x14ac:dyDescent="0.25">
      <c r="A1929" s="189" t="s">
        <v>8333</v>
      </c>
      <c r="B1929" s="189" t="s">
        <v>8361</v>
      </c>
      <c r="C1929" s="189" t="s">
        <v>358</v>
      </c>
      <c r="D1929" t="s">
        <v>296</v>
      </c>
      <c r="E1929" t="s">
        <v>336</v>
      </c>
      <c r="F1929" s="42" t="s">
        <v>170</v>
      </c>
      <c r="H1929" s="211"/>
      <c r="I1929" s="211"/>
      <c r="J1929" s="211"/>
      <c r="K1929" s="211"/>
      <c r="L1929" s="211"/>
      <c r="M1929" s="211"/>
      <c r="N1929" s="211"/>
      <c r="O1929" s="211"/>
      <c r="P1929" s="211"/>
    </row>
    <row r="1930" spans="1:16" x14ac:dyDescent="0.25">
      <c r="A1930" s="189" t="s">
        <v>8333</v>
      </c>
      <c r="B1930" s="189" t="s">
        <v>8362</v>
      </c>
      <c r="C1930" s="189" t="s">
        <v>358</v>
      </c>
      <c r="D1930" t="s">
        <v>328</v>
      </c>
      <c r="E1930" t="s">
        <v>349</v>
      </c>
      <c r="F1930" s="42" t="s">
        <v>170</v>
      </c>
      <c r="H1930" s="211"/>
      <c r="I1930" s="211"/>
      <c r="J1930" s="211"/>
      <c r="K1930" s="211"/>
      <c r="L1930" s="211"/>
      <c r="M1930" s="211"/>
      <c r="N1930" s="211"/>
      <c r="O1930" s="211"/>
      <c r="P1930" s="211"/>
    </row>
    <row r="1931" spans="1:16" x14ac:dyDescent="0.25">
      <c r="A1931" s="189" t="s">
        <v>8333</v>
      </c>
      <c r="B1931" s="189" t="s">
        <v>8363</v>
      </c>
      <c r="C1931" s="189" t="s">
        <v>358</v>
      </c>
      <c r="D1931" t="s">
        <v>301</v>
      </c>
      <c r="E1931" t="s">
        <v>307</v>
      </c>
      <c r="F1931" s="42" t="s">
        <v>170</v>
      </c>
      <c r="H1931" s="211"/>
      <c r="I1931" s="211"/>
      <c r="J1931" s="211"/>
      <c r="K1931" s="211"/>
      <c r="L1931" s="211"/>
      <c r="M1931" s="211"/>
      <c r="N1931" s="211"/>
      <c r="O1931" s="211"/>
      <c r="P1931" s="211"/>
    </row>
    <row r="1932" spans="1:16" x14ac:dyDescent="0.25">
      <c r="A1932" s="189" t="s">
        <v>8333</v>
      </c>
      <c r="B1932" s="189" t="s">
        <v>8364</v>
      </c>
      <c r="C1932" s="189" t="s">
        <v>358</v>
      </c>
      <c r="D1932" t="s">
        <v>328</v>
      </c>
      <c r="E1932" t="s">
        <v>349</v>
      </c>
      <c r="F1932" s="42" t="s">
        <v>170</v>
      </c>
      <c r="H1932" s="211"/>
      <c r="I1932" s="211"/>
      <c r="J1932" s="211"/>
      <c r="K1932" s="211"/>
      <c r="L1932" s="211"/>
      <c r="M1932" s="211"/>
      <c r="N1932" s="211"/>
      <c r="O1932" s="211"/>
      <c r="P1932" s="211"/>
    </row>
    <row r="1933" spans="1:16" x14ac:dyDescent="0.25">
      <c r="A1933" s="189" t="s">
        <v>8333</v>
      </c>
      <c r="B1933" s="189" t="s">
        <v>8365</v>
      </c>
      <c r="C1933" s="189" t="s">
        <v>358</v>
      </c>
      <c r="D1933" t="s">
        <v>301</v>
      </c>
      <c r="E1933" t="s">
        <v>307</v>
      </c>
      <c r="F1933" s="42" t="s">
        <v>170</v>
      </c>
      <c r="H1933" s="211"/>
      <c r="I1933" s="211"/>
      <c r="J1933" s="211"/>
      <c r="K1933" s="211"/>
      <c r="L1933" s="211"/>
      <c r="M1933" s="211"/>
      <c r="N1933" s="211"/>
      <c r="O1933" s="211"/>
      <c r="P1933" s="211"/>
    </row>
    <row r="1934" spans="1:16" x14ac:dyDescent="0.25">
      <c r="A1934" s="189" t="s">
        <v>8333</v>
      </c>
      <c r="B1934" s="189" t="s">
        <v>8366</v>
      </c>
      <c r="C1934" s="189" t="s">
        <v>358</v>
      </c>
      <c r="D1934" t="s">
        <v>328</v>
      </c>
      <c r="E1934" t="s">
        <v>329</v>
      </c>
      <c r="F1934" s="42" t="s">
        <v>170</v>
      </c>
      <c r="H1934" s="211"/>
      <c r="I1934" s="211"/>
      <c r="J1934" s="211"/>
      <c r="K1934" s="211"/>
      <c r="L1934" s="211"/>
      <c r="M1934" s="211"/>
      <c r="N1934" s="211"/>
      <c r="O1934" s="211"/>
      <c r="P1934" s="211"/>
    </row>
    <row r="1935" spans="1:16" x14ac:dyDescent="0.25">
      <c r="A1935" s="189" t="s">
        <v>8333</v>
      </c>
      <c r="B1935" s="189" t="s">
        <v>8367</v>
      </c>
      <c r="C1935" s="189" t="s">
        <v>358</v>
      </c>
      <c r="D1935" t="s">
        <v>301</v>
      </c>
      <c r="E1935" t="s">
        <v>307</v>
      </c>
      <c r="F1935" s="42" t="s">
        <v>170</v>
      </c>
      <c r="H1935" s="211"/>
      <c r="I1935" s="211"/>
      <c r="J1935" s="211"/>
      <c r="K1935" s="211"/>
      <c r="L1935" s="211"/>
      <c r="M1935" s="211"/>
      <c r="N1935" s="211"/>
      <c r="O1935" s="211"/>
      <c r="P1935" s="211"/>
    </row>
    <row r="1936" spans="1:16" x14ac:dyDescent="0.25">
      <c r="A1936" s="189" t="s">
        <v>8333</v>
      </c>
      <c r="B1936" s="189" t="s">
        <v>8368</v>
      </c>
      <c r="C1936" s="189" t="s">
        <v>358</v>
      </c>
      <c r="D1936" t="s">
        <v>301</v>
      </c>
      <c r="E1936" t="s">
        <v>307</v>
      </c>
      <c r="F1936" s="42" t="s">
        <v>170</v>
      </c>
      <c r="H1936" s="211"/>
      <c r="I1936" s="211"/>
      <c r="J1936" s="211"/>
      <c r="K1936" s="211"/>
      <c r="L1936" s="211"/>
      <c r="M1936" s="211"/>
      <c r="N1936" s="211"/>
      <c r="O1936" s="211"/>
      <c r="P1936" s="211"/>
    </row>
    <row r="1937" spans="1:16" x14ac:dyDescent="0.25">
      <c r="A1937" s="189" t="s">
        <v>8333</v>
      </c>
      <c r="B1937" s="189" t="s">
        <v>8369</v>
      </c>
      <c r="C1937" s="189" t="s">
        <v>358</v>
      </c>
      <c r="D1937" t="s">
        <v>301</v>
      </c>
      <c r="E1937" t="s">
        <v>307</v>
      </c>
      <c r="F1937" s="42" t="s">
        <v>170</v>
      </c>
      <c r="H1937" s="211"/>
      <c r="I1937" s="211"/>
      <c r="J1937" s="211"/>
      <c r="K1937" s="211"/>
      <c r="L1937" s="211"/>
      <c r="M1937" s="211"/>
      <c r="N1937" s="211"/>
      <c r="O1937" s="211"/>
      <c r="P1937" s="211"/>
    </row>
    <row r="1938" spans="1:16" x14ac:dyDescent="0.25">
      <c r="A1938" s="189" t="s">
        <v>8333</v>
      </c>
      <c r="B1938" s="189" t="s">
        <v>8370</v>
      </c>
      <c r="C1938" s="189" t="s">
        <v>358</v>
      </c>
      <c r="D1938" t="s">
        <v>301</v>
      </c>
      <c r="E1938" t="s">
        <v>307</v>
      </c>
      <c r="F1938" s="42" t="s">
        <v>360</v>
      </c>
      <c r="H1938" s="211"/>
      <c r="I1938" s="211"/>
      <c r="J1938" s="211"/>
      <c r="K1938" s="211"/>
      <c r="L1938" s="211"/>
      <c r="M1938" s="211"/>
      <c r="N1938" s="211"/>
      <c r="O1938" s="211"/>
      <c r="P1938" s="211"/>
    </row>
    <row r="1939" spans="1:16" x14ac:dyDescent="0.25">
      <c r="A1939" s="189" t="s">
        <v>8333</v>
      </c>
      <c r="B1939" s="189" t="s">
        <v>8371</v>
      </c>
      <c r="C1939" s="189" t="s">
        <v>358</v>
      </c>
      <c r="D1939" t="s">
        <v>301</v>
      </c>
      <c r="E1939" t="s">
        <v>307</v>
      </c>
      <c r="F1939" s="42" t="s">
        <v>170</v>
      </c>
      <c r="H1939" s="211"/>
      <c r="I1939" s="211"/>
      <c r="J1939" s="211"/>
      <c r="K1939" s="211"/>
      <c r="L1939" s="211"/>
      <c r="M1939" s="211"/>
      <c r="N1939" s="211"/>
      <c r="O1939" s="211"/>
      <c r="P1939" s="211"/>
    </row>
    <row r="1940" spans="1:16" x14ac:dyDescent="0.25">
      <c r="A1940" s="189" t="s">
        <v>8333</v>
      </c>
      <c r="B1940" s="189" t="s">
        <v>8372</v>
      </c>
      <c r="C1940" s="189" t="s">
        <v>358</v>
      </c>
      <c r="D1940" t="s">
        <v>328</v>
      </c>
      <c r="E1940" t="s">
        <v>329</v>
      </c>
      <c r="F1940" s="42" t="s">
        <v>170</v>
      </c>
      <c r="H1940" s="211"/>
      <c r="I1940" s="211"/>
      <c r="J1940" s="211"/>
      <c r="K1940" s="211"/>
      <c r="L1940" s="211"/>
      <c r="M1940" s="211"/>
      <c r="N1940" s="211"/>
      <c r="O1940" s="211"/>
      <c r="P1940" s="211"/>
    </row>
    <row r="1941" spans="1:16" x14ac:dyDescent="0.25">
      <c r="A1941" s="189" t="s">
        <v>8333</v>
      </c>
      <c r="B1941" s="189" t="s">
        <v>8373</v>
      </c>
      <c r="C1941" s="189" t="s">
        <v>358</v>
      </c>
      <c r="D1941" t="s">
        <v>326</v>
      </c>
      <c r="E1941" t="s">
        <v>327</v>
      </c>
      <c r="F1941" s="42" t="s">
        <v>170</v>
      </c>
      <c r="H1941" s="211"/>
      <c r="I1941" s="211"/>
      <c r="J1941" s="211"/>
      <c r="K1941" s="211"/>
      <c r="L1941" s="211"/>
      <c r="M1941" s="211"/>
      <c r="N1941" s="211"/>
      <c r="O1941" s="211"/>
      <c r="P1941" s="211"/>
    </row>
    <row r="1942" spans="1:16" x14ac:dyDescent="0.25">
      <c r="A1942" s="189" t="s">
        <v>8333</v>
      </c>
      <c r="B1942" s="189" t="s">
        <v>8374</v>
      </c>
      <c r="C1942" s="189" t="s">
        <v>358</v>
      </c>
      <c r="D1942" t="s">
        <v>301</v>
      </c>
      <c r="E1942" t="s">
        <v>307</v>
      </c>
      <c r="F1942" s="42" t="s">
        <v>170</v>
      </c>
      <c r="H1942" s="211"/>
      <c r="I1942" s="211"/>
      <c r="J1942" s="211"/>
      <c r="K1942" s="211"/>
      <c r="L1942" s="211"/>
      <c r="M1942" s="211"/>
      <c r="N1942" s="211"/>
      <c r="O1942" s="211"/>
      <c r="P1942" s="211"/>
    </row>
    <row r="1943" spans="1:16" x14ac:dyDescent="0.25">
      <c r="A1943" s="189" t="s">
        <v>8333</v>
      </c>
      <c r="B1943" s="189" t="s">
        <v>8375</v>
      </c>
      <c r="C1943" s="189" t="s">
        <v>358</v>
      </c>
      <c r="D1943" t="s">
        <v>2202</v>
      </c>
      <c r="E1943" t="s">
        <v>3269</v>
      </c>
      <c r="F1943" s="42" t="s">
        <v>170</v>
      </c>
      <c r="H1943" s="211"/>
      <c r="I1943" s="211"/>
      <c r="J1943" s="211"/>
      <c r="K1943" s="211"/>
      <c r="L1943" s="211"/>
      <c r="M1943" s="211"/>
      <c r="N1943" s="211"/>
      <c r="O1943" s="211"/>
      <c r="P1943" s="211"/>
    </row>
    <row r="1944" spans="1:16" x14ac:dyDescent="0.25">
      <c r="A1944" s="189" t="s">
        <v>8333</v>
      </c>
      <c r="B1944" s="189" t="s">
        <v>8376</v>
      </c>
      <c r="C1944" s="189" t="s">
        <v>358</v>
      </c>
      <c r="D1944" t="s">
        <v>2202</v>
      </c>
      <c r="E1944" t="s">
        <v>3269</v>
      </c>
      <c r="F1944" s="42" t="s">
        <v>170</v>
      </c>
      <c r="H1944" s="211"/>
      <c r="I1944" s="211"/>
      <c r="J1944" s="211"/>
      <c r="K1944" s="211"/>
      <c r="L1944" s="211"/>
      <c r="M1944" s="211"/>
      <c r="N1944" s="211"/>
      <c r="O1944" s="211"/>
      <c r="P1944" s="211"/>
    </row>
    <row r="1945" spans="1:16" x14ac:dyDescent="0.25">
      <c r="A1945" s="189" t="s">
        <v>8333</v>
      </c>
      <c r="B1945" s="189" t="s">
        <v>8377</v>
      </c>
      <c r="C1945" s="189" t="s">
        <v>358</v>
      </c>
      <c r="D1945" t="s">
        <v>294</v>
      </c>
      <c r="E1945" t="s">
        <v>298</v>
      </c>
      <c r="F1945" s="42" t="s">
        <v>170</v>
      </c>
      <c r="H1945" s="211"/>
      <c r="I1945" s="211"/>
      <c r="J1945" s="211"/>
      <c r="K1945" s="211"/>
      <c r="L1945" s="211"/>
      <c r="M1945" s="211"/>
      <c r="N1945" s="211"/>
      <c r="O1945" s="211"/>
      <c r="P1945" s="211"/>
    </row>
    <row r="1946" spans="1:16" x14ac:dyDescent="0.25">
      <c r="A1946" s="189" t="s">
        <v>8333</v>
      </c>
      <c r="B1946" s="189" t="s">
        <v>8378</v>
      </c>
      <c r="C1946" s="189" t="s">
        <v>358</v>
      </c>
      <c r="D1946" t="s">
        <v>294</v>
      </c>
      <c r="E1946" t="s">
        <v>298</v>
      </c>
      <c r="F1946" s="42" t="s">
        <v>170</v>
      </c>
      <c r="H1946" s="211"/>
      <c r="I1946" s="211"/>
      <c r="J1946" s="211"/>
      <c r="K1946" s="211"/>
      <c r="L1946" s="211"/>
      <c r="M1946" s="211"/>
      <c r="N1946" s="211"/>
      <c r="O1946" s="211"/>
      <c r="P1946" s="211"/>
    </row>
    <row r="1947" spans="1:16" x14ac:dyDescent="0.25">
      <c r="A1947" s="189" t="s">
        <v>8333</v>
      </c>
      <c r="B1947" s="189" t="s">
        <v>8379</v>
      </c>
      <c r="C1947" s="189" t="s">
        <v>358</v>
      </c>
      <c r="D1947" t="s">
        <v>345</v>
      </c>
      <c r="E1947" t="s">
        <v>346</v>
      </c>
      <c r="F1947" s="42" t="s">
        <v>170</v>
      </c>
      <c r="H1947" s="211"/>
      <c r="I1947" s="211"/>
      <c r="J1947" s="211"/>
      <c r="K1947" s="211"/>
      <c r="L1947" s="211"/>
      <c r="M1947" s="211"/>
      <c r="N1947" s="211"/>
      <c r="O1947" s="211"/>
      <c r="P1947" s="211"/>
    </row>
    <row r="1948" spans="1:16" x14ac:dyDescent="0.25">
      <c r="A1948" s="189" t="s">
        <v>8333</v>
      </c>
      <c r="B1948" s="189" t="s">
        <v>8380</v>
      </c>
      <c r="C1948" s="189" t="s">
        <v>358</v>
      </c>
      <c r="D1948" t="s">
        <v>294</v>
      </c>
      <c r="E1948" t="s">
        <v>298</v>
      </c>
      <c r="F1948" s="42" t="s">
        <v>170</v>
      </c>
      <c r="H1948" s="211"/>
      <c r="I1948" s="211"/>
      <c r="J1948" s="211"/>
      <c r="K1948" s="211"/>
      <c r="L1948" s="211"/>
      <c r="M1948" s="211"/>
      <c r="N1948" s="211"/>
      <c r="O1948" s="211"/>
      <c r="P1948" s="211"/>
    </row>
    <row r="1949" spans="1:16" x14ac:dyDescent="0.25">
      <c r="A1949" s="189" t="s">
        <v>8333</v>
      </c>
      <c r="B1949" s="189" t="s">
        <v>8381</v>
      </c>
      <c r="C1949" s="189" t="s">
        <v>358</v>
      </c>
      <c r="D1949" t="s">
        <v>343</v>
      </c>
      <c r="E1949" t="s">
        <v>6106</v>
      </c>
      <c r="F1949" s="42" t="s">
        <v>170</v>
      </c>
      <c r="H1949" s="211"/>
      <c r="I1949" s="211"/>
      <c r="J1949" s="211"/>
      <c r="K1949" s="211"/>
      <c r="L1949" s="211"/>
      <c r="M1949" s="211"/>
      <c r="N1949" s="211"/>
      <c r="O1949" s="211"/>
      <c r="P1949" s="211"/>
    </row>
    <row r="1950" spans="1:16" x14ac:dyDescent="0.25">
      <c r="A1950" s="189" t="s">
        <v>8333</v>
      </c>
      <c r="B1950" s="189" t="s">
        <v>8382</v>
      </c>
      <c r="C1950" s="189" t="s">
        <v>358</v>
      </c>
      <c r="D1950" t="s">
        <v>343</v>
      </c>
      <c r="E1950" t="s">
        <v>6106</v>
      </c>
      <c r="F1950" s="42" t="s">
        <v>170</v>
      </c>
      <c r="H1950" s="211"/>
      <c r="I1950" s="211"/>
      <c r="J1950" s="211"/>
      <c r="K1950" s="211"/>
      <c r="L1950" s="211"/>
      <c r="M1950" s="211"/>
      <c r="N1950" s="211"/>
      <c r="O1950" s="211"/>
      <c r="P1950" s="211"/>
    </row>
    <row r="1951" spans="1:16" x14ac:dyDescent="0.25">
      <c r="A1951" s="189" t="s">
        <v>8333</v>
      </c>
      <c r="B1951" s="189" t="s">
        <v>8383</v>
      </c>
      <c r="C1951" s="189" t="s">
        <v>358</v>
      </c>
      <c r="D1951" t="s">
        <v>343</v>
      </c>
      <c r="E1951" t="s">
        <v>6106</v>
      </c>
      <c r="F1951" s="42" t="s">
        <v>170</v>
      </c>
      <c r="H1951" s="211"/>
      <c r="I1951" s="211"/>
      <c r="J1951" s="211"/>
      <c r="K1951" s="211"/>
      <c r="L1951" s="211"/>
      <c r="M1951" s="211"/>
      <c r="N1951" s="211"/>
      <c r="O1951" s="211"/>
      <c r="P1951" s="211"/>
    </row>
    <row r="1952" spans="1:16" x14ac:dyDescent="0.25">
      <c r="A1952" s="189" t="s">
        <v>8333</v>
      </c>
      <c r="B1952" s="189" t="s">
        <v>8384</v>
      </c>
      <c r="C1952" s="189" t="s">
        <v>358</v>
      </c>
      <c r="D1952" t="s">
        <v>339</v>
      </c>
      <c r="E1952" t="s">
        <v>340</v>
      </c>
      <c r="F1952" s="42" t="s">
        <v>170</v>
      </c>
      <c r="H1952" s="211"/>
      <c r="I1952" s="211"/>
      <c r="J1952" s="211"/>
      <c r="K1952" s="211"/>
      <c r="L1952" s="211"/>
      <c r="M1952" s="211"/>
      <c r="N1952" s="211"/>
      <c r="O1952" s="211"/>
      <c r="P1952" s="211"/>
    </row>
    <row r="1953" spans="1:16" x14ac:dyDescent="0.25">
      <c r="A1953" s="189" t="s">
        <v>8333</v>
      </c>
      <c r="B1953" s="189" t="s">
        <v>8385</v>
      </c>
      <c r="C1953" s="189" t="s">
        <v>358</v>
      </c>
      <c r="D1953" t="s">
        <v>339</v>
      </c>
      <c r="E1953" t="s">
        <v>340</v>
      </c>
      <c r="F1953" s="42" t="s">
        <v>170</v>
      </c>
      <c r="H1953" s="211"/>
      <c r="I1953" s="211"/>
      <c r="J1953" s="211"/>
      <c r="K1953" s="211"/>
      <c r="L1953" s="211"/>
      <c r="M1953" s="211"/>
      <c r="N1953" s="211"/>
      <c r="O1953" s="211"/>
      <c r="P1953" s="211"/>
    </row>
    <row r="1954" spans="1:16" x14ac:dyDescent="0.25">
      <c r="A1954" s="189" t="s">
        <v>8333</v>
      </c>
      <c r="B1954" s="189" t="s">
        <v>8386</v>
      </c>
      <c r="C1954" s="189" t="s">
        <v>358</v>
      </c>
      <c r="D1954" t="s">
        <v>341</v>
      </c>
      <c r="E1954" t="s">
        <v>342</v>
      </c>
      <c r="F1954" s="42" t="s">
        <v>170</v>
      </c>
      <c r="H1954" s="211"/>
      <c r="I1954" s="211"/>
      <c r="J1954" s="211"/>
      <c r="K1954" s="211"/>
      <c r="L1954" s="211"/>
      <c r="M1954" s="211"/>
      <c r="N1954" s="211"/>
      <c r="O1954" s="211"/>
      <c r="P1954" s="211"/>
    </row>
    <row r="1955" spans="1:16" x14ac:dyDescent="0.25">
      <c r="A1955" s="189" t="s">
        <v>8333</v>
      </c>
      <c r="B1955" s="189" t="s">
        <v>8387</v>
      </c>
      <c r="C1955" s="189" t="s">
        <v>358</v>
      </c>
      <c r="D1955" t="s">
        <v>343</v>
      </c>
      <c r="E1955" t="s">
        <v>6106</v>
      </c>
      <c r="F1955" s="42" t="s">
        <v>170</v>
      </c>
      <c r="H1955" s="211"/>
      <c r="I1955" s="211"/>
      <c r="J1955" s="211"/>
      <c r="K1955" s="211"/>
      <c r="L1955" s="211"/>
      <c r="M1955" s="211"/>
      <c r="N1955" s="211"/>
      <c r="O1955" s="211"/>
      <c r="P1955" s="211"/>
    </row>
    <row r="1956" spans="1:16" x14ac:dyDescent="0.25">
      <c r="A1956" s="189" t="s">
        <v>8333</v>
      </c>
      <c r="B1956" s="189" t="s">
        <v>8388</v>
      </c>
      <c r="C1956" s="189" t="s">
        <v>358</v>
      </c>
      <c r="D1956" t="s">
        <v>343</v>
      </c>
      <c r="E1956" t="s">
        <v>6106</v>
      </c>
      <c r="F1956" s="42" t="s">
        <v>170</v>
      </c>
      <c r="H1956" s="211"/>
      <c r="I1956" s="211"/>
      <c r="J1956" s="211"/>
      <c r="K1956" s="211"/>
      <c r="L1956" s="211"/>
      <c r="M1956" s="211"/>
      <c r="N1956" s="211"/>
      <c r="O1956" s="211"/>
      <c r="P1956" s="211"/>
    </row>
    <row r="1957" spans="1:16" x14ac:dyDescent="0.25">
      <c r="A1957" s="189" t="s">
        <v>8333</v>
      </c>
      <c r="B1957" s="189" t="s">
        <v>8389</v>
      </c>
      <c r="C1957" s="189" t="s">
        <v>358</v>
      </c>
      <c r="D1957" t="s">
        <v>295</v>
      </c>
      <c r="E1957" t="s">
        <v>532</v>
      </c>
      <c r="F1957" s="42" t="s">
        <v>170</v>
      </c>
      <c r="H1957" s="211"/>
      <c r="I1957" s="211"/>
      <c r="J1957" s="211"/>
      <c r="K1957" s="211"/>
      <c r="L1957" s="211"/>
      <c r="M1957" s="211"/>
      <c r="N1957" s="211"/>
      <c r="O1957" s="211"/>
      <c r="P1957" s="211"/>
    </row>
    <row r="1958" spans="1:16" x14ac:dyDescent="0.25">
      <c r="A1958" s="189" t="s">
        <v>8333</v>
      </c>
      <c r="B1958" s="189" t="s">
        <v>8390</v>
      </c>
      <c r="C1958" s="189" t="s">
        <v>358</v>
      </c>
      <c r="D1958" t="s">
        <v>343</v>
      </c>
      <c r="E1958" t="s">
        <v>6106</v>
      </c>
      <c r="F1958" s="42" t="s">
        <v>170</v>
      </c>
      <c r="H1958" s="211"/>
      <c r="I1958" s="211"/>
      <c r="J1958" s="211"/>
      <c r="K1958" s="211"/>
      <c r="L1958" s="211"/>
      <c r="M1958" s="211"/>
      <c r="N1958" s="211"/>
      <c r="O1958" s="211"/>
      <c r="P1958" s="211"/>
    </row>
    <row r="1959" spans="1:16" x14ac:dyDescent="0.25">
      <c r="A1959" s="189" t="s">
        <v>8333</v>
      </c>
      <c r="B1959" s="189" t="s">
        <v>8391</v>
      </c>
      <c r="C1959" s="189" t="s">
        <v>358</v>
      </c>
      <c r="D1959" t="s">
        <v>339</v>
      </c>
      <c r="E1959" t="s">
        <v>340</v>
      </c>
      <c r="F1959" s="42" t="s">
        <v>170</v>
      </c>
      <c r="H1959" s="211"/>
      <c r="I1959" s="211"/>
      <c r="J1959" s="211"/>
      <c r="K1959" s="211"/>
      <c r="L1959" s="211"/>
      <c r="M1959" s="211"/>
      <c r="N1959" s="211"/>
      <c r="O1959" s="211"/>
      <c r="P1959" s="211"/>
    </row>
    <row r="1960" spans="1:16" x14ac:dyDescent="0.25">
      <c r="A1960" s="189" t="s">
        <v>8333</v>
      </c>
      <c r="B1960" s="189" t="s">
        <v>8392</v>
      </c>
      <c r="C1960" s="189" t="s">
        <v>358</v>
      </c>
      <c r="D1960" t="s">
        <v>343</v>
      </c>
      <c r="E1960" t="s">
        <v>6106</v>
      </c>
      <c r="F1960" s="42" t="s">
        <v>170</v>
      </c>
      <c r="H1960" s="211"/>
      <c r="I1960" s="211"/>
      <c r="J1960" s="211"/>
      <c r="K1960" s="211"/>
      <c r="L1960" s="211"/>
      <c r="M1960" s="211"/>
      <c r="N1960" s="211"/>
      <c r="O1960" s="211"/>
      <c r="P1960" s="211"/>
    </row>
    <row r="1961" spans="1:16" x14ac:dyDescent="0.25">
      <c r="A1961" s="189" t="s">
        <v>8333</v>
      </c>
      <c r="B1961" s="189" t="s">
        <v>8393</v>
      </c>
      <c r="C1961" s="189" t="s">
        <v>358</v>
      </c>
      <c r="D1961" t="s">
        <v>296</v>
      </c>
      <c r="E1961" t="s">
        <v>336</v>
      </c>
      <c r="F1961" s="42" t="s">
        <v>170</v>
      </c>
      <c r="H1961" s="211"/>
      <c r="I1961" s="211"/>
      <c r="J1961" s="211"/>
      <c r="K1961" s="211"/>
      <c r="L1961" s="211"/>
      <c r="M1961" s="211"/>
      <c r="N1961" s="211"/>
      <c r="O1961" s="211"/>
      <c r="P1961" s="211"/>
    </row>
    <row r="1962" spans="1:16" x14ac:dyDescent="0.25">
      <c r="A1962" s="189" t="s">
        <v>8333</v>
      </c>
      <c r="B1962" s="189" t="s">
        <v>8394</v>
      </c>
      <c r="C1962" s="189" t="s">
        <v>358</v>
      </c>
      <c r="D1962" t="s">
        <v>328</v>
      </c>
      <c r="E1962" t="s">
        <v>329</v>
      </c>
      <c r="F1962" s="42" t="s">
        <v>170</v>
      </c>
      <c r="H1962" s="211"/>
      <c r="I1962" s="211"/>
      <c r="J1962" s="211"/>
      <c r="K1962" s="211"/>
      <c r="L1962" s="211"/>
      <c r="M1962" s="211"/>
      <c r="N1962" s="211"/>
      <c r="O1962" s="211"/>
      <c r="P1962" s="211"/>
    </row>
    <row r="1963" spans="1:16" x14ac:dyDescent="0.25">
      <c r="A1963" s="189" t="s">
        <v>8333</v>
      </c>
      <c r="B1963" s="189" t="s">
        <v>8395</v>
      </c>
      <c r="C1963" s="189" t="s">
        <v>358</v>
      </c>
      <c r="D1963" t="s">
        <v>294</v>
      </c>
      <c r="E1963" t="s">
        <v>298</v>
      </c>
      <c r="F1963" s="42" t="s">
        <v>170</v>
      </c>
      <c r="H1963" s="211"/>
      <c r="I1963" s="211"/>
      <c r="J1963" s="211"/>
      <c r="K1963" s="211"/>
      <c r="L1963" s="211"/>
      <c r="M1963" s="211"/>
      <c r="N1963" s="211"/>
      <c r="O1963" s="211"/>
      <c r="P1963" s="211"/>
    </row>
    <row r="1964" spans="1:16" x14ac:dyDescent="0.25">
      <c r="A1964" s="189" t="s">
        <v>8333</v>
      </c>
      <c r="B1964" s="189" t="s">
        <v>8396</v>
      </c>
      <c r="C1964" s="189" t="s">
        <v>358</v>
      </c>
      <c r="D1964" t="s">
        <v>296</v>
      </c>
      <c r="E1964" t="s">
        <v>336</v>
      </c>
      <c r="F1964" s="42" t="s">
        <v>170</v>
      </c>
      <c r="H1964" s="211"/>
      <c r="I1964" s="211"/>
      <c r="J1964" s="211"/>
      <c r="K1964" s="211"/>
      <c r="L1964" s="211"/>
      <c r="M1964" s="211"/>
      <c r="N1964" s="211"/>
      <c r="O1964" s="211"/>
      <c r="P1964" s="211"/>
    </row>
    <row r="1965" spans="1:16" x14ac:dyDescent="0.25">
      <c r="A1965" s="189" t="s">
        <v>8333</v>
      </c>
      <c r="B1965" s="189" t="s">
        <v>8397</v>
      </c>
      <c r="C1965" s="189" t="s">
        <v>358</v>
      </c>
      <c r="D1965" t="s">
        <v>339</v>
      </c>
      <c r="E1965" t="s">
        <v>340</v>
      </c>
      <c r="F1965" s="42" t="s">
        <v>170</v>
      </c>
      <c r="H1965" s="211"/>
      <c r="I1965" s="211"/>
      <c r="J1965" s="211"/>
      <c r="K1965" s="211"/>
      <c r="L1965" s="211"/>
      <c r="M1965" s="211"/>
      <c r="N1965" s="211"/>
      <c r="O1965" s="211"/>
      <c r="P1965" s="211"/>
    </row>
    <row r="1966" spans="1:16" x14ac:dyDescent="0.25">
      <c r="A1966" s="189" t="s">
        <v>8333</v>
      </c>
      <c r="B1966" s="189" t="s">
        <v>8398</v>
      </c>
      <c r="C1966" s="189" t="s">
        <v>358</v>
      </c>
      <c r="D1966" t="s">
        <v>328</v>
      </c>
      <c r="E1966" t="s">
        <v>329</v>
      </c>
      <c r="F1966" s="42" t="s">
        <v>170</v>
      </c>
      <c r="H1966" s="211"/>
      <c r="I1966" s="211"/>
      <c r="J1966" s="211"/>
      <c r="K1966" s="211"/>
      <c r="L1966" s="211"/>
      <c r="M1966" s="211"/>
      <c r="N1966" s="211"/>
      <c r="O1966" s="211"/>
      <c r="P1966" s="211"/>
    </row>
    <row r="1967" spans="1:16" x14ac:dyDescent="0.25">
      <c r="A1967" s="189" t="s">
        <v>8399</v>
      </c>
      <c r="B1967" s="189" t="s">
        <v>8400</v>
      </c>
      <c r="C1967" s="189" t="s">
        <v>358</v>
      </c>
      <c r="D1967" t="s">
        <v>547</v>
      </c>
      <c r="E1967" t="s">
        <v>548</v>
      </c>
      <c r="F1967" s="42" t="s">
        <v>118</v>
      </c>
      <c r="H1967" s="211"/>
      <c r="I1967" s="211"/>
      <c r="J1967" s="211"/>
      <c r="K1967" s="211"/>
      <c r="L1967" s="211"/>
      <c r="M1967" s="211"/>
      <c r="N1967" s="211"/>
      <c r="O1967" s="211"/>
      <c r="P1967" s="211"/>
    </row>
    <row r="1968" spans="1:16" x14ac:dyDescent="0.25">
      <c r="A1968" s="189" t="s">
        <v>8399</v>
      </c>
      <c r="B1968" s="189" t="s">
        <v>8401</v>
      </c>
      <c r="C1968" s="189" t="s">
        <v>358</v>
      </c>
      <c r="D1968" t="s">
        <v>549</v>
      </c>
      <c r="E1968" t="s">
        <v>550</v>
      </c>
      <c r="F1968" s="42" t="s">
        <v>118</v>
      </c>
      <c r="H1968" s="211"/>
      <c r="I1968" s="211"/>
      <c r="J1968" s="211"/>
      <c r="K1968" s="211"/>
      <c r="L1968" s="211"/>
      <c r="M1968" s="211"/>
      <c r="N1968" s="211"/>
      <c r="O1968" s="211"/>
      <c r="P1968" s="211"/>
    </row>
    <row r="1969" spans="1:16" x14ac:dyDescent="0.25">
      <c r="A1969" s="189" t="s">
        <v>8399</v>
      </c>
      <c r="B1969" s="189" t="s">
        <v>8402</v>
      </c>
      <c r="C1969" s="189" t="s">
        <v>358</v>
      </c>
      <c r="D1969" t="s">
        <v>6107</v>
      </c>
      <c r="E1969" t="s">
        <v>551</v>
      </c>
      <c r="F1969" s="42" t="s">
        <v>118</v>
      </c>
      <c r="H1969" s="211"/>
      <c r="I1969" s="211"/>
      <c r="J1969" s="211"/>
      <c r="K1969" s="211"/>
      <c r="L1969" s="211"/>
      <c r="M1969" s="211"/>
      <c r="N1969" s="211"/>
      <c r="O1969" s="211"/>
      <c r="P1969" s="211"/>
    </row>
    <row r="1970" spans="1:16" x14ac:dyDescent="0.25">
      <c r="A1970" s="189" t="s">
        <v>8399</v>
      </c>
      <c r="B1970" s="189" t="s">
        <v>8403</v>
      </c>
      <c r="C1970" s="189" t="s">
        <v>358</v>
      </c>
      <c r="D1970" t="s">
        <v>6107</v>
      </c>
      <c r="E1970" t="s">
        <v>551</v>
      </c>
      <c r="F1970" s="42" t="s">
        <v>118</v>
      </c>
      <c r="H1970" s="211"/>
      <c r="I1970" s="211"/>
      <c r="J1970" s="211"/>
      <c r="K1970" s="211"/>
      <c r="L1970" s="211"/>
      <c r="M1970" s="211"/>
      <c r="N1970" s="211"/>
      <c r="O1970" s="211"/>
      <c r="P1970" s="211"/>
    </row>
    <row r="1971" spans="1:16" x14ac:dyDescent="0.25">
      <c r="A1971" s="189" t="s">
        <v>8399</v>
      </c>
      <c r="B1971" s="189" t="s">
        <v>8404</v>
      </c>
      <c r="C1971" s="189" t="s">
        <v>358</v>
      </c>
      <c r="D1971" t="s">
        <v>6107</v>
      </c>
      <c r="E1971" t="s">
        <v>551</v>
      </c>
      <c r="F1971" s="42" t="s">
        <v>118</v>
      </c>
      <c r="H1971" s="211"/>
      <c r="I1971" s="211"/>
      <c r="J1971" s="211"/>
      <c r="K1971" s="211"/>
      <c r="L1971" s="211"/>
      <c r="M1971" s="211"/>
      <c r="N1971" s="211"/>
      <c r="O1971" s="211"/>
      <c r="P1971" s="211"/>
    </row>
    <row r="1972" spans="1:16" x14ac:dyDescent="0.25">
      <c r="A1972" s="189" t="s">
        <v>8399</v>
      </c>
      <c r="B1972" s="189" t="s">
        <v>8405</v>
      </c>
      <c r="C1972" s="189" t="s">
        <v>358</v>
      </c>
      <c r="D1972" t="s">
        <v>6107</v>
      </c>
      <c r="E1972" t="s">
        <v>551</v>
      </c>
      <c r="F1972" s="42" t="s">
        <v>118</v>
      </c>
      <c r="H1972" s="211"/>
      <c r="I1972" s="211"/>
      <c r="J1972" s="211"/>
      <c r="K1972" s="211"/>
      <c r="L1972" s="211"/>
      <c r="M1972" s="211"/>
      <c r="N1972" s="211"/>
      <c r="O1972" s="211"/>
      <c r="P1972" s="211"/>
    </row>
    <row r="1973" spans="1:16" x14ac:dyDescent="0.25">
      <c r="A1973" s="189" t="s">
        <v>8399</v>
      </c>
      <c r="B1973" s="189" t="s">
        <v>8406</v>
      </c>
      <c r="C1973" s="189" t="s">
        <v>358</v>
      </c>
      <c r="D1973" t="s">
        <v>547</v>
      </c>
      <c r="E1973" t="s">
        <v>548</v>
      </c>
      <c r="F1973" s="42" t="s">
        <v>118</v>
      </c>
      <c r="H1973" s="211"/>
      <c r="I1973" s="211"/>
      <c r="J1973" s="211"/>
      <c r="K1973" s="211"/>
      <c r="L1973" s="211"/>
      <c r="M1973" s="211"/>
      <c r="N1973" s="211"/>
      <c r="O1973" s="211"/>
      <c r="P1973" s="211"/>
    </row>
    <row r="1974" spans="1:16" x14ac:dyDescent="0.25">
      <c r="A1974" s="189" t="s">
        <v>8399</v>
      </c>
      <c r="B1974" s="189" t="s">
        <v>8407</v>
      </c>
      <c r="C1974" s="189" t="s">
        <v>358</v>
      </c>
      <c r="D1974" t="s">
        <v>558</v>
      </c>
      <c r="E1974" t="s">
        <v>559</v>
      </c>
      <c r="F1974" s="42" t="s">
        <v>118</v>
      </c>
      <c r="H1974" s="211"/>
      <c r="I1974" s="211"/>
      <c r="J1974" s="211"/>
      <c r="K1974" s="211"/>
      <c r="L1974" s="211"/>
      <c r="M1974" s="211"/>
      <c r="N1974" s="211"/>
      <c r="O1974" s="211"/>
      <c r="P1974" s="211"/>
    </row>
    <row r="1975" spans="1:16" x14ac:dyDescent="0.25">
      <c r="A1975" s="189" t="s">
        <v>8399</v>
      </c>
      <c r="B1975" s="189" t="s">
        <v>8408</v>
      </c>
      <c r="C1975" s="189" t="s">
        <v>358</v>
      </c>
      <c r="D1975" t="s">
        <v>6107</v>
      </c>
      <c r="E1975" t="s">
        <v>551</v>
      </c>
      <c r="F1975" s="42" t="s">
        <v>118</v>
      </c>
      <c r="H1975" s="211"/>
      <c r="I1975" s="211"/>
      <c r="J1975" s="211"/>
      <c r="K1975" s="211"/>
      <c r="L1975" s="211"/>
      <c r="M1975" s="211"/>
      <c r="N1975" s="211"/>
      <c r="O1975" s="211"/>
      <c r="P1975" s="211"/>
    </row>
    <row r="1976" spans="1:16" x14ac:dyDescent="0.25">
      <c r="A1976" s="189" t="s">
        <v>8399</v>
      </c>
      <c r="B1976" s="189" t="s">
        <v>8409</v>
      </c>
      <c r="C1976" s="189" t="s">
        <v>358</v>
      </c>
      <c r="D1976" t="s">
        <v>6107</v>
      </c>
      <c r="E1976" t="s">
        <v>551</v>
      </c>
      <c r="F1976" s="42" t="s">
        <v>118</v>
      </c>
      <c r="H1976" s="211"/>
      <c r="I1976" s="211"/>
      <c r="J1976" s="211"/>
      <c r="K1976" s="211"/>
      <c r="L1976" s="211"/>
      <c r="M1976" s="211"/>
      <c r="N1976" s="211"/>
      <c r="O1976" s="211"/>
      <c r="P1976" s="211"/>
    </row>
    <row r="1977" spans="1:16" x14ac:dyDescent="0.25">
      <c r="A1977" s="189" t="s">
        <v>8399</v>
      </c>
      <c r="B1977" s="189" t="s">
        <v>8410</v>
      </c>
      <c r="C1977" s="189" t="s">
        <v>358</v>
      </c>
      <c r="D1977" t="s">
        <v>558</v>
      </c>
      <c r="E1977" t="s">
        <v>559</v>
      </c>
      <c r="F1977" s="42" t="s">
        <v>118</v>
      </c>
      <c r="H1977" s="211"/>
      <c r="I1977" s="211"/>
      <c r="J1977" s="211"/>
      <c r="K1977" s="211"/>
      <c r="L1977" s="211"/>
      <c r="M1977" s="211"/>
      <c r="N1977" s="211"/>
      <c r="O1977" s="211"/>
      <c r="P1977" s="211"/>
    </row>
    <row r="1978" spans="1:16" x14ac:dyDescent="0.25">
      <c r="A1978" s="189" t="s">
        <v>8399</v>
      </c>
      <c r="B1978" s="189" t="s">
        <v>8411</v>
      </c>
      <c r="C1978" s="189" t="s">
        <v>358</v>
      </c>
      <c r="D1978" t="s">
        <v>6117</v>
      </c>
      <c r="E1978" t="s">
        <v>560</v>
      </c>
      <c r="F1978" s="42" t="s">
        <v>118</v>
      </c>
      <c r="H1978" s="211"/>
      <c r="I1978" s="211"/>
      <c r="J1978" s="211"/>
      <c r="K1978" s="211"/>
      <c r="L1978" s="211"/>
      <c r="M1978" s="211"/>
      <c r="N1978" s="211"/>
      <c r="O1978" s="211"/>
      <c r="P1978" s="211"/>
    </row>
    <row r="1979" spans="1:16" x14ac:dyDescent="0.25">
      <c r="A1979" s="189" t="s">
        <v>8399</v>
      </c>
      <c r="B1979" s="189" t="s">
        <v>8412</v>
      </c>
      <c r="C1979" s="189" t="s">
        <v>358</v>
      </c>
      <c r="D1979" t="s">
        <v>549</v>
      </c>
      <c r="E1979" t="s">
        <v>550</v>
      </c>
      <c r="F1979" s="42" t="s">
        <v>118</v>
      </c>
      <c r="H1979" s="211"/>
      <c r="I1979" s="211"/>
      <c r="J1979" s="211"/>
      <c r="K1979" s="211"/>
      <c r="L1979" s="211"/>
      <c r="M1979" s="211"/>
      <c r="N1979" s="211"/>
      <c r="O1979" s="211"/>
      <c r="P1979" s="211"/>
    </row>
    <row r="1980" spans="1:16" x14ac:dyDescent="0.25">
      <c r="A1980" s="189" t="s">
        <v>8399</v>
      </c>
      <c r="B1980" s="189" t="s">
        <v>8413</v>
      </c>
      <c r="C1980" s="189" t="s">
        <v>358</v>
      </c>
      <c r="D1980" t="s">
        <v>6107</v>
      </c>
      <c r="E1980" t="s">
        <v>551</v>
      </c>
      <c r="F1980" s="42" t="s">
        <v>118</v>
      </c>
      <c r="H1980" s="211"/>
      <c r="I1980" s="211"/>
      <c r="J1980" s="211"/>
      <c r="K1980" s="211"/>
      <c r="L1980" s="211"/>
      <c r="M1980" s="211"/>
      <c r="N1980" s="211"/>
      <c r="O1980" s="211"/>
      <c r="P1980" s="211"/>
    </row>
    <row r="1981" spans="1:16" x14ac:dyDescent="0.25">
      <c r="A1981" s="189" t="s">
        <v>8399</v>
      </c>
      <c r="B1981" s="189" t="s">
        <v>8414</v>
      </c>
      <c r="C1981" s="189" t="s">
        <v>358</v>
      </c>
      <c r="D1981" t="s">
        <v>6107</v>
      </c>
      <c r="E1981" t="s">
        <v>551</v>
      </c>
      <c r="F1981" s="42" t="s">
        <v>118</v>
      </c>
      <c r="H1981" s="211"/>
      <c r="I1981" s="211"/>
      <c r="J1981" s="211"/>
      <c r="K1981" s="211"/>
      <c r="L1981" s="211"/>
      <c r="M1981" s="211"/>
      <c r="N1981" s="211"/>
      <c r="O1981" s="211"/>
      <c r="P1981" s="211"/>
    </row>
    <row r="1982" spans="1:16" x14ac:dyDescent="0.25">
      <c r="A1982" s="189" t="s">
        <v>8399</v>
      </c>
      <c r="B1982" s="189" t="s">
        <v>8415</v>
      </c>
      <c r="C1982" s="189" t="s">
        <v>358</v>
      </c>
      <c r="D1982" t="s">
        <v>549</v>
      </c>
      <c r="E1982" t="s">
        <v>550</v>
      </c>
      <c r="F1982" s="42" t="s">
        <v>118</v>
      </c>
      <c r="H1982" s="211"/>
      <c r="I1982" s="211"/>
      <c r="J1982" s="211"/>
      <c r="K1982" s="211"/>
      <c r="L1982" s="211"/>
      <c r="M1982" s="211"/>
      <c r="N1982" s="211"/>
      <c r="O1982" s="211"/>
      <c r="P1982" s="211"/>
    </row>
    <row r="1983" spans="1:16" x14ac:dyDescent="0.25">
      <c r="A1983" s="189" t="s">
        <v>8399</v>
      </c>
      <c r="B1983" s="189" t="s">
        <v>8416</v>
      </c>
      <c r="C1983" s="189" t="s">
        <v>358</v>
      </c>
      <c r="D1983" t="s">
        <v>549</v>
      </c>
      <c r="E1983" t="s">
        <v>550</v>
      </c>
      <c r="F1983" s="42" t="s">
        <v>118</v>
      </c>
      <c r="H1983" s="211"/>
      <c r="I1983" s="211"/>
      <c r="J1983" s="211"/>
      <c r="K1983" s="211"/>
      <c r="L1983" s="211"/>
      <c r="M1983" s="211"/>
      <c r="N1983" s="211"/>
      <c r="O1983" s="211"/>
      <c r="P1983" s="211"/>
    </row>
    <row r="1984" spans="1:16" x14ac:dyDescent="0.25">
      <c r="A1984" s="189" t="s">
        <v>8399</v>
      </c>
      <c r="B1984" s="189" t="s">
        <v>8417</v>
      </c>
      <c r="C1984" s="189" t="s">
        <v>358</v>
      </c>
      <c r="D1984" t="s">
        <v>547</v>
      </c>
      <c r="E1984" t="s">
        <v>548</v>
      </c>
      <c r="F1984" s="42" t="s">
        <v>118</v>
      </c>
      <c r="H1984" s="211"/>
      <c r="I1984" s="211"/>
      <c r="J1984" s="211"/>
      <c r="K1984" s="211"/>
      <c r="L1984" s="211"/>
      <c r="M1984" s="211"/>
      <c r="N1984" s="211"/>
      <c r="O1984" s="211"/>
      <c r="P1984" s="211"/>
    </row>
    <row r="1985" spans="1:16" x14ac:dyDescent="0.25">
      <c r="A1985" s="189" t="s">
        <v>8399</v>
      </c>
      <c r="B1985" s="189" t="s">
        <v>8418</v>
      </c>
      <c r="C1985" s="189" t="s">
        <v>358</v>
      </c>
      <c r="D1985" t="s">
        <v>547</v>
      </c>
      <c r="E1985" t="s">
        <v>548</v>
      </c>
      <c r="F1985" s="42" t="s">
        <v>118</v>
      </c>
      <c r="H1985" s="211"/>
      <c r="I1985" s="211"/>
      <c r="J1985" s="211"/>
      <c r="K1985" s="211"/>
      <c r="L1985" s="211"/>
      <c r="M1985" s="211"/>
      <c r="N1985" s="211"/>
      <c r="O1985" s="211"/>
      <c r="P1985" s="211"/>
    </row>
    <row r="1986" spans="1:16" x14ac:dyDescent="0.25">
      <c r="A1986" s="189" t="s">
        <v>8399</v>
      </c>
      <c r="B1986" s="189" t="s">
        <v>8419</v>
      </c>
      <c r="C1986" s="189" t="s">
        <v>358</v>
      </c>
      <c r="D1986" t="s">
        <v>556</v>
      </c>
      <c r="E1986" t="s">
        <v>557</v>
      </c>
      <c r="F1986" s="42" t="s">
        <v>118</v>
      </c>
      <c r="H1986" s="211"/>
      <c r="I1986" s="211"/>
      <c r="J1986" s="211"/>
      <c r="K1986" s="211"/>
      <c r="L1986" s="211"/>
      <c r="M1986" s="211"/>
      <c r="N1986" s="211"/>
      <c r="O1986" s="211"/>
      <c r="P1986" s="211"/>
    </row>
    <row r="1987" spans="1:16" x14ac:dyDescent="0.25">
      <c r="A1987" s="189" t="s">
        <v>8399</v>
      </c>
      <c r="B1987" s="189" t="s">
        <v>8420</v>
      </c>
      <c r="C1987" s="189" t="s">
        <v>358</v>
      </c>
      <c r="D1987" t="s">
        <v>549</v>
      </c>
      <c r="E1987" t="s">
        <v>550</v>
      </c>
      <c r="F1987" s="42" t="s">
        <v>118</v>
      </c>
      <c r="H1987" s="211"/>
      <c r="I1987" s="211"/>
      <c r="J1987" s="211"/>
      <c r="K1987" s="211"/>
      <c r="L1987" s="211"/>
      <c r="M1987" s="211"/>
      <c r="N1987" s="211"/>
      <c r="O1987" s="211"/>
      <c r="P1987" s="211"/>
    </row>
    <row r="1988" spans="1:16" x14ac:dyDescent="0.25">
      <c r="A1988" s="189" t="s">
        <v>8399</v>
      </c>
      <c r="B1988" s="189" t="s">
        <v>8421</v>
      </c>
      <c r="C1988" s="189" t="s">
        <v>358</v>
      </c>
      <c r="D1988" t="s">
        <v>547</v>
      </c>
      <c r="E1988" t="s">
        <v>548</v>
      </c>
      <c r="F1988" s="42" t="s">
        <v>118</v>
      </c>
      <c r="H1988" s="211"/>
      <c r="I1988" s="211"/>
      <c r="J1988" s="211"/>
      <c r="K1988" s="211"/>
      <c r="L1988" s="211"/>
      <c r="M1988" s="211"/>
      <c r="N1988" s="211"/>
      <c r="O1988" s="211"/>
      <c r="P1988" s="211"/>
    </row>
    <row r="1989" spans="1:16" x14ac:dyDescent="0.25">
      <c r="A1989" s="189" t="s">
        <v>8399</v>
      </c>
      <c r="B1989" s="189" t="s">
        <v>8422</v>
      </c>
      <c r="C1989" s="189" t="s">
        <v>358</v>
      </c>
      <c r="D1989" t="s">
        <v>547</v>
      </c>
      <c r="E1989" t="s">
        <v>548</v>
      </c>
      <c r="F1989" s="42" t="s">
        <v>118</v>
      </c>
      <c r="H1989" s="211"/>
      <c r="I1989" s="211"/>
      <c r="J1989" s="211"/>
      <c r="K1989" s="211"/>
      <c r="L1989" s="211"/>
      <c r="M1989" s="211"/>
      <c r="N1989" s="211"/>
      <c r="O1989" s="211"/>
      <c r="P1989" s="211"/>
    </row>
    <row r="1990" spans="1:16" x14ac:dyDescent="0.25">
      <c r="A1990" s="189" t="s">
        <v>8399</v>
      </c>
      <c r="B1990" s="189" t="s">
        <v>8423</v>
      </c>
      <c r="C1990" s="189" t="s">
        <v>358</v>
      </c>
      <c r="D1990" t="s">
        <v>6107</v>
      </c>
      <c r="E1990" t="s">
        <v>551</v>
      </c>
      <c r="F1990" s="42" t="s">
        <v>118</v>
      </c>
      <c r="H1990" s="211"/>
      <c r="I1990" s="211"/>
      <c r="J1990" s="211"/>
      <c r="K1990" s="211"/>
      <c r="L1990" s="211"/>
      <c r="M1990" s="211"/>
      <c r="N1990" s="211"/>
      <c r="O1990" s="211"/>
      <c r="P1990" s="211"/>
    </row>
    <row r="1991" spans="1:16" x14ac:dyDescent="0.25">
      <c r="A1991" s="189" t="s">
        <v>8399</v>
      </c>
      <c r="B1991" s="189" t="s">
        <v>8424</v>
      </c>
      <c r="C1991" s="189" t="s">
        <v>358</v>
      </c>
      <c r="D1991" t="s">
        <v>6107</v>
      </c>
      <c r="E1991" t="s">
        <v>551</v>
      </c>
      <c r="F1991" s="42" t="s">
        <v>118</v>
      </c>
      <c r="H1991" s="211"/>
      <c r="I1991" s="211"/>
      <c r="J1991" s="211"/>
      <c r="K1991" s="211"/>
      <c r="L1991" s="211"/>
      <c r="M1991" s="211"/>
      <c r="N1991" s="211"/>
      <c r="O1991" s="211"/>
      <c r="P1991" s="211"/>
    </row>
    <row r="1992" spans="1:16" x14ac:dyDescent="0.25">
      <c r="A1992" s="189" t="s">
        <v>8399</v>
      </c>
      <c r="B1992" s="189" t="s">
        <v>8425</v>
      </c>
      <c r="C1992" s="189" t="s">
        <v>358</v>
      </c>
      <c r="D1992" t="s">
        <v>547</v>
      </c>
      <c r="E1992" t="s">
        <v>548</v>
      </c>
      <c r="F1992" s="42" t="s">
        <v>118</v>
      </c>
      <c r="H1992" s="211"/>
      <c r="I1992" s="211"/>
      <c r="J1992" s="211"/>
      <c r="K1992" s="211"/>
      <c r="L1992" s="211"/>
      <c r="M1992" s="211"/>
      <c r="N1992" s="211"/>
      <c r="O1992" s="211"/>
      <c r="P1992" s="211"/>
    </row>
    <row r="1993" spans="1:16" x14ac:dyDescent="0.25">
      <c r="A1993" s="189" t="s">
        <v>8399</v>
      </c>
      <c r="B1993" s="189" t="s">
        <v>8426</v>
      </c>
      <c r="C1993" s="189" t="s">
        <v>358</v>
      </c>
      <c r="D1993" t="s">
        <v>6107</v>
      </c>
      <c r="E1993" t="s">
        <v>551</v>
      </c>
      <c r="F1993" s="42" t="s">
        <v>118</v>
      </c>
      <c r="H1993" s="211"/>
      <c r="I1993" s="211"/>
      <c r="J1993" s="211"/>
      <c r="K1993" s="211"/>
      <c r="L1993" s="211"/>
      <c r="M1993" s="211"/>
      <c r="N1993" s="211"/>
      <c r="O1993" s="211"/>
      <c r="P1993" s="211"/>
    </row>
    <row r="1994" spans="1:16" x14ac:dyDescent="0.25">
      <c r="A1994" s="189" t="s">
        <v>8399</v>
      </c>
      <c r="B1994" s="189" t="s">
        <v>8427</v>
      </c>
      <c r="C1994" s="189" t="s">
        <v>358</v>
      </c>
      <c r="D1994" t="s">
        <v>558</v>
      </c>
      <c r="E1994" t="s">
        <v>559</v>
      </c>
      <c r="F1994" s="42" t="s">
        <v>118</v>
      </c>
      <c r="H1994" s="211"/>
      <c r="I1994" s="211"/>
      <c r="J1994" s="211"/>
      <c r="K1994" s="211"/>
      <c r="L1994" s="211"/>
      <c r="M1994" s="211"/>
      <c r="N1994" s="211"/>
      <c r="O1994" s="211"/>
      <c r="P1994" s="211"/>
    </row>
    <row r="1995" spans="1:16" x14ac:dyDescent="0.25">
      <c r="A1995" s="189" t="s">
        <v>8399</v>
      </c>
      <c r="B1995" s="189" t="s">
        <v>8428</v>
      </c>
      <c r="C1995" s="189" t="s">
        <v>358</v>
      </c>
      <c r="D1995" t="s">
        <v>556</v>
      </c>
      <c r="E1995" t="s">
        <v>557</v>
      </c>
      <c r="F1995" s="42" t="s">
        <v>118</v>
      </c>
      <c r="H1995" s="211"/>
      <c r="I1995" s="211"/>
      <c r="J1995" s="211"/>
      <c r="K1995" s="211"/>
      <c r="L1995" s="211"/>
      <c r="M1995" s="211"/>
      <c r="N1995" s="211"/>
      <c r="O1995" s="211"/>
      <c r="P1995" s="211"/>
    </row>
    <row r="1996" spans="1:16" x14ac:dyDescent="0.25">
      <c r="A1996" s="189" t="s">
        <v>8399</v>
      </c>
      <c r="B1996" s="189" t="s">
        <v>8429</v>
      </c>
      <c r="C1996" s="189" t="s">
        <v>358</v>
      </c>
      <c r="D1996" t="s">
        <v>6117</v>
      </c>
      <c r="E1996" t="s">
        <v>560</v>
      </c>
      <c r="F1996" s="42" t="s">
        <v>118</v>
      </c>
      <c r="H1996" s="211"/>
      <c r="I1996" s="211"/>
      <c r="J1996" s="211"/>
      <c r="K1996" s="211"/>
      <c r="L1996" s="211"/>
      <c r="M1996" s="211"/>
      <c r="N1996" s="211"/>
      <c r="O1996" s="211"/>
      <c r="P1996" s="211"/>
    </row>
    <row r="1997" spans="1:16" x14ac:dyDescent="0.25">
      <c r="A1997" s="189" t="s">
        <v>8399</v>
      </c>
      <c r="B1997" s="189" t="s">
        <v>8430</v>
      </c>
      <c r="C1997" s="189" t="s">
        <v>358</v>
      </c>
      <c r="D1997" t="s">
        <v>547</v>
      </c>
      <c r="E1997" t="s">
        <v>548</v>
      </c>
      <c r="F1997" s="42" t="s">
        <v>118</v>
      </c>
      <c r="H1997" s="211"/>
      <c r="I1997" s="211"/>
      <c r="J1997" s="211"/>
      <c r="K1997" s="211"/>
      <c r="L1997" s="211"/>
      <c r="M1997" s="211"/>
      <c r="N1997" s="211"/>
      <c r="O1997" s="211"/>
      <c r="P1997" s="211"/>
    </row>
    <row r="1998" spans="1:16" x14ac:dyDescent="0.25">
      <c r="A1998" s="189" t="s">
        <v>8399</v>
      </c>
      <c r="B1998" s="189" t="s">
        <v>8431</v>
      </c>
      <c r="C1998" s="189" t="s">
        <v>358</v>
      </c>
      <c r="D1998" t="s">
        <v>547</v>
      </c>
      <c r="E1998" t="s">
        <v>548</v>
      </c>
      <c r="F1998" s="42" t="s">
        <v>118</v>
      </c>
      <c r="H1998" s="211"/>
      <c r="I1998" s="211"/>
      <c r="J1998" s="211"/>
      <c r="K1998" s="211"/>
      <c r="L1998" s="211"/>
      <c r="M1998" s="211"/>
      <c r="N1998" s="211"/>
      <c r="O1998" s="211"/>
      <c r="P1998" s="211"/>
    </row>
    <row r="1999" spans="1:16" x14ac:dyDescent="0.25">
      <c r="A1999" s="189" t="s">
        <v>8399</v>
      </c>
      <c r="B1999" s="189" t="s">
        <v>8432</v>
      </c>
      <c r="C1999" s="189" t="s">
        <v>358</v>
      </c>
      <c r="D1999" t="s">
        <v>547</v>
      </c>
      <c r="E1999" t="s">
        <v>548</v>
      </c>
      <c r="F1999" s="42" t="s">
        <v>118</v>
      </c>
      <c r="H1999" s="211"/>
      <c r="I1999" s="211"/>
      <c r="J1999" s="211"/>
      <c r="K1999" s="211"/>
      <c r="L1999" s="211"/>
      <c r="M1999" s="211"/>
      <c r="N1999" s="211"/>
      <c r="O1999" s="211"/>
      <c r="P1999" s="211"/>
    </row>
    <row r="2000" spans="1:16" x14ac:dyDescent="0.25">
      <c r="A2000" s="189" t="s">
        <v>8399</v>
      </c>
      <c r="B2000" s="189" t="s">
        <v>8433</v>
      </c>
      <c r="C2000" s="189" t="s">
        <v>358</v>
      </c>
      <c r="D2000" t="s">
        <v>558</v>
      </c>
      <c r="E2000" t="s">
        <v>559</v>
      </c>
      <c r="F2000" s="42" t="s">
        <v>118</v>
      </c>
      <c r="H2000" s="211"/>
      <c r="I2000" s="211"/>
      <c r="J2000" s="211"/>
      <c r="K2000" s="211"/>
      <c r="L2000" s="211"/>
      <c r="M2000" s="211"/>
      <c r="N2000" s="211"/>
      <c r="O2000" s="211"/>
      <c r="P2000" s="211"/>
    </row>
    <row r="2001" spans="1:16" x14ac:dyDescent="0.25">
      <c r="A2001" s="189" t="s">
        <v>8399</v>
      </c>
      <c r="B2001" s="189" t="s">
        <v>8434</v>
      </c>
      <c r="C2001" s="189" t="s">
        <v>358</v>
      </c>
      <c r="D2001" t="s">
        <v>6107</v>
      </c>
      <c r="E2001" t="s">
        <v>551</v>
      </c>
      <c r="F2001" s="42" t="s">
        <v>118</v>
      </c>
      <c r="H2001" s="211"/>
      <c r="I2001" s="211"/>
      <c r="J2001" s="211"/>
      <c r="K2001" s="211"/>
      <c r="L2001" s="211"/>
      <c r="M2001" s="211"/>
      <c r="N2001" s="211"/>
      <c r="O2001" s="211"/>
      <c r="P2001" s="211"/>
    </row>
    <row r="2002" spans="1:16" x14ac:dyDescent="0.25">
      <c r="A2002" s="189" t="s">
        <v>8399</v>
      </c>
      <c r="B2002" s="189" t="s">
        <v>8435</v>
      </c>
      <c r="C2002" s="189" t="s">
        <v>358</v>
      </c>
      <c r="D2002" t="s">
        <v>6107</v>
      </c>
      <c r="E2002" t="s">
        <v>551</v>
      </c>
      <c r="F2002" s="42" t="s">
        <v>118</v>
      </c>
      <c r="H2002" s="211"/>
      <c r="I2002" s="211"/>
      <c r="J2002" s="211"/>
      <c r="K2002" s="211"/>
      <c r="L2002" s="211"/>
      <c r="M2002" s="211"/>
      <c r="N2002" s="211"/>
      <c r="O2002" s="211"/>
      <c r="P2002" s="211"/>
    </row>
    <row r="2003" spans="1:16" x14ac:dyDescent="0.25">
      <c r="A2003" s="189" t="s">
        <v>8399</v>
      </c>
      <c r="B2003" s="189" t="s">
        <v>8436</v>
      </c>
      <c r="C2003" s="189" t="s">
        <v>358</v>
      </c>
      <c r="D2003" t="s">
        <v>558</v>
      </c>
      <c r="E2003" t="s">
        <v>559</v>
      </c>
      <c r="F2003" s="42" t="s">
        <v>118</v>
      </c>
      <c r="H2003" s="211"/>
      <c r="I2003" s="211"/>
      <c r="J2003" s="211"/>
      <c r="K2003" s="211"/>
      <c r="L2003" s="211"/>
      <c r="M2003" s="211"/>
      <c r="N2003" s="211"/>
      <c r="O2003" s="211"/>
      <c r="P2003" s="211"/>
    </row>
    <row r="2004" spans="1:16" x14ac:dyDescent="0.25">
      <c r="A2004" s="189" t="s">
        <v>8399</v>
      </c>
      <c r="B2004" s="189" t="s">
        <v>8437</v>
      </c>
      <c r="C2004" s="189" t="s">
        <v>358</v>
      </c>
      <c r="D2004" t="s">
        <v>485</v>
      </c>
      <c r="E2004" t="s">
        <v>486</v>
      </c>
      <c r="F2004" s="42" t="s">
        <v>150</v>
      </c>
      <c r="H2004" s="211"/>
      <c r="I2004" s="211"/>
      <c r="J2004" s="211"/>
      <c r="K2004" s="211"/>
      <c r="L2004" s="211"/>
      <c r="M2004" s="211"/>
      <c r="N2004" s="211"/>
      <c r="O2004" s="211"/>
      <c r="P2004" s="211"/>
    </row>
    <row r="2005" spans="1:16" x14ac:dyDescent="0.25">
      <c r="A2005" s="189" t="s">
        <v>8399</v>
      </c>
      <c r="B2005" s="189" t="s">
        <v>8438</v>
      </c>
      <c r="C2005" s="189" t="s">
        <v>358</v>
      </c>
      <c r="D2005" t="s">
        <v>552</v>
      </c>
      <c r="E2005" t="s">
        <v>553</v>
      </c>
      <c r="F2005" s="42" t="s">
        <v>118</v>
      </c>
      <c r="H2005" s="211"/>
      <c r="I2005" s="211"/>
      <c r="J2005" s="211"/>
      <c r="K2005" s="211"/>
      <c r="L2005" s="211"/>
      <c r="M2005" s="211"/>
      <c r="N2005" s="211"/>
      <c r="O2005" s="211"/>
      <c r="P2005" s="211"/>
    </row>
    <row r="2006" spans="1:16" x14ac:dyDescent="0.25">
      <c r="A2006" s="189" t="s">
        <v>8399</v>
      </c>
      <c r="B2006" s="189" t="s">
        <v>8439</v>
      </c>
      <c r="C2006" s="189" t="s">
        <v>358</v>
      </c>
      <c r="D2006" t="s">
        <v>547</v>
      </c>
      <c r="E2006" t="s">
        <v>548</v>
      </c>
      <c r="F2006" s="42" t="s">
        <v>118</v>
      </c>
      <c r="H2006" s="211"/>
      <c r="I2006" s="211"/>
      <c r="J2006" s="211"/>
      <c r="K2006" s="211"/>
      <c r="L2006" s="211"/>
      <c r="M2006" s="211"/>
      <c r="N2006" s="211"/>
      <c r="O2006" s="211"/>
      <c r="P2006" s="211"/>
    </row>
    <row r="2007" spans="1:16" x14ac:dyDescent="0.25">
      <c r="A2007" s="189" t="s">
        <v>8399</v>
      </c>
      <c r="B2007" s="189" t="s">
        <v>8440</v>
      </c>
      <c r="C2007" s="189" t="s">
        <v>358</v>
      </c>
      <c r="D2007" t="s">
        <v>547</v>
      </c>
      <c r="E2007" t="s">
        <v>548</v>
      </c>
      <c r="F2007" s="42" t="s">
        <v>118</v>
      </c>
      <c r="H2007" s="211"/>
      <c r="I2007" s="211"/>
      <c r="J2007" s="211"/>
      <c r="K2007" s="211"/>
      <c r="L2007" s="211"/>
      <c r="M2007" s="211"/>
      <c r="N2007" s="211"/>
      <c r="O2007" s="211"/>
      <c r="P2007" s="211"/>
    </row>
    <row r="2008" spans="1:16" x14ac:dyDescent="0.25">
      <c r="A2008" s="189" t="s">
        <v>8399</v>
      </c>
      <c r="B2008" s="189" t="s">
        <v>8441</v>
      </c>
      <c r="C2008" s="189" t="s">
        <v>358</v>
      </c>
      <c r="D2008" t="s">
        <v>547</v>
      </c>
      <c r="E2008" t="s">
        <v>548</v>
      </c>
      <c r="F2008" s="42" t="s">
        <v>118</v>
      </c>
      <c r="H2008" s="211"/>
      <c r="I2008" s="211"/>
      <c r="J2008" s="211"/>
      <c r="K2008" s="211"/>
      <c r="L2008" s="211"/>
      <c r="M2008" s="211"/>
      <c r="N2008" s="211"/>
      <c r="O2008" s="211"/>
      <c r="P2008" s="211"/>
    </row>
    <row r="2009" spans="1:16" x14ac:dyDescent="0.25">
      <c r="A2009" s="189" t="s">
        <v>8399</v>
      </c>
      <c r="B2009" s="189" t="s">
        <v>8442</v>
      </c>
      <c r="C2009" s="189" t="s">
        <v>358</v>
      </c>
      <c r="D2009" t="s">
        <v>6107</v>
      </c>
      <c r="E2009" t="s">
        <v>551</v>
      </c>
      <c r="F2009" s="42" t="s">
        <v>118</v>
      </c>
      <c r="H2009" s="211"/>
      <c r="I2009" s="211"/>
      <c r="J2009" s="211"/>
      <c r="K2009" s="211"/>
      <c r="L2009" s="211"/>
      <c r="M2009" s="211"/>
      <c r="N2009" s="211"/>
      <c r="O2009" s="211"/>
      <c r="P2009" s="211"/>
    </row>
    <row r="2010" spans="1:16" x14ac:dyDescent="0.25">
      <c r="A2010" s="189" t="s">
        <v>8399</v>
      </c>
      <c r="B2010" s="189" t="s">
        <v>8443</v>
      </c>
      <c r="C2010" s="189" t="s">
        <v>358</v>
      </c>
      <c r="D2010" t="s">
        <v>6107</v>
      </c>
      <c r="E2010" t="s">
        <v>551</v>
      </c>
      <c r="F2010" s="42" t="s">
        <v>118</v>
      </c>
      <c r="H2010" s="211"/>
      <c r="I2010" s="211"/>
      <c r="J2010" s="211"/>
      <c r="K2010" s="211"/>
      <c r="L2010" s="211"/>
      <c r="M2010" s="211"/>
      <c r="N2010" s="211"/>
      <c r="O2010" s="211"/>
      <c r="P2010" s="211"/>
    </row>
    <row r="2011" spans="1:16" x14ac:dyDescent="0.25">
      <c r="A2011" s="189" t="s">
        <v>8399</v>
      </c>
      <c r="B2011" s="189" t="s">
        <v>8444</v>
      </c>
      <c r="C2011" s="189" t="s">
        <v>358</v>
      </c>
      <c r="D2011" t="s">
        <v>6107</v>
      </c>
      <c r="E2011" t="s">
        <v>551</v>
      </c>
      <c r="F2011" s="42" t="s">
        <v>118</v>
      </c>
      <c r="H2011" s="211"/>
      <c r="I2011" s="211"/>
      <c r="J2011" s="211"/>
      <c r="K2011" s="211"/>
      <c r="L2011" s="211"/>
      <c r="M2011" s="211"/>
      <c r="N2011" s="211"/>
      <c r="O2011" s="211"/>
      <c r="P2011" s="211"/>
    </row>
    <row r="2012" spans="1:16" x14ac:dyDescent="0.25">
      <c r="A2012" s="189" t="s">
        <v>8399</v>
      </c>
      <c r="B2012" s="189" t="s">
        <v>8445</v>
      </c>
      <c r="C2012" s="189" t="s">
        <v>358</v>
      </c>
      <c r="D2012" t="s">
        <v>6107</v>
      </c>
      <c r="E2012" t="s">
        <v>551</v>
      </c>
      <c r="F2012" s="42" t="s">
        <v>118</v>
      </c>
      <c r="H2012" s="211"/>
      <c r="I2012" s="211"/>
      <c r="J2012" s="211"/>
      <c r="K2012" s="211"/>
      <c r="L2012" s="211"/>
      <c r="M2012" s="211"/>
      <c r="N2012" s="211"/>
      <c r="O2012" s="211"/>
      <c r="P2012" s="211"/>
    </row>
    <row r="2013" spans="1:16" x14ac:dyDescent="0.25">
      <c r="A2013" s="189" t="s">
        <v>8399</v>
      </c>
      <c r="B2013" s="189" t="s">
        <v>8446</v>
      </c>
      <c r="C2013" s="189" t="s">
        <v>358</v>
      </c>
      <c r="D2013" t="s">
        <v>558</v>
      </c>
      <c r="E2013" t="s">
        <v>559</v>
      </c>
      <c r="F2013" s="42" t="s">
        <v>118</v>
      </c>
      <c r="H2013" s="211"/>
      <c r="I2013" s="211"/>
      <c r="J2013" s="211"/>
      <c r="K2013" s="211"/>
      <c r="L2013" s="211"/>
      <c r="M2013" s="211"/>
      <c r="N2013" s="211"/>
      <c r="O2013" s="211"/>
      <c r="P2013" s="211"/>
    </row>
    <row r="2014" spans="1:16" x14ac:dyDescent="0.25">
      <c r="A2014" s="189" t="s">
        <v>8399</v>
      </c>
      <c r="B2014" s="189" t="s">
        <v>8447</v>
      </c>
      <c r="C2014" s="189" t="s">
        <v>358</v>
      </c>
      <c r="D2014" t="s">
        <v>6107</v>
      </c>
      <c r="E2014" t="s">
        <v>551</v>
      </c>
      <c r="F2014" s="42" t="s">
        <v>118</v>
      </c>
      <c r="H2014" s="211"/>
      <c r="I2014" s="211"/>
      <c r="J2014" s="211"/>
      <c r="K2014" s="211"/>
      <c r="L2014" s="211"/>
      <c r="M2014" s="211"/>
      <c r="N2014" s="211"/>
      <c r="O2014" s="211"/>
      <c r="P2014" s="211"/>
    </row>
    <row r="2015" spans="1:16" x14ac:dyDescent="0.25">
      <c r="A2015" s="189" t="s">
        <v>8399</v>
      </c>
      <c r="B2015" s="189" t="s">
        <v>8448</v>
      </c>
      <c r="C2015" s="189" t="s">
        <v>358</v>
      </c>
      <c r="D2015" t="s">
        <v>547</v>
      </c>
      <c r="E2015" t="s">
        <v>548</v>
      </c>
      <c r="F2015" s="42" t="s">
        <v>118</v>
      </c>
      <c r="H2015" s="211"/>
      <c r="I2015" s="211"/>
      <c r="J2015" s="211"/>
      <c r="K2015" s="211"/>
      <c r="L2015" s="211"/>
      <c r="M2015" s="211"/>
      <c r="N2015" s="211"/>
      <c r="O2015" s="211"/>
      <c r="P2015" s="211"/>
    </row>
    <row r="2016" spans="1:16" x14ac:dyDescent="0.25">
      <c r="A2016" s="189" t="s">
        <v>8399</v>
      </c>
      <c r="B2016" s="189" t="s">
        <v>8449</v>
      </c>
      <c r="C2016" s="189" t="s">
        <v>358</v>
      </c>
      <c r="D2016" t="s">
        <v>547</v>
      </c>
      <c r="E2016" t="s">
        <v>548</v>
      </c>
      <c r="F2016" s="42" t="s">
        <v>118</v>
      </c>
      <c r="H2016" s="211"/>
      <c r="I2016" s="211"/>
      <c r="J2016" s="211"/>
      <c r="K2016" s="211"/>
      <c r="L2016" s="211"/>
      <c r="M2016" s="211"/>
      <c r="N2016" s="211"/>
      <c r="O2016" s="211"/>
      <c r="P2016" s="211"/>
    </row>
    <row r="2017" spans="1:16" x14ac:dyDescent="0.25">
      <c r="A2017" s="189" t="s">
        <v>8399</v>
      </c>
      <c r="B2017" s="189" t="s">
        <v>8450</v>
      </c>
      <c r="C2017" s="189" t="s">
        <v>358</v>
      </c>
      <c r="D2017" t="s">
        <v>547</v>
      </c>
      <c r="E2017" t="s">
        <v>548</v>
      </c>
      <c r="F2017" s="42" t="s">
        <v>118</v>
      </c>
      <c r="H2017" s="211"/>
      <c r="I2017" s="211"/>
      <c r="J2017" s="211"/>
      <c r="K2017" s="211"/>
      <c r="L2017" s="211"/>
      <c r="M2017" s="211"/>
      <c r="N2017" s="211"/>
      <c r="O2017" s="211"/>
      <c r="P2017" s="211"/>
    </row>
    <row r="2018" spans="1:16" x14ac:dyDescent="0.25">
      <c r="A2018" s="189" t="s">
        <v>8399</v>
      </c>
      <c r="B2018" s="189" t="s">
        <v>8451</v>
      </c>
      <c r="C2018" s="189" t="s">
        <v>358</v>
      </c>
      <c r="D2018" t="s">
        <v>6107</v>
      </c>
      <c r="E2018" t="s">
        <v>551</v>
      </c>
      <c r="F2018" s="42" t="s">
        <v>118</v>
      </c>
      <c r="H2018" s="211"/>
      <c r="I2018" s="211"/>
      <c r="J2018" s="211"/>
      <c r="K2018" s="211"/>
      <c r="L2018" s="211"/>
      <c r="M2018" s="211"/>
      <c r="N2018" s="211"/>
      <c r="O2018" s="211"/>
      <c r="P2018" s="211"/>
    </row>
    <row r="2019" spans="1:16" x14ac:dyDescent="0.25">
      <c r="A2019" s="189" t="s">
        <v>8452</v>
      </c>
      <c r="B2019" s="189" t="s">
        <v>8453</v>
      </c>
      <c r="C2019" s="189" t="s">
        <v>358</v>
      </c>
      <c r="D2019" t="s">
        <v>413</v>
      </c>
      <c r="E2019" t="s">
        <v>414</v>
      </c>
      <c r="F2019" s="42" t="s">
        <v>118</v>
      </c>
      <c r="H2019" s="211"/>
      <c r="I2019" s="211"/>
      <c r="J2019" s="211"/>
      <c r="K2019" s="211"/>
      <c r="L2019" s="211"/>
      <c r="M2019" s="211"/>
      <c r="N2019" s="211"/>
      <c r="O2019" s="211"/>
      <c r="P2019" s="211"/>
    </row>
    <row r="2020" spans="1:16" x14ac:dyDescent="0.25">
      <c r="A2020" s="189" t="s">
        <v>8452</v>
      </c>
      <c r="B2020" s="189" t="s">
        <v>8454</v>
      </c>
      <c r="C2020" s="189" t="s">
        <v>358</v>
      </c>
      <c r="D2020" t="s">
        <v>413</v>
      </c>
      <c r="E2020" t="s">
        <v>414</v>
      </c>
      <c r="F2020" s="42" t="s">
        <v>118</v>
      </c>
      <c r="H2020" s="211"/>
      <c r="I2020" s="211"/>
      <c r="J2020" s="211"/>
      <c r="K2020" s="211"/>
      <c r="L2020" s="211"/>
      <c r="M2020" s="211"/>
      <c r="N2020" s="211"/>
      <c r="O2020" s="211"/>
      <c r="P2020" s="211"/>
    </row>
    <row r="2021" spans="1:16" x14ac:dyDescent="0.25">
      <c r="A2021" s="189" t="s">
        <v>8452</v>
      </c>
      <c r="B2021" s="189" t="s">
        <v>8455</v>
      </c>
      <c r="C2021" s="189" t="s">
        <v>358</v>
      </c>
      <c r="D2021" t="s">
        <v>387</v>
      </c>
      <c r="E2021" t="s">
        <v>388</v>
      </c>
      <c r="F2021" s="42" t="s">
        <v>118</v>
      </c>
      <c r="H2021" s="211"/>
      <c r="I2021" s="211"/>
      <c r="J2021" s="211"/>
      <c r="K2021" s="211"/>
      <c r="L2021" s="211"/>
      <c r="M2021" s="211"/>
      <c r="N2021" s="211"/>
      <c r="O2021" s="211"/>
      <c r="P2021" s="211"/>
    </row>
    <row r="2022" spans="1:16" x14ac:dyDescent="0.25">
      <c r="A2022" s="189" t="s">
        <v>8452</v>
      </c>
      <c r="B2022" s="189" t="s">
        <v>8456</v>
      </c>
      <c r="C2022" s="189" t="s">
        <v>358</v>
      </c>
      <c r="D2022" t="s">
        <v>387</v>
      </c>
      <c r="E2022" t="s">
        <v>388</v>
      </c>
      <c r="F2022" s="42" t="s">
        <v>118</v>
      </c>
      <c r="H2022" s="211"/>
      <c r="I2022" s="211"/>
      <c r="J2022" s="211"/>
      <c r="K2022" s="211"/>
      <c r="L2022" s="211"/>
      <c r="M2022" s="211"/>
      <c r="N2022" s="211"/>
      <c r="O2022" s="211"/>
      <c r="P2022" s="211"/>
    </row>
    <row r="2023" spans="1:16" x14ac:dyDescent="0.25">
      <c r="A2023" s="189" t="s">
        <v>8452</v>
      </c>
      <c r="B2023" s="189" t="s">
        <v>8457</v>
      </c>
      <c r="C2023" s="189" t="s">
        <v>358</v>
      </c>
      <c r="D2023" t="s">
        <v>387</v>
      </c>
      <c r="E2023" t="s">
        <v>388</v>
      </c>
      <c r="F2023" s="42" t="s">
        <v>118</v>
      </c>
      <c r="H2023" s="211"/>
      <c r="I2023" s="211"/>
      <c r="J2023" s="211"/>
      <c r="K2023" s="211"/>
      <c r="L2023" s="211"/>
      <c r="M2023" s="211"/>
      <c r="N2023" s="211"/>
      <c r="O2023" s="211"/>
      <c r="P2023" s="211"/>
    </row>
    <row r="2024" spans="1:16" x14ac:dyDescent="0.25">
      <c r="A2024" s="189" t="s">
        <v>8452</v>
      </c>
      <c r="B2024" s="189" t="s">
        <v>8458</v>
      </c>
      <c r="C2024" s="189" t="s">
        <v>358</v>
      </c>
      <c r="D2024" t="s">
        <v>394</v>
      </c>
      <c r="E2024" t="s">
        <v>395</v>
      </c>
      <c r="F2024" s="42" t="s">
        <v>118</v>
      </c>
      <c r="H2024" s="211"/>
      <c r="I2024" s="211"/>
      <c r="J2024" s="211"/>
      <c r="K2024" s="211"/>
      <c r="L2024" s="211"/>
      <c r="M2024" s="211"/>
      <c r="N2024" s="211"/>
      <c r="O2024" s="211"/>
      <c r="P2024" s="211"/>
    </row>
    <row r="2025" spans="1:16" x14ac:dyDescent="0.25">
      <c r="A2025" s="189" t="s">
        <v>8452</v>
      </c>
      <c r="B2025" s="189" t="s">
        <v>8459</v>
      </c>
      <c r="C2025" s="189" t="s">
        <v>358</v>
      </c>
      <c r="D2025" t="s">
        <v>387</v>
      </c>
      <c r="E2025" t="s">
        <v>388</v>
      </c>
      <c r="F2025" s="42" t="s">
        <v>118</v>
      </c>
      <c r="H2025" s="211"/>
      <c r="I2025" s="211"/>
      <c r="J2025" s="211"/>
      <c r="K2025" s="211"/>
      <c r="L2025" s="211"/>
      <c r="M2025" s="211"/>
      <c r="N2025" s="211"/>
      <c r="O2025" s="211"/>
      <c r="P2025" s="211"/>
    </row>
    <row r="2026" spans="1:16" x14ac:dyDescent="0.25">
      <c r="A2026" s="189" t="s">
        <v>8452</v>
      </c>
      <c r="B2026" s="189" t="s">
        <v>8460</v>
      </c>
      <c r="C2026" s="189" t="s">
        <v>358</v>
      </c>
      <c r="D2026" t="s">
        <v>413</v>
      </c>
      <c r="E2026" t="s">
        <v>414</v>
      </c>
      <c r="F2026" s="42" t="s">
        <v>118</v>
      </c>
      <c r="H2026" s="211"/>
      <c r="I2026" s="211"/>
      <c r="J2026" s="211"/>
      <c r="K2026" s="211"/>
      <c r="L2026" s="211"/>
      <c r="M2026" s="211"/>
      <c r="N2026" s="211"/>
      <c r="O2026" s="211"/>
      <c r="P2026" s="211"/>
    </row>
    <row r="2027" spans="1:16" x14ac:dyDescent="0.25">
      <c r="A2027" s="189" t="s">
        <v>8452</v>
      </c>
      <c r="B2027" s="189" t="s">
        <v>8461</v>
      </c>
      <c r="C2027" s="189" t="s">
        <v>358</v>
      </c>
      <c r="D2027" t="s">
        <v>387</v>
      </c>
      <c r="E2027" t="s">
        <v>388</v>
      </c>
      <c r="F2027" s="42" t="s">
        <v>118</v>
      </c>
      <c r="H2027" s="211"/>
      <c r="I2027" s="211"/>
      <c r="J2027" s="211"/>
      <c r="K2027" s="211"/>
      <c r="L2027" s="211"/>
      <c r="M2027" s="211"/>
      <c r="N2027" s="211"/>
      <c r="O2027" s="211"/>
      <c r="P2027" s="211"/>
    </row>
    <row r="2028" spans="1:16" x14ac:dyDescent="0.25">
      <c r="A2028" s="189" t="s">
        <v>8452</v>
      </c>
      <c r="B2028" s="189" t="s">
        <v>8462</v>
      </c>
      <c r="C2028" s="189" t="s">
        <v>358</v>
      </c>
      <c r="D2028" t="s">
        <v>387</v>
      </c>
      <c r="E2028" t="s">
        <v>388</v>
      </c>
      <c r="F2028" s="42" t="s">
        <v>118</v>
      </c>
      <c r="H2028" s="211"/>
      <c r="I2028" s="211"/>
      <c r="J2028" s="211"/>
      <c r="K2028" s="211"/>
      <c r="L2028" s="211"/>
      <c r="M2028" s="211"/>
      <c r="N2028" s="211"/>
      <c r="O2028" s="211"/>
      <c r="P2028" s="211"/>
    </row>
    <row r="2029" spans="1:16" x14ac:dyDescent="0.25">
      <c r="A2029" s="189" t="s">
        <v>8452</v>
      </c>
      <c r="B2029" s="189" t="s">
        <v>8463</v>
      </c>
      <c r="C2029" s="189" t="s">
        <v>358</v>
      </c>
      <c r="D2029" t="s">
        <v>423</v>
      </c>
      <c r="E2029" t="s">
        <v>424</v>
      </c>
      <c r="F2029" s="42" t="s">
        <v>118</v>
      </c>
      <c r="H2029" s="211"/>
      <c r="I2029" s="211"/>
      <c r="J2029" s="211"/>
      <c r="K2029" s="211"/>
      <c r="L2029" s="211"/>
      <c r="M2029" s="211"/>
      <c r="N2029" s="211"/>
      <c r="O2029" s="211"/>
      <c r="P2029" s="211"/>
    </row>
    <row r="2030" spans="1:16" x14ac:dyDescent="0.25">
      <c r="A2030" s="189" t="s">
        <v>8452</v>
      </c>
      <c r="B2030" s="189" t="s">
        <v>8464</v>
      </c>
      <c r="C2030" s="189" t="s">
        <v>358</v>
      </c>
      <c r="D2030" t="s">
        <v>423</v>
      </c>
      <c r="E2030" t="s">
        <v>424</v>
      </c>
      <c r="F2030" s="42" t="s">
        <v>118</v>
      </c>
      <c r="H2030" s="211"/>
      <c r="I2030" s="211"/>
      <c r="J2030" s="211"/>
      <c r="K2030" s="211"/>
      <c r="L2030" s="211"/>
      <c r="M2030" s="211"/>
      <c r="N2030" s="211"/>
      <c r="O2030" s="211"/>
      <c r="P2030" s="211"/>
    </row>
    <row r="2031" spans="1:16" x14ac:dyDescent="0.25">
      <c r="A2031" s="189" t="s">
        <v>8452</v>
      </c>
      <c r="B2031" s="189" t="s">
        <v>8465</v>
      </c>
      <c r="C2031" s="189" t="s">
        <v>358</v>
      </c>
      <c r="D2031" t="s">
        <v>383</v>
      </c>
      <c r="E2031" t="s">
        <v>384</v>
      </c>
      <c r="F2031" s="42" t="s">
        <v>118</v>
      </c>
      <c r="H2031" s="211"/>
      <c r="I2031" s="211"/>
      <c r="J2031" s="211"/>
      <c r="K2031" s="211"/>
      <c r="L2031" s="211"/>
      <c r="M2031" s="211"/>
      <c r="N2031" s="211"/>
      <c r="O2031" s="211"/>
      <c r="P2031" s="211"/>
    </row>
    <row r="2032" spans="1:16" x14ac:dyDescent="0.25">
      <c r="A2032" s="189" t="s">
        <v>8452</v>
      </c>
      <c r="B2032" s="189" t="s">
        <v>8466</v>
      </c>
      <c r="C2032" s="189" t="s">
        <v>358</v>
      </c>
      <c r="D2032" t="s">
        <v>3811</v>
      </c>
      <c r="E2032" t="s">
        <v>3815</v>
      </c>
      <c r="F2032" s="42" t="s">
        <v>118</v>
      </c>
      <c r="H2032" s="211"/>
      <c r="I2032" s="211"/>
      <c r="J2032" s="211"/>
      <c r="K2032" s="211"/>
      <c r="L2032" s="211"/>
      <c r="M2032" s="211"/>
      <c r="N2032" s="211"/>
      <c r="O2032" s="211"/>
      <c r="P2032" s="211"/>
    </row>
    <row r="2033" spans="1:16" x14ac:dyDescent="0.25">
      <c r="A2033" s="189" t="s">
        <v>8452</v>
      </c>
      <c r="B2033" s="189" t="s">
        <v>8467</v>
      </c>
      <c r="C2033" s="189" t="s">
        <v>358</v>
      </c>
      <c r="D2033" t="s">
        <v>387</v>
      </c>
      <c r="E2033" t="s">
        <v>388</v>
      </c>
      <c r="F2033" s="42" t="s">
        <v>118</v>
      </c>
      <c r="H2033" s="211"/>
      <c r="I2033" s="211"/>
      <c r="J2033" s="211"/>
      <c r="K2033" s="211"/>
      <c r="L2033" s="211"/>
      <c r="M2033" s="211"/>
      <c r="N2033" s="211"/>
      <c r="O2033" s="211"/>
      <c r="P2033" s="211"/>
    </row>
    <row r="2034" spans="1:16" x14ac:dyDescent="0.25">
      <c r="A2034" s="189" t="s">
        <v>8452</v>
      </c>
      <c r="B2034" s="189" t="s">
        <v>8468</v>
      </c>
      <c r="C2034" s="189" t="s">
        <v>358</v>
      </c>
      <c r="D2034" t="s">
        <v>415</v>
      </c>
      <c r="E2034" t="s">
        <v>416</v>
      </c>
      <c r="F2034" s="42" t="s">
        <v>118</v>
      </c>
      <c r="H2034" s="211"/>
      <c r="I2034" s="211"/>
      <c r="J2034" s="211"/>
      <c r="K2034" s="211"/>
      <c r="L2034" s="211"/>
      <c r="M2034" s="211"/>
      <c r="N2034" s="211"/>
      <c r="O2034" s="211"/>
      <c r="P2034" s="211"/>
    </row>
    <row r="2035" spans="1:16" x14ac:dyDescent="0.25">
      <c r="A2035" s="189" t="s">
        <v>8452</v>
      </c>
      <c r="B2035" s="189" t="s">
        <v>8469</v>
      </c>
      <c r="C2035" s="189" t="s">
        <v>358</v>
      </c>
      <c r="D2035" t="s">
        <v>415</v>
      </c>
      <c r="E2035" t="s">
        <v>416</v>
      </c>
      <c r="F2035" s="42" t="s">
        <v>118</v>
      </c>
      <c r="H2035" s="211"/>
      <c r="I2035" s="211"/>
      <c r="J2035" s="211"/>
      <c r="K2035" s="211"/>
      <c r="L2035" s="211"/>
      <c r="M2035" s="211"/>
      <c r="N2035" s="211"/>
      <c r="O2035" s="211"/>
      <c r="P2035" s="211"/>
    </row>
    <row r="2036" spans="1:16" x14ac:dyDescent="0.25">
      <c r="A2036" s="189" t="s">
        <v>8452</v>
      </c>
      <c r="B2036" s="189" t="s">
        <v>8470</v>
      </c>
      <c r="C2036" s="189" t="s">
        <v>358</v>
      </c>
      <c r="D2036" t="s">
        <v>3811</v>
      </c>
      <c r="E2036" t="s">
        <v>3815</v>
      </c>
      <c r="F2036" s="42" t="s">
        <v>118</v>
      </c>
      <c r="H2036" s="211"/>
      <c r="I2036" s="211"/>
      <c r="J2036" s="211"/>
      <c r="K2036" s="211"/>
      <c r="L2036" s="211"/>
      <c r="M2036" s="211"/>
      <c r="N2036" s="211"/>
      <c r="O2036" s="211"/>
      <c r="P2036" s="211"/>
    </row>
    <row r="2037" spans="1:16" x14ac:dyDescent="0.25">
      <c r="A2037" s="189" t="s">
        <v>8452</v>
      </c>
      <c r="B2037" s="189" t="s">
        <v>8471</v>
      </c>
      <c r="C2037" s="189" t="s">
        <v>358</v>
      </c>
      <c r="D2037" t="s">
        <v>423</v>
      </c>
      <c r="E2037" t="s">
        <v>424</v>
      </c>
      <c r="F2037" s="42" t="s">
        <v>118</v>
      </c>
      <c r="H2037" s="211"/>
      <c r="I2037" s="211"/>
      <c r="J2037" s="211"/>
      <c r="K2037" s="211"/>
      <c r="L2037" s="211"/>
      <c r="M2037" s="211"/>
      <c r="N2037" s="211"/>
      <c r="O2037" s="211"/>
      <c r="P2037" s="211"/>
    </row>
    <row r="2038" spans="1:16" x14ac:dyDescent="0.25">
      <c r="A2038" s="189" t="s">
        <v>8452</v>
      </c>
      <c r="B2038" s="189" t="s">
        <v>8472</v>
      </c>
      <c r="C2038" s="189" t="s">
        <v>358</v>
      </c>
      <c r="D2038" t="s">
        <v>423</v>
      </c>
      <c r="E2038" t="s">
        <v>424</v>
      </c>
      <c r="F2038" s="42" t="s">
        <v>118</v>
      </c>
      <c r="H2038" s="211"/>
      <c r="I2038" s="211"/>
      <c r="J2038" s="211"/>
      <c r="K2038" s="211"/>
      <c r="L2038" s="211"/>
      <c r="M2038" s="211"/>
      <c r="N2038" s="211"/>
      <c r="O2038" s="211"/>
      <c r="P2038" s="211"/>
    </row>
    <row r="2039" spans="1:16" x14ac:dyDescent="0.25">
      <c r="A2039" s="189" t="s">
        <v>8452</v>
      </c>
      <c r="B2039" s="189" t="s">
        <v>8473</v>
      </c>
      <c r="C2039" s="189" t="s">
        <v>358</v>
      </c>
      <c r="D2039" t="s">
        <v>415</v>
      </c>
      <c r="E2039" t="s">
        <v>416</v>
      </c>
      <c r="F2039" s="42" t="s">
        <v>118</v>
      </c>
      <c r="H2039" s="211"/>
      <c r="I2039" s="211"/>
      <c r="J2039" s="211"/>
      <c r="K2039" s="211"/>
      <c r="L2039" s="211"/>
      <c r="M2039" s="211"/>
      <c r="N2039" s="211"/>
      <c r="O2039" s="211"/>
      <c r="P2039" s="211"/>
    </row>
    <row r="2040" spans="1:16" x14ac:dyDescent="0.25">
      <c r="A2040" s="189" t="s">
        <v>8452</v>
      </c>
      <c r="B2040" s="189" t="s">
        <v>8474</v>
      </c>
      <c r="C2040" s="189" t="s">
        <v>358</v>
      </c>
      <c r="D2040" t="s">
        <v>391</v>
      </c>
      <c r="E2040" t="s">
        <v>392</v>
      </c>
      <c r="F2040" s="42" t="s">
        <v>118</v>
      </c>
      <c r="H2040" s="211"/>
      <c r="I2040" s="211"/>
      <c r="J2040" s="211"/>
      <c r="K2040" s="211"/>
      <c r="L2040" s="211"/>
      <c r="M2040" s="211"/>
      <c r="N2040" s="211"/>
      <c r="O2040" s="211"/>
      <c r="P2040" s="211"/>
    </row>
    <row r="2041" spans="1:16" x14ac:dyDescent="0.25">
      <c r="A2041" s="189" t="s">
        <v>8452</v>
      </c>
      <c r="B2041" s="189" t="s">
        <v>8475</v>
      </c>
      <c r="C2041" s="189" t="s">
        <v>358</v>
      </c>
      <c r="D2041" t="s">
        <v>423</v>
      </c>
      <c r="E2041" t="s">
        <v>424</v>
      </c>
      <c r="F2041" s="42" t="s">
        <v>118</v>
      </c>
      <c r="H2041" s="211"/>
      <c r="I2041" s="211"/>
      <c r="J2041" s="211"/>
      <c r="K2041" s="211"/>
      <c r="L2041" s="211"/>
      <c r="M2041" s="211"/>
      <c r="N2041" s="211"/>
      <c r="O2041" s="211"/>
      <c r="P2041" s="211"/>
    </row>
    <row r="2042" spans="1:16" x14ac:dyDescent="0.25">
      <c r="A2042" s="189" t="s">
        <v>8452</v>
      </c>
      <c r="B2042" s="189" t="s">
        <v>8476</v>
      </c>
      <c r="C2042" s="189" t="s">
        <v>358</v>
      </c>
      <c r="D2042" t="s">
        <v>421</v>
      </c>
      <c r="E2042" t="s">
        <v>422</v>
      </c>
      <c r="F2042" s="42" t="s">
        <v>118</v>
      </c>
      <c r="H2042" s="211"/>
      <c r="I2042" s="211"/>
      <c r="J2042" s="211"/>
      <c r="K2042" s="211"/>
      <c r="L2042" s="211"/>
      <c r="M2042" s="211"/>
      <c r="N2042" s="211"/>
      <c r="O2042" s="211"/>
      <c r="P2042" s="211"/>
    </row>
    <row r="2043" spans="1:16" x14ac:dyDescent="0.25">
      <c r="A2043" s="189" t="s">
        <v>8452</v>
      </c>
      <c r="B2043" s="189" t="s">
        <v>8477</v>
      </c>
      <c r="C2043" s="189" t="s">
        <v>358</v>
      </c>
      <c r="D2043" t="s">
        <v>421</v>
      </c>
      <c r="E2043" t="s">
        <v>422</v>
      </c>
      <c r="F2043" s="42" t="s">
        <v>118</v>
      </c>
      <c r="H2043" s="211"/>
      <c r="I2043" s="211"/>
      <c r="J2043" s="211"/>
      <c r="K2043" s="211"/>
      <c r="L2043" s="211"/>
      <c r="M2043" s="211"/>
      <c r="N2043" s="211"/>
      <c r="O2043" s="211"/>
      <c r="P2043" s="211"/>
    </row>
    <row r="2044" spans="1:16" x14ac:dyDescent="0.25">
      <c r="A2044" s="189" t="s">
        <v>8452</v>
      </c>
      <c r="B2044" s="189" t="s">
        <v>8478</v>
      </c>
      <c r="C2044" s="189" t="s">
        <v>358</v>
      </c>
      <c r="D2044" t="s">
        <v>421</v>
      </c>
      <c r="E2044" t="s">
        <v>422</v>
      </c>
      <c r="F2044" s="42" t="s">
        <v>118</v>
      </c>
      <c r="H2044" s="211"/>
      <c r="I2044" s="211"/>
      <c r="J2044" s="211"/>
      <c r="K2044" s="211"/>
      <c r="L2044" s="211"/>
      <c r="M2044" s="211"/>
      <c r="N2044" s="211"/>
      <c r="O2044" s="211"/>
      <c r="P2044" s="211"/>
    </row>
    <row r="2045" spans="1:16" x14ac:dyDescent="0.25">
      <c r="A2045" s="189" t="s">
        <v>8452</v>
      </c>
      <c r="B2045" s="189" t="s">
        <v>8479</v>
      </c>
      <c r="C2045" s="189" t="s">
        <v>358</v>
      </c>
      <c r="D2045" t="s">
        <v>394</v>
      </c>
      <c r="E2045" t="s">
        <v>395</v>
      </c>
      <c r="F2045" s="42" t="s">
        <v>118</v>
      </c>
      <c r="H2045" s="211"/>
      <c r="I2045" s="211"/>
      <c r="J2045" s="211"/>
      <c r="K2045" s="211"/>
      <c r="L2045" s="211"/>
      <c r="M2045" s="211"/>
      <c r="N2045" s="211"/>
      <c r="O2045" s="211"/>
      <c r="P2045" s="211"/>
    </row>
    <row r="2046" spans="1:16" x14ac:dyDescent="0.25">
      <c r="A2046" s="189" t="s">
        <v>8452</v>
      </c>
      <c r="B2046" s="189" t="s">
        <v>8480</v>
      </c>
      <c r="C2046" s="189" t="s">
        <v>358</v>
      </c>
      <c r="D2046" t="s">
        <v>3811</v>
      </c>
      <c r="E2046" t="s">
        <v>3815</v>
      </c>
      <c r="F2046" s="42" t="s">
        <v>118</v>
      </c>
      <c r="H2046" s="211"/>
      <c r="I2046" s="211"/>
      <c r="J2046" s="211"/>
      <c r="K2046" s="211"/>
      <c r="L2046" s="211"/>
      <c r="M2046" s="211"/>
      <c r="N2046" s="211"/>
      <c r="O2046" s="211"/>
      <c r="P2046" s="211"/>
    </row>
    <row r="2047" spans="1:16" x14ac:dyDescent="0.25">
      <c r="A2047" s="189" t="s">
        <v>8452</v>
      </c>
      <c r="B2047" s="189" t="s">
        <v>8481</v>
      </c>
      <c r="C2047" s="189" t="s">
        <v>358</v>
      </c>
      <c r="D2047" t="s">
        <v>296</v>
      </c>
      <c r="E2047" t="s">
        <v>336</v>
      </c>
      <c r="F2047" s="42" t="s">
        <v>150</v>
      </c>
      <c r="H2047" s="211"/>
      <c r="I2047" s="211"/>
      <c r="J2047" s="211"/>
      <c r="K2047" s="211"/>
      <c r="L2047" s="211"/>
      <c r="M2047" s="211"/>
      <c r="N2047" s="211"/>
      <c r="O2047" s="211"/>
      <c r="P2047" s="211"/>
    </row>
    <row r="2048" spans="1:16" x14ac:dyDescent="0.25">
      <c r="A2048" s="189" t="s">
        <v>8452</v>
      </c>
      <c r="B2048" s="189" t="s">
        <v>8482</v>
      </c>
      <c r="C2048" s="189" t="s">
        <v>358</v>
      </c>
      <c r="D2048" t="s">
        <v>383</v>
      </c>
      <c r="E2048" t="s">
        <v>384</v>
      </c>
      <c r="F2048" s="42" t="s">
        <v>118</v>
      </c>
      <c r="H2048" s="211"/>
      <c r="I2048" s="211"/>
      <c r="J2048" s="211"/>
      <c r="K2048" s="211"/>
      <c r="L2048" s="211"/>
      <c r="M2048" s="211"/>
      <c r="N2048" s="211"/>
      <c r="O2048" s="211"/>
      <c r="P2048" s="211"/>
    </row>
    <row r="2049" spans="1:16" x14ac:dyDescent="0.25">
      <c r="A2049" s="189" t="s">
        <v>8452</v>
      </c>
      <c r="B2049" s="189" t="s">
        <v>8483</v>
      </c>
      <c r="C2049" s="189" t="s">
        <v>358</v>
      </c>
      <c r="D2049" t="s">
        <v>411</v>
      </c>
      <c r="E2049" t="s">
        <v>412</v>
      </c>
      <c r="F2049" s="42" t="s">
        <v>118</v>
      </c>
      <c r="H2049" s="211"/>
      <c r="I2049" s="211"/>
      <c r="J2049" s="211"/>
      <c r="K2049" s="211"/>
      <c r="L2049" s="211"/>
      <c r="M2049" s="211"/>
      <c r="N2049" s="211"/>
      <c r="O2049" s="211"/>
      <c r="P2049" s="211"/>
    </row>
    <row r="2050" spans="1:16" x14ac:dyDescent="0.25">
      <c r="A2050" s="189" t="s">
        <v>8452</v>
      </c>
      <c r="B2050" s="189" t="s">
        <v>8484</v>
      </c>
      <c r="C2050" s="189" t="s">
        <v>358</v>
      </c>
      <c r="D2050" t="s">
        <v>413</v>
      </c>
      <c r="E2050" t="s">
        <v>414</v>
      </c>
      <c r="F2050" s="42" t="s">
        <v>118</v>
      </c>
      <c r="H2050" s="211"/>
      <c r="I2050" s="211"/>
      <c r="J2050" s="211"/>
      <c r="K2050" s="211"/>
      <c r="L2050" s="211"/>
      <c r="M2050" s="211"/>
      <c r="N2050" s="211"/>
      <c r="O2050" s="211"/>
      <c r="P2050" s="211"/>
    </row>
    <row r="2051" spans="1:16" x14ac:dyDescent="0.25">
      <c r="A2051" s="189" t="s">
        <v>8452</v>
      </c>
      <c r="B2051" s="189" t="s">
        <v>8485</v>
      </c>
      <c r="C2051" s="189" t="s">
        <v>358</v>
      </c>
      <c r="D2051" t="s">
        <v>415</v>
      </c>
      <c r="E2051" t="s">
        <v>416</v>
      </c>
      <c r="F2051" s="42" t="s">
        <v>118</v>
      </c>
      <c r="H2051" s="211"/>
      <c r="I2051" s="211"/>
      <c r="J2051" s="211"/>
      <c r="K2051" s="211"/>
      <c r="L2051" s="211"/>
      <c r="M2051" s="211"/>
      <c r="N2051" s="211"/>
      <c r="O2051" s="211"/>
      <c r="P2051" s="211"/>
    </row>
    <row r="2052" spans="1:16" x14ac:dyDescent="0.25">
      <c r="A2052" s="189" t="s">
        <v>8452</v>
      </c>
      <c r="B2052" s="189" t="s">
        <v>8486</v>
      </c>
      <c r="C2052" s="189" t="s">
        <v>358</v>
      </c>
      <c r="D2052" t="s">
        <v>391</v>
      </c>
      <c r="E2052" t="s">
        <v>393</v>
      </c>
      <c r="F2052" s="42" t="s">
        <v>118</v>
      </c>
      <c r="H2052" s="211"/>
      <c r="I2052" s="211"/>
      <c r="J2052" s="211"/>
      <c r="K2052" s="211"/>
      <c r="L2052" s="211"/>
      <c r="M2052" s="211"/>
      <c r="N2052" s="211"/>
      <c r="O2052" s="211"/>
      <c r="P2052" s="211"/>
    </row>
    <row r="2053" spans="1:16" x14ac:dyDescent="0.25">
      <c r="A2053" s="189" t="s">
        <v>8452</v>
      </c>
      <c r="B2053" s="189" t="s">
        <v>8487</v>
      </c>
      <c r="C2053" s="189" t="s">
        <v>358</v>
      </c>
      <c r="D2053" t="s">
        <v>394</v>
      </c>
      <c r="E2053" t="s">
        <v>395</v>
      </c>
      <c r="F2053" s="42" t="s">
        <v>118</v>
      </c>
      <c r="H2053" s="211"/>
      <c r="I2053" s="211"/>
      <c r="J2053" s="211"/>
      <c r="K2053" s="211"/>
      <c r="L2053" s="211"/>
      <c r="M2053" s="211"/>
      <c r="N2053" s="211"/>
      <c r="O2053" s="211"/>
      <c r="P2053" s="211"/>
    </row>
    <row r="2054" spans="1:16" x14ac:dyDescent="0.25">
      <c r="A2054" s="189" t="s">
        <v>8452</v>
      </c>
      <c r="B2054" s="189" t="s">
        <v>8488</v>
      </c>
      <c r="C2054" s="189" t="s">
        <v>358</v>
      </c>
      <c r="D2054" t="s">
        <v>391</v>
      </c>
      <c r="E2054" t="s">
        <v>392</v>
      </c>
      <c r="F2054" s="42" t="s">
        <v>118</v>
      </c>
      <c r="H2054" s="211"/>
      <c r="I2054" s="211"/>
      <c r="J2054" s="211"/>
      <c r="K2054" s="211"/>
      <c r="L2054" s="211"/>
      <c r="M2054" s="211"/>
      <c r="N2054" s="211"/>
      <c r="O2054" s="211"/>
      <c r="P2054" s="211"/>
    </row>
    <row r="2055" spans="1:16" x14ac:dyDescent="0.25">
      <c r="A2055" s="189" t="s">
        <v>8452</v>
      </c>
      <c r="B2055" s="189" t="s">
        <v>8489</v>
      </c>
      <c r="C2055" s="189" t="s">
        <v>358</v>
      </c>
      <c r="D2055" t="s">
        <v>423</v>
      </c>
      <c r="E2055" t="s">
        <v>424</v>
      </c>
      <c r="F2055" s="42" t="s">
        <v>118</v>
      </c>
      <c r="H2055" s="211"/>
      <c r="I2055" s="211"/>
      <c r="J2055" s="211"/>
      <c r="K2055" s="211"/>
      <c r="L2055" s="211"/>
      <c r="M2055" s="211"/>
      <c r="N2055" s="211"/>
      <c r="O2055" s="211"/>
      <c r="P2055" s="211"/>
    </row>
    <row r="2056" spans="1:16" x14ac:dyDescent="0.25">
      <c r="A2056" s="189" t="s">
        <v>8452</v>
      </c>
      <c r="B2056" s="189" t="s">
        <v>8490</v>
      </c>
      <c r="C2056" s="189" t="s">
        <v>358</v>
      </c>
      <c r="D2056" t="s">
        <v>415</v>
      </c>
      <c r="E2056" t="s">
        <v>416</v>
      </c>
      <c r="F2056" s="42" t="s">
        <v>118</v>
      </c>
      <c r="H2056" s="211"/>
      <c r="I2056" s="211"/>
      <c r="J2056" s="211"/>
      <c r="K2056" s="211"/>
      <c r="L2056" s="211"/>
      <c r="M2056" s="211"/>
      <c r="N2056" s="211"/>
      <c r="O2056" s="211"/>
      <c r="P2056" s="211"/>
    </row>
    <row r="2057" spans="1:16" x14ac:dyDescent="0.25">
      <c r="A2057" s="189" t="s">
        <v>8452</v>
      </c>
      <c r="B2057" s="189" t="s">
        <v>8491</v>
      </c>
      <c r="C2057" s="189" t="s">
        <v>358</v>
      </c>
      <c r="D2057" t="s">
        <v>387</v>
      </c>
      <c r="E2057" t="s">
        <v>388</v>
      </c>
      <c r="F2057" s="42" t="s">
        <v>118</v>
      </c>
      <c r="H2057" s="211"/>
      <c r="I2057" s="211"/>
      <c r="J2057" s="211"/>
      <c r="K2057" s="211"/>
      <c r="L2057" s="211"/>
      <c r="M2057" s="211"/>
      <c r="N2057" s="211"/>
      <c r="O2057" s="211"/>
      <c r="P2057" s="211"/>
    </row>
    <row r="2058" spans="1:16" x14ac:dyDescent="0.25">
      <c r="A2058" s="189" t="s">
        <v>8452</v>
      </c>
      <c r="B2058" s="189" t="s">
        <v>8492</v>
      </c>
      <c r="C2058" s="189" t="s">
        <v>358</v>
      </c>
      <c r="D2058" t="s">
        <v>423</v>
      </c>
      <c r="E2058" t="s">
        <v>424</v>
      </c>
      <c r="F2058" s="42" t="s">
        <v>118</v>
      </c>
      <c r="H2058" s="211"/>
      <c r="I2058" s="211"/>
      <c r="J2058" s="211"/>
      <c r="K2058" s="211"/>
      <c r="L2058" s="211"/>
      <c r="M2058" s="211"/>
      <c r="N2058" s="211"/>
      <c r="O2058" s="211"/>
      <c r="P2058" s="211"/>
    </row>
    <row r="2059" spans="1:16" x14ac:dyDescent="0.25">
      <c r="A2059" s="189" t="s">
        <v>8452</v>
      </c>
      <c r="B2059" s="189" t="s">
        <v>8493</v>
      </c>
      <c r="C2059" s="189" t="s">
        <v>358</v>
      </c>
      <c r="D2059" t="s">
        <v>413</v>
      </c>
      <c r="E2059" t="s">
        <v>414</v>
      </c>
      <c r="F2059" s="42" t="s">
        <v>118</v>
      </c>
      <c r="H2059" s="211"/>
      <c r="I2059" s="211"/>
      <c r="J2059" s="211"/>
      <c r="K2059" s="211"/>
      <c r="L2059" s="211"/>
      <c r="M2059" s="211"/>
      <c r="N2059" s="211"/>
      <c r="O2059" s="211"/>
      <c r="P2059" s="211"/>
    </row>
    <row r="2060" spans="1:16" x14ac:dyDescent="0.25">
      <c r="A2060" s="189" t="s">
        <v>8452</v>
      </c>
      <c r="B2060" s="189" t="s">
        <v>8494</v>
      </c>
      <c r="C2060" s="189" t="s">
        <v>358</v>
      </c>
      <c r="D2060" t="s">
        <v>437</v>
      </c>
      <c r="E2060" t="s">
        <v>449</v>
      </c>
      <c r="F2060" s="42" t="s">
        <v>118</v>
      </c>
      <c r="H2060" s="211"/>
      <c r="I2060" s="211"/>
      <c r="J2060" s="211"/>
      <c r="K2060" s="211"/>
      <c r="L2060" s="211"/>
      <c r="M2060" s="211"/>
      <c r="N2060" s="211"/>
      <c r="O2060" s="211"/>
      <c r="P2060" s="211"/>
    </row>
    <row r="2061" spans="1:16" x14ac:dyDescent="0.25">
      <c r="A2061" s="189" t="s">
        <v>8452</v>
      </c>
      <c r="B2061" s="189" t="s">
        <v>8495</v>
      </c>
      <c r="C2061" s="189" t="s">
        <v>358</v>
      </c>
      <c r="D2061" t="s">
        <v>415</v>
      </c>
      <c r="E2061" t="s">
        <v>416</v>
      </c>
      <c r="F2061" s="42" t="s">
        <v>118</v>
      </c>
      <c r="H2061" s="211"/>
      <c r="I2061" s="211"/>
      <c r="J2061" s="211"/>
      <c r="K2061" s="211"/>
      <c r="L2061" s="211"/>
      <c r="M2061" s="211"/>
      <c r="N2061" s="211"/>
      <c r="O2061" s="211"/>
      <c r="P2061" s="211"/>
    </row>
    <row r="2062" spans="1:16" x14ac:dyDescent="0.25">
      <c r="A2062" s="189" t="s">
        <v>8452</v>
      </c>
      <c r="B2062" s="189" t="s">
        <v>8496</v>
      </c>
      <c r="C2062" s="189" t="s">
        <v>358</v>
      </c>
      <c r="D2062" t="s">
        <v>383</v>
      </c>
      <c r="E2062" t="s">
        <v>384</v>
      </c>
      <c r="F2062" s="42" t="s">
        <v>118</v>
      </c>
      <c r="H2062" s="211"/>
      <c r="I2062" s="211"/>
      <c r="J2062" s="211"/>
      <c r="K2062" s="211"/>
      <c r="L2062" s="211"/>
      <c r="M2062" s="211"/>
      <c r="N2062" s="211"/>
      <c r="O2062" s="211"/>
      <c r="P2062" s="211"/>
    </row>
    <row r="2063" spans="1:16" x14ac:dyDescent="0.25">
      <c r="A2063" s="189" t="s">
        <v>8452</v>
      </c>
      <c r="B2063" s="189" t="s">
        <v>8497</v>
      </c>
      <c r="C2063" s="189" t="s">
        <v>358</v>
      </c>
      <c r="D2063" t="s">
        <v>3811</v>
      </c>
      <c r="E2063" t="s">
        <v>3815</v>
      </c>
      <c r="F2063" s="42" t="s">
        <v>118</v>
      </c>
      <c r="H2063" s="211"/>
      <c r="I2063" s="211"/>
      <c r="J2063" s="211"/>
      <c r="K2063" s="211"/>
      <c r="L2063" s="211"/>
      <c r="M2063" s="211"/>
      <c r="N2063" s="211"/>
      <c r="O2063" s="211"/>
      <c r="P2063" s="211"/>
    </row>
    <row r="2064" spans="1:16" x14ac:dyDescent="0.25">
      <c r="A2064" s="189" t="s">
        <v>8452</v>
      </c>
      <c r="B2064" s="189" t="s">
        <v>8498</v>
      </c>
      <c r="C2064" s="189" t="s">
        <v>358</v>
      </c>
      <c r="D2064" t="s">
        <v>415</v>
      </c>
      <c r="E2064" t="s">
        <v>416</v>
      </c>
      <c r="F2064" s="42" t="s">
        <v>118</v>
      </c>
      <c r="H2064" s="211"/>
      <c r="I2064" s="211"/>
      <c r="J2064" s="211"/>
      <c r="K2064" s="211"/>
      <c r="L2064" s="211"/>
      <c r="M2064" s="211"/>
      <c r="N2064" s="211"/>
      <c r="O2064" s="211"/>
      <c r="P2064" s="211"/>
    </row>
    <row r="2065" spans="1:16" x14ac:dyDescent="0.25">
      <c r="A2065" s="189" t="s">
        <v>8452</v>
      </c>
      <c r="B2065" s="189" t="s">
        <v>8499</v>
      </c>
      <c r="C2065" s="189" t="s">
        <v>358</v>
      </c>
      <c r="D2065" t="s">
        <v>415</v>
      </c>
      <c r="E2065" t="s">
        <v>416</v>
      </c>
      <c r="F2065" s="42" t="s">
        <v>118</v>
      </c>
      <c r="H2065" s="211"/>
      <c r="I2065" s="211"/>
      <c r="J2065" s="211"/>
      <c r="K2065" s="211"/>
      <c r="L2065" s="211"/>
      <c r="M2065" s="211"/>
      <c r="N2065" s="211"/>
      <c r="O2065" s="211"/>
      <c r="P2065" s="211"/>
    </row>
    <row r="2066" spans="1:16" x14ac:dyDescent="0.25">
      <c r="A2066" s="189" t="s">
        <v>8452</v>
      </c>
      <c r="B2066" s="189" t="s">
        <v>8500</v>
      </c>
      <c r="C2066" s="189" t="s">
        <v>358</v>
      </c>
      <c r="D2066" t="s">
        <v>415</v>
      </c>
      <c r="E2066" t="s">
        <v>416</v>
      </c>
      <c r="F2066" s="42" t="s">
        <v>118</v>
      </c>
      <c r="H2066" s="211"/>
      <c r="I2066" s="211"/>
      <c r="J2066" s="211"/>
      <c r="K2066" s="211"/>
      <c r="L2066" s="211"/>
      <c r="M2066" s="211"/>
      <c r="N2066" s="211"/>
      <c r="O2066" s="211"/>
      <c r="P2066" s="211"/>
    </row>
    <row r="2067" spans="1:16" x14ac:dyDescent="0.25">
      <c r="A2067" s="189" t="s">
        <v>8452</v>
      </c>
      <c r="B2067" s="189" t="s">
        <v>8501</v>
      </c>
      <c r="C2067" s="189" t="s">
        <v>358</v>
      </c>
      <c r="D2067" t="s">
        <v>415</v>
      </c>
      <c r="E2067" t="s">
        <v>416</v>
      </c>
      <c r="F2067" s="42" t="s">
        <v>118</v>
      </c>
      <c r="H2067" s="211"/>
      <c r="I2067" s="211"/>
      <c r="J2067" s="211"/>
      <c r="K2067" s="211"/>
      <c r="L2067" s="211"/>
      <c r="M2067" s="211"/>
      <c r="N2067" s="211"/>
      <c r="O2067" s="211"/>
      <c r="P2067" s="211"/>
    </row>
    <row r="2068" spans="1:16" x14ac:dyDescent="0.25">
      <c r="A2068" s="189" t="s">
        <v>8452</v>
      </c>
      <c r="B2068" s="189" t="s">
        <v>8502</v>
      </c>
      <c r="C2068" s="189" t="s">
        <v>358</v>
      </c>
      <c r="D2068" t="s">
        <v>385</v>
      </c>
      <c r="E2068" t="s">
        <v>386</v>
      </c>
      <c r="F2068" s="42" t="s">
        <v>118</v>
      </c>
      <c r="H2068" s="211"/>
      <c r="I2068" s="211"/>
      <c r="J2068" s="211"/>
      <c r="K2068" s="211"/>
      <c r="L2068" s="211"/>
      <c r="M2068" s="211"/>
      <c r="N2068" s="211"/>
      <c r="O2068" s="211"/>
      <c r="P2068" s="211"/>
    </row>
    <row r="2069" spans="1:16" x14ac:dyDescent="0.25">
      <c r="A2069" s="189" t="s">
        <v>8452</v>
      </c>
      <c r="B2069" s="189" t="s">
        <v>8503</v>
      </c>
      <c r="C2069" s="189" t="s">
        <v>358</v>
      </c>
      <c r="D2069" t="s">
        <v>383</v>
      </c>
      <c r="E2069" t="s">
        <v>384</v>
      </c>
      <c r="F2069" s="42" t="s">
        <v>118</v>
      </c>
      <c r="H2069" s="211"/>
      <c r="I2069" s="211"/>
      <c r="J2069" s="211"/>
      <c r="K2069" s="211"/>
      <c r="L2069" s="211"/>
      <c r="M2069" s="211"/>
      <c r="N2069" s="211"/>
      <c r="O2069" s="211"/>
      <c r="P2069" s="211"/>
    </row>
    <row r="2070" spans="1:16" x14ac:dyDescent="0.25">
      <c r="A2070" s="189" t="s">
        <v>8452</v>
      </c>
      <c r="B2070" s="189" t="s">
        <v>8504</v>
      </c>
      <c r="C2070" s="189" t="s">
        <v>358</v>
      </c>
      <c r="D2070" t="s">
        <v>12886</v>
      </c>
      <c r="E2070" t="s">
        <v>12887</v>
      </c>
      <c r="F2070" s="42" t="s">
        <v>150</v>
      </c>
      <c r="H2070" s="211"/>
      <c r="I2070" s="211"/>
      <c r="J2070" s="211"/>
      <c r="K2070" s="211"/>
      <c r="L2070" s="211"/>
      <c r="M2070" s="211"/>
      <c r="N2070" s="211"/>
      <c r="O2070" s="211"/>
      <c r="P2070" s="211"/>
    </row>
    <row r="2071" spans="1:16" x14ac:dyDescent="0.25">
      <c r="A2071" s="189" t="s">
        <v>8452</v>
      </c>
      <c r="B2071" s="189" t="s">
        <v>8505</v>
      </c>
      <c r="C2071" s="189" t="s">
        <v>358</v>
      </c>
      <c r="D2071" t="s">
        <v>3811</v>
      </c>
      <c r="E2071" t="s">
        <v>3815</v>
      </c>
      <c r="F2071" s="42" t="s">
        <v>118</v>
      </c>
      <c r="H2071" s="211"/>
      <c r="I2071" s="211"/>
      <c r="J2071" s="211"/>
      <c r="K2071" s="211"/>
      <c r="L2071" s="211"/>
      <c r="M2071" s="211"/>
      <c r="N2071" s="211"/>
      <c r="O2071" s="211"/>
      <c r="P2071" s="211"/>
    </row>
    <row r="2072" spans="1:16" x14ac:dyDescent="0.25">
      <c r="A2072" s="189" t="s">
        <v>8452</v>
      </c>
      <c r="B2072" s="189" t="s">
        <v>8506</v>
      </c>
      <c r="C2072" s="189" t="s">
        <v>358</v>
      </c>
      <c r="D2072" t="s">
        <v>391</v>
      </c>
      <c r="E2072" t="s">
        <v>392</v>
      </c>
      <c r="F2072" s="42" t="s">
        <v>118</v>
      </c>
      <c r="H2072" s="211"/>
      <c r="I2072" s="211"/>
      <c r="J2072" s="211"/>
      <c r="K2072" s="211"/>
      <c r="L2072" s="211"/>
      <c r="M2072" s="211"/>
      <c r="N2072" s="211"/>
      <c r="O2072" s="211"/>
      <c r="P2072" s="211"/>
    </row>
    <row r="2073" spans="1:16" x14ac:dyDescent="0.25">
      <c r="A2073" s="189" t="s">
        <v>8452</v>
      </c>
      <c r="B2073" s="189" t="s">
        <v>8507</v>
      </c>
      <c r="C2073" s="189" t="s">
        <v>358</v>
      </c>
      <c r="D2073" t="s">
        <v>391</v>
      </c>
      <c r="E2073" t="s">
        <v>392</v>
      </c>
      <c r="F2073" s="42" t="s">
        <v>118</v>
      </c>
      <c r="H2073" s="211"/>
      <c r="I2073" s="211"/>
      <c r="J2073" s="211"/>
      <c r="K2073" s="211"/>
      <c r="L2073" s="211"/>
      <c r="M2073" s="211"/>
      <c r="N2073" s="211"/>
      <c r="O2073" s="211"/>
      <c r="P2073" s="211"/>
    </row>
    <row r="2074" spans="1:16" x14ac:dyDescent="0.25">
      <c r="A2074" s="189" t="s">
        <v>8452</v>
      </c>
      <c r="B2074" s="189" t="s">
        <v>8508</v>
      </c>
      <c r="C2074" s="189" t="s">
        <v>358</v>
      </c>
      <c r="D2074" t="s">
        <v>3811</v>
      </c>
      <c r="E2074" t="s">
        <v>3815</v>
      </c>
      <c r="F2074" s="42" t="s">
        <v>118</v>
      </c>
      <c r="H2074" s="211"/>
      <c r="I2074" s="211"/>
      <c r="J2074" s="211"/>
      <c r="K2074" s="211"/>
      <c r="L2074" s="211"/>
      <c r="M2074" s="211"/>
      <c r="N2074" s="211"/>
      <c r="O2074" s="211"/>
      <c r="P2074" s="211"/>
    </row>
    <row r="2075" spans="1:16" x14ac:dyDescent="0.25">
      <c r="A2075" s="189" t="s">
        <v>8452</v>
      </c>
      <c r="B2075" s="189" t="s">
        <v>8509</v>
      </c>
      <c r="C2075" s="189" t="s">
        <v>358</v>
      </c>
      <c r="D2075" t="s">
        <v>3811</v>
      </c>
      <c r="E2075" t="s">
        <v>3815</v>
      </c>
      <c r="F2075" s="42" t="s">
        <v>118</v>
      </c>
      <c r="H2075" s="211"/>
      <c r="I2075" s="211"/>
      <c r="J2075" s="211"/>
      <c r="K2075" s="211"/>
      <c r="L2075" s="211"/>
      <c r="M2075" s="211"/>
      <c r="N2075" s="211"/>
      <c r="O2075" s="211"/>
      <c r="P2075" s="211"/>
    </row>
    <row r="2076" spans="1:16" x14ac:dyDescent="0.25">
      <c r="A2076" s="189" t="s">
        <v>8452</v>
      </c>
      <c r="B2076" s="189" t="s">
        <v>8510</v>
      </c>
      <c r="C2076" s="189" t="s">
        <v>358</v>
      </c>
      <c r="D2076" t="s">
        <v>415</v>
      </c>
      <c r="E2076" t="s">
        <v>416</v>
      </c>
      <c r="F2076" s="42" t="s">
        <v>118</v>
      </c>
      <c r="H2076" s="211"/>
      <c r="I2076" s="211"/>
      <c r="J2076" s="211"/>
      <c r="K2076" s="211"/>
      <c r="L2076" s="211"/>
      <c r="M2076" s="211"/>
      <c r="N2076" s="211"/>
      <c r="O2076" s="211"/>
      <c r="P2076" s="211"/>
    </row>
    <row r="2077" spans="1:16" x14ac:dyDescent="0.25">
      <c r="A2077" s="189" t="s">
        <v>8452</v>
      </c>
      <c r="B2077" s="189" t="s">
        <v>8511</v>
      </c>
      <c r="C2077" s="189" t="s">
        <v>358</v>
      </c>
      <c r="D2077" t="s">
        <v>415</v>
      </c>
      <c r="E2077" t="s">
        <v>416</v>
      </c>
      <c r="F2077" s="42" t="s">
        <v>118</v>
      </c>
      <c r="H2077" s="211"/>
      <c r="I2077" s="211"/>
      <c r="J2077" s="211"/>
      <c r="K2077" s="211"/>
      <c r="L2077" s="211"/>
      <c r="M2077" s="211"/>
      <c r="N2077" s="211"/>
      <c r="O2077" s="211"/>
      <c r="P2077" s="211"/>
    </row>
    <row r="2078" spans="1:16" x14ac:dyDescent="0.25">
      <c r="A2078" s="189" t="s">
        <v>8452</v>
      </c>
      <c r="B2078" s="189" t="s">
        <v>8512</v>
      </c>
      <c r="C2078" s="189" t="s">
        <v>358</v>
      </c>
      <c r="D2078" t="s">
        <v>387</v>
      </c>
      <c r="E2078" t="s">
        <v>388</v>
      </c>
      <c r="F2078" s="42" t="s">
        <v>118</v>
      </c>
      <c r="H2078" s="211"/>
      <c r="I2078" s="211"/>
      <c r="J2078" s="211"/>
      <c r="K2078" s="211"/>
      <c r="L2078" s="211"/>
      <c r="M2078" s="211"/>
      <c r="N2078" s="211"/>
      <c r="O2078" s="211"/>
      <c r="P2078" s="211"/>
    </row>
    <row r="2079" spans="1:16" x14ac:dyDescent="0.25">
      <c r="A2079" s="189" t="s">
        <v>8452</v>
      </c>
      <c r="B2079" s="189" t="s">
        <v>8513</v>
      </c>
      <c r="C2079" s="189" t="s">
        <v>358</v>
      </c>
      <c r="D2079" t="s">
        <v>387</v>
      </c>
      <c r="E2079" t="s">
        <v>388</v>
      </c>
      <c r="F2079" s="42" t="s">
        <v>118</v>
      </c>
      <c r="H2079" s="211"/>
      <c r="I2079" s="211"/>
      <c r="J2079" s="211"/>
      <c r="K2079" s="211"/>
      <c r="L2079" s="211"/>
      <c r="M2079" s="211"/>
      <c r="N2079" s="211"/>
      <c r="O2079" s="211"/>
      <c r="P2079" s="211"/>
    </row>
    <row r="2080" spans="1:16" x14ac:dyDescent="0.25">
      <c r="A2080" s="189" t="s">
        <v>8452</v>
      </c>
      <c r="B2080" s="189" t="s">
        <v>8514</v>
      </c>
      <c r="C2080" s="189" t="s">
        <v>358</v>
      </c>
      <c r="D2080" t="s">
        <v>387</v>
      </c>
      <c r="E2080" t="s">
        <v>388</v>
      </c>
      <c r="F2080" s="42" t="s">
        <v>118</v>
      </c>
      <c r="H2080" s="211"/>
      <c r="I2080" s="211"/>
      <c r="J2080" s="211"/>
      <c r="K2080" s="211"/>
      <c r="L2080" s="211"/>
      <c r="M2080" s="211"/>
      <c r="N2080" s="211"/>
      <c r="O2080" s="211"/>
      <c r="P2080" s="211"/>
    </row>
    <row r="2081" spans="1:16" x14ac:dyDescent="0.25">
      <c r="A2081" s="189" t="s">
        <v>8452</v>
      </c>
      <c r="B2081" s="189" t="s">
        <v>8515</v>
      </c>
      <c r="C2081" s="189" t="s">
        <v>358</v>
      </c>
      <c r="D2081" t="s">
        <v>415</v>
      </c>
      <c r="E2081" t="s">
        <v>416</v>
      </c>
      <c r="F2081" s="42" t="s">
        <v>118</v>
      </c>
      <c r="H2081" s="211"/>
      <c r="I2081" s="211"/>
      <c r="J2081" s="211"/>
      <c r="K2081" s="211"/>
      <c r="L2081" s="211"/>
      <c r="M2081" s="211"/>
      <c r="N2081" s="211"/>
      <c r="O2081" s="211"/>
      <c r="P2081" s="211"/>
    </row>
    <row r="2082" spans="1:16" x14ac:dyDescent="0.25">
      <c r="A2082" s="189" t="s">
        <v>8452</v>
      </c>
      <c r="B2082" s="189" t="s">
        <v>8516</v>
      </c>
      <c r="C2082" s="189" t="s">
        <v>358</v>
      </c>
      <c r="D2082" t="s">
        <v>415</v>
      </c>
      <c r="E2082" t="s">
        <v>416</v>
      </c>
      <c r="F2082" s="42" t="s">
        <v>118</v>
      </c>
      <c r="H2082" s="211"/>
      <c r="I2082" s="211"/>
      <c r="J2082" s="211"/>
      <c r="K2082" s="211"/>
      <c r="L2082" s="211"/>
      <c r="M2082" s="211"/>
      <c r="N2082" s="211"/>
      <c r="O2082" s="211"/>
      <c r="P2082" s="211"/>
    </row>
    <row r="2083" spans="1:16" x14ac:dyDescent="0.25">
      <c r="A2083" s="189" t="s">
        <v>8452</v>
      </c>
      <c r="B2083" s="189" t="s">
        <v>8517</v>
      </c>
      <c r="C2083" s="189" t="s">
        <v>358</v>
      </c>
      <c r="D2083" t="s">
        <v>415</v>
      </c>
      <c r="E2083" t="s">
        <v>416</v>
      </c>
      <c r="F2083" s="42" t="s">
        <v>118</v>
      </c>
      <c r="H2083" s="211"/>
      <c r="I2083" s="211"/>
      <c r="J2083" s="211"/>
      <c r="K2083" s="211"/>
      <c r="L2083" s="211"/>
      <c r="M2083" s="211"/>
      <c r="N2083" s="211"/>
      <c r="O2083" s="211"/>
      <c r="P2083" s="211"/>
    </row>
    <row r="2084" spans="1:16" x14ac:dyDescent="0.25">
      <c r="A2084" s="189" t="s">
        <v>8452</v>
      </c>
      <c r="B2084" s="189" t="s">
        <v>8518</v>
      </c>
      <c r="C2084" s="189" t="s">
        <v>358</v>
      </c>
      <c r="D2084" t="s">
        <v>415</v>
      </c>
      <c r="E2084" t="s">
        <v>416</v>
      </c>
      <c r="F2084" s="42" t="s">
        <v>118</v>
      </c>
      <c r="H2084" s="211"/>
      <c r="I2084" s="211"/>
      <c r="J2084" s="211"/>
      <c r="K2084" s="211"/>
      <c r="L2084" s="211"/>
      <c r="M2084" s="211"/>
      <c r="N2084" s="211"/>
      <c r="O2084" s="211"/>
      <c r="P2084" s="211"/>
    </row>
    <row r="2085" spans="1:16" x14ac:dyDescent="0.25">
      <c r="A2085" s="189" t="s">
        <v>8452</v>
      </c>
      <c r="B2085" s="189" t="s">
        <v>8519</v>
      </c>
      <c r="C2085" s="189" t="s">
        <v>358</v>
      </c>
      <c r="D2085" t="s">
        <v>423</v>
      </c>
      <c r="E2085" t="s">
        <v>424</v>
      </c>
      <c r="F2085" s="42" t="s">
        <v>118</v>
      </c>
      <c r="H2085" s="211"/>
      <c r="I2085" s="211"/>
      <c r="J2085" s="211"/>
      <c r="K2085" s="211"/>
      <c r="L2085" s="211"/>
      <c r="M2085" s="211"/>
      <c r="N2085" s="211"/>
      <c r="O2085" s="211"/>
      <c r="P2085" s="211"/>
    </row>
    <row r="2086" spans="1:16" x14ac:dyDescent="0.25">
      <c r="A2086" s="189" t="s">
        <v>8452</v>
      </c>
      <c r="B2086" s="189" t="s">
        <v>8520</v>
      </c>
      <c r="C2086" s="189" t="s">
        <v>358</v>
      </c>
      <c r="D2086" t="s">
        <v>387</v>
      </c>
      <c r="E2086" t="s">
        <v>388</v>
      </c>
      <c r="F2086" s="42" t="s">
        <v>118</v>
      </c>
      <c r="H2086" s="211"/>
      <c r="I2086" s="211"/>
      <c r="J2086" s="211"/>
      <c r="K2086" s="211"/>
      <c r="L2086" s="211"/>
      <c r="M2086" s="211"/>
      <c r="N2086" s="211"/>
      <c r="O2086" s="211"/>
      <c r="P2086" s="211"/>
    </row>
    <row r="2087" spans="1:16" x14ac:dyDescent="0.25">
      <c r="A2087" s="189" t="s">
        <v>8452</v>
      </c>
      <c r="B2087" s="189" t="s">
        <v>8521</v>
      </c>
      <c r="C2087" s="189" t="s">
        <v>358</v>
      </c>
      <c r="D2087" t="s">
        <v>387</v>
      </c>
      <c r="E2087" t="s">
        <v>388</v>
      </c>
      <c r="F2087" s="42" t="s">
        <v>118</v>
      </c>
      <c r="H2087" s="211"/>
      <c r="I2087" s="211"/>
      <c r="J2087" s="211"/>
      <c r="K2087" s="211"/>
      <c r="L2087" s="211"/>
      <c r="M2087" s="211"/>
      <c r="N2087" s="211"/>
      <c r="O2087" s="211"/>
      <c r="P2087" s="211"/>
    </row>
    <row r="2088" spans="1:16" x14ac:dyDescent="0.25">
      <c r="A2088" s="189" t="s">
        <v>8452</v>
      </c>
      <c r="B2088" s="189" t="s">
        <v>8522</v>
      </c>
      <c r="C2088" s="189" t="s">
        <v>358</v>
      </c>
      <c r="D2088" t="s">
        <v>415</v>
      </c>
      <c r="E2088" t="s">
        <v>416</v>
      </c>
      <c r="F2088" s="42" t="s">
        <v>118</v>
      </c>
      <c r="H2088" s="211"/>
      <c r="I2088" s="211"/>
      <c r="J2088" s="211"/>
      <c r="K2088" s="211"/>
      <c r="L2088" s="211"/>
      <c r="M2088" s="211"/>
      <c r="N2088" s="211"/>
      <c r="O2088" s="211"/>
      <c r="P2088" s="211"/>
    </row>
    <row r="2089" spans="1:16" x14ac:dyDescent="0.25">
      <c r="A2089" s="189" t="s">
        <v>8452</v>
      </c>
      <c r="B2089" s="189" t="s">
        <v>8523</v>
      </c>
      <c r="C2089" s="189" t="s">
        <v>358</v>
      </c>
      <c r="D2089" t="s">
        <v>294</v>
      </c>
      <c r="E2089" t="s">
        <v>298</v>
      </c>
      <c r="F2089" s="42" t="s">
        <v>150</v>
      </c>
      <c r="H2089" s="211"/>
      <c r="I2089" s="211"/>
      <c r="J2089" s="211"/>
      <c r="K2089" s="211"/>
      <c r="L2089" s="211"/>
      <c r="M2089" s="211"/>
      <c r="N2089" s="211"/>
      <c r="O2089" s="211"/>
      <c r="P2089" s="211"/>
    </row>
    <row r="2090" spans="1:16" x14ac:dyDescent="0.25">
      <c r="A2090" s="189" t="s">
        <v>8452</v>
      </c>
      <c r="B2090" s="189" t="s">
        <v>8524</v>
      </c>
      <c r="C2090" s="189" t="s">
        <v>358</v>
      </c>
      <c r="D2090" t="s">
        <v>391</v>
      </c>
      <c r="E2090" t="s">
        <v>392</v>
      </c>
      <c r="F2090" s="42" t="s">
        <v>118</v>
      </c>
      <c r="H2090" s="211"/>
      <c r="I2090" s="211"/>
      <c r="J2090" s="211"/>
      <c r="K2090" s="211"/>
      <c r="L2090" s="211"/>
      <c r="M2090" s="211"/>
      <c r="N2090" s="211"/>
      <c r="O2090" s="211"/>
      <c r="P2090" s="211"/>
    </row>
    <row r="2091" spans="1:16" x14ac:dyDescent="0.25">
      <c r="A2091" s="189" t="s">
        <v>8525</v>
      </c>
      <c r="B2091" s="189" t="s">
        <v>8526</v>
      </c>
      <c r="C2091" s="189" t="s">
        <v>358</v>
      </c>
      <c r="D2091" t="s">
        <v>404</v>
      </c>
      <c r="E2091" t="s">
        <v>405</v>
      </c>
      <c r="F2091" s="42" t="s">
        <v>118</v>
      </c>
      <c r="H2091" s="211"/>
      <c r="I2091" s="211"/>
      <c r="J2091" s="211"/>
      <c r="K2091" s="211"/>
      <c r="L2091" s="211"/>
      <c r="M2091" s="211"/>
      <c r="N2091" s="211"/>
      <c r="O2091" s="211"/>
      <c r="P2091" s="211"/>
    </row>
    <row r="2092" spans="1:16" x14ac:dyDescent="0.25">
      <c r="A2092" s="189" t="s">
        <v>8525</v>
      </c>
      <c r="B2092" s="189" t="s">
        <v>8527</v>
      </c>
      <c r="C2092" s="189" t="s">
        <v>358</v>
      </c>
      <c r="D2092" t="s">
        <v>383</v>
      </c>
      <c r="E2092" t="s">
        <v>384</v>
      </c>
      <c r="F2092" s="42" t="s">
        <v>118</v>
      </c>
      <c r="H2092" s="211"/>
      <c r="I2092" s="211"/>
      <c r="J2092" s="211"/>
      <c r="K2092" s="211"/>
      <c r="L2092" s="211"/>
      <c r="M2092" s="211"/>
      <c r="N2092" s="211"/>
      <c r="O2092" s="211"/>
      <c r="P2092" s="211"/>
    </row>
    <row r="2093" spans="1:16" x14ac:dyDescent="0.25">
      <c r="A2093" s="189" t="s">
        <v>8525</v>
      </c>
      <c r="B2093" s="189" t="s">
        <v>8528</v>
      </c>
      <c r="C2093" s="189" t="s">
        <v>358</v>
      </c>
      <c r="D2093" t="s">
        <v>423</v>
      </c>
      <c r="E2093" t="s">
        <v>424</v>
      </c>
      <c r="F2093" s="42" t="s">
        <v>118</v>
      </c>
      <c r="H2093" s="211"/>
      <c r="I2093" s="211"/>
      <c r="J2093" s="211"/>
      <c r="K2093" s="211"/>
      <c r="L2093" s="211"/>
      <c r="M2093" s="211"/>
      <c r="N2093" s="211"/>
      <c r="O2093" s="211"/>
      <c r="P2093" s="211"/>
    </row>
    <row r="2094" spans="1:16" x14ac:dyDescent="0.25">
      <c r="A2094" s="189" t="s">
        <v>8525</v>
      </c>
      <c r="B2094" s="189" t="s">
        <v>8529</v>
      </c>
      <c r="C2094" s="189" t="s">
        <v>358</v>
      </c>
      <c r="D2094" t="s">
        <v>421</v>
      </c>
      <c r="E2094" t="s">
        <v>422</v>
      </c>
      <c r="F2094" s="42" t="s">
        <v>118</v>
      </c>
      <c r="H2094" s="211"/>
      <c r="I2094" s="211"/>
      <c r="J2094" s="211"/>
      <c r="K2094" s="211"/>
      <c r="L2094" s="211"/>
      <c r="M2094" s="211"/>
      <c r="N2094" s="211"/>
      <c r="O2094" s="211"/>
      <c r="P2094" s="211"/>
    </row>
    <row r="2095" spans="1:16" x14ac:dyDescent="0.25">
      <c r="A2095" s="189" t="s">
        <v>8525</v>
      </c>
      <c r="B2095" s="189" t="s">
        <v>8530</v>
      </c>
      <c r="C2095" s="189" t="s">
        <v>358</v>
      </c>
      <c r="D2095" t="s">
        <v>423</v>
      </c>
      <c r="E2095" t="s">
        <v>424</v>
      </c>
      <c r="F2095" s="42" t="s">
        <v>118</v>
      </c>
      <c r="H2095" s="211"/>
      <c r="I2095" s="211"/>
      <c r="J2095" s="211"/>
      <c r="K2095" s="211"/>
      <c r="L2095" s="211"/>
      <c r="M2095" s="211"/>
      <c r="N2095" s="211"/>
      <c r="O2095" s="211"/>
      <c r="P2095" s="211"/>
    </row>
    <row r="2096" spans="1:16" x14ac:dyDescent="0.25">
      <c r="A2096" s="189" t="s">
        <v>8525</v>
      </c>
      <c r="B2096" s="189" t="s">
        <v>8531</v>
      </c>
      <c r="C2096" s="189" t="s">
        <v>358</v>
      </c>
      <c r="D2096" t="s">
        <v>423</v>
      </c>
      <c r="E2096" t="s">
        <v>424</v>
      </c>
      <c r="F2096" s="42" t="s">
        <v>118</v>
      </c>
      <c r="H2096" s="211"/>
      <c r="I2096" s="211"/>
      <c r="J2096" s="211"/>
      <c r="K2096" s="211"/>
      <c r="L2096" s="211"/>
      <c r="M2096" s="211"/>
      <c r="N2096" s="211"/>
      <c r="O2096" s="211"/>
      <c r="P2096" s="211"/>
    </row>
    <row r="2097" spans="1:16" x14ac:dyDescent="0.25">
      <c r="A2097" s="189" t="s">
        <v>8525</v>
      </c>
      <c r="B2097" s="189" t="s">
        <v>8532</v>
      </c>
      <c r="C2097" s="189" t="s">
        <v>358</v>
      </c>
      <c r="D2097" t="s">
        <v>383</v>
      </c>
      <c r="E2097" t="s">
        <v>384</v>
      </c>
      <c r="F2097" s="42" t="s">
        <v>118</v>
      </c>
      <c r="H2097" s="211"/>
      <c r="I2097" s="211"/>
      <c r="J2097" s="211"/>
      <c r="K2097" s="211"/>
      <c r="L2097" s="211"/>
      <c r="M2097" s="211"/>
      <c r="N2097" s="211"/>
      <c r="O2097" s="211"/>
      <c r="P2097" s="211"/>
    </row>
    <row r="2098" spans="1:16" x14ac:dyDescent="0.25">
      <c r="A2098" s="189" t="s">
        <v>8525</v>
      </c>
      <c r="B2098" s="189" t="s">
        <v>8533</v>
      </c>
      <c r="C2098" s="189" t="s">
        <v>358</v>
      </c>
      <c r="D2098" t="s">
        <v>394</v>
      </c>
      <c r="E2098" t="s">
        <v>395</v>
      </c>
      <c r="F2098" s="42" t="s">
        <v>118</v>
      </c>
      <c r="H2098" s="211"/>
      <c r="I2098" s="211"/>
      <c r="J2098" s="211"/>
      <c r="K2098" s="211"/>
      <c r="L2098" s="211"/>
      <c r="M2098" s="211"/>
      <c r="N2098" s="211"/>
      <c r="O2098" s="211"/>
      <c r="P2098" s="211"/>
    </row>
    <row r="2099" spans="1:16" x14ac:dyDescent="0.25">
      <c r="A2099" s="189" t="s">
        <v>8525</v>
      </c>
      <c r="B2099" s="189" t="s">
        <v>8534</v>
      </c>
      <c r="C2099" s="189" t="s">
        <v>358</v>
      </c>
      <c r="D2099" t="s">
        <v>415</v>
      </c>
      <c r="E2099" t="s">
        <v>416</v>
      </c>
      <c r="F2099" s="42" t="s">
        <v>118</v>
      </c>
      <c r="H2099" s="211"/>
      <c r="I2099" s="211"/>
      <c r="J2099" s="211"/>
      <c r="K2099" s="211"/>
      <c r="L2099" s="211"/>
      <c r="M2099" s="211"/>
      <c r="N2099" s="211"/>
      <c r="O2099" s="211"/>
      <c r="P2099" s="211"/>
    </row>
    <row r="2100" spans="1:16" x14ac:dyDescent="0.25">
      <c r="A2100" s="189" t="s">
        <v>8525</v>
      </c>
      <c r="B2100" s="189" t="s">
        <v>8535</v>
      </c>
      <c r="C2100" s="189" t="s">
        <v>358</v>
      </c>
      <c r="D2100" t="s">
        <v>415</v>
      </c>
      <c r="E2100" t="s">
        <v>416</v>
      </c>
      <c r="F2100" s="42" t="s">
        <v>118</v>
      </c>
      <c r="H2100" s="211"/>
      <c r="I2100" s="211"/>
      <c r="J2100" s="211"/>
      <c r="K2100" s="211"/>
      <c r="L2100" s="211"/>
      <c r="M2100" s="211"/>
      <c r="N2100" s="211"/>
      <c r="O2100" s="211"/>
      <c r="P2100" s="211"/>
    </row>
    <row r="2101" spans="1:16" x14ac:dyDescent="0.25">
      <c r="A2101" s="189" t="s">
        <v>8525</v>
      </c>
      <c r="B2101" s="189" t="s">
        <v>8536</v>
      </c>
      <c r="C2101" s="189" t="s">
        <v>358</v>
      </c>
      <c r="D2101" t="s">
        <v>423</v>
      </c>
      <c r="E2101" t="s">
        <v>424</v>
      </c>
      <c r="F2101" s="42" t="s">
        <v>118</v>
      </c>
      <c r="H2101" s="211"/>
      <c r="I2101" s="211"/>
      <c r="J2101" s="211"/>
      <c r="K2101" s="211"/>
      <c r="L2101" s="211"/>
      <c r="M2101" s="211"/>
      <c r="N2101" s="211"/>
      <c r="O2101" s="211"/>
      <c r="P2101" s="211"/>
    </row>
    <row r="2102" spans="1:16" x14ac:dyDescent="0.25">
      <c r="A2102" s="189" t="s">
        <v>8525</v>
      </c>
      <c r="B2102" s="189" t="s">
        <v>8537</v>
      </c>
      <c r="C2102" s="189" t="s">
        <v>358</v>
      </c>
      <c r="D2102" t="s">
        <v>3811</v>
      </c>
      <c r="E2102" t="s">
        <v>3815</v>
      </c>
      <c r="F2102" s="42" t="s">
        <v>118</v>
      </c>
      <c r="H2102" s="211"/>
      <c r="I2102" s="211"/>
      <c r="J2102" s="211"/>
      <c r="K2102" s="211"/>
      <c r="L2102" s="211"/>
      <c r="M2102" s="211"/>
      <c r="N2102" s="211"/>
      <c r="O2102" s="211"/>
      <c r="P2102" s="211"/>
    </row>
    <row r="2103" spans="1:16" x14ac:dyDescent="0.25">
      <c r="A2103" s="189" t="s">
        <v>8525</v>
      </c>
      <c r="B2103" s="189" t="s">
        <v>8538</v>
      </c>
      <c r="C2103" s="189" t="s">
        <v>358</v>
      </c>
      <c r="D2103" t="s">
        <v>423</v>
      </c>
      <c r="E2103" t="s">
        <v>424</v>
      </c>
      <c r="F2103" s="42" t="s">
        <v>118</v>
      </c>
      <c r="H2103" s="211"/>
      <c r="I2103" s="211"/>
      <c r="J2103" s="211"/>
      <c r="K2103" s="211"/>
      <c r="L2103" s="211"/>
      <c r="M2103" s="211"/>
      <c r="N2103" s="211"/>
      <c r="O2103" s="211"/>
      <c r="P2103" s="211"/>
    </row>
    <row r="2104" spans="1:16" x14ac:dyDescent="0.25">
      <c r="A2104" s="189" t="s">
        <v>8525</v>
      </c>
      <c r="B2104" s="189" t="s">
        <v>8539</v>
      </c>
      <c r="C2104" s="189" t="s">
        <v>358</v>
      </c>
      <c r="D2104" t="s">
        <v>423</v>
      </c>
      <c r="E2104" t="s">
        <v>424</v>
      </c>
      <c r="F2104" s="42" t="s">
        <v>118</v>
      </c>
      <c r="H2104" s="211"/>
      <c r="I2104" s="211"/>
      <c r="J2104" s="211"/>
      <c r="K2104" s="211"/>
      <c r="L2104" s="211"/>
      <c r="M2104" s="211"/>
      <c r="N2104" s="211"/>
      <c r="O2104" s="211"/>
      <c r="P2104" s="211"/>
    </row>
    <row r="2105" spans="1:16" x14ac:dyDescent="0.25">
      <c r="A2105" s="189" t="s">
        <v>8525</v>
      </c>
      <c r="B2105" s="189" t="s">
        <v>8540</v>
      </c>
      <c r="C2105" s="189" t="s">
        <v>358</v>
      </c>
      <c r="D2105" t="s">
        <v>3811</v>
      </c>
      <c r="E2105" t="s">
        <v>3815</v>
      </c>
      <c r="F2105" s="42" t="s">
        <v>118</v>
      </c>
      <c r="H2105" s="211"/>
      <c r="I2105" s="211"/>
      <c r="J2105" s="211"/>
      <c r="K2105" s="211"/>
      <c r="L2105" s="211"/>
      <c r="M2105" s="211"/>
      <c r="N2105" s="211"/>
      <c r="O2105" s="211"/>
      <c r="P2105" s="211"/>
    </row>
    <row r="2106" spans="1:16" x14ac:dyDescent="0.25">
      <c r="A2106" s="189" t="s">
        <v>8525</v>
      </c>
      <c r="B2106" s="189" t="s">
        <v>8541</v>
      </c>
      <c r="C2106" s="189" t="s">
        <v>358</v>
      </c>
      <c r="D2106" t="s">
        <v>423</v>
      </c>
      <c r="E2106" t="s">
        <v>424</v>
      </c>
      <c r="F2106" s="42" t="s">
        <v>118</v>
      </c>
      <c r="H2106" s="211"/>
      <c r="I2106" s="211"/>
      <c r="J2106" s="211"/>
      <c r="K2106" s="211"/>
      <c r="L2106" s="211"/>
      <c r="M2106" s="211"/>
      <c r="N2106" s="211"/>
      <c r="O2106" s="211"/>
      <c r="P2106" s="211"/>
    </row>
    <row r="2107" spans="1:16" x14ac:dyDescent="0.25">
      <c r="A2107" s="189" t="s">
        <v>8525</v>
      </c>
      <c r="B2107" s="189" t="s">
        <v>8542</v>
      </c>
      <c r="C2107" s="189" t="s">
        <v>358</v>
      </c>
      <c r="D2107" t="s">
        <v>383</v>
      </c>
      <c r="E2107" t="s">
        <v>384</v>
      </c>
      <c r="F2107" s="42" t="s">
        <v>118</v>
      </c>
      <c r="H2107" s="211"/>
      <c r="I2107" s="211"/>
      <c r="J2107" s="211"/>
      <c r="K2107" s="211"/>
      <c r="L2107" s="211"/>
      <c r="M2107" s="211"/>
      <c r="N2107" s="211"/>
      <c r="O2107" s="211"/>
      <c r="P2107" s="211"/>
    </row>
    <row r="2108" spans="1:16" x14ac:dyDescent="0.25">
      <c r="A2108" s="189" t="s">
        <v>8525</v>
      </c>
      <c r="B2108" s="189" t="s">
        <v>8543</v>
      </c>
      <c r="C2108" s="189" t="s">
        <v>358</v>
      </c>
      <c r="D2108" t="s">
        <v>383</v>
      </c>
      <c r="E2108" t="s">
        <v>384</v>
      </c>
      <c r="F2108" s="42" t="s">
        <v>118</v>
      </c>
      <c r="H2108" s="211"/>
      <c r="I2108" s="211"/>
      <c r="J2108" s="211"/>
      <c r="K2108" s="211"/>
      <c r="L2108" s="211"/>
      <c r="M2108" s="211"/>
      <c r="N2108" s="211"/>
      <c r="O2108" s="211"/>
      <c r="P2108" s="211"/>
    </row>
    <row r="2109" spans="1:16" x14ac:dyDescent="0.25">
      <c r="A2109" s="189" t="s">
        <v>8525</v>
      </c>
      <c r="B2109" s="189" t="s">
        <v>8544</v>
      </c>
      <c r="C2109" s="189" t="s">
        <v>358</v>
      </c>
      <c r="D2109" t="s">
        <v>296</v>
      </c>
      <c r="E2109" t="s">
        <v>336</v>
      </c>
      <c r="F2109" s="42" t="s">
        <v>150</v>
      </c>
      <c r="H2109" s="211"/>
      <c r="I2109" s="211"/>
      <c r="J2109" s="211"/>
      <c r="K2109" s="211"/>
      <c r="L2109" s="211"/>
      <c r="M2109" s="211"/>
      <c r="N2109" s="211"/>
      <c r="O2109" s="211"/>
      <c r="P2109" s="211"/>
    </row>
    <row r="2110" spans="1:16" x14ac:dyDescent="0.25">
      <c r="A2110" s="189" t="s">
        <v>8525</v>
      </c>
      <c r="B2110" s="189" t="s">
        <v>8545</v>
      </c>
      <c r="C2110" s="189" t="s">
        <v>358</v>
      </c>
      <c r="D2110" t="s">
        <v>423</v>
      </c>
      <c r="E2110" t="s">
        <v>424</v>
      </c>
      <c r="F2110" s="42" t="s">
        <v>118</v>
      </c>
      <c r="H2110" s="211"/>
      <c r="I2110" s="211"/>
      <c r="J2110" s="211"/>
      <c r="K2110" s="211"/>
      <c r="L2110" s="211"/>
      <c r="M2110" s="211"/>
      <c r="N2110" s="211"/>
      <c r="O2110" s="211"/>
      <c r="P2110" s="211"/>
    </row>
    <row r="2111" spans="1:16" x14ac:dyDescent="0.25">
      <c r="A2111" s="189" t="s">
        <v>8525</v>
      </c>
      <c r="B2111" s="189" t="s">
        <v>8546</v>
      </c>
      <c r="C2111" s="189" t="s">
        <v>358</v>
      </c>
      <c r="D2111" t="s">
        <v>3811</v>
      </c>
      <c r="E2111" t="s">
        <v>3815</v>
      </c>
      <c r="F2111" s="42" t="s">
        <v>118</v>
      </c>
      <c r="H2111" s="211"/>
      <c r="I2111" s="211"/>
      <c r="J2111" s="211"/>
      <c r="K2111" s="211"/>
      <c r="L2111" s="211"/>
      <c r="M2111" s="211"/>
      <c r="N2111" s="211"/>
      <c r="O2111" s="211"/>
      <c r="P2111" s="211"/>
    </row>
    <row r="2112" spans="1:16" x14ac:dyDescent="0.25">
      <c r="A2112" s="189" t="s">
        <v>8525</v>
      </c>
      <c r="B2112" s="189" t="s">
        <v>8547</v>
      </c>
      <c r="C2112" s="189" t="s">
        <v>358</v>
      </c>
      <c r="D2112" t="s">
        <v>413</v>
      </c>
      <c r="E2112" t="s">
        <v>414</v>
      </c>
      <c r="F2112" s="42" t="s">
        <v>118</v>
      </c>
      <c r="H2112" s="211"/>
      <c r="I2112" s="211"/>
      <c r="J2112" s="211"/>
      <c r="K2112" s="211"/>
      <c r="L2112" s="211"/>
      <c r="M2112" s="211"/>
      <c r="N2112" s="211"/>
      <c r="O2112" s="211"/>
      <c r="P2112" s="211"/>
    </row>
    <row r="2113" spans="1:16" x14ac:dyDescent="0.25">
      <c r="A2113" s="189" t="s">
        <v>8525</v>
      </c>
      <c r="B2113" s="189" t="s">
        <v>8548</v>
      </c>
      <c r="C2113" s="189" t="s">
        <v>358</v>
      </c>
      <c r="D2113" t="s">
        <v>413</v>
      </c>
      <c r="E2113" t="s">
        <v>414</v>
      </c>
      <c r="F2113" s="42" t="s">
        <v>118</v>
      </c>
      <c r="H2113" s="211"/>
      <c r="I2113" s="211"/>
      <c r="J2113" s="211"/>
      <c r="K2113" s="211"/>
      <c r="L2113" s="211"/>
      <c r="M2113" s="211"/>
      <c r="N2113" s="211"/>
      <c r="O2113" s="211"/>
      <c r="P2113" s="211"/>
    </row>
    <row r="2114" spans="1:16" x14ac:dyDescent="0.25">
      <c r="A2114" s="189" t="s">
        <v>8525</v>
      </c>
      <c r="B2114" s="189" t="s">
        <v>8549</v>
      </c>
      <c r="C2114" s="189" t="s">
        <v>358</v>
      </c>
      <c r="D2114" t="s">
        <v>387</v>
      </c>
      <c r="E2114" t="s">
        <v>388</v>
      </c>
      <c r="F2114" s="42" t="s">
        <v>118</v>
      </c>
      <c r="H2114" s="211"/>
      <c r="I2114" s="211"/>
      <c r="J2114" s="211"/>
      <c r="K2114" s="211"/>
      <c r="L2114" s="211"/>
      <c r="M2114" s="211"/>
      <c r="N2114" s="211"/>
      <c r="O2114" s="211"/>
      <c r="P2114" s="211"/>
    </row>
    <row r="2115" spans="1:16" x14ac:dyDescent="0.25">
      <c r="A2115" s="189" t="s">
        <v>8525</v>
      </c>
      <c r="B2115" s="189" t="s">
        <v>8550</v>
      </c>
      <c r="C2115" s="189" t="s">
        <v>358</v>
      </c>
      <c r="D2115" t="s">
        <v>387</v>
      </c>
      <c r="E2115" t="s">
        <v>388</v>
      </c>
      <c r="F2115" s="42" t="s">
        <v>118</v>
      </c>
      <c r="H2115" s="211"/>
      <c r="I2115" s="211"/>
      <c r="J2115" s="211"/>
      <c r="K2115" s="211"/>
      <c r="L2115" s="211"/>
      <c r="M2115" s="211"/>
      <c r="N2115" s="211"/>
      <c r="O2115" s="211"/>
      <c r="P2115" s="211"/>
    </row>
    <row r="2116" spans="1:16" x14ac:dyDescent="0.25">
      <c r="A2116" s="189" t="s">
        <v>8525</v>
      </c>
      <c r="B2116" s="189" t="s">
        <v>8551</v>
      </c>
      <c r="C2116" s="189" t="s">
        <v>358</v>
      </c>
      <c r="D2116" t="s">
        <v>387</v>
      </c>
      <c r="E2116" t="s">
        <v>388</v>
      </c>
      <c r="F2116" s="42" t="s">
        <v>118</v>
      </c>
      <c r="H2116" s="211"/>
      <c r="I2116" s="211"/>
      <c r="J2116" s="211"/>
      <c r="K2116" s="211"/>
      <c r="L2116" s="211"/>
      <c r="M2116" s="211"/>
      <c r="N2116" s="211"/>
      <c r="O2116" s="211"/>
      <c r="P2116" s="211"/>
    </row>
    <row r="2117" spans="1:16" x14ac:dyDescent="0.25">
      <c r="A2117" s="189" t="s">
        <v>8525</v>
      </c>
      <c r="B2117" s="189" t="s">
        <v>8552</v>
      </c>
      <c r="C2117" s="189" t="s">
        <v>358</v>
      </c>
      <c r="D2117" t="s">
        <v>391</v>
      </c>
      <c r="E2117" t="s">
        <v>392</v>
      </c>
      <c r="F2117" s="42" t="s">
        <v>118</v>
      </c>
      <c r="H2117" s="211"/>
      <c r="I2117" s="211"/>
      <c r="J2117" s="211"/>
      <c r="K2117" s="211"/>
      <c r="L2117" s="211"/>
      <c r="M2117" s="211"/>
      <c r="N2117" s="211"/>
      <c r="O2117" s="211"/>
      <c r="P2117" s="211"/>
    </row>
    <row r="2118" spans="1:16" x14ac:dyDescent="0.25">
      <c r="A2118" s="189" t="s">
        <v>8525</v>
      </c>
      <c r="B2118" s="189" t="s">
        <v>8553</v>
      </c>
      <c r="C2118" s="189" t="s">
        <v>358</v>
      </c>
      <c r="D2118" t="s">
        <v>3811</v>
      </c>
      <c r="E2118" t="s">
        <v>3815</v>
      </c>
      <c r="F2118" s="42" t="s">
        <v>118</v>
      </c>
      <c r="H2118" s="211"/>
      <c r="I2118" s="211"/>
      <c r="J2118" s="211"/>
      <c r="K2118" s="211"/>
      <c r="L2118" s="211"/>
      <c r="M2118" s="211"/>
      <c r="N2118" s="211"/>
      <c r="O2118" s="211"/>
      <c r="P2118" s="211"/>
    </row>
    <row r="2119" spans="1:16" x14ac:dyDescent="0.25">
      <c r="A2119" s="189" t="s">
        <v>8525</v>
      </c>
      <c r="B2119" s="189" t="s">
        <v>8554</v>
      </c>
      <c r="C2119" s="189" t="s">
        <v>358</v>
      </c>
      <c r="D2119" t="s">
        <v>423</v>
      </c>
      <c r="E2119" t="s">
        <v>424</v>
      </c>
      <c r="F2119" s="42" t="s">
        <v>118</v>
      </c>
      <c r="H2119" s="211"/>
      <c r="I2119" s="211"/>
      <c r="J2119" s="211"/>
      <c r="K2119" s="211"/>
      <c r="L2119" s="211"/>
      <c r="M2119" s="211"/>
      <c r="N2119" s="211"/>
      <c r="O2119" s="211"/>
      <c r="P2119" s="211"/>
    </row>
    <row r="2120" spans="1:16" x14ac:dyDescent="0.25">
      <c r="A2120" s="189" t="s">
        <v>8525</v>
      </c>
      <c r="B2120" s="189" t="s">
        <v>8555</v>
      </c>
      <c r="C2120" s="189" t="s">
        <v>358</v>
      </c>
      <c r="D2120" t="s">
        <v>423</v>
      </c>
      <c r="E2120" t="s">
        <v>424</v>
      </c>
      <c r="F2120" s="42" t="s">
        <v>118</v>
      </c>
      <c r="H2120" s="211"/>
      <c r="I2120" s="211"/>
      <c r="J2120" s="211"/>
      <c r="K2120" s="211"/>
      <c r="L2120" s="211"/>
      <c r="M2120" s="211"/>
      <c r="N2120" s="211"/>
      <c r="O2120" s="211"/>
      <c r="P2120" s="211"/>
    </row>
    <row r="2121" spans="1:16" x14ac:dyDescent="0.25">
      <c r="A2121" s="189" t="s">
        <v>8525</v>
      </c>
      <c r="B2121" s="189" t="s">
        <v>8556</v>
      </c>
      <c r="C2121" s="189" t="s">
        <v>358</v>
      </c>
      <c r="D2121" t="s">
        <v>3811</v>
      </c>
      <c r="E2121" t="s">
        <v>3815</v>
      </c>
      <c r="F2121" s="42" t="s">
        <v>118</v>
      </c>
      <c r="H2121" s="211"/>
      <c r="I2121" s="211"/>
      <c r="J2121" s="211"/>
      <c r="K2121" s="211"/>
      <c r="L2121" s="211"/>
      <c r="M2121" s="211"/>
      <c r="N2121" s="211"/>
      <c r="O2121" s="211"/>
      <c r="P2121" s="211"/>
    </row>
    <row r="2122" spans="1:16" x14ac:dyDescent="0.25">
      <c r="A2122" s="189" t="s">
        <v>8525</v>
      </c>
      <c r="B2122" s="189" t="s">
        <v>8557</v>
      </c>
      <c r="C2122" s="189" t="s">
        <v>358</v>
      </c>
      <c r="D2122" t="s">
        <v>417</v>
      </c>
      <c r="E2122" t="s">
        <v>418</v>
      </c>
      <c r="F2122" s="42" t="s">
        <v>118</v>
      </c>
      <c r="H2122" s="211"/>
      <c r="I2122" s="211"/>
      <c r="J2122" s="211"/>
      <c r="K2122" s="211"/>
      <c r="L2122" s="211"/>
      <c r="M2122" s="211"/>
      <c r="N2122" s="211"/>
      <c r="O2122" s="211"/>
      <c r="P2122" s="211"/>
    </row>
    <row r="2123" spans="1:16" x14ac:dyDescent="0.25">
      <c r="A2123" s="189" t="s">
        <v>8525</v>
      </c>
      <c r="B2123" s="189" t="s">
        <v>8558</v>
      </c>
      <c r="C2123" s="189" t="s">
        <v>358</v>
      </c>
      <c r="D2123" t="s">
        <v>383</v>
      </c>
      <c r="E2123" t="s">
        <v>384</v>
      </c>
      <c r="F2123" s="42" t="s">
        <v>118</v>
      </c>
      <c r="H2123" s="211"/>
      <c r="I2123" s="211"/>
      <c r="J2123" s="211"/>
      <c r="K2123" s="211"/>
      <c r="L2123" s="211"/>
      <c r="M2123" s="211"/>
      <c r="N2123" s="211"/>
      <c r="O2123" s="211"/>
      <c r="P2123" s="211"/>
    </row>
    <row r="2124" spans="1:16" x14ac:dyDescent="0.25">
      <c r="A2124" s="189" t="s">
        <v>8525</v>
      </c>
      <c r="B2124" s="189" t="s">
        <v>8559</v>
      </c>
      <c r="C2124" s="189" t="s">
        <v>358</v>
      </c>
      <c r="D2124" t="s">
        <v>387</v>
      </c>
      <c r="E2124" t="s">
        <v>388</v>
      </c>
      <c r="F2124" s="42" t="s">
        <v>118</v>
      </c>
      <c r="H2124" s="211"/>
      <c r="I2124" s="211"/>
      <c r="J2124" s="211"/>
      <c r="K2124" s="211"/>
      <c r="L2124" s="211"/>
      <c r="M2124" s="211"/>
      <c r="N2124" s="211"/>
      <c r="O2124" s="211"/>
      <c r="P2124" s="211"/>
    </row>
    <row r="2125" spans="1:16" x14ac:dyDescent="0.25">
      <c r="A2125" s="189" t="s">
        <v>8525</v>
      </c>
      <c r="B2125" s="189" t="s">
        <v>8560</v>
      </c>
      <c r="C2125" s="189" t="s">
        <v>358</v>
      </c>
      <c r="D2125" t="s">
        <v>415</v>
      </c>
      <c r="E2125" t="s">
        <v>416</v>
      </c>
      <c r="F2125" s="42" t="s">
        <v>118</v>
      </c>
      <c r="H2125" s="211"/>
      <c r="I2125" s="211"/>
      <c r="J2125" s="211"/>
      <c r="K2125" s="211"/>
      <c r="L2125" s="211"/>
      <c r="M2125" s="211"/>
      <c r="N2125" s="211"/>
      <c r="O2125" s="211"/>
      <c r="P2125" s="211"/>
    </row>
    <row r="2126" spans="1:16" x14ac:dyDescent="0.25">
      <c r="A2126" s="189" t="s">
        <v>8525</v>
      </c>
      <c r="B2126" s="189" t="s">
        <v>8561</v>
      </c>
      <c r="C2126" s="189" t="s">
        <v>358</v>
      </c>
      <c r="D2126" t="s">
        <v>415</v>
      </c>
      <c r="E2126" t="s">
        <v>416</v>
      </c>
      <c r="F2126" s="42" t="s">
        <v>118</v>
      </c>
      <c r="H2126" s="211"/>
      <c r="I2126" s="211"/>
      <c r="J2126" s="211"/>
      <c r="K2126" s="211"/>
      <c r="L2126" s="211"/>
      <c r="M2126" s="211"/>
      <c r="N2126" s="211"/>
      <c r="O2126" s="211"/>
      <c r="P2126" s="211"/>
    </row>
    <row r="2127" spans="1:16" x14ac:dyDescent="0.25">
      <c r="A2127" s="189" t="s">
        <v>8525</v>
      </c>
      <c r="B2127" s="189" t="s">
        <v>8562</v>
      </c>
      <c r="C2127" s="189" t="s">
        <v>358</v>
      </c>
      <c r="D2127" t="s">
        <v>415</v>
      </c>
      <c r="E2127" t="s">
        <v>416</v>
      </c>
      <c r="F2127" s="42" t="s">
        <v>118</v>
      </c>
      <c r="H2127" s="211"/>
      <c r="I2127" s="211"/>
      <c r="J2127" s="211"/>
      <c r="K2127" s="211"/>
      <c r="L2127" s="211"/>
      <c r="M2127" s="211"/>
      <c r="N2127" s="211"/>
      <c r="O2127" s="211"/>
      <c r="P2127" s="211"/>
    </row>
    <row r="2128" spans="1:16" x14ac:dyDescent="0.25">
      <c r="A2128" s="189" t="s">
        <v>8525</v>
      </c>
      <c r="B2128" s="189" t="s">
        <v>8563</v>
      </c>
      <c r="C2128" s="189" t="s">
        <v>358</v>
      </c>
      <c r="D2128" t="s">
        <v>415</v>
      </c>
      <c r="E2128" t="s">
        <v>416</v>
      </c>
      <c r="F2128" s="42" t="s">
        <v>118</v>
      </c>
      <c r="H2128" s="211"/>
      <c r="I2128" s="211"/>
      <c r="J2128" s="211"/>
      <c r="K2128" s="211"/>
      <c r="L2128" s="211"/>
      <c r="M2128" s="211"/>
      <c r="N2128" s="211"/>
      <c r="O2128" s="211"/>
      <c r="P2128" s="211"/>
    </row>
    <row r="2129" spans="1:16" x14ac:dyDescent="0.25">
      <c r="A2129" s="189" t="s">
        <v>8525</v>
      </c>
      <c r="B2129" s="189" t="s">
        <v>8564</v>
      </c>
      <c r="C2129" s="189" t="s">
        <v>358</v>
      </c>
      <c r="D2129" t="s">
        <v>334</v>
      </c>
      <c r="E2129" t="s">
        <v>335</v>
      </c>
      <c r="F2129" s="42" t="s">
        <v>150</v>
      </c>
      <c r="H2129" s="211"/>
      <c r="I2129" s="211"/>
      <c r="J2129" s="211"/>
      <c r="K2129" s="211"/>
      <c r="L2129" s="211"/>
      <c r="M2129" s="211"/>
      <c r="N2129" s="211"/>
      <c r="O2129" s="211"/>
      <c r="P2129" s="211"/>
    </row>
    <row r="2130" spans="1:16" x14ac:dyDescent="0.25">
      <c r="A2130" s="189" t="s">
        <v>8525</v>
      </c>
      <c r="B2130" s="189" t="s">
        <v>8565</v>
      </c>
      <c r="C2130" s="189" t="s">
        <v>358</v>
      </c>
      <c r="D2130" t="s">
        <v>391</v>
      </c>
      <c r="E2130" t="s">
        <v>392</v>
      </c>
      <c r="F2130" s="42" t="s">
        <v>118</v>
      </c>
      <c r="H2130" s="211"/>
      <c r="I2130" s="211"/>
      <c r="J2130" s="211"/>
      <c r="K2130" s="211"/>
      <c r="L2130" s="211"/>
      <c r="M2130" s="211"/>
      <c r="N2130" s="211"/>
      <c r="O2130" s="211"/>
      <c r="P2130" s="211"/>
    </row>
    <row r="2131" spans="1:16" x14ac:dyDescent="0.25">
      <c r="A2131" s="189" t="s">
        <v>8525</v>
      </c>
      <c r="B2131" s="189" t="s">
        <v>8566</v>
      </c>
      <c r="C2131" s="189" t="s">
        <v>358</v>
      </c>
      <c r="D2131" t="s">
        <v>415</v>
      </c>
      <c r="E2131" t="s">
        <v>416</v>
      </c>
      <c r="F2131" s="42" t="s">
        <v>118</v>
      </c>
      <c r="H2131" s="211"/>
      <c r="I2131" s="211"/>
      <c r="J2131" s="211"/>
      <c r="K2131" s="211"/>
      <c r="L2131" s="211"/>
      <c r="M2131" s="211"/>
      <c r="N2131" s="211"/>
      <c r="O2131" s="211"/>
      <c r="P2131" s="211"/>
    </row>
    <row r="2132" spans="1:16" x14ac:dyDescent="0.25">
      <c r="A2132" s="189" t="s">
        <v>8525</v>
      </c>
      <c r="B2132" s="189" t="s">
        <v>8567</v>
      </c>
      <c r="C2132" s="189" t="s">
        <v>358</v>
      </c>
      <c r="D2132" t="s">
        <v>415</v>
      </c>
      <c r="E2132" t="s">
        <v>416</v>
      </c>
      <c r="F2132" s="42" t="s">
        <v>118</v>
      </c>
      <c r="H2132" s="211"/>
      <c r="I2132" s="211"/>
      <c r="J2132" s="211"/>
      <c r="K2132" s="211"/>
      <c r="L2132" s="211"/>
      <c r="M2132" s="211"/>
      <c r="N2132" s="211"/>
      <c r="O2132" s="211"/>
      <c r="P2132" s="211"/>
    </row>
    <row r="2133" spans="1:16" x14ac:dyDescent="0.25">
      <c r="A2133" s="189" t="s">
        <v>8525</v>
      </c>
      <c r="B2133" s="189" t="s">
        <v>8568</v>
      </c>
      <c r="C2133" s="189" t="s">
        <v>358</v>
      </c>
      <c r="D2133" t="s">
        <v>423</v>
      </c>
      <c r="E2133" t="s">
        <v>424</v>
      </c>
      <c r="F2133" s="42" t="s">
        <v>118</v>
      </c>
      <c r="H2133" s="211"/>
      <c r="I2133" s="211"/>
      <c r="J2133" s="211"/>
      <c r="K2133" s="211"/>
      <c r="L2133" s="211"/>
      <c r="M2133" s="211"/>
      <c r="N2133" s="211"/>
      <c r="O2133" s="211"/>
      <c r="P2133" s="211"/>
    </row>
    <row r="2134" spans="1:16" x14ac:dyDescent="0.25">
      <c r="A2134" s="189" t="s">
        <v>8525</v>
      </c>
      <c r="B2134" s="189" t="s">
        <v>8569</v>
      </c>
      <c r="C2134" s="189" t="s">
        <v>358</v>
      </c>
      <c r="D2134" t="s">
        <v>413</v>
      </c>
      <c r="E2134" t="s">
        <v>414</v>
      </c>
      <c r="F2134" s="42" t="s">
        <v>118</v>
      </c>
      <c r="H2134" s="211"/>
      <c r="I2134" s="211"/>
      <c r="J2134" s="211"/>
      <c r="K2134" s="211"/>
      <c r="L2134" s="211"/>
      <c r="M2134" s="211"/>
      <c r="N2134" s="211"/>
      <c r="O2134" s="211"/>
      <c r="P2134" s="211"/>
    </row>
    <row r="2135" spans="1:16" x14ac:dyDescent="0.25">
      <c r="A2135" s="189" t="s">
        <v>8525</v>
      </c>
      <c r="B2135" s="189" t="s">
        <v>8570</v>
      </c>
      <c r="C2135" s="189" t="s">
        <v>358</v>
      </c>
      <c r="D2135" t="s">
        <v>423</v>
      </c>
      <c r="E2135" t="s">
        <v>424</v>
      </c>
      <c r="F2135" s="42" t="s">
        <v>118</v>
      </c>
      <c r="H2135" s="211"/>
      <c r="I2135" s="211"/>
      <c r="J2135" s="211"/>
      <c r="K2135" s="211"/>
      <c r="L2135" s="211"/>
      <c r="M2135" s="211"/>
      <c r="N2135" s="211"/>
      <c r="O2135" s="211"/>
      <c r="P2135" s="211"/>
    </row>
    <row r="2136" spans="1:16" x14ac:dyDescent="0.25">
      <c r="A2136" s="189" t="s">
        <v>8525</v>
      </c>
      <c r="B2136" s="189" t="s">
        <v>8571</v>
      </c>
      <c r="C2136" s="189" t="s">
        <v>358</v>
      </c>
      <c r="D2136" t="s">
        <v>385</v>
      </c>
      <c r="E2136" t="s">
        <v>386</v>
      </c>
      <c r="F2136" s="42" t="s">
        <v>118</v>
      </c>
      <c r="H2136" s="211"/>
      <c r="I2136" s="211"/>
      <c r="J2136" s="211"/>
      <c r="K2136" s="211"/>
      <c r="L2136" s="211"/>
      <c r="M2136" s="211"/>
      <c r="N2136" s="211"/>
      <c r="O2136" s="211"/>
      <c r="P2136" s="211"/>
    </row>
    <row r="2137" spans="1:16" x14ac:dyDescent="0.25">
      <c r="A2137" s="189" t="s">
        <v>8525</v>
      </c>
      <c r="B2137" s="189" t="s">
        <v>8572</v>
      </c>
      <c r="C2137" s="189" t="s">
        <v>358</v>
      </c>
      <c r="D2137" t="s">
        <v>417</v>
      </c>
      <c r="E2137" t="s">
        <v>418</v>
      </c>
      <c r="F2137" s="42" t="s">
        <v>118</v>
      </c>
      <c r="H2137" s="211"/>
      <c r="I2137" s="211"/>
      <c r="J2137" s="211"/>
      <c r="K2137" s="211"/>
      <c r="L2137" s="211"/>
      <c r="M2137" s="211"/>
      <c r="N2137" s="211"/>
      <c r="O2137" s="211"/>
      <c r="P2137" s="211"/>
    </row>
    <row r="2138" spans="1:16" x14ac:dyDescent="0.25">
      <c r="A2138" s="189" t="s">
        <v>8525</v>
      </c>
      <c r="B2138" s="189" t="s">
        <v>8573</v>
      </c>
      <c r="C2138" s="189" t="s">
        <v>358</v>
      </c>
      <c r="D2138" t="s">
        <v>415</v>
      </c>
      <c r="E2138" t="s">
        <v>416</v>
      </c>
      <c r="F2138" s="42" t="s">
        <v>118</v>
      </c>
      <c r="H2138" s="211"/>
      <c r="I2138" s="211"/>
      <c r="J2138" s="211"/>
      <c r="K2138" s="211"/>
      <c r="L2138" s="211"/>
      <c r="M2138" s="211"/>
      <c r="N2138" s="211"/>
      <c r="O2138" s="211"/>
      <c r="P2138" s="211"/>
    </row>
    <row r="2139" spans="1:16" x14ac:dyDescent="0.25">
      <c r="A2139" s="189" t="s">
        <v>8525</v>
      </c>
      <c r="B2139" s="189" t="s">
        <v>8574</v>
      </c>
      <c r="C2139" s="189" t="s">
        <v>358</v>
      </c>
      <c r="D2139" t="s">
        <v>334</v>
      </c>
      <c r="E2139" t="s">
        <v>335</v>
      </c>
      <c r="F2139" s="42" t="s">
        <v>150</v>
      </c>
      <c r="H2139" s="211"/>
      <c r="I2139" s="211"/>
      <c r="J2139" s="211"/>
      <c r="K2139" s="211"/>
      <c r="L2139" s="211"/>
      <c r="M2139" s="211"/>
      <c r="N2139" s="211"/>
      <c r="O2139" s="211"/>
      <c r="P2139" s="211"/>
    </row>
    <row r="2140" spans="1:16" x14ac:dyDescent="0.25">
      <c r="A2140" s="189" t="s">
        <v>8525</v>
      </c>
      <c r="B2140" s="189" t="s">
        <v>8575</v>
      </c>
      <c r="C2140" s="189" t="s">
        <v>358</v>
      </c>
      <c r="D2140" t="s">
        <v>415</v>
      </c>
      <c r="E2140" t="s">
        <v>416</v>
      </c>
      <c r="F2140" s="42" t="s">
        <v>118</v>
      </c>
      <c r="H2140" s="211"/>
      <c r="I2140" s="211"/>
      <c r="J2140" s="211"/>
      <c r="K2140" s="211"/>
      <c r="L2140" s="211"/>
      <c r="M2140" s="211"/>
      <c r="N2140" s="211"/>
      <c r="O2140" s="211"/>
      <c r="P2140" s="211"/>
    </row>
    <row r="2141" spans="1:16" x14ac:dyDescent="0.25">
      <c r="A2141" s="189" t="s">
        <v>8525</v>
      </c>
      <c r="B2141" s="189" t="s">
        <v>8576</v>
      </c>
      <c r="C2141" s="189" t="s">
        <v>358</v>
      </c>
      <c r="D2141" t="s">
        <v>383</v>
      </c>
      <c r="E2141" t="s">
        <v>384</v>
      </c>
      <c r="F2141" s="42" t="s">
        <v>118</v>
      </c>
      <c r="H2141" s="211"/>
      <c r="I2141" s="211"/>
      <c r="J2141" s="211"/>
      <c r="K2141" s="211"/>
      <c r="L2141" s="211"/>
      <c r="M2141" s="211"/>
      <c r="N2141" s="211"/>
      <c r="O2141" s="211"/>
      <c r="P2141" s="211"/>
    </row>
    <row r="2142" spans="1:16" x14ac:dyDescent="0.25">
      <c r="A2142" s="189" t="s">
        <v>8525</v>
      </c>
      <c r="B2142" s="189" t="s">
        <v>8577</v>
      </c>
      <c r="C2142" s="189" t="s">
        <v>358</v>
      </c>
      <c r="D2142" t="s">
        <v>413</v>
      </c>
      <c r="E2142" t="s">
        <v>414</v>
      </c>
      <c r="F2142" s="42" t="s">
        <v>118</v>
      </c>
      <c r="H2142" s="211"/>
      <c r="I2142" s="211"/>
      <c r="J2142" s="211"/>
      <c r="K2142" s="211"/>
      <c r="L2142" s="211"/>
      <c r="M2142" s="211"/>
      <c r="N2142" s="211"/>
      <c r="O2142" s="211"/>
      <c r="P2142" s="211"/>
    </row>
    <row r="2143" spans="1:16" x14ac:dyDescent="0.25">
      <c r="A2143" s="189" t="s">
        <v>8525</v>
      </c>
      <c r="B2143" s="189" t="s">
        <v>8578</v>
      </c>
      <c r="C2143" s="189" t="s">
        <v>358</v>
      </c>
      <c r="D2143" t="s">
        <v>387</v>
      </c>
      <c r="E2143" t="s">
        <v>388</v>
      </c>
      <c r="F2143" s="42" t="s">
        <v>118</v>
      </c>
      <c r="H2143" s="211"/>
      <c r="I2143" s="211"/>
      <c r="J2143" s="211"/>
      <c r="K2143" s="211"/>
      <c r="L2143" s="211"/>
      <c r="M2143" s="211"/>
      <c r="N2143" s="211"/>
      <c r="O2143" s="211"/>
      <c r="P2143" s="211"/>
    </row>
    <row r="2144" spans="1:16" x14ac:dyDescent="0.25">
      <c r="A2144" s="189" t="s">
        <v>8525</v>
      </c>
      <c r="B2144" s="189" t="s">
        <v>8579</v>
      </c>
      <c r="C2144" s="189" t="s">
        <v>358</v>
      </c>
      <c r="D2144" t="s">
        <v>295</v>
      </c>
      <c r="E2144" t="s">
        <v>306</v>
      </c>
      <c r="F2144" s="42" t="s">
        <v>150</v>
      </c>
      <c r="H2144" s="211"/>
      <c r="I2144" s="211"/>
      <c r="J2144" s="211"/>
      <c r="K2144" s="211"/>
      <c r="L2144" s="211"/>
      <c r="M2144" s="211"/>
      <c r="N2144" s="211"/>
      <c r="O2144" s="211"/>
      <c r="P2144" s="211"/>
    </row>
    <row r="2145" spans="1:16" x14ac:dyDescent="0.25">
      <c r="A2145" s="189" t="s">
        <v>8525</v>
      </c>
      <c r="B2145" s="189" t="s">
        <v>8580</v>
      </c>
      <c r="C2145" s="189" t="s">
        <v>358</v>
      </c>
      <c r="D2145" t="s">
        <v>413</v>
      </c>
      <c r="E2145" t="s">
        <v>414</v>
      </c>
      <c r="F2145" s="42" t="s">
        <v>118</v>
      </c>
      <c r="H2145" s="211"/>
      <c r="I2145" s="211"/>
      <c r="J2145" s="211"/>
      <c r="K2145" s="211"/>
      <c r="L2145" s="211"/>
      <c r="M2145" s="211"/>
      <c r="N2145" s="211"/>
      <c r="O2145" s="211"/>
      <c r="P2145" s="211"/>
    </row>
    <row r="2146" spans="1:16" x14ac:dyDescent="0.25">
      <c r="A2146" s="189" t="s">
        <v>8525</v>
      </c>
      <c r="B2146" s="189" t="s">
        <v>8581</v>
      </c>
      <c r="C2146" s="189" t="s">
        <v>358</v>
      </c>
      <c r="D2146" t="s">
        <v>423</v>
      </c>
      <c r="E2146" t="s">
        <v>424</v>
      </c>
      <c r="F2146" s="42" t="s">
        <v>118</v>
      </c>
      <c r="H2146" s="211"/>
      <c r="I2146" s="211"/>
      <c r="J2146" s="211"/>
      <c r="K2146" s="211"/>
      <c r="L2146" s="211"/>
      <c r="M2146" s="211"/>
      <c r="N2146" s="211"/>
      <c r="O2146" s="211"/>
      <c r="P2146" s="211"/>
    </row>
    <row r="2147" spans="1:16" x14ac:dyDescent="0.25">
      <c r="A2147" s="189" t="s">
        <v>8525</v>
      </c>
      <c r="B2147" s="189" t="s">
        <v>8582</v>
      </c>
      <c r="C2147" s="189" t="s">
        <v>358</v>
      </c>
      <c r="D2147" t="s">
        <v>423</v>
      </c>
      <c r="E2147" t="s">
        <v>424</v>
      </c>
      <c r="F2147" s="42" t="s">
        <v>118</v>
      </c>
      <c r="H2147" s="211"/>
      <c r="I2147" s="211"/>
      <c r="J2147" s="211"/>
      <c r="K2147" s="211"/>
      <c r="L2147" s="211"/>
      <c r="M2147" s="211"/>
      <c r="N2147" s="211"/>
      <c r="O2147" s="211"/>
      <c r="P2147" s="211"/>
    </row>
    <row r="2148" spans="1:16" x14ac:dyDescent="0.25">
      <c r="A2148" s="189" t="s">
        <v>8525</v>
      </c>
      <c r="B2148" s="189" t="s">
        <v>8583</v>
      </c>
      <c r="C2148" s="189" t="s">
        <v>358</v>
      </c>
      <c r="D2148" t="s">
        <v>415</v>
      </c>
      <c r="E2148" t="s">
        <v>416</v>
      </c>
      <c r="F2148" s="42" t="s">
        <v>118</v>
      </c>
      <c r="H2148" s="211"/>
      <c r="I2148" s="211"/>
      <c r="J2148" s="211"/>
      <c r="K2148" s="211"/>
      <c r="L2148" s="211"/>
      <c r="M2148" s="211"/>
      <c r="N2148" s="211"/>
      <c r="O2148" s="211"/>
      <c r="P2148" s="211"/>
    </row>
    <row r="2149" spans="1:16" x14ac:dyDescent="0.25">
      <c r="A2149" s="189" t="s">
        <v>8525</v>
      </c>
      <c r="B2149" s="189" t="s">
        <v>8584</v>
      </c>
      <c r="C2149" s="189" t="s">
        <v>358</v>
      </c>
      <c r="D2149" t="s">
        <v>415</v>
      </c>
      <c r="E2149" t="s">
        <v>416</v>
      </c>
      <c r="F2149" s="42" t="s">
        <v>118</v>
      </c>
      <c r="H2149" s="211"/>
      <c r="I2149" s="211"/>
      <c r="J2149" s="211"/>
      <c r="K2149" s="211"/>
      <c r="L2149" s="211"/>
      <c r="M2149" s="211"/>
      <c r="N2149" s="211"/>
      <c r="O2149" s="211"/>
      <c r="P2149" s="211"/>
    </row>
    <row r="2150" spans="1:16" x14ac:dyDescent="0.25">
      <c r="A2150" s="189" t="s">
        <v>8525</v>
      </c>
      <c r="B2150" s="189" t="s">
        <v>8585</v>
      </c>
      <c r="C2150" s="189" t="s">
        <v>358</v>
      </c>
      <c r="D2150" t="s">
        <v>411</v>
      </c>
      <c r="E2150" t="s">
        <v>412</v>
      </c>
      <c r="F2150" s="42" t="s">
        <v>118</v>
      </c>
      <c r="H2150" s="211"/>
      <c r="I2150" s="211"/>
      <c r="J2150" s="211"/>
      <c r="K2150" s="211"/>
      <c r="L2150" s="211"/>
      <c r="M2150" s="211"/>
      <c r="N2150" s="211"/>
      <c r="O2150" s="211"/>
      <c r="P2150" s="211"/>
    </row>
    <row r="2151" spans="1:16" x14ac:dyDescent="0.25">
      <c r="A2151" s="189" t="s">
        <v>8525</v>
      </c>
      <c r="B2151" s="189" t="s">
        <v>8586</v>
      </c>
      <c r="C2151" s="189" t="s">
        <v>358</v>
      </c>
      <c r="D2151" t="s">
        <v>391</v>
      </c>
      <c r="E2151" t="s">
        <v>392</v>
      </c>
      <c r="F2151" s="42" t="s">
        <v>118</v>
      </c>
      <c r="H2151" s="211"/>
      <c r="I2151" s="211"/>
      <c r="J2151" s="211"/>
      <c r="K2151" s="211"/>
      <c r="L2151" s="211"/>
      <c r="M2151" s="211"/>
      <c r="N2151" s="211"/>
      <c r="O2151" s="211"/>
      <c r="P2151" s="211"/>
    </row>
    <row r="2152" spans="1:16" x14ac:dyDescent="0.25">
      <c r="A2152" s="189" t="s">
        <v>8525</v>
      </c>
      <c r="B2152" s="189" t="s">
        <v>8587</v>
      </c>
      <c r="C2152" s="189" t="s">
        <v>358</v>
      </c>
      <c r="D2152" t="s">
        <v>383</v>
      </c>
      <c r="E2152" t="s">
        <v>384</v>
      </c>
      <c r="F2152" s="42" t="s">
        <v>118</v>
      </c>
      <c r="H2152" s="211"/>
      <c r="I2152" s="211"/>
      <c r="J2152" s="211"/>
      <c r="K2152" s="211"/>
      <c r="L2152" s="211"/>
      <c r="M2152" s="211"/>
      <c r="N2152" s="211"/>
      <c r="O2152" s="211"/>
      <c r="P2152" s="211"/>
    </row>
    <row r="2153" spans="1:16" x14ac:dyDescent="0.25">
      <c r="A2153" s="189" t="s">
        <v>8525</v>
      </c>
      <c r="B2153" s="189" t="s">
        <v>8588</v>
      </c>
      <c r="C2153" s="189" t="s">
        <v>358</v>
      </c>
      <c r="D2153" t="s">
        <v>383</v>
      </c>
      <c r="E2153" t="s">
        <v>384</v>
      </c>
      <c r="F2153" s="42" t="s">
        <v>118</v>
      </c>
      <c r="H2153" s="211"/>
      <c r="I2153" s="211"/>
      <c r="J2153" s="211"/>
      <c r="K2153" s="211"/>
      <c r="L2153" s="211"/>
      <c r="M2153" s="211"/>
      <c r="N2153" s="211"/>
      <c r="O2153" s="211"/>
      <c r="P2153" s="211"/>
    </row>
    <row r="2154" spans="1:16" x14ac:dyDescent="0.25">
      <c r="A2154" s="189" t="s">
        <v>8525</v>
      </c>
      <c r="B2154" s="189" t="s">
        <v>8589</v>
      </c>
      <c r="C2154" s="189" t="s">
        <v>358</v>
      </c>
      <c r="D2154" t="s">
        <v>415</v>
      </c>
      <c r="E2154" t="s">
        <v>416</v>
      </c>
      <c r="F2154" s="42" t="s">
        <v>118</v>
      </c>
      <c r="H2154" s="211"/>
      <c r="I2154" s="211"/>
      <c r="J2154" s="211"/>
      <c r="K2154" s="211"/>
      <c r="L2154" s="211"/>
      <c r="M2154" s="211"/>
      <c r="N2154" s="211"/>
      <c r="O2154" s="211"/>
      <c r="P2154" s="211"/>
    </row>
    <row r="2155" spans="1:16" x14ac:dyDescent="0.25">
      <c r="A2155" s="189" t="s">
        <v>8525</v>
      </c>
      <c r="B2155" s="189" t="s">
        <v>8590</v>
      </c>
      <c r="C2155" s="189" t="s">
        <v>358</v>
      </c>
      <c r="D2155" t="s">
        <v>415</v>
      </c>
      <c r="E2155" t="s">
        <v>416</v>
      </c>
      <c r="F2155" s="42" t="s">
        <v>118</v>
      </c>
      <c r="H2155" s="211"/>
      <c r="I2155" s="211"/>
      <c r="J2155" s="211"/>
      <c r="K2155" s="211"/>
      <c r="L2155" s="211"/>
      <c r="M2155" s="211"/>
      <c r="N2155" s="211"/>
      <c r="O2155" s="211"/>
      <c r="P2155" s="211"/>
    </row>
    <row r="2156" spans="1:16" x14ac:dyDescent="0.25">
      <c r="A2156" s="189" t="s">
        <v>8525</v>
      </c>
      <c r="B2156" s="189" t="s">
        <v>8591</v>
      </c>
      <c r="C2156" s="189" t="s">
        <v>358</v>
      </c>
      <c r="D2156" t="s">
        <v>389</v>
      </c>
      <c r="E2156" t="s">
        <v>390</v>
      </c>
      <c r="F2156" s="42" t="s">
        <v>118</v>
      </c>
      <c r="H2156" s="211"/>
      <c r="I2156" s="211"/>
      <c r="J2156" s="211"/>
      <c r="K2156" s="211"/>
      <c r="L2156" s="211"/>
      <c r="M2156" s="211"/>
      <c r="N2156" s="211"/>
      <c r="O2156" s="211"/>
      <c r="P2156" s="211"/>
    </row>
    <row r="2157" spans="1:16" x14ac:dyDescent="0.25">
      <c r="A2157" s="189" t="s">
        <v>8525</v>
      </c>
      <c r="B2157" s="189" t="s">
        <v>8592</v>
      </c>
      <c r="C2157" s="189" t="s">
        <v>358</v>
      </c>
      <c r="D2157" t="s">
        <v>415</v>
      </c>
      <c r="E2157" t="s">
        <v>416</v>
      </c>
      <c r="F2157" s="42" t="s">
        <v>118</v>
      </c>
      <c r="H2157" s="211"/>
      <c r="I2157" s="211"/>
      <c r="J2157" s="211"/>
      <c r="K2157" s="211"/>
      <c r="L2157" s="211"/>
      <c r="M2157" s="211"/>
      <c r="N2157" s="211"/>
      <c r="O2157" s="211"/>
      <c r="P2157" s="211"/>
    </row>
    <row r="2158" spans="1:16" x14ac:dyDescent="0.25">
      <c r="A2158" s="189" t="s">
        <v>8525</v>
      </c>
      <c r="B2158" s="189" t="s">
        <v>8593</v>
      </c>
      <c r="C2158" s="189" t="s">
        <v>358</v>
      </c>
      <c r="D2158" t="s">
        <v>387</v>
      </c>
      <c r="E2158" t="s">
        <v>388</v>
      </c>
      <c r="F2158" s="42" t="s">
        <v>118</v>
      </c>
      <c r="H2158" s="211"/>
      <c r="I2158" s="211"/>
      <c r="J2158" s="211"/>
      <c r="K2158" s="211"/>
      <c r="L2158" s="211"/>
      <c r="M2158" s="211"/>
      <c r="N2158" s="211"/>
      <c r="O2158" s="211"/>
      <c r="P2158" s="211"/>
    </row>
    <row r="2159" spans="1:16" x14ac:dyDescent="0.25">
      <c r="A2159" s="189" t="s">
        <v>8525</v>
      </c>
      <c r="B2159" s="189" t="s">
        <v>8594</v>
      </c>
      <c r="C2159" s="189" t="s">
        <v>358</v>
      </c>
      <c r="D2159" t="s">
        <v>413</v>
      </c>
      <c r="E2159" t="s">
        <v>414</v>
      </c>
      <c r="F2159" s="42" t="s">
        <v>118</v>
      </c>
      <c r="H2159" s="211"/>
      <c r="I2159" s="211"/>
      <c r="J2159" s="211"/>
      <c r="K2159" s="211"/>
      <c r="L2159" s="211"/>
      <c r="M2159" s="211"/>
      <c r="N2159" s="211"/>
      <c r="O2159" s="211"/>
      <c r="P2159" s="211"/>
    </row>
    <row r="2160" spans="1:16" x14ac:dyDescent="0.25">
      <c r="A2160" s="189" t="s">
        <v>8525</v>
      </c>
      <c r="B2160" s="189" t="s">
        <v>8595</v>
      </c>
      <c r="C2160" s="189" t="s">
        <v>358</v>
      </c>
      <c r="D2160" t="s">
        <v>295</v>
      </c>
      <c r="E2160" t="s">
        <v>306</v>
      </c>
      <c r="F2160" s="42" t="s">
        <v>150</v>
      </c>
      <c r="H2160" s="211"/>
      <c r="I2160" s="211"/>
      <c r="J2160" s="211"/>
      <c r="K2160" s="211"/>
      <c r="L2160" s="211"/>
      <c r="M2160" s="211"/>
      <c r="N2160" s="211"/>
      <c r="O2160" s="211"/>
      <c r="P2160" s="211"/>
    </row>
    <row r="2161" spans="1:16" x14ac:dyDescent="0.25">
      <c r="A2161" s="189" t="s">
        <v>8596</v>
      </c>
      <c r="B2161" s="189" t="s">
        <v>8597</v>
      </c>
      <c r="C2161" s="189" t="s">
        <v>358</v>
      </c>
      <c r="D2161" t="s">
        <v>423</v>
      </c>
      <c r="E2161" t="s">
        <v>424</v>
      </c>
      <c r="F2161" s="42" t="s">
        <v>118</v>
      </c>
      <c r="H2161" s="211"/>
      <c r="I2161" s="211"/>
      <c r="J2161" s="211"/>
      <c r="K2161" s="211"/>
      <c r="L2161" s="211"/>
      <c r="M2161" s="211"/>
      <c r="N2161" s="211"/>
      <c r="O2161" s="211"/>
      <c r="P2161" s="211"/>
    </row>
    <row r="2162" spans="1:16" x14ac:dyDescent="0.25">
      <c r="A2162" s="189" t="s">
        <v>8596</v>
      </c>
      <c r="B2162" s="189" t="s">
        <v>8598</v>
      </c>
      <c r="C2162" s="189" t="s">
        <v>358</v>
      </c>
      <c r="D2162" t="s">
        <v>383</v>
      </c>
      <c r="E2162" t="s">
        <v>384</v>
      </c>
      <c r="F2162" s="42" t="s">
        <v>118</v>
      </c>
      <c r="H2162" s="211"/>
      <c r="I2162" s="211"/>
      <c r="J2162" s="211"/>
      <c r="K2162" s="211"/>
      <c r="L2162" s="211"/>
      <c r="M2162" s="211"/>
      <c r="N2162" s="211"/>
      <c r="O2162" s="211"/>
      <c r="P2162" s="211"/>
    </row>
    <row r="2163" spans="1:16" x14ac:dyDescent="0.25">
      <c r="A2163" s="189" t="s">
        <v>8596</v>
      </c>
      <c r="B2163" s="189" t="s">
        <v>8599</v>
      </c>
      <c r="C2163" s="189" t="s">
        <v>358</v>
      </c>
      <c r="D2163" t="s">
        <v>383</v>
      </c>
      <c r="E2163" t="s">
        <v>384</v>
      </c>
      <c r="F2163" s="42" t="s">
        <v>118</v>
      </c>
      <c r="H2163" s="211"/>
      <c r="I2163" s="211"/>
      <c r="J2163" s="211"/>
      <c r="K2163" s="211"/>
      <c r="L2163" s="211"/>
      <c r="M2163" s="211"/>
      <c r="N2163" s="211"/>
      <c r="O2163" s="211"/>
      <c r="P2163" s="211"/>
    </row>
    <row r="2164" spans="1:16" x14ac:dyDescent="0.25">
      <c r="A2164" s="189" t="s">
        <v>8596</v>
      </c>
      <c r="B2164" s="189" t="s">
        <v>8600</v>
      </c>
      <c r="C2164" s="189" t="s">
        <v>358</v>
      </c>
      <c r="D2164" t="s">
        <v>3811</v>
      </c>
      <c r="E2164" t="s">
        <v>3815</v>
      </c>
      <c r="F2164" s="42" t="s">
        <v>118</v>
      </c>
      <c r="H2164" s="211"/>
      <c r="I2164" s="211"/>
      <c r="J2164" s="211"/>
      <c r="K2164" s="211"/>
      <c r="L2164" s="211"/>
      <c r="M2164" s="211"/>
      <c r="N2164" s="211"/>
      <c r="O2164" s="211"/>
      <c r="P2164" s="211"/>
    </row>
    <row r="2165" spans="1:16" x14ac:dyDescent="0.25">
      <c r="A2165" s="189" t="s">
        <v>8596</v>
      </c>
      <c r="B2165" s="189" t="s">
        <v>8601</v>
      </c>
      <c r="C2165" s="189" t="s">
        <v>358</v>
      </c>
      <c r="D2165" t="s">
        <v>3811</v>
      </c>
      <c r="E2165" t="s">
        <v>3815</v>
      </c>
      <c r="F2165" s="42" t="s">
        <v>118</v>
      </c>
      <c r="H2165" s="211"/>
      <c r="I2165" s="211"/>
      <c r="J2165" s="211"/>
      <c r="K2165" s="211"/>
      <c r="L2165" s="211"/>
      <c r="M2165" s="211"/>
      <c r="N2165" s="211"/>
      <c r="O2165" s="211"/>
      <c r="P2165" s="211"/>
    </row>
    <row r="2166" spans="1:16" x14ac:dyDescent="0.25">
      <c r="A2166" s="189" t="s">
        <v>8596</v>
      </c>
      <c r="B2166" s="189" t="s">
        <v>8602</v>
      </c>
      <c r="C2166" s="189" t="s">
        <v>358</v>
      </c>
      <c r="D2166" t="s">
        <v>413</v>
      </c>
      <c r="E2166" t="s">
        <v>414</v>
      </c>
      <c r="F2166" s="42" t="s">
        <v>118</v>
      </c>
      <c r="H2166" s="211"/>
      <c r="I2166" s="211"/>
      <c r="J2166" s="211"/>
      <c r="K2166" s="211"/>
      <c r="L2166" s="211"/>
      <c r="M2166" s="211"/>
      <c r="N2166" s="211"/>
      <c r="O2166" s="211"/>
      <c r="P2166" s="211"/>
    </row>
    <row r="2167" spans="1:16" x14ac:dyDescent="0.25">
      <c r="A2167" s="189" t="s">
        <v>8596</v>
      </c>
      <c r="B2167" s="189" t="s">
        <v>8603</v>
      </c>
      <c r="C2167" s="189" t="s">
        <v>358</v>
      </c>
      <c r="D2167" t="s">
        <v>387</v>
      </c>
      <c r="E2167" t="s">
        <v>388</v>
      </c>
      <c r="F2167" s="42" t="s">
        <v>118</v>
      </c>
      <c r="H2167" s="211"/>
      <c r="I2167" s="211"/>
      <c r="J2167" s="211"/>
      <c r="K2167" s="211"/>
      <c r="L2167" s="211"/>
      <c r="M2167" s="211"/>
      <c r="N2167" s="211"/>
      <c r="O2167" s="211"/>
      <c r="P2167" s="211"/>
    </row>
    <row r="2168" spans="1:16" x14ac:dyDescent="0.25">
      <c r="A2168" s="189" t="s">
        <v>8596</v>
      </c>
      <c r="B2168" s="189" t="s">
        <v>8604</v>
      </c>
      <c r="C2168" s="189" t="s">
        <v>358</v>
      </c>
      <c r="D2168" t="s">
        <v>415</v>
      </c>
      <c r="E2168" t="s">
        <v>416</v>
      </c>
      <c r="F2168" s="42" t="s">
        <v>118</v>
      </c>
      <c r="H2168" s="211"/>
      <c r="I2168" s="211"/>
      <c r="J2168" s="211"/>
      <c r="K2168" s="211"/>
      <c r="L2168" s="211"/>
      <c r="M2168" s="211"/>
      <c r="N2168" s="211"/>
      <c r="O2168" s="211"/>
      <c r="P2168" s="211"/>
    </row>
    <row r="2169" spans="1:16" x14ac:dyDescent="0.25">
      <c r="A2169" s="189" t="s">
        <v>8596</v>
      </c>
      <c r="B2169" s="189" t="s">
        <v>8605</v>
      </c>
      <c r="C2169" s="189" t="s">
        <v>358</v>
      </c>
      <c r="D2169" t="s">
        <v>415</v>
      </c>
      <c r="E2169" t="s">
        <v>416</v>
      </c>
      <c r="F2169" s="42" t="s">
        <v>118</v>
      </c>
      <c r="H2169" s="211"/>
      <c r="I2169" s="211"/>
      <c r="J2169" s="211"/>
      <c r="K2169" s="211"/>
      <c r="L2169" s="211"/>
      <c r="M2169" s="211"/>
      <c r="N2169" s="211"/>
      <c r="O2169" s="211"/>
      <c r="P2169" s="211"/>
    </row>
    <row r="2170" spans="1:16" x14ac:dyDescent="0.25">
      <c r="A2170" s="189" t="s">
        <v>8596</v>
      </c>
      <c r="B2170" s="189" t="s">
        <v>8606</v>
      </c>
      <c r="C2170" s="189" t="s">
        <v>358</v>
      </c>
      <c r="D2170" t="s">
        <v>423</v>
      </c>
      <c r="E2170" t="s">
        <v>424</v>
      </c>
      <c r="F2170" s="42" t="s">
        <v>118</v>
      </c>
      <c r="H2170" s="211"/>
      <c r="I2170" s="211"/>
      <c r="J2170" s="211"/>
      <c r="K2170" s="211"/>
      <c r="L2170" s="211"/>
      <c r="M2170" s="211"/>
      <c r="N2170" s="211"/>
      <c r="O2170" s="211"/>
      <c r="P2170" s="211"/>
    </row>
    <row r="2171" spans="1:16" x14ac:dyDescent="0.25">
      <c r="A2171" s="189" t="s">
        <v>8596</v>
      </c>
      <c r="B2171" s="189" t="s">
        <v>8607</v>
      </c>
      <c r="C2171" s="189" t="s">
        <v>358</v>
      </c>
      <c r="D2171" t="s">
        <v>423</v>
      </c>
      <c r="E2171" t="s">
        <v>424</v>
      </c>
      <c r="F2171" s="42" t="s">
        <v>118</v>
      </c>
      <c r="H2171" s="211"/>
      <c r="I2171" s="211"/>
      <c r="J2171" s="211"/>
      <c r="K2171" s="211"/>
      <c r="L2171" s="211"/>
      <c r="M2171" s="211"/>
      <c r="N2171" s="211"/>
      <c r="O2171" s="211"/>
      <c r="P2171" s="211"/>
    </row>
    <row r="2172" spans="1:16" x14ac:dyDescent="0.25">
      <c r="A2172" s="189" t="s">
        <v>8596</v>
      </c>
      <c r="B2172" s="189" t="s">
        <v>8608</v>
      </c>
      <c r="C2172" s="189" t="s">
        <v>358</v>
      </c>
      <c r="D2172" t="s">
        <v>394</v>
      </c>
      <c r="E2172" t="s">
        <v>395</v>
      </c>
      <c r="F2172" s="42" t="s">
        <v>118</v>
      </c>
      <c r="H2172" s="211"/>
      <c r="I2172" s="211"/>
      <c r="J2172" s="211"/>
      <c r="K2172" s="211"/>
      <c r="L2172" s="211"/>
      <c r="M2172" s="211"/>
      <c r="N2172" s="211"/>
      <c r="O2172" s="211"/>
      <c r="P2172" s="211"/>
    </row>
    <row r="2173" spans="1:16" x14ac:dyDescent="0.25">
      <c r="A2173" s="189" t="s">
        <v>8596</v>
      </c>
      <c r="B2173" s="189" t="s">
        <v>8609</v>
      </c>
      <c r="C2173" s="189" t="s">
        <v>358</v>
      </c>
      <c r="D2173" t="s">
        <v>413</v>
      </c>
      <c r="E2173" t="s">
        <v>414</v>
      </c>
      <c r="F2173" s="42" t="s">
        <v>118</v>
      </c>
      <c r="H2173" s="211"/>
      <c r="I2173" s="211"/>
      <c r="J2173" s="211"/>
      <c r="K2173" s="211"/>
      <c r="L2173" s="211"/>
      <c r="M2173" s="211"/>
      <c r="N2173" s="211"/>
      <c r="O2173" s="211"/>
      <c r="P2173" s="211"/>
    </row>
    <row r="2174" spans="1:16" x14ac:dyDescent="0.25">
      <c r="A2174" s="189" t="s">
        <v>8596</v>
      </c>
      <c r="B2174" s="189" t="s">
        <v>8610</v>
      </c>
      <c r="C2174" s="189" t="s">
        <v>358</v>
      </c>
      <c r="D2174" t="s">
        <v>413</v>
      </c>
      <c r="E2174" t="s">
        <v>414</v>
      </c>
      <c r="F2174" s="42" t="s">
        <v>118</v>
      </c>
      <c r="H2174" s="211"/>
      <c r="I2174" s="211"/>
      <c r="J2174" s="211"/>
      <c r="K2174" s="211"/>
      <c r="L2174" s="211"/>
      <c r="M2174" s="211"/>
      <c r="N2174" s="211"/>
      <c r="O2174" s="211"/>
      <c r="P2174" s="211"/>
    </row>
    <row r="2175" spans="1:16" x14ac:dyDescent="0.25">
      <c r="A2175" s="189" t="s">
        <v>8596</v>
      </c>
      <c r="B2175" s="189" t="s">
        <v>8611</v>
      </c>
      <c r="C2175" s="189" t="s">
        <v>358</v>
      </c>
      <c r="D2175" t="s">
        <v>421</v>
      </c>
      <c r="E2175" t="s">
        <v>422</v>
      </c>
      <c r="F2175" s="42" t="s">
        <v>118</v>
      </c>
      <c r="H2175" s="211"/>
      <c r="I2175" s="211"/>
      <c r="J2175" s="211"/>
      <c r="K2175" s="211"/>
      <c r="L2175" s="211"/>
      <c r="M2175" s="211"/>
      <c r="N2175" s="211"/>
      <c r="O2175" s="211"/>
      <c r="P2175" s="211"/>
    </row>
    <row r="2176" spans="1:16" x14ac:dyDescent="0.25">
      <c r="A2176" s="189" t="s">
        <v>8596</v>
      </c>
      <c r="B2176" s="189" t="s">
        <v>8612</v>
      </c>
      <c r="C2176" s="189" t="s">
        <v>358</v>
      </c>
      <c r="D2176" t="s">
        <v>413</v>
      </c>
      <c r="E2176" t="s">
        <v>414</v>
      </c>
      <c r="F2176" s="42" t="s">
        <v>118</v>
      </c>
      <c r="H2176" s="211"/>
      <c r="I2176" s="211"/>
      <c r="J2176" s="211"/>
      <c r="K2176" s="211"/>
      <c r="L2176" s="211"/>
      <c r="M2176" s="211"/>
      <c r="N2176" s="211"/>
      <c r="O2176" s="211"/>
      <c r="P2176" s="211"/>
    </row>
    <row r="2177" spans="1:16" x14ac:dyDescent="0.25">
      <c r="A2177" s="189" t="s">
        <v>8596</v>
      </c>
      <c r="B2177" s="189" t="s">
        <v>8613</v>
      </c>
      <c r="C2177" s="189" t="s">
        <v>358</v>
      </c>
      <c r="D2177" t="s">
        <v>394</v>
      </c>
      <c r="E2177" t="s">
        <v>395</v>
      </c>
      <c r="F2177" s="42" t="s">
        <v>118</v>
      </c>
      <c r="H2177" s="211"/>
      <c r="I2177" s="211"/>
      <c r="J2177" s="211"/>
      <c r="K2177" s="211"/>
      <c r="L2177" s="211"/>
      <c r="M2177" s="211"/>
      <c r="N2177" s="211"/>
      <c r="O2177" s="211"/>
      <c r="P2177" s="211"/>
    </row>
    <row r="2178" spans="1:16" x14ac:dyDescent="0.25">
      <c r="A2178" s="189" t="s">
        <v>8596</v>
      </c>
      <c r="B2178" s="189" t="s">
        <v>8614</v>
      </c>
      <c r="C2178" s="189" t="s">
        <v>358</v>
      </c>
      <c r="D2178" t="s">
        <v>296</v>
      </c>
      <c r="E2178" t="s">
        <v>336</v>
      </c>
      <c r="F2178" s="42" t="s">
        <v>150</v>
      </c>
      <c r="H2178" s="211"/>
      <c r="I2178" s="211"/>
      <c r="J2178" s="211"/>
      <c r="K2178" s="211"/>
      <c r="L2178" s="211"/>
      <c r="M2178" s="211"/>
      <c r="N2178" s="211"/>
      <c r="O2178" s="211"/>
      <c r="P2178" s="211"/>
    </row>
    <row r="2179" spans="1:16" x14ac:dyDescent="0.25">
      <c r="A2179" s="189" t="s">
        <v>8596</v>
      </c>
      <c r="B2179" s="189" t="s">
        <v>8615</v>
      </c>
      <c r="C2179" s="189" t="s">
        <v>358</v>
      </c>
      <c r="D2179" t="s">
        <v>296</v>
      </c>
      <c r="E2179" t="s">
        <v>336</v>
      </c>
      <c r="F2179" s="42" t="s">
        <v>150</v>
      </c>
      <c r="H2179" s="211"/>
      <c r="I2179" s="211"/>
      <c r="J2179" s="211"/>
      <c r="K2179" s="211"/>
      <c r="L2179" s="211"/>
      <c r="M2179" s="211"/>
      <c r="N2179" s="211"/>
      <c r="O2179" s="211"/>
      <c r="P2179" s="211"/>
    </row>
    <row r="2180" spans="1:16" x14ac:dyDescent="0.25">
      <c r="A2180" s="189" t="s">
        <v>8596</v>
      </c>
      <c r="B2180" s="189" t="s">
        <v>8616</v>
      </c>
      <c r="C2180" s="189" t="s">
        <v>358</v>
      </c>
      <c r="D2180" t="s">
        <v>437</v>
      </c>
      <c r="E2180" t="s">
        <v>449</v>
      </c>
      <c r="F2180" s="42" t="s">
        <v>118</v>
      </c>
      <c r="H2180" s="211"/>
      <c r="I2180" s="211"/>
      <c r="J2180" s="211"/>
      <c r="K2180" s="211"/>
      <c r="L2180" s="211"/>
      <c r="M2180" s="211"/>
      <c r="N2180" s="211"/>
      <c r="O2180" s="211"/>
      <c r="P2180" s="211"/>
    </row>
    <row r="2181" spans="1:16" x14ac:dyDescent="0.25">
      <c r="A2181" s="189" t="s">
        <v>8596</v>
      </c>
      <c r="B2181" s="189" t="s">
        <v>8617</v>
      </c>
      <c r="C2181" s="189" t="s">
        <v>358</v>
      </c>
      <c r="D2181" t="s">
        <v>387</v>
      </c>
      <c r="E2181" t="s">
        <v>388</v>
      </c>
      <c r="F2181" s="42" t="s">
        <v>118</v>
      </c>
      <c r="H2181" s="211"/>
      <c r="I2181" s="211"/>
      <c r="J2181" s="211"/>
      <c r="K2181" s="211"/>
      <c r="L2181" s="211"/>
      <c r="M2181" s="211"/>
      <c r="N2181" s="211"/>
      <c r="O2181" s="211"/>
      <c r="P2181" s="211"/>
    </row>
    <row r="2182" spans="1:16" x14ac:dyDescent="0.25">
      <c r="A2182" s="189" t="s">
        <v>8596</v>
      </c>
      <c r="B2182" s="189" t="s">
        <v>8618</v>
      </c>
      <c r="C2182" s="189" t="s">
        <v>358</v>
      </c>
      <c r="D2182" t="s">
        <v>411</v>
      </c>
      <c r="E2182" t="s">
        <v>412</v>
      </c>
      <c r="F2182" s="42" t="s">
        <v>118</v>
      </c>
      <c r="H2182" s="211"/>
      <c r="I2182" s="211"/>
      <c r="J2182" s="211"/>
      <c r="K2182" s="211"/>
      <c r="L2182" s="211"/>
      <c r="M2182" s="211"/>
      <c r="N2182" s="211"/>
      <c r="O2182" s="211"/>
      <c r="P2182" s="211"/>
    </row>
    <row r="2183" spans="1:16" x14ac:dyDescent="0.25">
      <c r="A2183" s="189" t="s">
        <v>8596</v>
      </c>
      <c r="B2183" s="189" t="s">
        <v>8619</v>
      </c>
      <c r="C2183" s="189" t="s">
        <v>358</v>
      </c>
      <c r="D2183" t="s">
        <v>3811</v>
      </c>
      <c r="E2183" t="s">
        <v>3815</v>
      </c>
      <c r="F2183" s="42" t="s">
        <v>118</v>
      </c>
      <c r="H2183" s="211"/>
      <c r="I2183" s="211"/>
      <c r="J2183" s="211"/>
      <c r="K2183" s="211"/>
      <c r="L2183" s="211"/>
      <c r="M2183" s="211"/>
      <c r="N2183" s="211"/>
      <c r="O2183" s="211"/>
      <c r="P2183" s="211"/>
    </row>
    <row r="2184" spans="1:16" x14ac:dyDescent="0.25">
      <c r="A2184" s="189" t="s">
        <v>8596</v>
      </c>
      <c r="B2184" s="189" t="s">
        <v>8620</v>
      </c>
      <c r="C2184" s="189" t="s">
        <v>358</v>
      </c>
      <c r="D2184" t="s">
        <v>421</v>
      </c>
      <c r="E2184" t="s">
        <v>422</v>
      </c>
      <c r="F2184" s="42" t="s">
        <v>118</v>
      </c>
      <c r="H2184" s="211"/>
      <c r="I2184" s="211"/>
      <c r="J2184" s="211"/>
      <c r="K2184" s="211"/>
      <c r="L2184" s="211"/>
      <c r="M2184" s="211"/>
      <c r="N2184" s="211"/>
      <c r="O2184" s="211"/>
      <c r="P2184" s="211"/>
    </row>
    <row r="2185" spans="1:16" x14ac:dyDescent="0.25">
      <c r="A2185" s="189" t="s">
        <v>8596</v>
      </c>
      <c r="B2185" s="189" t="s">
        <v>8621</v>
      </c>
      <c r="C2185" s="189" t="s">
        <v>358</v>
      </c>
      <c r="D2185" t="s">
        <v>423</v>
      </c>
      <c r="E2185" t="s">
        <v>424</v>
      </c>
      <c r="F2185" s="42" t="s">
        <v>118</v>
      </c>
      <c r="H2185" s="211"/>
      <c r="I2185" s="211"/>
      <c r="J2185" s="211"/>
      <c r="K2185" s="211"/>
      <c r="L2185" s="211"/>
      <c r="M2185" s="211"/>
      <c r="N2185" s="211"/>
      <c r="O2185" s="211"/>
      <c r="P2185" s="211"/>
    </row>
    <row r="2186" spans="1:16" x14ac:dyDescent="0.25">
      <c r="A2186" s="189" t="s">
        <v>8596</v>
      </c>
      <c r="B2186" s="189" t="s">
        <v>8622</v>
      </c>
      <c r="C2186" s="189" t="s">
        <v>358</v>
      </c>
      <c r="D2186" t="s">
        <v>3811</v>
      </c>
      <c r="E2186" t="s">
        <v>3815</v>
      </c>
      <c r="F2186" s="42" t="s">
        <v>118</v>
      </c>
      <c r="H2186" s="211"/>
      <c r="I2186" s="211"/>
      <c r="J2186" s="211"/>
      <c r="K2186" s="211"/>
      <c r="L2186" s="211"/>
      <c r="M2186" s="211"/>
      <c r="N2186" s="211"/>
      <c r="O2186" s="211"/>
      <c r="P2186" s="211"/>
    </row>
    <row r="2187" spans="1:16" x14ac:dyDescent="0.25">
      <c r="A2187" s="189" t="s">
        <v>8596</v>
      </c>
      <c r="B2187" s="189" t="s">
        <v>8623</v>
      </c>
      <c r="C2187" s="189" t="s">
        <v>358</v>
      </c>
      <c r="D2187" t="s">
        <v>415</v>
      </c>
      <c r="E2187" t="s">
        <v>416</v>
      </c>
      <c r="F2187" s="42" t="s">
        <v>118</v>
      </c>
      <c r="H2187" s="211"/>
      <c r="I2187" s="211"/>
      <c r="J2187" s="211"/>
      <c r="K2187" s="211"/>
      <c r="L2187" s="211"/>
      <c r="M2187" s="211"/>
      <c r="N2187" s="211"/>
      <c r="O2187" s="211"/>
      <c r="P2187" s="211"/>
    </row>
    <row r="2188" spans="1:16" x14ac:dyDescent="0.25">
      <c r="A2188" s="189" t="s">
        <v>8596</v>
      </c>
      <c r="B2188" s="189" t="s">
        <v>8624</v>
      </c>
      <c r="C2188" s="189" t="s">
        <v>358</v>
      </c>
      <c r="D2188" t="s">
        <v>415</v>
      </c>
      <c r="E2188" t="s">
        <v>416</v>
      </c>
      <c r="F2188" s="42" t="s">
        <v>118</v>
      </c>
      <c r="H2188" s="211"/>
      <c r="I2188" s="211"/>
      <c r="J2188" s="211"/>
      <c r="K2188" s="211"/>
      <c r="L2188" s="211"/>
      <c r="M2188" s="211"/>
      <c r="N2188" s="211"/>
      <c r="O2188" s="211"/>
      <c r="P2188" s="211"/>
    </row>
    <row r="2189" spans="1:16" x14ac:dyDescent="0.25">
      <c r="A2189" s="189" t="s">
        <v>8596</v>
      </c>
      <c r="B2189" s="189" t="s">
        <v>8625</v>
      </c>
      <c r="C2189" s="189" t="s">
        <v>358</v>
      </c>
      <c r="D2189" t="s">
        <v>387</v>
      </c>
      <c r="E2189" t="s">
        <v>388</v>
      </c>
      <c r="F2189" s="42" t="s">
        <v>118</v>
      </c>
      <c r="H2189" s="211"/>
      <c r="I2189" s="211"/>
      <c r="J2189" s="211"/>
      <c r="K2189" s="211"/>
      <c r="L2189" s="211"/>
      <c r="M2189" s="211"/>
      <c r="N2189" s="211"/>
      <c r="O2189" s="211"/>
      <c r="P2189" s="211"/>
    </row>
    <row r="2190" spans="1:16" x14ac:dyDescent="0.25">
      <c r="A2190" s="189" t="s">
        <v>8596</v>
      </c>
      <c r="B2190" s="189" t="s">
        <v>8626</v>
      </c>
      <c r="C2190" s="189" t="s">
        <v>358</v>
      </c>
      <c r="D2190" t="s">
        <v>3811</v>
      </c>
      <c r="E2190" t="s">
        <v>3815</v>
      </c>
      <c r="F2190" s="42" t="s">
        <v>118</v>
      </c>
      <c r="H2190" s="211"/>
      <c r="I2190" s="211"/>
      <c r="J2190" s="211"/>
      <c r="K2190" s="211"/>
      <c r="L2190" s="211"/>
      <c r="M2190" s="211"/>
      <c r="N2190" s="211"/>
      <c r="O2190" s="211"/>
      <c r="P2190" s="211"/>
    </row>
    <row r="2191" spans="1:16" x14ac:dyDescent="0.25">
      <c r="A2191" s="189" t="s">
        <v>8596</v>
      </c>
      <c r="B2191" s="189" t="s">
        <v>8627</v>
      </c>
      <c r="C2191" s="189" t="s">
        <v>358</v>
      </c>
      <c r="D2191" t="s">
        <v>423</v>
      </c>
      <c r="E2191" t="s">
        <v>424</v>
      </c>
      <c r="F2191" s="42" t="s">
        <v>118</v>
      </c>
      <c r="H2191" s="211"/>
      <c r="I2191" s="211"/>
      <c r="J2191" s="211"/>
      <c r="K2191" s="211"/>
      <c r="L2191" s="211"/>
      <c r="M2191" s="211"/>
      <c r="N2191" s="211"/>
      <c r="O2191" s="211"/>
      <c r="P2191" s="211"/>
    </row>
    <row r="2192" spans="1:16" x14ac:dyDescent="0.25">
      <c r="A2192" s="189" t="s">
        <v>8596</v>
      </c>
      <c r="B2192" s="189" t="s">
        <v>8628</v>
      </c>
      <c r="C2192" s="189" t="s">
        <v>358</v>
      </c>
      <c r="D2192" t="s">
        <v>391</v>
      </c>
      <c r="E2192" t="s">
        <v>392</v>
      </c>
      <c r="F2192" s="42" t="s">
        <v>118</v>
      </c>
      <c r="H2192" s="211"/>
      <c r="I2192" s="211"/>
      <c r="J2192" s="211"/>
      <c r="K2192" s="211"/>
      <c r="L2192" s="211"/>
      <c r="M2192" s="211"/>
      <c r="N2192" s="211"/>
      <c r="O2192" s="211"/>
      <c r="P2192" s="211"/>
    </row>
    <row r="2193" spans="1:16" x14ac:dyDescent="0.25">
      <c r="A2193" s="189" t="s">
        <v>8596</v>
      </c>
      <c r="B2193" s="189" t="s">
        <v>8629</v>
      </c>
      <c r="C2193" s="189" t="s">
        <v>358</v>
      </c>
      <c r="D2193" t="s">
        <v>387</v>
      </c>
      <c r="E2193" t="s">
        <v>388</v>
      </c>
      <c r="F2193" s="42" t="s">
        <v>118</v>
      </c>
      <c r="H2193" s="211"/>
      <c r="I2193" s="211"/>
      <c r="J2193" s="211"/>
      <c r="K2193" s="211"/>
      <c r="L2193" s="211"/>
      <c r="M2193" s="211"/>
      <c r="N2193" s="211"/>
      <c r="O2193" s="211"/>
      <c r="P2193" s="211"/>
    </row>
    <row r="2194" spans="1:16" x14ac:dyDescent="0.25">
      <c r="A2194" s="189" t="s">
        <v>8596</v>
      </c>
      <c r="B2194" s="189" t="s">
        <v>8630</v>
      </c>
      <c r="C2194" s="189" t="s">
        <v>358</v>
      </c>
      <c r="D2194" t="s">
        <v>413</v>
      </c>
      <c r="E2194" t="s">
        <v>414</v>
      </c>
      <c r="F2194" s="42" t="s">
        <v>118</v>
      </c>
      <c r="H2194" s="211"/>
      <c r="I2194" s="211"/>
      <c r="J2194" s="211"/>
      <c r="K2194" s="211"/>
      <c r="L2194" s="211"/>
      <c r="M2194" s="211"/>
      <c r="N2194" s="211"/>
      <c r="O2194" s="211"/>
      <c r="P2194" s="211"/>
    </row>
    <row r="2195" spans="1:16" x14ac:dyDescent="0.25">
      <c r="A2195" s="189" t="s">
        <v>8596</v>
      </c>
      <c r="B2195" s="189" t="s">
        <v>8631</v>
      </c>
      <c r="C2195" s="189" t="s">
        <v>358</v>
      </c>
      <c r="D2195" t="s">
        <v>3781</v>
      </c>
      <c r="E2195" t="s">
        <v>3786</v>
      </c>
      <c r="F2195" s="42" t="s">
        <v>150</v>
      </c>
      <c r="H2195" s="211"/>
      <c r="I2195" s="211"/>
      <c r="J2195" s="211"/>
      <c r="K2195" s="211"/>
      <c r="L2195" s="211"/>
      <c r="M2195" s="211"/>
      <c r="N2195" s="211"/>
      <c r="O2195" s="211"/>
      <c r="P2195" s="211"/>
    </row>
    <row r="2196" spans="1:16" x14ac:dyDescent="0.25">
      <c r="A2196" s="189" t="s">
        <v>8596</v>
      </c>
      <c r="B2196" s="189" t="s">
        <v>8632</v>
      </c>
      <c r="C2196" s="189" t="s">
        <v>358</v>
      </c>
      <c r="D2196" t="s">
        <v>415</v>
      </c>
      <c r="E2196" t="s">
        <v>416</v>
      </c>
      <c r="F2196" s="42" t="s">
        <v>118</v>
      </c>
      <c r="H2196" s="211"/>
      <c r="I2196" s="211"/>
      <c r="J2196" s="211"/>
      <c r="K2196" s="211"/>
      <c r="L2196" s="211"/>
      <c r="M2196" s="211"/>
      <c r="N2196" s="211"/>
      <c r="O2196" s="211"/>
      <c r="P2196" s="211"/>
    </row>
    <row r="2197" spans="1:16" x14ac:dyDescent="0.25">
      <c r="A2197" s="189" t="s">
        <v>8596</v>
      </c>
      <c r="B2197" s="189" t="s">
        <v>8633</v>
      </c>
      <c r="C2197" s="189" t="s">
        <v>358</v>
      </c>
      <c r="D2197" t="s">
        <v>415</v>
      </c>
      <c r="E2197" t="s">
        <v>416</v>
      </c>
      <c r="F2197" s="42" t="s">
        <v>118</v>
      </c>
      <c r="H2197" s="211"/>
      <c r="I2197" s="211"/>
      <c r="J2197" s="211"/>
      <c r="K2197" s="211"/>
      <c r="L2197" s="211"/>
      <c r="M2197" s="211"/>
      <c r="N2197" s="211"/>
      <c r="O2197" s="211"/>
      <c r="P2197" s="211"/>
    </row>
    <row r="2198" spans="1:16" x14ac:dyDescent="0.25">
      <c r="A2198" s="189" t="s">
        <v>8596</v>
      </c>
      <c r="B2198" s="189" t="s">
        <v>8634</v>
      </c>
      <c r="C2198" s="189" t="s">
        <v>358</v>
      </c>
      <c r="D2198" t="s">
        <v>394</v>
      </c>
      <c r="E2198" t="s">
        <v>395</v>
      </c>
      <c r="F2198" s="42" t="s">
        <v>118</v>
      </c>
      <c r="H2198" s="211"/>
      <c r="I2198" s="211"/>
      <c r="J2198" s="211"/>
      <c r="K2198" s="211"/>
      <c r="L2198" s="211"/>
      <c r="M2198" s="211"/>
      <c r="N2198" s="211"/>
      <c r="O2198" s="211"/>
      <c r="P2198" s="211"/>
    </row>
    <row r="2199" spans="1:16" x14ac:dyDescent="0.25">
      <c r="A2199" s="189" t="s">
        <v>8596</v>
      </c>
      <c r="B2199" s="189" t="s">
        <v>8635</v>
      </c>
      <c r="C2199" s="189" t="s">
        <v>358</v>
      </c>
      <c r="D2199" t="s">
        <v>415</v>
      </c>
      <c r="E2199" t="s">
        <v>416</v>
      </c>
      <c r="F2199" s="42" t="s">
        <v>118</v>
      </c>
      <c r="H2199" s="211"/>
      <c r="I2199" s="211"/>
      <c r="J2199" s="211"/>
      <c r="K2199" s="211"/>
      <c r="L2199" s="211"/>
      <c r="M2199" s="211"/>
      <c r="N2199" s="211"/>
      <c r="O2199" s="211"/>
      <c r="P2199" s="211"/>
    </row>
    <row r="2200" spans="1:16" x14ac:dyDescent="0.25">
      <c r="A2200" s="189" t="s">
        <v>8596</v>
      </c>
      <c r="B2200" s="189" t="s">
        <v>8636</v>
      </c>
      <c r="C2200" s="189" t="s">
        <v>358</v>
      </c>
      <c r="D2200" t="s">
        <v>415</v>
      </c>
      <c r="E2200" t="s">
        <v>416</v>
      </c>
      <c r="F2200" s="42" t="s">
        <v>118</v>
      </c>
      <c r="H2200" s="211"/>
      <c r="I2200" s="211"/>
      <c r="J2200" s="211"/>
      <c r="K2200" s="211"/>
      <c r="L2200" s="211"/>
      <c r="M2200" s="211"/>
      <c r="N2200" s="211"/>
      <c r="O2200" s="211"/>
      <c r="P2200" s="211"/>
    </row>
    <row r="2201" spans="1:16" x14ac:dyDescent="0.25">
      <c r="A2201" s="189" t="s">
        <v>8596</v>
      </c>
      <c r="B2201" s="189" t="s">
        <v>8637</v>
      </c>
      <c r="C2201" s="189" t="s">
        <v>358</v>
      </c>
      <c r="D2201" t="s">
        <v>415</v>
      </c>
      <c r="E2201" t="s">
        <v>416</v>
      </c>
      <c r="F2201" s="42" t="s">
        <v>118</v>
      </c>
      <c r="H2201" s="211"/>
      <c r="I2201" s="211"/>
      <c r="J2201" s="211"/>
      <c r="K2201" s="211"/>
      <c r="L2201" s="211"/>
      <c r="M2201" s="211"/>
      <c r="N2201" s="211"/>
      <c r="O2201" s="211"/>
      <c r="P2201" s="211"/>
    </row>
    <row r="2202" spans="1:16" x14ac:dyDescent="0.25">
      <c r="A2202" s="189" t="s">
        <v>8596</v>
      </c>
      <c r="B2202" s="189" t="s">
        <v>8638</v>
      </c>
      <c r="C2202" s="189" t="s">
        <v>358</v>
      </c>
      <c r="D2202" t="s">
        <v>413</v>
      </c>
      <c r="E2202" t="s">
        <v>414</v>
      </c>
      <c r="F2202" s="42" t="s">
        <v>118</v>
      </c>
      <c r="H2202" s="211"/>
      <c r="I2202" s="211"/>
      <c r="J2202" s="211"/>
      <c r="K2202" s="211"/>
      <c r="L2202" s="211"/>
      <c r="M2202" s="211"/>
      <c r="N2202" s="211"/>
      <c r="O2202" s="211"/>
      <c r="P2202" s="211"/>
    </row>
    <row r="2203" spans="1:16" x14ac:dyDescent="0.25">
      <c r="A2203" s="189" t="s">
        <v>8596</v>
      </c>
      <c r="B2203" s="189" t="s">
        <v>8639</v>
      </c>
      <c r="C2203" s="189" t="s">
        <v>358</v>
      </c>
      <c r="D2203" t="s">
        <v>421</v>
      </c>
      <c r="E2203" t="s">
        <v>422</v>
      </c>
      <c r="F2203" s="42" t="s">
        <v>118</v>
      </c>
      <c r="H2203" s="211"/>
      <c r="I2203" s="211"/>
      <c r="J2203" s="211"/>
      <c r="K2203" s="211"/>
      <c r="L2203" s="211"/>
      <c r="M2203" s="211"/>
      <c r="N2203" s="211"/>
      <c r="O2203" s="211"/>
      <c r="P2203" s="211"/>
    </row>
    <row r="2204" spans="1:16" x14ac:dyDescent="0.25">
      <c r="A2204" s="189" t="s">
        <v>8596</v>
      </c>
      <c r="B2204" s="189" t="s">
        <v>8640</v>
      </c>
      <c r="C2204" s="189" t="s">
        <v>358</v>
      </c>
      <c r="D2204" t="s">
        <v>421</v>
      </c>
      <c r="E2204" t="s">
        <v>422</v>
      </c>
      <c r="F2204" s="42" t="s">
        <v>118</v>
      </c>
      <c r="H2204" s="211"/>
      <c r="I2204" s="211"/>
      <c r="J2204" s="211"/>
      <c r="K2204" s="211"/>
      <c r="L2204" s="211"/>
      <c r="M2204" s="211"/>
      <c r="N2204" s="211"/>
      <c r="O2204" s="211"/>
      <c r="P2204" s="211"/>
    </row>
    <row r="2205" spans="1:16" x14ac:dyDescent="0.25">
      <c r="A2205" s="189" t="s">
        <v>8596</v>
      </c>
      <c r="B2205" s="189" t="s">
        <v>8641</v>
      </c>
      <c r="C2205" s="189" t="s">
        <v>358</v>
      </c>
      <c r="D2205" t="s">
        <v>413</v>
      </c>
      <c r="E2205" t="s">
        <v>414</v>
      </c>
      <c r="F2205" s="42" t="s">
        <v>118</v>
      </c>
      <c r="H2205" s="211"/>
      <c r="I2205" s="211"/>
      <c r="J2205" s="211"/>
      <c r="K2205" s="211"/>
      <c r="L2205" s="211"/>
      <c r="M2205" s="211"/>
      <c r="N2205" s="211"/>
      <c r="O2205" s="211"/>
      <c r="P2205" s="211"/>
    </row>
    <row r="2206" spans="1:16" x14ac:dyDescent="0.25">
      <c r="A2206" s="189" t="s">
        <v>8596</v>
      </c>
      <c r="B2206" s="189" t="s">
        <v>8642</v>
      </c>
      <c r="C2206" s="189" t="s">
        <v>358</v>
      </c>
      <c r="D2206" t="s">
        <v>383</v>
      </c>
      <c r="E2206" t="s">
        <v>384</v>
      </c>
      <c r="F2206" s="42" t="s">
        <v>118</v>
      </c>
      <c r="H2206" s="211"/>
      <c r="I2206" s="211"/>
      <c r="J2206" s="211"/>
      <c r="K2206" s="211"/>
      <c r="L2206" s="211"/>
      <c r="M2206" s="211"/>
      <c r="N2206" s="211"/>
      <c r="O2206" s="211"/>
      <c r="P2206" s="211"/>
    </row>
    <row r="2207" spans="1:16" x14ac:dyDescent="0.25">
      <c r="A2207" s="189" t="s">
        <v>8596</v>
      </c>
      <c r="B2207" s="189" t="s">
        <v>8643</v>
      </c>
      <c r="C2207" s="189" t="s">
        <v>358</v>
      </c>
      <c r="D2207" t="s">
        <v>396</v>
      </c>
      <c r="E2207" t="s">
        <v>397</v>
      </c>
      <c r="F2207" s="42" t="s">
        <v>118</v>
      </c>
      <c r="H2207" s="211"/>
      <c r="I2207" s="211"/>
      <c r="J2207" s="211"/>
      <c r="K2207" s="211"/>
      <c r="L2207" s="211"/>
      <c r="M2207" s="211"/>
      <c r="N2207" s="211"/>
      <c r="O2207" s="211"/>
      <c r="P2207" s="211"/>
    </row>
    <row r="2208" spans="1:16" x14ac:dyDescent="0.25">
      <c r="A2208" s="189" t="s">
        <v>8596</v>
      </c>
      <c r="B2208" s="189" t="s">
        <v>8644</v>
      </c>
      <c r="C2208" s="189" t="s">
        <v>358</v>
      </c>
      <c r="D2208" t="s">
        <v>439</v>
      </c>
      <c r="E2208" t="s">
        <v>440</v>
      </c>
      <c r="F2208" s="42" t="s">
        <v>118</v>
      </c>
      <c r="H2208" s="211"/>
      <c r="I2208" s="211"/>
      <c r="J2208" s="211"/>
      <c r="K2208" s="211"/>
      <c r="L2208" s="211"/>
      <c r="M2208" s="211"/>
      <c r="N2208" s="211"/>
      <c r="O2208" s="211"/>
      <c r="P2208" s="211"/>
    </row>
    <row r="2209" spans="1:16" x14ac:dyDescent="0.25">
      <c r="A2209" s="189" t="s">
        <v>8596</v>
      </c>
      <c r="B2209" s="189" t="s">
        <v>8645</v>
      </c>
      <c r="C2209" s="189" t="s">
        <v>358</v>
      </c>
      <c r="D2209" t="s">
        <v>396</v>
      </c>
      <c r="E2209" t="s">
        <v>397</v>
      </c>
      <c r="F2209" s="42" t="s">
        <v>118</v>
      </c>
      <c r="H2209" s="211"/>
      <c r="I2209" s="211"/>
      <c r="J2209" s="211"/>
      <c r="K2209" s="211"/>
      <c r="L2209" s="211"/>
      <c r="M2209" s="211"/>
      <c r="N2209" s="211"/>
      <c r="O2209" s="211"/>
      <c r="P2209" s="211"/>
    </row>
    <row r="2210" spans="1:16" x14ac:dyDescent="0.25">
      <c r="A2210" s="189" t="s">
        <v>8596</v>
      </c>
      <c r="B2210" s="189" t="s">
        <v>8646</v>
      </c>
      <c r="C2210" s="189" t="s">
        <v>358</v>
      </c>
      <c r="D2210" t="s">
        <v>391</v>
      </c>
      <c r="E2210" t="s">
        <v>392</v>
      </c>
      <c r="F2210" s="42" t="s">
        <v>118</v>
      </c>
      <c r="H2210" s="211"/>
      <c r="I2210" s="211"/>
      <c r="J2210" s="211"/>
      <c r="K2210" s="211"/>
      <c r="L2210" s="211"/>
      <c r="M2210" s="211"/>
      <c r="N2210" s="211"/>
      <c r="O2210" s="211"/>
      <c r="P2210" s="211"/>
    </row>
    <row r="2211" spans="1:16" x14ac:dyDescent="0.25">
      <c r="A2211" s="189" t="s">
        <v>8596</v>
      </c>
      <c r="B2211" s="189" t="s">
        <v>8647</v>
      </c>
      <c r="C2211" s="189" t="s">
        <v>358</v>
      </c>
      <c r="D2211" t="s">
        <v>391</v>
      </c>
      <c r="E2211" t="s">
        <v>392</v>
      </c>
      <c r="F2211" s="42" t="s">
        <v>118</v>
      </c>
      <c r="H2211" s="211"/>
      <c r="I2211" s="211"/>
      <c r="J2211" s="211"/>
      <c r="K2211" s="211"/>
      <c r="L2211" s="211"/>
      <c r="M2211" s="211"/>
      <c r="N2211" s="211"/>
      <c r="O2211" s="211"/>
      <c r="P2211" s="211"/>
    </row>
    <row r="2212" spans="1:16" x14ac:dyDescent="0.25">
      <c r="A2212" s="189" t="s">
        <v>8596</v>
      </c>
      <c r="B2212" s="189" t="s">
        <v>8648</v>
      </c>
      <c r="C2212" s="189" t="s">
        <v>358</v>
      </c>
      <c r="D2212" t="s">
        <v>391</v>
      </c>
      <c r="E2212" t="s">
        <v>392</v>
      </c>
      <c r="F2212" s="42" t="s">
        <v>118</v>
      </c>
      <c r="H2212" s="211"/>
      <c r="I2212" s="211"/>
      <c r="J2212" s="211"/>
      <c r="K2212" s="211"/>
      <c r="L2212" s="211"/>
      <c r="M2212" s="211"/>
      <c r="N2212" s="211"/>
      <c r="O2212" s="211"/>
      <c r="P2212" s="211"/>
    </row>
    <row r="2213" spans="1:16" x14ac:dyDescent="0.25">
      <c r="A2213" s="189" t="s">
        <v>8596</v>
      </c>
      <c r="B2213" s="189" t="s">
        <v>8649</v>
      </c>
      <c r="C2213" s="189" t="s">
        <v>358</v>
      </c>
      <c r="D2213" t="s">
        <v>415</v>
      </c>
      <c r="E2213" t="s">
        <v>416</v>
      </c>
      <c r="F2213" s="42" t="s">
        <v>118</v>
      </c>
      <c r="H2213" s="211"/>
      <c r="I2213" s="211"/>
      <c r="J2213" s="211"/>
      <c r="K2213" s="211"/>
      <c r="L2213" s="211"/>
      <c r="M2213" s="211"/>
      <c r="N2213" s="211"/>
      <c r="O2213" s="211"/>
      <c r="P2213" s="211"/>
    </row>
    <row r="2214" spans="1:16" x14ac:dyDescent="0.25">
      <c r="A2214" s="189" t="s">
        <v>8596</v>
      </c>
      <c r="B2214" s="189" t="s">
        <v>8650</v>
      </c>
      <c r="C2214" s="189" t="s">
        <v>358</v>
      </c>
      <c r="D2214" t="s">
        <v>415</v>
      </c>
      <c r="E2214" t="s">
        <v>416</v>
      </c>
      <c r="F2214" s="42" t="s">
        <v>118</v>
      </c>
      <c r="H2214" s="211"/>
      <c r="I2214" s="211"/>
      <c r="J2214" s="211"/>
      <c r="K2214" s="211"/>
      <c r="L2214" s="211"/>
      <c r="M2214" s="211"/>
      <c r="N2214" s="211"/>
      <c r="O2214" s="211"/>
      <c r="P2214" s="211"/>
    </row>
    <row r="2215" spans="1:16" x14ac:dyDescent="0.25">
      <c r="A2215" s="189" t="s">
        <v>8596</v>
      </c>
      <c r="B2215" s="189" t="s">
        <v>8651</v>
      </c>
      <c r="C2215" s="189" t="s">
        <v>358</v>
      </c>
      <c r="D2215" t="s">
        <v>415</v>
      </c>
      <c r="E2215" t="s">
        <v>416</v>
      </c>
      <c r="F2215" s="42" t="s">
        <v>118</v>
      </c>
      <c r="H2215" s="211"/>
      <c r="I2215" s="211"/>
      <c r="J2215" s="211"/>
      <c r="K2215" s="211"/>
      <c r="L2215" s="211"/>
      <c r="M2215" s="211"/>
      <c r="N2215" s="211"/>
      <c r="O2215" s="211"/>
      <c r="P2215" s="211"/>
    </row>
    <row r="2216" spans="1:16" x14ac:dyDescent="0.25">
      <c r="A2216" s="189" t="s">
        <v>8596</v>
      </c>
      <c r="B2216" s="189" t="s">
        <v>8652</v>
      </c>
      <c r="C2216" s="189" t="s">
        <v>358</v>
      </c>
      <c r="D2216" t="s">
        <v>413</v>
      </c>
      <c r="E2216" t="s">
        <v>414</v>
      </c>
      <c r="F2216" s="42" t="s">
        <v>118</v>
      </c>
      <c r="H2216" s="211"/>
      <c r="I2216" s="211"/>
      <c r="J2216" s="211"/>
      <c r="K2216" s="211"/>
      <c r="L2216" s="211"/>
      <c r="M2216" s="211"/>
      <c r="N2216" s="211"/>
      <c r="O2216" s="211"/>
      <c r="P2216" s="211"/>
    </row>
    <row r="2217" spans="1:16" x14ac:dyDescent="0.25">
      <c r="A2217" s="189" t="s">
        <v>8596</v>
      </c>
      <c r="B2217" s="189" t="s">
        <v>8653</v>
      </c>
      <c r="C2217" s="189" t="s">
        <v>358</v>
      </c>
      <c r="D2217" t="s">
        <v>423</v>
      </c>
      <c r="E2217" t="s">
        <v>424</v>
      </c>
      <c r="F2217" s="42" t="s">
        <v>118</v>
      </c>
      <c r="H2217" s="211"/>
      <c r="I2217" s="211"/>
      <c r="J2217" s="211"/>
      <c r="K2217" s="211"/>
      <c r="L2217" s="211"/>
      <c r="M2217" s="211"/>
      <c r="N2217" s="211"/>
      <c r="O2217" s="211"/>
      <c r="P2217" s="211"/>
    </row>
    <row r="2218" spans="1:16" x14ac:dyDescent="0.25">
      <c r="A2218" s="189" t="s">
        <v>8596</v>
      </c>
      <c r="B2218" s="189" t="s">
        <v>8654</v>
      </c>
      <c r="C2218" s="189" t="s">
        <v>358</v>
      </c>
      <c r="D2218" t="s">
        <v>415</v>
      </c>
      <c r="E2218" t="s">
        <v>416</v>
      </c>
      <c r="F2218" s="42" t="s">
        <v>118</v>
      </c>
      <c r="H2218" s="211"/>
      <c r="I2218" s="211"/>
      <c r="J2218" s="211"/>
      <c r="K2218" s="211"/>
      <c r="L2218" s="211"/>
      <c r="M2218" s="211"/>
      <c r="N2218" s="211"/>
      <c r="O2218" s="211"/>
      <c r="P2218" s="211"/>
    </row>
    <row r="2219" spans="1:16" x14ac:dyDescent="0.25">
      <c r="A2219" s="189" t="s">
        <v>8596</v>
      </c>
      <c r="B2219" s="189" t="s">
        <v>8655</v>
      </c>
      <c r="C2219" s="189" t="s">
        <v>358</v>
      </c>
      <c r="D2219" t="s">
        <v>415</v>
      </c>
      <c r="E2219" t="s">
        <v>416</v>
      </c>
      <c r="F2219" s="42" t="s">
        <v>118</v>
      </c>
      <c r="H2219" s="211"/>
      <c r="I2219" s="211"/>
      <c r="J2219" s="211"/>
      <c r="K2219" s="211"/>
      <c r="L2219" s="211"/>
      <c r="M2219" s="211"/>
      <c r="N2219" s="211"/>
      <c r="O2219" s="211"/>
      <c r="P2219" s="211"/>
    </row>
    <row r="2220" spans="1:16" x14ac:dyDescent="0.25">
      <c r="A2220" s="189" t="s">
        <v>8596</v>
      </c>
      <c r="B2220" s="189" t="s">
        <v>8656</v>
      </c>
      <c r="C2220" s="189" t="s">
        <v>358</v>
      </c>
      <c r="D2220" t="s">
        <v>423</v>
      </c>
      <c r="E2220" t="s">
        <v>424</v>
      </c>
      <c r="F2220" s="42" t="s">
        <v>118</v>
      </c>
      <c r="H2220" s="211"/>
      <c r="I2220" s="211"/>
      <c r="J2220" s="211"/>
      <c r="K2220" s="211"/>
      <c r="L2220" s="211"/>
      <c r="M2220" s="211"/>
      <c r="N2220" s="211"/>
      <c r="O2220" s="211"/>
      <c r="P2220" s="211"/>
    </row>
    <row r="2221" spans="1:16" x14ac:dyDescent="0.25">
      <c r="A2221" s="189" t="s">
        <v>8596</v>
      </c>
      <c r="B2221" s="189" t="s">
        <v>8657</v>
      </c>
      <c r="C2221" s="189" t="s">
        <v>358</v>
      </c>
      <c r="D2221" t="s">
        <v>413</v>
      </c>
      <c r="E2221" t="s">
        <v>414</v>
      </c>
      <c r="F2221" s="42" t="s">
        <v>118</v>
      </c>
      <c r="H2221" s="211"/>
      <c r="I2221" s="211"/>
      <c r="J2221" s="211"/>
      <c r="K2221" s="211"/>
      <c r="L2221" s="211"/>
      <c r="M2221" s="211"/>
      <c r="N2221" s="211"/>
      <c r="O2221" s="211"/>
      <c r="P2221" s="211"/>
    </row>
    <row r="2222" spans="1:16" x14ac:dyDescent="0.25">
      <c r="A2222" s="189" t="s">
        <v>8596</v>
      </c>
      <c r="B2222" s="189" t="s">
        <v>8658</v>
      </c>
      <c r="C2222" s="189" t="s">
        <v>358</v>
      </c>
      <c r="D2222" t="s">
        <v>421</v>
      </c>
      <c r="E2222" t="s">
        <v>422</v>
      </c>
      <c r="F2222" s="42" t="s">
        <v>118</v>
      </c>
      <c r="H2222" s="211"/>
      <c r="I2222" s="211"/>
      <c r="J2222" s="211"/>
      <c r="K2222" s="211"/>
      <c r="L2222" s="211"/>
      <c r="M2222" s="211"/>
      <c r="N2222" s="211"/>
      <c r="O2222" s="211"/>
      <c r="P2222" s="211"/>
    </row>
    <row r="2223" spans="1:16" x14ac:dyDescent="0.25">
      <c r="A2223" s="189" t="s">
        <v>8596</v>
      </c>
      <c r="B2223" s="189" t="s">
        <v>8659</v>
      </c>
      <c r="C2223" s="189" t="s">
        <v>358</v>
      </c>
      <c r="D2223" t="s">
        <v>413</v>
      </c>
      <c r="E2223" t="s">
        <v>414</v>
      </c>
      <c r="F2223" s="42" t="s">
        <v>118</v>
      </c>
      <c r="H2223" s="211"/>
      <c r="I2223" s="211"/>
      <c r="J2223" s="211"/>
      <c r="K2223" s="211"/>
      <c r="L2223" s="211"/>
      <c r="M2223" s="211"/>
      <c r="N2223" s="211"/>
      <c r="O2223" s="211"/>
      <c r="P2223" s="211"/>
    </row>
    <row r="2224" spans="1:16" x14ac:dyDescent="0.25">
      <c r="A2224" s="189" t="s">
        <v>8596</v>
      </c>
      <c r="B2224" s="189" t="s">
        <v>8660</v>
      </c>
      <c r="C2224" s="189" t="s">
        <v>358</v>
      </c>
      <c r="D2224" t="s">
        <v>423</v>
      </c>
      <c r="E2224" t="s">
        <v>424</v>
      </c>
      <c r="F2224" s="42" t="s">
        <v>118</v>
      </c>
      <c r="H2224" s="211"/>
      <c r="I2224" s="211"/>
      <c r="J2224" s="211"/>
      <c r="K2224" s="211"/>
      <c r="L2224" s="211"/>
      <c r="M2224" s="211"/>
      <c r="N2224" s="211"/>
      <c r="O2224" s="211"/>
      <c r="P2224" s="211"/>
    </row>
    <row r="2225" spans="1:16" x14ac:dyDescent="0.25">
      <c r="A2225" s="189" t="s">
        <v>8596</v>
      </c>
      <c r="B2225" s="189" t="s">
        <v>8661</v>
      </c>
      <c r="C2225" s="189" t="s">
        <v>358</v>
      </c>
      <c r="D2225" t="s">
        <v>391</v>
      </c>
      <c r="E2225" t="s">
        <v>392</v>
      </c>
      <c r="F2225" s="42" t="s">
        <v>118</v>
      </c>
      <c r="H2225" s="211"/>
      <c r="I2225" s="211"/>
      <c r="J2225" s="211"/>
      <c r="K2225" s="211"/>
      <c r="L2225" s="211"/>
      <c r="M2225" s="211"/>
      <c r="N2225" s="211"/>
      <c r="O2225" s="211"/>
      <c r="P2225" s="211"/>
    </row>
    <row r="2226" spans="1:16" x14ac:dyDescent="0.25">
      <c r="A2226" s="189" t="s">
        <v>8596</v>
      </c>
      <c r="B2226" s="189" t="s">
        <v>8662</v>
      </c>
      <c r="C2226" s="189" t="s">
        <v>358</v>
      </c>
      <c r="D2226" t="s">
        <v>387</v>
      </c>
      <c r="E2226" t="s">
        <v>388</v>
      </c>
      <c r="F2226" s="42" t="s">
        <v>118</v>
      </c>
      <c r="H2226" s="211"/>
      <c r="I2226" s="211"/>
      <c r="J2226" s="211"/>
      <c r="K2226" s="211"/>
      <c r="L2226" s="211"/>
      <c r="M2226" s="211"/>
      <c r="N2226" s="211"/>
      <c r="O2226" s="211"/>
      <c r="P2226" s="211"/>
    </row>
    <row r="2227" spans="1:16" x14ac:dyDescent="0.25">
      <c r="A2227" s="189" t="s">
        <v>8596</v>
      </c>
      <c r="B2227" s="189" t="s">
        <v>8663</v>
      </c>
      <c r="C2227" s="189" t="s">
        <v>358</v>
      </c>
      <c r="D2227" t="s">
        <v>421</v>
      </c>
      <c r="E2227" t="s">
        <v>422</v>
      </c>
      <c r="F2227" s="42" t="s">
        <v>118</v>
      </c>
      <c r="H2227" s="211"/>
      <c r="I2227" s="211"/>
      <c r="J2227" s="211"/>
      <c r="K2227" s="211"/>
      <c r="L2227" s="211"/>
      <c r="M2227" s="211"/>
      <c r="N2227" s="211"/>
      <c r="O2227" s="211"/>
      <c r="P2227" s="211"/>
    </row>
    <row r="2228" spans="1:16" x14ac:dyDescent="0.25">
      <c r="A2228" s="189" t="s">
        <v>8596</v>
      </c>
      <c r="B2228" s="189" t="s">
        <v>8664</v>
      </c>
      <c r="C2228" s="189" t="s">
        <v>358</v>
      </c>
      <c r="D2228" t="s">
        <v>421</v>
      </c>
      <c r="E2228" t="s">
        <v>422</v>
      </c>
      <c r="F2228" s="42" t="s">
        <v>118</v>
      </c>
      <c r="H2228" s="211"/>
      <c r="I2228" s="211"/>
      <c r="J2228" s="211"/>
      <c r="K2228" s="211"/>
      <c r="L2228" s="211"/>
      <c r="M2228" s="211"/>
      <c r="N2228" s="211"/>
      <c r="O2228" s="211"/>
      <c r="P2228" s="211"/>
    </row>
    <row r="2229" spans="1:16" x14ac:dyDescent="0.25">
      <c r="A2229" s="189" t="s">
        <v>8596</v>
      </c>
      <c r="B2229" s="189" t="s">
        <v>8665</v>
      </c>
      <c r="C2229" s="189" t="s">
        <v>358</v>
      </c>
      <c r="D2229" t="s">
        <v>421</v>
      </c>
      <c r="E2229" t="s">
        <v>422</v>
      </c>
      <c r="F2229" s="42" t="s">
        <v>118</v>
      </c>
      <c r="H2229" s="211"/>
      <c r="I2229" s="211"/>
      <c r="J2229" s="211"/>
      <c r="K2229" s="211"/>
      <c r="L2229" s="211"/>
      <c r="M2229" s="211"/>
      <c r="N2229" s="211"/>
      <c r="O2229" s="211"/>
      <c r="P2229" s="211"/>
    </row>
    <row r="2230" spans="1:16" x14ac:dyDescent="0.25">
      <c r="A2230" s="189" t="s">
        <v>8596</v>
      </c>
      <c r="B2230" s="189" t="s">
        <v>8666</v>
      </c>
      <c r="C2230" s="189" t="s">
        <v>358</v>
      </c>
      <c r="D2230" t="s">
        <v>413</v>
      </c>
      <c r="E2230" t="s">
        <v>414</v>
      </c>
      <c r="F2230" s="42" t="s">
        <v>118</v>
      </c>
      <c r="H2230" s="211"/>
      <c r="I2230" s="211"/>
      <c r="J2230" s="211"/>
      <c r="K2230" s="211"/>
      <c r="L2230" s="211"/>
      <c r="M2230" s="211"/>
      <c r="N2230" s="211"/>
      <c r="O2230" s="211"/>
      <c r="P2230" s="211"/>
    </row>
    <row r="2231" spans="1:16" x14ac:dyDescent="0.25">
      <c r="A2231" s="189" t="s">
        <v>8596</v>
      </c>
      <c r="B2231" s="189" t="s">
        <v>8667</v>
      </c>
      <c r="C2231" s="189" t="s">
        <v>358</v>
      </c>
      <c r="D2231" t="s">
        <v>421</v>
      </c>
      <c r="E2231" t="s">
        <v>422</v>
      </c>
      <c r="F2231" s="42" t="s">
        <v>118</v>
      </c>
      <c r="H2231" s="211"/>
      <c r="I2231" s="211"/>
      <c r="J2231" s="211"/>
      <c r="K2231" s="211"/>
      <c r="L2231" s="211"/>
      <c r="M2231" s="211"/>
      <c r="N2231" s="211"/>
      <c r="O2231" s="211"/>
      <c r="P2231" s="211"/>
    </row>
    <row r="2232" spans="1:16" x14ac:dyDescent="0.25">
      <c r="A2232" s="189" t="s">
        <v>8596</v>
      </c>
      <c r="B2232" s="189" t="s">
        <v>8668</v>
      </c>
      <c r="C2232" s="189" t="s">
        <v>358</v>
      </c>
      <c r="D2232" t="s">
        <v>415</v>
      </c>
      <c r="E2232" t="s">
        <v>416</v>
      </c>
      <c r="F2232" s="42" t="s">
        <v>118</v>
      </c>
      <c r="H2232" s="211"/>
      <c r="I2232" s="211"/>
      <c r="J2232" s="211"/>
      <c r="K2232" s="211"/>
      <c r="L2232" s="211"/>
      <c r="M2232" s="211"/>
      <c r="N2232" s="211"/>
      <c r="O2232" s="211"/>
      <c r="P2232" s="211"/>
    </row>
    <row r="2233" spans="1:16" x14ac:dyDescent="0.25">
      <c r="A2233" s="189" t="s">
        <v>8596</v>
      </c>
      <c r="B2233" s="189" t="s">
        <v>8669</v>
      </c>
      <c r="C2233" s="189" t="s">
        <v>358</v>
      </c>
      <c r="D2233" t="s">
        <v>415</v>
      </c>
      <c r="E2233" t="s">
        <v>416</v>
      </c>
      <c r="F2233" s="42" t="s">
        <v>118</v>
      </c>
      <c r="H2233" s="211"/>
      <c r="I2233" s="211"/>
      <c r="J2233" s="211"/>
      <c r="K2233" s="211"/>
      <c r="L2233" s="211"/>
      <c r="M2233" s="211"/>
      <c r="N2233" s="211"/>
      <c r="O2233" s="211"/>
      <c r="P2233" s="211"/>
    </row>
    <row r="2234" spans="1:16" x14ac:dyDescent="0.25">
      <c r="A2234" s="189" t="s">
        <v>8596</v>
      </c>
      <c r="B2234" s="189" t="s">
        <v>8670</v>
      </c>
      <c r="C2234" s="189" t="s">
        <v>358</v>
      </c>
      <c r="D2234" t="s">
        <v>441</v>
      </c>
      <c r="E2234" t="s">
        <v>442</v>
      </c>
      <c r="F2234" s="42" t="s">
        <v>118</v>
      </c>
      <c r="H2234" s="211"/>
      <c r="I2234" s="211"/>
      <c r="J2234" s="211"/>
      <c r="K2234" s="211"/>
      <c r="L2234" s="211"/>
      <c r="M2234" s="211"/>
      <c r="N2234" s="211"/>
      <c r="O2234" s="211"/>
      <c r="P2234" s="211"/>
    </row>
    <row r="2235" spans="1:16" x14ac:dyDescent="0.25">
      <c r="A2235" s="189" t="s">
        <v>8596</v>
      </c>
      <c r="B2235" s="189" t="s">
        <v>8671</v>
      </c>
      <c r="C2235" s="189" t="s">
        <v>358</v>
      </c>
      <c r="D2235" t="s">
        <v>415</v>
      </c>
      <c r="E2235" t="s">
        <v>416</v>
      </c>
      <c r="F2235" s="42" t="s">
        <v>118</v>
      </c>
      <c r="H2235" s="211"/>
      <c r="I2235" s="211"/>
      <c r="J2235" s="211"/>
      <c r="K2235" s="211"/>
      <c r="L2235" s="211"/>
      <c r="M2235" s="211"/>
      <c r="N2235" s="211"/>
      <c r="O2235" s="211"/>
      <c r="P2235" s="211"/>
    </row>
    <row r="2236" spans="1:16" x14ac:dyDescent="0.25">
      <c r="A2236" s="189" t="s">
        <v>8672</v>
      </c>
      <c r="B2236" s="189" t="s">
        <v>8673</v>
      </c>
      <c r="C2236" s="189" t="s">
        <v>358</v>
      </c>
      <c r="D2236" t="s">
        <v>6107</v>
      </c>
      <c r="E2236" t="s">
        <v>551</v>
      </c>
      <c r="F2236" s="42" t="s">
        <v>118</v>
      </c>
      <c r="H2236" s="211"/>
      <c r="I2236" s="211"/>
      <c r="J2236" s="211"/>
      <c r="K2236" s="211"/>
      <c r="L2236" s="211"/>
      <c r="M2236" s="211"/>
      <c r="N2236" s="211"/>
      <c r="O2236" s="211"/>
      <c r="P2236" s="211"/>
    </row>
    <row r="2237" spans="1:16" x14ac:dyDescent="0.25">
      <c r="A2237" s="189" t="s">
        <v>8672</v>
      </c>
      <c r="B2237" s="189" t="s">
        <v>8674</v>
      </c>
      <c r="C2237" s="189" t="s">
        <v>358</v>
      </c>
      <c r="D2237" t="s">
        <v>1542</v>
      </c>
      <c r="E2237" t="s">
        <v>1543</v>
      </c>
      <c r="F2237" s="42" t="s">
        <v>118</v>
      </c>
      <c r="H2237" s="211"/>
      <c r="I2237" s="211"/>
      <c r="J2237" s="211"/>
      <c r="K2237" s="211"/>
      <c r="L2237" s="211"/>
      <c r="M2237" s="211"/>
      <c r="N2237" s="211"/>
      <c r="O2237" s="211"/>
      <c r="P2237" s="211"/>
    </row>
    <row r="2238" spans="1:16" x14ac:dyDescent="0.25">
      <c r="A2238" s="189" t="s">
        <v>8672</v>
      </c>
      <c r="B2238" s="189" t="s">
        <v>8675</v>
      </c>
      <c r="C2238" s="189" t="s">
        <v>358</v>
      </c>
      <c r="D2238" t="s">
        <v>3719</v>
      </c>
      <c r="E2238" t="s">
        <v>3720</v>
      </c>
      <c r="F2238" s="42" t="s">
        <v>118</v>
      </c>
      <c r="H2238" s="211"/>
      <c r="I2238" s="211"/>
      <c r="J2238" s="211"/>
      <c r="K2238" s="211"/>
      <c r="L2238" s="211"/>
      <c r="M2238" s="211"/>
      <c r="N2238" s="211"/>
      <c r="O2238" s="211"/>
      <c r="P2238" s="211"/>
    </row>
    <row r="2239" spans="1:16" x14ac:dyDescent="0.25">
      <c r="A2239" s="189" t="s">
        <v>8672</v>
      </c>
      <c r="B2239" s="189" t="s">
        <v>8676</v>
      </c>
      <c r="C2239" s="189" t="s">
        <v>358</v>
      </c>
      <c r="D2239" t="s">
        <v>3731</v>
      </c>
      <c r="E2239" t="s">
        <v>3733</v>
      </c>
      <c r="F2239" s="42" t="s">
        <v>150</v>
      </c>
      <c r="H2239" s="211"/>
      <c r="I2239" s="211"/>
      <c r="J2239" s="211"/>
      <c r="K2239" s="211"/>
      <c r="L2239" s="211"/>
      <c r="M2239" s="211"/>
      <c r="N2239" s="211"/>
      <c r="O2239" s="211"/>
      <c r="P2239" s="211"/>
    </row>
    <row r="2240" spans="1:16" x14ac:dyDescent="0.25">
      <c r="A2240" s="189" t="s">
        <v>8672</v>
      </c>
      <c r="B2240" s="189" t="s">
        <v>8677</v>
      </c>
      <c r="C2240" s="189" t="s">
        <v>358</v>
      </c>
      <c r="D2240" t="s">
        <v>3731</v>
      </c>
      <c r="E2240" t="s">
        <v>3733</v>
      </c>
      <c r="F2240" s="42" t="s">
        <v>150</v>
      </c>
      <c r="H2240" s="211"/>
      <c r="I2240" s="211"/>
      <c r="J2240" s="211"/>
      <c r="K2240" s="211"/>
      <c r="L2240" s="211"/>
      <c r="M2240" s="211"/>
      <c r="N2240" s="211"/>
      <c r="O2240" s="211"/>
      <c r="P2240" s="211"/>
    </row>
    <row r="2241" spans="1:16" x14ac:dyDescent="0.25">
      <c r="A2241" s="189" t="s">
        <v>8672</v>
      </c>
      <c r="B2241" s="189" t="s">
        <v>8678</v>
      </c>
      <c r="C2241" s="189" t="s">
        <v>358</v>
      </c>
      <c r="D2241" t="s">
        <v>1542</v>
      </c>
      <c r="E2241" t="s">
        <v>1543</v>
      </c>
      <c r="F2241" s="42" t="s">
        <v>118</v>
      </c>
      <c r="H2241" s="211"/>
      <c r="I2241" s="211"/>
      <c r="J2241" s="211"/>
      <c r="K2241" s="211"/>
      <c r="L2241" s="211"/>
      <c r="M2241" s="211"/>
      <c r="N2241" s="211"/>
      <c r="O2241" s="211"/>
      <c r="P2241" s="211"/>
    </row>
    <row r="2242" spans="1:16" x14ac:dyDescent="0.25">
      <c r="A2242" s="189" t="s">
        <v>8672</v>
      </c>
      <c r="B2242" s="189" t="s">
        <v>8679</v>
      </c>
      <c r="C2242" s="189" t="s">
        <v>358</v>
      </c>
      <c r="D2242" t="s">
        <v>3731</v>
      </c>
      <c r="E2242" t="s">
        <v>3733</v>
      </c>
      <c r="F2242" s="42" t="s">
        <v>150</v>
      </c>
      <c r="H2242" s="211"/>
      <c r="I2242" s="211"/>
      <c r="J2242" s="211"/>
      <c r="K2242" s="211"/>
      <c r="L2242" s="211"/>
      <c r="M2242" s="211"/>
      <c r="N2242" s="211"/>
      <c r="O2242" s="211"/>
      <c r="P2242" s="211"/>
    </row>
    <row r="2243" spans="1:16" x14ac:dyDescent="0.25">
      <c r="A2243" s="189" t="s">
        <v>8672</v>
      </c>
      <c r="B2243" s="189" t="s">
        <v>8680</v>
      </c>
      <c r="C2243" s="189" t="s">
        <v>358</v>
      </c>
      <c r="D2243" t="s">
        <v>1542</v>
      </c>
      <c r="E2243" t="s">
        <v>1543</v>
      </c>
      <c r="F2243" s="42" t="s">
        <v>118</v>
      </c>
      <c r="H2243" s="211"/>
      <c r="I2243" s="211"/>
      <c r="J2243" s="211"/>
      <c r="K2243" s="211"/>
      <c r="L2243" s="211"/>
      <c r="M2243" s="211"/>
      <c r="N2243" s="211"/>
      <c r="O2243" s="211"/>
      <c r="P2243" s="211"/>
    </row>
    <row r="2244" spans="1:16" x14ac:dyDescent="0.25">
      <c r="A2244" s="189" t="s">
        <v>8672</v>
      </c>
      <c r="B2244" s="189" t="s">
        <v>8681</v>
      </c>
      <c r="C2244" s="189" t="s">
        <v>358</v>
      </c>
      <c r="D2244" t="s">
        <v>3719</v>
      </c>
      <c r="E2244" t="s">
        <v>3720</v>
      </c>
      <c r="F2244" s="42" t="s">
        <v>118</v>
      </c>
      <c r="H2244" s="211"/>
      <c r="I2244" s="211"/>
      <c r="J2244" s="211"/>
      <c r="K2244" s="211"/>
      <c r="L2244" s="211"/>
      <c r="M2244" s="211"/>
      <c r="N2244" s="211"/>
      <c r="O2244" s="211"/>
      <c r="P2244" s="211"/>
    </row>
    <row r="2245" spans="1:16" x14ac:dyDescent="0.25">
      <c r="A2245" s="189" t="s">
        <v>8672</v>
      </c>
      <c r="B2245" s="189" t="s">
        <v>8682</v>
      </c>
      <c r="C2245" s="189" t="s">
        <v>358</v>
      </c>
      <c r="D2245" t="s">
        <v>1542</v>
      </c>
      <c r="E2245" t="s">
        <v>1543</v>
      </c>
      <c r="F2245" s="42" t="s">
        <v>118</v>
      </c>
      <c r="H2245" s="211"/>
      <c r="I2245" s="211"/>
      <c r="J2245" s="211"/>
      <c r="K2245" s="211"/>
      <c r="L2245" s="211"/>
      <c r="M2245" s="211"/>
      <c r="N2245" s="211"/>
      <c r="O2245" s="211"/>
      <c r="P2245" s="211"/>
    </row>
    <row r="2246" spans="1:16" x14ac:dyDescent="0.25">
      <c r="A2246" s="189" t="s">
        <v>8672</v>
      </c>
      <c r="B2246" s="189" t="s">
        <v>8683</v>
      </c>
      <c r="C2246" s="189" t="s">
        <v>358</v>
      </c>
      <c r="D2246" t="s">
        <v>3719</v>
      </c>
      <c r="E2246" t="s">
        <v>3720</v>
      </c>
      <c r="F2246" s="42" t="s">
        <v>118</v>
      </c>
      <c r="H2246" s="211"/>
      <c r="I2246" s="211"/>
      <c r="J2246" s="211"/>
      <c r="K2246" s="211"/>
      <c r="L2246" s="211"/>
      <c r="M2246" s="211"/>
      <c r="N2246" s="211"/>
      <c r="O2246" s="211"/>
      <c r="P2246" s="211"/>
    </row>
    <row r="2247" spans="1:16" x14ac:dyDescent="0.25">
      <c r="A2247" s="189" t="s">
        <v>8672</v>
      </c>
      <c r="B2247" s="189" t="s">
        <v>8684</v>
      </c>
      <c r="C2247" s="189" t="s">
        <v>358</v>
      </c>
      <c r="D2247" t="s">
        <v>1542</v>
      </c>
      <c r="E2247" t="s">
        <v>1543</v>
      </c>
      <c r="F2247" s="42" t="s">
        <v>118</v>
      </c>
      <c r="H2247" s="211"/>
      <c r="I2247" s="211"/>
      <c r="J2247" s="211"/>
      <c r="K2247" s="211"/>
      <c r="L2247" s="211"/>
      <c r="M2247" s="211"/>
      <c r="N2247" s="211"/>
      <c r="O2247" s="211"/>
      <c r="P2247" s="211"/>
    </row>
    <row r="2248" spans="1:16" x14ac:dyDescent="0.25">
      <c r="A2248" s="189" t="s">
        <v>8672</v>
      </c>
      <c r="B2248" s="189" t="s">
        <v>8685</v>
      </c>
      <c r="C2248" s="189" t="s">
        <v>358</v>
      </c>
      <c r="D2248" t="s">
        <v>3719</v>
      </c>
      <c r="E2248" t="s">
        <v>3720</v>
      </c>
      <c r="F2248" s="42" t="s">
        <v>118</v>
      </c>
      <c r="H2248" s="211"/>
      <c r="I2248" s="211"/>
      <c r="J2248" s="211"/>
      <c r="K2248" s="211"/>
      <c r="L2248" s="211"/>
      <c r="M2248" s="211"/>
      <c r="N2248" s="211"/>
      <c r="O2248" s="211"/>
      <c r="P2248" s="211"/>
    </row>
    <row r="2249" spans="1:16" x14ac:dyDescent="0.25">
      <c r="A2249" s="189" t="s">
        <v>8672</v>
      </c>
      <c r="B2249" s="189" t="s">
        <v>8686</v>
      </c>
      <c r="C2249" s="189" t="s">
        <v>358</v>
      </c>
      <c r="D2249" t="s">
        <v>1542</v>
      </c>
      <c r="E2249" t="s">
        <v>1543</v>
      </c>
      <c r="F2249" s="42" t="s">
        <v>118</v>
      </c>
      <c r="H2249" s="211"/>
      <c r="I2249" s="211"/>
      <c r="J2249" s="211"/>
      <c r="K2249" s="211"/>
      <c r="L2249" s="211"/>
      <c r="M2249" s="211"/>
      <c r="N2249" s="211"/>
      <c r="O2249" s="211"/>
      <c r="P2249" s="211"/>
    </row>
    <row r="2250" spans="1:16" x14ac:dyDescent="0.25">
      <c r="A2250" s="189" t="s">
        <v>8672</v>
      </c>
      <c r="B2250" s="189" t="s">
        <v>8687</v>
      </c>
      <c r="C2250" s="189" t="s">
        <v>358</v>
      </c>
      <c r="D2250" t="s">
        <v>3719</v>
      </c>
      <c r="E2250" t="s">
        <v>3720</v>
      </c>
      <c r="F2250" s="42" t="s">
        <v>118</v>
      </c>
      <c r="H2250" s="211"/>
      <c r="I2250" s="211"/>
      <c r="J2250" s="211"/>
      <c r="K2250" s="211"/>
      <c r="L2250" s="211"/>
      <c r="M2250" s="211"/>
      <c r="N2250" s="211"/>
      <c r="O2250" s="211"/>
      <c r="P2250" s="211"/>
    </row>
    <row r="2251" spans="1:16" x14ac:dyDescent="0.25">
      <c r="A2251" s="189" t="s">
        <v>8672</v>
      </c>
      <c r="B2251" s="189" t="s">
        <v>8688</v>
      </c>
      <c r="C2251" s="189" t="s">
        <v>358</v>
      </c>
      <c r="D2251" t="s">
        <v>1542</v>
      </c>
      <c r="E2251" t="s">
        <v>1543</v>
      </c>
      <c r="F2251" s="42" t="s">
        <v>118</v>
      </c>
      <c r="H2251" s="211"/>
      <c r="I2251" s="211"/>
      <c r="J2251" s="211"/>
      <c r="K2251" s="211"/>
      <c r="L2251" s="211"/>
      <c r="M2251" s="211"/>
      <c r="N2251" s="211"/>
      <c r="O2251" s="211"/>
      <c r="P2251" s="211"/>
    </row>
    <row r="2252" spans="1:16" x14ac:dyDescent="0.25">
      <c r="A2252" s="189" t="s">
        <v>8672</v>
      </c>
      <c r="B2252" s="189" t="s">
        <v>8689</v>
      </c>
      <c r="C2252" s="189" t="s">
        <v>358</v>
      </c>
      <c r="D2252" t="s">
        <v>1542</v>
      </c>
      <c r="E2252" t="s">
        <v>1543</v>
      </c>
      <c r="F2252" s="42" t="s">
        <v>118</v>
      </c>
      <c r="H2252" s="211"/>
      <c r="I2252" s="211"/>
      <c r="J2252" s="211"/>
      <c r="K2252" s="211"/>
      <c r="L2252" s="211"/>
      <c r="M2252" s="211"/>
      <c r="N2252" s="211"/>
      <c r="O2252" s="211"/>
      <c r="P2252" s="211"/>
    </row>
    <row r="2253" spans="1:16" x14ac:dyDescent="0.25">
      <c r="A2253" s="189" t="s">
        <v>8672</v>
      </c>
      <c r="B2253" s="189" t="s">
        <v>8690</v>
      </c>
      <c r="C2253" s="189" t="s">
        <v>358</v>
      </c>
      <c r="D2253" t="s">
        <v>3719</v>
      </c>
      <c r="E2253" t="s">
        <v>3720</v>
      </c>
      <c r="F2253" s="42" t="s">
        <v>118</v>
      </c>
      <c r="H2253" s="211"/>
      <c r="I2253" s="211"/>
      <c r="J2253" s="211"/>
      <c r="K2253" s="211"/>
      <c r="L2253" s="211"/>
      <c r="M2253" s="211"/>
      <c r="N2253" s="211"/>
      <c r="O2253" s="211"/>
      <c r="P2253" s="211"/>
    </row>
    <row r="2254" spans="1:16" x14ac:dyDescent="0.25">
      <c r="A2254" s="189" t="s">
        <v>8672</v>
      </c>
      <c r="B2254" s="189" t="s">
        <v>8691</v>
      </c>
      <c r="C2254" s="189" t="s">
        <v>358</v>
      </c>
      <c r="D2254" t="s">
        <v>1542</v>
      </c>
      <c r="E2254" t="s">
        <v>1543</v>
      </c>
      <c r="F2254" s="42" t="s">
        <v>118</v>
      </c>
      <c r="H2254" s="211"/>
      <c r="I2254" s="211"/>
      <c r="J2254" s="211"/>
      <c r="K2254" s="211"/>
      <c r="L2254" s="211"/>
      <c r="M2254" s="211"/>
      <c r="N2254" s="211"/>
      <c r="O2254" s="211"/>
      <c r="P2254" s="211"/>
    </row>
    <row r="2255" spans="1:16" x14ac:dyDescent="0.25">
      <c r="A2255" s="189" t="s">
        <v>8672</v>
      </c>
      <c r="B2255" s="189" t="s">
        <v>8692</v>
      </c>
      <c r="C2255" s="189" t="s">
        <v>358</v>
      </c>
      <c r="D2255" t="s">
        <v>1542</v>
      </c>
      <c r="E2255" t="s">
        <v>1543</v>
      </c>
      <c r="F2255" s="42" t="s">
        <v>118</v>
      </c>
      <c r="H2255" s="211"/>
      <c r="I2255" s="211"/>
      <c r="J2255" s="211"/>
      <c r="K2255" s="211"/>
      <c r="L2255" s="211"/>
      <c r="M2255" s="211"/>
      <c r="N2255" s="211"/>
      <c r="O2255" s="211"/>
      <c r="P2255" s="211"/>
    </row>
    <row r="2256" spans="1:16" x14ac:dyDescent="0.25">
      <c r="A2256" s="189" t="s">
        <v>8672</v>
      </c>
      <c r="B2256" s="189" t="s">
        <v>8693</v>
      </c>
      <c r="C2256" s="189" t="s">
        <v>358</v>
      </c>
      <c r="D2256" t="s">
        <v>3719</v>
      </c>
      <c r="E2256" t="s">
        <v>3720</v>
      </c>
      <c r="F2256" s="42" t="s">
        <v>118</v>
      </c>
      <c r="H2256" s="211"/>
      <c r="I2256" s="211"/>
      <c r="J2256" s="211"/>
      <c r="K2256" s="211"/>
      <c r="L2256" s="211"/>
      <c r="M2256" s="211"/>
      <c r="N2256" s="211"/>
      <c r="O2256" s="211"/>
      <c r="P2256" s="211"/>
    </row>
    <row r="2257" spans="1:16" x14ac:dyDescent="0.25">
      <c r="A2257" s="189" t="s">
        <v>8672</v>
      </c>
      <c r="B2257" s="189" t="s">
        <v>8694</v>
      </c>
      <c r="C2257" s="189" t="s">
        <v>358</v>
      </c>
      <c r="D2257" t="s">
        <v>1542</v>
      </c>
      <c r="E2257" t="s">
        <v>1543</v>
      </c>
      <c r="F2257" s="42" t="s">
        <v>118</v>
      </c>
      <c r="H2257" s="211"/>
      <c r="I2257" s="211"/>
      <c r="J2257" s="211"/>
      <c r="K2257" s="211"/>
      <c r="L2257" s="211"/>
      <c r="M2257" s="211"/>
      <c r="N2257" s="211"/>
      <c r="O2257" s="211"/>
      <c r="P2257" s="211"/>
    </row>
    <row r="2258" spans="1:16" x14ac:dyDescent="0.25">
      <c r="A2258" s="189" t="s">
        <v>8672</v>
      </c>
      <c r="B2258" s="189" t="s">
        <v>8695</v>
      </c>
      <c r="C2258" s="189" t="s">
        <v>358</v>
      </c>
      <c r="D2258" t="s">
        <v>1542</v>
      </c>
      <c r="E2258" t="s">
        <v>1543</v>
      </c>
      <c r="F2258" s="42" t="s">
        <v>118</v>
      </c>
      <c r="H2258" s="211"/>
      <c r="I2258" s="211"/>
      <c r="J2258" s="211"/>
      <c r="K2258" s="211"/>
      <c r="L2258" s="211"/>
      <c r="M2258" s="211"/>
      <c r="N2258" s="211"/>
      <c r="O2258" s="211"/>
      <c r="P2258" s="211"/>
    </row>
    <row r="2259" spans="1:16" x14ac:dyDescent="0.25">
      <c r="A2259" s="189" t="s">
        <v>8672</v>
      </c>
      <c r="B2259" s="189" t="s">
        <v>8696</v>
      </c>
      <c r="C2259" s="189" t="s">
        <v>358</v>
      </c>
      <c r="D2259" t="s">
        <v>3731</v>
      </c>
      <c r="E2259" t="s">
        <v>3733</v>
      </c>
      <c r="F2259" s="42" t="s">
        <v>150</v>
      </c>
      <c r="H2259" s="211"/>
      <c r="I2259" s="211"/>
      <c r="J2259" s="211"/>
      <c r="K2259" s="211"/>
      <c r="L2259" s="211"/>
      <c r="M2259" s="211"/>
      <c r="N2259" s="211"/>
      <c r="O2259" s="211"/>
      <c r="P2259" s="211"/>
    </row>
    <row r="2260" spans="1:16" x14ac:dyDescent="0.25">
      <c r="A2260" s="189" t="s">
        <v>8672</v>
      </c>
      <c r="B2260" s="189" t="s">
        <v>8697</v>
      </c>
      <c r="C2260" s="189" t="s">
        <v>358</v>
      </c>
      <c r="D2260" t="s">
        <v>1542</v>
      </c>
      <c r="E2260" t="s">
        <v>1543</v>
      </c>
      <c r="F2260" s="42" t="s">
        <v>118</v>
      </c>
      <c r="H2260" s="211"/>
      <c r="I2260" s="211"/>
      <c r="J2260" s="211"/>
      <c r="K2260" s="211"/>
      <c r="L2260" s="211"/>
      <c r="M2260" s="211"/>
      <c r="N2260" s="211"/>
      <c r="O2260" s="211"/>
      <c r="P2260" s="211"/>
    </row>
    <row r="2261" spans="1:16" x14ac:dyDescent="0.25">
      <c r="A2261" s="189" t="s">
        <v>8672</v>
      </c>
      <c r="B2261" s="189" t="s">
        <v>8698</v>
      </c>
      <c r="C2261" s="189" t="s">
        <v>358</v>
      </c>
      <c r="D2261" t="s">
        <v>3719</v>
      </c>
      <c r="E2261" t="s">
        <v>3720</v>
      </c>
      <c r="F2261" s="42" t="s">
        <v>118</v>
      </c>
      <c r="H2261" s="211"/>
      <c r="I2261" s="211"/>
      <c r="J2261" s="211"/>
      <c r="K2261" s="211"/>
      <c r="L2261" s="211"/>
      <c r="M2261" s="211"/>
      <c r="N2261" s="211"/>
      <c r="O2261" s="211"/>
      <c r="P2261" s="211"/>
    </row>
    <row r="2262" spans="1:16" x14ac:dyDescent="0.25">
      <c r="A2262" s="189" t="s">
        <v>8672</v>
      </c>
      <c r="B2262" s="189" t="s">
        <v>8699</v>
      </c>
      <c r="C2262" s="189" t="s">
        <v>358</v>
      </c>
      <c r="D2262" t="s">
        <v>3719</v>
      </c>
      <c r="E2262" t="s">
        <v>3720</v>
      </c>
      <c r="F2262" s="42" t="s">
        <v>118</v>
      </c>
      <c r="H2262" s="211"/>
      <c r="I2262" s="211"/>
      <c r="J2262" s="211"/>
      <c r="K2262" s="211"/>
      <c r="L2262" s="211"/>
      <c r="M2262" s="211"/>
      <c r="N2262" s="211"/>
      <c r="O2262" s="211"/>
      <c r="P2262" s="211"/>
    </row>
    <row r="2263" spans="1:16" x14ac:dyDescent="0.25">
      <c r="A2263" s="189" t="s">
        <v>8672</v>
      </c>
      <c r="B2263" s="189" t="s">
        <v>8700</v>
      </c>
      <c r="C2263" s="189" t="s">
        <v>358</v>
      </c>
      <c r="D2263" t="s">
        <v>1542</v>
      </c>
      <c r="E2263" t="s">
        <v>1543</v>
      </c>
      <c r="F2263" s="42" t="s">
        <v>118</v>
      </c>
      <c r="H2263" s="211"/>
      <c r="I2263" s="211"/>
      <c r="J2263" s="211"/>
      <c r="K2263" s="211"/>
      <c r="L2263" s="211"/>
      <c r="M2263" s="211"/>
      <c r="N2263" s="211"/>
      <c r="O2263" s="211"/>
      <c r="P2263" s="211"/>
    </row>
    <row r="2264" spans="1:16" x14ac:dyDescent="0.25">
      <c r="A2264" s="189" t="s">
        <v>8672</v>
      </c>
      <c r="B2264" s="189" t="s">
        <v>8701</v>
      </c>
      <c r="C2264" s="189" t="s">
        <v>358</v>
      </c>
      <c r="D2264" t="s">
        <v>3719</v>
      </c>
      <c r="E2264" t="s">
        <v>3720</v>
      </c>
      <c r="F2264" s="42" t="s">
        <v>118</v>
      </c>
      <c r="H2264" s="211"/>
      <c r="I2264" s="211"/>
      <c r="J2264" s="211"/>
      <c r="K2264" s="211"/>
      <c r="L2264" s="211"/>
      <c r="M2264" s="211"/>
      <c r="N2264" s="211"/>
      <c r="O2264" s="211"/>
      <c r="P2264" s="211"/>
    </row>
    <row r="2265" spans="1:16" x14ac:dyDescent="0.25">
      <c r="A2265" s="189" t="s">
        <v>8672</v>
      </c>
      <c r="B2265" s="189" t="s">
        <v>8702</v>
      </c>
      <c r="C2265" s="189" t="s">
        <v>358</v>
      </c>
      <c r="D2265" t="s">
        <v>3719</v>
      </c>
      <c r="E2265" t="s">
        <v>3720</v>
      </c>
      <c r="F2265" s="42" t="s">
        <v>118</v>
      </c>
      <c r="H2265" s="211"/>
      <c r="I2265" s="211"/>
      <c r="J2265" s="211"/>
      <c r="K2265" s="211"/>
      <c r="L2265" s="211"/>
      <c r="M2265" s="211"/>
      <c r="N2265" s="211"/>
      <c r="O2265" s="211"/>
      <c r="P2265" s="211"/>
    </row>
    <row r="2266" spans="1:16" x14ac:dyDescent="0.25">
      <c r="A2266" s="189" t="s">
        <v>8672</v>
      </c>
      <c r="B2266" s="189" t="s">
        <v>8703</v>
      </c>
      <c r="C2266" s="189" t="s">
        <v>358</v>
      </c>
      <c r="D2266" t="s">
        <v>3719</v>
      </c>
      <c r="E2266" t="s">
        <v>3720</v>
      </c>
      <c r="F2266" s="42" t="s">
        <v>118</v>
      </c>
      <c r="H2266" s="211"/>
      <c r="I2266" s="211"/>
      <c r="J2266" s="211"/>
      <c r="K2266" s="211"/>
      <c r="L2266" s="211"/>
      <c r="M2266" s="211"/>
      <c r="N2266" s="211"/>
      <c r="O2266" s="211"/>
      <c r="P2266" s="211"/>
    </row>
    <row r="2267" spans="1:16" x14ac:dyDescent="0.25">
      <c r="A2267" s="189" t="s">
        <v>8672</v>
      </c>
      <c r="B2267" s="189" t="s">
        <v>8704</v>
      </c>
      <c r="C2267" s="189" t="s">
        <v>358</v>
      </c>
      <c r="D2267" t="s">
        <v>3719</v>
      </c>
      <c r="E2267" t="s">
        <v>3720</v>
      </c>
      <c r="F2267" s="42" t="s">
        <v>118</v>
      </c>
      <c r="H2267" s="211"/>
      <c r="I2267" s="211"/>
      <c r="J2267" s="211"/>
      <c r="K2267" s="211"/>
      <c r="L2267" s="211"/>
      <c r="M2267" s="211"/>
      <c r="N2267" s="211"/>
      <c r="O2267" s="211"/>
      <c r="P2267" s="211"/>
    </row>
    <row r="2268" spans="1:16" x14ac:dyDescent="0.25">
      <c r="A2268" s="189" t="s">
        <v>8672</v>
      </c>
      <c r="B2268" s="189" t="s">
        <v>8705</v>
      </c>
      <c r="C2268" s="189" t="s">
        <v>358</v>
      </c>
      <c r="D2268" t="s">
        <v>3719</v>
      </c>
      <c r="E2268" t="s">
        <v>3720</v>
      </c>
      <c r="F2268" s="42" t="s">
        <v>118</v>
      </c>
      <c r="H2268" s="211"/>
      <c r="I2268" s="211"/>
      <c r="J2268" s="211"/>
      <c r="K2268" s="211"/>
      <c r="L2268" s="211"/>
      <c r="M2268" s="211"/>
      <c r="N2268" s="211"/>
      <c r="O2268" s="211"/>
      <c r="P2268" s="211"/>
    </row>
    <row r="2269" spans="1:16" x14ac:dyDescent="0.25">
      <c r="A2269" s="189" t="s">
        <v>8672</v>
      </c>
      <c r="B2269" s="189" t="s">
        <v>8706</v>
      </c>
      <c r="C2269" s="189" t="s">
        <v>358</v>
      </c>
      <c r="D2269" t="s">
        <v>3719</v>
      </c>
      <c r="E2269" t="s">
        <v>3720</v>
      </c>
      <c r="F2269" s="42" t="s">
        <v>118</v>
      </c>
      <c r="H2269" s="211"/>
      <c r="I2269" s="211"/>
      <c r="J2269" s="211"/>
      <c r="K2269" s="211"/>
      <c r="L2269" s="211"/>
      <c r="M2269" s="211"/>
      <c r="N2269" s="211"/>
      <c r="O2269" s="211"/>
      <c r="P2269" s="211"/>
    </row>
    <row r="2270" spans="1:16" x14ac:dyDescent="0.25">
      <c r="A2270" s="189" t="s">
        <v>8672</v>
      </c>
      <c r="B2270" s="189" t="s">
        <v>8707</v>
      </c>
      <c r="C2270" s="189" t="s">
        <v>358</v>
      </c>
      <c r="D2270" t="s">
        <v>3719</v>
      </c>
      <c r="E2270" t="s">
        <v>3720</v>
      </c>
      <c r="F2270" s="42" t="s">
        <v>118</v>
      </c>
      <c r="H2270" s="211"/>
      <c r="I2270" s="211"/>
      <c r="J2270" s="211"/>
      <c r="K2270" s="211"/>
      <c r="L2270" s="211"/>
      <c r="M2270" s="211"/>
      <c r="N2270" s="211"/>
      <c r="O2270" s="211"/>
      <c r="P2270" s="211"/>
    </row>
    <row r="2271" spans="1:16" x14ac:dyDescent="0.25">
      <c r="A2271" s="189" t="s">
        <v>8672</v>
      </c>
      <c r="B2271" s="189" t="s">
        <v>8708</v>
      </c>
      <c r="C2271" s="189" t="s">
        <v>358</v>
      </c>
      <c r="D2271" t="s">
        <v>3719</v>
      </c>
      <c r="E2271" t="s">
        <v>3720</v>
      </c>
      <c r="F2271" s="42" t="s">
        <v>118</v>
      </c>
      <c r="H2271" s="211"/>
      <c r="I2271" s="211"/>
      <c r="J2271" s="211"/>
      <c r="K2271" s="211"/>
      <c r="L2271" s="211"/>
      <c r="M2271" s="211"/>
      <c r="N2271" s="211"/>
      <c r="O2271" s="211"/>
      <c r="P2271" s="211"/>
    </row>
    <row r="2272" spans="1:16" x14ac:dyDescent="0.25">
      <c r="A2272" s="189" t="s">
        <v>8672</v>
      </c>
      <c r="B2272" s="189" t="s">
        <v>8709</v>
      </c>
      <c r="C2272" s="189" t="s">
        <v>358</v>
      </c>
      <c r="D2272" t="s">
        <v>3719</v>
      </c>
      <c r="E2272" t="s">
        <v>3720</v>
      </c>
      <c r="F2272" s="42" t="s">
        <v>118</v>
      </c>
      <c r="H2272" s="211"/>
      <c r="I2272" s="211"/>
      <c r="J2272" s="211"/>
      <c r="K2272" s="211"/>
      <c r="L2272" s="211"/>
      <c r="M2272" s="211"/>
      <c r="N2272" s="211"/>
      <c r="O2272" s="211"/>
      <c r="P2272" s="211"/>
    </row>
    <row r="2273" spans="1:16" x14ac:dyDescent="0.25">
      <c r="A2273" s="189" t="s">
        <v>8672</v>
      </c>
      <c r="B2273" s="189" t="s">
        <v>8710</v>
      </c>
      <c r="C2273" s="189" t="s">
        <v>358</v>
      </c>
      <c r="D2273" t="s">
        <v>3719</v>
      </c>
      <c r="E2273" t="s">
        <v>3720</v>
      </c>
      <c r="F2273" s="42" t="s">
        <v>118</v>
      </c>
      <c r="H2273" s="211"/>
      <c r="I2273" s="211"/>
      <c r="J2273" s="211"/>
      <c r="K2273" s="211"/>
      <c r="L2273" s="211"/>
      <c r="M2273" s="211"/>
      <c r="N2273" s="211"/>
      <c r="O2273" s="211"/>
      <c r="P2273" s="211"/>
    </row>
    <row r="2274" spans="1:16" x14ac:dyDescent="0.25">
      <c r="A2274" s="189" t="s">
        <v>8672</v>
      </c>
      <c r="B2274" s="189" t="s">
        <v>8711</v>
      </c>
      <c r="C2274" s="189" t="s">
        <v>358</v>
      </c>
      <c r="D2274" t="s">
        <v>3719</v>
      </c>
      <c r="E2274" t="s">
        <v>3720</v>
      </c>
      <c r="F2274" s="42" t="s">
        <v>118</v>
      </c>
      <c r="H2274" s="211"/>
      <c r="I2274" s="211"/>
      <c r="J2274" s="211"/>
      <c r="K2274" s="211"/>
      <c r="L2274" s="211"/>
      <c r="M2274" s="211"/>
      <c r="N2274" s="211"/>
      <c r="O2274" s="211"/>
      <c r="P2274" s="211"/>
    </row>
    <row r="2275" spans="1:16" x14ac:dyDescent="0.25">
      <c r="A2275" s="189" t="s">
        <v>8672</v>
      </c>
      <c r="B2275" s="189" t="s">
        <v>8712</v>
      </c>
      <c r="C2275" s="189" t="s">
        <v>358</v>
      </c>
      <c r="D2275" t="s">
        <v>1542</v>
      </c>
      <c r="E2275" t="s">
        <v>1543</v>
      </c>
      <c r="F2275" s="42" t="s">
        <v>118</v>
      </c>
      <c r="H2275" s="211"/>
      <c r="I2275" s="211"/>
      <c r="J2275" s="211"/>
      <c r="K2275" s="211"/>
      <c r="L2275" s="211"/>
      <c r="M2275" s="211"/>
      <c r="N2275" s="211"/>
      <c r="O2275" s="211"/>
      <c r="P2275" s="211"/>
    </row>
    <row r="2276" spans="1:16" x14ac:dyDescent="0.25">
      <c r="A2276" s="189" t="s">
        <v>8672</v>
      </c>
      <c r="B2276" s="189" t="s">
        <v>8713</v>
      </c>
      <c r="C2276" s="189" t="s">
        <v>358</v>
      </c>
      <c r="D2276" t="s">
        <v>12888</v>
      </c>
      <c r="E2276" t="s">
        <v>4363</v>
      </c>
      <c r="F2276" s="42" t="s">
        <v>118</v>
      </c>
      <c r="H2276" s="211"/>
      <c r="I2276" s="211"/>
      <c r="J2276" s="211"/>
      <c r="K2276" s="211"/>
      <c r="L2276" s="211"/>
      <c r="M2276" s="211"/>
      <c r="N2276" s="211"/>
      <c r="O2276" s="211"/>
      <c r="P2276" s="211"/>
    </row>
    <row r="2277" spans="1:16" x14ac:dyDescent="0.25">
      <c r="A2277" s="189" t="s">
        <v>8672</v>
      </c>
      <c r="B2277" s="189" t="s">
        <v>8714</v>
      </c>
      <c r="C2277" s="189" t="s">
        <v>358</v>
      </c>
      <c r="D2277" t="s">
        <v>6107</v>
      </c>
      <c r="E2277" t="s">
        <v>551</v>
      </c>
      <c r="F2277" s="42" t="s">
        <v>118</v>
      </c>
      <c r="H2277" s="211"/>
      <c r="I2277" s="211"/>
      <c r="J2277" s="211"/>
      <c r="K2277" s="211"/>
      <c r="L2277" s="211"/>
      <c r="M2277" s="211"/>
      <c r="N2277" s="211"/>
      <c r="O2277" s="211"/>
      <c r="P2277" s="211"/>
    </row>
    <row r="2278" spans="1:16" x14ac:dyDescent="0.25">
      <c r="A2278" s="189" t="s">
        <v>8672</v>
      </c>
      <c r="B2278" s="189" t="s">
        <v>8715</v>
      </c>
      <c r="C2278" s="189" t="s">
        <v>358</v>
      </c>
      <c r="D2278" t="s">
        <v>6107</v>
      </c>
      <c r="E2278" t="s">
        <v>551</v>
      </c>
      <c r="F2278" s="42" t="s">
        <v>118</v>
      </c>
      <c r="H2278" s="211"/>
      <c r="I2278" s="211"/>
      <c r="J2278" s="211"/>
      <c r="K2278" s="211"/>
      <c r="L2278" s="211"/>
      <c r="M2278" s="211"/>
      <c r="N2278" s="211"/>
      <c r="O2278" s="211"/>
      <c r="P2278" s="211"/>
    </row>
    <row r="2279" spans="1:16" x14ac:dyDescent="0.25">
      <c r="A2279" s="189" t="s">
        <v>8672</v>
      </c>
      <c r="B2279" s="189" t="s">
        <v>8716</v>
      </c>
      <c r="C2279" s="189" t="s">
        <v>358</v>
      </c>
      <c r="D2279" t="s">
        <v>6107</v>
      </c>
      <c r="E2279" t="s">
        <v>551</v>
      </c>
      <c r="F2279" s="42" t="s">
        <v>118</v>
      </c>
      <c r="H2279" s="211"/>
      <c r="I2279" s="211"/>
      <c r="J2279" s="211"/>
      <c r="K2279" s="211"/>
      <c r="L2279" s="211"/>
      <c r="M2279" s="211"/>
      <c r="N2279" s="211"/>
      <c r="O2279" s="211"/>
      <c r="P2279" s="211"/>
    </row>
    <row r="2280" spans="1:16" x14ac:dyDescent="0.25">
      <c r="A2280" s="189" t="s">
        <v>8672</v>
      </c>
      <c r="B2280" s="189" t="s">
        <v>8717</v>
      </c>
      <c r="C2280" s="189" t="s">
        <v>358</v>
      </c>
      <c r="D2280" t="s">
        <v>558</v>
      </c>
      <c r="E2280" t="s">
        <v>559</v>
      </c>
      <c r="F2280" s="42" t="s">
        <v>118</v>
      </c>
      <c r="H2280" s="211"/>
      <c r="I2280" s="211"/>
      <c r="J2280" s="211"/>
      <c r="K2280" s="211"/>
      <c r="L2280" s="211"/>
      <c r="M2280" s="211"/>
      <c r="N2280" s="211"/>
      <c r="O2280" s="211"/>
      <c r="P2280" s="211"/>
    </row>
    <row r="2281" spans="1:16" x14ac:dyDescent="0.25">
      <c r="A2281" s="189" t="s">
        <v>8672</v>
      </c>
      <c r="B2281" s="189" t="s">
        <v>8718</v>
      </c>
      <c r="C2281" s="189" t="s">
        <v>358</v>
      </c>
      <c r="D2281" t="s">
        <v>552</v>
      </c>
      <c r="E2281" t="s">
        <v>553</v>
      </c>
      <c r="F2281" s="42" t="s">
        <v>118</v>
      </c>
      <c r="H2281" s="211"/>
      <c r="I2281" s="211"/>
      <c r="J2281" s="211"/>
      <c r="K2281" s="211"/>
      <c r="L2281" s="211"/>
      <c r="M2281" s="211"/>
      <c r="N2281" s="211"/>
      <c r="O2281" s="211"/>
      <c r="P2281" s="211"/>
    </row>
    <row r="2282" spans="1:16" x14ac:dyDescent="0.25">
      <c r="A2282" s="189" t="s">
        <v>8672</v>
      </c>
      <c r="B2282" s="189" t="s">
        <v>8719</v>
      </c>
      <c r="C2282" s="189" t="s">
        <v>358</v>
      </c>
      <c r="D2282" t="s">
        <v>558</v>
      </c>
      <c r="E2282" t="s">
        <v>559</v>
      </c>
      <c r="F2282" s="42" t="s">
        <v>118</v>
      </c>
      <c r="H2282" s="211"/>
      <c r="I2282" s="211"/>
      <c r="J2282" s="211"/>
      <c r="K2282" s="211"/>
      <c r="L2282" s="211"/>
      <c r="M2282" s="211"/>
      <c r="N2282" s="211"/>
      <c r="O2282" s="211"/>
      <c r="P2282" s="211"/>
    </row>
    <row r="2283" spans="1:16" x14ac:dyDescent="0.25">
      <c r="A2283" s="189" t="s">
        <v>8672</v>
      </c>
      <c r="B2283" s="189" t="s">
        <v>8720</v>
      </c>
      <c r="C2283" s="189" t="s">
        <v>358</v>
      </c>
      <c r="D2283" t="s">
        <v>558</v>
      </c>
      <c r="E2283" t="s">
        <v>559</v>
      </c>
      <c r="F2283" s="42" t="s">
        <v>118</v>
      </c>
      <c r="H2283" s="211"/>
      <c r="I2283" s="211"/>
      <c r="J2283" s="211"/>
      <c r="K2283" s="211"/>
      <c r="L2283" s="211"/>
      <c r="M2283" s="211"/>
      <c r="N2283" s="211"/>
      <c r="O2283" s="211"/>
      <c r="P2283" s="211"/>
    </row>
    <row r="2284" spans="1:16" x14ac:dyDescent="0.25">
      <c r="A2284" s="189" t="s">
        <v>8672</v>
      </c>
      <c r="B2284" s="189" t="s">
        <v>8721</v>
      </c>
      <c r="C2284" s="189" t="s">
        <v>358</v>
      </c>
      <c r="D2284" t="s">
        <v>547</v>
      </c>
      <c r="E2284" t="s">
        <v>548</v>
      </c>
      <c r="F2284" s="42" t="s">
        <v>118</v>
      </c>
      <c r="H2284" s="211"/>
      <c r="I2284" s="211"/>
      <c r="J2284" s="211"/>
      <c r="K2284" s="211"/>
      <c r="L2284" s="211"/>
      <c r="M2284" s="211"/>
      <c r="N2284" s="211"/>
      <c r="O2284" s="211"/>
      <c r="P2284" s="211"/>
    </row>
    <row r="2285" spans="1:16" x14ac:dyDescent="0.25">
      <c r="A2285" s="189" t="s">
        <v>8672</v>
      </c>
      <c r="B2285" s="189" t="s">
        <v>8722</v>
      </c>
      <c r="C2285" s="189" t="s">
        <v>358</v>
      </c>
      <c r="D2285" t="s">
        <v>547</v>
      </c>
      <c r="E2285" t="s">
        <v>548</v>
      </c>
      <c r="F2285" s="42" t="s">
        <v>118</v>
      </c>
      <c r="H2285" s="211"/>
      <c r="I2285" s="211"/>
      <c r="J2285" s="211"/>
      <c r="K2285" s="211"/>
      <c r="L2285" s="211"/>
      <c r="M2285" s="211"/>
      <c r="N2285" s="211"/>
      <c r="O2285" s="211"/>
      <c r="P2285" s="211"/>
    </row>
    <row r="2286" spans="1:16" x14ac:dyDescent="0.25">
      <c r="A2286" s="189" t="s">
        <v>8672</v>
      </c>
      <c r="B2286" s="189" t="s">
        <v>8723</v>
      </c>
      <c r="C2286" s="189" t="s">
        <v>358</v>
      </c>
      <c r="D2286" t="s">
        <v>547</v>
      </c>
      <c r="E2286" t="s">
        <v>548</v>
      </c>
      <c r="F2286" s="42" t="s">
        <v>118</v>
      </c>
      <c r="H2286" s="211"/>
      <c r="I2286" s="211"/>
      <c r="J2286" s="211"/>
      <c r="K2286" s="211"/>
      <c r="L2286" s="211"/>
      <c r="M2286" s="211"/>
      <c r="N2286" s="211"/>
      <c r="O2286" s="211"/>
      <c r="P2286" s="211"/>
    </row>
    <row r="2287" spans="1:16" x14ac:dyDescent="0.25">
      <c r="A2287" s="189" t="s">
        <v>8672</v>
      </c>
      <c r="B2287" s="189" t="s">
        <v>8724</v>
      </c>
      <c r="C2287" s="189" t="s">
        <v>358</v>
      </c>
      <c r="D2287" t="s">
        <v>547</v>
      </c>
      <c r="E2287" t="s">
        <v>548</v>
      </c>
      <c r="F2287" s="42" t="s">
        <v>118</v>
      </c>
      <c r="H2287" s="211"/>
      <c r="I2287" s="211"/>
      <c r="J2287" s="211"/>
      <c r="K2287" s="211"/>
      <c r="L2287" s="211"/>
      <c r="M2287" s="211"/>
      <c r="N2287" s="211"/>
      <c r="O2287" s="211"/>
      <c r="P2287" s="211"/>
    </row>
    <row r="2288" spans="1:16" x14ac:dyDescent="0.25">
      <c r="A2288" s="189" t="s">
        <v>8672</v>
      </c>
      <c r="B2288" s="189" t="s">
        <v>8725</v>
      </c>
      <c r="C2288" s="189" t="s">
        <v>358</v>
      </c>
      <c r="D2288" t="s">
        <v>547</v>
      </c>
      <c r="E2288" t="s">
        <v>548</v>
      </c>
      <c r="F2288" s="42" t="s">
        <v>118</v>
      </c>
      <c r="H2288" s="211"/>
      <c r="I2288" s="211"/>
      <c r="J2288" s="211"/>
      <c r="K2288" s="211"/>
      <c r="L2288" s="211"/>
      <c r="M2288" s="211"/>
      <c r="N2288" s="211"/>
      <c r="O2288" s="211"/>
      <c r="P2288" s="211"/>
    </row>
    <row r="2289" spans="1:16" x14ac:dyDescent="0.25">
      <c r="A2289" s="189" t="s">
        <v>8672</v>
      </c>
      <c r="B2289" s="189" t="s">
        <v>8726</v>
      </c>
      <c r="C2289" s="189" t="s">
        <v>358</v>
      </c>
      <c r="D2289" t="s">
        <v>556</v>
      </c>
      <c r="E2289" t="s">
        <v>557</v>
      </c>
      <c r="F2289" s="42" t="s">
        <v>118</v>
      </c>
      <c r="H2289" s="211"/>
      <c r="I2289" s="211"/>
      <c r="J2289" s="211"/>
      <c r="K2289" s="211"/>
      <c r="L2289" s="211"/>
      <c r="M2289" s="211"/>
      <c r="N2289" s="211"/>
      <c r="O2289" s="211"/>
      <c r="P2289" s="211"/>
    </row>
    <row r="2290" spans="1:16" x14ac:dyDescent="0.25">
      <c r="A2290" s="189" t="s">
        <v>8672</v>
      </c>
      <c r="B2290" s="189" t="s">
        <v>8727</v>
      </c>
      <c r="C2290" s="189" t="s">
        <v>358</v>
      </c>
      <c r="D2290" t="s">
        <v>558</v>
      </c>
      <c r="E2290" t="s">
        <v>559</v>
      </c>
      <c r="F2290" s="42" t="s">
        <v>118</v>
      </c>
      <c r="H2290" s="211"/>
      <c r="I2290" s="211"/>
      <c r="J2290" s="211"/>
      <c r="K2290" s="211"/>
      <c r="L2290" s="211"/>
      <c r="M2290" s="211"/>
      <c r="N2290" s="211"/>
      <c r="O2290" s="211"/>
      <c r="P2290" s="211"/>
    </row>
    <row r="2291" spans="1:16" x14ac:dyDescent="0.25">
      <c r="A2291" s="189" t="s">
        <v>8672</v>
      </c>
      <c r="B2291" s="189" t="s">
        <v>8728</v>
      </c>
      <c r="C2291" s="189" t="s">
        <v>358</v>
      </c>
      <c r="D2291" t="s">
        <v>6117</v>
      </c>
      <c r="E2291" t="s">
        <v>560</v>
      </c>
      <c r="F2291" s="42" t="s">
        <v>118</v>
      </c>
      <c r="H2291" s="211"/>
      <c r="I2291" s="211"/>
      <c r="J2291" s="211"/>
      <c r="K2291" s="211"/>
      <c r="L2291" s="211"/>
      <c r="M2291" s="211"/>
      <c r="N2291" s="211"/>
      <c r="O2291" s="211"/>
      <c r="P2291" s="211"/>
    </row>
    <row r="2292" spans="1:16" x14ac:dyDescent="0.25">
      <c r="A2292" s="189" t="s">
        <v>8672</v>
      </c>
      <c r="B2292" s="189" t="s">
        <v>8729</v>
      </c>
      <c r="C2292" s="189" t="s">
        <v>358</v>
      </c>
      <c r="D2292" t="s">
        <v>552</v>
      </c>
      <c r="E2292" t="s">
        <v>553</v>
      </c>
      <c r="F2292" s="42" t="s">
        <v>118</v>
      </c>
      <c r="H2292" s="211"/>
      <c r="I2292" s="211"/>
      <c r="J2292" s="211"/>
      <c r="K2292" s="211"/>
      <c r="L2292" s="211"/>
      <c r="M2292" s="211"/>
      <c r="N2292" s="211"/>
      <c r="O2292" s="211"/>
      <c r="P2292" s="211"/>
    </row>
    <row r="2293" spans="1:16" x14ac:dyDescent="0.25">
      <c r="A2293" s="189" t="s">
        <v>8672</v>
      </c>
      <c r="B2293" s="189" t="s">
        <v>8730</v>
      </c>
      <c r="C2293" s="189" t="s">
        <v>358</v>
      </c>
      <c r="D2293" t="s">
        <v>549</v>
      </c>
      <c r="E2293" t="s">
        <v>550</v>
      </c>
      <c r="F2293" s="42" t="s">
        <v>118</v>
      </c>
      <c r="H2293" s="211"/>
      <c r="I2293" s="211"/>
      <c r="J2293" s="211"/>
      <c r="K2293" s="211"/>
      <c r="L2293" s="211"/>
      <c r="M2293" s="211"/>
      <c r="N2293" s="211"/>
      <c r="O2293" s="211"/>
      <c r="P2293" s="211"/>
    </row>
    <row r="2294" spans="1:16" x14ac:dyDescent="0.25">
      <c r="A2294" s="189" t="s">
        <v>8672</v>
      </c>
      <c r="B2294" s="189" t="s">
        <v>8731</v>
      </c>
      <c r="C2294" s="189" t="s">
        <v>358</v>
      </c>
      <c r="D2294" t="s">
        <v>6107</v>
      </c>
      <c r="E2294" t="s">
        <v>551</v>
      </c>
      <c r="F2294" s="42" t="s">
        <v>118</v>
      </c>
      <c r="H2294" s="211"/>
      <c r="I2294" s="211"/>
      <c r="J2294" s="211"/>
      <c r="K2294" s="211"/>
      <c r="L2294" s="211"/>
      <c r="M2294" s="211"/>
      <c r="N2294" s="211"/>
      <c r="O2294" s="211"/>
      <c r="P2294" s="211"/>
    </row>
    <row r="2295" spans="1:16" x14ac:dyDescent="0.25">
      <c r="A2295" s="189" t="s">
        <v>8672</v>
      </c>
      <c r="B2295" s="189" t="s">
        <v>8732</v>
      </c>
      <c r="C2295" s="189" t="s">
        <v>358</v>
      </c>
      <c r="D2295" t="s">
        <v>547</v>
      </c>
      <c r="E2295" t="s">
        <v>548</v>
      </c>
      <c r="F2295" s="42" t="s">
        <v>118</v>
      </c>
      <c r="H2295" s="211"/>
      <c r="I2295" s="211"/>
      <c r="J2295" s="211"/>
      <c r="K2295" s="211"/>
      <c r="L2295" s="211"/>
      <c r="M2295" s="211"/>
      <c r="N2295" s="211"/>
      <c r="O2295" s="211"/>
      <c r="P2295" s="211"/>
    </row>
    <row r="2296" spans="1:16" x14ac:dyDescent="0.25">
      <c r="A2296" s="189" t="s">
        <v>8672</v>
      </c>
      <c r="B2296" s="189" t="s">
        <v>8733</v>
      </c>
      <c r="C2296" s="189" t="s">
        <v>358</v>
      </c>
      <c r="D2296" t="s">
        <v>556</v>
      </c>
      <c r="E2296" t="s">
        <v>557</v>
      </c>
      <c r="F2296" s="42" t="s">
        <v>118</v>
      </c>
      <c r="H2296" s="211"/>
      <c r="I2296" s="211"/>
      <c r="J2296" s="211"/>
      <c r="K2296" s="211"/>
      <c r="L2296" s="211"/>
      <c r="M2296" s="211"/>
      <c r="N2296" s="211"/>
      <c r="O2296" s="211"/>
      <c r="P2296" s="211"/>
    </row>
    <row r="2297" spans="1:16" x14ac:dyDescent="0.25">
      <c r="A2297" s="189" t="s">
        <v>8672</v>
      </c>
      <c r="B2297" s="189" t="s">
        <v>8734</v>
      </c>
      <c r="C2297" s="189" t="s">
        <v>358</v>
      </c>
      <c r="D2297" t="s">
        <v>547</v>
      </c>
      <c r="E2297" t="s">
        <v>548</v>
      </c>
      <c r="F2297" s="42" t="s">
        <v>118</v>
      </c>
      <c r="H2297" s="211"/>
      <c r="I2297" s="211"/>
      <c r="J2297" s="211"/>
      <c r="K2297" s="211"/>
      <c r="L2297" s="211"/>
      <c r="M2297" s="211"/>
      <c r="N2297" s="211"/>
      <c r="O2297" s="211"/>
      <c r="P2297" s="211"/>
    </row>
    <row r="2298" spans="1:16" x14ac:dyDescent="0.25">
      <c r="A2298" s="189" t="s">
        <v>8672</v>
      </c>
      <c r="B2298" s="189" t="s">
        <v>8735</v>
      </c>
      <c r="C2298" s="189" t="s">
        <v>358</v>
      </c>
      <c r="D2298" t="s">
        <v>547</v>
      </c>
      <c r="E2298" t="s">
        <v>548</v>
      </c>
      <c r="F2298" s="42" t="s">
        <v>118</v>
      </c>
      <c r="H2298" s="211"/>
      <c r="I2298" s="211"/>
      <c r="J2298" s="211"/>
      <c r="K2298" s="211"/>
      <c r="L2298" s="211"/>
      <c r="M2298" s="211"/>
      <c r="N2298" s="211"/>
      <c r="O2298" s="211"/>
      <c r="P2298" s="211"/>
    </row>
    <row r="2299" spans="1:16" x14ac:dyDescent="0.25">
      <c r="A2299" s="189" t="s">
        <v>8672</v>
      </c>
      <c r="B2299" s="189" t="s">
        <v>8736</v>
      </c>
      <c r="C2299" s="189" t="s">
        <v>358</v>
      </c>
      <c r="D2299" t="s">
        <v>556</v>
      </c>
      <c r="E2299" t="s">
        <v>557</v>
      </c>
      <c r="F2299" s="42" t="s">
        <v>118</v>
      </c>
      <c r="H2299" s="211"/>
      <c r="I2299" s="211"/>
      <c r="J2299" s="211"/>
      <c r="K2299" s="211"/>
      <c r="L2299" s="211"/>
      <c r="M2299" s="211"/>
      <c r="N2299" s="211"/>
      <c r="O2299" s="211"/>
      <c r="P2299" s="211"/>
    </row>
    <row r="2300" spans="1:16" x14ac:dyDescent="0.25">
      <c r="A2300" s="189" t="s">
        <v>8672</v>
      </c>
      <c r="B2300" s="189" t="s">
        <v>8737</v>
      </c>
      <c r="C2300" s="189" t="s">
        <v>358</v>
      </c>
      <c r="D2300" t="s">
        <v>547</v>
      </c>
      <c r="E2300" t="s">
        <v>548</v>
      </c>
      <c r="F2300" s="42" t="s">
        <v>118</v>
      </c>
      <c r="H2300" s="211"/>
      <c r="I2300" s="211"/>
      <c r="J2300" s="211"/>
      <c r="K2300" s="211"/>
      <c r="L2300" s="211"/>
      <c r="M2300" s="211"/>
      <c r="N2300" s="211"/>
      <c r="O2300" s="211"/>
      <c r="P2300" s="211"/>
    </row>
    <row r="2301" spans="1:16" x14ac:dyDescent="0.25">
      <c r="A2301" s="189" t="s">
        <v>8672</v>
      </c>
      <c r="B2301" s="189" t="s">
        <v>8738</v>
      </c>
      <c r="C2301" s="189" t="s">
        <v>358</v>
      </c>
      <c r="D2301" t="s">
        <v>1542</v>
      </c>
      <c r="E2301" t="s">
        <v>1543</v>
      </c>
      <c r="F2301" s="42" t="s">
        <v>118</v>
      </c>
      <c r="H2301" s="211"/>
      <c r="I2301" s="211"/>
      <c r="J2301" s="211"/>
      <c r="K2301" s="211"/>
      <c r="L2301" s="211"/>
      <c r="M2301" s="211"/>
      <c r="N2301" s="211"/>
      <c r="O2301" s="211"/>
      <c r="P2301" s="211"/>
    </row>
    <row r="2302" spans="1:16" x14ac:dyDescent="0.25">
      <c r="A2302" s="189" t="s">
        <v>8672</v>
      </c>
      <c r="B2302" s="189" t="s">
        <v>8739</v>
      </c>
      <c r="C2302" s="189" t="s">
        <v>358</v>
      </c>
      <c r="D2302" t="s">
        <v>6107</v>
      </c>
      <c r="E2302" t="s">
        <v>551</v>
      </c>
      <c r="F2302" s="42" t="s">
        <v>118</v>
      </c>
      <c r="H2302" s="211"/>
      <c r="I2302" s="211"/>
      <c r="J2302" s="211"/>
      <c r="K2302" s="211"/>
      <c r="L2302" s="211"/>
      <c r="M2302" s="211"/>
      <c r="N2302" s="211"/>
      <c r="O2302" s="211"/>
      <c r="P2302" s="211"/>
    </row>
    <row r="2303" spans="1:16" x14ac:dyDescent="0.25">
      <c r="A2303" s="189" t="s">
        <v>8672</v>
      </c>
      <c r="B2303" s="189" t="s">
        <v>8740</v>
      </c>
      <c r="C2303" s="189" t="s">
        <v>358</v>
      </c>
      <c r="D2303" t="s">
        <v>547</v>
      </c>
      <c r="E2303" t="s">
        <v>548</v>
      </c>
      <c r="F2303" s="42" t="s">
        <v>118</v>
      </c>
      <c r="H2303" s="211"/>
      <c r="I2303" s="211"/>
      <c r="J2303" s="211"/>
      <c r="K2303" s="211"/>
      <c r="L2303" s="211"/>
      <c r="M2303" s="211"/>
      <c r="N2303" s="211"/>
      <c r="O2303" s="211"/>
      <c r="P2303" s="211"/>
    </row>
    <row r="2304" spans="1:16" x14ac:dyDescent="0.25">
      <c r="A2304" s="189" t="s">
        <v>8672</v>
      </c>
      <c r="B2304" s="189" t="s">
        <v>8741</v>
      </c>
      <c r="C2304" s="189" t="s">
        <v>358</v>
      </c>
      <c r="D2304" t="s">
        <v>549</v>
      </c>
      <c r="E2304" t="s">
        <v>550</v>
      </c>
      <c r="F2304" s="42" t="s">
        <v>118</v>
      </c>
      <c r="H2304" s="211"/>
      <c r="I2304" s="211"/>
      <c r="J2304" s="211"/>
      <c r="K2304" s="211"/>
      <c r="L2304" s="211"/>
      <c r="M2304" s="211"/>
      <c r="N2304" s="211"/>
      <c r="O2304" s="211"/>
      <c r="P2304" s="211"/>
    </row>
    <row r="2305" spans="1:16" x14ac:dyDescent="0.25">
      <c r="A2305" s="189" t="s">
        <v>8672</v>
      </c>
      <c r="B2305" s="189" t="s">
        <v>8742</v>
      </c>
      <c r="C2305" s="189" t="s">
        <v>358</v>
      </c>
      <c r="D2305" t="s">
        <v>6107</v>
      </c>
      <c r="E2305" t="s">
        <v>551</v>
      </c>
      <c r="F2305" s="42" t="s">
        <v>118</v>
      </c>
      <c r="H2305" s="211"/>
      <c r="I2305" s="211"/>
      <c r="J2305" s="211"/>
      <c r="K2305" s="211"/>
      <c r="L2305" s="211"/>
      <c r="M2305" s="211"/>
      <c r="N2305" s="211"/>
      <c r="O2305" s="211"/>
      <c r="P2305" s="211"/>
    </row>
    <row r="2306" spans="1:16" x14ac:dyDescent="0.25">
      <c r="A2306" s="189" t="s">
        <v>8672</v>
      </c>
      <c r="B2306" s="189" t="s">
        <v>8743</v>
      </c>
      <c r="C2306" s="189" t="s">
        <v>358</v>
      </c>
      <c r="D2306" t="s">
        <v>556</v>
      </c>
      <c r="E2306" t="s">
        <v>557</v>
      </c>
      <c r="F2306" s="42" t="s">
        <v>118</v>
      </c>
      <c r="H2306" s="211"/>
      <c r="I2306" s="211"/>
      <c r="J2306" s="211"/>
      <c r="K2306" s="211"/>
      <c r="L2306" s="211"/>
      <c r="M2306" s="211"/>
      <c r="N2306" s="211"/>
      <c r="O2306" s="211"/>
      <c r="P2306" s="211"/>
    </row>
    <row r="2307" spans="1:16" x14ac:dyDescent="0.25">
      <c r="A2307" s="189" t="s">
        <v>8672</v>
      </c>
      <c r="B2307" s="189" t="s">
        <v>8744</v>
      </c>
      <c r="C2307" s="189" t="s">
        <v>358</v>
      </c>
      <c r="D2307" t="s">
        <v>6107</v>
      </c>
      <c r="E2307" t="s">
        <v>551</v>
      </c>
      <c r="F2307" s="42" t="s">
        <v>118</v>
      </c>
      <c r="H2307" s="211"/>
      <c r="I2307" s="211"/>
      <c r="J2307" s="211"/>
      <c r="K2307" s="211"/>
      <c r="L2307" s="211"/>
      <c r="M2307" s="211"/>
      <c r="N2307" s="211"/>
      <c r="O2307" s="211"/>
      <c r="P2307" s="211"/>
    </row>
    <row r="2308" spans="1:16" x14ac:dyDescent="0.25">
      <c r="A2308" s="189" t="s">
        <v>8672</v>
      </c>
      <c r="B2308" s="189" t="s">
        <v>8745</v>
      </c>
      <c r="C2308" s="189" t="s">
        <v>358</v>
      </c>
      <c r="D2308" t="s">
        <v>552</v>
      </c>
      <c r="E2308" t="s">
        <v>553</v>
      </c>
      <c r="F2308" s="42" t="s">
        <v>118</v>
      </c>
      <c r="H2308" s="211"/>
      <c r="I2308" s="211"/>
      <c r="J2308" s="211"/>
      <c r="K2308" s="211"/>
      <c r="L2308" s="211"/>
      <c r="M2308" s="211"/>
      <c r="N2308" s="211"/>
      <c r="O2308" s="211"/>
      <c r="P2308" s="211"/>
    </row>
    <row r="2309" spans="1:16" x14ac:dyDescent="0.25">
      <c r="A2309" s="189" t="s">
        <v>8672</v>
      </c>
      <c r="B2309" s="189" t="s">
        <v>8746</v>
      </c>
      <c r="C2309" s="189" t="s">
        <v>358</v>
      </c>
      <c r="D2309" t="s">
        <v>554</v>
      </c>
      <c r="E2309" t="s">
        <v>555</v>
      </c>
      <c r="F2309" s="42" t="s">
        <v>118</v>
      </c>
      <c r="H2309" s="211"/>
      <c r="I2309" s="211"/>
      <c r="J2309" s="211"/>
      <c r="K2309" s="211"/>
      <c r="L2309" s="211"/>
      <c r="M2309" s="211"/>
      <c r="N2309" s="211"/>
      <c r="O2309" s="211"/>
      <c r="P2309" s="211"/>
    </row>
    <row r="2310" spans="1:16" x14ac:dyDescent="0.25">
      <c r="A2310" s="189" t="s">
        <v>8672</v>
      </c>
      <c r="B2310" s="189" t="s">
        <v>8747</v>
      </c>
      <c r="C2310" s="189" t="s">
        <v>358</v>
      </c>
      <c r="D2310" t="s">
        <v>6107</v>
      </c>
      <c r="E2310" t="s">
        <v>551</v>
      </c>
      <c r="F2310" s="42" t="s">
        <v>118</v>
      </c>
      <c r="H2310" s="211"/>
      <c r="I2310" s="211"/>
      <c r="J2310" s="211"/>
      <c r="K2310" s="211"/>
      <c r="L2310" s="211"/>
      <c r="M2310" s="211"/>
      <c r="N2310" s="211"/>
      <c r="O2310" s="211"/>
      <c r="P2310" s="211"/>
    </row>
    <row r="2311" spans="1:16" x14ac:dyDescent="0.25">
      <c r="A2311" s="189" t="s">
        <v>8672</v>
      </c>
      <c r="B2311" s="189" t="s">
        <v>8748</v>
      </c>
      <c r="C2311" s="189" t="s">
        <v>358</v>
      </c>
      <c r="D2311" t="s">
        <v>547</v>
      </c>
      <c r="E2311" t="s">
        <v>548</v>
      </c>
      <c r="F2311" s="42" t="s">
        <v>118</v>
      </c>
      <c r="H2311" s="211"/>
      <c r="I2311" s="211"/>
      <c r="J2311" s="211"/>
      <c r="K2311" s="211"/>
      <c r="L2311" s="211"/>
      <c r="M2311" s="211"/>
      <c r="N2311" s="211"/>
      <c r="O2311" s="211"/>
      <c r="P2311" s="211"/>
    </row>
    <row r="2312" spans="1:16" x14ac:dyDescent="0.25">
      <c r="A2312" s="189" t="s">
        <v>8672</v>
      </c>
      <c r="B2312" s="189" t="s">
        <v>8749</v>
      </c>
      <c r="C2312" s="189" t="s">
        <v>358</v>
      </c>
      <c r="D2312" t="s">
        <v>547</v>
      </c>
      <c r="E2312" t="s">
        <v>548</v>
      </c>
      <c r="F2312" s="42" t="s">
        <v>118</v>
      </c>
      <c r="H2312" s="211"/>
      <c r="I2312" s="211"/>
      <c r="J2312" s="211"/>
      <c r="K2312" s="211"/>
      <c r="L2312" s="211"/>
      <c r="M2312" s="211"/>
      <c r="N2312" s="211"/>
      <c r="O2312" s="211"/>
      <c r="P2312" s="211"/>
    </row>
    <row r="2313" spans="1:16" x14ac:dyDescent="0.25">
      <c r="A2313" s="189" t="s">
        <v>8672</v>
      </c>
      <c r="B2313" s="189" t="s">
        <v>8750</v>
      </c>
      <c r="C2313" s="189" t="s">
        <v>358</v>
      </c>
      <c r="D2313" t="s">
        <v>6107</v>
      </c>
      <c r="E2313" t="s">
        <v>551</v>
      </c>
      <c r="F2313" s="42" t="s">
        <v>118</v>
      </c>
      <c r="H2313" s="211"/>
      <c r="I2313" s="211"/>
      <c r="J2313" s="211"/>
      <c r="K2313" s="211"/>
      <c r="L2313" s="211"/>
      <c r="M2313" s="211"/>
      <c r="N2313" s="211"/>
      <c r="O2313" s="211"/>
      <c r="P2313" s="211"/>
    </row>
    <row r="2314" spans="1:16" x14ac:dyDescent="0.25">
      <c r="A2314" s="189" t="s">
        <v>8672</v>
      </c>
      <c r="B2314" s="189" t="s">
        <v>8751</v>
      </c>
      <c r="C2314" s="189" t="s">
        <v>358</v>
      </c>
      <c r="D2314" t="s">
        <v>547</v>
      </c>
      <c r="E2314" t="s">
        <v>548</v>
      </c>
      <c r="F2314" s="42" t="s">
        <v>118</v>
      </c>
      <c r="H2314" s="211"/>
      <c r="I2314" s="211"/>
      <c r="J2314" s="211"/>
      <c r="K2314" s="211"/>
      <c r="L2314" s="211"/>
      <c r="M2314" s="211"/>
      <c r="N2314" s="211"/>
      <c r="O2314" s="211"/>
      <c r="P2314" s="211"/>
    </row>
    <row r="2315" spans="1:16" x14ac:dyDescent="0.25">
      <c r="A2315" s="189" t="s">
        <v>8672</v>
      </c>
      <c r="B2315" s="189" t="s">
        <v>8752</v>
      </c>
      <c r="C2315" s="189" t="s">
        <v>358</v>
      </c>
      <c r="D2315" t="s">
        <v>552</v>
      </c>
      <c r="E2315" t="s">
        <v>553</v>
      </c>
      <c r="F2315" s="42" t="s">
        <v>118</v>
      </c>
      <c r="H2315" s="211"/>
      <c r="I2315" s="211"/>
      <c r="J2315" s="211"/>
      <c r="K2315" s="211"/>
      <c r="L2315" s="211"/>
      <c r="M2315" s="211"/>
      <c r="N2315" s="211"/>
      <c r="O2315" s="211"/>
      <c r="P2315" s="211"/>
    </row>
    <row r="2316" spans="1:16" x14ac:dyDescent="0.25">
      <c r="A2316" s="189" t="s">
        <v>8672</v>
      </c>
      <c r="B2316" s="189" t="s">
        <v>8753</v>
      </c>
      <c r="C2316" s="189" t="s">
        <v>358</v>
      </c>
      <c r="D2316" t="s">
        <v>6107</v>
      </c>
      <c r="E2316" t="s">
        <v>551</v>
      </c>
      <c r="F2316" s="42" t="s">
        <v>118</v>
      </c>
      <c r="H2316" s="211"/>
      <c r="I2316" s="211"/>
      <c r="J2316" s="211"/>
      <c r="K2316" s="211"/>
      <c r="L2316" s="211"/>
      <c r="M2316" s="211"/>
      <c r="N2316" s="211"/>
      <c r="O2316" s="211"/>
      <c r="P2316" s="211"/>
    </row>
    <row r="2317" spans="1:16" x14ac:dyDescent="0.25">
      <c r="A2317" s="189" t="s">
        <v>8672</v>
      </c>
      <c r="B2317" s="189" t="s">
        <v>8754</v>
      </c>
      <c r="C2317" s="189" t="s">
        <v>358</v>
      </c>
      <c r="D2317" t="s">
        <v>547</v>
      </c>
      <c r="E2317" t="s">
        <v>548</v>
      </c>
      <c r="F2317" s="42" t="s">
        <v>118</v>
      </c>
      <c r="H2317" s="211"/>
      <c r="I2317" s="211"/>
      <c r="J2317" s="211"/>
      <c r="K2317" s="211"/>
      <c r="L2317" s="211"/>
      <c r="M2317" s="211"/>
      <c r="N2317" s="211"/>
      <c r="O2317" s="211"/>
      <c r="P2317" s="211"/>
    </row>
    <row r="2318" spans="1:16" x14ac:dyDescent="0.25">
      <c r="A2318" s="189" t="s">
        <v>8672</v>
      </c>
      <c r="B2318" s="189" t="s">
        <v>8755</v>
      </c>
      <c r="C2318" s="189" t="s">
        <v>358</v>
      </c>
      <c r="D2318" t="s">
        <v>556</v>
      </c>
      <c r="E2318" t="s">
        <v>557</v>
      </c>
      <c r="F2318" s="42" t="s">
        <v>118</v>
      </c>
      <c r="H2318" s="211"/>
      <c r="I2318" s="211"/>
      <c r="J2318" s="211"/>
      <c r="K2318" s="211"/>
      <c r="L2318" s="211"/>
      <c r="M2318" s="211"/>
      <c r="N2318" s="211"/>
      <c r="O2318" s="211"/>
      <c r="P2318" s="211"/>
    </row>
    <row r="2319" spans="1:16" x14ac:dyDescent="0.25">
      <c r="A2319" s="189" t="s">
        <v>8672</v>
      </c>
      <c r="B2319" s="189" t="s">
        <v>8756</v>
      </c>
      <c r="C2319" s="189" t="s">
        <v>358</v>
      </c>
      <c r="D2319" t="s">
        <v>6107</v>
      </c>
      <c r="E2319" t="s">
        <v>551</v>
      </c>
      <c r="F2319" s="42" t="s">
        <v>118</v>
      </c>
      <c r="H2319" s="211"/>
      <c r="I2319" s="211"/>
      <c r="J2319" s="211"/>
      <c r="K2319" s="211"/>
      <c r="L2319" s="211"/>
      <c r="M2319" s="211"/>
      <c r="N2319" s="211"/>
      <c r="O2319" s="211"/>
      <c r="P2319" s="211"/>
    </row>
    <row r="2320" spans="1:16" x14ac:dyDescent="0.25">
      <c r="A2320" s="189" t="s">
        <v>8672</v>
      </c>
      <c r="B2320" s="189" t="s">
        <v>8757</v>
      </c>
      <c r="C2320" s="189" t="s">
        <v>358</v>
      </c>
      <c r="D2320" t="s">
        <v>552</v>
      </c>
      <c r="E2320" t="s">
        <v>553</v>
      </c>
      <c r="F2320" s="42" t="s">
        <v>118</v>
      </c>
      <c r="H2320" s="211"/>
      <c r="I2320" s="211"/>
      <c r="J2320" s="211"/>
      <c r="K2320" s="211"/>
      <c r="L2320" s="211"/>
      <c r="M2320" s="211"/>
      <c r="N2320" s="211"/>
      <c r="O2320" s="211"/>
      <c r="P2320" s="211"/>
    </row>
    <row r="2321" spans="1:16" x14ac:dyDescent="0.25">
      <c r="A2321" s="189" t="s">
        <v>8672</v>
      </c>
      <c r="B2321" s="189" t="s">
        <v>8758</v>
      </c>
      <c r="C2321" s="189" t="s">
        <v>358</v>
      </c>
      <c r="D2321" t="s">
        <v>6107</v>
      </c>
      <c r="E2321" t="s">
        <v>551</v>
      </c>
      <c r="F2321" s="42" t="s">
        <v>118</v>
      </c>
      <c r="H2321" s="211"/>
      <c r="I2321" s="211"/>
      <c r="J2321" s="211"/>
      <c r="K2321" s="211"/>
      <c r="L2321" s="211"/>
      <c r="M2321" s="211"/>
      <c r="N2321" s="211"/>
      <c r="O2321" s="211"/>
      <c r="P2321" s="211"/>
    </row>
    <row r="2322" spans="1:16" x14ac:dyDescent="0.25">
      <c r="A2322" s="189" t="s">
        <v>8759</v>
      </c>
      <c r="B2322" s="189" t="s">
        <v>8760</v>
      </c>
      <c r="C2322" s="189" t="s">
        <v>358</v>
      </c>
      <c r="D2322" t="s">
        <v>294</v>
      </c>
      <c r="E2322" t="s">
        <v>298</v>
      </c>
      <c r="F2322" s="42" t="s">
        <v>170</v>
      </c>
      <c r="H2322" s="211"/>
      <c r="I2322" s="211"/>
      <c r="J2322" s="211"/>
      <c r="K2322" s="211"/>
      <c r="L2322" s="211"/>
      <c r="M2322" s="211"/>
      <c r="N2322" s="211"/>
      <c r="O2322" s="211"/>
      <c r="P2322" s="211"/>
    </row>
    <row r="2323" spans="1:16" x14ac:dyDescent="0.25">
      <c r="A2323" s="189" t="s">
        <v>8759</v>
      </c>
      <c r="B2323" s="189" t="s">
        <v>8761</v>
      </c>
      <c r="C2323" s="189" t="s">
        <v>358</v>
      </c>
      <c r="D2323" t="s">
        <v>294</v>
      </c>
      <c r="E2323" t="s">
        <v>298</v>
      </c>
      <c r="F2323" s="42" t="s">
        <v>170</v>
      </c>
      <c r="H2323" s="211"/>
      <c r="I2323" s="211"/>
      <c r="J2323" s="211"/>
      <c r="K2323" s="211"/>
      <c r="L2323" s="211"/>
      <c r="M2323" s="211"/>
      <c r="N2323" s="211"/>
      <c r="O2323" s="211"/>
      <c r="P2323" s="211"/>
    </row>
    <row r="2324" spans="1:16" x14ac:dyDescent="0.25">
      <c r="A2324" s="189" t="s">
        <v>8759</v>
      </c>
      <c r="B2324" s="189" t="s">
        <v>8762</v>
      </c>
      <c r="C2324" s="189" t="s">
        <v>358</v>
      </c>
      <c r="D2324" t="s">
        <v>294</v>
      </c>
      <c r="E2324" t="s">
        <v>298</v>
      </c>
      <c r="F2324" s="42" t="s">
        <v>170</v>
      </c>
      <c r="H2324" s="211"/>
      <c r="I2324" s="211"/>
      <c r="J2324" s="211"/>
      <c r="K2324" s="211"/>
      <c r="L2324" s="211"/>
      <c r="M2324" s="211"/>
      <c r="N2324" s="211"/>
      <c r="O2324" s="211"/>
      <c r="P2324" s="211"/>
    </row>
    <row r="2325" spans="1:16" x14ac:dyDescent="0.25">
      <c r="A2325" s="189" t="s">
        <v>8759</v>
      </c>
      <c r="B2325" s="189" t="s">
        <v>8763</v>
      </c>
      <c r="C2325" s="189" t="s">
        <v>358</v>
      </c>
      <c r="D2325" t="s">
        <v>294</v>
      </c>
      <c r="E2325" t="s">
        <v>298</v>
      </c>
      <c r="F2325" s="42" t="s">
        <v>170</v>
      </c>
      <c r="H2325" s="211"/>
      <c r="I2325" s="211"/>
      <c r="J2325" s="211"/>
      <c r="K2325" s="211"/>
      <c r="L2325" s="211"/>
      <c r="M2325" s="211"/>
      <c r="N2325" s="211"/>
      <c r="O2325" s="211"/>
      <c r="P2325" s="211"/>
    </row>
    <row r="2326" spans="1:16" x14ac:dyDescent="0.25">
      <c r="A2326" s="189" t="s">
        <v>8759</v>
      </c>
      <c r="B2326" s="189" t="s">
        <v>8764</v>
      </c>
      <c r="C2326" s="189" t="s">
        <v>358</v>
      </c>
      <c r="D2326" t="s">
        <v>294</v>
      </c>
      <c r="E2326" t="s">
        <v>298</v>
      </c>
      <c r="F2326" s="42" t="s">
        <v>170</v>
      </c>
      <c r="H2326" s="211"/>
      <c r="I2326" s="211"/>
      <c r="J2326" s="211"/>
      <c r="K2326" s="211"/>
      <c r="L2326" s="211"/>
      <c r="M2326" s="211"/>
      <c r="N2326" s="211"/>
      <c r="O2326" s="211"/>
      <c r="P2326" s="211"/>
    </row>
    <row r="2327" spans="1:16" x14ac:dyDescent="0.25">
      <c r="A2327" s="189" t="s">
        <v>8759</v>
      </c>
      <c r="B2327" s="189" t="s">
        <v>8765</v>
      </c>
      <c r="C2327" s="189" t="s">
        <v>358</v>
      </c>
      <c r="D2327" t="s">
        <v>294</v>
      </c>
      <c r="E2327" t="s">
        <v>298</v>
      </c>
      <c r="F2327" s="42" t="s">
        <v>170</v>
      </c>
      <c r="H2327" s="211"/>
      <c r="I2327" s="211"/>
      <c r="J2327" s="211"/>
      <c r="K2327" s="211"/>
      <c r="L2327" s="211"/>
      <c r="M2327" s="211"/>
      <c r="N2327" s="211"/>
      <c r="O2327" s="211"/>
      <c r="P2327" s="211"/>
    </row>
    <row r="2328" spans="1:16" x14ac:dyDescent="0.25">
      <c r="A2328" s="189" t="s">
        <v>8759</v>
      </c>
      <c r="B2328" s="189" t="s">
        <v>8766</v>
      </c>
      <c r="C2328" s="189" t="s">
        <v>358</v>
      </c>
      <c r="D2328" t="s">
        <v>301</v>
      </c>
      <c r="E2328" t="s">
        <v>307</v>
      </c>
      <c r="F2328" s="42" t="s">
        <v>170</v>
      </c>
      <c r="H2328" s="211"/>
      <c r="I2328" s="211"/>
      <c r="J2328" s="211"/>
      <c r="K2328" s="211"/>
      <c r="L2328" s="211"/>
      <c r="M2328" s="211"/>
      <c r="N2328" s="211"/>
      <c r="O2328" s="211"/>
      <c r="P2328" s="211"/>
    </row>
    <row r="2329" spans="1:16" x14ac:dyDescent="0.25">
      <c r="A2329" s="189" t="s">
        <v>8759</v>
      </c>
      <c r="B2329" s="189" t="s">
        <v>8767</v>
      </c>
      <c r="C2329" s="189" t="s">
        <v>358</v>
      </c>
      <c r="D2329" t="s">
        <v>301</v>
      </c>
      <c r="E2329" t="s">
        <v>307</v>
      </c>
      <c r="F2329" s="42" t="s">
        <v>170</v>
      </c>
      <c r="H2329" s="211"/>
      <c r="I2329" s="211"/>
      <c r="J2329" s="211"/>
      <c r="K2329" s="211"/>
      <c r="L2329" s="211"/>
      <c r="M2329" s="211"/>
      <c r="N2329" s="211"/>
      <c r="O2329" s="211"/>
      <c r="P2329" s="211"/>
    </row>
    <row r="2330" spans="1:16" x14ac:dyDescent="0.25">
      <c r="A2330" s="189" t="s">
        <v>8759</v>
      </c>
      <c r="B2330" s="189" t="s">
        <v>8768</v>
      </c>
      <c r="C2330" s="189" t="s">
        <v>358</v>
      </c>
      <c r="D2330" t="s">
        <v>301</v>
      </c>
      <c r="E2330" t="s">
        <v>307</v>
      </c>
      <c r="F2330" s="42" t="s">
        <v>170</v>
      </c>
      <c r="H2330" s="211"/>
      <c r="I2330" s="211"/>
      <c r="J2330" s="211"/>
      <c r="K2330" s="211"/>
      <c r="L2330" s="211"/>
      <c r="M2330" s="211"/>
      <c r="N2330" s="211"/>
      <c r="O2330" s="211"/>
      <c r="P2330" s="211"/>
    </row>
    <row r="2331" spans="1:16" x14ac:dyDescent="0.25">
      <c r="A2331" s="189" t="s">
        <v>8759</v>
      </c>
      <c r="B2331" s="189" t="s">
        <v>8769</v>
      </c>
      <c r="C2331" s="189" t="s">
        <v>358</v>
      </c>
      <c r="D2331" t="s">
        <v>301</v>
      </c>
      <c r="E2331" t="s">
        <v>307</v>
      </c>
      <c r="F2331" s="42" t="s">
        <v>170</v>
      </c>
      <c r="H2331" s="211"/>
      <c r="I2331" s="211"/>
      <c r="J2331" s="211"/>
      <c r="K2331" s="211"/>
      <c r="L2331" s="211"/>
      <c r="M2331" s="211"/>
      <c r="N2331" s="211"/>
      <c r="O2331" s="211"/>
      <c r="P2331" s="211"/>
    </row>
    <row r="2332" spans="1:16" x14ac:dyDescent="0.25">
      <c r="A2332" s="189" t="s">
        <v>8759</v>
      </c>
      <c r="B2332" s="189" t="s">
        <v>8770</v>
      </c>
      <c r="C2332" s="189" t="s">
        <v>358</v>
      </c>
      <c r="D2332" t="s">
        <v>343</v>
      </c>
      <c r="E2332" t="s">
        <v>6106</v>
      </c>
      <c r="F2332" s="42" t="s">
        <v>170</v>
      </c>
      <c r="H2332" s="211"/>
      <c r="I2332" s="211"/>
      <c r="J2332" s="211"/>
      <c r="K2332" s="211"/>
      <c r="L2332" s="211"/>
      <c r="M2332" s="211"/>
      <c r="N2332" s="211"/>
      <c r="O2332" s="211"/>
      <c r="P2332" s="211"/>
    </row>
    <row r="2333" spans="1:16" x14ac:dyDescent="0.25">
      <c r="A2333" s="189" t="s">
        <v>8759</v>
      </c>
      <c r="B2333" s="189" t="s">
        <v>8771</v>
      </c>
      <c r="C2333" s="189" t="s">
        <v>358</v>
      </c>
      <c r="D2333" t="s">
        <v>347</v>
      </c>
      <c r="E2333" t="s">
        <v>348</v>
      </c>
      <c r="F2333" s="42" t="s">
        <v>170</v>
      </c>
      <c r="H2333" s="211"/>
      <c r="I2333" s="211"/>
      <c r="J2333" s="211"/>
      <c r="K2333" s="211"/>
      <c r="L2333" s="211"/>
      <c r="M2333" s="211"/>
      <c r="N2333" s="211"/>
      <c r="O2333" s="211"/>
      <c r="P2333" s="211"/>
    </row>
    <row r="2334" spans="1:16" x14ac:dyDescent="0.25">
      <c r="A2334" s="189" t="s">
        <v>8759</v>
      </c>
      <c r="B2334" s="189" t="s">
        <v>8772</v>
      </c>
      <c r="C2334" s="189" t="s">
        <v>358</v>
      </c>
      <c r="D2334" t="s">
        <v>454</v>
      </c>
      <c r="E2334" t="s">
        <v>455</v>
      </c>
      <c r="F2334" s="42" t="s">
        <v>170</v>
      </c>
      <c r="H2334" s="211"/>
      <c r="I2334" s="211"/>
      <c r="J2334" s="211"/>
      <c r="K2334" s="211"/>
      <c r="L2334" s="211"/>
      <c r="M2334" s="211"/>
      <c r="N2334" s="211"/>
      <c r="O2334" s="211"/>
      <c r="P2334" s="211"/>
    </row>
    <row r="2335" spans="1:16" x14ac:dyDescent="0.25">
      <c r="A2335" s="189" t="s">
        <v>8759</v>
      </c>
      <c r="B2335" s="189" t="s">
        <v>8773</v>
      </c>
      <c r="C2335" s="189" t="s">
        <v>358</v>
      </c>
      <c r="D2335" t="s">
        <v>454</v>
      </c>
      <c r="E2335" t="s">
        <v>455</v>
      </c>
      <c r="F2335" s="42" t="s">
        <v>170</v>
      </c>
      <c r="H2335" s="211"/>
      <c r="I2335" s="211"/>
      <c r="J2335" s="211"/>
      <c r="K2335" s="211"/>
      <c r="L2335" s="211"/>
      <c r="M2335" s="211"/>
      <c r="N2335" s="211"/>
      <c r="O2335" s="211"/>
      <c r="P2335" s="211"/>
    </row>
    <row r="2336" spans="1:16" x14ac:dyDescent="0.25">
      <c r="A2336" s="189" t="s">
        <v>8759</v>
      </c>
      <c r="B2336" s="189" t="s">
        <v>8774</v>
      </c>
      <c r="C2336" s="189" t="s">
        <v>358</v>
      </c>
      <c r="D2336" t="s">
        <v>294</v>
      </c>
      <c r="E2336" t="s">
        <v>351</v>
      </c>
      <c r="F2336" s="42" t="s">
        <v>170</v>
      </c>
      <c r="H2336" s="211"/>
      <c r="I2336" s="211"/>
      <c r="J2336" s="211"/>
      <c r="K2336" s="211"/>
      <c r="L2336" s="211"/>
      <c r="M2336" s="211"/>
      <c r="N2336" s="211"/>
      <c r="O2336" s="211"/>
      <c r="P2336" s="211"/>
    </row>
    <row r="2337" spans="1:16" x14ac:dyDescent="0.25">
      <c r="A2337" s="189" t="s">
        <v>8759</v>
      </c>
      <c r="B2337" s="189" t="s">
        <v>8775</v>
      </c>
      <c r="C2337" s="189" t="s">
        <v>358</v>
      </c>
      <c r="D2337" t="s">
        <v>343</v>
      </c>
      <c r="E2337" t="s">
        <v>6106</v>
      </c>
      <c r="F2337" s="42" t="s">
        <v>170</v>
      </c>
      <c r="H2337" s="211"/>
      <c r="I2337" s="211"/>
      <c r="J2337" s="211"/>
      <c r="K2337" s="211"/>
      <c r="L2337" s="211"/>
      <c r="M2337" s="211"/>
      <c r="N2337" s="211"/>
      <c r="O2337" s="211"/>
      <c r="P2337" s="211"/>
    </row>
    <row r="2338" spans="1:16" x14ac:dyDescent="0.25">
      <c r="A2338" s="189" t="s">
        <v>8759</v>
      </c>
      <c r="B2338" s="189" t="s">
        <v>8776</v>
      </c>
      <c r="C2338" s="189" t="s">
        <v>358</v>
      </c>
      <c r="D2338" t="s">
        <v>294</v>
      </c>
      <c r="E2338" t="s">
        <v>351</v>
      </c>
      <c r="F2338" s="42" t="s">
        <v>170</v>
      </c>
      <c r="H2338" s="211"/>
      <c r="I2338" s="211"/>
      <c r="J2338" s="211"/>
      <c r="K2338" s="211"/>
      <c r="L2338" s="211"/>
      <c r="M2338" s="211"/>
      <c r="N2338" s="211"/>
      <c r="O2338" s="211"/>
      <c r="P2338" s="211"/>
    </row>
    <row r="2339" spans="1:16" x14ac:dyDescent="0.25">
      <c r="A2339" s="189" t="s">
        <v>8759</v>
      </c>
      <c r="B2339" s="189" t="s">
        <v>8777</v>
      </c>
      <c r="C2339" s="189" t="s">
        <v>358</v>
      </c>
      <c r="D2339" t="s">
        <v>292</v>
      </c>
      <c r="E2339" t="s">
        <v>293</v>
      </c>
      <c r="F2339" s="42" t="s">
        <v>170</v>
      </c>
      <c r="H2339" s="211"/>
      <c r="I2339" s="211"/>
      <c r="J2339" s="211"/>
      <c r="K2339" s="211"/>
      <c r="L2339" s="211"/>
      <c r="M2339" s="211"/>
      <c r="N2339" s="211"/>
      <c r="O2339" s="211"/>
      <c r="P2339" s="211"/>
    </row>
    <row r="2340" spans="1:16" x14ac:dyDescent="0.25">
      <c r="A2340" s="189" t="s">
        <v>8759</v>
      </c>
      <c r="B2340" s="189" t="s">
        <v>8778</v>
      </c>
      <c r="C2340" s="189" t="s">
        <v>358</v>
      </c>
      <c r="D2340" t="s">
        <v>328</v>
      </c>
      <c r="E2340" t="s">
        <v>349</v>
      </c>
      <c r="F2340" s="42" t="s">
        <v>170</v>
      </c>
      <c r="H2340" s="211"/>
      <c r="I2340" s="211"/>
      <c r="J2340" s="211"/>
      <c r="K2340" s="211"/>
      <c r="L2340" s="211"/>
      <c r="M2340" s="211"/>
      <c r="N2340" s="211"/>
      <c r="O2340" s="211"/>
      <c r="P2340" s="211"/>
    </row>
    <row r="2341" spans="1:16" x14ac:dyDescent="0.25">
      <c r="A2341" s="189" t="s">
        <v>8759</v>
      </c>
      <c r="B2341" s="189" t="s">
        <v>8779</v>
      </c>
      <c r="C2341" s="189" t="s">
        <v>358</v>
      </c>
      <c r="D2341" t="s">
        <v>292</v>
      </c>
      <c r="E2341" t="s">
        <v>293</v>
      </c>
      <c r="F2341" s="42" t="s">
        <v>170</v>
      </c>
      <c r="H2341" s="211"/>
      <c r="I2341" s="211"/>
      <c r="J2341" s="211"/>
      <c r="K2341" s="211"/>
      <c r="L2341" s="211"/>
      <c r="M2341" s="211"/>
      <c r="N2341" s="211"/>
      <c r="O2341" s="211"/>
      <c r="P2341" s="211"/>
    </row>
    <row r="2342" spans="1:16" x14ac:dyDescent="0.25">
      <c r="A2342" s="189" t="s">
        <v>8759</v>
      </c>
      <c r="B2342" s="189" t="s">
        <v>8780</v>
      </c>
      <c r="C2342" s="189" t="s">
        <v>358</v>
      </c>
      <c r="D2342" t="s">
        <v>294</v>
      </c>
      <c r="E2342" t="s">
        <v>298</v>
      </c>
      <c r="F2342" s="42" t="s">
        <v>170</v>
      </c>
      <c r="H2342" s="211"/>
      <c r="I2342" s="211"/>
      <c r="J2342" s="211"/>
      <c r="K2342" s="211"/>
      <c r="L2342" s="211"/>
      <c r="M2342" s="211"/>
      <c r="N2342" s="211"/>
      <c r="O2342" s="211"/>
      <c r="P2342" s="211"/>
    </row>
    <row r="2343" spans="1:16" x14ac:dyDescent="0.25">
      <c r="A2343" s="189" t="s">
        <v>8759</v>
      </c>
      <c r="B2343" s="189" t="s">
        <v>8781</v>
      </c>
      <c r="C2343" s="189" t="s">
        <v>358</v>
      </c>
      <c r="D2343" t="s">
        <v>328</v>
      </c>
      <c r="E2343" t="s">
        <v>329</v>
      </c>
      <c r="F2343" s="42" t="s">
        <v>170</v>
      </c>
      <c r="H2343" s="211"/>
      <c r="I2343" s="211"/>
      <c r="J2343" s="211"/>
      <c r="K2343" s="211"/>
      <c r="L2343" s="211"/>
      <c r="M2343" s="211"/>
      <c r="N2343" s="211"/>
      <c r="O2343" s="211"/>
      <c r="P2343" s="211"/>
    </row>
    <row r="2344" spans="1:16" x14ac:dyDescent="0.25">
      <c r="A2344" s="189" t="s">
        <v>8759</v>
      </c>
      <c r="B2344" s="189" t="s">
        <v>8782</v>
      </c>
      <c r="C2344" s="189" t="s">
        <v>358</v>
      </c>
      <c r="D2344" t="s">
        <v>294</v>
      </c>
      <c r="E2344" t="s">
        <v>351</v>
      </c>
      <c r="F2344" s="42" t="s">
        <v>170</v>
      </c>
      <c r="H2344" s="211"/>
      <c r="I2344" s="211"/>
      <c r="J2344" s="211"/>
      <c r="K2344" s="211"/>
      <c r="L2344" s="211"/>
      <c r="M2344" s="211"/>
      <c r="N2344" s="211"/>
      <c r="O2344" s="211"/>
      <c r="P2344" s="211"/>
    </row>
    <row r="2345" spans="1:16" x14ac:dyDescent="0.25">
      <c r="A2345" s="189" t="s">
        <v>8759</v>
      </c>
      <c r="B2345" s="189" t="s">
        <v>8783</v>
      </c>
      <c r="C2345" s="189" t="s">
        <v>358</v>
      </c>
      <c r="D2345" t="s">
        <v>328</v>
      </c>
      <c r="E2345" t="s">
        <v>349</v>
      </c>
      <c r="F2345" s="42" t="s">
        <v>170</v>
      </c>
      <c r="H2345" s="211"/>
      <c r="I2345" s="211"/>
      <c r="J2345" s="211"/>
      <c r="K2345" s="211"/>
      <c r="L2345" s="211"/>
      <c r="M2345" s="211"/>
      <c r="N2345" s="211"/>
      <c r="O2345" s="211"/>
      <c r="P2345" s="211"/>
    </row>
    <row r="2346" spans="1:16" x14ac:dyDescent="0.25">
      <c r="A2346" s="189" t="s">
        <v>8759</v>
      </c>
      <c r="B2346" s="189" t="s">
        <v>8784</v>
      </c>
      <c r="C2346" s="189" t="s">
        <v>358</v>
      </c>
      <c r="D2346" t="s">
        <v>294</v>
      </c>
      <c r="E2346" t="s">
        <v>351</v>
      </c>
      <c r="F2346" s="42" t="s">
        <v>170</v>
      </c>
      <c r="H2346" s="211"/>
      <c r="I2346" s="211"/>
      <c r="J2346" s="211"/>
      <c r="K2346" s="211"/>
      <c r="L2346" s="211"/>
      <c r="M2346" s="211"/>
      <c r="N2346" s="211"/>
      <c r="O2346" s="211"/>
      <c r="P2346" s="211"/>
    </row>
    <row r="2347" spans="1:16" x14ac:dyDescent="0.25">
      <c r="A2347" s="189" t="s">
        <v>8759</v>
      </c>
      <c r="B2347" s="189" t="s">
        <v>8785</v>
      </c>
      <c r="C2347" s="189" t="s">
        <v>358</v>
      </c>
      <c r="D2347" t="s">
        <v>328</v>
      </c>
      <c r="E2347" t="s">
        <v>349</v>
      </c>
      <c r="F2347" s="42" t="s">
        <v>170</v>
      </c>
      <c r="H2347" s="211"/>
      <c r="I2347" s="211"/>
      <c r="J2347" s="211"/>
      <c r="K2347" s="211"/>
      <c r="L2347" s="211"/>
      <c r="M2347" s="211"/>
      <c r="N2347" s="211"/>
      <c r="O2347" s="211"/>
      <c r="P2347" s="211"/>
    </row>
    <row r="2348" spans="1:16" x14ac:dyDescent="0.25">
      <c r="A2348" s="189" t="s">
        <v>8759</v>
      </c>
      <c r="B2348" s="189" t="s">
        <v>8786</v>
      </c>
      <c r="C2348" s="189" t="s">
        <v>358</v>
      </c>
      <c r="D2348" t="s">
        <v>328</v>
      </c>
      <c r="E2348" t="s">
        <v>329</v>
      </c>
      <c r="F2348" s="42" t="s">
        <v>170</v>
      </c>
      <c r="H2348" s="211"/>
      <c r="I2348" s="211"/>
      <c r="J2348" s="211"/>
      <c r="K2348" s="211"/>
      <c r="L2348" s="211"/>
      <c r="M2348" s="211"/>
      <c r="N2348" s="211"/>
      <c r="O2348" s="211"/>
      <c r="P2348" s="211"/>
    </row>
    <row r="2349" spans="1:16" x14ac:dyDescent="0.25">
      <c r="A2349" s="189" t="s">
        <v>8759</v>
      </c>
      <c r="B2349" s="189" t="s">
        <v>8787</v>
      </c>
      <c r="C2349" s="189" t="s">
        <v>358</v>
      </c>
      <c r="D2349" t="s">
        <v>294</v>
      </c>
      <c r="E2349" t="s">
        <v>351</v>
      </c>
      <c r="F2349" s="42" t="s">
        <v>170</v>
      </c>
      <c r="H2349" s="211"/>
      <c r="I2349" s="211"/>
      <c r="J2349" s="211"/>
      <c r="K2349" s="211"/>
      <c r="L2349" s="211"/>
      <c r="M2349" s="211"/>
      <c r="N2349" s="211"/>
      <c r="O2349" s="211"/>
      <c r="P2349" s="211"/>
    </row>
    <row r="2350" spans="1:16" x14ac:dyDescent="0.25">
      <c r="A2350" s="189" t="s">
        <v>8759</v>
      </c>
      <c r="B2350" s="189" t="s">
        <v>8788</v>
      </c>
      <c r="C2350" s="189" t="s">
        <v>358</v>
      </c>
      <c r="D2350" t="s">
        <v>294</v>
      </c>
      <c r="E2350" t="s">
        <v>351</v>
      </c>
      <c r="F2350" s="42" t="s">
        <v>170</v>
      </c>
      <c r="H2350" s="211"/>
      <c r="I2350" s="211"/>
      <c r="J2350" s="211"/>
      <c r="K2350" s="211"/>
      <c r="L2350" s="211"/>
      <c r="M2350" s="211"/>
      <c r="N2350" s="211"/>
      <c r="O2350" s="211"/>
      <c r="P2350" s="211"/>
    </row>
    <row r="2351" spans="1:16" x14ac:dyDescent="0.25">
      <c r="A2351" s="189" t="s">
        <v>8759</v>
      </c>
      <c r="B2351" s="189" t="s">
        <v>8789</v>
      </c>
      <c r="C2351" s="189" t="s">
        <v>358</v>
      </c>
      <c r="D2351" t="s">
        <v>337</v>
      </c>
      <c r="E2351" t="s">
        <v>338</v>
      </c>
      <c r="F2351" s="42" t="s">
        <v>170</v>
      </c>
      <c r="H2351" s="211"/>
      <c r="I2351" s="211"/>
      <c r="J2351" s="211"/>
      <c r="K2351" s="211"/>
      <c r="L2351" s="211"/>
      <c r="M2351" s="211"/>
      <c r="N2351" s="211"/>
      <c r="O2351" s="211"/>
      <c r="P2351" s="211"/>
    </row>
    <row r="2352" spans="1:16" x14ac:dyDescent="0.25">
      <c r="A2352" s="189" t="s">
        <v>8759</v>
      </c>
      <c r="B2352" s="189" t="s">
        <v>8790</v>
      </c>
      <c r="C2352" s="189" t="s">
        <v>358</v>
      </c>
      <c r="D2352" t="s">
        <v>337</v>
      </c>
      <c r="E2352" t="s">
        <v>338</v>
      </c>
      <c r="F2352" s="42" t="s">
        <v>170</v>
      </c>
      <c r="H2352" s="211"/>
      <c r="I2352" s="211"/>
      <c r="J2352" s="211"/>
      <c r="K2352" s="211"/>
      <c r="L2352" s="211"/>
      <c r="M2352" s="211"/>
      <c r="N2352" s="211"/>
      <c r="O2352" s="211"/>
      <c r="P2352" s="211"/>
    </row>
    <row r="2353" spans="1:16" x14ac:dyDescent="0.25">
      <c r="A2353" s="189" t="s">
        <v>8759</v>
      </c>
      <c r="B2353" s="189" t="s">
        <v>8791</v>
      </c>
      <c r="C2353" s="189" t="s">
        <v>358</v>
      </c>
      <c r="D2353" t="s">
        <v>337</v>
      </c>
      <c r="E2353" t="s">
        <v>338</v>
      </c>
      <c r="F2353" s="42" t="s">
        <v>170</v>
      </c>
      <c r="H2353" s="211"/>
      <c r="I2353" s="211"/>
      <c r="J2353" s="211"/>
      <c r="K2353" s="211"/>
      <c r="L2353" s="211"/>
      <c r="M2353" s="211"/>
      <c r="N2353" s="211"/>
      <c r="O2353" s="211"/>
      <c r="P2353" s="211"/>
    </row>
    <row r="2354" spans="1:16" x14ac:dyDescent="0.25">
      <c r="A2354" s="189" t="s">
        <v>8759</v>
      </c>
      <c r="B2354" s="189" t="s">
        <v>8792</v>
      </c>
      <c r="C2354" s="189" t="s">
        <v>358</v>
      </c>
      <c r="D2354" t="s">
        <v>295</v>
      </c>
      <c r="E2354" t="s">
        <v>532</v>
      </c>
      <c r="F2354" s="42" t="s">
        <v>170</v>
      </c>
      <c r="H2354" s="211"/>
      <c r="I2354" s="211"/>
      <c r="J2354" s="211"/>
      <c r="K2354" s="211"/>
      <c r="L2354" s="211"/>
      <c r="M2354" s="211"/>
      <c r="N2354" s="211"/>
      <c r="O2354" s="211"/>
      <c r="P2354" s="211"/>
    </row>
    <row r="2355" spans="1:16" x14ac:dyDescent="0.25">
      <c r="A2355" s="189" t="s">
        <v>8759</v>
      </c>
      <c r="B2355" s="189" t="s">
        <v>8793</v>
      </c>
      <c r="C2355" s="189" t="s">
        <v>358</v>
      </c>
      <c r="D2355" t="s">
        <v>294</v>
      </c>
      <c r="E2355" t="s">
        <v>351</v>
      </c>
      <c r="F2355" s="42" t="s">
        <v>170</v>
      </c>
      <c r="H2355" s="211"/>
      <c r="I2355" s="211"/>
      <c r="J2355" s="211"/>
      <c r="K2355" s="211"/>
      <c r="L2355" s="211"/>
      <c r="M2355" s="211"/>
      <c r="N2355" s="211"/>
      <c r="O2355" s="211"/>
      <c r="P2355" s="211"/>
    </row>
    <row r="2356" spans="1:16" x14ac:dyDescent="0.25">
      <c r="A2356" s="189" t="s">
        <v>8759</v>
      </c>
      <c r="B2356" s="189" t="s">
        <v>8794</v>
      </c>
      <c r="C2356" s="189" t="s">
        <v>358</v>
      </c>
      <c r="D2356" t="s">
        <v>337</v>
      </c>
      <c r="E2356" t="s">
        <v>338</v>
      </c>
      <c r="F2356" s="42" t="s">
        <v>170</v>
      </c>
      <c r="H2356" s="211"/>
      <c r="I2356" s="211"/>
      <c r="J2356" s="211"/>
      <c r="K2356" s="211"/>
      <c r="L2356" s="211"/>
      <c r="M2356" s="211"/>
      <c r="N2356" s="211"/>
      <c r="O2356" s="211"/>
      <c r="P2356" s="211"/>
    </row>
    <row r="2357" spans="1:16" x14ac:dyDescent="0.25">
      <c r="A2357" s="189" t="s">
        <v>8759</v>
      </c>
      <c r="B2357" s="189" t="s">
        <v>8795</v>
      </c>
      <c r="C2357" s="189" t="s">
        <v>358</v>
      </c>
      <c r="D2357" t="s">
        <v>296</v>
      </c>
      <c r="E2357" t="s">
        <v>336</v>
      </c>
      <c r="F2357" s="42" t="s">
        <v>170</v>
      </c>
      <c r="H2357" s="211"/>
      <c r="I2357" s="211"/>
      <c r="J2357" s="211"/>
      <c r="K2357" s="211"/>
      <c r="L2357" s="211"/>
      <c r="M2357" s="211"/>
      <c r="N2357" s="211"/>
      <c r="O2357" s="211"/>
      <c r="P2357" s="211"/>
    </row>
    <row r="2358" spans="1:16" x14ac:dyDescent="0.25">
      <c r="A2358" s="189" t="s">
        <v>8759</v>
      </c>
      <c r="B2358" s="189" t="s">
        <v>8796</v>
      </c>
      <c r="C2358" s="189" t="s">
        <v>358</v>
      </c>
      <c r="D2358" t="s">
        <v>337</v>
      </c>
      <c r="E2358" t="s">
        <v>338</v>
      </c>
      <c r="F2358" s="42" t="s">
        <v>170</v>
      </c>
      <c r="H2358" s="211"/>
      <c r="I2358" s="211"/>
      <c r="J2358" s="211"/>
      <c r="K2358" s="211"/>
      <c r="L2358" s="211"/>
      <c r="M2358" s="211"/>
      <c r="N2358" s="211"/>
      <c r="O2358" s="211"/>
      <c r="P2358" s="211"/>
    </row>
    <row r="2359" spans="1:16" x14ac:dyDescent="0.25">
      <c r="A2359" s="189" t="s">
        <v>8759</v>
      </c>
      <c r="B2359" s="189" t="s">
        <v>8797</v>
      </c>
      <c r="C2359" s="189" t="s">
        <v>358</v>
      </c>
      <c r="D2359" t="s">
        <v>337</v>
      </c>
      <c r="E2359" t="s">
        <v>338</v>
      </c>
      <c r="F2359" s="42" t="s">
        <v>170</v>
      </c>
      <c r="H2359" s="211"/>
      <c r="I2359" s="211"/>
      <c r="J2359" s="211"/>
      <c r="K2359" s="211"/>
      <c r="L2359" s="211"/>
      <c r="M2359" s="211"/>
      <c r="N2359" s="211"/>
      <c r="O2359" s="211"/>
      <c r="P2359" s="211"/>
    </row>
    <row r="2360" spans="1:16" x14ac:dyDescent="0.25">
      <c r="A2360" s="189" t="s">
        <v>8759</v>
      </c>
      <c r="B2360" s="189" t="s">
        <v>8798</v>
      </c>
      <c r="C2360" s="189" t="s">
        <v>358</v>
      </c>
      <c r="D2360" t="s">
        <v>296</v>
      </c>
      <c r="E2360" t="s">
        <v>297</v>
      </c>
      <c r="F2360" s="42" t="s">
        <v>170</v>
      </c>
      <c r="H2360" s="211"/>
      <c r="I2360" s="211"/>
      <c r="J2360" s="211"/>
      <c r="K2360" s="211"/>
      <c r="L2360" s="211"/>
      <c r="M2360" s="211"/>
      <c r="N2360" s="211"/>
      <c r="O2360" s="211"/>
      <c r="P2360" s="211"/>
    </row>
    <row r="2361" spans="1:16" x14ac:dyDescent="0.25">
      <c r="A2361" s="189" t="s">
        <v>8759</v>
      </c>
      <c r="B2361" s="189" t="s">
        <v>8799</v>
      </c>
      <c r="C2361" s="189" t="s">
        <v>358</v>
      </c>
      <c r="D2361" t="s">
        <v>337</v>
      </c>
      <c r="E2361" t="s">
        <v>338</v>
      </c>
      <c r="F2361" s="42" t="s">
        <v>170</v>
      </c>
      <c r="H2361" s="211"/>
      <c r="I2361" s="211"/>
      <c r="J2361" s="211"/>
      <c r="K2361" s="211"/>
      <c r="L2361" s="211"/>
      <c r="M2361" s="211"/>
      <c r="N2361" s="211"/>
      <c r="O2361" s="211"/>
      <c r="P2361" s="211"/>
    </row>
    <row r="2362" spans="1:16" x14ac:dyDescent="0.25">
      <c r="A2362" s="189" t="s">
        <v>8759</v>
      </c>
      <c r="B2362" s="189" t="s">
        <v>8800</v>
      </c>
      <c r="C2362" s="189" t="s">
        <v>358</v>
      </c>
      <c r="D2362" t="s">
        <v>296</v>
      </c>
      <c r="E2362" t="s">
        <v>297</v>
      </c>
      <c r="F2362" s="42" t="s">
        <v>170</v>
      </c>
      <c r="H2362" s="211"/>
      <c r="I2362" s="211"/>
      <c r="J2362" s="211"/>
      <c r="K2362" s="211"/>
      <c r="L2362" s="211"/>
      <c r="M2362" s="211"/>
      <c r="N2362" s="211"/>
      <c r="O2362" s="211"/>
      <c r="P2362" s="211"/>
    </row>
    <row r="2363" spans="1:16" x14ac:dyDescent="0.25">
      <c r="A2363" s="189" t="s">
        <v>8759</v>
      </c>
      <c r="B2363" s="189" t="s">
        <v>8801</v>
      </c>
      <c r="C2363" s="189" t="s">
        <v>358</v>
      </c>
      <c r="D2363" t="s">
        <v>337</v>
      </c>
      <c r="E2363" t="s">
        <v>338</v>
      </c>
      <c r="F2363" s="42" t="s">
        <v>170</v>
      </c>
      <c r="H2363" s="211"/>
      <c r="I2363" s="211"/>
      <c r="J2363" s="211"/>
      <c r="K2363" s="211"/>
      <c r="L2363" s="211"/>
      <c r="M2363" s="211"/>
      <c r="N2363" s="211"/>
      <c r="O2363" s="211"/>
      <c r="P2363" s="211"/>
    </row>
    <row r="2364" spans="1:16" x14ac:dyDescent="0.25">
      <c r="A2364" s="189" t="s">
        <v>8759</v>
      </c>
      <c r="B2364" s="189" t="s">
        <v>8802</v>
      </c>
      <c r="C2364" s="189" t="s">
        <v>358</v>
      </c>
      <c r="D2364" t="s">
        <v>337</v>
      </c>
      <c r="E2364" t="s">
        <v>338</v>
      </c>
      <c r="F2364" s="42" t="s">
        <v>170</v>
      </c>
      <c r="H2364" s="211"/>
      <c r="I2364" s="211"/>
      <c r="J2364" s="211"/>
      <c r="K2364" s="211"/>
      <c r="L2364" s="211"/>
      <c r="M2364" s="211"/>
      <c r="N2364" s="211"/>
      <c r="O2364" s="211"/>
      <c r="P2364" s="211"/>
    </row>
    <row r="2365" spans="1:16" x14ac:dyDescent="0.25">
      <c r="A2365" s="189" t="s">
        <v>8759</v>
      </c>
      <c r="B2365" s="189" t="s">
        <v>8803</v>
      </c>
      <c r="C2365" s="189" t="s">
        <v>358</v>
      </c>
      <c r="D2365" t="s">
        <v>294</v>
      </c>
      <c r="E2365" t="s">
        <v>351</v>
      </c>
      <c r="F2365" s="42" t="s">
        <v>170</v>
      </c>
      <c r="H2365" s="211"/>
      <c r="I2365" s="211"/>
      <c r="J2365" s="211"/>
      <c r="K2365" s="211"/>
      <c r="L2365" s="211"/>
      <c r="M2365" s="211"/>
      <c r="N2365" s="211"/>
      <c r="O2365" s="211"/>
      <c r="P2365" s="211"/>
    </row>
    <row r="2366" spans="1:16" x14ac:dyDescent="0.25">
      <c r="A2366" s="189" t="s">
        <v>8759</v>
      </c>
      <c r="B2366" s="189" t="s">
        <v>8804</v>
      </c>
      <c r="C2366" s="189" t="s">
        <v>358</v>
      </c>
      <c r="D2366" t="s">
        <v>296</v>
      </c>
      <c r="E2366" t="s">
        <v>336</v>
      </c>
      <c r="F2366" s="42" t="s">
        <v>170</v>
      </c>
      <c r="H2366" s="211"/>
      <c r="I2366" s="211"/>
      <c r="J2366" s="211"/>
      <c r="K2366" s="211"/>
      <c r="L2366" s="211"/>
      <c r="M2366" s="211"/>
      <c r="N2366" s="211"/>
      <c r="O2366" s="211"/>
      <c r="P2366" s="211"/>
    </row>
    <row r="2367" spans="1:16" x14ac:dyDescent="0.25">
      <c r="A2367" s="189" t="s">
        <v>8759</v>
      </c>
      <c r="B2367" s="189" t="s">
        <v>8805</v>
      </c>
      <c r="C2367" s="189" t="s">
        <v>358</v>
      </c>
      <c r="D2367" t="s">
        <v>330</v>
      </c>
      <c r="E2367" t="s">
        <v>561</v>
      </c>
      <c r="F2367" s="42" t="s">
        <v>170</v>
      </c>
      <c r="H2367" s="211"/>
      <c r="I2367" s="211"/>
      <c r="J2367" s="211"/>
      <c r="K2367" s="211"/>
      <c r="L2367" s="211"/>
      <c r="M2367" s="211"/>
      <c r="N2367" s="211"/>
      <c r="O2367" s="211"/>
      <c r="P2367" s="211"/>
    </row>
    <row r="2368" spans="1:16" x14ac:dyDescent="0.25">
      <c r="A2368" s="189" t="s">
        <v>8759</v>
      </c>
      <c r="B2368" s="189" t="s">
        <v>8806</v>
      </c>
      <c r="C2368" s="189" t="s">
        <v>358</v>
      </c>
      <c r="D2368" t="s">
        <v>292</v>
      </c>
      <c r="E2368" t="s">
        <v>293</v>
      </c>
      <c r="F2368" s="42" t="s">
        <v>170</v>
      </c>
      <c r="H2368" s="211"/>
      <c r="I2368" s="211"/>
      <c r="J2368" s="211"/>
      <c r="K2368" s="211"/>
      <c r="L2368" s="211"/>
      <c r="M2368" s="211"/>
      <c r="N2368" s="211"/>
      <c r="O2368" s="211"/>
      <c r="P2368" s="211"/>
    </row>
    <row r="2369" spans="1:16" x14ac:dyDescent="0.25">
      <c r="A2369" s="189" t="s">
        <v>8759</v>
      </c>
      <c r="B2369" s="189" t="s">
        <v>8807</v>
      </c>
      <c r="C2369" s="189" t="s">
        <v>358</v>
      </c>
      <c r="D2369" t="s">
        <v>330</v>
      </c>
      <c r="E2369" t="s">
        <v>561</v>
      </c>
      <c r="F2369" s="42" t="s">
        <v>170</v>
      </c>
      <c r="H2369" s="211"/>
      <c r="I2369" s="211"/>
      <c r="J2369" s="211"/>
      <c r="K2369" s="211"/>
      <c r="L2369" s="211"/>
      <c r="M2369" s="211"/>
      <c r="N2369" s="211"/>
      <c r="O2369" s="211"/>
      <c r="P2369" s="211"/>
    </row>
    <row r="2370" spans="1:16" x14ac:dyDescent="0.25">
      <c r="A2370" s="189" t="s">
        <v>8759</v>
      </c>
      <c r="B2370" s="189" t="s">
        <v>8808</v>
      </c>
      <c r="C2370" s="189" t="s">
        <v>358</v>
      </c>
      <c r="D2370" t="s">
        <v>330</v>
      </c>
      <c r="E2370" t="s">
        <v>561</v>
      </c>
      <c r="F2370" s="42" t="s">
        <v>170</v>
      </c>
      <c r="H2370" s="211"/>
      <c r="I2370" s="211"/>
      <c r="J2370" s="211"/>
      <c r="K2370" s="211"/>
      <c r="L2370" s="211"/>
      <c r="M2370" s="211"/>
      <c r="N2370" s="211"/>
      <c r="O2370" s="211"/>
      <c r="P2370" s="211"/>
    </row>
    <row r="2371" spans="1:16" x14ac:dyDescent="0.25">
      <c r="A2371" s="189" t="s">
        <v>8759</v>
      </c>
      <c r="B2371" s="189" t="s">
        <v>8809</v>
      </c>
      <c r="C2371" s="189" t="s">
        <v>358</v>
      </c>
      <c r="D2371" t="s">
        <v>295</v>
      </c>
      <c r="E2371" t="s">
        <v>532</v>
      </c>
      <c r="F2371" s="42" t="s">
        <v>170</v>
      </c>
      <c r="H2371" s="211"/>
      <c r="I2371" s="211"/>
      <c r="J2371" s="211"/>
      <c r="K2371" s="211"/>
      <c r="L2371" s="211"/>
      <c r="M2371" s="211"/>
      <c r="N2371" s="211"/>
      <c r="O2371" s="211"/>
      <c r="P2371" s="211"/>
    </row>
    <row r="2372" spans="1:16" x14ac:dyDescent="0.25">
      <c r="A2372" s="189" t="s">
        <v>8759</v>
      </c>
      <c r="B2372" s="189" t="s">
        <v>8810</v>
      </c>
      <c r="C2372" s="189" t="s">
        <v>358</v>
      </c>
      <c r="D2372" t="s">
        <v>294</v>
      </c>
      <c r="E2372" t="s">
        <v>351</v>
      </c>
      <c r="F2372" s="42" t="s">
        <v>170</v>
      </c>
      <c r="H2372" s="211"/>
      <c r="I2372" s="211"/>
      <c r="J2372" s="211"/>
      <c r="K2372" s="211"/>
      <c r="L2372" s="211"/>
      <c r="M2372" s="211"/>
      <c r="N2372" s="211"/>
      <c r="O2372" s="211"/>
      <c r="P2372" s="211"/>
    </row>
    <row r="2373" spans="1:16" x14ac:dyDescent="0.25">
      <c r="A2373" s="189" t="s">
        <v>8759</v>
      </c>
      <c r="B2373" s="189" t="s">
        <v>8811</v>
      </c>
      <c r="C2373" s="189" t="s">
        <v>358</v>
      </c>
      <c r="D2373" t="s">
        <v>330</v>
      </c>
      <c r="E2373" t="s">
        <v>561</v>
      </c>
      <c r="F2373" s="42" t="s">
        <v>170</v>
      </c>
      <c r="H2373" s="211"/>
      <c r="I2373" s="211"/>
      <c r="J2373" s="211"/>
      <c r="K2373" s="211"/>
      <c r="L2373" s="211"/>
      <c r="M2373" s="211"/>
      <c r="N2373" s="211"/>
      <c r="O2373" s="211"/>
      <c r="P2373" s="211"/>
    </row>
    <row r="2374" spans="1:16" x14ac:dyDescent="0.25">
      <c r="A2374" s="189" t="s">
        <v>8759</v>
      </c>
      <c r="B2374" s="189" t="s">
        <v>8812</v>
      </c>
      <c r="C2374" s="189" t="s">
        <v>358</v>
      </c>
      <c r="D2374" t="s">
        <v>330</v>
      </c>
      <c r="E2374" t="s">
        <v>561</v>
      </c>
      <c r="F2374" s="42" t="s">
        <v>170</v>
      </c>
      <c r="H2374" s="211"/>
      <c r="I2374" s="211"/>
      <c r="J2374" s="211"/>
      <c r="K2374" s="211"/>
      <c r="L2374" s="211"/>
      <c r="M2374" s="211"/>
      <c r="N2374" s="211"/>
      <c r="O2374" s="211"/>
      <c r="P2374" s="211"/>
    </row>
    <row r="2375" spans="1:16" x14ac:dyDescent="0.25">
      <c r="A2375" s="189" t="s">
        <v>8759</v>
      </c>
      <c r="B2375" s="189" t="s">
        <v>8813</v>
      </c>
      <c r="C2375" s="189" t="s">
        <v>358</v>
      </c>
      <c r="D2375" t="s">
        <v>330</v>
      </c>
      <c r="E2375" t="s">
        <v>561</v>
      </c>
      <c r="F2375" s="42" t="s">
        <v>170</v>
      </c>
      <c r="H2375" s="211"/>
      <c r="I2375" s="211"/>
      <c r="J2375" s="211"/>
      <c r="K2375" s="211"/>
      <c r="L2375" s="211"/>
      <c r="M2375" s="211"/>
      <c r="N2375" s="211"/>
      <c r="O2375" s="211"/>
      <c r="P2375" s="211"/>
    </row>
    <row r="2376" spans="1:16" x14ac:dyDescent="0.25">
      <c r="A2376" s="189" t="s">
        <v>8759</v>
      </c>
      <c r="B2376" s="189" t="s">
        <v>8814</v>
      </c>
      <c r="C2376" s="189" t="s">
        <v>358</v>
      </c>
      <c r="D2376" t="s">
        <v>343</v>
      </c>
      <c r="E2376" t="s">
        <v>6106</v>
      </c>
      <c r="F2376" s="42" t="s">
        <v>170</v>
      </c>
      <c r="H2376" s="211"/>
      <c r="I2376" s="211"/>
      <c r="J2376" s="211"/>
      <c r="K2376" s="211"/>
      <c r="L2376" s="211"/>
      <c r="M2376" s="211"/>
      <c r="N2376" s="211"/>
      <c r="O2376" s="211"/>
      <c r="P2376" s="211"/>
    </row>
    <row r="2377" spans="1:16" x14ac:dyDescent="0.25">
      <c r="A2377" s="189" t="s">
        <v>8759</v>
      </c>
      <c r="B2377" s="189" t="s">
        <v>8815</v>
      </c>
      <c r="C2377" s="189" t="s">
        <v>358</v>
      </c>
      <c r="D2377" t="s">
        <v>296</v>
      </c>
      <c r="E2377" t="s">
        <v>336</v>
      </c>
      <c r="F2377" s="42" t="s">
        <v>170</v>
      </c>
      <c r="H2377" s="211"/>
      <c r="I2377" s="211"/>
      <c r="J2377" s="211"/>
      <c r="K2377" s="211"/>
      <c r="L2377" s="211"/>
      <c r="M2377" s="211"/>
      <c r="N2377" s="211"/>
      <c r="O2377" s="211"/>
      <c r="P2377" s="211"/>
    </row>
    <row r="2378" spans="1:16" x14ac:dyDescent="0.25">
      <c r="A2378" s="189" t="s">
        <v>8759</v>
      </c>
      <c r="B2378" s="189" t="s">
        <v>8816</v>
      </c>
      <c r="C2378" s="189" t="s">
        <v>358</v>
      </c>
      <c r="D2378" t="s">
        <v>296</v>
      </c>
      <c r="E2378" t="s">
        <v>336</v>
      </c>
      <c r="F2378" s="42" t="s">
        <v>170</v>
      </c>
      <c r="H2378" s="211"/>
      <c r="I2378" s="211"/>
      <c r="J2378" s="211"/>
      <c r="K2378" s="211"/>
      <c r="L2378" s="211"/>
      <c r="M2378" s="211"/>
      <c r="N2378" s="211"/>
      <c r="O2378" s="211"/>
      <c r="P2378" s="211"/>
    </row>
    <row r="2379" spans="1:16" x14ac:dyDescent="0.25">
      <c r="A2379" s="189" t="s">
        <v>8759</v>
      </c>
      <c r="B2379" s="189" t="s">
        <v>8817</v>
      </c>
      <c r="C2379" s="189" t="s">
        <v>358</v>
      </c>
      <c r="D2379" t="s">
        <v>330</v>
      </c>
      <c r="E2379" t="s">
        <v>561</v>
      </c>
      <c r="F2379" s="42" t="s">
        <v>170</v>
      </c>
      <c r="H2379" s="211"/>
      <c r="I2379" s="211"/>
      <c r="J2379" s="211"/>
      <c r="K2379" s="211"/>
      <c r="L2379" s="211"/>
      <c r="M2379" s="211"/>
      <c r="N2379" s="211"/>
      <c r="O2379" s="211"/>
      <c r="P2379" s="211"/>
    </row>
    <row r="2380" spans="1:16" x14ac:dyDescent="0.25">
      <c r="A2380" s="189" t="s">
        <v>8759</v>
      </c>
      <c r="B2380" s="189" t="s">
        <v>8818</v>
      </c>
      <c r="C2380" s="189" t="s">
        <v>358</v>
      </c>
      <c r="D2380" t="s">
        <v>295</v>
      </c>
      <c r="E2380" t="s">
        <v>532</v>
      </c>
      <c r="F2380" s="42" t="s">
        <v>170</v>
      </c>
      <c r="H2380" s="211"/>
      <c r="I2380" s="211"/>
      <c r="J2380" s="211"/>
      <c r="K2380" s="211"/>
      <c r="L2380" s="211"/>
      <c r="M2380" s="211"/>
      <c r="N2380" s="211"/>
      <c r="O2380" s="211"/>
      <c r="P2380" s="211"/>
    </row>
    <row r="2381" spans="1:16" x14ac:dyDescent="0.25">
      <c r="A2381" s="189" t="s">
        <v>8759</v>
      </c>
      <c r="B2381" s="189" t="s">
        <v>8819</v>
      </c>
      <c r="C2381" s="189" t="s">
        <v>358</v>
      </c>
      <c r="D2381" t="s">
        <v>301</v>
      </c>
      <c r="E2381" t="s">
        <v>344</v>
      </c>
      <c r="F2381" s="42" t="s">
        <v>170</v>
      </c>
      <c r="H2381" s="211"/>
      <c r="I2381" s="211"/>
      <c r="J2381" s="211"/>
      <c r="K2381" s="211"/>
      <c r="L2381" s="211"/>
      <c r="M2381" s="211"/>
      <c r="N2381" s="211"/>
      <c r="O2381" s="211"/>
      <c r="P2381" s="211"/>
    </row>
    <row r="2382" spans="1:16" x14ac:dyDescent="0.25">
      <c r="A2382" s="189" t="s">
        <v>8759</v>
      </c>
      <c r="B2382" s="189" t="s">
        <v>8820</v>
      </c>
      <c r="C2382" s="189" t="s">
        <v>358</v>
      </c>
      <c r="D2382" t="s">
        <v>339</v>
      </c>
      <c r="E2382" t="s">
        <v>340</v>
      </c>
      <c r="F2382" s="42" t="s">
        <v>170</v>
      </c>
      <c r="H2382" s="211"/>
      <c r="I2382" s="211"/>
      <c r="J2382" s="211"/>
      <c r="K2382" s="211"/>
      <c r="L2382" s="211"/>
      <c r="M2382" s="211"/>
      <c r="N2382" s="211"/>
      <c r="O2382" s="211"/>
      <c r="P2382" s="211"/>
    </row>
    <row r="2383" spans="1:16" x14ac:dyDescent="0.25">
      <c r="A2383" s="189" t="s">
        <v>8759</v>
      </c>
      <c r="B2383" s="189" t="s">
        <v>8821</v>
      </c>
      <c r="C2383" s="189" t="s">
        <v>358</v>
      </c>
      <c r="D2383" t="s">
        <v>339</v>
      </c>
      <c r="E2383" t="s">
        <v>340</v>
      </c>
      <c r="F2383" s="42" t="s">
        <v>170</v>
      </c>
      <c r="H2383" s="211"/>
      <c r="I2383" s="211"/>
      <c r="J2383" s="211"/>
      <c r="K2383" s="211"/>
      <c r="L2383" s="211"/>
      <c r="M2383" s="211"/>
      <c r="N2383" s="211"/>
      <c r="O2383" s="211"/>
      <c r="P2383" s="211"/>
    </row>
    <row r="2384" spans="1:16" x14ac:dyDescent="0.25">
      <c r="A2384" s="189" t="s">
        <v>8759</v>
      </c>
      <c r="B2384" s="189" t="s">
        <v>8822</v>
      </c>
      <c r="C2384" s="189" t="s">
        <v>358</v>
      </c>
      <c r="D2384" t="s">
        <v>328</v>
      </c>
      <c r="E2384" t="s">
        <v>329</v>
      </c>
      <c r="F2384" s="42" t="s">
        <v>170</v>
      </c>
      <c r="H2384" s="211"/>
      <c r="I2384" s="211"/>
      <c r="J2384" s="211"/>
      <c r="K2384" s="211"/>
      <c r="L2384" s="211"/>
      <c r="M2384" s="211"/>
      <c r="N2384" s="211"/>
      <c r="O2384" s="211"/>
      <c r="P2384" s="211"/>
    </row>
    <row r="2385" spans="1:16" x14ac:dyDescent="0.25">
      <c r="A2385" s="189" t="s">
        <v>8759</v>
      </c>
      <c r="B2385" s="189" t="s">
        <v>8823</v>
      </c>
      <c r="C2385" s="189" t="s">
        <v>358</v>
      </c>
      <c r="D2385" t="s">
        <v>292</v>
      </c>
      <c r="E2385" t="s">
        <v>293</v>
      </c>
      <c r="F2385" s="42" t="s">
        <v>170</v>
      </c>
      <c r="H2385" s="211"/>
      <c r="I2385" s="211"/>
      <c r="J2385" s="211"/>
      <c r="K2385" s="211"/>
      <c r="L2385" s="211"/>
      <c r="M2385" s="211"/>
      <c r="N2385" s="211"/>
      <c r="O2385" s="211"/>
      <c r="P2385" s="211"/>
    </row>
    <row r="2386" spans="1:16" x14ac:dyDescent="0.25">
      <c r="A2386" s="189" t="s">
        <v>8759</v>
      </c>
      <c r="B2386" s="189" t="s">
        <v>8824</v>
      </c>
      <c r="C2386" s="189" t="s">
        <v>358</v>
      </c>
      <c r="D2386" t="s">
        <v>292</v>
      </c>
      <c r="E2386" t="s">
        <v>293</v>
      </c>
      <c r="F2386" s="42" t="s">
        <v>170</v>
      </c>
      <c r="H2386" s="211"/>
      <c r="I2386" s="211"/>
      <c r="J2386" s="211"/>
      <c r="K2386" s="211"/>
      <c r="L2386" s="211"/>
      <c r="M2386" s="211"/>
      <c r="N2386" s="211"/>
      <c r="O2386" s="211"/>
      <c r="P2386" s="211"/>
    </row>
    <row r="2387" spans="1:16" x14ac:dyDescent="0.25">
      <c r="A2387" s="189" t="s">
        <v>8759</v>
      </c>
      <c r="B2387" s="189" t="s">
        <v>8825</v>
      </c>
      <c r="C2387" s="189" t="s">
        <v>358</v>
      </c>
      <c r="D2387" t="s">
        <v>292</v>
      </c>
      <c r="E2387" t="s">
        <v>293</v>
      </c>
      <c r="F2387" s="42" t="s">
        <v>170</v>
      </c>
      <c r="H2387" s="211"/>
      <c r="I2387" s="211"/>
      <c r="J2387" s="211"/>
      <c r="K2387" s="211"/>
      <c r="L2387" s="211"/>
      <c r="M2387" s="211"/>
      <c r="N2387" s="211"/>
      <c r="O2387" s="211"/>
      <c r="P2387" s="211"/>
    </row>
    <row r="2388" spans="1:16" x14ac:dyDescent="0.25">
      <c r="A2388" s="189" t="s">
        <v>8759</v>
      </c>
      <c r="B2388" s="189" t="s">
        <v>8826</v>
      </c>
      <c r="C2388" s="189" t="s">
        <v>358</v>
      </c>
      <c r="D2388" t="s">
        <v>332</v>
      </c>
      <c r="E2388" t="s">
        <v>333</v>
      </c>
      <c r="F2388" s="42" t="s">
        <v>170</v>
      </c>
      <c r="H2388" s="211"/>
      <c r="I2388" s="211"/>
      <c r="J2388" s="211"/>
      <c r="K2388" s="211"/>
      <c r="L2388" s="211"/>
      <c r="M2388" s="211"/>
      <c r="N2388" s="211"/>
      <c r="O2388" s="211"/>
      <c r="P2388" s="211"/>
    </row>
    <row r="2389" spans="1:16" x14ac:dyDescent="0.25">
      <c r="A2389" s="189" t="s">
        <v>8759</v>
      </c>
      <c r="B2389" s="189" t="s">
        <v>8827</v>
      </c>
      <c r="C2389" s="189" t="s">
        <v>358</v>
      </c>
      <c r="D2389" t="s">
        <v>292</v>
      </c>
      <c r="E2389" t="s">
        <v>350</v>
      </c>
      <c r="F2389" s="42" t="s">
        <v>170</v>
      </c>
      <c r="H2389" s="211"/>
      <c r="I2389" s="211"/>
      <c r="J2389" s="211"/>
      <c r="K2389" s="211"/>
      <c r="L2389" s="211"/>
      <c r="M2389" s="211"/>
      <c r="N2389" s="211"/>
      <c r="O2389" s="211"/>
      <c r="P2389" s="211"/>
    </row>
    <row r="2390" spans="1:16" x14ac:dyDescent="0.25">
      <c r="A2390" s="189" t="s">
        <v>8759</v>
      </c>
      <c r="B2390" s="189" t="s">
        <v>8828</v>
      </c>
      <c r="C2390" s="189" t="s">
        <v>358</v>
      </c>
      <c r="D2390" t="s">
        <v>296</v>
      </c>
      <c r="E2390" t="s">
        <v>336</v>
      </c>
      <c r="F2390" s="42" t="s">
        <v>170</v>
      </c>
      <c r="H2390" s="211"/>
      <c r="I2390" s="211"/>
      <c r="J2390" s="211"/>
      <c r="K2390" s="211"/>
      <c r="L2390" s="211"/>
      <c r="M2390" s="211"/>
      <c r="N2390" s="211"/>
      <c r="O2390" s="211"/>
      <c r="P2390" s="211"/>
    </row>
    <row r="2391" spans="1:16" x14ac:dyDescent="0.25">
      <c r="A2391" s="189" t="s">
        <v>8759</v>
      </c>
      <c r="B2391" s="189" t="s">
        <v>8829</v>
      </c>
      <c r="C2391" s="189" t="s">
        <v>358</v>
      </c>
      <c r="D2391" t="s">
        <v>294</v>
      </c>
      <c r="E2391" t="s">
        <v>298</v>
      </c>
      <c r="F2391" s="42" t="s">
        <v>170</v>
      </c>
      <c r="H2391" s="211"/>
      <c r="I2391" s="211"/>
      <c r="J2391" s="211"/>
      <c r="K2391" s="211"/>
      <c r="L2391" s="211"/>
      <c r="M2391" s="211"/>
      <c r="N2391" s="211"/>
      <c r="O2391" s="211"/>
      <c r="P2391" s="211"/>
    </row>
    <row r="2392" spans="1:16" x14ac:dyDescent="0.25">
      <c r="A2392" s="189" t="s">
        <v>8759</v>
      </c>
      <c r="B2392" s="189" t="s">
        <v>8830</v>
      </c>
      <c r="C2392" s="189" t="s">
        <v>358</v>
      </c>
      <c r="D2392" t="s">
        <v>301</v>
      </c>
      <c r="E2392" t="s">
        <v>344</v>
      </c>
      <c r="F2392" s="42" t="s">
        <v>170</v>
      </c>
      <c r="H2392" s="211"/>
      <c r="I2392" s="211"/>
      <c r="J2392" s="211"/>
      <c r="K2392" s="211"/>
      <c r="L2392" s="211"/>
      <c r="M2392" s="211"/>
      <c r="N2392" s="211"/>
      <c r="O2392" s="211"/>
      <c r="P2392" s="211"/>
    </row>
    <row r="2393" spans="1:16" x14ac:dyDescent="0.25">
      <c r="A2393" s="189" t="s">
        <v>8759</v>
      </c>
      <c r="B2393" s="189" t="s">
        <v>8831</v>
      </c>
      <c r="C2393" s="189" t="s">
        <v>358</v>
      </c>
      <c r="D2393" t="s">
        <v>328</v>
      </c>
      <c r="E2393" t="s">
        <v>329</v>
      </c>
      <c r="F2393" s="42" t="s">
        <v>170</v>
      </c>
      <c r="H2393" s="211"/>
      <c r="I2393" s="211"/>
      <c r="J2393" s="211"/>
      <c r="K2393" s="211"/>
      <c r="L2393" s="211"/>
      <c r="M2393" s="211"/>
      <c r="N2393" s="211"/>
      <c r="O2393" s="211"/>
      <c r="P2393" s="211"/>
    </row>
    <row r="2394" spans="1:16" x14ac:dyDescent="0.25">
      <c r="A2394" s="189" t="s">
        <v>8759</v>
      </c>
      <c r="B2394" s="189" t="s">
        <v>8832</v>
      </c>
      <c r="C2394" s="189" t="s">
        <v>358</v>
      </c>
      <c r="D2394" t="s">
        <v>295</v>
      </c>
      <c r="E2394" t="s">
        <v>306</v>
      </c>
      <c r="F2394" s="42" t="s">
        <v>170</v>
      </c>
      <c r="H2394" s="211"/>
      <c r="I2394" s="211"/>
      <c r="J2394" s="211"/>
      <c r="K2394" s="211"/>
      <c r="L2394" s="211"/>
      <c r="M2394" s="211"/>
      <c r="N2394" s="211"/>
      <c r="O2394" s="211"/>
      <c r="P2394" s="211"/>
    </row>
    <row r="2395" spans="1:16" x14ac:dyDescent="0.25">
      <c r="A2395" s="189" t="s">
        <v>8759</v>
      </c>
      <c r="B2395" s="189" t="s">
        <v>8833</v>
      </c>
      <c r="C2395" s="189" t="s">
        <v>358</v>
      </c>
      <c r="D2395" t="s">
        <v>296</v>
      </c>
      <c r="E2395" t="s">
        <v>336</v>
      </c>
      <c r="F2395" s="42" t="s">
        <v>170</v>
      </c>
      <c r="H2395" s="211"/>
      <c r="I2395" s="211"/>
      <c r="J2395" s="211"/>
      <c r="K2395" s="211"/>
      <c r="L2395" s="211"/>
      <c r="M2395" s="211"/>
      <c r="N2395" s="211"/>
      <c r="O2395" s="211"/>
      <c r="P2395" s="211"/>
    </row>
    <row r="2396" spans="1:16" x14ac:dyDescent="0.25">
      <c r="A2396" s="189" t="s">
        <v>8759</v>
      </c>
      <c r="B2396" s="189" t="s">
        <v>8834</v>
      </c>
      <c r="C2396" s="189" t="s">
        <v>358</v>
      </c>
      <c r="D2396" t="s">
        <v>296</v>
      </c>
      <c r="E2396" t="s">
        <v>336</v>
      </c>
      <c r="F2396" s="42" t="s">
        <v>170</v>
      </c>
      <c r="H2396" s="211"/>
      <c r="I2396" s="211"/>
      <c r="J2396" s="211"/>
      <c r="K2396" s="211"/>
      <c r="L2396" s="211"/>
      <c r="M2396" s="211"/>
      <c r="N2396" s="211"/>
      <c r="O2396" s="211"/>
      <c r="P2396" s="211"/>
    </row>
    <row r="2397" spans="1:16" x14ac:dyDescent="0.25">
      <c r="A2397" s="189" t="s">
        <v>8759</v>
      </c>
      <c r="B2397" s="189" t="s">
        <v>8835</v>
      </c>
      <c r="C2397" s="189" t="s">
        <v>358</v>
      </c>
      <c r="D2397" t="s">
        <v>339</v>
      </c>
      <c r="E2397" t="s">
        <v>340</v>
      </c>
      <c r="F2397" s="42" t="s">
        <v>170</v>
      </c>
      <c r="H2397" s="211"/>
      <c r="I2397" s="211"/>
      <c r="J2397" s="211"/>
      <c r="K2397" s="211"/>
      <c r="L2397" s="211"/>
      <c r="M2397" s="211"/>
      <c r="N2397" s="211"/>
      <c r="O2397" s="211"/>
      <c r="P2397" s="211"/>
    </row>
    <row r="2398" spans="1:16" x14ac:dyDescent="0.25">
      <c r="A2398" s="189" t="s">
        <v>8759</v>
      </c>
      <c r="B2398" s="189" t="s">
        <v>8836</v>
      </c>
      <c r="C2398" s="189" t="s">
        <v>358</v>
      </c>
      <c r="D2398" t="s">
        <v>391</v>
      </c>
      <c r="E2398" t="s">
        <v>393</v>
      </c>
      <c r="F2398" s="42" t="s">
        <v>118</v>
      </c>
      <c r="H2398" s="211"/>
      <c r="I2398" s="211"/>
      <c r="J2398" s="211"/>
      <c r="K2398" s="211"/>
      <c r="L2398" s="211"/>
      <c r="M2398" s="211"/>
      <c r="N2398" s="211"/>
      <c r="O2398" s="211"/>
      <c r="P2398" s="211"/>
    </row>
    <row r="2399" spans="1:16" x14ac:dyDescent="0.25">
      <c r="A2399" s="189" t="s">
        <v>8759</v>
      </c>
      <c r="B2399" s="189" t="s">
        <v>8837</v>
      </c>
      <c r="C2399" s="189" t="s">
        <v>358</v>
      </c>
      <c r="D2399" t="s">
        <v>345</v>
      </c>
      <c r="E2399" t="s">
        <v>346</v>
      </c>
      <c r="F2399" s="42" t="s">
        <v>170</v>
      </c>
      <c r="H2399" s="211"/>
      <c r="I2399" s="211"/>
      <c r="J2399" s="211"/>
      <c r="K2399" s="211"/>
      <c r="L2399" s="211"/>
      <c r="M2399" s="211"/>
      <c r="N2399" s="211"/>
      <c r="O2399" s="211"/>
      <c r="P2399" s="211"/>
    </row>
    <row r="2400" spans="1:16" x14ac:dyDescent="0.25">
      <c r="A2400" s="189" t="s">
        <v>8759</v>
      </c>
      <c r="B2400" s="189" t="s">
        <v>8838</v>
      </c>
      <c r="C2400" s="189" t="s">
        <v>358</v>
      </c>
      <c r="D2400" t="s">
        <v>296</v>
      </c>
      <c r="E2400" t="s">
        <v>336</v>
      </c>
      <c r="F2400" s="42" t="s">
        <v>170</v>
      </c>
      <c r="H2400" s="211"/>
      <c r="I2400" s="211"/>
      <c r="J2400" s="211"/>
      <c r="K2400" s="211"/>
      <c r="L2400" s="211"/>
      <c r="M2400" s="211"/>
      <c r="N2400" s="211"/>
      <c r="O2400" s="211"/>
      <c r="P2400" s="211"/>
    </row>
    <row r="2401" spans="1:16" x14ac:dyDescent="0.25">
      <c r="A2401" s="189" t="s">
        <v>8759</v>
      </c>
      <c r="B2401" s="189" t="s">
        <v>8839</v>
      </c>
      <c r="C2401" s="189" t="s">
        <v>358</v>
      </c>
      <c r="D2401" t="s">
        <v>437</v>
      </c>
      <c r="E2401" t="s">
        <v>449</v>
      </c>
      <c r="F2401" s="42" t="s">
        <v>118</v>
      </c>
      <c r="H2401" s="211"/>
      <c r="I2401" s="211"/>
      <c r="J2401" s="211"/>
      <c r="K2401" s="211"/>
      <c r="L2401" s="211"/>
      <c r="M2401" s="211"/>
      <c r="N2401" s="211"/>
      <c r="O2401" s="211"/>
      <c r="P2401" s="211"/>
    </row>
    <row r="2402" spans="1:16" x14ac:dyDescent="0.25">
      <c r="A2402" s="189" t="s">
        <v>8840</v>
      </c>
      <c r="B2402" s="189" t="s">
        <v>8841</v>
      </c>
      <c r="C2402" s="189" t="s">
        <v>358</v>
      </c>
      <c r="D2402" t="s">
        <v>3811</v>
      </c>
      <c r="E2402" t="s">
        <v>3815</v>
      </c>
      <c r="F2402" s="42" t="s">
        <v>118</v>
      </c>
      <c r="H2402" s="211"/>
      <c r="I2402" s="211"/>
      <c r="J2402" s="211"/>
      <c r="K2402" s="211"/>
      <c r="L2402" s="211"/>
      <c r="M2402" s="211"/>
      <c r="N2402" s="211"/>
      <c r="O2402" s="211"/>
      <c r="P2402" s="211"/>
    </row>
    <row r="2403" spans="1:16" x14ac:dyDescent="0.25">
      <c r="A2403" s="189" t="s">
        <v>8840</v>
      </c>
      <c r="B2403" s="189" t="s">
        <v>8842</v>
      </c>
      <c r="C2403" s="189" t="s">
        <v>358</v>
      </c>
      <c r="D2403" t="s">
        <v>296</v>
      </c>
      <c r="E2403" t="s">
        <v>336</v>
      </c>
      <c r="F2403" s="42" t="s">
        <v>170</v>
      </c>
      <c r="H2403" s="211"/>
      <c r="I2403" s="211"/>
      <c r="J2403" s="211"/>
      <c r="K2403" s="211"/>
      <c r="L2403" s="211"/>
      <c r="M2403" s="211"/>
      <c r="N2403" s="211"/>
      <c r="O2403" s="211"/>
      <c r="P2403" s="211"/>
    </row>
    <row r="2404" spans="1:16" x14ac:dyDescent="0.25">
      <c r="A2404" s="189" t="s">
        <v>8840</v>
      </c>
      <c r="B2404" s="189" t="s">
        <v>8843</v>
      </c>
      <c r="C2404" s="189" t="s">
        <v>358</v>
      </c>
      <c r="D2404" t="s">
        <v>597</v>
      </c>
      <c r="E2404" t="s">
        <v>598</v>
      </c>
      <c r="F2404" s="42" t="s">
        <v>170</v>
      </c>
      <c r="H2404" s="211"/>
      <c r="I2404" s="211"/>
      <c r="J2404" s="211"/>
      <c r="K2404" s="211"/>
      <c r="L2404" s="211"/>
      <c r="M2404" s="211"/>
      <c r="N2404" s="211"/>
      <c r="O2404" s="211"/>
      <c r="P2404" s="211"/>
    </row>
    <row r="2405" spans="1:16" x14ac:dyDescent="0.25">
      <c r="A2405" s="189" t="s">
        <v>8840</v>
      </c>
      <c r="B2405" s="189" t="s">
        <v>8844</v>
      </c>
      <c r="C2405" s="189" t="s">
        <v>358</v>
      </c>
      <c r="D2405" t="s">
        <v>294</v>
      </c>
      <c r="E2405" t="s">
        <v>298</v>
      </c>
      <c r="F2405" s="42" t="s">
        <v>170</v>
      </c>
      <c r="H2405" s="211"/>
      <c r="I2405" s="211"/>
      <c r="J2405" s="211"/>
      <c r="K2405" s="211"/>
      <c r="L2405" s="211"/>
      <c r="M2405" s="211"/>
      <c r="N2405" s="211"/>
      <c r="O2405" s="211"/>
      <c r="P2405" s="211"/>
    </row>
    <row r="2406" spans="1:16" x14ac:dyDescent="0.25">
      <c r="A2406" s="189" t="s">
        <v>8840</v>
      </c>
      <c r="B2406" s="189" t="s">
        <v>8845</v>
      </c>
      <c r="C2406" s="189" t="s">
        <v>358</v>
      </c>
      <c r="D2406" t="s">
        <v>6100</v>
      </c>
      <c r="E2406" t="s">
        <v>6101</v>
      </c>
      <c r="F2406" s="42" t="s">
        <v>170</v>
      </c>
      <c r="H2406" s="211"/>
      <c r="I2406" s="211"/>
      <c r="J2406" s="211"/>
      <c r="K2406" s="211"/>
      <c r="L2406" s="211"/>
      <c r="M2406" s="211"/>
      <c r="N2406" s="211"/>
      <c r="O2406" s="211"/>
      <c r="P2406" s="211"/>
    </row>
    <row r="2407" spans="1:16" x14ac:dyDescent="0.25">
      <c r="A2407" s="189" t="s">
        <v>8840</v>
      </c>
      <c r="B2407" s="189" t="s">
        <v>8846</v>
      </c>
      <c r="C2407" s="189" t="s">
        <v>358</v>
      </c>
      <c r="D2407" t="s">
        <v>494</v>
      </c>
      <c r="E2407" t="s">
        <v>6108</v>
      </c>
      <c r="F2407" s="42" t="s">
        <v>170</v>
      </c>
      <c r="H2407" s="211"/>
      <c r="I2407" s="211"/>
      <c r="J2407" s="211"/>
      <c r="K2407" s="211"/>
      <c r="L2407" s="211"/>
      <c r="M2407" s="211"/>
      <c r="N2407" s="211"/>
      <c r="O2407" s="211"/>
      <c r="P2407" s="211"/>
    </row>
    <row r="2408" spans="1:16" x14ac:dyDescent="0.25">
      <c r="A2408" s="189" t="s">
        <v>8840</v>
      </c>
      <c r="B2408" s="189" t="s">
        <v>8847</v>
      </c>
      <c r="C2408" s="189" t="s">
        <v>358</v>
      </c>
      <c r="D2408" t="s">
        <v>294</v>
      </c>
      <c r="E2408" t="s">
        <v>298</v>
      </c>
      <c r="F2408" s="42" t="s">
        <v>170</v>
      </c>
      <c r="H2408" s="211"/>
      <c r="I2408" s="211"/>
      <c r="J2408" s="211"/>
      <c r="K2408" s="211"/>
      <c r="L2408" s="211"/>
      <c r="M2408" s="211"/>
      <c r="N2408" s="211"/>
      <c r="O2408" s="211"/>
      <c r="P2408" s="211"/>
    </row>
    <row r="2409" spans="1:16" x14ac:dyDescent="0.25">
      <c r="A2409" s="189" t="s">
        <v>8840</v>
      </c>
      <c r="B2409" s="189" t="s">
        <v>8848</v>
      </c>
      <c r="C2409" s="189" t="s">
        <v>358</v>
      </c>
      <c r="D2409" t="s">
        <v>3811</v>
      </c>
      <c r="E2409" t="s">
        <v>3815</v>
      </c>
      <c r="F2409" s="42" t="s">
        <v>118</v>
      </c>
      <c r="H2409" s="211"/>
      <c r="I2409" s="211"/>
      <c r="J2409" s="211"/>
      <c r="K2409" s="211"/>
      <c r="L2409" s="211"/>
      <c r="M2409" s="211"/>
      <c r="N2409" s="211"/>
      <c r="O2409" s="211"/>
      <c r="P2409" s="211"/>
    </row>
    <row r="2410" spans="1:16" x14ac:dyDescent="0.25">
      <c r="A2410" s="189" t="s">
        <v>8840</v>
      </c>
      <c r="B2410" s="189" t="s">
        <v>8849</v>
      </c>
      <c r="C2410" s="189" t="s">
        <v>358</v>
      </c>
      <c r="D2410" t="s">
        <v>1655</v>
      </c>
      <c r="E2410" t="s">
        <v>1657</v>
      </c>
      <c r="F2410" s="42" t="s">
        <v>170</v>
      </c>
      <c r="H2410" s="211"/>
      <c r="I2410" s="211"/>
      <c r="J2410" s="211"/>
      <c r="K2410" s="211"/>
      <c r="L2410" s="211"/>
      <c r="M2410" s="211"/>
      <c r="N2410" s="211"/>
      <c r="O2410" s="211"/>
      <c r="P2410" s="211"/>
    </row>
    <row r="2411" spans="1:16" x14ac:dyDescent="0.25">
      <c r="A2411" s="189" t="s">
        <v>8840</v>
      </c>
      <c r="B2411" s="189" t="s">
        <v>8850</v>
      </c>
      <c r="C2411" s="189" t="s">
        <v>358</v>
      </c>
      <c r="D2411" t="s">
        <v>494</v>
      </c>
      <c r="E2411" t="s">
        <v>6108</v>
      </c>
      <c r="F2411" s="42" t="s">
        <v>170</v>
      </c>
      <c r="H2411" s="211"/>
      <c r="I2411" s="211"/>
      <c r="J2411" s="211"/>
      <c r="K2411" s="211"/>
      <c r="L2411" s="211"/>
      <c r="M2411" s="211"/>
      <c r="N2411" s="211"/>
      <c r="O2411" s="211"/>
      <c r="P2411" s="211"/>
    </row>
    <row r="2412" spans="1:16" x14ac:dyDescent="0.25">
      <c r="A2412" s="189" t="s">
        <v>8840</v>
      </c>
      <c r="B2412" s="189" t="s">
        <v>8851</v>
      </c>
      <c r="C2412" s="189" t="s">
        <v>358</v>
      </c>
      <c r="D2412" t="s">
        <v>339</v>
      </c>
      <c r="E2412" t="s">
        <v>340</v>
      </c>
      <c r="F2412" s="42" t="s">
        <v>170</v>
      </c>
      <c r="H2412" s="211"/>
      <c r="I2412" s="211"/>
      <c r="J2412" s="211"/>
      <c r="K2412" s="211"/>
      <c r="L2412" s="211"/>
      <c r="M2412" s="211"/>
      <c r="N2412" s="211"/>
      <c r="O2412" s="211"/>
      <c r="P2412" s="211"/>
    </row>
    <row r="2413" spans="1:16" x14ac:dyDescent="0.25">
      <c r="A2413" s="189" t="s">
        <v>8840</v>
      </c>
      <c r="B2413" s="189" t="s">
        <v>8852</v>
      </c>
      <c r="C2413" s="189" t="s">
        <v>358</v>
      </c>
      <c r="D2413" t="s">
        <v>294</v>
      </c>
      <c r="E2413" t="s">
        <v>298</v>
      </c>
      <c r="F2413" s="42" t="s">
        <v>170</v>
      </c>
      <c r="H2413" s="211"/>
      <c r="I2413" s="211"/>
      <c r="J2413" s="211"/>
      <c r="K2413" s="211"/>
      <c r="L2413" s="211"/>
      <c r="M2413" s="211"/>
      <c r="N2413" s="211"/>
      <c r="O2413" s="211"/>
      <c r="P2413" s="211"/>
    </row>
    <row r="2414" spans="1:16" x14ac:dyDescent="0.25">
      <c r="A2414" s="189" t="s">
        <v>8840</v>
      </c>
      <c r="B2414" s="189" t="s">
        <v>8853</v>
      </c>
      <c r="C2414" s="189" t="s">
        <v>358</v>
      </c>
      <c r="D2414" t="s">
        <v>391</v>
      </c>
      <c r="E2414" t="s">
        <v>392</v>
      </c>
      <c r="F2414" s="42" t="s">
        <v>118</v>
      </c>
      <c r="H2414" s="211"/>
      <c r="I2414" s="211"/>
      <c r="J2414" s="211"/>
      <c r="K2414" s="211"/>
      <c r="L2414" s="211"/>
      <c r="M2414" s="211"/>
      <c r="N2414" s="211"/>
      <c r="O2414" s="211"/>
      <c r="P2414" s="211"/>
    </row>
    <row r="2415" spans="1:16" x14ac:dyDescent="0.25">
      <c r="A2415" s="189" t="s">
        <v>8840</v>
      </c>
      <c r="B2415" s="189" t="s">
        <v>8854</v>
      </c>
      <c r="C2415" s="189" t="s">
        <v>358</v>
      </c>
      <c r="D2415" t="s">
        <v>334</v>
      </c>
      <c r="E2415" t="s">
        <v>335</v>
      </c>
      <c r="F2415" s="42" t="s">
        <v>170</v>
      </c>
      <c r="H2415" s="211"/>
      <c r="I2415" s="211"/>
      <c r="J2415" s="211"/>
      <c r="K2415" s="211"/>
      <c r="L2415" s="211"/>
      <c r="M2415" s="211"/>
      <c r="N2415" s="211"/>
      <c r="O2415" s="211"/>
      <c r="P2415" s="211"/>
    </row>
    <row r="2416" spans="1:16" x14ac:dyDescent="0.25">
      <c r="A2416" s="189" t="s">
        <v>8840</v>
      </c>
      <c r="B2416" s="189" t="s">
        <v>8855</v>
      </c>
      <c r="C2416" s="189" t="s">
        <v>358</v>
      </c>
      <c r="D2416" t="s">
        <v>12886</v>
      </c>
      <c r="E2416" t="s">
        <v>12887</v>
      </c>
      <c r="F2416" s="42" t="s">
        <v>170</v>
      </c>
      <c r="H2416" s="211"/>
      <c r="I2416" s="211"/>
      <c r="J2416" s="211"/>
      <c r="K2416" s="211"/>
      <c r="L2416" s="211"/>
      <c r="M2416" s="211"/>
      <c r="N2416" s="211"/>
      <c r="O2416" s="211"/>
      <c r="P2416" s="211"/>
    </row>
    <row r="2417" spans="1:16" x14ac:dyDescent="0.25">
      <c r="A2417" s="189" t="s">
        <v>8840</v>
      </c>
      <c r="B2417" s="189" t="s">
        <v>8856</v>
      </c>
      <c r="C2417" s="189" t="s">
        <v>358</v>
      </c>
      <c r="D2417" t="s">
        <v>296</v>
      </c>
      <c r="E2417" t="s">
        <v>336</v>
      </c>
      <c r="F2417" s="42" t="s">
        <v>170</v>
      </c>
      <c r="H2417" s="211"/>
      <c r="I2417" s="211"/>
      <c r="J2417" s="211"/>
      <c r="K2417" s="211"/>
      <c r="L2417" s="211"/>
      <c r="M2417" s="211"/>
      <c r="N2417" s="211"/>
      <c r="O2417" s="211"/>
      <c r="P2417" s="211"/>
    </row>
    <row r="2418" spans="1:16" x14ac:dyDescent="0.25">
      <c r="A2418" s="189" t="s">
        <v>8840</v>
      </c>
      <c r="B2418" s="189" t="s">
        <v>8857</v>
      </c>
      <c r="C2418" s="189" t="s">
        <v>358</v>
      </c>
      <c r="D2418" t="s">
        <v>343</v>
      </c>
      <c r="E2418" t="s">
        <v>375</v>
      </c>
      <c r="F2418" s="42" t="s">
        <v>170</v>
      </c>
      <c r="H2418" s="211"/>
      <c r="I2418" s="211"/>
      <c r="J2418" s="211"/>
      <c r="K2418" s="211"/>
      <c r="L2418" s="211"/>
      <c r="M2418" s="211"/>
      <c r="N2418" s="211"/>
      <c r="O2418" s="211"/>
      <c r="P2418" s="211"/>
    </row>
    <row r="2419" spans="1:16" x14ac:dyDescent="0.25">
      <c r="A2419" s="189" t="s">
        <v>8840</v>
      </c>
      <c r="B2419" s="189" t="s">
        <v>8858</v>
      </c>
      <c r="C2419" s="189" t="s">
        <v>358</v>
      </c>
      <c r="D2419" t="s">
        <v>328</v>
      </c>
      <c r="E2419" t="s">
        <v>329</v>
      </c>
      <c r="F2419" s="42" t="s">
        <v>170</v>
      </c>
      <c r="H2419" s="211"/>
      <c r="I2419" s="211"/>
      <c r="J2419" s="211"/>
      <c r="K2419" s="211"/>
      <c r="L2419" s="211"/>
      <c r="M2419" s="211"/>
      <c r="N2419" s="211"/>
      <c r="O2419" s="211"/>
      <c r="P2419" s="211"/>
    </row>
    <row r="2420" spans="1:16" x14ac:dyDescent="0.25">
      <c r="A2420" s="189" t="s">
        <v>8840</v>
      </c>
      <c r="B2420" s="189" t="s">
        <v>8859</v>
      </c>
      <c r="C2420" s="189" t="s">
        <v>358</v>
      </c>
      <c r="D2420" t="s">
        <v>292</v>
      </c>
      <c r="E2420" t="s">
        <v>293</v>
      </c>
      <c r="F2420" s="42" t="s">
        <v>170</v>
      </c>
      <c r="H2420" s="211"/>
      <c r="I2420" s="211"/>
      <c r="J2420" s="211"/>
      <c r="K2420" s="211"/>
      <c r="L2420" s="211"/>
      <c r="M2420" s="211"/>
      <c r="N2420" s="211"/>
      <c r="O2420" s="211"/>
      <c r="P2420" s="211"/>
    </row>
    <row r="2421" spans="1:16" x14ac:dyDescent="0.25">
      <c r="A2421" s="189" t="s">
        <v>8840</v>
      </c>
      <c r="B2421" s="189" t="s">
        <v>8860</v>
      </c>
      <c r="C2421" s="189" t="s">
        <v>358</v>
      </c>
      <c r="D2421" t="s">
        <v>341</v>
      </c>
      <c r="E2421" t="s">
        <v>342</v>
      </c>
      <c r="F2421" s="42" t="s">
        <v>170</v>
      </c>
      <c r="H2421" s="211"/>
      <c r="I2421" s="211"/>
      <c r="J2421" s="211"/>
      <c r="K2421" s="211"/>
      <c r="L2421" s="211"/>
      <c r="M2421" s="211"/>
      <c r="N2421" s="211"/>
      <c r="O2421" s="211"/>
      <c r="P2421" s="211"/>
    </row>
    <row r="2422" spans="1:16" x14ac:dyDescent="0.25">
      <c r="A2422" s="189" t="s">
        <v>8840</v>
      </c>
      <c r="B2422" s="189" t="s">
        <v>8861</v>
      </c>
      <c r="C2422" s="189" t="s">
        <v>358</v>
      </c>
      <c r="D2422" t="s">
        <v>341</v>
      </c>
      <c r="E2422" t="s">
        <v>342</v>
      </c>
      <c r="F2422" s="42" t="s">
        <v>170</v>
      </c>
      <c r="H2422" s="211"/>
      <c r="I2422" s="211"/>
      <c r="J2422" s="211"/>
      <c r="K2422" s="211"/>
      <c r="L2422" s="211"/>
      <c r="M2422" s="211"/>
      <c r="N2422" s="211"/>
      <c r="O2422" s="211"/>
      <c r="P2422" s="211"/>
    </row>
    <row r="2423" spans="1:16" x14ac:dyDescent="0.25">
      <c r="A2423" s="189" t="s">
        <v>8840</v>
      </c>
      <c r="B2423" s="189" t="s">
        <v>8862</v>
      </c>
      <c r="C2423" s="189" t="s">
        <v>358</v>
      </c>
      <c r="D2423" t="s">
        <v>328</v>
      </c>
      <c r="E2423" t="s">
        <v>329</v>
      </c>
      <c r="F2423" s="42" t="s">
        <v>170</v>
      </c>
      <c r="H2423" s="211"/>
      <c r="I2423" s="211"/>
      <c r="J2423" s="211"/>
      <c r="K2423" s="211"/>
      <c r="L2423" s="211"/>
      <c r="M2423" s="211"/>
      <c r="N2423" s="211"/>
      <c r="O2423" s="211"/>
      <c r="P2423" s="211"/>
    </row>
    <row r="2424" spans="1:16" x14ac:dyDescent="0.25">
      <c r="A2424" s="189" t="s">
        <v>8840</v>
      </c>
      <c r="B2424" s="189" t="s">
        <v>8863</v>
      </c>
      <c r="C2424" s="189" t="s">
        <v>358</v>
      </c>
      <c r="D2424" t="s">
        <v>485</v>
      </c>
      <c r="E2424" t="s">
        <v>486</v>
      </c>
      <c r="F2424" s="42" t="s">
        <v>170</v>
      </c>
      <c r="H2424" s="211"/>
      <c r="I2424" s="211"/>
      <c r="J2424" s="211"/>
      <c r="K2424" s="211"/>
      <c r="L2424" s="211"/>
      <c r="M2424" s="211"/>
      <c r="N2424" s="211"/>
      <c r="O2424" s="211"/>
      <c r="P2424" s="211"/>
    </row>
    <row r="2425" spans="1:16" x14ac:dyDescent="0.25">
      <c r="A2425" s="189" t="s">
        <v>8840</v>
      </c>
      <c r="B2425" s="189" t="s">
        <v>8864</v>
      </c>
      <c r="C2425" s="189" t="s">
        <v>358</v>
      </c>
      <c r="D2425" t="s">
        <v>497</v>
      </c>
      <c r="E2425" t="s">
        <v>498</v>
      </c>
      <c r="F2425" s="42" t="s">
        <v>170</v>
      </c>
      <c r="H2425" s="211"/>
      <c r="I2425" s="211"/>
      <c r="J2425" s="211"/>
      <c r="K2425" s="211"/>
      <c r="L2425" s="211"/>
      <c r="M2425" s="211"/>
      <c r="N2425" s="211"/>
      <c r="O2425" s="211"/>
      <c r="P2425" s="211"/>
    </row>
    <row r="2426" spans="1:16" x14ac:dyDescent="0.25">
      <c r="A2426" s="189" t="s">
        <v>8840</v>
      </c>
      <c r="B2426" s="189" t="s">
        <v>8865</v>
      </c>
      <c r="C2426" s="189" t="s">
        <v>358</v>
      </c>
      <c r="D2426" t="s">
        <v>324</v>
      </c>
      <c r="E2426" t="s">
        <v>325</v>
      </c>
      <c r="F2426" s="42" t="s">
        <v>170</v>
      </c>
      <c r="H2426" s="211"/>
      <c r="I2426" s="211"/>
      <c r="J2426" s="211"/>
      <c r="K2426" s="211"/>
      <c r="L2426" s="211"/>
      <c r="M2426" s="211"/>
      <c r="N2426" s="211"/>
      <c r="O2426" s="211"/>
      <c r="P2426" s="211"/>
    </row>
    <row r="2427" spans="1:16" x14ac:dyDescent="0.25">
      <c r="A2427" s="189" t="s">
        <v>8840</v>
      </c>
      <c r="B2427" s="189" t="s">
        <v>8866</v>
      </c>
      <c r="C2427" s="189" t="s">
        <v>358</v>
      </c>
      <c r="D2427" t="s">
        <v>326</v>
      </c>
      <c r="E2427" t="s">
        <v>327</v>
      </c>
      <c r="F2427" s="42" t="s">
        <v>170</v>
      </c>
      <c r="H2427" s="211"/>
      <c r="I2427" s="211"/>
      <c r="J2427" s="211"/>
      <c r="K2427" s="211"/>
      <c r="L2427" s="211"/>
      <c r="M2427" s="211"/>
      <c r="N2427" s="211"/>
      <c r="O2427" s="211"/>
      <c r="P2427" s="211"/>
    </row>
    <row r="2428" spans="1:16" x14ac:dyDescent="0.25">
      <c r="A2428" s="189" t="s">
        <v>8840</v>
      </c>
      <c r="B2428" s="189" t="s">
        <v>8867</v>
      </c>
      <c r="C2428" s="189" t="s">
        <v>358</v>
      </c>
      <c r="D2428" t="s">
        <v>497</v>
      </c>
      <c r="E2428" t="s">
        <v>498</v>
      </c>
      <c r="F2428" s="42" t="s">
        <v>170</v>
      </c>
      <c r="H2428" s="211"/>
      <c r="I2428" s="211"/>
      <c r="J2428" s="211"/>
      <c r="K2428" s="211"/>
      <c r="L2428" s="211"/>
      <c r="M2428" s="211"/>
      <c r="N2428" s="211"/>
      <c r="O2428" s="211"/>
      <c r="P2428" s="211"/>
    </row>
    <row r="2429" spans="1:16" x14ac:dyDescent="0.25">
      <c r="A2429" s="189" t="s">
        <v>8840</v>
      </c>
      <c r="B2429" s="189" t="s">
        <v>8868</v>
      </c>
      <c r="C2429" s="189" t="s">
        <v>358</v>
      </c>
      <c r="D2429" t="s">
        <v>295</v>
      </c>
      <c r="E2429" t="s">
        <v>306</v>
      </c>
      <c r="F2429" s="42" t="s">
        <v>170</v>
      </c>
      <c r="H2429" s="211"/>
      <c r="I2429" s="211"/>
      <c r="J2429" s="211"/>
      <c r="K2429" s="211"/>
      <c r="L2429" s="211"/>
      <c r="M2429" s="211"/>
      <c r="N2429" s="211"/>
      <c r="O2429" s="211"/>
      <c r="P2429" s="211"/>
    </row>
    <row r="2430" spans="1:16" x14ac:dyDescent="0.25">
      <c r="A2430" s="189" t="s">
        <v>8840</v>
      </c>
      <c r="B2430" s="189" t="s">
        <v>8869</v>
      </c>
      <c r="C2430" s="189" t="s">
        <v>358</v>
      </c>
      <c r="D2430" t="s">
        <v>326</v>
      </c>
      <c r="E2430" t="s">
        <v>327</v>
      </c>
      <c r="F2430" s="42" t="s">
        <v>170</v>
      </c>
      <c r="H2430" s="211"/>
      <c r="I2430" s="211"/>
      <c r="J2430" s="211"/>
      <c r="K2430" s="211"/>
      <c r="L2430" s="211"/>
      <c r="M2430" s="211"/>
      <c r="N2430" s="211"/>
      <c r="O2430" s="211"/>
      <c r="P2430" s="211"/>
    </row>
    <row r="2431" spans="1:16" x14ac:dyDescent="0.25">
      <c r="A2431" s="189" t="s">
        <v>8840</v>
      </c>
      <c r="B2431" s="189" t="s">
        <v>8870</v>
      </c>
      <c r="C2431" s="189" t="s">
        <v>358</v>
      </c>
      <c r="D2431" t="s">
        <v>334</v>
      </c>
      <c r="E2431" t="s">
        <v>335</v>
      </c>
      <c r="F2431" s="42" t="s">
        <v>170</v>
      </c>
      <c r="H2431" s="211"/>
      <c r="I2431" s="211"/>
      <c r="J2431" s="211"/>
      <c r="K2431" s="211"/>
      <c r="L2431" s="211"/>
      <c r="M2431" s="211"/>
      <c r="N2431" s="211"/>
      <c r="O2431" s="211"/>
      <c r="P2431" s="211"/>
    </row>
    <row r="2432" spans="1:16" x14ac:dyDescent="0.25">
      <c r="A2432" s="189" t="s">
        <v>8840</v>
      </c>
      <c r="B2432" s="189" t="s">
        <v>8871</v>
      </c>
      <c r="C2432" s="189" t="s">
        <v>358</v>
      </c>
      <c r="D2432" t="s">
        <v>343</v>
      </c>
      <c r="E2432" t="s">
        <v>375</v>
      </c>
      <c r="F2432" s="42" t="s">
        <v>170</v>
      </c>
      <c r="H2432" s="211"/>
      <c r="I2432" s="211"/>
      <c r="J2432" s="211"/>
      <c r="K2432" s="211"/>
      <c r="L2432" s="211"/>
      <c r="M2432" s="211"/>
      <c r="N2432" s="211"/>
      <c r="O2432" s="211"/>
      <c r="P2432" s="211"/>
    </row>
    <row r="2433" spans="1:16" x14ac:dyDescent="0.25">
      <c r="A2433" s="189" t="s">
        <v>8840</v>
      </c>
      <c r="B2433" s="189" t="s">
        <v>8872</v>
      </c>
      <c r="C2433" s="189" t="s">
        <v>358</v>
      </c>
      <c r="D2433" t="s">
        <v>296</v>
      </c>
      <c r="E2433" t="s">
        <v>336</v>
      </c>
      <c r="F2433" s="42" t="s">
        <v>170</v>
      </c>
      <c r="H2433" s="211"/>
      <c r="I2433" s="211"/>
      <c r="J2433" s="211"/>
      <c r="K2433" s="211"/>
      <c r="L2433" s="211"/>
      <c r="M2433" s="211"/>
      <c r="N2433" s="211"/>
      <c r="O2433" s="211"/>
      <c r="P2433" s="211"/>
    </row>
    <row r="2434" spans="1:16" x14ac:dyDescent="0.25">
      <c r="A2434" s="189" t="s">
        <v>8840</v>
      </c>
      <c r="B2434" s="189" t="s">
        <v>8873</v>
      </c>
      <c r="C2434" s="189" t="s">
        <v>358</v>
      </c>
      <c r="D2434" t="s">
        <v>296</v>
      </c>
      <c r="E2434" t="s">
        <v>336</v>
      </c>
      <c r="F2434" s="42" t="s">
        <v>170</v>
      </c>
      <c r="H2434" s="211"/>
      <c r="I2434" s="211"/>
      <c r="J2434" s="211"/>
      <c r="K2434" s="211"/>
      <c r="L2434" s="211"/>
      <c r="M2434" s="211"/>
      <c r="N2434" s="211"/>
      <c r="O2434" s="211"/>
      <c r="P2434" s="211"/>
    </row>
    <row r="2435" spans="1:16" x14ac:dyDescent="0.25">
      <c r="A2435" s="189" t="s">
        <v>8840</v>
      </c>
      <c r="B2435" s="189" t="s">
        <v>8874</v>
      </c>
      <c r="C2435" s="189" t="s">
        <v>358</v>
      </c>
      <c r="D2435" t="s">
        <v>6093</v>
      </c>
      <c r="E2435" t="s">
        <v>6094</v>
      </c>
      <c r="F2435" s="42" t="s">
        <v>170</v>
      </c>
      <c r="H2435" s="211"/>
      <c r="I2435" s="211"/>
      <c r="J2435" s="211"/>
      <c r="K2435" s="211"/>
      <c r="L2435" s="211"/>
      <c r="M2435" s="211"/>
      <c r="N2435" s="211"/>
      <c r="O2435" s="211"/>
      <c r="P2435" s="211"/>
    </row>
    <row r="2436" spans="1:16" x14ac:dyDescent="0.25">
      <c r="A2436" s="189" t="s">
        <v>8840</v>
      </c>
      <c r="B2436" s="189" t="s">
        <v>8875</v>
      </c>
      <c r="C2436" s="189" t="s">
        <v>358</v>
      </c>
      <c r="D2436" t="s">
        <v>328</v>
      </c>
      <c r="E2436" t="s">
        <v>329</v>
      </c>
      <c r="F2436" s="42" t="s">
        <v>170</v>
      </c>
      <c r="H2436" s="211"/>
      <c r="I2436" s="211"/>
      <c r="J2436" s="211"/>
      <c r="K2436" s="211"/>
      <c r="L2436" s="211"/>
      <c r="M2436" s="211"/>
      <c r="N2436" s="211"/>
      <c r="O2436" s="211"/>
      <c r="P2436" s="211"/>
    </row>
    <row r="2437" spans="1:16" x14ac:dyDescent="0.25">
      <c r="A2437" s="189" t="s">
        <v>8840</v>
      </c>
      <c r="B2437" s="189" t="s">
        <v>8876</v>
      </c>
      <c r="C2437" s="189" t="s">
        <v>358</v>
      </c>
      <c r="D2437" t="s">
        <v>343</v>
      </c>
      <c r="E2437" t="s">
        <v>375</v>
      </c>
      <c r="F2437" s="42" t="s">
        <v>170</v>
      </c>
      <c r="H2437" s="211"/>
      <c r="I2437" s="211"/>
      <c r="J2437" s="211"/>
      <c r="K2437" s="211"/>
      <c r="L2437" s="211"/>
      <c r="M2437" s="211"/>
      <c r="N2437" s="211"/>
      <c r="O2437" s="211"/>
      <c r="P2437" s="211"/>
    </row>
    <row r="2438" spans="1:16" x14ac:dyDescent="0.25">
      <c r="A2438" s="189" t="s">
        <v>8840</v>
      </c>
      <c r="B2438" s="189" t="s">
        <v>8877</v>
      </c>
      <c r="C2438" s="189" t="s">
        <v>358</v>
      </c>
      <c r="D2438" t="s">
        <v>322</v>
      </c>
      <c r="E2438" t="s">
        <v>323</v>
      </c>
      <c r="F2438" s="42" t="s">
        <v>170</v>
      </c>
      <c r="H2438" s="211"/>
      <c r="I2438" s="211"/>
      <c r="J2438" s="211"/>
      <c r="K2438" s="211"/>
      <c r="L2438" s="211"/>
      <c r="M2438" s="211"/>
      <c r="N2438" s="211"/>
      <c r="O2438" s="211"/>
      <c r="P2438" s="211"/>
    </row>
    <row r="2439" spans="1:16" x14ac:dyDescent="0.25">
      <c r="A2439" s="189" t="s">
        <v>8840</v>
      </c>
      <c r="B2439" s="189" t="s">
        <v>8878</v>
      </c>
      <c r="C2439" s="189" t="s">
        <v>358</v>
      </c>
      <c r="D2439" t="s">
        <v>294</v>
      </c>
      <c r="E2439" t="s">
        <v>298</v>
      </c>
      <c r="F2439" s="42" t="s">
        <v>170</v>
      </c>
      <c r="H2439" s="211"/>
      <c r="I2439" s="211"/>
      <c r="J2439" s="211"/>
      <c r="K2439" s="211"/>
      <c r="L2439" s="211"/>
      <c r="M2439" s="211"/>
      <c r="N2439" s="211"/>
      <c r="O2439" s="211"/>
      <c r="P2439" s="211"/>
    </row>
    <row r="2440" spans="1:16" x14ac:dyDescent="0.25">
      <c r="A2440" s="189" t="s">
        <v>8840</v>
      </c>
      <c r="B2440" s="189" t="s">
        <v>8879</v>
      </c>
      <c r="C2440" s="189" t="s">
        <v>358</v>
      </c>
      <c r="D2440" t="s">
        <v>295</v>
      </c>
      <c r="E2440" t="s">
        <v>306</v>
      </c>
      <c r="F2440" s="42" t="s">
        <v>170</v>
      </c>
      <c r="H2440" s="211"/>
      <c r="I2440" s="211"/>
      <c r="J2440" s="211"/>
      <c r="K2440" s="211"/>
      <c r="L2440" s="211"/>
      <c r="M2440" s="211"/>
      <c r="N2440" s="211"/>
      <c r="O2440" s="211"/>
      <c r="P2440" s="211"/>
    </row>
    <row r="2441" spans="1:16" x14ac:dyDescent="0.25">
      <c r="A2441" s="189" t="s">
        <v>8840</v>
      </c>
      <c r="B2441" s="189" t="s">
        <v>8880</v>
      </c>
      <c r="C2441" s="189" t="s">
        <v>358</v>
      </c>
      <c r="D2441" t="s">
        <v>294</v>
      </c>
      <c r="E2441" t="s">
        <v>298</v>
      </c>
      <c r="F2441" s="42" t="s">
        <v>170</v>
      </c>
      <c r="H2441" s="211"/>
      <c r="I2441" s="211"/>
      <c r="J2441" s="211"/>
      <c r="K2441" s="211"/>
      <c r="L2441" s="211"/>
      <c r="M2441" s="211"/>
      <c r="N2441" s="211"/>
      <c r="O2441" s="211"/>
      <c r="P2441" s="211"/>
    </row>
    <row r="2442" spans="1:16" x14ac:dyDescent="0.25">
      <c r="A2442" s="189" t="s">
        <v>8840</v>
      </c>
      <c r="B2442" s="189" t="s">
        <v>8881</v>
      </c>
      <c r="C2442" s="189" t="s">
        <v>358</v>
      </c>
      <c r="D2442" t="s">
        <v>292</v>
      </c>
      <c r="E2442" t="s">
        <v>293</v>
      </c>
      <c r="F2442" s="42" t="s">
        <v>170</v>
      </c>
      <c r="H2442" s="211"/>
      <c r="I2442" s="211"/>
      <c r="J2442" s="211"/>
      <c r="K2442" s="211"/>
      <c r="L2442" s="211"/>
      <c r="M2442" s="211"/>
      <c r="N2442" s="211"/>
      <c r="O2442" s="211"/>
      <c r="P2442" s="211"/>
    </row>
    <row r="2443" spans="1:16" x14ac:dyDescent="0.25">
      <c r="A2443" s="189" t="s">
        <v>8840</v>
      </c>
      <c r="B2443" s="189" t="s">
        <v>8882</v>
      </c>
      <c r="C2443" s="189" t="s">
        <v>358</v>
      </c>
      <c r="D2443" t="s">
        <v>326</v>
      </c>
      <c r="E2443" t="s">
        <v>327</v>
      </c>
      <c r="F2443" s="42" t="s">
        <v>170</v>
      </c>
      <c r="H2443" s="211"/>
      <c r="I2443" s="211"/>
      <c r="J2443" s="211"/>
      <c r="K2443" s="211"/>
      <c r="L2443" s="211"/>
      <c r="M2443" s="211"/>
      <c r="N2443" s="211"/>
      <c r="O2443" s="211"/>
      <c r="P2443" s="211"/>
    </row>
    <row r="2444" spans="1:16" x14ac:dyDescent="0.25">
      <c r="A2444" s="189" t="s">
        <v>8840</v>
      </c>
      <c r="B2444" s="189" t="s">
        <v>8883</v>
      </c>
      <c r="C2444" s="189" t="s">
        <v>358</v>
      </c>
      <c r="D2444" t="s">
        <v>292</v>
      </c>
      <c r="E2444" t="s">
        <v>293</v>
      </c>
      <c r="F2444" s="42" t="s">
        <v>170</v>
      </c>
      <c r="H2444" s="211"/>
      <c r="I2444" s="211"/>
      <c r="J2444" s="211"/>
      <c r="K2444" s="211"/>
      <c r="L2444" s="211"/>
      <c r="M2444" s="211"/>
      <c r="N2444" s="211"/>
      <c r="O2444" s="211"/>
      <c r="P2444" s="211"/>
    </row>
    <row r="2445" spans="1:16" x14ac:dyDescent="0.25">
      <c r="A2445" s="189" t="s">
        <v>8840</v>
      </c>
      <c r="B2445" s="189" t="s">
        <v>8884</v>
      </c>
      <c r="C2445" s="189" t="s">
        <v>358</v>
      </c>
      <c r="D2445" t="s">
        <v>339</v>
      </c>
      <c r="E2445" t="s">
        <v>340</v>
      </c>
      <c r="F2445" s="42" t="s">
        <v>170</v>
      </c>
      <c r="H2445" s="211"/>
      <c r="I2445" s="211"/>
      <c r="J2445" s="211"/>
      <c r="K2445" s="211"/>
      <c r="L2445" s="211"/>
      <c r="M2445" s="211"/>
      <c r="N2445" s="211"/>
      <c r="O2445" s="211"/>
      <c r="P2445" s="211"/>
    </row>
    <row r="2446" spans="1:16" x14ac:dyDescent="0.25">
      <c r="A2446" s="189" t="s">
        <v>8840</v>
      </c>
      <c r="B2446" s="189" t="s">
        <v>8885</v>
      </c>
      <c r="C2446" s="189" t="s">
        <v>358</v>
      </c>
      <c r="D2446" t="s">
        <v>301</v>
      </c>
      <c r="E2446" t="s">
        <v>344</v>
      </c>
      <c r="F2446" s="42" t="s">
        <v>170</v>
      </c>
      <c r="H2446" s="211"/>
      <c r="I2446" s="211"/>
      <c r="J2446" s="211"/>
      <c r="K2446" s="211"/>
      <c r="L2446" s="211"/>
      <c r="M2446" s="211"/>
      <c r="N2446" s="211"/>
      <c r="O2446" s="211"/>
      <c r="P2446" s="211"/>
    </row>
    <row r="2447" spans="1:16" x14ac:dyDescent="0.25">
      <c r="A2447" s="189" t="s">
        <v>8840</v>
      </c>
      <c r="B2447" s="189" t="s">
        <v>8886</v>
      </c>
      <c r="C2447" s="189" t="s">
        <v>358</v>
      </c>
      <c r="D2447" t="s">
        <v>332</v>
      </c>
      <c r="E2447" t="s">
        <v>333</v>
      </c>
      <c r="F2447" s="42" t="s">
        <v>170</v>
      </c>
      <c r="H2447" s="211"/>
      <c r="I2447" s="211"/>
      <c r="J2447" s="211"/>
      <c r="K2447" s="211"/>
      <c r="L2447" s="211"/>
      <c r="M2447" s="211"/>
      <c r="N2447" s="211"/>
      <c r="O2447" s="211"/>
      <c r="P2447" s="211"/>
    </row>
    <row r="2448" spans="1:16" x14ac:dyDescent="0.25">
      <c r="A2448" s="189" t="s">
        <v>8840</v>
      </c>
      <c r="B2448" s="189" t="s">
        <v>8887</v>
      </c>
      <c r="C2448" s="189" t="s">
        <v>358</v>
      </c>
      <c r="D2448" t="s">
        <v>337</v>
      </c>
      <c r="E2448" t="s">
        <v>338</v>
      </c>
      <c r="F2448" s="42" t="s">
        <v>170</v>
      </c>
      <c r="H2448" s="211"/>
      <c r="I2448" s="211"/>
      <c r="J2448" s="211"/>
      <c r="K2448" s="211"/>
      <c r="L2448" s="211"/>
      <c r="M2448" s="211"/>
      <c r="N2448" s="211"/>
      <c r="O2448" s="211"/>
      <c r="P2448" s="211"/>
    </row>
    <row r="2449" spans="1:16" x14ac:dyDescent="0.25">
      <c r="A2449" s="189" t="s">
        <v>8840</v>
      </c>
      <c r="B2449" s="189" t="s">
        <v>8888</v>
      </c>
      <c r="C2449" s="189" t="s">
        <v>358</v>
      </c>
      <c r="D2449" t="s">
        <v>385</v>
      </c>
      <c r="E2449" t="s">
        <v>386</v>
      </c>
      <c r="F2449" s="42" t="s">
        <v>118</v>
      </c>
      <c r="H2449" s="211"/>
      <c r="I2449" s="211"/>
      <c r="J2449" s="211"/>
      <c r="K2449" s="211"/>
      <c r="L2449" s="211"/>
      <c r="M2449" s="211"/>
      <c r="N2449" s="211"/>
      <c r="O2449" s="211"/>
      <c r="P2449" s="211"/>
    </row>
    <row r="2450" spans="1:16" x14ac:dyDescent="0.25">
      <c r="A2450" s="189" t="s">
        <v>8840</v>
      </c>
      <c r="B2450" s="189" t="s">
        <v>8889</v>
      </c>
      <c r="C2450" s="189" t="s">
        <v>358</v>
      </c>
      <c r="D2450" t="s">
        <v>5681</v>
      </c>
      <c r="E2450" t="s">
        <v>5682</v>
      </c>
      <c r="F2450" s="42" t="s">
        <v>170</v>
      </c>
      <c r="H2450" s="211"/>
      <c r="I2450" s="211"/>
      <c r="J2450" s="211"/>
      <c r="K2450" s="211"/>
      <c r="L2450" s="211"/>
      <c r="M2450" s="211"/>
      <c r="N2450" s="211"/>
      <c r="O2450" s="211"/>
      <c r="P2450" s="211"/>
    </row>
    <row r="2451" spans="1:16" x14ac:dyDescent="0.25">
      <c r="A2451" s="189" t="s">
        <v>8840</v>
      </c>
      <c r="B2451" s="189" t="s">
        <v>8890</v>
      </c>
      <c r="C2451" s="189" t="s">
        <v>358</v>
      </c>
      <c r="D2451" t="s">
        <v>328</v>
      </c>
      <c r="E2451" t="s">
        <v>329</v>
      </c>
      <c r="F2451" s="42" t="s">
        <v>170</v>
      </c>
      <c r="H2451" s="211"/>
      <c r="I2451" s="211"/>
      <c r="J2451" s="211"/>
      <c r="K2451" s="211"/>
      <c r="L2451" s="211"/>
      <c r="M2451" s="211"/>
      <c r="N2451" s="211"/>
      <c r="O2451" s="211"/>
      <c r="P2451" s="211"/>
    </row>
    <row r="2452" spans="1:16" x14ac:dyDescent="0.25">
      <c r="A2452" s="189" t="s">
        <v>8840</v>
      </c>
      <c r="B2452" s="189" t="s">
        <v>8891</v>
      </c>
      <c r="C2452" s="189" t="s">
        <v>358</v>
      </c>
      <c r="D2452" t="s">
        <v>326</v>
      </c>
      <c r="E2452" t="s">
        <v>327</v>
      </c>
      <c r="F2452" s="42" t="s">
        <v>170</v>
      </c>
      <c r="H2452" s="211"/>
      <c r="I2452" s="211"/>
      <c r="J2452" s="211"/>
      <c r="K2452" s="211"/>
      <c r="L2452" s="211"/>
      <c r="M2452" s="211"/>
      <c r="N2452" s="211"/>
      <c r="O2452" s="211"/>
      <c r="P2452" s="211"/>
    </row>
    <row r="2453" spans="1:16" x14ac:dyDescent="0.25">
      <c r="A2453" s="189" t="s">
        <v>8840</v>
      </c>
      <c r="B2453" s="189" t="s">
        <v>8892</v>
      </c>
      <c r="C2453" s="189" t="s">
        <v>358</v>
      </c>
      <c r="D2453" t="s">
        <v>332</v>
      </c>
      <c r="E2453" t="s">
        <v>333</v>
      </c>
      <c r="F2453" s="42" t="s">
        <v>170</v>
      </c>
      <c r="H2453" s="211"/>
      <c r="I2453" s="211"/>
      <c r="J2453" s="211"/>
      <c r="K2453" s="211"/>
      <c r="L2453" s="211"/>
      <c r="M2453" s="211"/>
      <c r="N2453" s="211"/>
      <c r="O2453" s="211"/>
      <c r="P2453" s="211"/>
    </row>
    <row r="2454" spans="1:16" x14ac:dyDescent="0.25">
      <c r="A2454" s="189" t="s">
        <v>8893</v>
      </c>
      <c r="B2454" s="189" t="s">
        <v>8894</v>
      </c>
      <c r="C2454" s="189" t="s">
        <v>358</v>
      </c>
      <c r="D2454" t="s">
        <v>537</v>
      </c>
      <c r="E2454" t="s">
        <v>538</v>
      </c>
      <c r="F2454" s="42" t="s">
        <v>118</v>
      </c>
      <c r="H2454" s="211"/>
      <c r="I2454" s="211"/>
      <c r="J2454" s="211"/>
      <c r="K2454" s="211"/>
      <c r="L2454" s="211"/>
      <c r="M2454" s="211"/>
      <c r="N2454" s="211"/>
      <c r="O2454" s="211"/>
      <c r="P2454" s="211"/>
    </row>
    <row r="2455" spans="1:16" x14ac:dyDescent="0.25">
      <c r="A2455" s="189" t="s">
        <v>8893</v>
      </c>
      <c r="B2455" s="189" t="s">
        <v>8895</v>
      </c>
      <c r="C2455" s="189" t="s">
        <v>358</v>
      </c>
      <c r="D2455" t="s">
        <v>343</v>
      </c>
      <c r="E2455" t="s">
        <v>6106</v>
      </c>
      <c r="F2455" s="42" t="s">
        <v>150</v>
      </c>
      <c r="H2455" s="211"/>
      <c r="I2455" s="211"/>
      <c r="J2455" s="211"/>
      <c r="K2455" s="211"/>
      <c r="L2455" s="211"/>
      <c r="M2455" s="211"/>
      <c r="N2455" s="211"/>
      <c r="O2455" s="211"/>
      <c r="P2455" s="211"/>
    </row>
    <row r="2456" spans="1:16" x14ac:dyDescent="0.25">
      <c r="A2456" s="189" t="s">
        <v>8893</v>
      </c>
      <c r="B2456" s="189" t="s">
        <v>8896</v>
      </c>
      <c r="C2456" s="189" t="s">
        <v>358</v>
      </c>
      <c r="D2456" t="s">
        <v>537</v>
      </c>
      <c r="E2456" t="s">
        <v>538</v>
      </c>
      <c r="F2456" s="42" t="s">
        <v>118</v>
      </c>
      <c r="H2456" s="211"/>
      <c r="I2456" s="211"/>
      <c r="J2456" s="211"/>
      <c r="K2456" s="211"/>
      <c r="L2456" s="211"/>
      <c r="M2456" s="211"/>
      <c r="N2456" s="211"/>
      <c r="O2456" s="211"/>
      <c r="P2456" s="211"/>
    </row>
    <row r="2457" spans="1:16" x14ac:dyDescent="0.25">
      <c r="A2457" s="189" t="s">
        <v>8893</v>
      </c>
      <c r="B2457" s="189" t="s">
        <v>8897</v>
      </c>
      <c r="C2457" s="189" t="s">
        <v>358</v>
      </c>
      <c r="D2457" t="s">
        <v>537</v>
      </c>
      <c r="E2457" t="s">
        <v>538</v>
      </c>
      <c r="F2457" s="42" t="s">
        <v>118</v>
      </c>
      <c r="H2457" s="211"/>
      <c r="I2457" s="211"/>
      <c r="J2457" s="211"/>
      <c r="K2457" s="211"/>
      <c r="L2457" s="211"/>
      <c r="M2457" s="211"/>
      <c r="N2457" s="211"/>
      <c r="O2457" s="211"/>
      <c r="P2457" s="211"/>
    </row>
    <row r="2458" spans="1:16" x14ac:dyDescent="0.25">
      <c r="A2458" s="189" t="s">
        <v>8893</v>
      </c>
      <c r="B2458" s="189" t="s">
        <v>8898</v>
      </c>
      <c r="C2458" s="189" t="s">
        <v>358</v>
      </c>
      <c r="D2458" t="s">
        <v>437</v>
      </c>
      <c r="E2458" t="s">
        <v>449</v>
      </c>
      <c r="F2458" s="42" t="s">
        <v>118</v>
      </c>
      <c r="H2458" s="211"/>
      <c r="I2458" s="211"/>
      <c r="J2458" s="211"/>
      <c r="K2458" s="211"/>
      <c r="L2458" s="211"/>
      <c r="M2458" s="211"/>
      <c r="N2458" s="211"/>
      <c r="O2458" s="211"/>
      <c r="P2458" s="211"/>
    </row>
    <row r="2459" spans="1:16" x14ac:dyDescent="0.25">
      <c r="A2459" s="189" t="s">
        <v>8893</v>
      </c>
      <c r="B2459" s="189" t="s">
        <v>8899</v>
      </c>
      <c r="C2459" s="189" t="s">
        <v>358</v>
      </c>
      <c r="D2459" t="s">
        <v>3094</v>
      </c>
      <c r="E2459" t="s">
        <v>3097</v>
      </c>
      <c r="F2459" s="42" t="s">
        <v>118</v>
      </c>
      <c r="H2459" s="211"/>
      <c r="I2459" s="211"/>
      <c r="J2459" s="211"/>
      <c r="K2459" s="211"/>
      <c r="L2459" s="211"/>
      <c r="M2459" s="211"/>
      <c r="N2459" s="211"/>
      <c r="O2459" s="211"/>
      <c r="P2459" s="211"/>
    </row>
    <row r="2460" spans="1:16" x14ac:dyDescent="0.25">
      <c r="A2460" s="189" t="s">
        <v>8893</v>
      </c>
      <c r="B2460" s="189" t="s">
        <v>8900</v>
      </c>
      <c r="C2460" s="189" t="s">
        <v>358</v>
      </c>
      <c r="D2460" t="s">
        <v>413</v>
      </c>
      <c r="E2460" t="s">
        <v>414</v>
      </c>
      <c r="F2460" s="42" t="s">
        <v>118</v>
      </c>
      <c r="H2460" s="211"/>
      <c r="I2460" s="211"/>
      <c r="J2460" s="211"/>
      <c r="K2460" s="211"/>
      <c r="L2460" s="211"/>
      <c r="M2460" s="211"/>
      <c r="N2460" s="211"/>
      <c r="O2460" s="211"/>
      <c r="P2460" s="211"/>
    </row>
    <row r="2461" spans="1:16" x14ac:dyDescent="0.25">
      <c r="A2461" s="189" t="s">
        <v>8893</v>
      </c>
      <c r="B2461" s="189" t="s">
        <v>8901</v>
      </c>
      <c r="C2461" s="189" t="s">
        <v>358</v>
      </c>
      <c r="D2461" t="s">
        <v>387</v>
      </c>
      <c r="E2461" t="s">
        <v>388</v>
      </c>
      <c r="F2461" s="42" t="s">
        <v>118</v>
      </c>
      <c r="H2461" s="211"/>
      <c r="I2461" s="211"/>
      <c r="J2461" s="211"/>
      <c r="K2461" s="211"/>
      <c r="L2461" s="211"/>
      <c r="M2461" s="211"/>
      <c r="N2461" s="211"/>
      <c r="O2461" s="211"/>
      <c r="P2461" s="211"/>
    </row>
    <row r="2462" spans="1:16" x14ac:dyDescent="0.25">
      <c r="A2462" s="189" t="s">
        <v>8893</v>
      </c>
      <c r="B2462" s="189" t="s">
        <v>8902</v>
      </c>
      <c r="C2462" s="189" t="s">
        <v>358</v>
      </c>
      <c r="D2462" t="s">
        <v>413</v>
      </c>
      <c r="E2462" t="s">
        <v>414</v>
      </c>
      <c r="F2462" s="42" t="s">
        <v>118</v>
      </c>
      <c r="H2462" s="211"/>
      <c r="I2462" s="211"/>
      <c r="J2462" s="211"/>
      <c r="K2462" s="211"/>
      <c r="L2462" s="211"/>
      <c r="M2462" s="211"/>
      <c r="N2462" s="211"/>
      <c r="O2462" s="211"/>
      <c r="P2462" s="211"/>
    </row>
    <row r="2463" spans="1:16" x14ac:dyDescent="0.25">
      <c r="A2463" s="189" t="s">
        <v>8893</v>
      </c>
      <c r="B2463" s="189" t="s">
        <v>8903</v>
      </c>
      <c r="C2463" s="189" t="s">
        <v>358</v>
      </c>
      <c r="D2463" t="s">
        <v>391</v>
      </c>
      <c r="E2463" t="s">
        <v>392</v>
      </c>
      <c r="F2463" s="42" t="s">
        <v>118</v>
      </c>
      <c r="H2463" s="211"/>
      <c r="I2463" s="211"/>
      <c r="J2463" s="211"/>
      <c r="K2463" s="211"/>
      <c r="L2463" s="211"/>
      <c r="M2463" s="211"/>
      <c r="N2463" s="211"/>
      <c r="O2463" s="211"/>
      <c r="P2463" s="211"/>
    </row>
    <row r="2464" spans="1:16" x14ac:dyDescent="0.25">
      <c r="A2464" s="189" t="s">
        <v>8893</v>
      </c>
      <c r="B2464" s="189" t="s">
        <v>8904</v>
      </c>
      <c r="C2464" s="189" t="s">
        <v>358</v>
      </c>
      <c r="D2464" t="s">
        <v>296</v>
      </c>
      <c r="E2464" t="s">
        <v>336</v>
      </c>
      <c r="F2464" s="42" t="s">
        <v>150</v>
      </c>
      <c r="H2464" s="211"/>
      <c r="I2464" s="211"/>
      <c r="J2464" s="211"/>
      <c r="K2464" s="211"/>
      <c r="L2464" s="211"/>
      <c r="M2464" s="211"/>
      <c r="N2464" s="211"/>
      <c r="O2464" s="211"/>
      <c r="P2464" s="211"/>
    </row>
    <row r="2465" spans="1:16" x14ac:dyDescent="0.25">
      <c r="A2465" s="189" t="s">
        <v>8893</v>
      </c>
      <c r="B2465" s="189" t="s">
        <v>8905</v>
      </c>
      <c r="C2465" s="189" t="s">
        <v>358</v>
      </c>
      <c r="D2465" t="s">
        <v>3811</v>
      </c>
      <c r="E2465" t="s">
        <v>3815</v>
      </c>
      <c r="F2465" s="42" t="s">
        <v>118</v>
      </c>
      <c r="H2465" s="211"/>
      <c r="I2465" s="211"/>
      <c r="J2465" s="211"/>
      <c r="K2465" s="211"/>
      <c r="L2465" s="211"/>
      <c r="M2465" s="211"/>
      <c r="N2465" s="211"/>
      <c r="O2465" s="211"/>
      <c r="P2465" s="211"/>
    </row>
    <row r="2466" spans="1:16" x14ac:dyDescent="0.25">
      <c r="A2466" s="189" t="s">
        <v>8893</v>
      </c>
      <c r="B2466" s="189" t="s">
        <v>8906</v>
      </c>
      <c r="C2466" s="189" t="s">
        <v>358</v>
      </c>
      <c r="D2466" t="s">
        <v>3811</v>
      </c>
      <c r="E2466" t="s">
        <v>3815</v>
      </c>
      <c r="F2466" s="42" t="s">
        <v>118</v>
      </c>
      <c r="H2466" s="211"/>
      <c r="I2466" s="211"/>
      <c r="J2466" s="211"/>
      <c r="K2466" s="211"/>
      <c r="L2466" s="211"/>
      <c r="M2466" s="211"/>
      <c r="N2466" s="211"/>
      <c r="O2466" s="211"/>
      <c r="P2466" s="211"/>
    </row>
    <row r="2467" spans="1:16" x14ac:dyDescent="0.25">
      <c r="A2467" s="189" t="s">
        <v>8893</v>
      </c>
      <c r="B2467" s="189" t="s">
        <v>8907</v>
      </c>
      <c r="C2467" s="189" t="s">
        <v>358</v>
      </c>
      <c r="D2467" t="s">
        <v>421</v>
      </c>
      <c r="E2467" t="s">
        <v>422</v>
      </c>
      <c r="F2467" s="42" t="s">
        <v>118</v>
      </c>
      <c r="H2467" s="211"/>
      <c r="I2467" s="211"/>
      <c r="J2467" s="211"/>
      <c r="K2467" s="211"/>
      <c r="L2467" s="211"/>
      <c r="M2467" s="211"/>
      <c r="N2467" s="211"/>
      <c r="O2467" s="211"/>
      <c r="P2467" s="211"/>
    </row>
    <row r="2468" spans="1:16" x14ac:dyDescent="0.25">
      <c r="A2468" s="189" t="s">
        <v>8893</v>
      </c>
      <c r="B2468" s="189" t="s">
        <v>8908</v>
      </c>
      <c r="C2468" s="189" t="s">
        <v>358</v>
      </c>
      <c r="D2468" t="s">
        <v>423</v>
      </c>
      <c r="E2468" t="s">
        <v>424</v>
      </c>
      <c r="F2468" s="42" t="s">
        <v>118</v>
      </c>
      <c r="H2468" s="211"/>
      <c r="I2468" s="211"/>
      <c r="J2468" s="211"/>
      <c r="K2468" s="211"/>
      <c r="L2468" s="211"/>
      <c r="M2468" s="211"/>
      <c r="N2468" s="211"/>
      <c r="O2468" s="211"/>
      <c r="P2468" s="211"/>
    </row>
    <row r="2469" spans="1:16" x14ac:dyDescent="0.25">
      <c r="A2469" s="189" t="s">
        <v>8893</v>
      </c>
      <c r="B2469" s="189" t="s">
        <v>8909</v>
      </c>
      <c r="C2469" s="189" t="s">
        <v>358</v>
      </c>
      <c r="D2469" t="s">
        <v>394</v>
      </c>
      <c r="E2469" t="s">
        <v>395</v>
      </c>
      <c r="F2469" s="42" t="s">
        <v>118</v>
      </c>
      <c r="H2469" s="211"/>
      <c r="I2469" s="211"/>
      <c r="J2469" s="211"/>
      <c r="K2469" s="211"/>
      <c r="L2469" s="211"/>
      <c r="M2469" s="211"/>
      <c r="N2469" s="211"/>
      <c r="O2469" s="211"/>
      <c r="P2469" s="211"/>
    </row>
    <row r="2470" spans="1:16" x14ac:dyDescent="0.25">
      <c r="A2470" s="189" t="s">
        <v>8893</v>
      </c>
      <c r="B2470" s="189" t="s">
        <v>8910</v>
      </c>
      <c r="C2470" s="189" t="s">
        <v>358</v>
      </c>
      <c r="D2470" t="s">
        <v>387</v>
      </c>
      <c r="E2470" t="s">
        <v>388</v>
      </c>
      <c r="F2470" s="42" t="s">
        <v>118</v>
      </c>
      <c r="H2470" s="211"/>
      <c r="I2470" s="211"/>
      <c r="J2470" s="211"/>
      <c r="K2470" s="211"/>
      <c r="L2470" s="211"/>
      <c r="M2470" s="211"/>
      <c r="N2470" s="211"/>
      <c r="O2470" s="211"/>
      <c r="P2470" s="211"/>
    </row>
    <row r="2471" spans="1:16" x14ac:dyDescent="0.25">
      <c r="A2471" s="189" t="s">
        <v>8893</v>
      </c>
      <c r="B2471" s="189" t="s">
        <v>8911</v>
      </c>
      <c r="C2471" s="189" t="s">
        <v>358</v>
      </c>
      <c r="D2471" t="s">
        <v>415</v>
      </c>
      <c r="E2471" t="s">
        <v>416</v>
      </c>
      <c r="F2471" s="42" t="s">
        <v>118</v>
      </c>
      <c r="H2471" s="211"/>
      <c r="I2471" s="211"/>
      <c r="J2471" s="211"/>
      <c r="K2471" s="211"/>
      <c r="L2471" s="211"/>
      <c r="M2471" s="211"/>
      <c r="N2471" s="211"/>
      <c r="O2471" s="211"/>
      <c r="P2471" s="211"/>
    </row>
    <row r="2472" spans="1:16" x14ac:dyDescent="0.25">
      <c r="A2472" s="189" t="s">
        <v>8893</v>
      </c>
      <c r="B2472" s="189" t="s">
        <v>8912</v>
      </c>
      <c r="C2472" s="189" t="s">
        <v>358</v>
      </c>
      <c r="D2472" t="s">
        <v>3811</v>
      </c>
      <c r="E2472" t="s">
        <v>3815</v>
      </c>
      <c r="F2472" s="42" t="s">
        <v>118</v>
      </c>
      <c r="H2472" s="211"/>
      <c r="I2472" s="211"/>
      <c r="J2472" s="211"/>
      <c r="K2472" s="211"/>
      <c r="L2472" s="211"/>
      <c r="M2472" s="211"/>
      <c r="N2472" s="211"/>
      <c r="O2472" s="211"/>
      <c r="P2472" s="211"/>
    </row>
    <row r="2473" spans="1:16" x14ac:dyDescent="0.25">
      <c r="A2473" s="189" t="s">
        <v>8893</v>
      </c>
      <c r="B2473" s="189" t="s">
        <v>8913</v>
      </c>
      <c r="C2473" s="189" t="s">
        <v>358</v>
      </c>
      <c r="D2473" t="s">
        <v>3811</v>
      </c>
      <c r="E2473" t="s">
        <v>3815</v>
      </c>
      <c r="F2473" s="42" t="s">
        <v>118</v>
      </c>
      <c r="H2473" s="211"/>
      <c r="I2473" s="211"/>
      <c r="J2473" s="211"/>
      <c r="K2473" s="211"/>
      <c r="L2473" s="211"/>
      <c r="M2473" s="211"/>
      <c r="N2473" s="211"/>
      <c r="O2473" s="211"/>
      <c r="P2473" s="211"/>
    </row>
    <row r="2474" spans="1:16" x14ac:dyDescent="0.25">
      <c r="A2474" s="189" t="s">
        <v>8893</v>
      </c>
      <c r="B2474" s="189" t="s">
        <v>8914</v>
      </c>
      <c r="C2474" s="189" t="s">
        <v>358</v>
      </c>
      <c r="D2474" t="s">
        <v>413</v>
      </c>
      <c r="E2474" t="s">
        <v>414</v>
      </c>
      <c r="F2474" s="42" t="s">
        <v>118</v>
      </c>
      <c r="H2474" s="211"/>
      <c r="I2474" s="211"/>
      <c r="J2474" s="211"/>
      <c r="K2474" s="211"/>
      <c r="L2474" s="211"/>
      <c r="M2474" s="211"/>
      <c r="N2474" s="211"/>
      <c r="O2474" s="211"/>
      <c r="P2474" s="211"/>
    </row>
    <row r="2475" spans="1:16" x14ac:dyDescent="0.25">
      <c r="A2475" s="189" t="s">
        <v>8893</v>
      </c>
      <c r="B2475" s="189" t="s">
        <v>8915</v>
      </c>
      <c r="C2475" s="189" t="s">
        <v>358</v>
      </c>
      <c r="D2475" t="s">
        <v>387</v>
      </c>
      <c r="E2475" t="s">
        <v>388</v>
      </c>
      <c r="F2475" s="42" t="s">
        <v>118</v>
      </c>
      <c r="H2475" s="211"/>
      <c r="I2475" s="211"/>
      <c r="J2475" s="211"/>
      <c r="K2475" s="211"/>
      <c r="L2475" s="211"/>
      <c r="M2475" s="211"/>
      <c r="N2475" s="211"/>
      <c r="O2475" s="211"/>
      <c r="P2475" s="211"/>
    </row>
    <row r="2476" spans="1:16" x14ac:dyDescent="0.25">
      <c r="A2476" s="189" t="s">
        <v>8893</v>
      </c>
      <c r="B2476" s="189" t="s">
        <v>8916</v>
      </c>
      <c r="C2476" s="189" t="s">
        <v>358</v>
      </c>
      <c r="D2476" t="s">
        <v>3811</v>
      </c>
      <c r="E2476" t="s">
        <v>3815</v>
      </c>
      <c r="F2476" s="42" t="s">
        <v>118</v>
      </c>
      <c r="H2476" s="211"/>
      <c r="I2476" s="211"/>
      <c r="J2476" s="211"/>
      <c r="K2476" s="211"/>
      <c r="L2476" s="211"/>
      <c r="M2476" s="211"/>
      <c r="N2476" s="211"/>
      <c r="O2476" s="211"/>
      <c r="P2476" s="211"/>
    </row>
    <row r="2477" spans="1:16" x14ac:dyDescent="0.25">
      <c r="A2477" s="189" t="s">
        <v>8893</v>
      </c>
      <c r="B2477" s="189" t="s">
        <v>8917</v>
      </c>
      <c r="C2477" s="189" t="s">
        <v>358</v>
      </c>
      <c r="D2477" t="s">
        <v>421</v>
      </c>
      <c r="E2477" t="s">
        <v>422</v>
      </c>
      <c r="F2477" s="42" t="s">
        <v>118</v>
      </c>
      <c r="H2477" s="211"/>
      <c r="I2477" s="211"/>
      <c r="J2477" s="211"/>
      <c r="K2477" s="211"/>
      <c r="L2477" s="211"/>
      <c r="M2477" s="211"/>
      <c r="N2477" s="211"/>
      <c r="O2477" s="211"/>
      <c r="P2477" s="211"/>
    </row>
    <row r="2478" spans="1:16" x14ac:dyDescent="0.25">
      <c r="A2478" s="189" t="s">
        <v>8893</v>
      </c>
      <c r="B2478" s="189" t="s">
        <v>8918</v>
      </c>
      <c r="C2478" s="189" t="s">
        <v>358</v>
      </c>
      <c r="D2478" t="s">
        <v>3811</v>
      </c>
      <c r="E2478" t="s">
        <v>3815</v>
      </c>
      <c r="F2478" s="42" t="s">
        <v>118</v>
      </c>
      <c r="H2478" s="211"/>
      <c r="I2478" s="211"/>
      <c r="J2478" s="211"/>
      <c r="K2478" s="211"/>
      <c r="L2478" s="211"/>
      <c r="M2478" s="211"/>
      <c r="N2478" s="211"/>
      <c r="O2478" s="211"/>
      <c r="P2478" s="211"/>
    </row>
    <row r="2479" spans="1:16" x14ac:dyDescent="0.25">
      <c r="A2479" s="189" t="s">
        <v>8893</v>
      </c>
      <c r="B2479" s="189" t="s">
        <v>8919</v>
      </c>
      <c r="C2479" s="189" t="s">
        <v>358</v>
      </c>
      <c r="D2479" t="s">
        <v>383</v>
      </c>
      <c r="E2479" t="s">
        <v>384</v>
      </c>
      <c r="F2479" s="42" t="s">
        <v>118</v>
      </c>
      <c r="H2479" s="211"/>
      <c r="I2479" s="211"/>
      <c r="J2479" s="211"/>
      <c r="K2479" s="211"/>
      <c r="L2479" s="211"/>
      <c r="M2479" s="211"/>
      <c r="N2479" s="211"/>
      <c r="O2479" s="211"/>
      <c r="P2479" s="211"/>
    </row>
    <row r="2480" spans="1:16" x14ac:dyDescent="0.25">
      <c r="A2480" s="189" t="s">
        <v>8893</v>
      </c>
      <c r="B2480" s="189" t="s">
        <v>8920</v>
      </c>
      <c r="C2480" s="189" t="s">
        <v>358</v>
      </c>
      <c r="D2480" t="s">
        <v>296</v>
      </c>
      <c r="E2480" t="s">
        <v>336</v>
      </c>
      <c r="F2480" s="42" t="s">
        <v>150</v>
      </c>
      <c r="H2480" s="211"/>
      <c r="I2480" s="211"/>
      <c r="J2480" s="211"/>
      <c r="K2480" s="211"/>
      <c r="L2480" s="211"/>
      <c r="M2480" s="211"/>
      <c r="N2480" s="211"/>
      <c r="O2480" s="211"/>
      <c r="P2480" s="211"/>
    </row>
    <row r="2481" spans="1:16" x14ac:dyDescent="0.25">
      <c r="A2481" s="189" t="s">
        <v>8893</v>
      </c>
      <c r="B2481" s="189" t="s">
        <v>8921</v>
      </c>
      <c r="C2481" s="189" t="s">
        <v>358</v>
      </c>
      <c r="D2481" t="s">
        <v>3811</v>
      </c>
      <c r="E2481" t="s">
        <v>3815</v>
      </c>
      <c r="F2481" s="42" t="s">
        <v>118</v>
      </c>
      <c r="H2481" s="211"/>
      <c r="I2481" s="211"/>
      <c r="J2481" s="211"/>
      <c r="K2481" s="211"/>
      <c r="L2481" s="211"/>
      <c r="M2481" s="211"/>
      <c r="N2481" s="211"/>
      <c r="O2481" s="211"/>
      <c r="P2481" s="211"/>
    </row>
    <row r="2482" spans="1:16" x14ac:dyDescent="0.25">
      <c r="A2482" s="189" t="s">
        <v>8893</v>
      </c>
      <c r="B2482" s="189" t="s">
        <v>8922</v>
      </c>
      <c r="C2482" s="189" t="s">
        <v>358</v>
      </c>
      <c r="D2482" t="s">
        <v>3811</v>
      </c>
      <c r="E2482" t="s">
        <v>3815</v>
      </c>
      <c r="F2482" s="42" t="s">
        <v>118</v>
      </c>
      <c r="H2482" s="211"/>
      <c r="I2482" s="211"/>
      <c r="J2482" s="211"/>
      <c r="K2482" s="211"/>
      <c r="L2482" s="211"/>
      <c r="M2482" s="211"/>
      <c r="N2482" s="211"/>
      <c r="O2482" s="211"/>
      <c r="P2482" s="211"/>
    </row>
    <row r="2483" spans="1:16" x14ac:dyDescent="0.25">
      <c r="A2483" s="189" t="s">
        <v>8893</v>
      </c>
      <c r="B2483" s="189" t="s">
        <v>8923</v>
      </c>
      <c r="C2483" s="189" t="s">
        <v>358</v>
      </c>
      <c r="D2483" t="s">
        <v>415</v>
      </c>
      <c r="E2483" t="s">
        <v>416</v>
      </c>
      <c r="F2483" s="42" t="s">
        <v>118</v>
      </c>
      <c r="H2483" s="211"/>
      <c r="I2483" s="211"/>
      <c r="J2483" s="211"/>
      <c r="K2483" s="211"/>
      <c r="L2483" s="211"/>
      <c r="M2483" s="211"/>
      <c r="N2483" s="211"/>
      <c r="O2483" s="211"/>
      <c r="P2483" s="211"/>
    </row>
    <row r="2484" spans="1:16" x14ac:dyDescent="0.25">
      <c r="A2484" s="189" t="s">
        <v>8893</v>
      </c>
      <c r="B2484" s="189" t="s">
        <v>8924</v>
      </c>
      <c r="C2484" s="189" t="s">
        <v>358</v>
      </c>
      <c r="D2484" t="s">
        <v>415</v>
      </c>
      <c r="E2484" t="s">
        <v>416</v>
      </c>
      <c r="F2484" s="42" t="s">
        <v>118</v>
      </c>
      <c r="H2484" s="211"/>
      <c r="I2484" s="211"/>
      <c r="J2484" s="211"/>
      <c r="K2484" s="211"/>
      <c r="L2484" s="211"/>
      <c r="M2484" s="211"/>
      <c r="N2484" s="211"/>
      <c r="O2484" s="211"/>
      <c r="P2484" s="211"/>
    </row>
    <row r="2485" spans="1:16" x14ac:dyDescent="0.25">
      <c r="A2485" s="189" t="s">
        <v>8893</v>
      </c>
      <c r="B2485" s="189" t="s">
        <v>8925</v>
      </c>
      <c r="C2485" s="189" t="s">
        <v>358</v>
      </c>
      <c r="D2485" t="s">
        <v>421</v>
      </c>
      <c r="E2485" t="s">
        <v>422</v>
      </c>
      <c r="F2485" s="42" t="s">
        <v>118</v>
      </c>
      <c r="H2485" s="211"/>
      <c r="I2485" s="211"/>
      <c r="J2485" s="211"/>
      <c r="K2485" s="211"/>
      <c r="L2485" s="211"/>
      <c r="M2485" s="211"/>
      <c r="N2485" s="211"/>
      <c r="O2485" s="211"/>
      <c r="P2485" s="211"/>
    </row>
    <row r="2486" spans="1:16" x14ac:dyDescent="0.25">
      <c r="A2486" s="189" t="s">
        <v>8893</v>
      </c>
      <c r="B2486" s="189" t="s">
        <v>8926</v>
      </c>
      <c r="C2486" s="189" t="s">
        <v>358</v>
      </c>
      <c r="D2486" t="s">
        <v>3811</v>
      </c>
      <c r="E2486" t="s">
        <v>3815</v>
      </c>
      <c r="F2486" s="42" t="s">
        <v>118</v>
      </c>
      <c r="H2486" s="211"/>
      <c r="I2486" s="211"/>
      <c r="J2486" s="211"/>
      <c r="K2486" s="211"/>
      <c r="L2486" s="211"/>
      <c r="M2486" s="211"/>
      <c r="N2486" s="211"/>
      <c r="O2486" s="211"/>
      <c r="P2486" s="211"/>
    </row>
    <row r="2487" spans="1:16" x14ac:dyDescent="0.25">
      <c r="A2487" s="189" t="s">
        <v>8893</v>
      </c>
      <c r="B2487" s="189" t="s">
        <v>8927</v>
      </c>
      <c r="C2487" s="189" t="s">
        <v>358</v>
      </c>
      <c r="D2487" t="s">
        <v>421</v>
      </c>
      <c r="E2487" t="s">
        <v>422</v>
      </c>
      <c r="F2487" s="42" t="s">
        <v>118</v>
      </c>
      <c r="H2487" s="211"/>
      <c r="I2487" s="211"/>
      <c r="J2487" s="211"/>
      <c r="K2487" s="211"/>
      <c r="L2487" s="211"/>
      <c r="M2487" s="211"/>
      <c r="N2487" s="211"/>
      <c r="O2487" s="211"/>
      <c r="P2487" s="211"/>
    </row>
    <row r="2488" spans="1:16" x14ac:dyDescent="0.25">
      <c r="A2488" s="189" t="s">
        <v>8893</v>
      </c>
      <c r="B2488" s="189" t="s">
        <v>8928</v>
      </c>
      <c r="C2488" s="189" t="s">
        <v>358</v>
      </c>
      <c r="D2488" t="s">
        <v>391</v>
      </c>
      <c r="E2488" t="s">
        <v>392</v>
      </c>
      <c r="F2488" s="42" t="s">
        <v>118</v>
      </c>
      <c r="H2488" s="211"/>
      <c r="I2488" s="211"/>
      <c r="J2488" s="211"/>
      <c r="K2488" s="211"/>
      <c r="L2488" s="211"/>
      <c r="M2488" s="211"/>
      <c r="N2488" s="211"/>
      <c r="O2488" s="211"/>
      <c r="P2488" s="211"/>
    </row>
    <row r="2489" spans="1:16" x14ac:dyDescent="0.25">
      <c r="A2489" s="189" t="s">
        <v>8893</v>
      </c>
      <c r="B2489" s="189" t="s">
        <v>8929</v>
      </c>
      <c r="C2489" s="189" t="s">
        <v>358</v>
      </c>
      <c r="D2489" t="s">
        <v>421</v>
      </c>
      <c r="E2489" t="s">
        <v>422</v>
      </c>
      <c r="F2489" s="42" t="s">
        <v>118</v>
      </c>
      <c r="H2489" s="211"/>
      <c r="I2489" s="211"/>
      <c r="J2489" s="211"/>
      <c r="K2489" s="211"/>
      <c r="L2489" s="211"/>
      <c r="M2489" s="211"/>
      <c r="N2489" s="211"/>
      <c r="O2489" s="211"/>
      <c r="P2489" s="211"/>
    </row>
    <row r="2490" spans="1:16" x14ac:dyDescent="0.25">
      <c r="A2490" s="189" t="s">
        <v>8893</v>
      </c>
      <c r="B2490" s="189" t="s">
        <v>8930</v>
      </c>
      <c r="C2490" s="189" t="s">
        <v>358</v>
      </c>
      <c r="D2490" t="s">
        <v>387</v>
      </c>
      <c r="E2490" t="s">
        <v>388</v>
      </c>
      <c r="F2490" s="42" t="s">
        <v>118</v>
      </c>
      <c r="H2490" s="211"/>
      <c r="I2490" s="211"/>
      <c r="J2490" s="211"/>
      <c r="K2490" s="211"/>
      <c r="L2490" s="211"/>
      <c r="M2490" s="211"/>
      <c r="N2490" s="211"/>
      <c r="O2490" s="211"/>
      <c r="P2490" s="211"/>
    </row>
    <row r="2491" spans="1:16" x14ac:dyDescent="0.25">
      <c r="A2491" s="189" t="s">
        <v>8893</v>
      </c>
      <c r="B2491" s="189" t="s">
        <v>8931</v>
      </c>
      <c r="C2491" s="189" t="s">
        <v>358</v>
      </c>
      <c r="D2491" t="s">
        <v>415</v>
      </c>
      <c r="E2491" t="s">
        <v>416</v>
      </c>
      <c r="F2491" s="42" t="s">
        <v>118</v>
      </c>
      <c r="H2491" s="211"/>
      <c r="I2491" s="211"/>
      <c r="J2491" s="211"/>
      <c r="K2491" s="211"/>
      <c r="L2491" s="211"/>
      <c r="M2491" s="211"/>
      <c r="N2491" s="211"/>
      <c r="O2491" s="211"/>
      <c r="P2491" s="211"/>
    </row>
    <row r="2492" spans="1:16" x14ac:dyDescent="0.25">
      <c r="A2492" s="189" t="s">
        <v>8893</v>
      </c>
      <c r="B2492" s="189" t="s">
        <v>8932</v>
      </c>
      <c r="C2492" s="189" t="s">
        <v>358</v>
      </c>
      <c r="D2492" t="s">
        <v>391</v>
      </c>
      <c r="E2492" t="s">
        <v>393</v>
      </c>
      <c r="F2492" s="42" t="s">
        <v>118</v>
      </c>
      <c r="H2492" s="211"/>
      <c r="I2492" s="211"/>
      <c r="J2492" s="211"/>
      <c r="K2492" s="211"/>
      <c r="L2492" s="211"/>
      <c r="M2492" s="211"/>
      <c r="N2492" s="211"/>
      <c r="O2492" s="211"/>
      <c r="P2492" s="211"/>
    </row>
    <row r="2493" spans="1:16" x14ac:dyDescent="0.25">
      <c r="A2493" s="189" t="s">
        <v>8893</v>
      </c>
      <c r="B2493" s="189" t="s">
        <v>8933</v>
      </c>
      <c r="C2493" s="189" t="s">
        <v>358</v>
      </c>
      <c r="D2493" t="s">
        <v>423</v>
      </c>
      <c r="E2493" t="s">
        <v>424</v>
      </c>
      <c r="F2493" s="42" t="s">
        <v>118</v>
      </c>
      <c r="H2493" s="211"/>
      <c r="I2493" s="211"/>
      <c r="J2493" s="211"/>
      <c r="K2493" s="211"/>
      <c r="L2493" s="211"/>
      <c r="M2493" s="211"/>
      <c r="N2493" s="211"/>
      <c r="O2493" s="211"/>
      <c r="P2493" s="211"/>
    </row>
    <row r="2494" spans="1:16" x14ac:dyDescent="0.25">
      <c r="A2494" s="189" t="s">
        <v>8893</v>
      </c>
      <c r="B2494" s="189" t="s">
        <v>8934</v>
      </c>
      <c r="C2494" s="189" t="s">
        <v>358</v>
      </c>
      <c r="D2494" t="s">
        <v>391</v>
      </c>
      <c r="E2494" t="s">
        <v>392</v>
      </c>
      <c r="F2494" s="42" t="s">
        <v>118</v>
      </c>
      <c r="H2494" s="211"/>
      <c r="I2494" s="211"/>
      <c r="J2494" s="211"/>
      <c r="K2494" s="211"/>
      <c r="L2494" s="211"/>
      <c r="M2494" s="211"/>
      <c r="N2494" s="211"/>
      <c r="O2494" s="211"/>
      <c r="P2494" s="211"/>
    </row>
    <row r="2495" spans="1:16" x14ac:dyDescent="0.25">
      <c r="A2495" s="189" t="s">
        <v>8893</v>
      </c>
      <c r="B2495" s="189" t="s">
        <v>8935</v>
      </c>
      <c r="C2495" s="189" t="s">
        <v>358</v>
      </c>
      <c r="D2495" t="s">
        <v>423</v>
      </c>
      <c r="E2495" t="s">
        <v>424</v>
      </c>
      <c r="F2495" s="42" t="s">
        <v>118</v>
      </c>
      <c r="H2495" s="211"/>
      <c r="I2495" s="211"/>
      <c r="J2495" s="211"/>
      <c r="K2495" s="211"/>
      <c r="L2495" s="211"/>
      <c r="M2495" s="211"/>
      <c r="N2495" s="211"/>
      <c r="O2495" s="211"/>
      <c r="P2495" s="211"/>
    </row>
    <row r="2496" spans="1:16" x14ac:dyDescent="0.25">
      <c r="A2496" s="189" t="s">
        <v>8893</v>
      </c>
      <c r="B2496" s="189" t="s">
        <v>8936</v>
      </c>
      <c r="C2496" s="189" t="s">
        <v>358</v>
      </c>
      <c r="D2496" t="s">
        <v>413</v>
      </c>
      <c r="E2496" t="s">
        <v>414</v>
      </c>
      <c r="F2496" s="42" t="s">
        <v>118</v>
      </c>
      <c r="H2496" s="211"/>
      <c r="I2496" s="211"/>
      <c r="J2496" s="211"/>
      <c r="K2496" s="211"/>
      <c r="L2496" s="211"/>
      <c r="M2496" s="211"/>
      <c r="N2496" s="211"/>
      <c r="O2496" s="211"/>
      <c r="P2496" s="211"/>
    </row>
    <row r="2497" spans="1:16" x14ac:dyDescent="0.25">
      <c r="A2497" s="189" t="s">
        <v>8893</v>
      </c>
      <c r="B2497" s="189" t="s">
        <v>8937</v>
      </c>
      <c r="C2497" s="189" t="s">
        <v>358</v>
      </c>
      <c r="D2497" t="s">
        <v>394</v>
      </c>
      <c r="E2497" t="s">
        <v>395</v>
      </c>
      <c r="F2497" s="42" t="s">
        <v>118</v>
      </c>
      <c r="H2497" s="211"/>
      <c r="I2497" s="211"/>
      <c r="J2497" s="211"/>
      <c r="K2497" s="211"/>
      <c r="L2497" s="211"/>
      <c r="M2497" s="211"/>
      <c r="N2497" s="211"/>
      <c r="O2497" s="211"/>
      <c r="P2497" s="211"/>
    </row>
    <row r="2498" spans="1:16" x14ac:dyDescent="0.25">
      <c r="A2498" s="189" t="s">
        <v>8893</v>
      </c>
      <c r="B2498" s="189" t="s">
        <v>8938</v>
      </c>
      <c r="C2498" s="189" t="s">
        <v>358</v>
      </c>
      <c r="D2498" t="s">
        <v>439</v>
      </c>
      <c r="E2498" t="s">
        <v>440</v>
      </c>
      <c r="F2498" s="42" t="s">
        <v>118</v>
      </c>
      <c r="H2498" s="211"/>
      <c r="I2498" s="211"/>
      <c r="J2498" s="211"/>
      <c r="K2498" s="211"/>
      <c r="L2498" s="211"/>
      <c r="M2498" s="211"/>
      <c r="N2498" s="211"/>
      <c r="O2498" s="211"/>
      <c r="P2498" s="211"/>
    </row>
    <row r="2499" spans="1:16" x14ac:dyDescent="0.25">
      <c r="A2499" s="189" t="s">
        <v>8893</v>
      </c>
      <c r="B2499" s="189" t="s">
        <v>8939</v>
      </c>
      <c r="C2499" s="189" t="s">
        <v>358</v>
      </c>
      <c r="D2499" t="s">
        <v>423</v>
      </c>
      <c r="E2499" t="s">
        <v>424</v>
      </c>
      <c r="F2499" s="42" t="s">
        <v>118</v>
      </c>
      <c r="H2499" s="211"/>
      <c r="I2499" s="211"/>
      <c r="J2499" s="211"/>
      <c r="K2499" s="211"/>
      <c r="L2499" s="211"/>
      <c r="M2499" s="211"/>
      <c r="N2499" s="211"/>
      <c r="O2499" s="211"/>
      <c r="P2499" s="211"/>
    </row>
    <row r="2500" spans="1:16" x14ac:dyDescent="0.25">
      <c r="A2500" s="189" t="s">
        <v>8893</v>
      </c>
      <c r="B2500" s="189" t="s">
        <v>8940</v>
      </c>
      <c r="C2500" s="189" t="s">
        <v>358</v>
      </c>
      <c r="D2500" t="s">
        <v>423</v>
      </c>
      <c r="E2500" t="s">
        <v>424</v>
      </c>
      <c r="F2500" s="42" t="s">
        <v>118</v>
      </c>
      <c r="H2500" s="211"/>
      <c r="I2500" s="211"/>
      <c r="J2500" s="211"/>
      <c r="K2500" s="211"/>
      <c r="L2500" s="211"/>
      <c r="M2500" s="211"/>
      <c r="N2500" s="211"/>
      <c r="O2500" s="211"/>
      <c r="P2500" s="211"/>
    </row>
    <row r="2501" spans="1:16" x14ac:dyDescent="0.25">
      <c r="A2501" s="189" t="s">
        <v>8893</v>
      </c>
      <c r="B2501" s="189" t="s">
        <v>8941</v>
      </c>
      <c r="C2501" s="189" t="s">
        <v>358</v>
      </c>
      <c r="D2501" t="s">
        <v>413</v>
      </c>
      <c r="E2501" t="s">
        <v>414</v>
      </c>
      <c r="F2501" s="42" t="s">
        <v>118</v>
      </c>
      <c r="H2501" s="211"/>
      <c r="I2501" s="211"/>
      <c r="J2501" s="211"/>
      <c r="K2501" s="211"/>
      <c r="L2501" s="211"/>
      <c r="M2501" s="211"/>
      <c r="N2501" s="211"/>
      <c r="O2501" s="211"/>
      <c r="P2501" s="211"/>
    </row>
    <row r="2502" spans="1:16" x14ac:dyDescent="0.25">
      <c r="A2502" s="189" t="s">
        <v>8893</v>
      </c>
      <c r="B2502" s="189" t="s">
        <v>8942</v>
      </c>
      <c r="C2502" s="189" t="s">
        <v>358</v>
      </c>
      <c r="D2502" t="s">
        <v>415</v>
      </c>
      <c r="E2502" t="s">
        <v>416</v>
      </c>
      <c r="F2502" s="42" t="s">
        <v>118</v>
      </c>
      <c r="H2502" s="211"/>
      <c r="I2502" s="211"/>
      <c r="J2502" s="211"/>
      <c r="K2502" s="211"/>
      <c r="L2502" s="211"/>
      <c r="M2502" s="211"/>
      <c r="N2502" s="211"/>
      <c r="O2502" s="211"/>
      <c r="P2502" s="211"/>
    </row>
    <row r="2503" spans="1:16" x14ac:dyDescent="0.25">
      <c r="A2503" s="189" t="s">
        <v>8893</v>
      </c>
      <c r="B2503" s="189" t="s">
        <v>8943</v>
      </c>
      <c r="C2503" s="189" t="s">
        <v>358</v>
      </c>
      <c r="D2503" t="s">
        <v>387</v>
      </c>
      <c r="E2503" t="s">
        <v>388</v>
      </c>
      <c r="F2503" s="42" t="s">
        <v>118</v>
      </c>
      <c r="H2503" s="211"/>
      <c r="I2503" s="211"/>
      <c r="J2503" s="211"/>
      <c r="K2503" s="211"/>
      <c r="L2503" s="211"/>
      <c r="M2503" s="211"/>
      <c r="N2503" s="211"/>
      <c r="O2503" s="211"/>
      <c r="P2503" s="211"/>
    </row>
    <row r="2504" spans="1:16" x14ac:dyDescent="0.25">
      <c r="A2504" s="189" t="s">
        <v>8893</v>
      </c>
      <c r="B2504" s="189" t="s">
        <v>8944</v>
      </c>
      <c r="C2504" s="189" t="s">
        <v>358</v>
      </c>
      <c r="D2504" t="s">
        <v>415</v>
      </c>
      <c r="E2504" t="s">
        <v>416</v>
      </c>
      <c r="F2504" s="42" t="s">
        <v>118</v>
      </c>
      <c r="H2504" s="211"/>
      <c r="I2504" s="211"/>
      <c r="J2504" s="211"/>
      <c r="K2504" s="211"/>
      <c r="L2504" s="211"/>
      <c r="M2504" s="211"/>
      <c r="N2504" s="211"/>
      <c r="O2504" s="211"/>
      <c r="P2504" s="211"/>
    </row>
    <row r="2505" spans="1:16" x14ac:dyDescent="0.25">
      <c r="A2505" s="189" t="s">
        <v>8893</v>
      </c>
      <c r="B2505" s="189" t="s">
        <v>8945</v>
      </c>
      <c r="C2505" s="189" t="s">
        <v>358</v>
      </c>
      <c r="D2505" t="s">
        <v>415</v>
      </c>
      <c r="E2505" t="s">
        <v>416</v>
      </c>
      <c r="F2505" s="42" t="s">
        <v>118</v>
      </c>
      <c r="H2505" s="211"/>
      <c r="I2505" s="211"/>
      <c r="J2505" s="211"/>
      <c r="K2505" s="211"/>
      <c r="L2505" s="211"/>
      <c r="M2505" s="211"/>
      <c r="N2505" s="211"/>
      <c r="O2505" s="211"/>
      <c r="P2505" s="211"/>
    </row>
    <row r="2506" spans="1:16" x14ac:dyDescent="0.25">
      <c r="A2506" s="189" t="s">
        <v>8893</v>
      </c>
      <c r="B2506" s="189" t="s">
        <v>8946</v>
      </c>
      <c r="C2506" s="189" t="s">
        <v>358</v>
      </c>
      <c r="D2506" t="s">
        <v>3811</v>
      </c>
      <c r="E2506" t="s">
        <v>3815</v>
      </c>
      <c r="F2506" s="42" t="s">
        <v>118</v>
      </c>
      <c r="H2506" s="211"/>
      <c r="I2506" s="211"/>
      <c r="J2506" s="211"/>
      <c r="K2506" s="211"/>
      <c r="L2506" s="211"/>
      <c r="M2506" s="211"/>
      <c r="N2506" s="211"/>
      <c r="O2506" s="211"/>
      <c r="P2506" s="211"/>
    </row>
    <row r="2507" spans="1:16" x14ac:dyDescent="0.25">
      <c r="A2507" s="189" t="s">
        <v>8893</v>
      </c>
      <c r="B2507" s="189" t="s">
        <v>8947</v>
      </c>
      <c r="C2507" s="189" t="s">
        <v>358</v>
      </c>
      <c r="D2507" t="s">
        <v>423</v>
      </c>
      <c r="E2507" t="s">
        <v>424</v>
      </c>
      <c r="F2507" s="42" t="s">
        <v>118</v>
      </c>
      <c r="H2507" s="211"/>
      <c r="I2507" s="211"/>
      <c r="J2507" s="211"/>
      <c r="K2507" s="211"/>
      <c r="L2507" s="211"/>
      <c r="M2507" s="211"/>
      <c r="N2507" s="211"/>
      <c r="O2507" s="211"/>
      <c r="P2507" s="211"/>
    </row>
    <row r="2508" spans="1:16" x14ac:dyDescent="0.25">
      <c r="A2508" s="189" t="s">
        <v>8893</v>
      </c>
      <c r="B2508" s="189" t="s">
        <v>8948</v>
      </c>
      <c r="C2508" s="189" t="s">
        <v>358</v>
      </c>
      <c r="D2508" t="s">
        <v>3811</v>
      </c>
      <c r="E2508" t="s">
        <v>3815</v>
      </c>
      <c r="F2508" s="42" t="s">
        <v>118</v>
      </c>
      <c r="H2508" s="211"/>
      <c r="I2508" s="211"/>
      <c r="J2508" s="211"/>
      <c r="K2508" s="211"/>
      <c r="L2508" s="211"/>
      <c r="M2508" s="211"/>
      <c r="N2508" s="211"/>
      <c r="O2508" s="211"/>
      <c r="P2508" s="211"/>
    </row>
    <row r="2509" spans="1:16" x14ac:dyDescent="0.25">
      <c r="A2509" s="189" t="s">
        <v>8893</v>
      </c>
      <c r="B2509" s="189" t="s">
        <v>8949</v>
      </c>
      <c r="C2509" s="189" t="s">
        <v>358</v>
      </c>
      <c r="D2509" t="s">
        <v>415</v>
      </c>
      <c r="E2509" t="s">
        <v>416</v>
      </c>
      <c r="F2509" s="42" t="s">
        <v>118</v>
      </c>
      <c r="H2509" s="211"/>
      <c r="I2509" s="211"/>
      <c r="J2509" s="211"/>
      <c r="K2509" s="211"/>
      <c r="L2509" s="211"/>
      <c r="M2509" s="211"/>
      <c r="N2509" s="211"/>
      <c r="O2509" s="211"/>
      <c r="P2509" s="211"/>
    </row>
    <row r="2510" spans="1:16" x14ac:dyDescent="0.25">
      <c r="A2510" s="189" t="s">
        <v>8893</v>
      </c>
      <c r="B2510" s="189" t="s">
        <v>8950</v>
      </c>
      <c r="C2510" s="189" t="s">
        <v>358</v>
      </c>
      <c r="D2510" t="s">
        <v>396</v>
      </c>
      <c r="E2510" t="s">
        <v>397</v>
      </c>
      <c r="F2510" s="42" t="s">
        <v>118</v>
      </c>
      <c r="H2510" s="211"/>
      <c r="I2510" s="211"/>
      <c r="J2510" s="211"/>
      <c r="K2510" s="211"/>
      <c r="L2510" s="211"/>
      <c r="M2510" s="211"/>
      <c r="N2510" s="211"/>
      <c r="O2510" s="211"/>
      <c r="P2510" s="211"/>
    </row>
    <row r="2511" spans="1:16" x14ac:dyDescent="0.25">
      <c r="A2511" s="189" t="s">
        <v>8893</v>
      </c>
      <c r="B2511" s="189" t="s">
        <v>8951</v>
      </c>
      <c r="C2511" s="189" t="s">
        <v>358</v>
      </c>
      <c r="D2511" t="s">
        <v>387</v>
      </c>
      <c r="E2511" t="s">
        <v>388</v>
      </c>
      <c r="F2511" s="42" t="s">
        <v>118</v>
      </c>
      <c r="H2511" s="211"/>
      <c r="I2511" s="211"/>
      <c r="J2511" s="211"/>
      <c r="K2511" s="211"/>
      <c r="L2511" s="211"/>
      <c r="M2511" s="211"/>
      <c r="N2511" s="211"/>
      <c r="O2511" s="211"/>
      <c r="P2511" s="211"/>
    </row>
    <row r="2512" spans="1:16" x14ac:dyDescent="0.25">
      <c r="A2512" s="189" t="s">
        <v>8893</v>
      </c>
      <c r="B2512" s="189" t="s">
        <v>8952</v>
      </c>
      <c r="C2512" s="189" t="s">
        <v>358</v>
      </c>
      <c r="D2512" t="s">
        <v>369</v>
      </c>
      <c r="E2512" t="s">
        <v>370</v>
      </c>
      <c r="F2512" s="42" t="s">
        <v>118</v>
      </c>
      <c r="H2512" s="211"/>
      <c r="I2512" s="211"/>
      <c r="J2512" s="211"/>
      <c r="K2512" s="211"/>
      <c r="L2512" s="211"/>
      <c r="M2512" s="211"/>
      <c r="N2512" s="211"/>
      <c r="O2512" s="211"/>
      <c r="P2512" s="211"/>
    </row>
    <row r="2513" spans="1:16" x14ac:dyDescent="0.25">
      <c r="A2513" s="189" t="s">
        <v>8893</v>
      </c>
      <c r="B2513" s="189" t="s">
        <v>8953</v>
      </c>
      <c r="C2513" s="189" t="s">
        <v>358</v>
      </c>
      <c r="D2513" t="s">
        <v>387</v>
      </c>
      <c r="E2513" t="s">
        <v>388</v>
      </c>
      <c r="F2513" s="42" t="s">
        <v>118</v>
      </c>
      <c r="H2513" s="211"/>
      <c r="I2513" s="211"/>
      <c r="J2513" s="211"/>
      <c r="K2513" s="211"/>
      <c r="L2513" s="211"/>
      <c r="M2513" s="211"/>
      <c r="N2513" s="211"/>
      <c r="O2513" s="211"/>
      <c r="P2513" s="211"/>
    </row>
    <row r="2514" spans="1:16" x14ac:dyDescent="0.25">
      <c r="A2514" s="189" t="s">
        <v>8893</v>
      </c>
      <c r="B2514" s="189" t="s">
        <v>8954</v>
      </c>
      <c r="C2514" s="189" t="s">
        <v>358</v>
      </c>
      <c r="D2514" t="s">
        <v>537</v>
      </c>
      <c r="E2514" t="s">
        <v>538</v>
      </c>
      <c r="F2514" s="42" t="s">
        <v>118</v>
      </c>
      <c r="H2514" s="211"/>
      <c r="I2514" s="211"/>
      <c r="J2514" s="211"/>
      <c r="K2514" s="211"/>
      <c r="L2514" s="211"/>
      <c r="M2514" s="211"/>
      <c r="N2514" s="211"/>
      <c r="O2514" s="211"/>
      <c r="P2514" s="211"/>
    </row>
    <row r="2515" spans="1:16" x14ac:dyDescent="0.25">
      <c r="A2515" s="189" t="s">
        <v>8893</v>
      </c>
      <c r="B2515" s="189" t="s">
        <v>8955</v>
      </c>
      <c r="C2515" s="189" t="s">
        <v>358</v>
      </c>
      <c r="D2515" t="s">
        <v>391</v>
      </c>
      <c r="E2515" t="s">
        <v>392</v>
      </c>
      <c r="F2515" s="42" t="s">
        <v>118</v>
      </c>
      <c r="H2515" s="211"/>
      <c r="I2515" s="211"/>
      <c r="J2515" s="211"/>
      <c r="K2515" s="211"/>
      <c r="L2515" s="211"/>
      <c r="M2515" s="211"/>
      <c r="N2515" s="211"/>
      <c r="O2515" s="211"/>
      <c r="P2515" s="211"/>
    </row>
    <row r="2516" spans="1:16" x14ac:dyDescent="0.25">
      <c r="A2516" s="189" t="s">
        <v>8893</v>
      </c>
      <c r="B2516" s="189" t="s">
        <v>8956</v>
      </c>
      <c r="C2516" s="189" t="s">
        <v>358</v>
      </c>
      <c r="D2516" t="s">
        <v>3811</v>
      </c>
      <c r="E2516" t="s">
        <v>3815</v>
      </c>
      <c r="F2516" s="42" t="s">
        <v>118</v>
      </c>
      <c r="H2516" s="211"/>
      <c r="I2516" s="211"/>
      <c r="J2516" s="211"/>
      <c r="K2516" s="211"/>
      <c r="L2516" s="211"/>
      <c r="M2516" s="211"/>
      <c r="N2516" s="211"/>
      <c r="O2516" s="211"/>
      <c r="P2516" s="211"/>
    </row>
    <row r="2517" spans="1:16" x14ac:dyDescent="0.25">
      <c r="A2517" s="189" t="s">
        <v>8893</v>
      </c>
      <c r="B2517" s="189" t="s">
        <v>8957</v>
      </c>
      <c r="C2517" s="189" t="s">
        <v>358</v>
      </c>
      <c r="D2517" t="s">
        <v>394</v>
      </c>
      <c r="E2517" t="s">
        <v>395</v>
      </c>
      <c r="F2517" s="42" t="s">
        <v>118</v>
      </c>
      <c r="H2517" s="211"/>
      <c r="I2517" s="211"/>
      <c r="J2517" s="211"/>
      <c r="K2517" s="211"/>
      <c r="L2517" s="211"/>
      <c r="M2517" s="211"/>
      <c r="N2517" s="211"/>
      <c r="O2517" s="211"/>
      <c r="P2517" s="211"/>
    </row>
    <row r="2518" spans="1:16" x14ac:dyDescent="0.25">
      <c r="A2518" s="189" t="s">
        <v>8893</v>
      </c>
      <c r="B2518" s="189" t="s">
        <v>8958</v>
      </c>
      <c r="C2518" s="189" t="s">
        <v>358</v>
      </c>
      <c r="D2518" t="s">
        <v>385</v>
      </c>
      <c r="E2518" t="s">
        <v>386</v>
      </c>
      <c r="F2518" s="42" t="s">
        <v>118</v>
      </c>
      <c r="H2518" s="211"/>
      <c r="I2518" s="211"/>
      <c r="J2518" s="211"/>
      <c r="K2518" s="211"/>
      <c r="L2518" s="211"/>
      <c r="M2518" s="211"/>
      <c r="N2518" s="211"/>
      <c r="O2518" s="211"/>
      <c r="P2518" s="211"/>
    </row>
    <row r="2519" spans="1:16" x14ac:dyDescent="0.25">
      <c r="A2519" s="189" t="s">
        <v>8893</v>
      </c>
      <c r="B2519" s="189" t="s">
        <v>8959</v>
      </c>
      <c r="C2519" s="189" t="s">
        <v>358</v>
      </c>
      <c r="D2519" t="s">
        <v>3811</v>
      </c>
      <c r="E2519" t="s">
        <v>3815</v>
      </c>
      <c r="F2519" s="42" t="s">
        <v>118</v>
      </c>
      <c r="H2519" s="211"/>
      <c r="I2519" s="211"/>
      <c r="J2519" s="211"/>
      <c r="K2519" s="211"/>
      <c r="L2519" s="211"/>
      <c r="M2519" s="211"/>
      <c r="N2519" s="211"/>
      <c r="O2519" s="211"/>
      <c r="P2519" s="211"/>
    </row>
    <row r="2520" spans="1:16" x14ac:dyDescent="0.25">
      <c r="A2520" s="189" t="s">
        <v>8893</v>
      </c>
      <c r="B2520" s="189" t="s">
        <v>8960</v>
      </c>
      <c r="C2520" s="189" t="s">
        <v>358</v>
      </c>
      <c r="D2520" t="s">
        <v>3811</v>
      </c>
      <c r="E2520" t="s">
        <v>3815</v>
      </c>
      <c r="F2520" s="42" t="s">
        <v>118</v>
      </c>
      <c r="H2520" s="211"/>
      <c r="I2520" s="211"/>
      <c r="J2520" s="211"/>
      <c r="K2520" s="211"/>
      <c r="L2520" s="211"/>
      <c r="M2520" s="211"/>
      <c r="N2520" s="211"/>
      <c r="O2520" s="211"/>
      <c r="P2520" s="211"/>
    </row>
    <row r="2521" spans="1:16" x14ac:dyDescent="0.25">
      <c r="A2521" s="189" t="s">
        <v>8893</v>
      </c>
      <c r="B2521" s="189" t="s">
        <v>8961</v>
      </c>
      <c r="C2521" s="189" t="s">
        <v>358</v>
      </c>
      <c r="D2521" t="s">
        <v>394</v>
      </c>
      <c r="E2521" t="s">
        <v>395</v>
      </c>
      <c r="F2521" s="42" t="s">
        <v>118</v>
      </c>
      <c r="H2521" s="211"/>
      <c r="I2521" s="211"/>
      <c r="J2521" s="211"/>
      <c r="K2521" s="211"/>
      <c r="L2521" s="211"/>
      <c r="M2521" s="211"/>
      <c r="N2521" s="211"/>
      <c r="O2521" s="211"/>
      <c r="P2521" s="211"/>
    </row>
    <row r="2522" spans="1:16" x14ac:dyDescent="0.25">
      <c r="A2522" s="189" t="s">
        <v>8893</v>
      </c>
      <c r="B2522" s="189" t="s">
        <v>8962</v>
      </c>
      <c r="C2522" s="189" t="s">
        <v>358</v>
      </c>
      <c r="D2522" t="s">
        <v>396</v>
      </c>
      <c r="E2522" t="s">
        <v>397</v>
      </c>
      <c r="F2522" s="42" t="s">
        <v>118</v>
      </c>
      <c r="H2522" s="211"/>
      <c r="I2522" s="211"/>
      <c r="J2522" s="211"/>
      <c r="K2522" s="211"/>
      <c r="L2522" s="211"/>
      <c r="M2522" s="211"/>
      <c r="N2522" s="211"/>
      <c r="O2522" s="211"/>
      <c r="P2522" s="211"/>
    </row>
    <row r="2523" spans="1:16" x14ac:dyDescent="0.25">
      <c r="A2523" s="189" t="s">
        <v>8893</v>
      </c>
      <c r="B2523" s="189" t="s">
        <v>8963</v>
      </c>
      <c r="C2523" s="189" t="s">
        <v>358</v>
      </c>
      <c r="D2523" t="s">
        <v>3811</v>
      </c>
      <c r="E2523" t="s">
        <v>3815</v>
      </c>
      <c r="F2523" s="42" t="s">
        <v>118</v>
      </c>
      <c r="H2523" s="211"/>
      <c r="I2523" s="211"/>
      <c r="J2523" s="211"/>
      <c r="K2523" s="211"/>
      <c r="L2523" s="211"/>
      <c r="M2523" s="211"/>
      <c r="N2523" s="211"/>
      <c r="O2523" s="211"/>
      <c r="P2523" s="211"/>
    </row>
    <row r="2524" spans="1:16" x14ac:dyDescent="0.25">
      <c r="A2524" s="189" t="s">
        <v>8893</v>
      </c>
      <c r="B2524" s="189" t="s">
        <v>8964</v>
      </c>
      <c r="C2524" s="189" t="s">
        <v>358</v>
      </c>
      <c r="D2524" t="s">
        <v>425</v>
      </c>
      <c r="E2524" t="s">
        <v>426</v>
      </c>
      <c r="F2524" s="42" t="s">
        <v>118</v>
      </c>
      <c r="H2524" s="211"/>
      <c r="I2524" s="211"/>
      <c r="J2524" s="211"/>
      <c r="K2524" s="211"/>
      <c r="L2524" s="211"/>
      <c r="M2524" s="211"/>
      <c r="N2524" s="211"/>
      <c r="O2524" s="211"/>
      <c r="P2524" s="211"/>
    </row>
    <row r="2525" spans="1:16" x14ac:dyDescent="0.25">
      <c r="A2525" s="189" t="s">
        <v>8893</v>
      </c>
      <c r="B2525" s="189" t="s">
        <v>8965</v>
      </c>
      <c r="C2525" s="189" t="s">
        <v>358</v>
      </c>
      <c r="D2525" t="s">
        <v>396</v>
      </c>
      <c r="E2525" t="s">
        <v>397</v>
      </c>
      <c r="F2525" s="42" t="s">
        <v>118</v>
      </c>
      <c r="H2525" s="211"/>
      <c r="I2525" s="211"/>
      <c r="J2525" s="211"/>
      <c r="K2525" s="211"/>
      <c r="L2525" s="211"/>
      <c r="M2525" s="211"/>
      <c r="N2525" s="211"/>
      <c r="O2525" s="211"/>
      <c r="P2525" s="211"/>
    </row>
    <row r="2526" spans="1:16" x14ac:dyDescent="0.25">
      <c r="A2526" s="189" t="s">
        <v>8966</v>
      </c>
      <c r="B2526" s="189" t="s">
        <v>8967</v>
      </c>
      <c r="C2526" s="189" t="s">
        <v>358</v>
      </c>
      <c r="D2526" t="s">
        <v>343</v>
      </c>
      <c r="E2526" t="s">
        <v>6106</v>
      </c>
      <c r="F2526" s="42" t="s">
        <v>170</v>
      </c>
      <c r="H2526" s="211"/>
      <c r="I2526" s="211"/>
      <c r="J2526" s="211"/>
      <c r="K2526" s="211"/>
      <c r="L2526" s="211"/>
      <c r="M2526" s="211"/>
      <c r="N2526" s="211"/>
      <c r="O2526" s="211"/>
      <c r="P2526" s="211"/>
    </row>
    <row r="2527" spans="1:16" x14ac:dyDescent="0.25">
      <c r="A2527" s="189" t="s">
        <v>8966</v>
      </c>
      <c r="B2527" s="189" t="s">
        <v>8968</v>
      </c>
      <c r="C2527" s="189" t="s">
        <v>358</v>
      </c>
      <c r="D2527" t="s">
        <v>343</v>
      </c>
      <c r="E2527" t="s">
        <v>375</v>
      </c>
      <c r="F2527" s="42" t="s">
        <v>170</v>
      </c>
      <c r="H2527" s="211"/>
      <c r="I2527" s="211"/>
      <c r="J2527" s="211"/>
      <c r="K2527" s="211"/>
      <c r="L2527" s="211"/>
      <c r="M2527" s="211"/>
      <c r="N2527" s="211"/>
      <c r="O2527" s="211"/>
      <c r="P2527" s="211"/>
    </row>
    <row r="2528" spans="1:16" x14ac:dyDescent="0.25">
      <c r="A2528" s="189" t="s">
        <v>8966</v>
      </c>
      <c r="B2528" s="189" t="s">
        <v>8969</v>
      </c>
      <c r="C2528" s="189" t="s">
        <v>358</v>
      </c>
      <c r="D2528" t="s">
        <v>343</v>
      </c>
      <c r="E2528" t="s">
        <v>6106</v>
      </c>
      <c r="F2528" s="42" t="s">
        <v>170</v>
      </c>
      <c r="H2528" s="211"/>
      <c r="I2528" s="211"/>
      <c r="J2528" s="211"/>
      <c r="K2528" s="211"/>
      <c r="L2528" s="211"/>
      <c r="M2528" s="211"/>
      <c r="N2528" s="211"/>
      <c r="O2528" s="211"/>
      <c r="P2528" s="211"/>
    </row>
    <row r="2529" spans="1:16" x14ac:dyDescent="0.25">
      <c r="A2529" s="189" t="s">
        <v>8966</v>
      </c>
      <c r="B2529" s="189" t="s">
        <v>8970</v>
      </c>
      <c r="C2529" s="189" t="s">
        <v>358</v>
      </c>
      <c r="D2529" t="s">
        <v>343</v>
      </c>
      <c r="E2529" t="s">
        <v>6106</v>
      </c>
      <c r="F2529" s="42" t="s">
        <v>170</v>
      </c>
      <c r="H2529" s="211"/>
      <c r="I2529" s="211"/>
      <c r="J2529" s="211"/>
      <c r="K2529" s="211"/>
      <c r="L2529" s="211"/>
      <c r="M2529" s="211"/>
      <c r="N2529" s="211"/>
      <c r="O2529" s="211"/>
      <c r="P2529" s="211"/>
    </row>
    <row r="2530" spans="1:16" x14ac:dyDescent="0.25">
      <c r="A2530" s="189" t="s">
        <v>8966</v>
      </c>
      <c r="B2530" s="189" t="s">
        <v>8971</v>
      </c>
      <c r="C2530" s="189" t="s">
        <v>358</v>
      </c>
      <c r="D2530" t="s">
        <v>343</v>
      </c>
      <c r="E2530" t="s">
        <v>6106</v>
      </c>
      <c r="F2530" s="42" t="s">
        <v>170</v>
      </c>
      <c r="H2530" s="211"/>
      <c r="I2530" s="211"/>
      <c r="J2530" s="211"/>
      <c r="K2530" s="211"/>
      <c r="L2530" s="211"/>
      <c r="M2530" s="211"/>
      <c r="N2530" s="211"/>
      <c r="O2530" s="211"/>
      <c r="P2530" s="211"/>
    </row>
    <row r="2531" spans="1:16" x14ac:dyDescent="0.25">
      <c r="A2531" s="189" t="s">
        <v>8966</v>
      </c>
      <c r="B2531" s="189" t="s">
        <v>8972</v>
      </c>
      <c r="C2531" s="189" t="s">
        <v>358</v>
      </c>
      <c r="D2531" t="s">
        <v>339</v>
      </c>
      <c r="E2531" t="s">
        <v>340</v>
      </c>
      <c r="F2531" s="42" t="s">
        <v>170</v>
      </c>
      <c r="H2531" s="211"/>
      <c r="I2531" s="211"/>
      <c r="J2531" s="211"/>
      <c r="K2531" s="211"/>
      <c r="L2531" s="211"/>
      <c r="M2531" s="211"/>
      <c r="N2531" s="211"/>
      <c r="O2531" s="211"/>
      <c r="P2531" s="211"/>
    </row>
    <row r="2532" spans="1:16" x14ac:dyDescent="0.25">
      <c r="A2532" s="189" t="s">
        <v>8966</v>
      </c>
      <c r="B2532" s="189" t="s">
        <v>8973</v>
      </c>
      <c r="C2532" s="189" t="s">
        <v>358</v>
      </c>
      <c r="D2532" t="s">
        <v>367</v>
      </c>
      <c r="E2532" t="s">
        <v>368</v>
      </c>
      <c r="F2532" s="42" t="s">
        <v>170</v>
      </c>
      <c r="H2532" s="211"/>
      <c r="I2532" s="211"/>
      <c r="J2532" s="211"/>
      <c r="K2532" s="211"/>
      <c r="L2532" s="211"/>
      <c r="M2532" s="211"/>
      <c r="N2532" s="211"/>
      <c r="O2532" s="211"/>
      <c r="P2532" s="211"/>
    </row>
    <row r="2533" spans="1:16" x14ac:dyDescent="0.25">
      <c r="A2533" s="189" t="s">
        <v>8966</v>
      </c>
      <c r="B2533" s="189" t="s">
        <v>8974</v>
      </c>
      <c r="C2533" s="189" t="s">
        <v>358</v>
      </c>
      <c r="D2533" t="s">
        <v>339</v>
      </c>
      <c r="E2533" t="s">
        <v>340</v>
      </c>
      <c r="F2533" s="42" t="s">
        <v>170</v>
      </c>
      <c r="H2533" s="211"/>
      <c r="I2533" s="211"/>
      <c r="J2533" s="211"/>
      <c r="K2533" s="211"/>
      <c r="L2533" s="211"/>
      <c r="M2533" s="211"/>
      <c r="N2533" s="211"/>
      <c r="O2533" s="211"/>
      <c r="P2533" s="211"/>
    </row>
    <row r="2534" spans="1:16" x14ac:dyDescent="0.25">
      <c r="A2534" s="189" t="s">
        <v>8966</v>
      </c>
      <c r="B2534" s="189" t="s">
        <v>8975</v>
      </c>
      <c r="C2534" s="189" t="s">
        <v>358</v>
      </c>
      <c r="D2534" t="s">
        <v>343</v>
      </c>
      <c r="E2534" t="s">
        <v>6106</v>
      </c>
      <c r="F2534" s="42" t="s">
        <v>170</v>
      </c>
      <c r="H2534" s="211"/>
      <c r="I2534" s="211"/>
      <c r="J2534" s="211"/>
      <c r="K2534" s="211"/>
      <c r="L2534" s="211"/>
      <c r="M2534" s="211"/>
      <c r="N2534" s="211"/>
      <c r="O2534" s="211"/>
      <c r="P2534" s="211"/>
    </row>
    <row r="2535" spans="1:16" x14ac:dyDescent="0.25">
      <c r="A2535" s="189" t="s">
        <v>8966</v>
      </c>
      <c r="B2535" s="189" t="s">
        <v>8976</v>
      </c>
      <c r="C2535" s="189" t="s">
        <v>358</v>
      </c>
      <c r="D2535" t="s">
        <v>343</v>
      </c>
      <c r="E2535" t="s">
        <v>6106</v>
      </c>
      <c r="F2535" s="42" t="s">
        <v>170</v>
      </c>
      <c r="H2535" s="211"/>
      <c r="I2535" s="211"/>
      <c r="J2535" s="211"/>
      <c r="K2535" s="211"/>
      <c r="L2535" s="211"/>
      <c r="M2535" s="211"/>
      <c r="N2535" s="211"/>
      <c r="O2535" s="211"/>
      <c r="P2535" s="211"/>
    </row>
    <row r="2536" spans="1:16" x14ac:dyDescent="0.25">
      <c r="A2536" s="189" t="s">
        <v>8966</v>
      </c>
      <c r="B2536" s="189" t="s">
        <v>8977</v>
      </c>
      <c r="C2536" s="189" t="s">
        <v>358</v>
      </c>
      <c r="D2536" t="s">
        <v>343</v>
      </c>
      <c r="E2536" t="s">
        <v>6106</v>
      </c>
      <c r="F2536" s="42" t="s">
        <v>170</v>
      </c>
      <c r="H2536" s="211"/>
      <c r="I2536" s="211"/>
      <c r="J2536" s="211"/>
      <c r="K2536" s="211"/>
      <c r="L2536" s="211"/>
      <c r="M2536" s="211"/>
      <c r="N2536" s="211"/>
      <c r="O2536" s="211"/>
      <c r="P2536" s="211"/>
    </row>
    <row r="2537" spans="1:16" x14ac:dyDescent="0.25">
      <c r="A2537" s="189" t="s">
        <v>8966</v>
      </c>
      <c r="B2537" s="189" t="s">
        <v>8978</v>
      </c>
      <c r="C2537" s="189" t="s">
        <v>358</v>
      </c>
      <c r="D2537" t="s">
        <v>367</v>
      </c>
      <c r="E2537" t="s">
        <v>368</v>
      </c>
      <c r="F2537" s="42" t="s">
        <v>170</v>
      </c>
      <c r="H2537" s="211"/>
      <c r="I2537" s="211"/>
      <c r="J2537" s="211"/>
      <c r="K2537" s="211"/>
      <c r="L2537" s="211"/>
      <c r="M2537" s="211"/>
      <c r="N2537" s="211"/>
      <c r="O2537" s="211"/>
      <c r="P2537" s="211"/>
    </row>
    <row r="2538" spans="1:16" x14ac:dyDescent="0.25">
      <c r="A2538" s="189" t="s">
        <v>8966</v>
      </c>
      <c r="B2538" s="189" t="s">
        <v>8979</v>
      </c>
      <c r="C2538" s="189" t="s">
        <v>358</v>
      </c>
      <c r="D2538" t="s">
        <v>332</v>
      </c>
      <c r="E2538" t="s">
        <v>333</v>
      </c>
      <c r="F2538" s="42" t="s">
        <v>170</v>
      </c>
      <c r="H2538" s="211"/>
      <c r="I2538" s="211"/>
      <c r="J2538" s="211"/>
      <c r="K2538" s="211"/>
      <c r="L2538" s="211"/>
      <c r="M2538" s="211"/>
      <c r="N2538" s="211"/>
      <c r="O2538" s="211"/>
      <c r="P2538" s="211"/>
    </row>
    <row r="2539" spans="1:16" x14ac:dyDescent="0.25">
      <c r="A2539" s="189" t="s">
        <v>8966</v>
      </c>
      <c r="B2539" s="189" t="s">
        <v>8980</v>
      </c>
      <c r="C2539" s="189" t="s">
        <v>358</v>
      </c>
      <c r="D2539" t="s">
        <v>339</v>
      </c>
      <c r="E2539" t="s">
        <v>340</v>
      </c>
      <c r="F2539" s="42" t="s">
        <v>170</v>
      </c>
      <c r="H2539" s="211"/>
      <c r="I2539" s="211"/>
      <c r="J2539" s="211"/>
      <c r="K2539" s="211"/>
      <c r="L2539" s="211"/>
      <c r="M2539" s="211"/>
      <c r="N2539" s="211"/>
      <c r="O2539" s="211"/>
      <c r="P2539" s="211"/>
    </row>
    <row r="2540" spans="1:16" x14ac:dyDescent="0.25">
      <c r="A2540" s="189" t="s">
        <v>8966</v>
      </c>
      <c r="B2540" s="189" t="s">
        <v>8981</v>
      </c>
      <c r="C2540" s="189" t="s">
        <v>358</v>
      </c>
      <c r="D2540" t="s">
        <v>339</v>
      </c>
      <c r="E2540" t="s">
        <v>340</v>
      </c>
      <c r="F2540" s="42" t="s">
        <v>170</v>
      </c>
      <c r="H2540" s="211"/>
      <c r="I2540" s="211"/>
      <c r="J2540" s="211"/>
      <c r="K2540" s="211"/>
      <c r="L2540" s="211"/>
      <c r="M2540" s="211"/>
      <c r="N2540" s="211"/>
      <c r="O2540" s="211"/>
      <c r="P2540" s="211"/>
    </row>
    <row r="2541" spans="1:16" x14ac:dyDescent="0.25">
      <c r="A2541" s="189" t="s">
        <v>8966</v>
      </c>
      <c r="B2541" s="189" t="s">
        <v>8982</v>
      </c>
      <c r="C2541" s="189" t="s">
        <v>358</v>
      </c>
      <c r="D2541" t="s">
        <v>299</v>
      </c>
      <c r="E2541" t="s">
        <v>300</v>
      </c>
      <c r="F2541" s="42" t="s">
        <v>170</v>
      </c>
      <c r="H2541" s="211"/>
      <c r="I2541" s="211"/>
      <c r="J2541" s="211"/>
      <c r="K2541" s="211"/>
      <c r="L2541" s="211"/>
      <c r="M2541" s="211"/>
      <c r="N2541" s="211"/>
      <c r="O2541" s="211"/>
      <c r="P2541" s="211"/>
    </row>
    <row r="2542" spans="1:16" x14ac:dyDescent="0.25">
      <c r="A2542" s="189" t="s">
        <v>8966</v>
      </c>
      <c r="B2542" s="189" t="s">
        <v>8983</v>
      </c>
      <c r="C2542" s="189" t="s">
        <v>358</v>
      </c>
      <c r="D2542" t="s">
        <v>294</v>
      </c>
      <c r="E2542" t="s">
        <v>298</v>
      </c>
      <c r="F2542" s="42" t="s">
        <v>170</v>
      </c>
      <c r="H2542" s="211"/>
      <c r="I2542" s="211"/>
      <c r="J2542" s="211"/>
      <c r="K2542" s="211"/>
      <c r="L2542" s="211"/>
      <c r="M2542" s="211"/>
      <c r="N2542" s="211"/>
      <c r="O2542" s="211"/>
      <c r="P2542" s="211"/>
    </row>
    <row r="2543" spans="1:16" x14ac:dyDescent="0.25">
      <c r="A2543" s="189" t="s">
        <v>8966</v>
      </c>
      <c r="B2543" s="189" t="s">
        <v>8984</v>
      </c>
      <c r="C2543" s="189" t="s">
        <v>358</v>
      </c>
      <c r="D2543" t="s">
        <v>339</v>
      </c>
      <c r="E2543" t="s">
        <v>340</v>
      </c>
      <c r="F2543" s="42" t="s">
        <v>170</v>
      </c>
      <c r="H2543" s="211"/>
      <c r="I2543" s="211"/>
      <c r="J2543" s="211"/>
      <c r="K2543" s="211"/>
      <c r="L2543" s="211"/>
      <c r="M2543" s="211"/>
      <c r="N2543" s="211"/>
      <c r="O2543" s="211"/>
      <c r="P2543" s="211"/>
    </row>
    <row r="2544" spans="1:16" x14ac:dyDescent="0.25">
      <c r="A2544" s="189" t="s">
        <v>8966</v>
      </c>
      <c r="B2544" s="189" t="s">
        <v>8985</v>
      </c>
      <c r="C2544" s="189" t="s">
        <v>358</v>
      </c>
      <c r="D2544" t="s">
        <v>341</v>
      </c>
      <c r="E2544" t="s">
        <v>342</v>
      </c>
      <c r="F2544" s="42" t="s">
        <v>170</v>
      </c>
      <c r="H2544" s="211"/>
      <c r="I2544" s="211"/>
      <c r="J2544" s="211"/>
      <c r="K2544" s="211"/>
      <c r="L2544" s="211"/>
      <c r="M2544" s="211"/>
      <c r="N2544" s="211"/>
      <c r="O2544" s="211"/>
      <c r="P2544" s="211"/>
    </row>
    <row r="2545" spans="1:16" x14ac:dyDescent="0.25">
      <c r="A2545" s="189" t="s">
        <v>8966</v>
      </c>
      <c r="B2545" s="189" t="s">
        <v>8986</v>
      </c>
      <c r="C2545" s="189" t="s">
        <v>358</v>
      </c>
      <c r="D2545" t="s">
        <v>6100</v>
      </c>
      <c r="E2545" t="s">
        <v>6101</v>
      </c>
      <c r="F2545" s="42" t="s">
        <v>170</v>
      </c>
      <c r="H2545" s="211"/>
      <c r="I2545" s="211"/>
      <c r="J2545" s="211"/>
      <c r="K2545" s="211"/>
      <c r="L2545" s="211"/>
      <c r="M2545" s="211"/>
      <c r="N2545" s="211"/>
      <c r="O2545" s="211"/>
      <c r="P2545" s="211"/>
    </row>
    <row r="2546" spans="1:16" x14ac:dyDescent="0.25">
      <c r="A2546" s="189" t="s">
        <v>8966</v>
      </c>
      <c r="B2546" s="189" t="s">
        <v>8987</v>
      </c>
      <c r="C2546" s="189" t="s">
        <v>358</v>
      </c>
      <c r="D2546" t="s">
        <v>6093</v>
      </c>
      <c r="E2546" t="s">
        <v>6094</v>
      </c>
      <c r="F2546" s="42" t="s">
        <v>170</v>
      </c>
      <c r="H2546" s="211"/>
      <c r="I2546" s="211"/>
      <c r="J2546" s="211"/>
      <c r="K2546" s="211"/>
      <c r="L2546" s="211"/>
      <c r="M2546" s="211"/>
      <c r="N2546" s="211"/>
      <c r="O2546" s="211"/>
      <c r="P2546" s="211"/>
    </row>
    <row r="2547" spans="1:16" x14ac:dyDescent="0.25">
      <c r="A2547" s="189" t="s">
        <v>8966</v>
      </c>
      <c r="B2547" s="189" t="s">
        <v>8988</v>
      </c>
      <c r="C2547" s="189" t="s">
        <v>358</v>
      </c>
      <c r="D2547" t="s">
        <v>343</v>
      </c>
      <c r="E2547" t="s">
        <v>6106</v>
      </c>
      <c r="F2547" s="42" t="s">
        <v>170</v>
      </c>
      <c r="H2547" s="211"/>
      <c r="I2547" s="211"/>
      <c r="J2547" s="211"/>
      <c r="K2547" s="211"/>
      <c r="L2547" s="211"/>
      <c r="M2547" s="211"/>
      <c r="N2547" s="211"/>
      <c r="O2547" s="211"/>
      <c r="P2547" s="211"/>
    </row>
    <row r="2548" spans="1:16" x14ac:dyDescent="0.25">
      <c r="A2548" s="189" t="s">
        <v>8966</v>
      </c>
      <c r="B2548" s="189" t="s">
        <v>8989</v>
      </c>
      <c r="C2548" s="189" t="s">
        <v>358</v>
      </c>
      <c r="D2548" t="s">
        <v>339</v>
      </c>
      <c r="E2548" t="s">
        <v>340</v>
      </c>
      <c r="F2548" s="42" t="s">
        <v>170</v>
      </c>
      <c r="H2548" s="211"/>
      <c r="I2548" s="211"/>
      <c r="J2548" s="211"/>
      <c r="K2548" s="211"/>
      <c r="L2548" s="211"/>
      <c r="M2548" s="211"/>
      <c r="N2548" s="211"/>
      <c r="O2548" s="211"/>
      <c r="P2548" s="211"/>
    </row>
    <row r="2549" spans="1:16" x14ac:dyDescent="0.25">
      <c r="A2549" s="189" t="s">
        <v>8966</v>
      </c>
      <c r="B2549" s="189" t="s">
        <v>8990</v>
      </c>
      <c r="C2549" s="189" t="s">
        <v>358</v>
      </c>
      <c r="D2549" t="s">
        <v>339</v>
      </c>
      <c r="E2549" t="s">
        <v>340</v>
      </c>
      <c r="F2549" s="42" t="s">
        <v>170</v>
      </c>
      <c r="H2549" s="211"/>
      <c r="I2549" s="211"/>
      <c r="J2549" s="211"/>
      <c r="K2549" s="211"/>
      <c r="L2549" s="211"/>
      <c r="M2549" s="211"/>
      <c r="N2549" s="211"/>
      <c r="O2549" s="211"/>
      <c r="P2549" s="211"/>
    </row>
    <row r="2550" spans="1:16" x14ac:dyDescent="0.25">
      <c r="A2550" s="189" t="s">
        <v>8966</v>
      </c>
      <c r="B2550" s="189" t="s">
        <v>8991</v>
      </c>
      <c r="C2550" s="189" t="s">
        <v>358</v>
      </c>
      <c r="D2550" t="s">
        <v>343</v>
      </c>
      <c r="E2550" t="s">
        <v>6106</v>
      </c>
      <c r="F2550" s="42" t="s">
        <v>170</v>
      </c>
      <c r="H2550" s="211"/>
      <c r="I2550" s="211"/>
      <c r="J2550" s="211"/>
      <c r="K2550" s="211"/>
      <c r="L2550" s="211"/>
      <c r="M2550" s="211"/>
      <c r="N2550" s="211"/>
      <c r="O2550" s="211"/>
      <c r="P2550" s="211"/>
    </row>
    <row r="2551" spans="1:16" x14ac:dyDescent="0.25">
      <c r="A2551" s="189" t="s">
        <v>8966</v>
      </c>
      <c r="B2551" s="189" t="s">
        <v>8992</v>
      </c>
      <c r="C2551" s="189" t="s">
        <v>358</v>
      </c>
      <c r="D2551" t="s">
        <v>332</v>
      </c>
      <c r="E2551" t="s">
        <v>333</v>
      </c>
      <c r="F2551" s="42" t="s">
        <v>170</v>
      </c>
      <c r="H2551" s="211"/>
      <c r="I2551" s="211"/>
      <c r="J2551" s="211"/>
      <c r="K2551" s="211"/>
      <c r="L2551" s="211"/>
      <c r="M2551" s="211"/>
      <c r="N2551" s="211"/>
      <c r="O2551" s="211"/>
      <c r="P2551" s="211"/>
    </row>
    <row r="2552" spans="1:16" x14ac:dyDescent="0.25">
      <c r="A2552" s="189" t="s">
        <v>8966</v>
      </c>
      <c r="B2552" s="189" t="s">
        <v>8993</v>
      </c>
      <c r="C2552" s="189" t="s">
        <v>358</v>
      </c>
      <c r="D2552" t="s">
        <v>341</v>
      </c>
      <c r="E2552" t="s">
        <v>342</v>
      </c>
      <c r="F2552" s="42" t="s">
        <v>170</v>
      </c>
      <c r="H2552" s="211"/>
      <c r="I2552" s="211"/>
      <c r="J2552" s="211"/>
      <c r="K2552" s="211"/>
      <c r="L2552" s="211"/>
      <c r="M2552" s="211"/>
      <c r="N2552" s="211"/>
      <c r="O2552" s="211"/>
      <c r="P2552" s="211"/>
    </row>
    <row r="2553" spans="1:16" x14ac:dyDescent="0.25">
      <c r="A2553" s="189" t="s">
        <v>8966</v>
      </c>
      <c r="B2553" s="189" t="s">
        <v>8994</v>
      </c>
      <c r="C2553" s="189" t="s">
        <v>358</v>
      </c>
      <c r="D2553" t="s">
        <v>328</v>
      </c>
      <c r="E2553" t="s">
        <v>329</v>
      </c>
      <c r="F2553" s="42" t="s">
        <v>170</v>
      </c>
      <c r="H2553" s="211"/>
      <c r="I2553" s="211"/>
      <c r="J2553" s="211"/>
      <c r="K2553" s="211"/>
      <c r="L2553" s="211"/>
      <c r="M2553" s="211"/>
      <c r="N2553" s="211"/>
      <c r="O2553" s="211"/>
      <c r="P2553" s="211"/>
    </row>
    <row r="2554" spans="1:16" x14ac:dyDescent="0.25">
      <c r="A2554" s="189" t="s">
        <v>8966</v>
      </c>
      <c r="B2554" s="189" t="s">
        <v>8995</v>
      </c>
      <c r="C2554" s="189" t="s">
        <v>358</v>
      </c>
      <c r="D2554" t="s">
        <v>326</v>
      </c>
      <c r="E2554" t="s">
        <v>327</v>
      </c>
      <c r="F2554" s="42" t="s">
        <v>170</v>
      </c>
      <c r="H2554" s="211"/>
      <c r="I2554" s="211"/>
      <c r="J2554" s="211"/>
      <c r="K2554" s="211"/>
      <c r="L2554" s="211"/>
      <c r="M2554" s="211"/>
      <c r="N2554" s="211"/>
      <c r="O2554" s="211"/>
      <c r="P2554" s="211"/>
    </row>
    <row r="2555" spans="1:16" x14ac:dyDescent="0.25">
      <c r="A2555" s="189" t="s">
        <v>8966</v>
      </c>
      <c r="B2555" s="189" t="s">
        <v>8996</v>
      </c>
      <c r="C2555" s="189" t="s">
        <v>358</v>
      </c>
      <c r="D2555" t="s">
        <v>387</v>
      </c>
      <c r="E2555" t="s">
        <v>388</v>
      </c>
      <c r="F2555" s="42" t="s">
        <v>118</v>
      </c>
      <c r="H2555" s="211"/>
      <c r="I2555" s="211"/>
      <c r="J2555" s="211"/>
      <c r="K2555" s="211"/>
      <c r="L2555" s="211"/>
      <c r="M2555" s="211"/>
      <c r="N2555" s="211"/>
      <c r="O2555" s="211"/>
      <c r="P2555" s="211"/>
    </row>
    <row r="2556" spans="1:16" x14ac:dyDescent="0.25">
      <c r="A2556" s="189" t="s">
        <v>8966</v>
      </c>
      <c r="B2556" s="189" t="s">
        <v>8997</v>
      </c>
      <c r="C2556" s="189" t="s">
        <v>358</v>
      </c>
      <c r="D2556" t="s">
        <v>345</v>
      </c>
      <c r="E2556" t="s">
        <v>346</v>
      </c>
      <c r="F2556" s="42" t="s">
        <v>170</v>
      </c>
      <c r="H2556" s="211"/>
      <c r="I2556" s="211"/>
      <c r="J2556" s="211"/>
      <c r="K2556" s="211"/>
      <c r="L2556" s="211"/>
      <c r="M2556" s="211"/>
      <c r="N2556" s="211"/>
      <c r="O2556" s="211"/>
      <c r="P2556" s="211"/>
    </row>
    <row r="2557" spans="1:16" x14ac:dyDescent="0.25">
      <c r="A2557" s="189" t="s">
        <v>8966</v>
      </c>
      <c r="B2557" s="189" t="s">
        <v>8998</v>
      </c>
      <c r="C2557" s="189" t="s">
        <v>358</v>
      </c>
      <c r="D2557" t="s">
        <v>391</v>
      </c>
      <c r="E2557" t="s">
        <v>392</v>
      </c>
      <c r="F2557" s="42" t="s">
        <v>118</v>
      </c>
      <c r="H2557" s="211"/>
      <c r="I2557" s="211"/>
      <c r="J2557" s="211"/>
      <c r="K2557" s="211"/>
      <c r="L2557" s="211"/>
      <c r="M2557" s="211"/>
      <c r="N2557" s="211"/>
      <c r="O2557" s="211"/>
      <c r="P2557" s="211"/>
    </row>
    <row r="2558" spans="1:16" x14ac:dyDescent="0.25">
      <c r="A2558" s="189" t="s">
        <v>8966</v>
      </c>
      <c r="B2558" s="189" t="s">
        <v>8999</v>
      </c>
      <c r="C2558" s="189" t="s">
        <v>358</v>
      </c>
      <c r="D2558" t="s">
        <v>332</v>
      </c>
      <c r="E2558" t="s">
        <v>333</v>
      </c>
      <c r="F2558" s="42" t="s">
        <v>170</v>
      </c>
      <c r="H2558" s="211"/>
      <c r="I2558" s="211"/>
      <c r="J2558" s="211"/>
      <c r="K2558" s="211"/>
      <c r="L2558" s="211"/>
      <c r="M2558" s="211"/>
      <c r="N2558" s="211"/>
      <c r="O2558" s="211"/>
      <c r="P2558" s="211"/>
    </row>
    <row r="2559" spans="1:16" x14ac:dyDescent="0.25">
      <c r="A2559" s="189" t="s">
        <v>8966</v>
      </c>
      <c r="B2559" s="189" t="s">
        <v>9000</v>
      </c>
      <c r="C2559" s="189" t="s">
        <v>358</v>
      </c>
      <c r="D2559" t="s">
        <v>3811</v>
      </c>
      <c r="E2559" t="s">
        <v>3815</v>
      </c>
      <c r="F2559" s="42" t="s">
        <v>118</v>
      </c>
      <c r="H2559" s="211"/>
      <c r="I2559" s="211"/>
      <c r="J2559" s="211"/>
      <c r="K2559" s="211"/>
      <c r="L2559" s="211"/>
      <c r="M2559" s="211"/>
      <c r="N2559" s="211"/>
      <c r="O2559" s="211"/>
      <c r="P2559" s="211"/>
    </row>
    <row r="2560" spans="1:16" x14ac:dyDescent="0.25">
      <c r="A2560" s="189" t="s">
        <v>8966</v>
      </c>
      <c r="B2560" s="189" t="s">
        <v>9001</v>
      </c>
      <c r="C2560" s="189" t="s">
        <v>358</v>
      </c>
      <c r="D2560" t="s">
        <v>337</v>
      </c>
      <c r="E2560" t="s">
        <v>338</v>
      </c>
      <c r="F2560" s="42" t="s">
        <v>170</v>
      </c>
      <c r="H2560" s="211"/>
      <c r="I2560" s="211"/>
      <c r="J2560" s="211"/>
      <c r="K2560" s="211"/>
      <c r="L2560" s="211"/>
      <c r="M2560" s="211"/>
      <c r="N2560" s="211"/>
      <c r="O2560" s="211"/>
      <c r="P2560" s="211"/>
    </row>
    <row r="2561" spans="1:16" x14ac:dyDescent="0.25">
      <c r="A2561" s="189" t="s">
        <v>8966</v>
      </c>
      <c r="B2561" s="189" t="s">
        <v>9002</v>
      </c>
      <c r="C2561" s="189" t="s">
        <v>358</v>
      </c>
      <c r="D2561" t="s">
        <v>343</v>
      </c>
      <c r="E2561" t="s">
        <v>375</v>
      </c>
      <c r="F2561" s="42" t="s">
        <v>170</v>
      </c>
      <c r="H2561" s="211"/>
      <c r="I2561" s="211"/>
      <c r="J2561" s="211"/>
      <c r="K2561" s="211"/>
      <c r="L2561" s="211"/>
      <c r="M2561" s="211"/>
      <c r="N2561" s="211"/>
      <c r="O2561" s="211"/>
      <c r="P2561" s="211"/>
    </row>
    <row r="2562" spans="1:16" x14ac:dyDescent="0.25">
      <c r="A2562" s="189" t="s">
        <v>8966</v>
      </c>
      <c r="B2562" s="189" t="s">
        <v>9003</v>
      </c>
      <c r="C2562" s="189" t="s">
        <v>358</v>
      </c>
      <c r="D2562" t="s">
        <v>326</v>
      </c>
      <c r="E2562" t="s">
        <v>327</v>
      </c>
      <c r="F2562" s="42" t="s">
        <v>170</v>
      </c>
      <c r="H2562" s="211"/>
      <c r="I2562" s="211"/>
      <c r="J2562" s="211"/>
      <c r="K2562" s="211"/>
      <c r="L2562" s="211"/>
      <c r="M2562" s="211"/>
      <c r="N2562" s="211"/>
      <c r="O2562" s="211"/>
      <c r="P2562" s="211"/>
    </row>
    <row r="2563" spans="1:16" x14ac:dyDescent="0.25">
      <c r="A2563" s="189" t="s">
        <v>8966</v>
      </c>
      <c r="B2563" s="189" t="s">
        <v>9004</v>
      </c>
      <c r="C2563" s="189" t="s">
        <v>358</v>
      </c>
      <c r="D2563" t="s">
        <v>326</v>
      </c>
      <c r="E2563" t="s">
        <v>327</v>
      </c>
      <c r="F2563" s="42" t="s">
        <v>170</v>
      </c>
      <c r="H2563" s="211"/>
      <c r="I2563" s="211"/>
      <c r="J2563" s="211"/>
      <c r="K2563" s="211"/>
      <c r="L2563" s="211"/>
      <c r="M2563" s="211"/>
      <c r="N2563" s="211"/>
      <c r="O2563" s="211"/>
      <c r="P2563" s="211"/>
    </row>
    <row r="2564" spans="1:16" x14ac:dyDescent="0.25">
      <c r="A2564" s="189" t="s">
        <v>8966</v>
      </c>
      <c r="B2564" s="189" t="s">
        <v>9005</v>
      </c>
      <c r="C2564" s="189" t="s">
        <v>358</v>
      </c>
      <c r="D2564" t="s">
        <v>339</v>
      </c>
      <c r="E2564" t="s">
        <v>340</v>
      </c>
      <c r="F2564" s="42" t="s">
        <v>170</v>
      </c>
      <c r="H2564" s="211"/>
      <c r="I2564" s="211"/>
      <c r="J2564" s="211"/>
      <c r="K2564" s="211"/>
      <c r="L2564" s="211"/>
      <c r="M2564" s="211"/>
      <c r="N2564" s="211"/>
      <c r="O2564" s="211"/>
      <c r="P2564" s="211"/>
    </row>
    <row r="2565" spans="1:16" x14ac:dyDescent="0.25">
      <c r="A2565" s="189" t="s">
        <v>8966</v>
      </c>
      <c r="B2565" s="189" t="s">
        <v>9006</v>
      </c>
      <c r="C2565" s="189" t="s">
        <v>358</v>
      </c>
      <c r="D2565" t="s">
        <v>299</v>
      </c>
      <c r="E2565" t="s">
        <v>300</v>
      </c>
      <c r="F2565" s="42" t="s">
        <v>170</v>
      </c>
      <c r="H2565" s="211"/>
      <c r="I2565" s="211"/>
      <c r="J2565" s="211"/>
      <c r="K2565" s="211"/>
      <c r="L2565" s="211"/>
      <c r="M2565" s="211"/>
      <c r="N2565" s="211"/>
      <c r="O2565" s="211"/>
      <c r="P2565" s="211"/>
    </row>
    <row r="2566" spans="1:16" x14ac:dyDescent="0.25">
      <c r="A2566" s="189" t="s">
        <v>8966</v>
      </c>
      <c r="B2566" s="189" t="s">
        <v>9007</v>
      </c>
      <c r="C2566" s="189" t="s">
        <v>358</v>
      </c>
      <c r="D2566" t="s">
        <v>389</v>
      </c>
      <c r="E2566" t="s">
        <v>390</v>
      </c>
      <c r="F2566" s="42" t="s">
        <v>118</v>
      </c>
      <c r="H2566" s="211"/>
      <c r="I2566" s="211"/>
      <c r="J2566" s="211"/>
      <c r="K2566" s="211"/>
      <c r="L2566" s="211"/>
      <c r="M2566" s="211"/>
      <c r="N2566" s="211"/>
      <c r="O2566" s="211"/>
      <c r="P2566" s="211"/>
    </row>
    <row r="2567" spans="1:16" x14ac:dyDescent="0.25">
      <c r="A2567" s="189" t="s">
        <v>8966</v>
      </c>
      <c r="B2567" s="189" t="s">
        <v>9008</v>
      </c>
      <c r="C2567" s="189" t="s">
        <v>358</v>
      </c>
      <c r="D2567" t="s">
        <v>328</v>
      </c>
      <c r="E2567" t="s">
        <v>329</v>
      </c>
      <c r="F2567" s="42" t="s">
        <v>170</v>
      </c>
      <c r="H2567" s="211"/>
      <c r="I2567" s="211"/>
      <c r="J2567" s="211"/>
      <c r="K2567" s="211"/>
      <c r="L2567" s="211"/>
      <c r="M2567" s="211"/>
      <c r="N2567" s="211"/>
      <c r="O2567" s="211"/>
      <c r="P2567" s="211"/>
    </row>
    <row r="2568" spans="1:16" x14ac:dyDescent="0.25">
      <c r="A2568" s="189" t="s">
        <v>8966</v>
      </c>
      <c r="B2568" s="189" t="s">
        <v>9009</v>
      </c>
      <c r="C2568" s="189" t="s">
        <v>358</v>
      </c>
      <c r="D2568" t="s">
        <v>339</v>
      </c>
      <c r="E2568" t="s">
        <v>340</v>
      </c>
      <c r="F2568" s="42" t="s">
        <v>170</v>
      </c>
      <c r="H2568" s="211"/>
      <c r="I2568" s="211"/>
      <c r="J2568" s="211"/>
      <c r="K2568" s="211"/>
      <c r="L2568" s="211"/>
      <c r="M2568" s="211"/>
      <c r="N2568" s="211"/>
      <c r="O2568" s="211"/>
      <c r="P2568" s="211"/>
    </row>
    <row r="2569" spans="1:16" x14ac:dyDescent="0.25">
      <c r="A2569" s="189" t="s">
        <v>8966</v>
      </c>
      <c r="B2569" s="189" t="s">
        <v>9010</v>
      </c>
      <c r="C2569" s="189" t="s">
        <v>358</v>
      </c>
      <c r="D2569" t="s">
        <v>296</v>
      </c>
      <c r="E2569" t="s">
        <v>336</v>
      </c>
      <c r="F2569" s="42" t="s">
        <v>170</v>
      </c>
      <c r="H2569" s="211"/>
      <c r="I2569" s="211"/>
      <c r="J2569" s="211"/>
      <c r="K2569" s="211"/>
      <c r="L2569" s="211"/>
      <c r="M2569" s="211"/>
      <c r="N2569" s="211"/>
      <c r="O2569" s="211"/>
      <c r="P2569" s="211"/>
    </row>
    <row r="2570" spans="1:16" x14ac:dyDescent="0.25">
      <c r="A2570" s="189" t="s">
        <v>8966</v>
      </c>
      <c r="B2570" s="189" t="s">
        <v>9011</v>
      </c>
      <c r="C2570" s="189" t="s">
        <v>358</v>
      </c>
      <c r="D2570" t="s">
        <v>326</v>
      </c>
      <c r="E2570" t="s">
        <v>327</v>
      </c>
      <c r="F2570" s="42" t="s">
        <v>170</v>
      </c>
      <c r="H2570" s="211"/>
      <c r="I2570" s="211"/>
      <c r="J2570" s="211"/>
      <c r="K2570" s="211"/>
      <c r="L2570" s="211"/>
      <c r="M2570" s="211"/>
      <c r="N2570" s="211"/>
      <c r="O2570" s="211"/>
      <c r="P2570" s="211"/>
    </row>
    <row r="2571" spans="1:16" x14ac:dyDescent="0.25">
      <c r="A2571" s="189" t="s">
        <v>8966</v>
      </c>
      <c r="B2571" s="189" t="s">
        <v>9012</v>
      </c>
      <c r="C2571" s="189" t="s">
        <v>358</v>
      </c>
      <c r="D2571" t="s">
        <v>294</v>
      </c>
      <c r="E2571" t="s">
        <v>298</v>
      </c>
      <c r="F2571" s="42" t="s">
        <v>170</v>
      </c>
      <c r="H2571" s="211"/>
      <c r="I2571" s="211"/>
      <c r="J2571" s="211"/>
      <c r="K2571" s="211"/>
      <c r="L2571" s="211"/>
      <c r="M2571" s="211"/>
      <c r="N2571" s="211"/>
      <c r="O2571" s="211"/>
      <c r="P2571" s="211"/>
    </row>
    <row r="2572" spans="1:16" x14ac:dyDescent="0.25">
      <c r="A2572" s="189" t="s">
        <v>8966</v>
      </c>
      <c r="B2572" s="189" t="s">
        <v>9013</v>
      </c>
      <c r="C2572" s="189" t="s">
        <v>358</v>
      </c>
      <c r="D2572" t="s">
        <v>326</v>
      </c>
      <c r="E2572" t="s">
        <v>327</v>
      </c>
      <c r="F2572" s="42" t="s">
        <v>170</v>
      </c>
      <c r="H2572" s="211"/>
      <c r="I2572" s="211"/>
      <c r="J2572" s="211"/>
      <c r="K2572" s="211"/>
      <c r="L2572" s="211"/>
      <c r="M2572" s="211"/>
      <c r="N2572" s="211"/>
      <c r="O2572" s="211"/>
      <c r="P2572" s="211"/>
    </row>
    <row r="2573" spans="1:16" x14ac:dyDescent="0.25">
      <c r="A2573" s="189" t="s">
        <v>8966</v>
      </c>
      <c r="B2573" s="189" t="s">
        <v>9014</v>
      </c>
      <c r="C2573" s="189" t="s">
        <v>358</v>
      </c>
      <c r="D2573" t="s">
        <v>294</v>
      </c>
      <c r="E2573" t="s">
        <v>298</v>
      </c>
      <c r="F2573" s="42" t="s">
        <v>170</v>
      </c>
      <c r="H2573" s="211"/>
      <c r="I2573" s="211"/>
      <c r="J2573" s="211"/>
      <c r="K2573" s="211"/>
      <c r="L2573" s="211"/>
      <c r="M2573" s="211"/>
      <c r="N2573" s="211"/>
      <c r="O2573" s="211"/>
      <c r="P2573" s="211"/>
    </row>
    <row r="2574" spans="1:16" x14ac:dyDescent="0.25">
      <c r="A2574" s="189" t="s">
        <v>8966</v>
      </c>
      <c r="B2574" s="189" t="s">
        <v>9015</v>
      </c>
      <c r="C2574" s="189" t="s">
        <v>358</v>
      </c>
      <c r="D2574" t="s">
        <v>343</v>
      </c>
      <c r="E2574" t="s">
        <v>375</v>
      </c>
      <c r="F2574" s="42" t="s">
        <v>170</v>
      </c>
      <c r="H2574" s="211"/>
      <c r="I2574" s="211"/>
      <c r="J2574" s="211"/>
      <c r="K2574" s="211"/>
      <c r="L2574" s="211"/>
      <c r="M2574" s="211"/>
      <c r="N2574" s="211"/>
      <c r="O2574" s="211"/>
      <c r="P2574" s="211"/>
    </row>
    <row r="2575" spans="1:16" x14ac:dyDescent="0.25">
      <c r="A2575" s="189" t="s">
        <v>8966</v>
      </c>
      <c r="B2575" s="189" t="s">
        <v>9016</v>
      </c>
      <c r="C2575" s="189" t="s">
        <v>358</v>
      </c>
      <c r="D2575" t="s">
        <v>415</v>
      </c>
      <c r="E2575" t="s">
        <v>416</v>
      </c>
      <c r="F2575" s="42" t="s">
        <v>118</v>
      </c>
      <c r="H2575" s="211"/>
      <c r="I2575" s="211"/>
      <c r="J2575" s="211"/>
      <c r="K2575" s="211"/>
      <c r="L2575" s="211"/>
      <c r="M2575" s="211"/>
      <c r="N2575" s="211"/>
      <c r="O2575" s="211"/>
      <c r="P2575" s="211"/>
    </row>
    <row r="2576" spans="1:16" x14ac:dyDescent="0.25">
      <c r="A2576" s="189" t="s">
        <v>8966</v>
      </c>
      <c r="B2576" s="189" t="s">
        <v>9017</v>
      </c>
      <c r="C2576" s="189" t="s">
        <v>358</v>
      </c>
      <c r="D2576" t="s">
        <v>343</v>
      </c>
      <c r="E2576" t="s">
        <v>6106</v>
      </c>
      <c r="F2576" s="42" t="s">
        <v>170</v>
      </c>
      <c r="H2576" s="211"/>
      <c r="I2576" s="211"/>
      <c r="J2576" s="211"/>
      <c r="K2576" s="211"/>
      <c r="L2576" s="211"/>
      <c r="M2576" s="211"/>
      <c r="N2576" s="211"/>
      <c r="O2576" s="211"/>
      <c r="P2576" s="211"/>
    </row>
    <row r="2577" spans="1:16" x14ac:dyDescent="0.25">
      <c r="A2577" s="189" t="s">
        <v>8966</v>
      </c>
      <c r="B2577" s="189" t="s">
        <v>9018</v>
      </c>
      <c r="C2577" s="189" t="s">
        <v>358</v>
      </c>
      <c r="D2577" t="s">
        <v>334</v>
      </c>
      <c r="E2577" t="s">
        <v>335</v>
      </c>
      <c r="F2577" s="42" t="s">
        <v>170</v>
      </c>
      <c r="H2577" s="211"/>
      <c r="I2577" s="211"/>
      <c r="J2577" s="211"/>
      <c r="K2577" s="211"/>
      <c r="L2577" s="211"/>
      <c r="M2577" s="211"/>
      <c r="N2577" s="211"/>
      <c r="O2577" s="211"/>
      <c r="P2577" s="211"/>
    </row>
    <row r="2578" spans="1:16" x14ac:dyDescent="0.25">
      <c r="A2578" s="189" t="s">
        <v>8966</v>
      </c>
      <c r="B2578" s="189" t="s">
        <v>9019</v>
      </c>
      <c r="C2578" s="189" t="s">
        <v>358</v>
      </c>
      <c r="D2578" t="s">
        <v>334</v>
      </c>
      <c r="E2578" t="s">
        <v>335</v>
      </c>
      <c r="F2578" s="42" t="s">
        <v>170</v>
      </c>
      <c r="H2578" s="211"/>
      <c r="I2578" s="211"/>
      <c r="J2578" s="211"/>
      <c r="K2578" s="211"/>
      <c r="L2578" s="211"/>
      <c r="M2578" s="211"/>
      <c r="N2578" s="211"/>
      <c r="O2578" s="211"/>
      <c r="P2578" s="211"/>
    </row>
    <row r="2579" spans="1:16" x14ac:dyDescent="0.25">
      <c r="A2579" s="189" t="s">
        <v>8966</v>
      </c>
      <c r="B2579" s="189" t="s">
        <v>9020</v>
      </c>
      <c r="C2579" s="189" t="s">
        <v>358</v>
      </c>
      <c r="D2579" t="s">
        <v>302</v>
      </c>
      <c r="E2579" t="s">
        <v>303</v>
      </c>
      <c r="F2579" s="42" t="s">
        <v>170</v>
      </c>
      <c r="H2579" s="211"/>
      <c r="I2579" s="211"/>
      <c r="J2579" s="211"/>
      <c r="K2579" s="211"/>
      <c r="L2579" s="211"/>
      <c r="M2579" s="211"/>
      <c r="N2579" s="211"/>
      <c r="O2579" s="211"/>
      <c r="P2579" s="211"/>
    </row>
    <row r="2580" spans="1:16" x14ac:dyDescent="0.25">
      <c r="A2580" s="189" t="s">
        <v>8966</v>
      </c>
      <c r="B2580" s="189" t="s">
        <v>9021</v>
      </c>
      <c r="C2580" s="189" t="s">
        <v>358</v>
      </c>
      <c r="D2580" t="s">
        <v>3262</v>
      </c>
      <c r="E2580" t="s">
        <v>3264</v>
      </c>
      <c r="F2580" s="42" t="s">
        <v>170</v>
      </c>
      <c r="H2580" s="211"/>
      <c r="I2580" s="211"/>
      <c r="J2580" s="211"/>
      <c r="K2580" s="211"/>
      <c r="L2580" s="211"/>
      <c r="M2580" s="211"/>
      <c r="N2580" s="211"/>
      <c r="O2580" s="211"/>
      <c r="P2580" s="211"/>
    </row>
    <row r="2581" spans="1:16" x14ac:dyDescent="0.25">
      <c r="A2581" s="189" t="s">
        <v>8966</v>
      </c>
      <c r="B2581" s="189" t="s">
        <v>9022</v>
      </c>
      <c r="C2581" s="189" t="s">
        <v>358</v>
      </c>
      <c r="D2581" t="s">
        <v>12886</v>
      </c>
      <c r="E2581" t="s">
        <v>12887</v>
      </c>
      <c r="F2581" s="42" t="s">
        <v>170</v>
      </c>
      <c r="H2581" s="211"/>
      <c r="I2581" s="211"/>
      <c r="J2581" s="211"/>
      <c r="K2581" s="211"/>
      <c r="L2581" s="211"/>
      <c r="M2581" s="211"/>
      <c r="N2581" s="211"/>
      <c r="O2581" s="211"/>
      <c r="P2581" s="211"/>
    </row>
    <row r="2582" spans="1:16" x14ac:dyDescent="0.25">
      <c r="A2582" s="189" t="s">
        <v>8966</v>
      </c>
      <c r="B2582" s="189" t="s">
        <v>9023</v>
      </c>
      <c r="C2582" s="189" t="s">
        <v>358</v>
      </c>
      <c r="D2582" t="s">
        <v>334</v>
      </c>
      <c r="E2582" t="s">
        <v>335</v>
      </c>
      <c r="F2582" s="42" t="s">
        <v>170</v>
      </c>
      <c r="H2582" s="211"/>
      <c r="I2582" s="211"/>
      <c r="J2582" s="211"/>
      <c r="K2582" s="211"/>
      <c r="L2582" s="211"/>
      <c r="M2582" s="211"/>
      <c r="N2582" s="211"/>
      <c r="O2582" s="211"/>
      <c r="P2582" s="211"/>
    </row>
    <row r="2583" spans="1:16" x14ac:dyDescent="0.25">
      <c r="A2583" s="189" t="s">
        <v>8966</v>
      </c>
      <c r="B2583" s="189" t="s">
        <v>9024</v>
      </c>
      <c r="C2583" s="189" t="s">
        <v>358</v>
      </c>
      <c r="D2583" t="s">
        <v>1655</v>
      </c>
      <c r="E2583" t="s">
        <v>1657</v>
      </c>
      <c r="F2583" s="42" t="s">
        <v>170</v>
      </c>
      <c r="H2583" s="211"/>
      <c r="I2583" s="211"/>
      <c r="J2583" s="211"/>
      <c r="K2583" s="211"/>
      <c r="L2583" s="211"/>
      <c r="M2583" s="211"/>
      <c r="N2583" s="211"/>
      <c r="O2583" s="211"/>
      <c r="P2583" s="211"/>
    </row>
    <row r="2584" spans="1:16" x14ac:dyDescent="0.25">
      <c r="A2584" s="189" t="s">
        <v>8966</v>
      </c>
      <c r="B2584" s="189" t="s">
        <v>9025</v>
      </c>
      <c r="C2584" s="189" t="s">
        <v>358</v>
      </c>
      <c r="D2584" t="s">
        <v>328</v>
      </c>
      <c r="E2584" t="s">
        <v>329</v>
      </c>
      <c r="F2584" s="42" t="s">
        <v>170</v>
      </c>
      <c r="H2584" s="211"/>
      <c r="I2584" s="211"/>
      <c r="J2584" s="211"/>
      <c r="K2584" s="211"/>
      <c r="L2584" s="211"/>
      <c r="M2584" s="211"/>
      <c r="N2584" s="211"/>
      <c r="O2584" s="211"/>
      <c r="P2584" s="211"/>
    </row>
    <row r="2585" spans="1:16" x14ac:dyDescent="0.25">
      <c r="A2585" s="189" t="s">
        <v>8966</v>
      </c>
      <c r="B2585" s="189" t="s">
        <v>9026</v>
      </c>
      <c r="C2585" s="189" t="s">
        <v>358</v>
      </c>
      <c r="D2585" t="s">
        <v>343</v>
      </c>
      <c r="E2585" t="s">
        <v>6106</v>
      </c>
      <c r="F2585" s="42" t="s">
        <v>170</v>
      </c>
      <c r="H2585" s="211"/>
      <c r="I2585" s="211"/>
      <c r="J2585" s="211"/>
      <c r="K2585" s="211"/>
      <c r="L2585" s="211"/>
      <c r="M2585" s="211"/>
      <c r="N2585" s="211"/>
      <c r="O2585" s="211"/>
      <c r="P2585" s="211"/>
    </row>
    <row r="2586" spans="1:16" x14ac:dyDescent="0.25">
      <c r="A2586" s="189" t="s">
        <v>8966</v>
      </c>
      <c r="B2586" s="189" t="s">
        <v>9027</v>
      </c>
      <c r="C2586" s="189" t="s">
        <v>358</v>
      </c>
      <c r="D2586" t="s">
        <v>294</v>
      </c>
      <c r="E2586" t="s">
        <v>298</v>
      </c>
      <c r="F2586" s="42" t="s">
        <v>170</v>
      </c>
      <c r="H2586" s="211"/>
      <c r="I2586" s="211"/>
      <c r="J2586" s="211"/>
      <c r="K2586" s="211"/>
      <c r="L2586" s="211"/>
      <c r="M2586" s="211"/>
      <c r="N2586" s="211"/>
      <c r="O2586" s="211"/>
      <c r="P2586" s="211"/>
    </row>
    <row r="2587" spans="1:16" x14ac:dyDescent="0.25">
      <c r="A2587" s="189" t="s">
        <v>8966</v>
      </c>
      <c r="B2587" s="189" t="s">
        <v>9028</v>
      </c>
      <c r="C2587" s="189" t="s">
        <v>358</v>
      </c>
      <c r="D2587" t="s">
        <v>326</v>
      </c>
      <c r="E2587" t="s">
        <v>327</v>
      </c>
      <c r="F2587" s="42" t="s">
        <v>170</v>
      </c>
      <c r="H2587" s="211"/>
      <c r="I2587" s="211"/>
      <c r="J2587" s="211"/>
      <c r="K2587" s="211"/>
      <c r="L2587" s="211"/>
      <c r="M2587" s="211"/>
      <c r="N2587" s="211"/>
      <c r="O2587" s="211"/>
      <c r="P2587" s="211"/>
    </row>
    <row r="2588" spans="1:16" x14ac:dyDescent="0.25">
      <c r="A2588" s="189" t="s">
        <v>8966</v>
      </c>
      <c r="B2588" s="189" t="s">
        <v>9029</v>
      </c>
      <c r="C2588" s="189" t="s">
        <v>358</v>
      </c>
      <c r="D2588" t="s">
        <v>326</v>
      </c>
      <c r="E2588" t="s">
        <v>327</v>
      </c>
      <c r="F2588" s="42" t="s">
        <v>170</v>
      </c>
      <c r="H2588" s="211"/>
      <c r="I2588" s="211"/>
      <c r="J2588" s="211"/>
      <c r="K2588" s="211"/>
      <c r="L2588" s="211"/>
      <c r="M2588" s="211"/>
      <c r="N2588" s="211"/>
      <c r="O2588" s="211"/>
      <c r="P2588" s="211"/>
    </row>
    <row r="2589" spans="1:16" x14ac:dyDescent="0.25">
      <c r="A2589" s="189" t="s">
        <v>8966</v>
      </c>
      <c r="B2589" s="189" t="s">
        <v>9030</v>
      </c>
      <c r="C2589" s="189" t="s">
        <v>358</v>
      </c>
      <c r="D2589" t="s">
        <v>292</v>
      </c>
      <c r="E2589" t="s">
        <v>293</v>
      </c>
      <c r="F2589" s="42" t="s">
        <v>170</v>
      </c>
      <c r="H2589" s="211"/>
      <c r="I2589" s="211"/>
      <c r="J2589" s="211"/>
      <c r="K2589" s="211"/>
      <c r="L2589" s="211"/>
      <c r="M2589" s="211"/>
      <c r="N2589" s="211"/>
      <c r="O2589" s="211"/>
      <c r="P2589" s="211"/>
    </row>
    <row r="2590" spans="1:16" x14ac:dyDescent="0.25">
      <c r="A2590" s="189" t="s">
        <v>8966</v>
      </c>
      <c r="B2590" s="189" t="s">
        <v>9031</v>
      </c>
      <c r="C2590" s="189" t="s">
        <v>358</v>
      </c>
      <c r="D2590" t="s">
        <v>326</v>
      </c>
      <c r="E2590" t="s">
        <v>327</v>
      </c>
      <c r="F2590" s="42" t="s">
        <v>170</v>
      </c>
      <c r="H2590" s="211"/>
      <c r="I2590" s="211"/>
      <c r="J2590" s="211"/>
      <c r="K2590" s="211"/>
      <c r="L2590" s="211"/>
      <c r="M2590" s="211"/>
      <c r="N2590" s="211"/>
      <c r="O2590" s="211"/>
      <c r="P2590" s="211"/>
    </row>
    <row r="2591" spans="1:16" x14ac:dyDescent="0.25">
      <c r="A2591" s="189" t="s">
        <v>8966</v>
      </c>
      <c r="B2591" s="189" t="s">
        <v>9032</v>
      </c>
      <c r="C2591" s="189" t="s">
        <v>358</v>
      </c>
      <c r="D2591" t="s">
        <v>485</v>
      </c>
      <c r="E2591" t="s">
        <v>486</v>
      </c>
      <c r="F2591" s="42" t="s">
        <v>170</v>
      </c>
      <c r="H2591" s="211"/>
      <c r="I2591" s="211"/>
      <c r="J2591" s="211"/>
      <c r="K2591" s="211"/>
      <c r="L2591" s="211"/>
      <c r="M2591" s="211"/>
      <c r="N2591" s="211"/>
      <c r="O2591" s="211"/>
      <c r="P2591" s="211"/>
    </row>
    <row r="2592" spans="1:16" x14ac:dyDescent="0.25">
      <c r="A2592" s="189" t="s">
        <v>8966</v>
      </c>
      <c r="B2592" s="189" t="s">
        <v>9033</v>
      </c>
      <c r="C2592" s="189" t="s">
        <v>358</v>
      </c>
      <c r="D2592" t="s">
        <v>326</v>
      </c>
      <c r="E2592" t="s">
        <v>327</v>
      </c>
      <c r="F2592" s="42" t="s">
        <v>170</v>
      </c>
      <c r="H2592" s="211"/>
      <c r="I2592" s="211"/>
      <c r="J2592" s="211"/>
      <c r="K2592" s="211"/>
      <c r="L2592" s="211"/>
      <c r="M2592" s="211"/>
      <c r="N2592" s="211"/>
      <c r="O2592" s="211"/>
      <c r="P2592" s="211"/>
    </row>
    <row r="2593" spans="1:16" x14ac:dyDescent="0.25">
      <c r="A2593" s="189" t="s">
        <v>8966</v>
      </c>
      <c r="B2593" s="189" t="s">
        <v>9034</v>
      </c>
      <c r="C2593" s="189" t="s">
        <v>358</v>
      </c>
      <c r="D2593" t="s">
        <v>295</v>
      </c>
      <c r="E2593" t="s">
        <v>306</v>
      </c>
      <c r="F2593" s="42" t="s">
        <v>170</v>
      </c>
      <c r="H2593" s="211"/>
      <c r="I2593" s="211"/>
      <c r="J2593" s="211"/>
      <c r="K2593" s="211"/>
      <c r="L2593" s="211"/>
      <c r="M2593" s="211"/>
      <c r="N2593" s="211"/>
      <c r="O2593" s="211"/>
      <c r="P2593" s="211"/>
    </row>
    <row r="2594" spans="1:16" x14ac:dyDescent="0.25">
      <c r="A2594" s="189" t="s">
        <v>8966</v>
      </c>
      <c r="B2594" s="189" t="s">
        <v>9035</v>
      </c>
      <c r="C2594" s="189" t="s">
        <v>358</v>
      </c>
      <c r="D2594" t="s">
        <v>326</v>
      </c>
      <c r="E2594" t="s">
        <v>327</v>
      </c>
      <c r="F2594" s="42" t="s">
        <v>170</v>
      </c>
      <c r="H2594" s="211"/>
      <c r="I2594" s="211"/>
      <c r="J2594" s="211"/>
      <c r="K2594" s="211"/>
      <c r="L2594" s="211"/>
      <c r="M2594" s="211"/>
      <c r="N2594" s="211"/>
      <c r="O2594" s="211"/>
      <c r="P2594" s="211"/>
    </row>
    <row r="2595" spans="1:16" x14ac:dyDescent="0.25">
      <c r="A2595" s="189" t="s">
        <v>8966</v>
      </c>
      <c r="B2595" s="189" t="s">
        <v>9036</v>
      </c>
      <c r="C2595" s="189" t="s">
        <v>358</v>
      </c>
      <c r="D2595" t="s">
        <v>332</v>
      </c>
      <c r="E2595" t="s">
        <v>333</v>
      </c>
      <c r="F2595" s="42" t="s">
        <v>170</v>
      </c>
      <c r="H2595" s="211"/>
      <c r="I2595" s="211"/>
      <c r="J2595" s="211"/>
      <c r="K2595" s="211"/>
      <c r="L2595" s="211"/>
      <c r="M2595" s="211"/>
      <c r="N2595" s="211"/>
      <c r="O2595" s="211"/>
      <c r="P2595" s="211"/>
    </row>
    <row r="2596" spans="1:16" x14ac:dyDescent="0.25">
      <c r="A2596" s="189" t="s">
        <v>9037</v>
      </c>
      <c r="B2596" s="189" t="s">
        <v>9038</v>
      </c>
      <c r="C2596" s="189" t="s">
        <v>358</v>
      </c>
      <c r="D2596" t="s">
        <v>294</v>
      </c>
      <c r="E2596" t="s">
        <v>298</v>
      </c>
      <c r="F2596" s="42" t="s">
        <v>360</v>
      </c>
      <c r="H2596" s="211"/>
      <c r="I2596" s="211"/>
      <c r="J2596" s="211"/>
      <c r="K2596" s="211"/>
      <c r="L2596" s="211"/>
      <c r="M2596" s="211"/>
      <c r="N2596" s="211"/>
      <c r="O2596" s="211"/>
      <c r="P2596" s="211"/>
    </row>
    <row r="2597" spans="1:16" x14ac:dyDescent="0.25">
      <c r="A2597" s="189" t="s">
        <v>9037</v>
      </c>
      <c r="B2597" s="189" t="s">
        <v>9039</v>
      </c>
      <c r="C2597" s="189" t="s">
        <v>358</v>
      </c>
      <c r="D2597" t="s">
        <v>6093</v>
      </c>
      <c r="E2597" t="s">
        <v>6094</v>
      </c>
      <c r="F2597" s="42" t="s">
        <v>150</v>
      </c>
      <c r="H2597" s="211"/>
      <c r="I2597" s="211"/>
      <c r="J2597" s="211"/>
      <c r="K2597" s="211"/>
      <c r="L2597" s="211"/>
      <c r="M2597" s="211"/>
      <c r="N2597" s="211"/>
      <c r="O2597" s="211"/>
      <c r="P2597" s="211"/>
    </row>
    <row r="2598" spans="1:16" x14ac:dyDescent="0.25">
      <c r="A2598" s="189" t="s">
        <v>9037</v>
      </c>
      <c r="B2598" s="189" t="s">
        <v>9040</v>
      </c>
      <c r="C2598" s="189" t="s">
        <v>358</v>
      </c>
      <c r="D2598" t="s">
        <v>6093</v>
      </c>
      <c r="E2598" t="s">
        <v>6094</v>
      </c>
      <c r="F2598" s="42" t="s">
        <v>150</v>
      </c>
      <c r="H2598" s="211"/>
      <c r="I2598" s="211"/>
      <c r="J2598" s="211"/>
      <c r="K2598" s="211"/>
      <c r="L2598" s="211"/>
      <c r="M2598" s="211"/>
      <c r="N2598" s="211"/>
      <c r="O2598" s="211"/>
      <c r="P2598" s="211"/>
    </row>
    <row r="2599" spans="1:16" x14ac:dyDescent="0.25">
      <c r="A2599" s="189" t="s">
        <v>9037</v>
      </c>
      <c r="B2599" s="189" t="s">
        <v>9041</v>
      </c>
      <c r="C2599" s="189" t="s">
        <v>358</v>
      </c>
      <c r="D2599" t="s">
        <v>6093</v>
      </c>
      <c r="E2599" t="s">
        <v>6094</v>
      </c>
      <c r="F2599" s="42" t="s">
        <v>150</v>
      </c>
      <c r="H2599" s="211"/>
      <c r="I2599" s="211"/>
      <c r="J2599" s="211"/>
      <c r="K2599" s="211"/>
      <c r="L2599" s="211"/>
      <c r="M2599" s="211"/>
      <c r="N2599" s="211"/>
      <c r="O2599" s="211"/>
      <c r="P2599" s="211"/>
    </row>
    <row r="2600" spans="1:16" x14ac:dyDescent="0.25">
      <c r="A2600" s="189" t="s">
        <v>9037</v>
      </c>
      <c r="B2600" s="189" t="s">
        <v>9042</v>
      </c>
      <c r="C2600" s="189" t="s">
        <v>358</v>
      </c>
      <c r="D2600" t="s">
        <v>6093</v>
      </c>
      <c r="E2600" t="s">
        <v>6094</v>
      </c>
      <c r="F2600" s="42" t="s">
        <v>150</v>
      </c>
      <c r="H2600" s="211"/>
      <c r="I2600" s="211"/>
      <c r="J2600" s="211"/>
      <c r="K2600" s="211"/>
      <c r="L2600" s="211"/>
      <c r="M2600" s="211"/>
      <c r="N2600" s="211"/>
      <c r="O2600" s="211"/>
      <c r="P2600" s="211"/>
    </row>
    <row r="2601" spans="1:16" x14ac:dyDescent="0.25">
      <c r="A2601" s="189" t="s">
        <v>9037</v>
      </c>
      <c r="B2601" s="189" t="s">
        <v>9043</v>
      </c>
      <c r="C2601" s="189" t="s">
        <v>358</v>
      </c>
      <c r="D2601" t="s">
        <v>294</v>
      </c>
      <c r="E2601" t="s">
        <v>351</v>
      </c>
      <c r="F2601" s="42" t="s">
        <v>360</v>
      </c>
      <c r="H2601" s="211"/>
      <c r="I2601" s="211"/>
      <c r="J2601" s="211"/>
      <c r="K2601" s="211"/>
      <c r="L2601" s="211"/>
      <c r="M2601" s="211"/>
      <c r="N2601" s="211"/>
      <c r="O2601" s="211"/>
      <c r="P2601" s="211"/>
    </row>
    <row r="2602" spans="1:16" x14ac:dyDescent="0.25">
      <c r="A2602" s="189" t="s">
        <v>9037</v>
      </c>
      <c r="B2602" s="189" t="s">
        <v>9044</v>
      </c>
      <c r="C2602" s="189" t="s">
        <v>358</v>
      </c>
      <c r="D2602" t="s">
        <v>294</v>
      </c>
      <c r="E2602" t="s">
        <v>351</v>
      </c>
      <c r="F2602" s="42" t="s">
        <v>360</v>
      </c>
      <c r="H2602" s="211"/>
      <c r="I2602" s="211"/>
      <c r="J2602" s="211"/>
      <c r="K2602" s="211"/>
      <c r="L2602" s="211"/>
      <c r="M2602" s="211"/>
      <c r="N2602" s="211"/>
      <c r="O2602" s="211"/>
      <c r="P2602" s="211"/>
    </row>
    <row r="2603" spans="1:16" x14ac:dyDescent="0.25">
      <c r="A2603" s="189" t="s">
        <v>9037</v>
      </c>
      <c r="B2603" s="189" t="s">
        <v>9045</v>
      </c>
      <c r="C2603" s="189" t="s">
        <v>358</v>
      </c>
      <c r="D2603" t="s">
        <v>294</v>
      </c>
      <c r="E2603" t="s">
        <v>351</v>
      </c>
      <c r="F2603" s="42" t="s">
        <v>360</v>
      </c>
      <c r="H2603" s="211"/>
      <c r="I2603" s="211"/>
      <c r="J2603" s="211"/>
      <c r="K2603" s="211"/>
      <c r="L2603" s="211"/>
      <c r="M2603" s="211"/>
      <c r="N2603" s="211"/>
      <c r="O2603" s="211"/>
      <c r="P2603" s="211"/>
    </row>
    <row r="2604" spans="1:16" x14ac:dyDescent="0.25">
      <c r="A2604" s="189" t="s">
        <v>9037</v>
      </c>
      <c r="B2604" s="189" t="s">
        <v>9046</v>
      </c>
      <c r="C2604" s="189" t="s">
        <v>358</v>
      </c>
      <c r="D2604" t="s">
        <v>294</v>
      </c>
      <c r="E2604" t="s">
        <v>351</v>
      </c>
      <c r="F2604" s="42" t="s">
        <v>360</v>
      </c>
      <c r="H2604" s="211"/>
      <c r="I2604" s="211"/>
      <c r="J2604" s="211"/>
      <c r="K2604" s="211"/>
      <c r="L2604" s="211"/>
      <c r="M2604" s="211"/>
      <c r="N2604" s="211"/>
      <c r="O2604" s="211"/>
      <c r="P2604" s="211"/>
    </row>
    <row r="2605" spans="1:16" x14ac:dyDescent="0.25">
      <c r="A2605" s="189" t="s">
        <v>9037</v>
      </c>
      <c r="B2605" s="189" t="s">
        <v>9047</v>
      </c>
      <c r="C2605" s="189" t="s">
        <v>358</v>
      </c>
      <c r="D2605" t="s">
        <v>294</v>
      </c>
      <c r="E2605" t="s">
        <v>351</v>
      </c>
      <c r="F2605" s="42" t="s">
        <v>360</v>
      </c>
      <c r="H2605" s="211"/>
      <c r="I2605" s="211"/>
      <c r="J2605" s="211"/>
      <c r="K2605" s="211"/>
      <c r="L2605" s="211"/>
      <c r="M2605" s="211"/>
      <c r="N2605" s="211"/>
      <c r="O2605" s="211"/>
      <c r="P2605" s="211"/>
    </row>
    <row r="2606" spans="1:16" x14ac:dyDescent="0.25">
      <c r="A2606" s="189" t="s">
        <v>9037</v>
      </c>
      <c r="B2606" s="189" t="s">
        <v>9048</v>
      </c>
      <c r="C2606" s="189" t="s">
        <v>358</v>
      </c>
      <c r="D2606" t="s">
        <v>294</v>
      </c>
      <c r="E2606" t="s">
        <v>351</v>
      </c>
      <c r="F2606" s="42" t="s">
        <v>360</v>
      </c>
      <c r="H2606" s="211"/>
      <c r="I2606" s="211"/>
      <c r="J2606" s="211"/>
      <c r="K2606" s="211"/>
      <c r="L2606" s="211"/>
      <c r="M2606" s="211"/>
      <c r="N2606" s="211"/>
      <c r="O2606" s="211"/>
      <c r="P2606" s="211"/>
    </row>
    <row r="2607" spans="1:16" x14ac:dyDescent="0.25">
      <c r="A2607" s="189" t="s">
        <v>9037</v>
      </c>
      <c r="B2607" s="189" t="s">
        <v>9049</v>
      </c>
      <c r="C2607" s="189" t="s">
        <v>358</v>
      </c>
      <c r="D2607" t="s">
        <v>294</v>
      </c>
      <c r="E2607" t="s">
        <v>351</v>
      </c>
      <c r="F2607" s="42" t="s">
        <v>360</v>
      </c>
      <c r="H2607" s="211"/>
      <c r="I2607" s="211"/>
      <c r="J2607" s="211"/>
      <c r="K2607" s="211"/>
      <c r="L2607" s="211"/>
      <c r="M2607" s="211"/>
      <c r="N2607" s="211"/>
      <c r="O2607" s="211"/>
      <c r="P2607" s="211"/>
    </row>
    <row r="2608" spans="1:16" x14ac:dyDescent="0.25">
      <c r="A2608" s="189" t="s">
        <v>9037</v>
      </c>
      <c r="B2608" s="189" t="s">
        <v>9050</v>
      </c>
      <c r="C2608" s="189" t="s">
        <v>358</v>
      </c>
      <c r="D2608" t="s">
        <v>294</v>
      </c>
      <c r="E2608" t="s">
        <v>351</v>
      </c>
      <c r="F2608" s="42" t="s">
        <v>360</v>
      </c>
      <c r="H2608" s="211"/>
      <c r="I2608" s="211"/>
      <c r="J2608" s="211"/>
      <c r="K2608" s="211"/>
      <c r="L2608" s="211"/>
      <c r="M2608" s="211"/>
      <c r="N2608" s="211"/>
      <c r="O2608" s="211"/>
      <c r="P2608" s="211"/>
    </row>
    <row r="2609" spans="1:16" x14ac:dyDescent="0.25">
      <c r="A2609" s="189" t="s">
        <v>9037</v>
      </c>
      <c r="B2609" s="189" t="s">
        <v>9051</v>
      </c>
      <c r="C2609" s="189" t="s">
        <v>358</v>
      </c>
      <c r="D2609" t="s">
        <v>294</v>
      </c>
      <c r="E2609" t="s">
        <v>351</v>
      </c>
      <c r="F2609" s="42" t="s">
        <v>360</v>
      </c>
      <c r="H2609" s="211"/>
      <c r="I2609" s="211"/>
      <c r="J2609" s="211"/>
      <c r="K2609" s="211"/>
      <c r="L2609" s="211"/>
      <c r="M2609" s="211"/>
      <c r="N2609" s="211"/>
      <c r="O2609" s="211"/>
      <c r="P2609" s="211"/>
    </row>
    <row r="2610" spans="1:16" x14ac:dyDescent="0.25">
      <c r="A2610" s="189" t="s">
        <v>9037</v>
      </c>
      <c r="B2610" s="189" t="s">
        <v>9052</v>
      </c>
      <c r="C2610" s="189" t="s">
        <v>358</v>
      </c>
      <c r="D2610" t="s">
        <v>294</v>
      </c>
      <c r="E2610" t="s">
        <v>351</v>
      </c>
      <c r="F2610" s="42" t="s">
        <v>360</v>
      </c>
      <c r="H2610" s="211"/>
      <c r="I2610" s="211"/>
      <c r="J2610" s="211"/>
      <c r="K2610" s="211"/>
      <c r="L2610" s="211"/>
      <c r="M2610" s="211"/>
      <c r="N2610" s="211"/>
      <c r="O2610" s="211"/>
      <c r="P2610" s="211"/>
    </row>
    <row r="2611" spans="1:16" x14ac:dyDescent="0.25">
      <c r="A2611" s="189" t="s">
        <v>9037</v>
      </c>
      <c r="B2611" s="189" t="s">
        <v>9053</v>
      </c>
      <c r="C2611" s="189" t="s">
        <v>358</v>
      </c>
      <c r="D2611" t="s">
        <v>294</v>
      </c>
      <c r="E2611" t="s">
        <v>351</v>
      </c>
      <c r="F2611" s="42" t="s">
        <v>360</v>
      </c>
      <c r="H2611" s="211"/>
      <c r="I2611" s="211"/>
      <c r="J2611" s="211"/>
      <c r="K2611" s="211"/>
      <c r="L2611" s="211"/>
      <c r="M2611" s="211"/>
      <c r="N2611" s="211"/>
      <c r="O2611" s="211"/>
      <c r="P2611" s="211"/>
    </row>
    <row r="2612" spans="1:16" x14ac:dyDescent="0.25">
      <c r="A2612" s="189" t="s">
        <v>9037</v>
      </c>
      <c r="B2612" s="189" t="s">
        <v>9054</v>
      </c>
      <c r="C2612" s="189" t="s">
        <v>358</v>
      </c>
      <c r="D2612" t="s">
        <v>294</v>
      </c>
      <c r="E2612" t="s">
        <v>351</v>
      </c>
      <c r="F2612" s="42" t="s">
        <v>360</v>
      </c>
      <c r="H2612" s="211"/>
      <c r="I2612" s="211"/>
      <c r="J2612" s="211"/>
      <c r="K2612" s="211"/>
      <c r="L2612" s="211"/>
      <c r="M2612" s="211"/>
      <c r="N2612" s="211"/>
      <c r="O2612" s="211"/>
      <c r="P2612" s="211"/>
    </row>
    <row r="2613" spans="1:16" x14ac:dyDescent="0.25">
      <c r="A2613" s="189" t="s">
        <v>9037</v>
      </c>
      <c r="B2613" s="189" t="s">
        <v>9055</v>
      </c>
      <c r="C2613" s="189" t="s">
        <v>358</v>
      </c>
      <c r="D2613" t="s">
        <v>294</v>
      </c>
      <c r="E2613" t="s">
        <v>351</v>
      </c>
      <c r="F2613" s="42" t="s">
        <v>360</v>
      </c>
      <c r="H2613" s="211"/>
      <c r="I2613" s="211"/>
      <c r="J2613" s="211"/>
      <c r="K2613" s="211"/>
      <c r="L2613" s="211"/>
      <c r="M2613" s="211"/>
      <c r="N2613" s="211"/>
      <c r="O2613" s="211"/>
      <c r="P2613" s="211"/>
    </row>
    <row r="2614" spans="1:16" x14ac:dyDescent="0.25">
      <c r="A2614" s="189" t="s">
        <v>9037</v>
      </c>
      <c r="B2614" s="189" t="s">
        <v>9056</v>
      </c>
      <c r="C2614" s="189" t="s">
        <v>358</v>
      </c>
      <c r="D2614" t="s">
        <v>294</v>
      </c>
      <c r="E2614" t="s">
        <v>351</v>
      </c>
      <c r="F2614" s="42" t="s">
        <v>360</v>
      </c>
      <c r="H2614" s="211"/>
      <c r="I2614" s="211"/>
      <c r="J2614" s="211"/>
      <c r="K2614" s="211"/>
      <c r="L2614" s="211"/>
      <c r="M2614" s="211"/>
      <c r="N2614" s="211"/>
      <c r="O2614" s="211"/>
      <c r="P2614" s="211"/>
    </row>
    <row r="2615" spans="1:16" x14ac:dyDescent="0.25">
      <c r="A2615" s="189" t="s">
        <v>9037</v>
      </c>
      <c r="B2615" s="189" t="s">
        <v>9057</v>
      </c>
      <c r="C2615" s="189" t="s">
        <v>358</v>
      </c>
      <c r="D2615" t="s">
        <v>294</v>
      </c>
      <c r="E2615" t="s">
        <v>351</v>
      </c>
      <c r="F2615" s="42" t="s">
        <v>360</v>
      </c>
      <c r="H2615" s="211"/>
      <c r="I2615" s="211"/>
      <c r="J2615" s="211"/>
      <c r="K2615" s="211"/>
      <c r="L2615" s="211"/>
      <c r="M2615" s="211"/>
      <c r="N2615" s="211"/>
      <c r="O2615" s="211"/>
      <c r="P2615" s="211"/>
    </row>
    <row r="2616" spans="1:16" x14ac:dyDescent="0.25">
      <c r="A2616" s="189" t="s">
        <v>9037</v>
      </c>
      <c r="B2616" s="189" t="s">
        <v>9058</v>
      </c>
      <c r="C2616" s="189" t="s">
        <v>358</v>
      </c>
      <c r="D2616" t="s">
        <v>294</v>
      </c>
      <c r="E2616" t="s">
        <v>351</v>
      </c>
      <c r="F2616" s="42" t="s">
        <v>360</v>
      </c>
      <c r="H2616" s="211"/>
      <c r="I2616" s="211"/>
      <c r="J2616" s="211"/>
      <c r="K2616" s="211"/>
      <c r="L2616" s="211"/>
      <c r="M2616" s="211"/>
      <c r="N2616" s="211"/>
      <c r="O2616" s="211"/>
      <c r="P2616" s="211"/>
    </row>
    <row r="2617" spans="1:16" x14ac:dyDescent="0.25">
      <c r="A2617" s="189" t="s">
        <v>9037</v>
      </c>
      <c r="B2617" s="189" t="s">
        <v>9059</v>
      </c>
      <c r="C2617" s="189" t="s">
        <v>358</v>
      </c>
      <c r="D2617" t="s">
        <v>294</v>
      </c>
      <c r="E2617" t="s">
        <v>351</v>
      </c>
      <c r="F2617" s="42" t="s">
        <v>360</v>
      </c>
      <c r="H2617" s="211"/>
      <c r="I2617" s="211"/>
      <c r="J2617" s="211"/>
      <c r="K2617" s="211"/>
      <c r="L2617" s="211"/>
      <c r="M2617" s="211"/>
      <c r="N2617" s="211"/>
      <c r="O2617" s="211"/>
      <c r="P2617" s="211"/>
    </row>
    <row r="2618" spans="1:16" x14ac:dyDescent="0.25">
      <c r="A2618" s="189" t="s">
        <v>9037</v>
      </c>
      <c r="B2618" s="189" t="s">
        <v>9060</v>
      </c>
      <c r="C2618" s="189" t="s">
        <v>358</v>
      </c>
      <c r="D2618" t="s">
        <v>294</v>
      </c>
      <c r="E2618" t="s">
        <v>351</v>
      </c>
      <c r="F2618" s="42" t="s">
        <v>360</v>
      </c>
      <c r="H2618" s="211"/>
      <c r="I2618" s="211"/>
      <c r="J2618" s="211"/>
      <c r="K2618" s="211"/>
      <c r="L2618" s="211"/>
      <c r="M2618" s="211"/>
      <c r="N2618" s="211"/>
      <c r="O2618" s="211"/>
      <c r="P2618" s="211"/>
    </row>
    <row r="2619" spans="1:16" x14ac:dyDescent="0.25">
      <c r="A2619" s="189" t="s">
        <v>9037</v>
      </c>
      <c r="B2619" s="189" t="s">
        <v>9061</v>
      </c>
      <c r="C2619" s="189" t="s">
        <v>358</v>
      </c>
      <c r="D2619" t="s">
        <v>294</v>
      </c>
      <c r="E2619" t="s">
        <v>351</v>
      </c>
      <c r="F2619" s="42" t="s">
        <v>360</v>
      </c>
      <c r="H2619" s="211"/>
      <c r="I2619" s="211"/>
      <c r="J2619" s="211"/>
      <c r="K2619" s="211"/>
      <c r="L2619" s="211"/>
      <c r="M2619" s="211"/>
      <c r="N2619" s="211"/>
      <c r="O2619" s="211"/>
      <c r="P2619" s="211"/>
    </row>
    <row r="2620" spans="1:16" x14ac:dyDescent="0.25">
      <c r="A2620" s="189" t="s">
        <v>9037</v>
      </c>
      <c r="B2620" s="189" t="s">
        <v>9062</v>
      </c>
      <c r="C2620" s="189" t="s">
        <v>358</v>
      </c>
      <c r="D2620" t="s">
        <v>294</v>
      </c>
      <c r="E2620" t="s">
        <v>351</v>
      </c>
      <c r="F2620" s="42" t="s">
        <v>360</v>
      </c>
      <c r="H2620" s="211"/>
      <c r="I2620" s="211"/>
      <c r="J2620" s="211"/>
      <c r="K2620" s="211"/>
      <c r="L2620" s="211"/>
      <c r="M2620" s="211"/>
      <c r="N2620" s="211"/>
      <c r="O2620" s="211"/>
      <c r="P2620" s="211"/>
    </row>
    <row r="2621" spans="1:16" x14ac:dyDescent="0.25">
      <c r="A2621" s="189" t="s">
        <v>9037</v>
      </c>
      <c r="B2621" s="189" t="s">
        <v>9063</v>
      </c>
      <c r="C2621" s="189" t="s">
        <v>358</v>
      </c>
      <c r="D2621" t="s">
        <v>294</v>
      </c>
      <c r="E2621" t="s">
        <v>351</v>
      </c>
      <c r="F2621" s="42" t="s">
        <v>360</v>
      </c>
      <c r="H2621" s="211"/>
      <c r="I2621" s="211"/>
      <c r="J2621" s="211"/>
      <c r="K2621" s="211"/>
      <c r="L2621" s="211"/>
      <c r="M2621" s="211"/>
      <c r="N2621" s="211"/>
      <c r="O2621" s="211"/>
      <c r="P2621" s="211"/>
    </row>
    <row r="2622" spans="1:16" x14ac:dyDescent="0.25">
      <c r="A2622" s="189" t="s">
        <v>9037</v>
      </c>
      <c r="B2622" s="189" t="s">
        <v>9064</v>
      </c>
      <c r="C2622" s="189" t="s">
        <v>358</v>
      </c>
      <c r="D2622" t="s">
        <v>294</v>
      </c>
      <c r="E2622" t="s">
        <v>351</v>
      </c>
      <c r="F2622" s="42" t="s">
        <v>360</v>
      </c>
      <c r="H2622" s="211"/>
      <c r="I2622" s="211"/>
      <c r="J2622" s="211"/>
      <c r="K2622" s="211"/>
      <c r="L2622" s="211"/>
      <c r="M2622" s="211"/>
      <c r="N2622" s="211"/>
      <c r="O2622" s="211"/>
      <c r="P2622" s="211"/>
    </row>
    <row r="2623" spans="1:16" x14ac:dyDescent="0.25">
      <c r="A2623" s="189" t="s">
        <v>9037</v>
      </c>
      <c r="B2623" s="189" t="s">
        <v>9065</v>
      </c>
      <c r="C2623" s="189" t="s">
        <v>358</v>
      </c>
      <c r="D2623" t="s">
        <v>294</v>
      </c>
      <c r="E2623" t="s">
        <v>351</v>
      </c>
      <c r="F2623" s="42" t="s">
        <v>360</v>
      </c>
      <c r="H2623" s="211"/>
      <c r="I2623" s="211"/>
      <c r="J2623" s="211"/>
      <c r="K2623" s="211"/>
      <c r="L2623" s="211"/>
      <c r="M2623" s="211"/>
      <c r="N2623" s="211"/>
      <c r="O2623" s="211"/>
      <c r="P2623" s="211"/>
    </row>
    <row r="2624" spans="1:16" x14ac:dyDescent="0.25">
      <c r="A2624" s="189" t="s">
        <v>9037</v>
      </c>
      <c r="B2624" s="189" t="s">
        <v>9066</v>
      </c>
      <c r="C2624" s="189" t="s">
        <v>358</v>
      </c>
      <c r="D2624" t="s">
        <v>328</v>
      </c>
      <c r="E2624" t="s">
        <v>349</v>
      </c>
      <c r="F2624" s="42" t="s">
        <v>360</v>
      </c>
      <c r="H2624" s="211"/>
      <c r="I2624" s="211"/>
      <c r="J2624" s="211"/>
      <c r="K2624" s="211"/>
      <c r="L2624" s="211"/>
      <c r="M2624" s="211"/>
      <c r="N2624" s="211"/>
      <c r="O2624" s="211"/>
      <c r="P2624" s="211"/>
    </row>
    <row r="2625" spans="1:16" x14ac:dyDescent="0.25">
      <c r="A2625" s="189" t="s">
        <v>9037</v>
      </c>
      <c r="B2625" s="189" t="s">
        <v>9067</v>
      </c>
      <c r="C2625" s="189" t="s">
        <v>358</v>
      </c>
      <c r="D2625" t="s">
        <v>294</v>
      </c>
      <c r="E2625" t="s">
        <v>298</v>
      </c>
      <c r="F2625" s="42" t="s">
        <v>360</v>
      </c>
      <c r="H2625" s="211"/>
      <c r="I2625" s="211"/>
      <c r="J2625" s="211"/>
      <c r="K2625" s="211"/>
      <c r="L2625" s="211"/>
      <c r="M2625" s="211"/>
      <c r="N2625" s="211"/>
      <c r="O2625" s="211"/>
      <c r="P2625" s="211"/>
    </row>
    <row r="2626" spans="1:16" x14ac:dyDescent="0.25">
      <c r="A2626" s="189" t="s">
        <v>9037</v>
      </c>
      <c r="B2626" s="189" t="s">
        <v>9068</v>
      </c>
      <c r="C2626" s="189" t="s">
        <v>358</v>
      </c>
      <c r="D2626" t="s">
        <v>296</v>
      </c>
      <c r="E2626" t="s">
        <v>336</v>
      </c>
      <c r="F2626" s="42" t="s">
        <v>150</v>
      </c>
      <c r="H2626" s="211"/>
      <c r="I2626" s="211"/>
      <c r="J2626" s="211"/>
      <c r="K2626" s="211"/>
      <c r="L2626" s="211"/>
      <c r="M2626" s="211"/>
      <c r="N2626" s="211"/>
      <c r="O2626" s="211"/>
      <c r="P2626" s="211"/>
    </row>
    <row r="2627" spans="1:16" x14ac:dyDescent="0.25">
      <c r="A2627" s="189" t="s">
        <v>9037</v>
      </c>
      <c r="B2627" s="189" t="s">
        <v>9069</v>
      </c>
      <c r="C2627" s="189" t="s">
        <v>358</v>
      </c>
      <c r="D2627" t="s">
        <v>328</v>
      </c>
      <c r="E2627" t="s">
        <v>349</v>
      </c>
      <c r="F2627" s="42" t="s">
        <v>360</v>
      </c>
      <c r="H2627" s="211"/>
      <c r="I2627" s="211"/>
      <c r="J2627" s="211"/>
      <c r="K2627" s="211"/>
      <c r="L2627" s="211"/>
      <c r="M2627" s="211"/>
      <c r="N2627" s="211"/>
      <c r="O2627" s="211"/>
      <c r="P2627" s="211"/>
    </row>
    <row r="2628" spans="1:16" x14ac:dyDescent="0.25">
      <c r="A2628" s="189" t="s">
        <v>9037</v>
      </c>
      <c r="B2628" s="189" t="s">
        <v>9070</v>
      </c>
      <c r="C2628" s="189" t="s">
        <v>358</v>
      </c>
      <c r="D2628" t="s">
        <v>301</v>
      </c>
      <c r="E2628" t="s">
        <v>307</v>
      </c>
      <c r="F2628" s="42" t="s">
        <v>150</v>
      </c>
      <c r="H2628" s="211"/>
      <c r="I2628" s="211"/>
      <c r="J2628" s="211"/>
      <c r="K2628" s="211"/>
      <c r="L2628" s="211"/>
      <c r="M2628" s="211"/>
      <c r="N2628" s="211"/>
      <c r="O2628" s="211"/>
      <c r="P2628" s="211"/>
    </row>
    <row r="2629" spans="1:16" x14ac:dyDescent="0.25">
      <c r="A2629" s="189" t="s">
        <v>9037</v>
      </c>
      <c r="B2629" s="189" t="s">
        <v>9071</v>
      </c>
      <c r="C2629" s="189" t="s">
        <v>358</v>
      </c>
      <c r="D2629" t="s">
        <v>301</v>
      </c>
      <c r="E2629" t="s">
        <v>307</v>
      </c>
      <c r="F2629" s="42" t="s">
        <v>150</v>
      </c>
      <c r="H2629" s="211"/>
      <c r="I2629" s="211"/>
      <c r="J2629" s="211"/>
      <c r="K2629" s="211"/>
      <c r="L2629" s="211"/>
      <c r="M2629" s="211"/>
      <c r="N2629" s="211"/>
      <c r="O2629" s="211"/>
      <c r="P2629" s="211"/>
    </row>
    <row r="2630" spans="1:16" x14ac:dyDescent="0.25">
      <c r="A2630" s="189" t="s">
        <v>9037</v>
      </c>
      <c r="B2630" s="189" t="s">
        <v>9072</v>
      </c>
      <c r="C2630" s="189" t="s">
        <v>358</v>
      </c>
      <c r="D2630" t="s">
        <v>301</v>
      </c>
      <c r="E2630" t="s">
        <v>307</v>
      </c>
      <c r="F2630" s="42" t="s">
        <v>150</v>
      </c>
      <c r="H2630" s="211"/>
      <c r="I2630" s="211"/>
      <c r="J2630" s="211"/>
      <c r="K2630" s="211"/>
      <c r="L2630" s="211"/>
      <c r="M2630" s="211"/>
      <c r="N2630" s="211"/>
      <c r="O2630" s="211"/>
      <c r="P2630" s="211"/>
    </row>
    <row r="2631" spans="1:16" x14ac:dyDescent="0.25">
      <c r="A2631" s="189" t="s">
        <v>9037</v>
      </c>
      <c r="B2631" s="189" t="s">
        <v>9073</v>
      </c>
      <c r="C2631" s="189" t="s">
        <v>358</v>
      </c>
      <c r="D2631" t="s">
        <v>328</v>
      </c>
      <c r="E2631" t="s">
        <v>349</v>
      </c>
      <c r="F2631" s="42" t="s">
        <v>360</v>
      </c>
      <c r="H2631" s="211"/>
      <c r="I2631" s="211"/>
      <c r="J2631" s="211"/>
      <c r="K2631" s="211"/>
      <c r="L2631" s="211"/>
      <c r="M2631" s="211"/>
      <c r="N2631" s="211"/>
      <c r="O2631" s="211"/>
      <c r="P2631" s="211"/>
    </row>
    <row r="2632" spans="1:16" x14ac:dyDescent="0.25">
      <c r="A2632" s="189" t="s">
        <v>9037</v>
      </c>
      <c r="B2632" s="189" t="s">
        <v>9074</v>
      </c>
      <c r="C2632" s="189" t="s">
        <v>358</v>
      </c>
      <c r="D2632" t="s">
        <v>301</v>
      </c>
      <c r="E2632" t="s">
        <v>307</v>
      </c>
      <c r="F2632" s="42" t="s">
        <v>360</v>
      </c>
      <c r="H2632" s="211"/>
      <c r="I2632" s="211"/>
      <c r="J2632" s="211"/>
      <c r="K2632" s="211"/>
      <c r="L2632" s="211"/>
      <c r="M2632" s="211"/>
      <c r="N2632" s="211"/>
      <c r="O2632" s="211"/>
      <c r="P2632" s="211"/>
    </row>
    <row r="2633" spans="1:16" x14ac:dyDescent="0.25">
      <c r="A2633" s="189" t="s">
        <v>9037</v>
      </c>
      <c r="B2633" s="189" t="s">
        <v>9075</v>
      </c>
      <c r="C2633" s="189" t="s">
        <v>358</v>
      </c>
      <c r="D2633" t="s">
        <v>294</v>
      </c>
      <c r="E2633" t="s">
        <v>351</v>
      </c>
      <c r="F2633" s="42" t="s">
        <v>150</v>
      </c>
      <c r="H2633" s="211"/>
      <c r="I2633" s="211"/>
      <c r="J2633" s="211"/>
      <c r="K2633" s="211"/>
      <c r="L2633" s="211"/>
      <c r="M2633" s="211"/>
      <c r="N2633" s="211"/>
      <c r="O2633" s="211"/>
      <c r="P2633" s="211"/>
    </row>
    <row r="2634" spans="1:16" x14ac:dyDescent="0.25">
      <c r="A2634" s="189" t="s">
        <v>9037</v>
      </c>
      <c r="B2634" s="189" t="s">
        <v>9076</v>
      </c>
      <c r="C2634" s="189" t="s">
        <v>358</v>
      </c>
      <c r="D2634" t="s">
        <v>328</v>
      </c>
      <c r="E2634" t="s">
        <v>349</v>
      </c>
      <c r="F2634" s="42" t="s">
        <v>360</v>
      </c>
      <c r="H2634" s="211"/>
      <c r="I2634" s="211"/>
      <c r="J2634" s="211"/>
      <c r="K2634" s="211"/>
      <c r="L2634" s="211"/>
      <c r="M2634" s="211"/>
      <c r="N2634" s="211"/>
      <c r="O2634" s="211"/>
      <c r="P2634" s="211"/>
    </row>
    <row r="2635" spans="1:16" x14ac:dyDescent="0.25">
      <c r="A2635" s="189" t="s">
        <v>9037</v>
      </c>
      <c r="B2635" s="189" t="s">
        <v>9077</v>
      </c>
      <c r="C2635" s="189" t="s">
        <v>358</v>
      </c>
      <c r="D2635" t="s">
        <v>301</v>
      </c>
      <c r="E2635" t="s">
        <v>307</v>
      </c>
      <c r="F2635" s="42" t="s">
        <v>360</v>
      </c>
      <c r="H2635" s="211"/>
      <c r="I2635" s="211"/>
      <c r="J2635" s="211"/>
      <c r="K2635" s="211"/>
      <c r="L2635" s="211"/>
      <c r="M2635" s="211"/>
      <c r="N2635" s="211"/>
      <c r="O2635" s="211"/>
      <c r="P2635" s="211"/>
    </row>
    <row r="2636" spans="1:16" x14ac:dyDescent="0.25">
      <c r="A2636" s="189" t="s">
        <v>9037</v>
      </c>
      <c r="B2636" s="189" t="s">
        <v>9078</v>
      </c>
      <c r="C2636" s="189" t="s">
        <v>358</v>
      </c>
      <c r="D2636" t="s">
        <v>301</v>
      </c>
      <c r="E2636" t="s">
        <v>307</v>
      </c>
      <c r="F2636" s="42" t="s">
        <v>150</v>
      </c>
      <c r="H2636" s="211"/>
      <c r="I2636" s="211"/>
      <c r="J2636" s="211"/>
      <c r="K2636" s="211"/>
      <c r="L2636" s="211"/>
      <c r="M2636" s="211"/>
      <c r="N2636" s="211"/>
      <c r="O2636" s="211"/>
      <c r="P2636" s="211"/>
    </row>
    <row r="2637" spans="1:16" x14ac:dyDescent="0.25">
      <c r="A2637" s="189" t="s">
        <v>9037</v>
      </c>
      <c r="B2637" s="189" t="s">
        <v>9079</v>
      </c>
      <c r="C2637" s="189" t="s">
        <v>358</v>
      </c>
      <c r="D2637" t="s">
        <v>301</v>
      </c>
      <c r="E2637" t="s">
        <v>307</v>
      </c>
      <c r="F2637" s="42" t="s">
        <v>150</v>
      </c>
      <c r="H2637" s="211"/>
      <c r="I2637" s="211"/>
      <c r="J2637" s="211"/>
      <c r="K2637" s="211"/>
      <c r="L2637" s="211"/>
      <c r="M2637" s="211"/>
      <c r="N2637" s="211"/>
      <c r="O2637" s="211"/>
      <c r="P2637" s="211"/>
    </row>
    <row r="2638" spans="1:16" x14ac:dyDescent="0.25">
      <c r="A2638" s="189" t="s">
        <v>9037</v>
      </c>
      <c r="B2638" s="189" t="s">
        <v>9080</v>
      </c>
      <c r="C2638" s="189" t="s">
        <v>358</v>
      </c>
      <c r="D2638" t="s">
        <v>301</v>
      </c>
      <c r="E2638" t="s">
        <v>307</v>
      </c>
      <c r="F2638" s="42" t="s">
        <v>150</v>
      </c>
      <c r="H2638" s="211"/>
      <c r="I2638" s="211"/>
      <c r="J2638" s="211"/>
      <c r="K2638" s="211"/>
      <c r="L2638" s="211"/>
      <c r="M2638" s="211"/>
      <c r="N2638" s="211"/>
      <c r="O2638" s="211"/>
      <c r="P2638" s="211"/>
    </row>
    <row r="2639" spans="1:16" x14ac:dyDescent="0.25">
      <c r="A2639" s="189" t="s">
        <v>9037</v>
      </c>
      <c r="B2639" s="189" t="s">
        <v>9081</v>
      </c>
      <c r="C2639" s="189" t="s">
        <v>358</v>
      </c>
      <c r="D2639" t="s">
        <v>294</v>
      </c>
      <c r="E2639" t="s">
        <v>351</v>
      </c>
      <c r="F2639" s="42" t="s">
        <v>360</v>
      </c>
      <c r="H2639" s="211"/>
      <c r="I2639" s="211"/>
      <c r="J2639" s="211"/>
      <c r="K2639" s="211"/>
      <c r="L2639" s="211"/>
      <c r="M2639" s="211"/>
      <c r="N2639" s="211"/>
      <c r="O2639" s="211"/>
      <c r="P2639" s="211"/>
    </row>
    <row r="2640" spans="1:16" x14ac:dyDescent="0.25">
      <c r="A2640" s="189" t="s">
        <v>9037</v>
      </c>
      <c r="B2640" s="189" t="s">
        <v>9082</v>
      </c>
      <c r="C2640" s="189" t="s">
        <v>358</v>
      </c>
      <c r="D2640" t="s">
        <v>328</v>
      </c>
      <c r="E2640" t="s">
        <v>349</v>
      </c>
      <c r="F2640" s="42" t="s">
        <v>150</v>
      </c>
      <c r="H2640" s="211"/>
      <c r="I2640" s="211"/>
      <c r="J2640" s="211"/>
      <c r="K2640" s="211"/>
      <c r="L2640" s="211"/>
      <c r="M2640" s="211"/>
      <c r="N2640" s="211"/>
      <c r="O2640" s="211"/>
      <c r="P2640" s="211"/>
    </row>
    <row r="2641" spans="1:16" x14ac:dyDescent="0.25">
      <c r="A2641" s="189" t="s">
        <v>9037</v>
      </c>
      <c r="B2641" s="189" t="s">
        <v>9083</v>
      </c>
      <c r="C2641" s="189" t="s">
        <v>358</v>
      </c>
      <c r="D2641" t="s">
        <v>332</v>
      </c>
      <c r="E2641" t="s">
        <v>333</v>
      </c>
      <c r="F2641" s="42" t="s">
        <v>150</v>
      </c>
      <c r="H2641" s="211"/>
      <c r="I2641" s="211"/>
      <c r="J2641" s="211"/>
      <c r="K2641" s="211"/>
      <c r="L2641" s="211"/>
      <c r="M2641" s="211"/>
      <c r="N2641" s="211"/>
      <c r="O2641" s="211"/>
      <c r="P2641" s="211"/>
    </row>
    <row r="2642" spans="1:16" x14ac:dyDescent="0.25">
      <c r="A2642" s="189" t="s">
        <v>9037</v>
      </c>
      <c r="B2642" s="189" t="s">
        <v>9084</v>
      </c>
      <c r="C2642" s="189" t="s">
        <v>358</v>
      </c>
      <c r="D2642" t="s">
        <v>296</v>
      </c>
      <c r="E2642" t="s">
        <v>336</v>
      </c>
      <c r="F2642" s="42" t="s">
        <v>150</v>
      </c>
      <c r="H2642" s="211"/>
      <c r="I2642" s="211"/>
      <c r="J2642" s="211"/>
      <c r="K2642" s="211"/>
      <c r="L2642" s="211"/>
      <c r="M2642" s="211"/>
      <c r="N2642" s="211"/>
      <c r="O2642" s="211"/>
      <c r="P2642" s="211"/>
    </row>
    <row r="2643" spans="1:16" x14ac:dyDescent="0.25">
      <c r="A2643" s="189" t="s">
        <v>9037</v>
      </c>
      <c r="B2643" s="189" t="s">
        <v>9085</v>
      </c>
      <c r="C2643" s="189" t="s">
        <v>358</v>
      </c>
      <c r="D2643" t="s">
        <v>296</v>
      </c>
      <c r="E2643" t="s">
        <v>336</v>
      </c>
      <c r="F2643" s="42" t="s">
        <v>360</v>
      </c>
      <c r="H2643" s="211"/>
      <c r="I2643" s="211"/>
      <c r="J2643" s="211"/>
      <c r="K2643" s="211"/>
      <c r="L2643" s="211"/>
      <c r="M2643" s="211"/>
      <c r="N2643" s="211"/>
      <c r="O2643" s="211"/>
      <c r="P2643" s="211"/>
    </row>
    <row r="2644" spans="1:16" x14ac:dyDescent="0.25">
      <c r="A2644" s="189" t="s">
        <v>9037</v>
      </c>
      <c r="B2644" s="189" t="s">
        <v>9086</v>
      </c>
      <c r="C2644" s="189" t="s">
        <v>358</v>
      </c>
      <c r="D2644" t="s">
        <v>296</v>
      </c>
      <c r="E2644" t="s">
        <v>336</v>
      </c>
      <c r="F2644" s="42" t="s">
        <v>150</v>
      </c>
      <c r="H2644" s="211"/>
      <c r="I2644" s="211"/>
      <c r="J2644" s="211"/>
      <c r="K2644" s="211"/>
      <c r="L2644" s="211"/>
      <c r="M2644" s="211"/>
      <c r="N2644" s="211"/>
      <c r="O2644" s="211"/>
      <c r="P2644" s="211"/>
    </row>
    <row r="2645" spans="1:16" x14ac:dyDescent="0.25">
      <c r="A2645" s="189" t="s">
        <v>9037</v>
      </c>
      <c r="B2645" s="189" t="s">
        <v>9087</v>
      </c>
      <c r="C2645" s="189" t="s">
        <v>358</v>
      </c>
      <c r="D2645" t="s">
        <v>294</v>
      </c>
      <c r="E2645" t="s">
        <v>298</v>
      </c>
      <c r="F2645" s="42" t="s">
        <v>360</v>
      </c>
      <c r="H2645" s="211"/>
      <c r="I2645" s="211"/>
      <c r="J2645" s="211"/>
      <c r="K2645" s="211"/>
      <c r="L2645" s="211"/>
      <c r="M2645" s="211"/>
      <c r="N2645" s="211"/>
      <c r="O2645" s="211"/>
      <c r="P2645" s="211"/>
    </row>
    <row r="2646" spans="1:16" x14ac:dyDescent="0.25">
      <c r="A2646" s="189" t="s">
        <v>9037</v>
      </c>
      <c r="B2646" s="189" t="s">
        <v>9088</v>
      </c>
      <c r="C2646" s="189" t="s">
        <v>358</v>
      </c>
      <c r="D2646" t="s">
        <v>328</v>
      </c>
      <c r="E2646" t="s">
        <v>329</v>
      </c>
      <c r="F2646" s="42" t="s">
        <v>360</v>
      </c>
      <c r="H2646" s="211"/>
      <c r="I2646" s="211"/>
      <c r="J2646" s="211"/>
      <c r="K2646" s="211"/>
      <c r="L2646" s="211"/>
      <c r="M2646" s="211"/>
      <c r="N2646" s="211"/>
      <c r="O2646" s="211"/>
      <c r="P2646" s="211"/>
    </row>
    <row r="2647" spans="1:16" x14ac:dyDescent="0.25">
      <c r="A2647" s="189" t="s">
        <v>9037</v>
      </c>
      <c r="B2647" s="189" t="s">
        <v>9089</v>
      </c>
      <c r="C2647" s="189" t="s">
        <v>358</v>
      </c>
      <c r="D2647" t="s">
        <v>301</v>
      </c>
      <c r="E2647" t="s">
        <v>307</v>
      </c>
      <c r="F2647" s="42" t="s">
        <v>150</v>
      </c>
      <c r="H2647" s="211"/>
      <c r="I2647" s="211"/>
      <c r="J2647" s="211"/>
      <c r="K2647" s="211"/>
      <c r="L2647" s="211"/>
      <c r="M2647" s="211"/>
      <c r="N2647" s="211"/>
      <c r="O2647" s="211"/>
      <c r="P2647" s="211"/>
    </row>
    <row r="2648" spans="1:16" x14ac:dyDescent="0.25">
      <c r="A2648" s="189" t="s">
        <v>9037</v>
      </c>
      <c r="B2648" s="189" t="s">
        <v>9090</v>
      </c>
      <c r="C2648" s="189" t="s">
        <v>358</v>
      </c>
      <c r="D2648" t="s">
        <v>294</v>
      </c>
      <c r="E2648" t="s">
        <v>298</v>
      </c>
      <c r="F2648" s="42" t="s">
        <v>360</v>
      </c>
      <c r="H2648" s="211"/>
      <c r="I2648" s="211"/>
      <c r="J2648" s="211"/>
      <c r="K2648" s="211"/>
      <c r="L2648" s="211"/>
      <c r="M2648" s="211"/>
      <c r="N2648" s="211"/>
      <c r="O2648" s="211"/>
      <c r="P2648" s="211"/>
    </row>
    <row r="2649" spans="1:16" x14ac:dyDescent="0.25">
      <c r="A2649" s="189" t="s">
        <v>9037</v>
      </c>
      <c r="B2649" s="189" t="s">
        <v>9091</v>
      </c>
      <c r="C2649" s="189" t="s">
        <v>358</v>
      </c>
      <c r="D2649" t="s">
        <v>332</v>
      </c>
      <c r="E2649" t="s">
        <v>333</v>
      </c>
      <c r="F2649" s="42" t="s">
        <v>150</v>
      </c>
      <c r="H2649" s="211"/>
      <c r="I2649" s="211"/>
      <c r="J2649" s="211"/>
      <c r="K2649" s="211"/>
      <c r="L2649" s="211"/>
      <c r="M2649" s="211"/>
      <c r="N2649" s="211"/>
      <c r="O2649" s="211"/>
      <c r="P2649" s="211"/>
    </row>
    <row r="2650" spans="1:16" x14ac:dyDescent="0.25">
      <c r="A2650" s="189" t="s">
        <v>9037</v>
      </c>
      <c r="B2650" s="189" t="s">
        <v>9092</v>
      </c>
      <c r="C2650" s="189" t="s">
        <v>358</v>
      </c>
      <c r="D2650" t="s">
        <v>332</v>
      </c>
      <c r="E2650" t="s">
        <v>333</v>
      </c>
      <c r="F2650" s="42" t="s">
        <v>360</v>
      </c>
      <c r="H2650" s="211"/>
      <c r="I2650" s="211"/>
      <c r="J2650" s="211"/>
      <c r="K2650" s="211"/>
      <c r="L2650" s="211"/>
      <c r="M2650" s="211"/>
      <c r="N2650" s="211"/>
      <c r="O2650" s="211"/>
      <c r="P2650" s="211"/>
    </row>
    <row r="2651" spans="1:16" x14ac:dyDescent="0.25">
      <c r="A2651" s="189" t="s">
        <v>9037</v>
      </c>
      <c r="B2651" s="189" t="s">
        <v>9093</v>
      </c>
      <c r="C2651" s="189" t="s">
        <v>358</v>
      </c>
      <c r="D2651" t="s">
        <v>328</v>
      </c>
      <c r="E2651" t="s">
        <v>329</v>
      </c>
      <c r="F2651" s="42" t="s">
        <v>360</v>
      </c>
      <c r="H2651" s="211"/>
      <c r="I2651" s="211"/>
      <c r="J2651" s="211"/>
      <c r="K2651" s="211"/>
      <c r="L2651" s="211"/>
      <c r="M2651" s="211"/>
      <c r="N2651" s="211"/>
      <c r="O2651" s="211"/>
      <c r="P2651" s="211"/>
    </row>
    <row r="2652" spans="1:16" x14ac:dyDescent="0.25">
      <c r="A2652" s="189" t="s">
        <v>9037</v>
      </c>
      <c r="B2652" s="189" t="s">
        <v>9094</v>
      </c>
      <c r="C2652" s="189" t="s">
        <v>358</v>
      </c>
      <c r="D2652" t="s">
        <v>294</v>
      </c>
      <c r="E2652" t="s">
        <v>298</v>
      </c>
      <c r="F2652" s="42" t="s">
        <v>360</v>
      </c>
      <c r="H2652" s="211"/>
      <c r="I2652" s="211"/>
      <c r="J2652" s="211"/>
      <c r="K2652" s="211"/>
      <c r="L2652" s="211"/>
      <c r="M2652" s="211"/>
      <c r="N2652" s="211"/>
      <c r="O2652" s="211"/>
      <c r="P2652" s="211"/>
    </row>
    <row r="2653" spans="1:16" x14ac:dyDescent="0.25">
      <c r="A2653" s="189" t="s">
        <v>9037</v>
      </c>
      <c r="B2653" s="189" t="s">
        <v>9095</v>
      </c>
      <c r="C2653" s="189" t="s">
        <v>358</v>
      </c>
      <c r="D2653" t="s">
        <v>295</v>
      </c>
      <c r="E2653" t="s">
        <v>306</v>
      </c>
      <c r="F2653" s="42" t="s">
        <v>360</v>
      </c>
      <c r="H2653" s="211"/>
      <c r="I2653" s="211"/>
      <c r="J2653" s="211"/>
      <c r="K2653" s="211"/>
      <c r="L2653" s="211"/>
      <c r="M2653" s="211"/>
      <c r="N2653" s="211"/>
      <c r="O2653" s="211"/>
      <c r="P2653" s="211"/>
    </row>
    <row r="2654" spans="1:16" x14ac:dyDescent="0.25">
      <c r="A2654" s="189" t="s">
        <v>9037</v>
      </c>
      <c r="B2654" s="189" t="s">
        <v>9096</v>
      </c>
      <c r="C2654" s="189" t="s">
        <v>358</v>
      </c>
      <c r="D2654" t="s">
        <v>294</v>
      </c>
      <c r="E2654" t="s">
        <v>298</v>
      </c>
      <c r="F2654" s="42" t="s">
        <v>360</v>
      </c>
      <c r="H2654" s="211"/>
      <c r="I2654" s="211"/>
      <c r="J2654" s="211"/>
      <c r="K2654" s="211"/>
      <c r="L2654" s="211"/>
      <c r="M2654" s="211"/>
      <c r="N2654" s="211"/>
      <c r="O2654" s="211"/>
      <c r="P2654" s="211"/>
    </row>
    <row r="2655" spans="1:16" x14ac:dyDescent="0.25">
      <c r="A2655" s="189" t="s">
        <v>9037</v>
      </c>
      <c r="B2655" s="189" t="s">
        <v>9097</v>
      </c>
      <c r="C2655" s="189" t="s">
        <v>358</v>
      </c>
      <c r="D2655" t="s">
        <v>296</v>
      </c>
      <c r="E2655" t="s">
        <v>336</v>
      </c>
      <c r="F2655" s="42" t="s">
        <v>150</v>
      </c>
      <c r="H2655" s="211"/>
      <c r="I2655" s="211"/>
      <c r="J2655" s="211"/>
      <c r="K2655" s="211"/>
      <c r="L2655" s="211"/>
      <c r="M2655" s="211"/>
      <c r="N2655" s="211"/>
      <c r="O2655" s="211"/>
      <c r="P2655" s="211"/>
    </row>
    <row r="2656" spans="1:16" x14ac:dyDescent="0.25">
      <c r="A2656" s="189" t="s">
        <v>9037</v>
      </c>
      <c r="B2656" s="189" t="s">
        <v>9098</v>
      </c>
      <c r="C2656" s="189" t="s">
        <v>358</v>
      </c>
      <c r="D2656" t="s">
        <v>294</v>
      </c>
      <c r="E2656" t="s">
        <v>298</v>
      </c>
      <c r="F2656" s="42" t="s">
        <v>360</v>
      </c>
      <c r="H2656" s="211"/>
      <c r="I2656" s="211"/>
      <c r="J2656" s="211"/>
      <c r="K2656" s="211"/>
      <c r="L2656" s="211"/>
      <c r="M2656" s="211"/>
      <c r="N2656" s="211"/>
      <c r="O2656" s="211"/>
      <c r="P2656" s="211"/>
    </row>
    <row r="2657" spans="1:16" x14ac:dyDescent="0.25">
      <c r="A2657" s="189" t="s">
        <v>9037</v>
      </c>
      <c r="B2657" s="189" t="s">
        <v>9099</v>
      </c>
      <c r="C2657" s="189" t="s">
        <v>358</v>
      </c>
      <c r="D2657" t="s">
        <v>296</v>
      </c>
      <c r="E2657" t="s">
        <v>336</v>
      </c>
      <c r="F2657" s="42" t="s">
        <v>150</v>
      </c>
      <c r="H2657" s="211"/>
      <c r="I2657" s="211"/>
      <c r="J2657" s="211"/>
      <c r="K2657" s="211"/>
      <c r="L2657" s="211"/>
      <c r="M2657" s="211"/>
      <c r="N2657" s="211"/>
      <c r="O2657" s="211"/>
      <c r="P2657" s="211"/>
    </row>
    <row r="2658" spans="1:16" x14ac:dyDescent="0.25">
      <c r="A2658" s="189" t="s">
        <v>9037</v>
      </c>
      <c r="B2658" s="189" t="s">
        <v>9100</v>
      </c>
      <c r="C2658" s="189" t="s">
        <v>358</v>
      </c>
      <c r="D2658" t="s">
        <v>296</v>
      </c>
      <c r="E2658" t="s">
        <v>336</v>
      </c>
      <c r="F2658" s="42" t="s">
        <v>360</v>
      </c>
      <c r="H2658" s="211"/>
      <c r="I2658" s="211"/>
      <c r="J2658" s="211"/>
      <c r="K2658" s="211"/>
      <c r="L2658" s="211"/>
      <c r="M2658" s="211"/>
      <c r="N2658" s="211"/>
      <c r="O2658" s="211"/>
      <c r="P2658" s="211"/>
    </row>
    <row r="2659" spans="1:16" x14ac:dyDescent="0.25">
      <c r="A2659" s="189" t="s">
        <v>9037</v>
      </c>
      <c r="B2659" s="189" t="s">
        <v>9101</v>
      </c>
      <c r="C2659" s="189" t="s">
        <v>358</v>
      </c>
      <c r="D2659" t="s">
        <v>328</v>
      </c>
      <c r="E2659" t="s">
        <v>329</v>
      </c>
      <c r="F2659" s="42" t="s">
        <v>360</v>
      </c>
      <c r="H2659" s="211"/>
      <c r="I2659" s="211"/>
      <c r="J2659" s="211"/>
      <c r="K2659" s="211"/>
      <c r="L2659" s="211"/>
      <c r="M2659" s="211"/>
      <c r="N2659" s="211"/>
      <c r="O2659" s="211"/>
      <c r="P2659" s="211"/>
    </row>
    <row r="2660" spans="1:16" x14ac:dyDescent="0.25">
      <c r="A2660" s="189" t="s">
        <v>9037</v>
      </c>
      <c r="B2660" s="189" t="s">
        <v>9102</v>
      </c>
      <c r="C2660" s="189" t="s">
        <v>358</v>
      </c>
      <c r="D2660" t="s">
        <v>295</v>
      </c>
      <c r="E2660" t="s">
        <v>306</v>
      </c>
      <c r="F2660" s="42" t="s">
        <v>360</v>
      </c>
      <c r="H2660" s="211"/>
      <c r="I2660" s="211"/>
      <c r="J2660" s="211"/>
      <c r="K2660" s="211"/>
      <c r="L2660" s="211"/>
      <c r="M2660" s="211"/>
      <c r="N2660" s="211"/>
      <c r="O2660" s="211"/>
      <c r="P2660" s="211"/>
    </row>
    <row r="2661" spans="1:16" x14ac:dyDescent="0.25">
      <c r="A2661" s="189" t="s">
        <v>9037</v>
      </c>
      <c r="B2661" s="189" t="s">
        <v>9103</v>
      </c>
      <c r="C2661" s="189" t="s">
        <v>358</v>
      </c>
      <c r="D2661" t="s">
        <v>296</v>
      </c>
      <c r="E2661" t="s">
        <v>336</v>
      </c>
      <c r="F2661" s="42" t="s">
        <v>360</v>
      </c>
      <c r="H2661" s="211"/>
      <c r="I2661" s="211"/>
      <c r="J2661" s="211"/>
      <c r="K2661" s="211"/>
      <c r="L2661" s="211"/>
      <c r="M2661" s="211"/>
      <c r="N2661" s="211"/>
      <c r="O2661" s="211"/>
      <c r="P2661" s="211"/>
    </row>
    <row r="2662" spans="1:16" x14ac:dyDescent="0.25">
      <c r="A2662" s="189" t="s">
        <v>9037</v>
      </c>
      <c r="B2662" s="189" t="s">
        <v>9104</v>
      </c>
      <c r="C2662" s="189" t="s">
        <v>358</v>
      </c>
      <c r="D2662" t="s">
        <v>328</v>
      </c>
      <c r="E2662" t="s">
        <v>329</v>
      </c>
      <c r="F2662" s="42" t="s">
        <v>360</v>
      </c>
      <c r="H2662" s="211"/>
      <c r="I2662" s="211"/>
      <c r="J2662" s="211"/>
      <c r="K2662" s="211"/>
      <c r="L2662" s="211"/>
      <c r="M2662" s="211"/>
      <c r="N2662" s="211"/>
      <c r="O2662" s="211"/>
      <c r="P2662" s="211"/>
    </row>
    <row r="2663" spans="1:16" x14ac:dyDescent="0.25">
      <c r="A2663" s="189" t="s">
        <v>9037</v>
      </c>
      <c r="B2663" s="189" t="s">
        <v>9105</v>
      </c>
      <c r="C2663" s="189" t="s">
        <v>358</v>
      </c>
      <c r="D2663" t="s">
        <v>296</v>
      </c>
      <c r="E2663" t="s">
        <v>336</v>
      </c>
      <c r="F2663" s="42" t="s">
        <v>150</v>
      </c>
      <c r="H2663" s="211"/>
      <c r="I2663" s="211"/>
      <c r="J2663" s="211"/>
      <c r="K2663" s="211"/>
      <c r="L2663" s="211"/>
      <c r="M2663" s="211"/>
      <c r="N2663" s="211"/>
      <c r="O2663" s="211"/>
      <c r="P2663" s="211"/>
    </row>
    <row r="2664" spans="1:16" x14ac:dyDescent="0.25">
      <c r="A2664" s="189" t="s">
        <v>9037</v>
      </c>
      <c r="B2664" s="189" t="s">
        <v>9106</v>
      </c>
      <c r="C2664" s="189" t="s">
        <v>358</v>
      </c>
      <c r="D2664" t="s">
        <v>296</v>
      </c>
      <c r="E2664" t="s">
        <v>336</v>
      </c>
      <c r="F2664" s="42" t="s">
        <v>150</v>
      </c>
      <c r="H2664" s="211"/>
      <c r="I2664" s="211"/>
      <c r="J2664" s="211"/>
      <c r="K2664" s="211"/>
      <c r="L2664" s="211"/>
      <c r="M2664" s="211"/>
      <c r="N2664" s="211"/>
      <c r="O2664" s="211"/>
      <c r="P2664" s="211"/>
    </row>
    <row r="2665" spans="1:16" x14ac:dyDescent="0.25">
      <c r="A2665" s="189" t="s">
        <v>9037</v>
      </c>
      <c r="B2665" s="189" t="s">
        <v>9107</v>
      </c>
      <c r="C2665" s="189" t="s">
        <v>358</v>
      </c>
      <c r="D2665" t="s">
        <v>296</v>
      </c>
      <c r="E2665" t="s">
        <v>336</v>
      </c>
      <c r="F2665" s="42" t="s">
        <v>360</v>
      </c>
      <c r="H2665" s="211"/>
      <c r="I2665" s="211"/>
      <c r="J2665" s="211"/>
      <c r="K2665" s="211"/>
      <c r="L2665" s="211"/>
      <c r="M2665" s="211"/>
      <c r="N2665" s="211"/>
      <c r="O2665" s="211"/>
      <c r="P2665" s="211"/>
    </row>
    <row r="2666" spans="1:16" x14ac:dyDescent="0.25">
      <c r="A2666" s="189" t="s">
        <v>9037</v>
      </c>
      <c r="B2666" s="189" t="s">
        <v>9108</v>
      </c>
      <c r="C2666" s="189" t="s">
        <v>358</v>
      </c>
      <c r="D2666" t="s">
        <v>295</v>
      </c>
      <c r="E2666" t="s">
        <v>306</v>
      </c>
      <c r="F2666" s="42" t="s">
        <v>360</v>
      </c>
      <c r="H2666" s="211"/>
      <c r="I2666" s="211"/>
      <c r="J2666" s="211"/>
      <c r="K2666" s="211"/>
      <c r="L2666" s="211"/>
      <c r="M2666" s="211"/>
      <c r="N2666" s="211"/>
      <c r="O2666" s="211"/>
      <c r="P2666" s="211"/>
    </row>
    <row r="2667" spans="1:16" x14ac:dyDescent="0.25">
      <c r="A2667" s="189" t="s">
        <v>9037</v>
      </c>
      <c r="B2667" s="189" t="s">
        <v>9109</v>
      </c>
      <c r="C2667" s="189" t="s">
        <v>358</v>
      </c>
      <c r="D2667" t="s">
        <v>296</v>
      </c>
      <c r="E2667" t="s">
        <v>336</v>
      </c>
      <c r="F2667" s="42" t="s">
        <v>360</v>
      </c>
      <c r="H2667" s="211"/>
      <c r="I2667" s="211"/>
      <c r="J2667" s="211"/>
      <c r="K2667" s="211"/>
      <c r="L2667" s="211"/>
      <c r="M2667" s="211"/>
      <c r="N2667" s="211"/>
      <c r="O2667" s="211"/>
      <c r="P2667" s="211"/>
    </row>
    <row r="2668" spans="1:16" x14ac:dyDescent="0.25">
      <c r="A2668" s="189" t="s">
        <v>9037</v>
      </c>
      <c r="B2668" s="189" t="s">
        <v>9110</v>
      </c>
      <c r="C2668" s="189" t="s">
        <v>358</v>
      </c>
      <c r="D2668" t="s">
        <v>296</v>
      </c>
      <c r="E2668" t="s">
        <v>336</v>
      </c>
      <c r="F2668" s="42" t="s">
        <v>360</v>
      </c>
      <c r="H2668" s="211"/>
      <c r="I2668" s="211"/>
      <c r="J2668" s="211"/>
      <c r="K2668" s="211"/>
      <c r="L2668" s="211"/>
      <c r="M2668" s="211"/>
      <c r="N2668" s="211"/>
      <c r="O2668" s="211"/>
      <c r="P2668" s="211"/>
    </row>
    <row r="2669" spans="1:16" x14ac:dyDescent="0.25">
      <c r="A2669" s="189" t="s">
        <v>9037</v>
      </c>
      <c r="B2669" s="189" t="s">
        <v>9111</v>
      </c>
      <c r="C2669" s="189" t="s">
        <v>358</v>
      </c>
      <c r="D2669" t="s">
        <v>332</v>
      </c>
      <c r="E2669" t="s">
        <v>333</v>
      </c>
      <c r="F2669" s="42" t="s">
        <v>150</v>
      </c>
      <c r="H2669" s="211"/>
      <c r="I2669" s="211"/>
      <c r="J2669" s="211"/>
      <c r="K2669" s="211"/>
      <c r="L2669" s="211"/>
      <c r="M2669" s="211"/>
      <c r="N2669" s="211"/>
      <c r="O2669" s="211"/>
      <c r="P2669" s="211"/>
    </row>
    <row r="2670" spans="1:16" x14ac:dyDescent="0.25">
      <c r="A2670" s="189" t="s">
        <v>9037</v>
      </c>
      <c r="B2670" s="189" t="s">
        <v>9112</v>
      </c>
      <c r="C2670" s="189" t="s">
        <v>358</v>
      </c>
      <c r="D2670" t="s">
        <v>296</v>
      </c>
      <c r="E2670" t="s">
        <v>336</v>
      </c>
      <c r="F2670" s="42" t="s">
        <v>360</v>
      </c>
      <c r="H2670" s="211"/>
      <c r="I2670" s="211"/>
      <c r="J2670" s="211"/>
      <c r="K2670" s="211"/>
      <c r="L2670" s="211"/>
      <c r="M2670" s="211"/>
      <c r="N2670" s="211"/>
      <c r="O2670" s="211"/>
      <c r="P2670" s="211"/>
    </row>
    <row r="2671" spans="1:16" x14ac:dyDescent="0.25">
      <c r="A2671" s="189" t="s">
        <v>9037</v>
      </c>
      <c r="B2671" s="189" t="s">
        <v>9113</v>
      </c>
      <c r="C2671" s="189" t="s">
        <v>358</v>
      </c>
      <c r="D2671" t="s">
        <v>296</v>
      </c>
      <c r="E2671" t="s">
        <v>336</v>
      </c>
      <c r="F2671" s="42" t="s">
        <v>360</v>
      </c>
      <c r="H2671" s="211"/>
      <c r="I2671" s="211"/>
      <c r="J2671" s="211"/>
      <c r="K2671" s="211"/>
      <c r="L2671" s="211"/>
      <c r="M2671" s="211"/>
      <c r="N2671" s="211"/>
      <c r="O2671" s="211"/>
      <c r="P2671" s="211"/>
    </row>
    <row r="2672" spans="1:16" x14ac:dyDescent="0.25">
      <c r="A2672" s="189" t="s">
        <v>9037</v>
      </c>
      <c r="B2672" s="189" t="s">
        <v>9114</v>
      </c>
      <c r="C2672" s="189" t="s">
        <v>358</v>
      </c>
      <c r="D2672" t="s">
        <v>295</v>
      </c>
      <c r="E2672" t="s">
        <v>306</v>
      </c>
      <c r="F2672" s="42" t="s">
        <v>150</v>
      </c>
      <c r="H2672" s="211"/>
      <c r="I2672" s="211"/>
      <c r="J2672" s="211"/>
      <c r="K2672" s="211"/>
      <c r="L2672" s="211"/>
      <c r="M2672" s="211"/>
      <c r="N2672" s="211"/>
      <c r="O2672" s="211"/>
      <c r="P2672" s="211"/>
    </row>
    <row r="2673" spans="1:16" x14ac:dyDescent="0.25">
      <c r="A2673" s="189" t="s">
        <v>9037</v>
      </c>
      <c r="B2673" s="189" t="s">
        <v>9115</v>
      </c>
      <c r="C2673" s="189" t="s">
        <v>358</v>
      </c>
      <c r="D2673" t="s">
        <v>296</v>
      </c>
      <c r="E2673" t="s">
        <v>336</v>
      </c>
      <c r="F2673" s="42" t="s">
        <v>150</v>
      </c>
      <c r="H2673" s="211"/>
      <c r="I2673" s="211"/>
      <c r="J2673" s="211"/>
      <c r="K2673" s="211"/>
      <c r="L2673" s="211"/>
      <c r="M2673" s="211"/>
      <c r="N2673" s="211"/>
      <c r="O2673" s="211"/>
      <c r="P2673" s="211"/>
    </row>
    <row r="2674" spans="1:16" x14ac:dyDescent="0.25">
      <c r="A2674" s="189" t="s">
        <v>9037</v>
      </c>
      <c r="B2674" s="189" t="s">
        <v>9116</v>
      </c>
      <c r="C2674" s="189" t="s">
        <v>358</v>
      </c>
      <c r="D2674" t="s">
        <v>296</v>
      </c>
      <c r="E2674" t="s">
        <v>336</v>
      </c>
      <c r="F2674" s="42" t="s">
        <v>150</v>
      </c>
      <c r="H2674" s="211"/>
      <c r="I2674" s="211"/>
      <c r="J2674" s="211"/>
      <c r="K2674" s="211"/>
      <c r="L2674" s="211"/>
      <c r="M2674" s="211"/>
      <c r="N2674" s="211"/>
      <c r="O2674" s="211"/>
      <c r="P2674" s="211"/>
    </row>
    <row r="2675" spans="1:16" x14ac:dyDescent="0.25">
      <c r="A2675" s="189" t="s">
        <v>9037</v>
      </c>
      <c r="B2675" s="189" t="s">
        <v>9117</v>
      </c>
      <c r="C2675" s="189" t="s">
        <v>358</v>
      </c>
      <c r="D2675" t="s">
        <v>294</v>
      </c>
      <c r="E2675" t="s">
        <v>298</v>
      </c>
      <c r="F2675" s="42" t="s">
        <v>360</v>
      </c>
      <c r="H2675" s="211"/>
      <c r="I2675" s="211"/>
      <c r="J2675" s="211"/>
      <c r="K2675" s="211"/>
      <c r="L2675" s="211"/>
      <c r="M2675" s="211"/>
      <c r="N2675" s="211"/>
      <c r="O2675" s="211"/>
      <c r="P2675" s="211"/>
    </row>
    <row r="2676" spans="1:16" x14ac:dyDescent="0.25">
      <c r="A2676" s="189" t="s">
        <v>9037</v>
      </c>
      <c r="B2676" s="189" t="s">
        <v>9118</v>
      </c>
      <c r="C2676" s="189" t="s">
        <v>358</v>
      </c>
      <c r="D2676" t="s">
        <v>294</v>
      </c>
      <c r="E2676" t="s">
        <v>298</v>
      </c>
      <c r="F2676" s="42" t="s">
        <v>360</v>
      </c>
      <c r="H2676" s="211"/>
      <c r="I2676" s="211"/>
      <c r="J2676" s="211"/>
      <c r="K2676" s="211"/>
      <c r="L2676" s="211"/>
      <c r="M2676" s="211"/>
      <c r="N2676" s="211"/>
      <c r="O2676" s="211"/>
      <c r="P2676" s="211"/>
    </row>
    <row r="2677" spans="1:16" x14ac:dyDescent="0.25">
      <c r="A2677" s="189" t="s">
        <v>9037</v>
      </c>
      <c r="B2677" s="189" t="s">
        <v>9119</v>
      </c>
      <c r="C2677" s="189" t="s">
        <v>358</v>
      </c>
      <c r="D2677" t="s">
        <v>296</v>
      </c>
      <c r="E2677" t="s">
        <v>336</v>
      </c>
      <c r="F2677" s="42" t="s">
        <v>360</v>
      </c>
      <c r="H2677" s="211"/>
      <c r="I2677" s="211"/>
      <c r="J2677" s="211"/>
      <c r="K2677" s="211"/>
      <c r="L2677" s="211"/>
      <c r="M2677" s="211"/>
      <c r="N2677" s="211"/>
      <c r="O2677" s="211"/>
      <c r="P2677" s="211"/>
    </row>
    <row r="2678" spans="1:16" x14ac:dyDescent="0.25">
      <c r="A2678" s="189" t="s">
        <v>9037</v>
      </c>
      <c r="B2678" s="189" t="s">
        <v>9120</v>
      </c>
      <c r="C2678" s="189" t="s">
        <v>358</v>
      </c>
      <c r="D2678" t="s">
        <v>296</v>
      </c>
      <c r="E2678" t="s">
        <v>336</v>
      </c>
      <c r="F2678" s="42" t="s">
        <v>360</v>
      </c>
      <c r="H2678" s="211"/>
      <c r="I2678" s="211"/>
      <c r="J2678" s="211"/>
      <c r="K2678" s="211"/>
      <c r="L2678" s="211"/>
      <c r="M2678" s="211"/>
      <c r="N2678" s="211"/>
      <c r="O2678" s="211"/>
      <c r="P2678" s="211"/>
    </row>
    <row r="2679" spans="1:16" x14ac:dyDescent="0.25">
      <c r="A2679" s="189" t="s">
        <v>9037</v>
      </c>
      <c r="B2679" s="189" t="s">
        <v>9121</v>
      </c>
      <c r="C2679" s="189" t="s">
        <v>358</v>
      </c>
      <c r="D2679" t="s">
        <v>295</v>
      </c>
      <c r="E2679" t="s">
        <v>306</v>
      </c>
      <c r="F2679" s="42" t="s">
        <v>360</v>
      </c>
      <c r="H2679" s="211"/>
      <c r="I2679" s="211"/>
      <c r="J2679" s="211"/>
      <c r="K2679" s="211"/>
      <c r="L2679" s="211"/>
      <c r="M2679" s="211"/>
      <c r="N2679" s="211"/>
      <c r="O2679" s="211"/>
      <c r="P2679" s="211"/>
    </row>
    <row r="2680" spans="1:16" x14ac:dyDescent="0.25">
      <c r="A2680" s="189" t="s">
        <v>9037</v>
      </c>
      <c r="B2680" s="189" t="s">
        <v>9122</v>
      </c>
      <c r="C2680" s="189" t="s">
        <v>358</v>
      </c>
      <c r="D2680" t="s">
        <v>294</v>
      </c>
      <c r="E2680" t="s">
        <v>298</v>
      </c>
      <c r="F2680" s="42" t="s">
        <v>150</v>
      </c>
      <c r="H2680" s="211"/>
      <c r="I2680" s="211"/>
      <c r="J2680" s="211"/>
      <c r="K2680" s="211"/>
      <c r="L2680" s="211"/>
      <c r="M2680" s="211"/>
      <c r="N2680" s="211"/>
      <c r="O2680" s="211"/>
      <c r="P2680" s="211"/>
    </row>
    <row r="2681" spans="1:16" x14ac:dyDescent="0.25">
      <c r="A2681" s="189" t="s">
        <v>9037</v>
      </c>
      <c r="B2681" s="189" t="s">
        <v>9123</v>
      </c>
      <c r="C2681" s="189" t="s">
        <v>358</v>
      </c>
      <c r="D2681" t="s">
        <v>294</v>
      </c>
      <c r="E2681" t="s">
        <v>298</v>
      </c>
      <c r="F2681" s="42" t="s">
        <v>360</v>
      </c>
      <c r="H2681" s="211"/>
      <c r="I2681" s="211"/>
      <c r="J2681" s="211"/>
      <c r="K2681" s="211"/>
      <c r="L2681" s="211"/>
      <c r="M2681" s="211"/>
      <c r="N2681" s="211"/>
      <c r="O2681" s="211"/>
      <c r="P2681" s="211"/>
    </row>
    <row r="2682" spans="1:16" x14ac:dyDescent="0.25">
      <c r="A2682" s="189" t="s">
        <v>9037</v>
      </c>
      <c r="B2682" s="189" t="s">
        <v>9124</v>
      </c>
      <c r="C2682" s="189" t="s">
        <v>358</v>
      </c>
      <c r="D2682" t="s">
        <v>294</v>
      </c>
      <c r="E2682" t="s">
        <v>298</v>
      </c>
      <c r="F2682" s="42" t="s">
        <v>150</v>
      </c>
      <c r="H2682" s="211"/>
      <c r="I2682" s="211"/>
      <c r="J2682" s="211"/>
      <c r="K2682" s="211"/>
      <c r="L2682" s="211"/>
      <c r="M2682" s="211"/>
      <c r="N2682" s="211"/>
      <c r="O2682" s="211"/>
      <c r="P2682" s="211"/>
    </row>
    <row r="2683" spans="1:16" x14ac:dyDescent="0.25">
      <c r="A2683" s="189" t="s">
        <v>9125</v>
      </c>
      <c r="B2683" s="189" t="s">
        <v>9126</v>
      </c>
      <c r="C2683" s="189" t="s">
        <v>358</v>
      </c>
      <c r="D2683" t="s">
        <v>294</v>
      </c>
      <c r="E2683" t="s">
        <v>298</v>
      </c>
      <c r="F2683" s="42" t="s">
        <v>360</v>
      </c>
      <c r="H2683" s="211"/>
      <c r="I2683" s="211"/>
      <c r="J2683" s="211"/>
      <c r="K2683" s="211"/>
      <c r="L2683" s="211"/>
      <c r="M2683" s="211"/>
      <c r="N2683" s="211"/>
      <c r="O2683" s="211"/>
      <c r="P2683" s="211"/>
    </row>
    <row r="2684" spans="1:16" x14ac:dyDescent="0.25">
      <c r="A2684" s="189" t="s">
        <v>9125</v>
      </c>
      <c r="B2684" s="189" t="s">
        <v>9127</v>
      </c>
      <c r="C2684" s="189" t="s">
        <v>358</v>
      </c>
      <c r="D2684" t="s">
        <v>294</v>
      </c>
      <c r="E2684" t="s">
        <v>298</v>
      </c>
      <c r="F2684" s="42" t="s">
        <v>360</v>
      </c>
      <c r="H2684" s="211"/>
      <c r="I2684" s="211"/>
      <c r="J2684" s="211"/>
      <c r="K2684" s="211"/>
      <c r="L2684" s="211"/>
      <c r="M2684" s="211"/>
      <c r="N2684" s="211"/>
      <c r="O2684" s="211"/>
      <c r="P2684" s="211"/>
    </row>
    <row r="2685" spans="1:16" x14ac:dyDescent="0.25">
      <c r="A2685" s="189" t="s">
        <v>9125</v>
      </c>
      <c r="B2685" s="189" t="s">
        <v>9128</v>
      </c>
      <c r="C2685" s="189" t="s">
        <v>358</v>
      </c>
      <c r="D2685" t="s">
        <v>294</v>
      </c>
      <c r="E2685" t="s">
        <v>298</v>
      </c>
      <c r="F2685" s="42" t="s">
        <v>360</v>
      </c>
      <c r="H2685" s="211"/>
      <c r="I2685" s="211"/>
      <c r="J2685" s="211"/>
      <c r="K2685" s="211"/>
      <c r="L2685" s="211"/>
      <c r="M2685" s="211"/>
      <c r="N2685" s="211"/>
      <c r="O2685" s="211"/>
      <c r="P2685" s="211"/>
    </row>
    <row r="2686" spans="1:16" x14ac:dyDescent="0.25">
      <c r="A2686" s="189" t="s">
        <v>9125</v>
      </c>
      <c r="B2686" s="189" t="s">
        <v>9129</v>
      </c>
      <c r="C2686" s="189" t="s">
        <v>358</v>
      </c>
      <c r="D2686" t="s">
        <v>294</v>
      </c>
      <c r="E2686" t="s">
        <v>298</v>
      </c>
      <c r="F2686" s="42" t="s">
        <v>360</v>
      </c>
      <c r="H2686" s="211"/>
      <c r="I2686" s="211"/>
      <c r="J2686" s="211"/>
      <c r="K2686" s="211"/>
      <c r="L2686" s="211"/>
      <c r="M2686" s="211"/>
      <c r="N2686" s="211"/>
      <c r="O2686" s="211"/>
      <c r="P2686" s="211"/>
    </row>
    <row r="2687" spans="1:16" x14ac:dyDescent="0.25">
      <c r="A2687" s="189" t="s">
        <v>9125</v>
      </c>
      <c r="B2687" s="189" t="s">
        <v>9130</v>
      </c>
      <c r="C2687" s="189" t="s">
        <v>358</v>
      </c>
      <c r="D2687" t="s">
        <v>294</v>
      </c>
      <c r="E2687" t="s">
        <v>298</v>
      </c>
      <c r="F2687" s="42" t="s">
        <v>360</v>
      </c>
      <c r="H2687" s="211"/>
      <c r="I2687" s="211"/>
      <c r="J2687" s="211"/>
      <c r="K2687" s="211"/>
      <c r="L2687" s="211"/>
      <c r="M2687" s="211"/>
      <c r="N2687" s="211"/>
      <c r="O2687" s="211"/>
      <c r="P2687" s="211"/>
    </row>
    <row r="2688" spans="1:16" x14ac:dyDescent="0.25">
      <c r="A2688" s="189" t="s">
        <v>9125</v>
      </c>
      <c r="B2688" s="189" t="s">
        <v>9131</v>
      </c>
      <c r="C2688" s="189" t="s">
        <v>358</v>
      </c>
      <c r="D2688" t="s">
        <v>294</v>
      </c>
      <c r="E2688" t="s">
        <v>298</v>
      </c>
      <c r="F2688" s="42" t="s">
        <v>360</v>
      </c>
      <c r="H2688" s="211"/>
      <c r="I2688" s="211"/>
      <c r="J2688" s="211"/>
      <c r="K2688" s="211"/>
      <c r="L2688" s="211"/>
      <c r="M2688" s="211"/>
      <c r="N2688" s="211"/>
      <c r="O2688" s="211"/>
      <c r="P2688" s="211"/>
    </row>
    <row r="2689" spans="1:16" x14ac:dyDescent="0.25">
      <c r="A2689" s="189" t="s">
        <v>9125</v>
      </c>
      <c r="B2689" s="189" t="s">
        <v>9132</v>
      </c>
      <c r="C2689" s="189" t="s">
        <v>358</v>
      </c>
      <c r="D2689" t="s">
        <v>294</v>
      </c>
      <c r="E2689" t="s">
        <v>298</v>
      </c>
      <c r="F2689" s="42" t="s">
        <v>360</v>
      </c>
      <c r="H2689" s="211"/>
      <c r="I2689" s="211"/>
      <c r="J2689" s="211"/>
      <c r="K2689" s="211"/>
      <c r="L2689" s="211"/>
      <c r="M2689" s="211"/>
      <c r="N2689" s="211"/>
      <c r="O2689" s="211"/>
      <c r="P2689" s="211"/>
    </row>
    <row r="2690" spans="1:16" x14ac:dyDescent="0.25">
      <c r="A2690" s="189" t="s">
        <v>9125</v>
      </c>
      <c r="B2690" s="189" t="s">
        <v>9133</v>
      </c>
      <c r="C2690" s="189" t="s">
        <v>358</v>
      </c>
      <c r="D2690" t="s">
        <v>294</v>
      </c>
      <c r="E2690" t="s">
        <v>298</v>
      </c>
      <c r="F2690" s="42" t="s">
        <v>360</v>
      </c>
      <c r="H2690" s="211"/>
      <c r="I2690" s="211"/>
      <c r="J2690" s="211"/>
      <c r="K2690" s="211"/>
      <c r="L2690" s="211"/>
      <c r="M2690" s="211"/>
      <c r="N2690" s="211"/>
      <c r="O2690" s="211"/>
      <c r="P2690" s="211"/>
    </row>
    <row r="2691" spans="1:16" x14ac:dyDescent="0.25">
      <c r="A2691" s="189" t="s">
        <v>9125</v>
      </c>
      <c r="B2691" s="189" t="s">
        <v>9134</v>
      </c>
      <c r="C2691" s="189" t="s">
        <v>358</v>
      </c>
      <c r="D2691" t="s">
        <v>294</v>
      </c>
      <c r="E2691" t="s">
        <v>298</v>
      </c>
      <c r="F2691" s="42" t="s">
        <v>360</v>
      </c>
      <c r="H2691" s="211"/>
      <c r="I2691" s="211"/>
      <c r="J2691" s="211"/>
      <c r="K2691" s="211"/>
      <c r="L2691" s="211"/>
      <c r="M2691" s="211"/>
      <c r="N2691" s="211"/>
      <c r="O2691" s="211"/>
      <c r="P2691" s="211"/>
    </row>
    <row r="2692" spans="1:16" x14ac:dyDescent="0.25">
      <c r="A2692" s="189" t="s">
        <v>9125</v>
      </c>
      <c r="B2692" s="189" t="s">
        <v>9135</v>
      </c>
      <c r="C2692" s="189" t="s">
        <v>358</v>
      </c>
      <c r="D2692" t="s">
        <v>294</v>
      </c>
      <c r="E2692" t="s">
        <v>298</v>
      </c>
      <c r="F2692" s="42" t="s">
        <v>360</v>
      </c>
      <c r="H2692" s="211"/>
      <c r="I2692" s="211"/>
      <c r="J2692" s="211"/>
      <c r="K2692" s="211"/>
      <c r="L2692" s="211"/>
      <c r="M2692" s="211"/>
      <c r="N2692" s="211"/>
      <c r="O2692" s="211"/>
      <c r="P2692" s="211"/>
    </row>
    <row r="2693" spans="1:16" x14ac:dyDescent="0.25">
      <c r="A2693" s="189" t="s">
        <v>9125</v>
      </c>
      <c r="B2693" s="189" t="s">
        <v>9136</v>
      </c>
      <c r="C2693" s="189" t="s">
        <v>358</v>
      </c>
      <c r="D2693" t="s">
        <v>294</v>
      </c>
      <c r="E2693" t="s">
        <v>298</v>
      </c>
      <c r="F2693" s="42" t="s">
        <v>360</v>
      </c>
      <c r="H2693" s="211"/>
      <c r="I2693" s="211"/>
      <c r="J2693" s="211"/>
      <c r="K2693" s="211"/>
      <c r="L2693" s="211"/>
      <c r="M2693" s="211"/>
      <c r="N2693" s="211"/>
      <c r="O2693" s="211"/>
      <c r="P2693" s="211"/>
    </row>
    <row r="2694" spans="1:16" x14ac:dyDescent="0.25">
      <c r="A2694" s="189" t="s">
        <v>9125</v>
      </c>
      <c r="B2694" s="189" t="s">
        <v>9137</v>
      </c>
      <c r="C2694" s="189" t="s">
        <v>358</v>
      </c>
      <c r="D2694" t="s">
        <v>6093</v>
      </c>
      <c r="E2694" t="s">
        <v>6094</v>
      </c>
      <c r="F2694" s="42" t="s">
        <v>150</v>
      </c>
      <c r="H2694" s="211"/>
      <c r="I2694" s="211"/>
      <c r="J2694" s="211"/>
      <c r="K2694" s="211"/>
      <c r="L2694" s="211"/>
      <c r="M2694" s="211"/>
      <c r="N2694" s="211"/>
      <c r="O2694" s="211"/>
      <c r="P2694" s="211"/>
    </row>
    <row r="2695" spans="1:16" x14ac:dyDescent="0.25">
      <c r="A2695" s="189" t="s">
        <v>9125</v>
      </c>
      <c r="B2695" s="189" t="s">
        <v>9138</v>
      </c>
      <c r="C2695" s="189" t="s">
        <v>358</v>
      </c>
      <c r="D2695" t="s">
        <v>6093</v>
      </c>
      <c r="E2695" t="s">
        <v>6094</v>
      </c>
      <c r="F2695" s="42" t="s">
        <v>150</v>
      </c>
      <c r="H2695" s="211"/>
      <c r="I2695" s="211"/>
      <c r="J2695" s="211"/>
      <c r="K2695" s="211"/>
      <c r="L2695" s="211"/>
      <c r="M2695" s="211"/>
      <c r="N2695" s="211"/>
      <c r="O2695" s="211"/>
      <c r="P2695" s="211"/>
    </row>
    <row r="2696" spans="1:16" x14ac:dyDescent="0.25">
      <c r="A2696" s="189" t="s">
        <v>9125</v>
      </c>
      <c r="B2696" s="189" t="s">
        <v>9139</v>
      </c>
      <c r="C2696" s="189" t="s">
        <v>358</v>
      </c>
      <c r="D2696" t="s">
        <v>294</v>
      </c>
      <c r="E2696" t="s">
        <v>298</v>
      </c>
      <c r="F2696" s="42" t="s">
        <v>360</v>
      </c>
      <c r="H2696" s="211"/>
      <c r="I2696" s="211"/>
      <c r="J2696" s="211"/>
      <c r="K2696" s="211"/>
      <c r="L2696" s="211"/>
      <c r="M2696" s="211"/>
      <c r="N2696" s="211"/>
      <c r="O2696" s="211"/>
      <c r="P2696" s="211"/>
    </row>
    <row r="2697" spans="1:16" x14ac:dyDescent="0.25">
      <c r="A2697" s="189" t="s">
        <v>9125</v>
      </c>
      <c r="B2697" s="189" t="s">
        <v>9140</v>
      </c>
      <c r="C2697" s="189" t="s">
        <v>358</v>
      </c>
      <c r="D2697" t="s">
        <v>345</v>
      </c>
      <c r="E2697" t="s">
        <v>346</v>
      </c>
      <c r="F2697" s="42" t="s">
        <v>150</v>
      </c>
      <c r="H2697" s="211"/>
      <c r="I2697" s="211"/>
      <c r="J2697" s="211"/>
      <c r="K2697" s="211"/>
      <c r="L2697" s="211"/>
      <c r="M2697" s="211"/>
      <c r="N2697" s="211"/>
      <c r="O2697" s="211"/>
      <c r="P2697" s="211"/>
    </row>
    <row r="2698" spans="1:16" x14ac:dyDescent="0.25">
      <c r="A2698" s="189" t="s">
        <v>9125</v>
      </c>
      <c r="B2698" s="189" t="s">
        <v>9141</v>
      </c>
      <c r="C2698" s="189" t="s">
        <v>358</v>
      </c>
      <c r="D2698" t="s">
        <v>294</v>
      </c>
      <c r="E2698" t="s">
        <v>351</v>
      </c>
      <c r="F2698" s="42" t="s">
        <v>360</v>
      </c>
      <c r="H2698" s="211"/>
      <c r="I2698" s="211"/>
      <c r="J2698" s="211"/>
      <c r="K2698" s="211"/>
      <c r="L2698" s="211"/>
      <c r="M2698" s="211"/>
      <c r="N2698" s="211"/>
      <c r="O2698" s="211"/>
      <c r="P2698" s="211"/>
    </row>
    <row r="2699" spans="1:16" x14ac:dyDescent="0.25">
      <c r="A2699" s="189" t="s">
        <v>9125</v>
      </c>
      <c r="B2699" s="189" t="s">
        <v>9142</v>
      </c>
      <c r="C2699" s="189" t="s">
        <v>358</v>
      </c>
      <c r="D2699" t="s">
        <v>294</v>
      </c>
      <c r="E2699" t="s">
        <v>351</v>
      </c>
      <c r="F2699" s="42" t="s">
        <v>360</v>
      </c>
      <c r="H2699" s="211"/>
      <c r="I2699" s="211"/>
      <c r="J2699" s="211"/>
      <c r="K2699" s="211"/>
      <c r="L2699" s="211"/>
      <c r="M2699" s="211"/>
      <c r="N2699" s="211"/>
      <c r="O2699" s="211"/>
      <c r="P2699" s="211"/>
    </row>
    <row r="2700" spans="1:16" x14ac:dyDescent="0.25">
      <c r="A2700" s="189" t="s">
        <v>9125</v>
      </c>
      <c r="B2700" s="189" t="s">
        <v>9143</v>
      </c>
      <c r="C2700" s="189" t="s">
        <v>358</v>
      </c>
      <c r="D2700" t="s">
        <v>294</v>
      </c>
      <c r="E2700" t="s">
        <v>351</v>
      </c>
      <c r="F2700" s="42" t="s">
        <v>360</v>
      </c>
      <c r="H2700" s="211"/>
      <c r="I2700" s="211"/>
      <c r="J2700" s="211"/>
      <c r="K2700" s="211"/>
      <c r="L2700" s="211"/>
      <c r="M2700" s="211"/>
      <c r="N2700" s="211"/>
      <c r="O2700" s="211"/>
      <c r="P2700" s="211"/>
    </row>
    <row r="2701" spans="1:16" x14ac:dyDescent="0.25">
      <c r="A2701" s="189" t="s">
        <v>9125</v>
      </c>
      <c r="B2701" s="189" t="s">
        <v>9144</v>
      </c>
      <c r="C2701" s="189" t="s">
        <v>358</v>
      </c>
      <c r="D2701" t="s">
        <v>294</v>
      </c>
      <c r="E2701" t="s">
        <v>351</v>
      </c>
      <c r="F2701" s="42" t="s">
        <v>360</v>
      </c>
      <c r="H2701" s="211"/>
      <c r="I2701" s="211"/>
      <c r="J2701" s="211"/>
      <c r="K2701" s="211"/>
      <c r="L2701" s="211"/>
      <c r="M2701" s="211"/>
      <c r="N2701" s="211"/>
      <c r="O2701" s="211"/>
      <c r="P2701" s="211"/>
    </row>
    <row r="2702" spans="1:16" x14ac:dyDescent="0.25">
      <c r="A2702" s="189" t="s">
        <v>9125</v>
      </c>
      <c r="B2702" s="189" t="s">
        <v>9145</v>
      </c>
      <c r="C2702" s="189" t="s">
        <v>358</v>
      </c>
      <c r="D2702" t="s">
        <v>294</v>
      </c>
      <c r="E2702" t="s">
        <v>351</v>
      </c>
      <c r="F2702" s="42" t="s">
        <v>150</v>
      </c>
      <c r="H2702" s="211"/>
      <c r="I2702" s="211"/>
      <c r="J2702" s="211"/>
      <c r="K2702" s="211"/>
      <c r="L2702" s="211"/>
      <c r="M2702" s="211"/>
      <c r="N2702" s="211"/>
      <c r="O2702" s="211"/>
      <c r="P2702" s="211"/>
    </row>
    <row r="2703" spans="1:16" x14ac:dyDescent="0.25">
      <c r="A2703" s="189" t="s">
        <v>9125</v>
      </c>
      <c r="B2703" s="189" t="s">
        <v>9146</v>
      </c>
      <c r="C2703" s="189" t="s">
        <v>358</v>
      </c>
      <c r="D2703" t="s">
        <v>294</v>
      </c>
      <c r="E2703" t="s">
        <v>351</v>
      </c>
      <c r="F2703" s="42" t="s">
        <v>360</v>
      </c>
      <c r="H2703" s="211"/>
      <c r="I2703" s="211"/>
      <c r="J2703" s="211"/>
      <c r="K2703" s="211"/>
      <c r="L2703" s="211"/>
      <c r="M2703" s="211"/>
      <c r="N2703" s="211"/>
      <c r="O2703" s="211"/>
      <c r="P2703" s="211"/>
    </row>
    <row r="2704" spans="1:16" x14ac:dyDescent="0.25">
      <c r="A2704" s="189" t="s">
        <v>9125</v>
      </c>
      <c r="B2704" s="189" t="s">
        <v>9147</v>
      </c>
      <c r="C2704" s="189" t="s">
        <v>358</v>
      </c>
      <c r="D2704" t="s">
        <v>294</v>
      </c>
      <c r="E2704" t="s">
        <v>351</v>
      </c>
      <c r="F2704" s="42" t="s">
        <v>360</v>
      </c>
      <c r="H2704" s="211"/>
      <c r="I2704" s="211"/>
      <c r="J2704" s="211"/>
      <c r="K2704" s="211"/>
      <c r="L2704" s="211"/>
      <c r="M2704" s="211"/>
      <c r="N2704" s="211"/>
      <c r="O2704" s="211"/>
      <c r="P2704" s="211"/>
    </row>
    <row r="2705" spans="1:16" x14ac:dyDescent="0.25">
      <c r="A2705" s="189" t="s">
        <v>9125</v>
      </c>
      <c r="B2705" s="189" t="s">
        <v>9148</v>
      </c>
      <c r="C2705" s="189" t="s">
        <v>358</v>
      </c>
      <c r="D2705" t="s">
        <v>294</v>
      </c>
      <c r="E2705" t="s">
        <v>351</v>
      </c>
      <c r="F2705" s="42" t="s">
        <v>360</v>
      </c>
      <c r="H2705" s="211"/>
      <c r="I2705" s="211"/>
      <c r="J2705" s="211"/>
      <c r="K2705" s="211"/>
      <c r="L2705" s="211"/>
      <c r="M2705" s="211"/>
      <c r="N2705" s="211"/>
      <c r="O2705" s="211"/>
      <c r="P2705" s="211"/>
    </row>
    <row r="2706" spans="1:16" x14ac:dyDescent="0.25">
      <c r="A2706" s="189" t="s">
        <v>9125</v>
      </c>
      <c r="B2706" s="189" t="s">
        <v>9149</v>
      </c>
      <c r="C2706" s="189" t="s">
        <v>358</v>
      </c>
      <c r="D2706" t="s">
        <v>294</v>
      </c>
      <c r="E2706" t="s">
        <v>351</v>
      </c>
      <c r="F2706" s="42" t="s">
        <v>360</v>
      </c>
      <c r="H2706" s="211"/>
      <c r="I2706" s="211"/>
      <c r="J2706" s="211"/>
      <c r="K2706" s="211"/>
      <c r="L2706" s="211"/>
      <c r="M2706" s="211"/>
      <c r="N2706" s="211"/>
      <c r="O2706" s="211"/>
      <c r="P2706" s="211"/>
    </row>
    <row r="2707" spans="1:16" x14ac:dyDescent="0.25">
      <c r="A2707" s="189" t="s">
        <v>9125</v>
      </c>
      <c r="B2707" s="189" t="s">
        <v>9150</v>
      </c>
      <c r="C2707" s="189" t="s">
        <v>358</v>
      </c>
      <c r="D2707" t="s">
        <v>294</v>
      </c>
      <c r="E2707" t="s">
        <v>351</v>
      </c>
      <c r="F2707" s="42" t="s">
        <v>360</v>
      </c>
      <c r="H2707" s="211"/>
      <c r="I2707" s="211"/>
      <c r="J2707" s="211"/>
      <c r="K2707" s="211"/>
      <c r="L2707" s="211"/>
      <c r="M2707" s="211"/>
      <c r="N2707" s="211"/>
      <c r="O2707" s="211"/>
      <c r="P2707" s="211"/>
    </row>
    <row r="2708" spans="1:16" x14ac:dyDescent="0.25">
      <c r="A2708" s="189" t="s">
        <v>9125</v>
      </c>
      <c r="B2708" s="189" t="s">
        <v>9151</v>
      </c>
      <c r="C2708" s="189" t="s">
        <v>358</v>
      </c>
      <c r="D2708" t="s">
        <v>294</v>
      </c>
      <c r="E2708" t="s">
        <v>351</v>
      </c>
      <c r="F2708" s="42" t="s">
        <v>360</v>
      </c>
      <c r="H2708" s="211"/>
      <c r="I2708" s="211"/>
      <c r="J2708" s="211"/>
      <c r="K2708" s="211"/>
      <c r="L2708" s="211"/>
      <c r="M2708" s="211"/>
      <c r="N2708" s="211"/>
      <c r="O2708" s="211"/>
      <c r="P2708" s="211"/>
    </row>
    <row r="2709" spans="1:16" x14ac:dyDescent="0.25">
      <c r="A2709" s="189" t="s">
        <v>9125</v>
      </c>
      <c r="B2709" s="189" t="s">
        <v>9152</v>
      </c>
      <c r="C2709" s="189" t="s">
        <v>358</v>
      </c>
      <c r="D2709" t="s">
        <v>294</v>
      </c>
      <c r="E2709" t="s">
        <v>351</v>
      </c>
      <c r="F2709" s="42" t="s">
        <v>360</v>
      </c>
      <c r="H2709" s="211"/>
      <c r="I2709" s="211"/>
      <c r="J2709" s="211"/>
      <c r="K2709" s="211"/>
      <c r="L2709" s="211"/>
      <c r="M2709" s="211"/>
      <c r="N2709" s="211"/>
      <c r="O2709" s="211"/>
      <c r="P2709" s="211"/>
    </row>
    <row r="2710" spans="1:16" x14ac:dyDescent="0.25">
      <c r="A2710" s="189" t="s">
        <v>9125</v>
      </c>
      <c r="B2710" s="189" t="s">
        <v>9153</v>
      </c>
      <c r="C2710" s="189" t="s">
        <v>358</v>
      </c>
      <c r="D2710" t="s">
        <v>294</v>
      </c>
      <c r="E2710" t="s">
        <v>351</v>
      </c>
      <c r="F2710" s="42" t="s">
        <v>360</v>
      </c>
      <c r="H2710" s="211"/>
      <c r="I2710" s="211"/>
      <c r="J2710" s="211"/>
      <c r="K2710" s="211"/>
      <c r="L2710" s="211"/>
      <c r="M2710" s="211"/>
      <c r="N2710" s="211"/>
      <c r="O2710" s="211"/>
      <c r="P2710" s="211"/>
    </row>
    <row r="2711" spans="1:16" x14ac:dyDescent="0.25">
      <c r="A2711" s="189" t="s">
        <v>9125</v>
      </c>
      <c r="B2711" s="189" t="s">
        <v>9154</v>
      </c>
      <c r="C2711" s="189" t="s">
        <v>358</v>
      </c>
      <c r="D2711" t="s">
        <v>294</v>
      </c>
      <c r="E2711" t="s">
        <v>351</v>
      </c>
      <c r="F2711" s="42" t="s">
        <v>360</v>
      </c>
      <c r="H2711" s="211"/>
      <c r="I2711" s="211"/>
      <c r="J2711" s="211"/>
      <c r="K2711" s="211"/>
      <c r="L2711" s="211"/>
      <c r="M2711" s="211"/>
      <c r="N2711" s="211"/>
      <c r="O2711" s="211"/>
      <c r="P2711" s="211"/>
    </row>
    <row r="2712" spans="1:16" x14ac:dyDescent="0.25">
      <c r="A2712" s="189" t="s">
        <v>9125</v>
      </c>
      <c r="B2712" s="189" t="s">
        <v>9155</v>
      </c>
      <c r="C2712" s="189" t="s">
        <v>358</v>
      </c>
      <c r="D2712" t="s">
        <v>294</v>
      </c>
      <c r="E2712" t="s">
        <v>351</v>
      </c>
      <c r="F2712" s="42" t="s">
        <v>360</v>
      </c>
      <c r="H2712" s="211"/>
      <c r="I2712" s="211"/>
      <c r="J2712" s="211"/>
      <c r="K2712" s="211"/>
      <c r="L2712" s="211"/>
      <c r="M2712" s="211"/>
      <c r="N2712" s="211"/>
      <c r="O2712" s="211"/>
      <c r="P2712" s="211"/>
    </row>
    <row r="2713" spans="1:16" x14ac:dyDescent="0.25">
      <c r="A2713" s="189" t="s">
        <v>9125</v>
      </c>
      <c r="B2713" s="189" t="s">
        <v>9156</v>
      </c>
      <c r="C2713" s="189" t="s">
        <v>358</v>
      </c>
      <c r="D2713" t="s">
        <v>294</v>
      </c>
      <c r="E2713" t="s">
        <v>351</v>
      </c>
      <c r="F2713" s="42" t="s">
        <v>360</v>
      </c>
      <c r="H2713" s="211"/>
      <c r="I2713" s="211"/>
      <c r="J2713" s="211"/>
      <c r="K2713" s="211"/>
      <c r="L2713" s="211"/>
      <c r="M2713" s="211"/>
      <c r="N2713" s="211"/>
      <c r="O2713" s="211"/>
      <c r="P2713" s="211"/>
    </row>
    <row r="2714" spans="1:16" x14ac:dyDescent="0.25">
      <c r="A2714" s="189" t="s">
        <v>9125</v>
      </c>
      <c r="B2714" s="189" t="s">
        <v>9157</v>
      </c>
      <c r="C2714" s="189" t="s">
        <v>358</v>
      </c>
      <c r="D2714" t="s">
        <v>294</v>
      </c>
      <c r="E2714" t="s">
        <v>351</v>
      </c>
      <c r="F2714" s="42" t="s">
        <v>360</v>
      </c>
      <c r="H2714" s="211"/>
      <c r="I2714" s="211"/>
      <c r="J2714" s="211"/>
      <c r="K2714" s="211"/>
      <c r="L2714" s="211"/>
      <c r="M2714" s="211"/>
      <c r="N2714" s="211"/>
      <c r="O2714" s="211"/>
      <c r="P2714" s="211"/>
    </row>
    <row r="2715" spans="1:16" x14ac:dyDescent="0.25">
      <c r="A2715" s="189" t="s">
        <v>9125</v>
      </c>
      <c r="B2715" s="189" t="s">
        <v>9158</v>
      </c>
      <c r="C2715" s="189" t="s">
        <v>358</v>
      </c>
      <c r="D2715" t="s">
        <v>294</v>
      </c>
      <c r="E2715" t="s">
        <v>351</v>
      </c>
      <c r="F2715" s="42" t="s">
        <v>360</v>
      </c>
      <c r="H2715" s="211"/>
      <c r="I2715" s="211"/>
      <c r="J2715" s="211"/>
      <c r="K2715" s="211"/>
      <c r="L2715" s="211"/>
      <c r="M2715" s="211"/>
      <c r="N2715" s="211"/>
      <c r="O2715" s="211"/>
      <c r="P2715" s="211"/>
    </row>
    <row r="2716" spans="1:16" x14ac:dyDescent="0.25">
      <c r="A2716" s="189" t="s">
        <v>9125</v>
      </c>
      <c r="B2716" s="189" t="s">
        <v>9159</v>
      </c>
      <c r="C2716" s="189" t="s">
        <v>358</v>
      </c>
      <c r="D2716" t="s">
        <v>294</v>
      </c>
      <c r="E2716" t="s">
        <v>351</v>
      </c>
      <c r="F2716" s="42" t="s">
        <v>360</v>
      </c>
      <c r="H2716" s="211"/>
      <c r="I2716" s="211"/>
      <c r="J2716" s="211"/>
      <c r="K2716" s="211"/>
      <c r="L2716" s="211"/>
      <c r="M2716" s="211"/>
      <c r="N2716" s="211"/>
      <c r="O2716" s="211"/>
      <c r="P2716" s="211"/>
    </row>
    <row r="2717" spans="1:16" x14ac:dyDescent="0.25">
      <c r="A2717" s="189" t="s">
        <v>9125</v>
      </c>
      <c r="B2717" s="189" t="s">
        <v>9160</v>
      </c>
      <c r="C2717" s="189" t="s">
        <v>358</v>
      </c>
      <c r="D2717" t="s">
        <v>294</v>
      </c>
      <c r="E2717" t="s">
        <v>351</v>
      </c>
      <c r="F2717" s="42" t="s">
        <v>360</v>
      </c>
      <c r="H2717" s="211"/>
      <c r="I2717" s="211"/>
      <c r="J2717" s="211"/>
      <c r="K2717" s="211"/>
      <c r="L2717" s="211"/>
      <c r="M2717" s="211"/>
      <c r="N2717" s="211"/>
      <c r="O2717" s="211"/>
      <c r="P2717" s="211"/>
    </row>
    <row r="2718" spans="1:16" x14ac:dyDescent="0.25">
      <c r="A2718" s="189" t="s">
        <v>9125</v>
      </c>
      <c r="B2718" s="189" t="s">
        <v>9161</v>
      </c>
      <c r="C2718" s="189" t="s">
        <v>358</v>
      </c>
      <c r="D2718" t="s">
        <v>294</v>
      </c>
      <c r="E2718" t="s">
        <v>351</v>
      </c>
      <c r="F2718" s="42" t="s">
        <v>360</v>
      </c>
      <c r="H2718" s="211"/>
      <c r="I2718" s="211"/>
      <c r="J2718" s="211"/>
      <c r="K2718" s="211"/>
      <c r="L2718" s="211"/>
      <c r="M2718" s="211"/>
      <c r="N2718" s="211"/>
      <c r="O2718" s="211"/>
      <c r="P2718" s="211"/>
    </row>
    <row r="2719" spans="1:16" x14ac:dyDescent="0.25">
      <c r="A2719" s="189" t="s">
        <v>9125</v>
      </c>
      <c r="B2719" s="189" t="s">
        <v>9162</v>
      </c>
      <c r="C2719" s="189" t="s">
        <v>358</v>
      </c>
      <c r="D2719" t="s">
        <v>294</v>
      </c>
      <c r="E2719" t="s">
        <v>351</v>
      </c>
      <c r="F2719" s="42" t="s">
        <v>360</v>
      </c>
      <c r="H2719" s="211"/>
      <c r="I2719" s="211"/>
      <c r="J2719" s="211"/>
      <c r="K2719" s="211"/>
      <c r="L2719" s="211"/>
      <c r="M2719" s="211"/>
      <c r="N2719" s="211"/>
      <c r="O2719" s="211"/>
      <c r="P2719" s="211"/>
    </row>
    <row r="2720" spans="1:16" x14ac:dyDescent="0.25">
      <c r="A2720" s="189" t="s">
        <v>9125</v>
      </c>
      <c r="B2720" s="189" t="s">
        <v>9163</v>
      </c>
      <c r="C2720" s="189" t="s">
        <v>358</v>
      </c>
      <c r="D2720" t="s">
        <v>294</v>
      </c>
      <c r="E2720" t="s">
        <v>351</v>
      </c>
      <c r="F2720" s="42" t="s">
        <v>360</v>
      </c>
      <c r="H2720" s="211"/>
      <c r="I2720" s="211"/>
      <c r="J2720" s="211"/>
      <c r="K2720" s="211"/>
      <c r="L2720" s="211"/>
      <c r="M2720" s="211"/>
      <c r="N2720" s="211"/>
      <c r="O2720" s="211"/>
      <c r="P2720" s="211"/>
    </row>
    <row r="2721" spans="1:16" x14ac:dyDescent="0.25">
      <c r="A2721" s="189" t="s">
        <v>9125</v>
      </c>
      <c r="B2721" s="189" t="s">
        <v>9164</v>
      </c>
      <c r="C2721" s="189" t="s">
        <v>358</v>
      </c>
      <c r="D2721" t="s">
        <v>294</v>
      </c>
      <c r="E2721" t="s">
        <v>351</v>
      </c>
      <c r="F2721" s="42" t="s">
        <v>360</v>
      </c>
      <c r="H2721" s="211"/>
      <c r="I2721" s="211"/>
      <c r="J2721" s="211"/>
      <c r="K2721" s="211"/>
      <c r="L2721" s="211"/>
      <c r="M2721" s="211"/>
      <c r="N2721" s="211"/>
      <c r="O2721" s="211"/>
      <c r="P2721" s="211"/>
    </row>
    <row r="2722" spans="1:16" x14ac:dyDescent="0.25">
      <c r="A2722" s="189" t="s">
        <v>9125</v>
      </c>
      <c r="B2722" s="189" t="s">
        <v>9165</v>
      </c>
      <c r="C2722" s="189" t="s">
        <v>358</v>
      </c>
      <c r="D2722" t="s">
        <v>294</v>
      </c>
      <c r="E2722" t="s">
        <v>351</v>
      </c>
      <c r="F2722" s="42" t="s">
        <v>360</v>
      </c>
      <c r="H2722" s="211"/>
      <c r="I2722" s="211"/>
      <c r="J2722" s="211"/>
      <c r="K2722" s="211"/>
      <c r="L2722" s="211"/>
      <c r="M2722" s="211"/>
      <c r="N2722" s="211"/>
      <c r="O2722" s="211"/>
      <c r="P2722" s="211"/>
    </row>
    <row r="2723" spans="1:16" x14ac:dyDescent="0.25">
      <c r="A2723" s="189" t="s">
        <v>9125</v>
      </c>
      <c r="B2723" s="189" t="s">
        <v>9166</v>
      </c>
      <c r="C2723" s="189" t="s">
        <v>358</v>
      </c>
      <c r="D2723" t="s">
        <v>292</v>
      </c>
      <c r="E2723" t="s">
        <v>293</v>
      </c>
      <c r="F2723" s="42" t="s">
        <v>150</v>
      </c>
      <c r="H2723" s="211"/>
      <c r="I2723" s="211"/>
      <c r="J2723" s="211"/>
      <c r="K2723" s="211"/>
      <c r="L2723" s="211"/>
      <c r="M2723" s="211"/>
      <c r="N2723" s="211"/>
      <c r="O2723" s="211"/>
      <c r="P2723" s="211"/>
    </row>
    <row r="2724" spans="1:16" x14ac:dyDescent="0.25">
      <c r="A2724" s="189" t="s">
        <v>9125</v>
      </c>
      <c r="B2724" s="189" t="s">
        <v>9167</v>
      </c>
      <c r="C2724" s="189" t="s">
        <v>358</v>
      </c>
      <c r="D2724" t="s">
        <v>296</v>
      </c>
      <c r="E2724" t="s">
        <v>336</v>
      </c>
      <c r="F2724" s="42" t="s">
        <v>150</v>
      </c>
      <c r="H2724" s="211"/>
      <c r="I2724" s="211"/>
      <c r="J2724" s="211"/>
      <c r="K2724" s="211"/>
      <c r="L2724" s="211"/>
      <c r="M2724" s="211"/>
      <c r="N2724" s="211"/>
      <c r="O2724" s="211"/>
      <c r="P2724" s="211"/>
    </row>
    <row r="2725" spans="1:16" x14ac:dyDescent="0.25">
      <c r="A2725" s="189" t="s">
        <v>9125</v>
      </c>
      <c r="B2725" s="189" t="s">
        <v>9168</v>
      </c>
      <c r="C2725" s="189" t="s">
        <v>358</v>
      </c>
      <c r="D2725" t="s">
        <v>292</v>
      </c>
      <c r="E2725" t="s">
        <v>293</v>
      </c>
      <c r="F2725" s="42" t="s">
        <v>150</v>
      </c>
      <c r="H2725" s="211"/>
      <c r="I2725" s="211"/>
      <c r="J2725" s="211"/>
      <c r="K2725" s="211"/>
      <c r="L2725" s="211"/>
      <c r="M2725" s="211"/>
      <c r="N2725" s="211"/>
      <c r="O2725" s="211"/>
      <c r="P2725" s="211"/>
    </row>
    <row r="2726" spans="1:16" x14ac:dyDescent="0.25">
      <c r="A2726" s="189" t="s">
        <v>9125</v>
      </c>
      <c r="B2726" s="189" t="s">
        <v>9169</v>
      </c>
      <c r="C2726" s="189" t="s">
        <v>358</v>
      </c>
      <c r="D2726" t="s">
        <v>328</v>
      </c>
      <c r="E2726" t="s">
        <v>349</v>
      </c>
      <c r="F2726" s="42" t="s">
        <v>150</v>
      </c>
      <c r="H2726" s="211"/>
      <c r="I2726" s="211"/>
      <c r="J2726" s="211"/>
      <c r="K2726" s="211"/>
      <c r="L2726" s="211"/>
      <c r="M2726" s="211"/>
      <c r="N2726" s="211"/>
      <c r="O2726" s="211"/>
      <c r="P2726" s="211"/>
    </row>
    <row r="2727" spans="1:16" x14ac:dyDescent="0.25">
      <c r="A2727" s="189" t="s">
        <v>9125</v>
      </c>
      <c r="B2727" s="189" t="s">
        <v>9170</v>
      </c>
      <c r="C2727" s="189" t="s">
        <v>358</v>
      </c>
      <c r="D2727" t="s">
        <v>328</v>
      </c>
      <c r="E2727" t="s">
        <v>349</v>
      </c>
      <c r="F2727" s="42" t="s">
        <v>360</v>
      </c>
      <c r="H2727" s="211"/>
      <c r="I2727" s="211"/>
      <c r="J2727" s="211"/>
      <c r="K2727" s="211"/>
      <c r="L2727" s="211"/>
      <c r="M2727" s="211"/>
      <c r="N2727" s="211"/>
      <c r="O2727" s="211"/>
      <c r="P2727" s="211"/>
    </row>
    <row r="2728" spans="1:16" x14ac:dyDescent="0.25">
      <c r="A2728" s="189" t="s">
        <v>9125</v>
      </c>
      <c r="B2728" s="189" t="s">
        <v>9171</v>
      </c>
      <c r="C2728" s="189" t="s">
        <v>358</v>
      </c>
      <c r="D2728" t="s">
        <v>328</v>
      </c>
      <c r="E2728" t="s">
        <v>349</v>
      </c>
      <c r="F2728" s="42" t="s">
        <v>360</v>
      </c>
      <c r="H2728" s="211"/>
      <c r="I2728" s="211"/>
      <c r="J2728" s="211"/>
      <c r="K2728" s="211"/>
      <c r="L2728" s="211"/>
      <c r="M2728" s="211"/>
      <c r="N2728" s="211"/>
      <c r="O2728" s="211"/>
      <c r="P2728" s="211"/>
    </row>
    <row r="2729" spans="1:16" x14ac:dyDescent="0.25">
      <c r="A2729" s="189" t="s">
        <v>9125</v>
      </c>
      <c r="B2729" s="189" t="s">
        <v>9172</v>
      </c>
      <c r="C2729" s="189" t="s">
        <v>358</v>
      </c>
      <c r="D2729" t="s">
        <v>328</v>
      </c>
      <c r="E2729" t="s">
        <v>349</v>
      </c>
      <c r="F2729" s="42" t="s">
        <v>150</v>
      </c>
      <c r="H2729" s="211"/>
      <c r="I2729" s="211"/>
      <c r="J2729" s="211"/>
      <c r="K2729" s="211"/>
      <c r="L2729" s="211"/>
      <c r="M2729" s="211"/>
      <c r="N2729" s="211"/>
      <c r="O2729" s="211"/>
      <c r="P2729" s="211"/>
    </row>
    <row r="2730" spans="1:16" x14ac:dyDescent="0.25">
      <c r="A2730" s="189" t="s">
        <v>9125</v>
      </c>
      <c r="B2730" s="189" t="s">
        <v>9173</v>
      </c>
      <c r="C2730" s="189" t="s">
        <v>358</v>
      </c>
      <c r="D2730" t="s">
        <v>339</v>
      </c>
      <c r="E2730" t="s">
        <v>340</v>
      </c>
      <c r="F2730" s="42" t="s">
        <v>360</v>
      </c>
      <c r="H2730" s="211"/>
      <c r="I2730" s="211"/>
      <c r="J2730" s="211"/>
      <c r="K2730" s="211"/>
      <c r="L2730" s="211"/>
      <c r="M2730" s="211"/>
      <c r="N2730" s="211"/>
      <c r="O2730" s="211"/>
      <c r="P2730" s="211"/>
    </row>
    <row r="2731" spans="1:16" x14ac:dyDescent="0.25">
      <c r="A2731" s="189" t="s">
        <v>9125</v>
      </c>
      <c r="B2731" s="189" t="s">
        <v>9174</v>
      </c>
      <c r="C2731" s="189" t="s">
        <v>358</v>
      </c>
      <c r="D2731" t="s">
        <v>328</v>
      </c>
      <c r="E2731" t="s">
        <v>349</v>
      </c>
      <c r="F2731" s="42" t="s">
        <v>150</v>
      </c>
      <c r="H2731" s="211"/>
      <c r="I2731" s="211"/>
      <c r="J2731" s="211"/>
      <c r="K2731" s="211"/>
      <c r="L2731" s="211"/>
      <c r="M2731" s="211"/>
      <c r="N2731" s="211"/>
      <c r="O2731" s="211"/>
      <c r="P2731" s="211"/>
    </row>
    <row r="2732" spans="1:16" x14ac:dyDescent="0.25">
      <c r="A2732" s="189" t="s">
        <v>9125</v>
      </c>
      <c r="B2732" s="189" t="s">
        <v>9175</v>
      </c>
      <c r="C2732" s="189" t="s">
        <v>358</v>
      </c>
      <c r="D2732" t="s">
        <v>328</v>
      </c>
      <c r="E2732" t="s">
        <v>349</v>
      </c>
      <c r="F2732" s="42" t="s">
        <v>150</v>
      </c>
      <c r="H2732" s="211"/>
      <c r="I2732" s="211"/>
      <c r="J2732" s="211"/>
      <c r="K2732" s="211"/>
      <c r="L2732" s="211"/>
      <c r="M2732" s="211"/>
      <c r="N2732" s="211"/>
      <c r="O2732" s="211"/>
      <c r="P2732" s="211"/>
    </row>
    <row r="2733" spans="1:16" x14ac:dyDescent="0.25">
      <c r="A2733" s="189" t="s">
        <v>9125</v>
      </c>
      <c r="B2733" s="189" t="s">
        <v>9176</v>
      </c>
      <c r="C2733" s="189" t="s">
        <v>358</v>
      </c>
      <c r="D2733" t="s">
        <v>328</v>
      </c>
      <c r="E2733" t="s">
        <v>349</v>
      </c>
      <c r="F2733" s="42" t="s">
        <v>360</v>
      </c>
      <c r="H2733" s="211"/>
      <c r="I2733" s="211"/>
      <c r="J2733" s="211"/>
      <c r="K2733" s="211"/>
      <c r="L2733" s="211"/>
      <c r="M2733" s="211"/>
      <c r="N2733" s="211"/>
      <c r="O2733" s="211"/>
      <c r="P2733" s="211"/>
    </row>
    <row r="2734" spans="1:16" x14ac:dyDescent="0.25">
      <c r="A2734" s="189" t="s">
        <v>9125</v>
      </c>
      <c r="B2734" s="189" t="s">
        <v>9177</v>
      </c>
      <c r="C2734" s="189" t="s">
        <v>358</v>
      </c>
      <c r="D2734" t="s">
        <v>328</v>
      </c>
      <c r="E2734" t="s">
        <v>349</v>
      </c>
      <c r="F2734" s="42" t="s">
        <v>360</v>
      </c>
      <c r="H2734" s="211"/>
      <c r="I2734" s="211"/>
      <c r="J2734" s="211"/>
      <c r="K2734" s="211"/>
      <c r="L2734" s="211"/>
      <c r="M2734" s="211"/>
      <c r="N2734" s="211"/>
      <c r="O2734" s="211"/>
      <c r="P2734" s="211"/>
    </row>
    <row r="2735" spans="1:16" x14ac:dyDescent="0.25">
      <c r="A2735" s="189" t="s">
        <v>9125</v>
      </c>
      <c r="B2735" s="189" t="s">
        <v>9178</v>
      </c>
      <c r="C2735" s="189" t="s">
        <v>358</v>
      </c>
      <c r="D2735" t="s">
        <v>328</v>
      </c>
      <c r="E2735" t="s">
        <v>349</v>
      </c>
      <c r="F2735" s="42" t="s">
        <v>360</v>
      </c>
      <c r="H2735" s="211"/>
      <c r="I2735" s="211"/>
      <c r="J2735" s="211"/>
      <c r="K2735" s="211"/>
      <c r="L2735" s="211"/>
      <c r="M2735" s="211"/>
      <c r="N2735" s="211"/>
      <c r="O2735" s="211"/>
      <c r="P2735" s="211"/>
    </row>
    <row r="2736" spans="1:16" x14ac:dyDescent="0.25">
      <c r="A2736" s="189" t="s">
        <v>9125</v>
      </c>
      <c r="B2736" s="189" t="s">
        <v>9179</v>
      </c>
      <c r="C2736" s="189" t="s">
        <v>358</v>
      </c>
      <c r="D2736" t="s">
        <v>328</v>
      </c>
      <c r="E2736" t="s">
        <v>349</v>
      </c>
      <c r="F2736" s="42" t="s">
        <v>360</v>
      </c>
      <c r="H2736" s="211"/>
      <c r="I2736" s="211"/>
      <c r="J2736" s="211"/>
      <c r="K2736" s="211"/>
      <c r="L2736" s="211"/>
      <c r="M2736" s="211"/>
      <c r="N2736" s="211"/>
      <c r="O2736" s="211"/>
      <c r="P2736" s="211"/>
    </row>
    <row r="2737" spans="1:16" x14ac:dyDescent="0.25">
      <c r="A2737" s="189" t="s">
        <v>9125</v>
      </c>
      <c r="B2737" s="189" t="s">
        <v>9180</v>
      </c>
      <c r="C2737" s="189" t="s">
        <v>358</v>
      </c>
      <c r="D2737" t="s">
        <v>328</v>
      </c>
      <c r="E2737" t="s">
        <v>349</v>
      </c>
      <c r="F2737" s="42" t="s">
        <v>150</v>
      </c>
      <c r="H2737" s="211"/>
      <c r="I2737" s="211"/>
      <c r="J2737" s="211"/>
      <c r="K2737" s="211"/>
      <c r="L2737" s="211"/>
      <c r="M2737" s="211"/>
      <c r="N2737" s="211"/>
      <c r="O2737" s="211"/>
      <c r="P2737" s="211"/>
    </row>
    <row r="2738" spans="1:16" x14ac:dyDescent="0.25">
      <c r="A2738" s="189" t="s">
        <v>9125</v>
      </c>
      <c r="B2738" s="189" t="s">
        <v>9181</v>
      </c>
      <c r="C2738" s="189" t="s">
        <v>358</v>
      </c>
      <c r="D2738" t="s">
        <v>328</v>
      </c>
      <c r="E2738" t="s">
        <v>349</v>
      </c>
      <c r="F2738" s="42" t="s">
        <v>150</v>
      </c>
      <c r="H2738" s="211"/>
      <c r="I2738" s="211"/>
      <c r="J2738" s="211"/>
      <c r="K2738" s="211"/>
      <c r="L2738" s="211"/>
      <c r="M2738" s="211"/>
      <c r="N2738" s="211"/>
      <c r="O2738" s="211"/>
      <c r="P2738" s="211"/>
    </row>
    <row r="2739" spans="1:16" x14ac:dyDescent="0.25">
      <c r="A2739" s="189" t="s">
        <v>9125</v>
      </c>
      <c r="B2739" s="189" t="s">
        <v>9182</v>
      </c>
      <c r="C2739" s="189" t="s">
        <v>358</v>
      </c>
      <c r="D2739" t="s">
        <v>328</v>
      </c>
      <c r="E2739" t="s">
        <v>329</v>
      </c>
      <c r="F2739" s="42" t="s">
        <v>150</v>
      </c>
      <c r="H2739" s="211"/>
      <c r="I2739" s="211"/>
      <c r="J2739" s="211"/>
      <c r="K2739" s="211"/>
      <c r="L2739" s="211"/>
      <c r="M2739" s="211"/>
      <c r="N2739" s="211"/>
      <c r="O2739" s="211"/>
      <c r="P2739" s="211"/>
    </row>
    <row r="2740" spans="1:16" x14ac:dyDescent="0.25">
      <c r="A2740" s="189" t="s">
        <v>9125</v>
      </c>
      <c r="B2740" s="189" t="s">
        <v>9183</v>
      </c>
      <c r="C2740" s="189" t="s">
        <v>358</v>
      </c>
      <c r="D2740" t="s">
        <v>292</v>
      </c>
      <c r="E2740" t="s">
        <v>293</v>
      </c>
      <c r="F2740" s="42" t="s">
        <v>360</v>
      </c>
      <c r="H2740" s="211"/>
      <c r="I2740" s="211"/>
      <c r="J2740" s="211"/>
      <c r="K2740" s="211"/>
      <c r="L2740" s="211"/>
      <c r="M2740" s="211"/>
      <c r="N2740" s="211"/>
      <c r="O2740" s="211"/>
      <c r="P2740" s="211"/>
    </row>
    <row r="2741" spans="1:16" x14ac:dyDescent="0.25">
      <c r="A2741" s="189" t="s">
        <v>9125</v>
      </c>
      <c r="B2741" s="189" t="s">
        <v>9184</v>
      </c>
      <c r="C2741" s="189" t="s">
        <v>358</v>
      </c>
      <c r="D2741" t="s">
        <v>292</v>
      </c>
      <c r="E2741" t="s">
        <v>293</v>
      </c>
      <c r="F2741" s="42" t="s">
        <v>360</v>
      </c>
      <c r="H2741" s="211"/>
      <c r="I2741" s="211"/>
      <c r="J2741" s="211"/>
      <c r="K2741" s="211"/>
      <c r="L2741" s="211"/>
      <c r="M2741" s="211"/>
      <c r="N2741" s="211"/>
      <c r="O2741" s="211"/>
      <c r="P2741" s="211"/>
    </row>
    <row r="2742" spans="1:16" x14ac:dyDescent="0.25">
      <c r="A2742" s="189" t="s">
        <v>9125</v>
      </c>
      <c r="B2742" s="189" t="s">
        <v>9185</v>
      </c>
      <c r="C2742" s="189" t="s">
        <v>358</v>
      </c>
      <c r="D2742" t="s">
        <v>292</v>
      </c>
      <c r="E2742" t="s">
        <v>293</v>
      </c>
      <c r="F2742" s="42" t="s">
        <v>360</v>
      </c>
      <c r="H2742" s="211"/>
      <c r="I2742" s="211"/>
      <c r="J2742" s="211"/>
      <c r="K2742" s="211"/>
      <c r="L2742" s="211"/>
      <c r="M2742" s="211"/>
      <c r="N2742" s="211"/>
      <c r="O2742" s="211"/>
      <c r="P2742" s="211"/>
    </row>
    <row r="2743" spans="1:16" x14ac:dyDescent="0.25">
      <c r="A2743" s="189" t="s">
        <v>9125</v>
      </c>
      <c r="B2743" s="189" t="s">
        <v>9186</v>
      </c>
      <c r="C2743" s="189" t="s">
        <v>358</v>
      </c>
      <c r="D2743" t="s">
        <v>292</v>
      </c>
      <c r="E2743" t="s">
        <v>293</v>
      </c>
      <c r="F2743" s="42" t="s">
        <v>360</v>
      </c>
      <c r="H2743" s="211"/>
      <c r="I2743" s="211"/>
      <c r="J2743" s="211"/>
      <c r="K2743" s="211"/>
      <c r="L2743" s="211"/>
      <c r="M2743" s="211"/>
      <c r="N2743" s="211"/>
      <c r="O2743" s="211"/>
      <c r="P2743" s="211"/>
    </row>
    <row r="2744" spans="1:16" x14ac:dyDescent="0.25">
      <c r="A2744" s="189" t="s">
        <v>9125</v>
      </c>
      <c r="B2744" s="189" t="s">
        <v>9187</v>
      </c>
      <c r="C2744" s="189" t="s">
        <v>358</v>
      </c>
      <c r="D2744" t="s">
        <v>292</v>
      </c>
      <c r="E2744" t="s">
        <v>293</v>
      </c>
      <c r="F2744" s="42" t="s">
        <v>360</v>
      </c>
      <c r="H2744" s="211"/>
      <c r="I2744" s="211"/>
      <c r="J2744" s="211"/>
      <c r="K2744" s="211"/>
      <c r="L2744" s="211"/>
      <c r="M2744" s="211"/>
      <c r="N2744" s="211"/>
      <c r="O2744" s="211"/>
      <c r="P2744" s="211"/>
    </row>
    <row r="2745" spans="1:16" x14ac:dyDescent="0.25">
      <c r="A2745" s="189" t="s">
        <v>9125</v>
      </c>
      <c r="B2745" s="189" t="s">
        <v>9188</v>
      </c>
      <c r="C2745" s="189" t="s">
        <v>358</v>
      </c>
      <c r="D2745" t="s">
        <v>294</v>
      </c>
      <c r="E2745" t="s">
        <v>298</v>
      </c>
      <c r="F2745" s="42" t="s">
        <v>360</v>
      </c>
      <c r="H2745" s="211"/>
      <c r="I2745" s="211"/>
      <c r="J2745" s="211"/>
      <c r="K2745" s="211"/>
      <c r="L2745" s="211"/>
      <c r="M2745" s="211"/>
      <c r="N2745" s="211"/>
      <c r="O2745" s="211"/>
      <c r="P2745" s="211"/>
    </row>
    <row r="2746" spans="1:16" x14ac:dyDescent="0.25">
      <c r="A2746" s="189" t="s">
        <v>9125</v>
      </c>
      <c r="B2746" s="189" t="s">
        <v>9189</v>
      </c>
      <c r="C2746" s="189" t="s">
        <v>358</v>
      </c>
      <c r="D2746" t="s">
        <v>292</v>
      </c>
      <c r="E2746" t="s">
        <v>293</v>
      </c>
      <c r="F2746" s="42" t="s">
        <v>360</v>
      </c>
      <c r="H2746" s="211"/>
      <c r="I2746" s="211"/>
      <c r="J2746" s="211"/>
      <c r="K2746" s="211"/>
      <c r="L2746" s="211"/>
      <c r="M2746" s="211"/>
      <c r="N2746" s="211"/>
      <c r="O2746" s="211"/>
      <c r="P2746" s="211"/>
    </row>
    <row r="2747" spans="1:16" x14ac:dyDescent="0.25">
      <c r="A2747" s="189" t="s">
        <v>9125</v>
      </c>
      <c r="B2747" s="189" t="s">
        <v>9190</v>
      </c>
      <c r="C2747" s="189" t="s">
        <v>358</v>
      </c>
      <c r="D2747" t="s">
        <v>292</v>
      </c>
      <c r="E2747" t="s">
        <v>293</v>
      </c>
      <c r="F2747" s="42" t="s">
        <v>360</v>
      </c>
      <c r="H2747" s="211"/>
      <c r="I2747" s="211"/>
      <c r="J2747" s="211"/>
      <c r="K2747" s="211"/>
      <c r="L2747" s="211"/>
      <c r="M2747" s="211"/>
      <c r="N2747" s="211"/>
      <c r="O2747" s="211"/>
      <c r="P2747" s="211"/>
    </row>
    <row r="2748" spans="1:16" x14ac:dyDescent="0.25">
      <c r="A2748" s="189" t="s">
        <v>9125</v>
      </c>
      <c r="B2748" s="189" t="s">
        <v>9191</v>
      </c>
      <c r="C2748" s="189" t="s">
        <v>358</v>
      </c>
      <c r="D2748" t="s">
        <v>301</v>
      </c>
      <c r="E2748" t="s">
        <v>307</v>
      </c>
      <c r="F2748" s="42" t="s">
        <v>150</v>
      </c>
      <c r="H2748" s="211"/>
      <c r="I2748" s="211"/>
      <c r="J2748" s="211"/>
      <c r="K2748" s="211"/>
      <c r="L2748" s="211"/>
      <c r="M2748" s="211"/>
      <c r="N2748" s="211"/>
      <c r="O2748" s="211"/>
      <c r="P2748" s="211"/>
    </row>
    <row r="2749" spans="1:16" x14ac:dyDescent="0.25">
      <c r="A2749" s="189" t="s">
        <v>9125</v>
      </c>
      <c r="B2749" s="189" t="s">
        <v>9192</v>
      </c>
      <c r="C2749" s="189" t="s">
        <v>358</v>
      </c>
      <c r="D2749" t="s">
        <v>294</v>
      </c>
      <c r="E2749" t="s">
        <v>298</v>
      </c>
      <c r="F2749" s="42" t="s">
        <v>360</v>
      </c>
      <c r="H2749" s="211"/>
      <c r="I2749" s="211"/>
      <c r="J2749" s="211"/>
      <c r="K2749" s="211"/>
      <c r="L2749" s="211"/>
      <c r="M2749" s="211"/>
      <c r="N2749" s="211"/>
      <c r="O2749" s="211"/>
      <c r="P2749" s="211"/>
    </row>
    <row r="2750" spans="1:16" x14ac:dyDescent="0.25">
      <c r="A2750" s="189" t="s">
        <v>9125</v>
      </c>
      <c r="B2750" s="189" t="s">
        <v>9193</v>
      </c>
      <c r="C2750" s="189" t="s">
        <v>358</v>
      </c>
      <c r="D2750" t="s">
        <v>292</v>
      </c>
      <c r="E2750" t="s">
        <v>293</v>
      </c>
      <c r="F2750" s="42" t="s">
        <v>360</v>
      </c>
      <c r="H2750" s="211"/>
      <c r="I2750" s="211"/>
      <c r="J2750" s="211"/>
      <c r="K2750" s="211"/>
      <c r="L2750" s="211"/>
      <c r="M2750" s="211"/>
      <c r="N2750" s="211"/>
      <c r="O2750" s="211"/>
      <c r="P2750" s="211"/>
    </row>
    <row r="2751" spans="1:16" x14ac:dyDescent="0.25">
      <c r="A2751" s="189" t="s">
        <v>9125</v>
      </c>
      <c r="B2751" s="189" t="s">
        <v>9194</v>
      </c>
      <c r="C2751" s="189" t="s">
        <v>358</v>
      </c>
      <c r="D2751" t="s">
        <v>301</v>
      </c>
      <c r="E2751" t="s">
        <v>307</v>
      </c>
      <c r="F2751" s="42" t="s">
        <v>150</v>
      </c>
      <c r="H2751" s="211"/>
      <c r="I2751" s="211"/>
      <c r="J2751" s="211"/>
      <c r="K2751" s="211"/>
      <c r="L2751" s="211"/>
      <c r="M2751" s="211"/>
      <c r="N2751" s="211"/>
      <c r="O2751" s="211"/>
      <c r="P2751" s="211"/>
    </row>
    <row r="2752" spans="1:16" x14ac:dyDescent="0.25">
      <c r="A2752" s="189" t="s">
        <v>9125</v>
      </c>
      <c r="B2752" s="189" t="s">
        <v>9195</v>
      </c>
      <c r="C2752" s="189" t="s">
        <v>358</v>
      </c>
      <c r="D2752" t="s">
        <v>292</v>
      </c>
      <c r="E2752" t="s">
        <v>293</v>
      </c>
      <c r="F2752" s="42" t="s">
        <v>360</v>
      </c>
      <c r="H2752" s="211"/>
      <c r="I2752" s="211"/>
      <c r="J2752" s="211"/>
      <c r="K2752" s="211"/>
      <c r="L2752" s="211"/>
      <c r="M2752" s="211"/>
      <c r="N2752" s="211"/>
      <c r="O2752" s="211"/>
      <c r="P2752" s="211"/>
    </row>
    <row r="2753" spans="1:16" x14ac:dyDescent="0.25">
      <c r="A2753" s="189" t="s">
        <v>9125</v>
      </c>
      <c r="B2753" s="189" t="s">
        <v>9196</v>
      </c>
      <c r="C2753" s="189" t="s">
        <v>358</v>
      </c>
      <c r="D2753" t="s">
        <v>294</v>
      </c>
      <c r="E2753" t="s">
        <v>298</v>
      </c>
      <c r="F2753" s="42" t="s">
        <v>360</v>
      </c>
      <c r="H2753" s="211"/>
      <c r="I2753" s="211"/>
      <c r="J2753" s="211"/>
      <c r="K2753" s="211"/>
      <c r="L2753" s="211"/>
      <c r="M2753" s="211"/>
      <c r="N2753" s="211"/>
      <c r="O2753" s="211"/>
      <c r="P2753" s="211"/>
    </row>
    <row r="2754" spans="1:16" x14ac:dyDescent="0.25">
      <c r="A2754" s="189" t="s">
        <v>9125</v>
      </c>
      <c r="B2754" s="189" t="s">
        <v>9197</v>
      </c>
      <c r="C2754" s="189" t="s">
        <v>358</v>
      </c>
      <c r="D2754" t="s">
        <v>296</v>
      </c>
      <c r="E2754" t="s">
        <v>336</v>
      </c>
      <c r="F2754" s="42" t="s">
        <v>150</v>
      </c>
      <c r="H2754" s="211"/>
      <c r="I2754" s="211"/>
      <c r="J2754" s="211"/>
      <c r="K2754" s="211"/>
      <c r="L2754" s="211"/>
      <c r="M2754" s="211"/>
      <c r="N2754" s="211"/>
      <c r="O2754" s="211"/>
      <c r="P2754" s="211"/>
    </row>
    <row r="2755" spans="1:16" x14ac:dyDescent="0.25">
      <c r="A2755" s="189" t="s">
        <v>9125</v>
      </c>
      <c r="B2755" s="189" t="s">
        <v>9198</v>
      </c>
      <c r="C2755" s="189" t="s">
        <v>358</v>
      </c>
      <c r="D2755" t="s">
        <v>328</v>
      </c>
      <c r="E2755" t="s">
        <v>329</v>
      </c>
      <c r="F2755" s="42" t="s">
        <v>360</v>
      </c>
      <c r="H2755" s="211"/>
      <c r="I2755" s="211"/>
      <c r="J2755" s="211"/>
      <c r="K2755" s="211"/>
      <c r="L2755" s="211"/>
      <c r="M2755" s="211"/>
      <c r="N2755" s="211"/>
      <c r="O2755" s="211"/>
      <c r="P2755" s="211"/>
    </row>
    <row r="2756" spans="1:16" x14ac:dyDescent="0.25">
      <c r="A2756" s="189" t="s">
        <v>9125</v>
      </c>
      <c r="B2756" s="189" t="s">
        <v>9199</v>
      </c>
      <c r="C2756" s="189" t="s">
        <v>358</v>
      </c>
      <c r="D2756" t="s">
        <v>339</v>
      </c>
      <c r="E2756" t="s">
        <v>340</v>
      </c>
      <c r="F2756" s="42" t="s">
        <v>360</v>
      </c>
      <c r="H2756" s="211"/>
      <c r="I2756" s="211"/>
      <c r="J2756" s="211"/>
      <c r="K2756" s="211"/>
      <c r="L2756" s="211"/>
      <c r="M2756" s="211"/>
      <c r="N2756" s="211"/>
      <c r="O2756" s="211"/>
      <c r="P2756" s="211"/>
    </row>
    <row r="2757" spans="1:16" x14ac:dyDescent="0.25">
      <c r="A2757" s="189" t="s">
        <v>9125</v>
      </c>
      <c r="B2757" s="189" t="s">
        <v>9200</v>
      </c>
      <c r="C2757" s="189" t="s">
        <v>358</v>
      </c>
      <c r="D2757" t="s">
        <v>328</v>
      </c>
      <c r="E2757" t="s">
        <v>329</v>
      </c>
      <c r="F2757" s="42" t="s">
        <v>360</v>
      </c>
      <c r="H2757" s="211"/>
      <c r="I2757" s="211"/>
      <c r="J2757" s="211"/>
      <c r="K2757" s="211"/>
      <c r="L2757" s="211"/>
      <c r="M2757" s="211"/>
      <c r="N2757" s="211"/>
      <c r="O2757" s="211"/>
      <c r="P2757" s="211"/>
    </row>
    <row r="2758" spans="1:16" x14ac:dyDescent="0.25">
      <c r="A2758" s="189" t="s">
        <v>9125</v>
      </c>
      <c r="B2758" s="189" t="s">
        <v>9201</v>
      </c>
      <c r="C2758" s="189" t="s">
        <v>358</v>
      </c>
      <c r="D2758" t="s">
        <v>328</v>
      </c>
      <c r="E2758" t="s">
        <v>329</v>
      </c>
      <c r="F2758" s="42" t="s">
        <v>360</v>
      </c>
      <c r="H2758" s="211"/>
      <c r="I2758" s="211"/>
      <c r="J2758" s="211"/>
      <c r="K2758" s="211"/>
      <c r="L2758" s="211"/>
      <c r="M2758" s="211"/>
      <c r="N2758" s="211"/>
      <c r="O2758" s="211"/>
      <c r="P2758" s="211"/>
    </row>
    <row r="2759" spans="1:16" x14ac:dyDescent="0.25">
      <c r="A2759" s="189" t="s">
        <v>9125</v>
      </c>
      <c r="B2759" s="189" t="s">
        <v>9202</v>
      </c>
      <c r="C2759" s="189" t="s">
        <v>358</v>
      </c>
      <c r="D2759" t="s">
        <v>328</v>
      </c>
      <c r="E2759" t="s">
        <v>329</v>
      </c>
      <c r="F2759" s="42" t="s">
        <v>360</v>
      </c>
      <c r="H2759" s="211"/>
      <c r="I2759" s="211"/>
      <c r="J2759" s="211"/>
      <c r="K2759" s="211"/>
      <c r="L2759" s="211"/>
      <c r="M2759" s="211"/>
      <c r="N2759" s="211"/>
      <c r="O2759" s="211"/>
      <c r="P2759" s="211"/>
    </row>
    <row r="2760" spans="1:16" x14ac:dyDescent="0.25">
      <c r="A2760" s="189" t="s">
        <v>9125</v>
      </c>
      <c r="B2760" s="189" t="s">
        <v>9203</v>
      </c>
      <c r="C2760" s="189" t="s">
        <v>358</v>
      </c>
      <c r="D2760" t="s">
        <v>292</v>
      </c>
      <c r="E2760" t="s">
        <v>293</v>
      </c>
      <c r="F2760" s="42" t="s">
        <v>360</v>
      </c>
      <c r="H2760" s="211"/>
      <c r="I2760" s="211"/>
      <c r="J2760" s="211"/>
      <c r="K2760" s="211"/>
      <c r="L2760" s="211"/>
      <c r="M2760" s="211"/>
      <c r="N2760" s="211"/>
      <c r="O2760" s="211"/>
      <c r="P2760" s="211"/>
    </row>
    <row r="2761" spans="1:16" x14ac:dyDescent="0.25">
      <c r="A2761" s="189" t="s">
        <v>9125</v>
      </c>
      <c r="B2761" s="189" t="s">
        <v>9204</v>
      </c>
      <c r="C2761" s="189" t="s">
        <v>358</v>
      </c>
      <c r="D2761" t="s">
        <v>328</v>
      </c>
      <c r="E2761" t="s">
        <v>349</v>
      </c>
      <c r="F2761" s="42" t="s">
        <v>360</v>
      </c>
      <c r="H2761" s="211"/>
      <c r="I2761" s="211"/>
      <c r="J2761" s="211"/>
      <c r="K2761" s="211"/>
      <c r="L2761" s="211"/>
      <c r="M2761" s="211"/>
      <c r="N2761" s="211"/>
      <c r="O2761" s="211"/>
      <c r="P2761" s="211"/>
    </row>
    <row r="2762" spans="1:16" x14ac:dyDescent="0.25">
      <c r="A2762" s="189" t="s">
        <v>9125</v>
      </c>
      <c r="B2762" s="189" t="s">
        <v>9205</v>
      </c>
      <c r="C2762" s="189" t="s">
        <v>358</v>
      </c>
      <c r="D2762" t="s">
        <v>328</v>
      </c>
      <c r="E2762" t="s">
        <v>329</v>
      </c>
      <c r="F2762" s="42" t="s">
        <v>360</v>
      </c>
      <c r="H2762" s="211"/>
      <c r="I2762" s="211"/>
      <c r="J2762" s="211"/>
      <c r="K2762" s="211"/>
      <c r="L2762" s="211"/>
      <c r="M2762" s="211"/>
      <c r="N2762" s="211"/>
      <c r="O2762" s="211"/>
      <c r="P2762" s="211"/>
    </row>
    <row r="2763" spans="1:16" x14ac:dyDescent="0.25">
      <c r="A2763" s="189" t="s">
        <v>9125</v>
      </c>
      <c r="B2763" s="189" t="s">
        <v>9206</v>
      </c>
      <c r="C2763" s="189" t="s">
        <v>358</v>
      </c>
      <c r="D2763" t="s">
        <v>328</v>
      </c>
      <c r="E2763" t="s">
        <v>329</v>
      </c>
      <c r="F2763" s="42" t="s">
        <v>360</v>
      </c>
      <c r="H2763" s="211"/>
      <c r="I2763" s="211"/>
      <c r="J2763" s="211"/>
      <c r="K2763" s="211"/>
      <c r="L2763" s="211"/>
      <c r="M2763" s="211"/>
      <c r="N2763" s="211"/>
      <c r="O2763" s="211"/>
      <c r="P2763" s="211"/>
    </row>
    <row r="2764" spans="1:16" x14ac:dyDescent="0.25">
      <c r="A2764" s="189" t="s">
        <v>9125</v>
      </c>
      <c r="B2764" s="189" t="s">
        <v>9207</v>
      </c>
      <c r="C2764" s="189" t="s">
        <v>358</v>
      </c>
      <c r="D2764" t="s">
        <v>292</v>
      </c>
      <c r="E2764" t="s">
        <v>293</v>
      </c>
      <c r="F2764" s="42" t="s">
        <v>360</v>
      </c>
      <c r="H2764" s="211"/>
      <c r="I2764" s="211"/>
      <c r="J2764" s="211"/>
      <c r="K2764" s="211"/>
      <c r="L2764" s="211"/>
      <c r="M2764" s="211"/>
      <c r="N2764" s="211"/>
      <c r="O2764" s="211"/>
      <c r="P2764" s="211"/>
    </row>
    <row r="2765" spans="1:16" x14ac:dyDescent="0.25">
      <c r="A2765" s="189" t="s">
        <v>9125</v>
      </c>
      <c r="B2765" s="189" t="s">
        <v>9208</v>
      </c>
      <c r="C2765" s="189" t="s">
        <v>358</v>
      </c>
      <c r="D2765" t="s">
        <v>328</v>
      </c>
      <c r="E2765" t="s">
        <v>329</v>
      </c>
      <c r="F2765" s="42" t="s">
        <v>360</v>
      </c>
      <c r="H2765" s="211"/>
      <c r="I2765" s="211"/>
      <c r="J2765" s="211"/>
      <c r="K2765" s="211"/>
      <c r="L2765" s="211"/>
      <c r="M2765" s="211"/>
      <c r="N2765" s="211"/>
      <c r="O2765" s="211"/>
      <c r="P2765" s="211"/>
    </row>
    <row r="2766" spans="1:16" x14ac:dyDescent="0.25">
      <c r="A2766" s="189" t="s">
        <v>9125</v>
      </c>
      <c r="B2766" s="189" t="s">
        <v>9209</v>
      </c>
      <c r="C2766" s="189" t="s">
        <v>358</v>
      </c>
      <c r="D2766" t="s">
        <v>296</v>
      </c>
      <c r="E2766" t="s">
        <v>336</v>
      </c>
      <c r="F2766" s="42" t="s">
        <v>150</v>
      </c>
      <c r="H2766" s="211"/>
      <c r="I2766" s="211"/>
      <c r="J2766" s="211"/>
      <c r="K2766" s="211"/>
      <c r="L2766" s="211"/>
      <c r="M2766" s="211"/>
      <c r="N2766" s="211"/>
      <c r="O2766" s="211"/>
      <c r="P2766" s="211"/>
    </row>
    <row r="2767" spans="1:16" x14ac:dyDescent="0.25">
      <c r="A2767" s="189" t="s">
        <v>9125</v>
      </c>
      <c r="B2767" s="189" t="s">
        <v>9210</v>
      </c>
      <c r="C2767" s="189" t="s">
        <v>358</v>
      </c>
      <c r="D2767" t="s">
        <v>296</v>
      </c>
      <c r="E2767" t="s">
        <v>336</v>
      </c>
      <c r="F2767" s="42" t="s">
        <v>360</v>
      </c>
      <c r="H2767" s="211"/>
      <c r="I2767" s="211"/>
      <c r="J2767" s="211"/>
      <c r="K2767" s="211"/>
      <c r="L2767" s="211"/>
      <c r="M2767" s="211"/>
      <c r="N2767" s="211"/>
      <c r="O2767" s="211"/>
      <c r="P2767" s="211"/>
    </row>
    <row r="2768" spans="1:16" x14ac:dyDescent="0.25">
      <c r="A2768" s="189" t="s">
        <v>9125</v>
      </c>
      <c r="B2768" s="189" t="s">
        <v>9211</v>
      </c>
      <c r="C2768" s="189" t="s">
        <v>358</v>
      </c>
      <c r="D2768" t="s">
        <v>296</v>
      </c>
      <c r="E2768" t="s">
        <v>336</v>
      </c>
      <c r="F2768" s="42" t="s">
        <v>150</v>
      </c>
      <c r="H2768" s="211"/>
      <c r="I2768" s="211"/>
      <c r="J2768" s="211"/>
      <c r="K2768" s="211"/>
      <c r="L2768" s="211"/>
      <c r="M2768" s="211"/>
      <c r="N2768" s="211"/>
      <c r="O2768" s="211"/>
      <c r="P2768" s="211"/>
    </row>
    <row r="2769" spans="1:16" x14ac:dyDescent="0.25">
      <c r="A2769" s="189" t="s">
        <v>9125</v>
      </c>
      <c r="B2769" s="189" t="s">
        <v>9212</v>
      </c>
      <c r="C2769" s="189" t="s">
        <v>358</v>
      </c>
      <c r="D2769" t="s">
        <v>328</v>
      </c>
      <c r="E2769" t="s">
        <v>329</v>
      </c>
      <c r="F2769" s="42" t="s">
        <v>360</v>
      </c>
      <c r="H2769" s="211"/>
      <c r="I2769" s="211"/>
      <c r="J2769" s="211"/>
      <c r="K2769" s="211"/>
      <c r="L2769" s="211"/>
      <c r="M2769" s="211"/>
      <c r="N2769" s="211"/>
      <c r="O2769" s="211"/>
      <c r="P2769" s="211"/>
    </row>
    <row r="2770" spans="1:16" x14ac:dyDescent="0.25">
      <c r="A2770" s="189" t="s">
        <v>9125</v>
      </c>
      <c r="B2770" s="189" t="s">
        <v>9213</v>
      </c>
      <c r="C2770" s="189" t="s">
        <v>358</v>
      </c>
      <c r="D2770" t="s">
        <v>328</v>
      </c>
      <c r="E2770" t="s">
        <v>329</v>
      </c>
      <c r="F2770" s="42" t="s">
        <v>360</v>
      </c>
      <c r="H2770" s="211"/>
      <c r="I2770" s="211"/>
      <c r="J2770" s="211"/>
      <c r="K2770" s="211"/>
      <c r="L2770" s="211"/>
      <c r="M2770" s="211"/>
      <c r="N2770" s="211"/>
      <c r="O2770" s="211"/>
      <c r="P2770" s="211"/>
    </row>
    <row r="2771" spans="1:16" x14ac:dyDescent="0.25">
      <c r="A2771" s="189" t="s">
        <v>9214</v>
      </c>
      <c r="B2771" s="189" t="s">
        <v>9215</v>
      </c>
      <c r="C2771" s="189" t="s">
        <v>358</v>
      </c>
      <c r="D2771" t="s">
        <v>6093</v>
      </c>
      <c r="E2771" t="s">
        <v>6094</v>
      </c>
      <c r="F2771" s="42" t="s">
        <v>150</v>
      </c>
      <c r="H2771" s="211"/>
      <c r="I2771" s="211"/>
      <c r="J2771" s="211"/>
      <c r="K2771" s="211"/>
      <c r="L2771" s="211"/>
      <c r="M2771" s="211"/>
      <c r="N2771" s="211"/>
      <c r="O2771" s="211"/>
      <c r="P2771" s="211"/>
    </row>
    <row r="2772" spans="1:16" x14ac:dyDescent="0.25">
      <c r="A2772" s="189" t="s">
        <v>9214</v>
      </c>
      <c r="B2772" s="189" t="s">
        <v>9216</v>
      </c>
      <c r="C2772" s="189" t="s">
        <v>358</v>
      </c>
      <c r="D2772" t="s">
        <v>6093</v>
      </c>
      <c r="E2772" t="s">
        <v>6094</v>
      </c>
      <c r="F2772" s="42" t="s">
        <v>150</v>
      </c>
      <c r="H2772" s="211"/>
      <c r="I2772" s="211"/>
      <c r="J2772" s="211"/>
      <c r="K2772" s="211"/>
      <c r="L2772" s="211"/>
      <c r="M2772" s="211"/>
      <c r="N2772" s="211"/>
      <c r="O2772" s="211"/>
      <c r="P2772" s="211"/>
    </row>
    <row r="2773" spans="1:16" x14ac:dyDescent="0.25">
      <c r="A2773" s="189" t="s">
        <v>9214</v>
      </c>
      <c r="B2773" s="189" t="s">
        <v>9217</v>
      </c>
      <c r="C2773" s="189" t="s">
        <v>358</v>
      </c>
      <c r="D2773" t="s">
        <v>294</v>
      </c>
      <c r="E2773" t="s">
        <v>298</v>
      </c>
      <c r="F2773" s="42" t="s">
        <v>360</v>
      </c>
      <c r="H2773" s="211"/>
      <c r="I2773" s="211"/>
      <c r="J2773" s="211"/>
      <c r="K2773" s="211"/>
      <c r="L2773" s="211"/>
      <c r="M2773" s="211"/>
      <c r="N2773" s="211"/>
      <c r="O2773" s="211"/>
      <c r="P2773" s="211"/>
    </row>
    <row r="2774" spans="1:16" x14ac:dyDescent="0.25">
      <c r="A2774" s="189" t="s">
        <v>9214</v>
      </c>
      <c r="B2774" s="189" t="s">
        <v>9218</v>
      </c>
      <c r="C2774" s="189" t="s">
        <v>358</v>
      </c>
      <c r="D2774" t="s">
        <v>6093</v>
      </c>
      <c r="E2774" t="s">
        <v>6094</v>
      </c>
      <c r="F2774" s="42" t="s">
        <v>150</v>
      </c>
      <c r="H2774" s="211"/>
      <c r="I2774" s="211"/>
      <c r="J2774" s="211"/>
      <c r="K2774" s="211"/>
      <c r="L2774" s="211"/>
      <c r="M2774" s="211"/>
      <c r="N2774" s="211"/>
      <c r="O2774" s="211"/>
      <c r="P2774" s="211"/>
    </row>
    <row r="2775" spans="1:16" x14ac:dyDescent="0.25">
      <c r="A2775" s="189" t="s">
        <v>9214</v>
      </c>
      <c r="B2775" s="189" t="s">
        <v>9219</v>
      </c>
      <c r="C2775" s="189" t="s">
        <v>358</v>
      </c>
      <c r="D2775" t="s">
        <v>6093</v>
      </c>
      <c r="E2775" t="s">
        <v>6094</v>
      </c>
      <c r="F2775" s="42" t="s">
        <v>150</v>
      </c>
      <c r="H2775" s="211"/>
      <c r="I2775" s="211"/>
      <c r="J2775" s="211"/>
      <c r="K2775" s="211"/>
      <c r="L2775" s="211"/>
      <c r="M2775" s="211"/>
      <c r="N2775" s="211"/>
      <c r="O2775" s="211"/>
      <c r="P2775" s="211"/>
    </row>
    <row r="2776" spans="1:16" x14ac:dyDescent="0.25">
      <c r="A2776" s="189" t="s">
        <v>9214</v>
      </c>
      <c r="B2776" s="189" t="s">
        <v>9220</v>
      </c>
      <c r="C2776" s="189" t="s">
        <v>358</v>
      </c>
      <c r="D2776" t="s">
        <v>6093</v>
      </c>
      <c r="E2776" t="s">
        <v>6094</v>
      </c>
      <c r="F2776" s="42" t="s">
        <v>150</v>
      </c>
      <c r="H2776" s="211"/>
      <c r="I2776" s="211"/>
      <c r="J2776" s="211"/>
      <c r="K2776" s="211"/>
      <c r="L2776" s="211"/>
      <c r="M2776" s="211"/>
      <c r="N2776" s="211"/>
      <c r="O2776" s="211"/>
      <c r="P2776" s="211"/>
    </row>
    <row r="2777" spans="1:16" x14ac:dyDescent="0.25">
      <c r="A2777" s="189" t="s">
        <v>9214</v>
      </c>
      <c r="B2777" s="189" t="s">
        <v>9221</v>
      </c>
      <c r="C2777" s="189" t="s">
        <v>358</v>
      </c>
      <c r="D2777" t="s">
        <v>6093</v>
      </c>
      <c r="E2777" t="s">
        <v>6094</v>
      </c>
      <c r="F2777" s="42" t="s">
        <v>150</v>
      </c>
      <c r="H2777" s="211"/>
      <c r="I2777" s="211"/>
      <c r="J2777" s="211"/>
      <c r="K2777" s="211"/>
      <c r="L2777" s="211"/>
      <c r="M2777" s="211"/>
      <c r="N2777" s="211"/>
      <c r="O2777" s="211"/>
      <c r="P2777" s="211"/>
    </row>
    <row r="2778" spans="1:16" x14ac:dyDescent="0.25">
      <c r="A2778" s="189" t="s">
        <v>9214</v>
      </c>
      <c r="B2778" s="189" t="s">
        <v>9222</v>
      </c>
      <c r="C2778" s="189" t="s">
        <v>358</v>
      </c>
      <c r="D2778" t="s">
        <v>6093</v>
      </c>
      <c r="E2778" t="s">
        <v>6094</v>
      </c>
      <c r="F2778" s="42" t="s">
        <v>150</v>
      </c>
      <c r="H2778" s="211"/>
      <c r="I2778" s="211"/>
      <c r="J2778" s="211"/>
      <c r="K2778" s="211"/>
      <c r="L2778" s="211"/>
      <c r="M2778" s="211"/>
      <c r="N2778" s="211"/>
      <c r="O2778" s="211"/>
      <c r="P2778" s="211"/>
    </row>
    <row r="2779" spans="1:16" x14ac:dyDescent="0.25">
      <c r="A2779" s="189" t="s">
        <v>9214</v>
      </c>
      <c r="B2779" s="189" t="s">
        <v>9223</v>
      </c>
      <c r="C2779" s="189" t="s">
        <v>358</v>
      </c>
      <c r="D2779" t="s">
        <v>6093</v>
      </c>
      <c r="E2779" t="s">
        <v>6094</v>
      </c>
      <c r="F2779" s="42" t="s">
        <v>150</v>
      </c>
      <c r="H2779" s="211"/>
      <c r="I2779" s="211"/>
      <c r="J2779" s="211"/>
      <c r="K2779" s="211"/>
      <c r="L2779" s="211"/>
      <c r="M2779" s="211"/>
      <c r="N2779" s="211"/>
      <c r="O2779" s="211"/>
      <c r="P2779" s="211"/>
    </row>
    <row r="2780" spans="1:16" x14ac:dyDescent="0.25">
      <c r="A2780" s="189" t="s">
        <v>9214</v>
      </c>
      <c r="B2780" s="189" t="s">
        <v>9224</v>
      </c>
      <c r="C2780" s="189" t="s">
        <v>358</v>
      </c>
      <c r="D2780" t="s">
        <v>6093</v>
      </c>
      <c r="E2780" t="s">
        <v>6094</v>
      </c>
      <c r="F2780" s="42" t="s">
        <v>150</v>
      </c>
      <c r="H2780" s="211"/>
      <c r="I2780" s="211"/>
      <c r="J2780" s="211"/>
      <c r="K2780" s="211"/>
      <c r="L2780" s="211"/>
      <c r="M2780" s="211"/>
      <c r="N2780" s="211"/>
      <c r="O2780" s="211"/>
      <c r="P2780" s="211"/>
    </row>
    <row r="2781" spans="1:16" x14ac:dyDescent="0.25">
      <c r="A2781" s="189" t="s">
        <v>9214</v>
      </c>
      <c r="B2781" s="189" t="s">
        <v>9225</v>
      </c>
      <c r="C2781" s="189" t="s">
        <v>358</v>
      </c>
      <c r="D2781" t="s">
        <v>6093</v>
      </c>
      <c r="E2781" t="s">
        <v>6094</v>
      </c>
      <c r="F2781" s="42" t="s">
        <v>150</v>
      </c>
      <c r="H2781" s="211"/>
      <c r="I2781" s="211"/>
      <c r="J2781" s="211"/>
      <c r="K2781" s="211"/>
      <c r="L2781" s="211"/>
      <c r="M2781" s="211"/>
      <c r="N2781" s="211"/>
      <c r="O2781" s="211"/>
      <c r="P2781" s="211"/>
    </row>
    <row r="2782" spans="1:16" x14ac:dyDescent="0.25">
      <c r="A2782" s="189" t="s">
        <v>9214</v>
      </c>
      <c r="B2782" s="189" t="s">
        <v>9226</v>
      </c>
      <c r="C2782" s="189" t="s">
        <v>358</v>
      </c>
      <c r="D2782" t="s">
        <v>6093</v>
      </c>
      <c r="E2782" t="s">
        <v>6094</v>
      </c>
      <c r="F2782" s="42" t="s">
        <v>150</v>
      </c>
      <c r="H2782" s="211"/>
      <c r="I2782" s="211"/>
      <c r="J2782" s="211"/>
      <c r="K2782" s="211"/>
      <c r="L2782" s="211"/>
      <c r="M2782" s="211"/>
      <c r="N2782" s="211"/>
      <c r="O2782" s="211"/>
      <c r="P2782" s="211"/>
    </row>
    <row r="2783" spans="1:16" x14ac:dyDescent="0.25">
      <c r="A2783" s="189" t="s">
        <v>9214</v>
      </c>
      <c r="B2783" s="189" t="s">
        <v>9227</v>
      </c>
      <c r="C2783" s="189" t="s">
        <v>358</v>
      </c>
      <c r="D2783" t="s">
        <v>301</v>
      </c>
      <c r="E2783" t="s">
        <v>307</v>
      </c>
      <c r="F2783" s="42" t="s">
        <v>360</v>
      </c>
      <c r="H2783" s="211"/>
      <c r="I2783" s="211"/>
      <c r="J2783" s="211"/>
      <c r="K2783" s="211"/>
      <c r="L2783" s="211"/>
      <c r="M2783" s="211"/>
      <c r="N2783" s="211"/>
      <c r="O2783" s="211"/>
      <c r="P2783" s="211"/>
    </row>
    <row r="2784" spans="1:16" x14ac:dyDescent="0.25">
      <c r="A2784" s="189" t="s">
        <v>9214</v>
      </c>
      <c r="B2784" s="189" t="s">
        <v>9228</v>
      </c>
      <c r="C2784" s="189" t="s">
        <v>358</v>
      </c>
      <c r="D2784" t="s">
        <v>301</v>
      </c>
      <c r="E2784" t="s">
        <v>307</v>
      </c>
      <c r="F2784" s="42" t="s">
        <v>150</v>
      </c>
      <c r="H2784" s="211"/>
      <c r="I2784" s="211"/>
      <c r="J2784" s="211"/>
      <c r="K2784" s="211"/>
      <c r="L2784" s="211"/>
      <c r="M2784" s="211"/>
      <c r="N2784" s="211"/>
      <c r="O2784" s="211"/>
      <c r="P2784" s="211"/>
    </row>
    <row r="2785" spans="1:16" x14ac:dyDescent="0.25">
      <c r="A2785" s="189" t="s">
        <v>9214</v>
      </c>
      <c r="B2785" s="189" t="s">
        <v>9229</v>
      </c>
      <c r="C2785" s="189" t="s">
        <v>358</v>
      </c>
      <c r="D2785" t="s">
        <v>294</v>
      </c>
      <c r="E2785" t="s">
        <v>351</v>
      </c>
      <c r="F2785" s="42" t="s">
        <v>360</v>
      </c>
      <c r="H2785" s="211"/>
      <c r="I2785" s="211"/>
      <c r="J2785" s="211"/>
      <c r="K2785" s="211"/>
      <c r="L2785" s="211"/>
      <c r="M2785" s="211"/>
      <c r="N2785" s="211"/>
      <c r="O2785" s="211"/>
      <c r="P2785" s="211"/>
    </row>
    <row r="2786" spans="1:16" x14ac:dyDescent="0.25">
      <c r="A2786" s="189" t="s">
        <v>9214</v>
      </c>
      <c r="B2786" s="189" t="s">
        <v>9230</v>
      </c>
      <c r="C2786" s="189" t="s">
        <v>358</v>
      </c>
      <c r="D2786" t="s">
        <v>294</v>
      </c>
      <c r="E2786" t="s">
        <v>351</v>
      </c>
      <c r="F2786" s="42" t="s">
        <v>360</v>
      </c>
      <c r="H2786" s="211"/>
      <c r="I2786" s="211"/>
      <c r="J2786" s="211"/>
      <c r="K2786" s="211"/>
      <c r="L2786" s="211"/>
      <c r="M2786" s="211"/>
      <c r="N2786" s="211"/>
      <c r="O2786" s="211"/>
      <c r="P2786" s="211"/>
    </row>
    <row r="2787" spans="1:16" x14ac:dyDescent="0.25">
      <c r="A2787" s="189" t="s">
        <v>9214</v>
      </c>
      <c r="B2787" s="189" t="s">
        <v>9231</v>
      </c>
      <c r="C2787" s="189" t="s">
        <v>358</v>
      </c>
      <c r="D2787" t="s">
        <v>294</v>
      </c>
      <c r="E2787" t="s">
        <v>351</v>
      </c>
      <c r="F2787" s="42" t="s">
        <v>360</v>
      </c>
      <c r="H2787" s="211"/>
      <c r="I2787" s="211"/>
      <c r="J2787" s="211"/>
      <c r="K2787" s="211"/>
      <c r="L2787" s="211"/>
      <c r="M2787" s="211"/>
      <c r="N2787" s="211"/>
      <c r="O2787" s="211"/>
      <c r="P2787" s="211"/>
    </row>
    <row r="2788" spans="1:16" x14ac:dyDescent="0.25">
      <c r="A2788" s="189" t="s">
        <v>9214</v>
      </c>
      <c r="B2788" s="189" t="s">
        <v>9232</v>
      </c>
      <c r="C2788" s="189" t="s">
        <v>358</v>
      </c>
      <c r="D2788" t="s">
        <v>294</v>
      </c>
      <c r="E2788" t="s">
        <v>351</v>
      </c>
      <c r="F2788" s="42" t="s">
        <v>360</v>
      </c>
      <c r="H2788" s="211"/>
      <c r="I2788" s="211"/>
      <c r="J2788" s="211"/>
      <c r="K2788" s="211"/>
      <c r="L2788" s="211"/>
      <c r="M2788" s="211"/>
      <c r="N2788" s="211"/>
      <c r="O2788" s="211"/>
      <c r="P2788" s="211"/>
    </row>
    <row r="2789" spans="1:16" x14ac:dyDescent="0.25">
      <c r="A2789" s="189" t="s">
        <v>9214</v>
      </c>
      <c r="B2789" s="189" t="s">
        <v>9233</v>
      </c>
      <c r="C2789" s="189" t="s">
        <v>358</v>
      </c>
      <c r="D2789" t="s">
        <v>294</v>
      </c>
      <c r="E2789" t="s">
        <v>351</v>
      </c>
      <c r="F2789" s="42" t="s">
        <v>360</v>
      </c>
      <c r="H2789" s="211"/>
      <c r="I2789" s="211"/>
      <c r="J2789" s="211"/>
      <c r="K2789" s="211"/>
      <c r="L2789" s="211"/>
      <c r="M2789" s="211"/>
      <c r="N2789" s="211"/>
      <c r="O2789" s="211"/>
      <c r="P2789" s="211"/>
    </row>
    <row r="2790" spans="1:16" x14ac:dyDescent="0.25">
      <c r="A2790" s="189" t="s">
        <v>9214</v>
      </c>
      <c r="B2790" s="189" t="s">
        <v>9234</v>
      </c>
      <c r="C2790" s="189" t="s">
        <v>358</v>
      </c>
      <c r="D2790" t="s">
        <v>294</v>
      </c>
      <c r="E2790" t="s">
        <v>351</v>
      </c>
      <c r="F2790" s="42" t="s">
        <v>360</v>
      </c>
      <c r="H2790" s="211"/>
      <c r="I2790" s="211"/>
      <c r="J2790" s="211"/>
      <c r="K2790" s="211"/>
      <c r="L2790" s="211"/>
      <c r="M2790" s="211"/>
      <c r="N2790" s="211"/>
      <c r="O2790" s="211"/>
      <c r="P2790" s="211"/>
    </row>
    <row r="2791" spans="1:16" x14ac:dyDescent="0.25">
      <c r="A2791" s="189" t="s">
        <v>9214</v>
      </c>
      <c r="B2791" s="189" t="s">
        <v>9235</v>
      </c>
      <c r="C2791" s="189" t="s">
        <v>358</v>
      </c>
      <c r="D2791" t="s">
        <v>294</v>
      </c>
      <c r="E2791" t="s">
        <v>351</v>
      </c>
      <c r="F2791" s="42" t="s">
        <v>360</v>
      </c>
      <c r="H2791" s="211"/>
      <c r="I2791" s="211"/>
      <c r="J2791" s="211"/>
      <c r="K2791" s="211"/>
      <c r="L2791" s="211"/>
      <c r="M2791" s="211"/>
      <c r="N2791" s="211"/>
      <c r="O2791" s="211"/>
      <c r="P2791" s="211"/>
    </row>
    <row r="2792" spans="1:16" x14ac:dyDescent="0.25">
      <c r="A2792" s="189" t="s">
        <v>9214</v>
      </c>
      <c r="B2792" s="189" t="s">
        <v>9236</v>
      </c>
      <c r="C2792" s="189" t="s">
        <v>358</v>
      </c>
      <c r="D2792" t="s">
        <v>294</v>
      </c>
      <c r="E2792" t="s">
        <v>351</v>
      </c>
      <c r="F2792" s="42" t="s">
        <v>360</v>
      </c>
      <c r="H2792" s="211"/>
      <c r="I2792" s="211"/>
      <c r="J2792" s="211"/>
      <c r="K2792" s="211"/>
      <c r="L2792" s="211"/>
      <c r="M2792" s="211"/>
      <c r="N2792" s="211"/>
      <c r="O2792" s="211"/>
      <c r="P2792" s="211"/>
    </row>
    <row r="2793" spans="1:16" x14ac:dyDescent="0.25">
      <c r="A2793" s="189" t="s">
        <v>9214</v>
      </c>
      <c r="B2793" s="189" t="s">
        <v>9237</v>
      </c>
      <c r="C2793" s="189" t="s">
        <v>358</v>
      </c>
      <c r="D2793" t="s">
        <v>294</v>
      </c>
      <c r="E2793" t="s">
        <v>351</v>
      </c>
      <c r="F2793" s="42" t="s">
        <v>360</v>
      </c>
      <c r="H2793" s="211"/>
      <c r="I2793" s="211"/>
      <c r="J2793" s="211"/>
      <c r="K2793" s="211"/>
      <c r="L2793" s="211"/>
      <c r="M2793" s="211"/>
      <c r="N2793" s="211"/>
      <c r="O2793" s="211"/>
      <c r="P2793" s="211"/>
    </row>
    <row r="2794" spans="1:16" x14ac:dyDescent="0.25">
      <c r="A2794" s="189" t="s">
        <v>9214</v>
      </c>
      <c r="B2794" s="189" t="s">
        <v>9238</v>
      </c>
      <c r="C2794" s="189" t="s">
        <v>358</v>
      </c>
      <c r="D2794" t="s">
        <v>294</v>
      </c>
      <c r="E2794" t="s">
        <v>351</v>
      </c>
      <c r="F2794" s="42" t="s">
        <v>360</v>
      </c>
      <c r="H2794" s="211"/>
      <c r="I2794" s="211"/>
      <c r="J2794" s="211"/>
      <c r="K2794" s="211"/>
      <c r="L2794" s="211"/>
      <c r="M2794" s="211"/>
      <c r="N2794" s="211"/>
      <c r="O2794" s="211"/>
      <c r="P2794" s="211"/>
    </row>
    <row r="2795" spans="1:16" x14ac:dyDescent="0.25">
      <c r="A2795" s="189" t="s">
        <v>9214</v>
      </c>
      <c r="B2795" s="189" t="s">
        <v>9239</v>
      </c>
      <c r="C2795" s="189" t="s">
        <v>358</v>
      </c>
      <c r="D2795" t="s">
        <v>294</v>
      </c>
      <c r="E2795" t="s">
        <v>351</v>
      </c>
      <c r="F2795" s="42" t="s">
        <v>360</v>
      </c>
      <c r="H2795" s="211"/>
      <c r="I2795" s="211"/>
      <c r="J2795" s="211"/>
      <c r="K2795" s="211"/>
      <c r="L2795" s="211"/>
      <c r="M2795" s="211"/>
      <c r="N2795" s="211"/>
      <c r="O2795" s="211"/>
      <c r="P2795" s="211"/>
    </row>
    <row r="2796" spans="1:16" x14ac:dyDescent="0.25">
      <c r="A2796" s="189" t="s">
        <v>9214</v>
      </c>
      <c r="B2796" s="189" t="s">
        <v>9240</v>
      </c>
      <c r="C2796" s="189" t="s">
        <v>358</v>
      </c>
      <c r="D2796" t="s">
        <v>294</v>
      </c>
      <c r="E2796" t="s">
        <v>351</v>
      </c>
      <c r="F2796" s="42" t="s">
        <v>360</v>
      </c>
      <c r="H2796" s="211"/>
      <c r="I2796" s="211"/>
      <c r="J2796" s="211"/>
      <c r="K2796" s="211"/>
      <c r="L2796" s="211"/>
      <c r="M2796" s="211"/>
      <c r="N2796" s="211"/>
      <c r="O2796" s="211"/>
      <c r="P2796" s="211"/>
    </row>
    <row r="2797" spans="1:16" x14ac:dyDescent="0.25">
      <c r="A2797" s="189" t="s">
        <v>9214</v>
      </c>
      <c r="B2797" s="189" t="s">
        <v>9241</v>
      </c>
      <c r="C2797" s="189" t="s">
        <v>358</v>
      </c>
      <c r="D2797" t="s">
        <v>294</v>
      </c>
      <c r="E2797" t="s">
        <v>351</v>
      </c>
      <c r="F2797" s="42" t="s">
        <v>360</v>
      </c>
      <c r="H2797" s="211"/>
      <c r="I2797" s="211"/>
      <c r="J2797" s="211"/>
      <c r="K2797" s="211"/>
      <c r="L2797" s="211"/>
      <c r="M2797" s="211"/>
      <c r="N2797" s="211"/>
      <c r="O2797" s="211"/>
      <c r="P2797" s="211"/>
    </row>
    <row r="2798" spans="1:16" x14ac:dyDescent="0.25">
      <c r="A2798" s="189" t="s">
        <v>9214</v>
      </c>
      <c r="B2798" s="189" t="s">
        <v>9242</v>
      </c>
      <c r="C2798" s="189" t="s">
        <v>358</v>
      </c>
      <c r="D2798" t="s">
        <v>294</v>
      </c>
      <c r="E2798" t="s">
        <v>351</v>
      </c>
      <c r="F2798" s="42" t="s">
        <v>360</v>
      </c>
      <c r="H2798" s="211"/>
      <c r="I2798" s="211"/>
      <c r="J2798" s="211"/>
      <c r="K2798" s="211"/>
      <c r="L2798" s="211"/>
      <c r="M2798" s="211"/>
      <c r="N2798" s="211"/>
      <c r="O2798" s="211"/>
      <c r="P2798" s="211"/>
    </row>
    <row r="2799" spans="1:16" x14ac:dyDescent="0.25">
      <c r="A2799" s="189" t="s">
        <v>9214</v>
      </c>
      <c r="B2799" s="189" t="s">
        <v>9243</v>
      </c>
      <c r="C2799" s="189" t="s">
        <v>358</v>
      </c>
      <c r="D2799" t="s">
        <v>294</v>
      </c>
      <c r="E2799" t="s">
        <v>351</v>
      </c>
      <c r="F2799" s="42" t="s">
        <v>360</v>
      </c>
      <c r="H2799" s="211"/>
      <c r="I2799" s="211"/>
      <c r="J2799" s="211"/>
      <c r="K2799" s="211"/>
      <c r="L2799" s="211"/>
      <c r="M2799" s="211"/>
      <c r="N2799" s="211"/>
      <c r="O2799" s="211"/>
      <c r="P2799" s="211"/>
    </row>
    <row r="2800" spans="1:16" x14ac:dyDescent="0.25">
      <c r="A2800" s="189" t="s">
        <v>9214</v>
      </c>
      <c r="B2800" s="189" t="s">
        <v>9244</v>
      </c>
      <c r="C2800" s="189" t="s">
        <v>358</v>
      </c>
      <c r="D2800" t="s">
        <v>294</v>
      </c>
      <c r="E2800" t="s">
        <v>351</v>
      </c>
      <c r="F2800" s="42" t="s">
        <v>360</v>
      </c>
      <c r="H2800" s="211"/>
      <c r="I2800" s="211"/>
      <c r="J2800" s="211"/>
      <c r="K2800" s="211"/>
      <c r="L2800" s="211"/>
      <c r="M2800" s="211"/>
      <c r="N2800" s="211"/>
      <c r="O2800" s="211"/>
      <c r="P2800" s="211"/>
    </row>
    <row r="2801" spans="1:16" x14ac:dyDescent="0.25">
      <c r="A2801" s="189" t="s">
        <v>9214</v>
      </c>
      <c r="B2801" s="189" t="s">
        <v>9245</v>
      </c>
      <c r="C2801" s="189" t="s">
        <v>358</v>
      </c>
      <c r="D2801" t="s">
        <v>294</v>
      </c>
      <c r="E2801" t="s">
        <v>351</v>
      </c>
      <c r="F2801" s="42" t="s">
        <v>360</v>
      </c>
      <c r="H2801" s="211"/>
      <c r="I2801" s="211"/>
      <c r="J2801" s="211"/>
      <c r="K2801" s="211"/>
      <c r="L2801" s="211"/>
      <c r="M2801" s="211"/>
      <c r="N2801" s="211"/>
      <c r="O2801" s="211"/>
      <c r="P2801" s="211"/>
    </row>
    <row r="2802" spans="1:16" x14ac:dyDescent="0.25">
      <c r="A2802" s="189" t="s">
        <v>9214</v>
      </c>
      <c r="B2802" s="189" t="s">
        <v>9246</v>
      </c>
      <c r="C2802" s="189" t="s">
        <v>358</v>
      </c>
      <c r="D2802" t="s">
        <v>294</v>
      </c>
      <c r="E2802" t="s">
        <v>351</v>
      </c>
      <c r="F2802" s="42" t="s">
        <v>360</v>
      </c>
      <c r="H2802" s="211"/>
      <c r="I2802" s="211"/>
      <c r="J2802" s="211"/>
      <c r="K2802" s="211"/>
      <c r="L2802" s="211"/>
      <c r="M2802" s="211"/>
      <c r="N2802" s="211"/>
      <c r="O2802" s="211"/>
      <c r="P2802" s="211"/>
    </row>
    <row r="2803" spans="1:16" x14ac:dyDescent="0.25">
      <c r="A2803" s="189" t="s">
        <v>9214</v>
      </c>
      <c r="B2803" s="189" t="s">
        <v>9247</v>
      </c>
      <c r="C2803" s="189" t="s">
        <v>358</v>
      </c>
      <c r="D2803" t="s">
        <v>294</v>
      </c>
      <c r="E2803" t="s">
        <v>351</v>
      </c>
      <c r="F2803" s="42" t="s">
        <v>360</v>
      </c>
      <c r="H2803" s="211"/>
      <c r="I2803" s="211"/>
      <c r="J2803" s="211"/>
      <c r="K2803" s="211"/>
      <c r="L2803" s="211"/>
      <c r="M2803" s="211"/>
      <c r="N2803" s="211"/>
      <c r="O2803" s="211"/>
      <c r="P2803" s="211"/>
    </row>
    <row r="2804" spans="1:16" x14ac:dyDescent="0.25">
      <c r="A2804" s="189" t="s">
        <v>9214</v>
      </c>
      <c r="B2804" s="189" t="s">
        <v>9248</v>
      </c>
      <c r="C2804" s="189" t="s">
        <v>358</v>
      </c>
      <c r="D2804" t="s">
        <v>294</v>
      </c>
      <c r="E2804" t="s">
        <v>351</v>
      </c>
      <c r="F2804" s="42" t="s">
        <v>360</v>
      </c>
      <c r="H2804" s="211"/>
      <c r="I2804" s="211"/>
      <c r="J2804" s="211"/>
      <c r="K2804" s="211"/>
      <c r="L2804" s="211"/>
      <c r="M2804" s="211"/>
      <c r="N2804" s="211"/>
      <c r="O2804" s="211"/>
      <c r="P2804" s="211"/>
    </row>
    <row r="2805" spans="1:16" x14ac:dyDescent="0.25">
      <c r="A2805" s="189" t="s">
        <v>9214</v>
      </c>
      <c r="B2805" s="189" t="s">
        <v>9249</v>
      </c>
      <c r="C2805" s="189" t="s">
        <v>358</v>
      </c>
      <c r="D2805" t="s">
        <v>294</v>
      </c>
      <c r="E2805" t="s">
        <v>351</v>
      </c>
      <c r="F2805" s="42" t="s">
        <v>360</v>
      </c>
      <c r="H2805" s="211"/>
      <c r="I2805" s="211"/>
      <c r="J2805" s="211"/>
      <c r="K2805" s="211"/>
      <c r="L2805" s="211"/>
      <c r="M2805" s="211"/>
      <c r="N2805" s="211"/>
      <c r="O2805" s="211"/>
      <c r="P2805" s="211"/>
    </row>
    <row r="2806" spans="1:16" x14ac:dyDescent="0.25">
      <c r="A2806" s="189" t="s">
        <v>9214</v>
      </c>
      <c r="B2806" s="189" t="s">
        <v>9250</v>
      </c>
      <c r="C2806" s="189" t="s">
        <v>358</v>
      </c>
      <c r="D2806" t="s">
        <v>294</v>
      </c>
      <c r="E2806" t="s">
        <v>351</v>
      </c>
      <c r="F2806" s="42" t="s">
        <v>360</v>
      </c>
      <c r="H2806" s="211"/>
      <c r="I2806" s="211"/>
      <c r="J2806" s="211"/>
      <c r="K2806" s="211"/>
      <c r="L2806" s="211"/>
      <c r="M2806" s="211"/>
      <c r="N2806" s="211"/>
      <c r="O2806" s="211"/>
      <c r="P2806" s="211"/>
    </row>
    <row r="2807" spans="1:16" x14ac:dyDescent="0.25">
      <c r="A2807" s="189" t="s">
        <v>9214</v>
      </c>
      <c r="B2807" s="189" t="s">
        <v>9251</v>
      </c>
      <c r="C2807" s="189" t="s">
        <v>358</v>
      </c>
      <c r="D2807" t="s">
        <v>294</v>
      </c>
      <c r="E2807" t="s">
        <v>351</v>
      </c>
      <c r="F2807" s="42" t="s">
        <v>360</v>
      </c>
      <c r="H2807" s="211"/>
      <c r="I2807" s="211"/>
      <c r="J2807" s="211"/>
      <c r="K2807" s="211"/>
      <c r="L2807" s="211"/>
      <c r="M2807" s="211"/>
      <c r="N2807" s="211"/>
      <c r="O2807" s="211"/>
      <c r="P2807" s="211"/>
    </row>
    <row r="2808" spans="1:16" x14ac:dyDescent="0.25">
      <c r="A2808" s="189" t="s">
        <v>9214</v>
      </c>
      <c r="B2808" s="189" t="s">
        <v>9252</v>
      </c>
      <c r="C2808" s="189" t="s">
        <v>358</v>
      </c>
      <c r="D2808" t="s">
        <v>294</v>
      </c>
      <c r="E2808" t="s">
        <v>351</v>
      </c>
      <c r="F2808" s="42" t="s">
        <v>360</v>
      </c>
      <c r="H2808" s="211"/>
      <c r="I2808" s="211"/>
      <c r="J2808" s="211"/>
      <c r="K2808" s="211"/>
      <c r="L2808" s="211"/>
      <c r="M2808" s="211"/>
      <c r="N2808" s="211"/>
      <c r="O2808" s="211"/>
      <c r="P2808" s="211"/>
    </row>
    <row r="2809" spans="1:16" x14ac:dyDescent="0.25">
      <c r="A2809" s="189" t="s">
        <v>9214</v>
      </c>
      <c r="B2809" s="189" t="s">
        <v>9253</v>
      </c>
      <c r="C2809" s="189" t="s">
        <v>358</v>
      </c>
      <c r="D2809" t="s">
        <v>294</v>
      </c>
      <c r="E2809" t="s">
        <v>351</v>
      </c>
      <c r="F2809" s="42" t="s">
        <v>150</v>
      </c>
      <c r="H2809" s="211"/>
      <c r="I2809" s="211"/>
      <c r="J2809" s="211"/>
      <c r="K2809" s="211"/>
      <c r="L2809" s="211"/>
      <c r="M2809" s="211"/>
      <c r="N2809" s="211"/>
      <c r="O2809" s="211"/>
      <c r="P2809" s="211"/>
    </row>
    <row r="2810" spans="1:16" x14ac:dyDescent="0.25">
      <c r="A2810" s="189" t="s">
        <v>9214</v>
      </c>
      <c r="B2810" s="189" t="s">
        <v>9254</v>
      </c>
      <c r="C2810" s="189" t="s">
        <v>358</v>
      </c>
      <c r="D2810" t="s">
        <v>294</v>
      </c>
      <c r="E2810" t="s">
        <v>351</v>
      </c>
      <c r="F2810" s="42" t="s">
        <v>150</v>
      </c>
      <c r="H2810" s="211"/>
      <c r="I2810" s="211"/>
      <c r="J2810" s="211"/>
      <c r="K2810" s="211"/>
      <c r="L2810" s="211"/>
      <c r="M2810" s="211"/>
      <c r="N2810" s="211"/>
      <c r="O2810" s="211"/>
      <c r="P2810" s="211"/>
    </row>
    <row r="2811" spans="1:16" x14ac:dyDescent="0.25">
      <c r="A2811" s="189" t="s">
        <v>9214</v>
      </c>
      <c r="B2811" s="189" t="s">
        <v>9255</v>
      </c>
      <c r="C2811" s="189" t="s">
        <v>358</v>
      </c>
      <c r="D2811" t="s">
        <v>301</v>
      </c>
      <c r="E2811" t="s">
        <v>307</v>
      </c>
      <c r="F2811" s="42" t="s">
        <v>150</v>
      </c>
      <c r="H2811" s="211"/>
      <c r="I2811" s="211"/>
      <c r="J2811" s="211"/>
      <c r="K2811" s="211"/>
      <c r="L2811" s="211"/>
      <c r="M2811" s="211"/>
      <c r="N2811" s="211"/>
      <c r="O2811" s="211"/>
      <c r="P2811" s="211"/>
    </row>
    <row r="2812" spans="1:16" x14ac:dyDescent="0.25">
      <c r="A2812" s="189" t="s">
        <v>9214</v>
      </c>
      <c r="B2812" s="189" t="s">
        <v>9256</v>
      </c>
      <c r="C2812" s="189" t="s">
        <v>358</v>
      </c>
      <c r="D2812" t="s">
        <v>328</v>
      </c>
      <c r="E2812" t="s">
        <v>349</v>
      </c>
      <c r="F2812" s="42" t="s">
        <v>360</v>
      </c>
      <c r="H2812" s="211"/>
      <c r="I2812" s="211"/>
      <c r="J2812" s="211"/>
      <c r="K2812" s="211"/>
      <c r="L2812" s="211"/>
      <c r="M2812" s="211"/>
      <c r="N2812" s="211"/>
      <c r="O2812" s="211"/>
      <c r="P2812" s="211"/>
    </row>
    <row r="2813" spans="1:16" x14ac:dyDescent="0.25">
      <c r="A2813" s="189" t="s">
        <v>9214</v>
      </c>
      <c r="B2813" s="189" t="s">
        <v>9257</v>
      </c>
      <c r="C2813" s="189" t="s">
        <v>358</v>
      </c>
      <c r="D2813" t="s">
        <v>328</v>
      </c>
      <c r="E2813" t="s">
        <v>349</v>
      </c>
      <c r="F2813" s="42" t="s">
        <v>150</v>
      </c>
      <c r="H2813" s="211"/>
      <c r="I2813" s="211"/>
      <c r="J2813" s="211"/>
      <c r="K2813" s="211"/>
      <c r="L2813" s="211"/>
      <c r="M2813" s="211"/>
      <c r="N2813" s="211"/>
      <c r="O2813" s="211"/>
      <c r="P2813" s="211"/>
    </row>
    <row r="2814" spans="1:16" x14ac:dyDescent="0.25">
      <c r="A2814" s="189" t="s">
        <v>9214</v>
      </c>
      <c r="B2814" s="189" t="s">
        <v>9258</v>
      </c>
      <c r="C2814" s="189" t="s">
        <v>358</v>
      </c>
      <c r="D2814" t="s">
        <v>328</v>
      </c>
      <c r="E2814" t="s">
        <v>349</v>
      </c>
      <c r="F2814" s="42" t="s">
        <v>150</v>
      </c>
      <c r="H2814" s="211"/>
      <c r="I2814" s="211"/>
      <c r="J2814" s="211"/>
      <c r="K2814" s="211"/>
      <c r="L2814" s="211"/>
      <c r="M2814" s="211"/>
      <c r="N2814" s="211"/>
      <c r="O2814" s="211"/>
      <c r="P2814" s="211"/>
    </row>
    <row r="2815" spans="1:16" x14ac:dyDescent="0.25">
      <c r="A2815" s="189" t="s">
        <v>9214</v>
      </c>
      <c r="B2815" s="189" t="s">
        <v>9259</v>
      </c>
      <c r="C2815" s="189" t="s">
        <v>358</v>
      </c>
      <c r="D2815" t="s">
        <v>328</v>
      </c>
      <c r="E2815" t="s">
        <v>349</v>
      </c>
      <c r="F2815" s="42" t="s">
        <v>150</v>
      </c>
      <c r="H2815" s="211"/>
      <c r="I2815" s="211"/>
      <c r="J2815" s="211"/>
      <c r="K2815" s="211"/>
      <c r="L2815" s="211"/>
      <c r="M2815" s="211"/>
      <c r="N2815" s="211"/>
      <c r="O2815" s="211"/>
      <c r="P2815" s="211"/>
    </row>
    <row r="2816" spans="1:16" x14ac:dyDescent="0.25">
      <c r="A2816" s="189" t="s">
        <v>9214</v>
      </c>
      <c r="B2816" s="189" t="s">
        <v>9260</v>
      </c>
      <c r="C2816" s="189" t="s">
        <v>358</v>
      </c>
      <c r="D2816" t="s">
        <v>301</v>
      </c>
      <c r="E2816" t="s">
        <v>307</v>
      </c>
      <c r="F2816" s="42" t="s">
        <v>150</v>
      </c>
      <c r="H2816" s="211"/>
      <c r="I2816" s="211"/>
      <c r="J2816" s="211"/>
      <c r="K2816" s="211"/>
      <c r="L2816" s="211"/>
      <c r="M2816" s="211"/>
      <c r="N2816" s="211"/>
      <c r="O2816" s="211"/>
      <c r="P2816" s="211"/>
    </row>
    <row r="2817" spans="1:16" x14ac:dyDescent="0.25">
      <c r="A2817" s="189" t="s">
        <v>9214</v>
      </c>
      <c r="B2817" s="189" t="s">
        <v>9261</v>
      </c>
      <c r="C2817" s="189" t="s">
        <v>358</v>
      </c>
      <c r="D2817" t="s">
        <v>301</v>
      </c>
      <c r="E2817" t="s">
        <v>307</v>
      </c>
      <c r="F2817" s="42" t="s">
        <v>150</v>
      </c>
      <c r="H2817" s="211"/>
      <c r="I2817" s="211"/>
      <c r="J2817" s="211"/>
      <c r="K2817" s="211"/>
      <c r="L2817" s="211"/>
      <c r="M2817" s="211"/>
      <c r="N2817" s="211"/>
      <c r="O2817" s="211"/>
      <c r="P2817" s="211"/>
    </row>
    <row r="2818" spans="1:16" x14ac:dyDescent="0.25">
      <c r="A2818" s="189" t="s">
        <v>9214</v>
      </c>
      <c r="B2818" s="189" t="s">
        <v>9262</v>
      </c>
      <c r="C2818" s="189" t="s">
        <v>358</v>
      </c>
      <c r="D2818" t="s">
        <v>328</v>
      </c>
      <c r="E2818" t="s">
        <v>349</v>
      </c>
      <c r="F2818" s="42" t="s">
        <v>150</v>
      </c>
      <c r="H2818" s="211"/>
      <c r="I2818" s="211"/>
      <c r="J2818" s="211"/>
      <c r="K2818" s="211"/>
      <c r="L2818" s="211"/>
      <c r="M2818" s="211"/>
      <c r="N2818" s="211"/>
      <c r="O2818" s="211"/>
      <c r="P2818" s="211"/>
    </row>
    <row r="2819" spans="1:16" x14ac:dyDescent="0.25">
      <c r="A2819" s="189" t="s">
        <v>9214</v>
      </c>
      <c r="B2819" s="189" t="s">
        <v>9263</v>
      </c>
      <c r="C2819" s="189" t="s">
        <v>358</v>
      </c>
      <c r="D2819" t="s">
        <v>328</v>
      </c>
      <c r="E2819" t="s">
        <v>349</v>
      </c>
      <c r="F2819" s="42" t="s">
        <v>150</v>
      </c>
      <c r="H2819" s="211"/>
      <c r="I2819" s="211"/>
      <c r="J2819" s="211"/>
      <c r="K2819" s="211"/>
      <c r="L2819" s="211"/>
      <c r="M2819" s="211"/>
      <c r="N2819" s="211"/>
      <c r="O2819" s="211"/>
      <c r="P2819" s="211"/>
    </row>
    <row r="2820" spans="1:16" x14ac:dyDescent="0.25">
      <c r="A2820" s="189" t="s">
        <v>9214</v>
      </c>
      <c r="B2820" s="189" t="s">
        <v>9264</v>
      </c>
      <c r="C2820" s="189" t="s">
        <v>358</v>
      </c>
      <c r="D2820" t="s">
        <v>328</v>
      </c>
      <c r="E2820" t="s">
        <v>349</v>
      </c>
      <c r="F2820" s="42" t="s">
        <v>150</v>
      </c>
      <c r="H2820" s="211"/>
      <c r="I2820" s="211"/>
      <c r="J2820" s="211"/>
      <c r="K2820" s="211"/>
      <c r="L2820" s="211"/>
      <c r="M2820" s="211"/>
      <c r="N2820" s="211"/>
      <c r="O2820" s="211"/>
      <c r="P2820" s="211"/>
    </row>
    <row r="2821" spans="1:16" x14ac:dyDescent="0.25">
      <c r="A2821" s="189" t="s">
        <v>9214</v>
      </c>
      <c r="B2821" s="189" t="s">
        <v>9265</v>
      </c>
      <c r="C2821" s="189" t="s">
        <v>358</v>
      </c>
      <c r="D2821" t="s">
        <v>328</v>
      </c>
      <c r="E2821" t="s">
        <v>349</v>
      </c>
      <c r="F2821" s="42" t="s">
        <v>150</v>
      </c>
      <c r="H2821" s="211"/>
      <c r="I2821" s="211"/>
      <c r="J2821" s="211"/>
      <c r="K2821" s="211"/>
      <c r="L2821" s="211"/>
      <c r="M2821" s="211"/>
      <c r="N2821" s="211"/>
      <c r="O2821" s="211"/>
      <c r="P2821" s="211"/>
    </row>
    <row r="2822" spans="1:16" x14ac:dyDescent="0.25">
      <c r="A2822" s="189" t="s">
        <v>9214</v>
      </c>
      <c r="B2822" s="189" t="s">
        <v>9266</v>
      </c>
      <c r="C2822" s="189" t="s">
        <v>358</v>
      </c>
      <c r="D2822" t="s">
        <v>328</v>
      </c>
      <c r="E2822" t="s">
        <v>349</v>
      </c>
      <c r="F2822" s="42" t="s">
        <v>150</v>
      </c>
      <c r="H2822" s="211"/>
      <c r="I2822" s="211"/>
      <c r="J2822" s="211"/>
      <c r="K2822" s="211"/>
      <c r="L2822" s="211"/>
      <c r="M2822" s="211"/>
      <c r="N2822" s="211"/>
      <c r="O2822" s="211"/>
      <c r="P2822" s="211"/>
    </row>
    <row r="2823" spans="1:16" x14ac:dyDescent="0.25">
      <c r="A2823" s="189" t="s">
        <v>9214</v>
      </c>
      <c r="B2823" s="189" t="s">
        <v>9267</v>
      </c>
      <c r="C2823" s="189" t="s">
        <v>358</v>
      </c>
      <c r="D2823" t="s">
        <v>328</v>
      </c>
      <c r="E2823" t="s">
        <v>349</v>
      </c>
      <c r="F2823" s="42" t="s">
        <v>150</v>
      </c>
      <c r="H2823" s="211"/>
      <c r="I2823" s="211"/>
      <c r="J2823" s="211"/>
      <c r="K2823" s="211"/>
      <c r="L2823" s="211"/>
      <c r="M2823" s="211"/>
      <c r="N2823" s="211"/>
      <c r="O2823" s="211"/>
      <c r="P2823" s="211"/>
    </row>
    <row r="2824" spans="1:16" x14ac:dyDescent="0.25">
      <c r="A2824" s="189" t="s">
        <v>9214</v>
      </c>
      <c r="B2824" s="189" t="s">
        <v>9268</v>
      </c>
      <c r="C2824" s="189" t="s">
        <v>358</v>
      </c>
      <c r="D2824" t="s">
        <v>328</v>
      </c>
      <c r="E2824" t="s">
        <v>349</v>
      </c>
      <c r="F2824" s="42" t="s">
        <v>150</v>
      </c>
      <c r="H2824" s="211"/>
      <c r="I2824" s="211"/>
      <c r="J2824" s="211"/>
      <c r="K2824" s="211"/>
      <c r="L2824" s="211"/>
      <c r="M2824" s="211"/>
      <c r="N2824" s="211"/>
      <c r="O2824" s="211"/>
      <c r="P2824" s="211"/>
    </row>
    <row r="2825" spans="1:16" x14ac:dyDescent="0.25">
      <c r="A2825" s="189" t="s">
        <v>9214</v>
      </c>
      <c r="B2825" s="189" t="s">
        <v>9269</v>
      </c>
      <c r="C2825" s="189" t="s">
        <v>358</v>
      </c>
      <c r="D2825" t="s">
        <v>328</v>
      </c>
      <c r="E2825" t="s">
        <v>349</v>
      </c>
      <c r="F2825" s="42" t="s">
        <v>150</v>
      </c>
      <c r="H2825" s="211"/>
      <c r="I2825" s="211"/>
      <c r="J2825" s="211"/>
      <c r="K2825" s="211"/>
      <c r="L2825" s="211"/>
      <c r="M2825" s="211"/>
      <c r="N2825" s="211"/>
      <c r="O2825" s="211"/>
      <c r="P2825" s="211"/>
    </row>
    <row r="2826" spans="1:16" x14ac:dyDescent="0.25">
      <c r="A2826" s="189" t="s">
        <v>9214</v>
      </c>
      <c r="B2826" s="189" t="s">
        <v>9270</v>
      </c>
      <c r="C2826" s="189" t="s">
        <v>358</v>
      </c>
      <c r="D2826" t="s">
        <v>301</v>
      </c>
      <c r="E2826" t="s">
        <v>307</v>
      </c>
      <c r="F2826" s="42" t="s">
        <v>150</v>
      </c>
      <c r="H2826" s="211"/>
      <c r="I2826" s="211"/>
      <c r="J2826" s="211"/>
      <c r="K2826" s="211"/>
      <c r="L2826" s="211"/>
      <c r="M2826" s="211"/>
      <c r="N2826" s="211"/>
      <c r="O2826" s="211"/>
      <c r="P2826" s="211"/>
    </row>
    <row r="2827" spans="1:16" x14ac:dyDescent="0.25">
      <c r="A2827" s="189" t="s">
        <v>9214</v>
      </c>
      <c r="B2827" s="189" t="s">
        <v>9271</v>
      </c>
      <c r="C2827" s="189" t="s">
        <v>358</v>
      </c>
      <c r="D2827" t="s">
        <v>328</v>
      </c>
      <c r="E2827" t="s">
        <v>349</v>
      </c>
      <c r="F2827" s="42" t="s">
        <v>360</v>
      </c>
      <c r="H2827" s="211"/>
      <c r="I2827" s="211"/>
      <c r="J2827" s="211"/>
      <c r="K2827" s="211"/>
      <c r="L2827" s="211"/>
      <c r="M2827" s="211"/>
      <c r="N2827" s="211"/>
      <c r="O2827" s="211"/>
      <c r="P2827" s="211"/>
    </row>
    <row r="2828" spans="1:16" x14ac:dyDescent="0.25">
      <c r="A2828" s="189" t="s">
        <v>9214</v>
      </c>
      <c r="B2828" s="189" t="s">
        <v>9272</v>
      </c>
      <c r="C2828" s="189" t="s">
        <v>358</v>
      </c>
      <c r="D2828" t="s">
        <v>301</v>
      </c>
      <c r="E2828" t="s">
        <v>307</v>
      </c>
      <c r="F2828" s="42" t="s">
        <v>150</v>
      </c>
      <c r="H2828" s="211"/>
      <c r="I2828" s="211"/>
      <c r="J2828" s="211"/>
      <c r="K2828" s="211"/>
      <c r="L2828" s="211"/>
      <c r="M2828" s="211"/>
      <c r="N2828" s="211"/>
      <c r="O2828" s="211"/>
      <c r="P2828" s="211"/>
    </row>
    <row r="2829" spans="1:16" x14ac:dyDescent="0.25">
      <c r="A2829" s="189" t="s">
        <v>9214</v>
      </c>
      <c r="B2829" s="189" t="s">
        <v>9273</v>
      </c>
      <c r="C2829" s="189" t="s">
        <v>358</v>
      </c>
      <c r="D2829" t="s">
        <v>328</v>
      </c>
      <c r="E2829" t="s">
        <v>349</v>
      </c>
      <c r="F2829" s="42" t="s">
        <v>150</v>
      </c>
      <c r="H2829" s="211"/>
      <c r="I2829" s="211"/>
      <c r="J2829" s="211"/>
      <c r="K2829" s="211"/>
      <c r="L2829" s="211"/>
      <c r="M2829" s="211"/>
      <c r="N2829" s="211"/>
      <c r="O2829" s="211"/>
      <c r="P2829" s="211"/>
    </row>
    <row r="2830" spans="1:16" x14ac:dyDescent="0.25">
      <c r="A2830" s="189" t="s">
        <v>9214</v>
      </c>
      <c r="B2830" s="189" t="s">
        <v>9274</v>
      </c>
      <c r="C2830" s="189" t="s">
        <v>358</v>
      </c>
      <c r="D2830" t="s">
        <v>328</v>
      </c>
      <c r="E2830" t="s">
        <v>349</v>
      </c>
      <c r="F2830" s="42" t="s">
        <v>150</v>
      </c>
      <c r="H2830" s="211"/>
      <c r="I2830" s="211"/>
      <c r="J2830" s="211"/>
      <c r="K2830" s="211"/>
      <c r="L2830" s="211"/>
      <c r="M2830" s="211"/>
      <c r="N2830" s="211"/>
      <c r="O2830" s="211"/>
      <c r="P2830" s="211"/>
    </row>
    <row r="2831" spans="1:16" x14ac:dyDescent="0.25">
      <c r="A2831" s="189" t="s">
        <v>9214</v>
      </c>
      <c r="B2831" s="189" t="s">
        <v>9275</v>
      </c>
      <c r="C2831" s="189" t="s">
        <v>358</v>
      </c>
      <c r="D2831" t="s">
        <v>328</v>
      </c>
      <c r="E2831" t="s">
        <v>349</v>
      </c>
      <c r="F2831" s="42" t="s">
        <v>150</v>
      </c>
      <c r="H2831" s="211"/>
      <c r="I2831" s="211"/>
      <c r="J2831" s="211"/>
      <c r="K2831" s="211"/>
      <c r="L2831" s="211"/>
      <c r="M2831" s="211"/>
      <c r="N2831" s="211"/>
      <c r="O2831" s="211"/>
      <c r="P2831" s="211"/>
    </row>
    <row r="2832" spans="1:16" x14ac:dyDescent="0.25">
      <c r="A2832" s="189" t="s">
        <v>9214</v>
      </c>
      <c r="B2832" s="189" t="s">
        <v>9276</v>
      </c>
      <c r="C2832" s="189" t="s">
        <v>358</v>
      </c>
      <c r="D2832" t="s">
        <v>328</v>
      </c>
      <c r="E2832" t="s">
        <v>349</v>
      </c>
      <c r="F2832" s="42" t="s">
        <v>150</v>
      </c>
      <c r="H2832" s="211"/>
      <c r="I2832" s="211"/>
      <c r="J2832" s="211"/>
      <c r="K2832" s="211"/>
      <c r="L2832" s="211"/>
      <c r="M2832" s="211"/>
      <c r="N2832" s="211"/>
      <c r="O2832" s="211"/>
      <c r="P2832" s="211"/>
    </row>
    <row r="2833" spans="1:16" x14ac:dyDescent="0.25">
      <c r="A2833" s="189" t="s">
        <v>9214</v>
      </c>
      <c r="B2833" s="189" t="s">
        <v>9277</v>
      </c>
      <c r="C2833" s="189" t="s">
        <v>358</v>
      </c>
      <c r="D2833" t="s">
        <v>301</v>
      </c>
      <c r="E2833" t="s">
        <v>307</v>
      </c>
      <c r="F2833" s="42" t="s">
        <v>150</v>
      </c>
      <c r="H2833" s="211"/>
      <c r="I2833" s="211"/>
      <c r="J2833" s="211"/>
      <c r="K2833" s="211"/>
      <c r="L2833" s="211"/>
      <c r="M2833" s="211"/>
      <c r="N2833" s="211"/>
      <c r="O2833" s="211"/>
      <c r="P2833" s="211"/>
    </row>
    <row r="2834" spans="1:16" x14ac:dyDescent="0.25">
      <c r="A2834" s="189" t="s">
        <v>9214</v>
      </c>
      <c r="B2834" s="189" t="s">
        <v>9278</v>
      </c>
      <c r="C2834" s="189" t="s">
        <v>358</v>
      </c>
      <c r="D2834" t="s">
        <v>292</v>
      </c>
      <c r="E2834" t="s">
        <v>293</v>
      </c>
      <c r="F2834" s="42" t="s">
        <v>150</v>
      </c>
      <c r="H2834" s="211"/>
      <c r="I2834" s="211"/>
      <c r="J2834" s="211"/>
      <c r="K2834" s="211"/>
      <c r="L2834" s="211"/>
      <c r="M2834" s="211"/>
      <c r="N2834" s="211"/>
      <c r="O2834" s="211"/>
      <c r="P2834" s="211"/>
    </row>
    <row r="2835" spans="1:16" x14ac:dyDescent="0.25">
      <c r="A2835" s="189" t="s">
        <v>9214</v>
      </c>
      <c r="B2835" s="189" t="s">
        <v>9279</v>
      </c>
      <c r="C2835" s="189" t="s">
        <v>358</v>
      </c>
      <c r="D2835" t="s">
        <v>301</v>
      </c>
      <c r="E2835" t="s">
        <v>307</v>
      </c>
      <c r="F2835" s="42" t="s">
        <v>360</v>
      </c>
      <c r="H2835" s="211"/>
      <c r="I2835" s="211"/>
      <c r="J2835" s="211"/>
      <c r="K2835" s="211"/>
      <c r="L2835" s="211"/>
      <c r="M2835" s="211"/>
      <c r="N2835" s="211"/>
      <c r="O2835" s="211"/>
      <c r="P2835" s="211"/>
    </row>
    <row r="2836" spans="1:16" x14ac:dyDescent="0.25">
      <c r="A2836" s="189" t="s">
        <v>9214</v>
      </c>
      <c r="B2836" s="189" t="s">
        <v>9280</v>
      </c>
      <c r="C2836" s="189" t="s">
        <v>358</v>
      </c>
      <c r="D2836" t="s">
        <v>301</v>
      </c>
      <c r="E2836" t="s">
        <v>307</v>
      </c>
      <c r="F2836" s="42" t="s">
        <v>150</v>
      </c>
      <c r="H2836" s="211"/>
      <c r="I2836" s="211"/>
      <c r="J2836" s="211"/>
      <c r="K2836" s="211"/>
      <c r="L2836" s="211"/>
      <c r="M2836" s="211"/>
      <c r="N2836" s="211"/>
      <c r="O2836" s="211"/>
      <c r="P2836" s="211"/>
    </row>
    <row r="2837" spans="1:16" x14ac:dyDescent="0.25">
      <c r="A2837" s="189" t="s">
        <v>9214</v>
      </c>
      <c r="B2837" s="189" t="s">
        <v>9281</v>
      </c>
      <c r="C2837" s="189" t="s">
        <v>358</v>
      </c>
      <c r="D2837" t="s">
        <v>301</v>
      </c>
      <c r="E2837" t="s">
        <v>307</v>
      </c>
      <c r="F2837" s="42" t="s">
        <v>150</v>
      </c>
      <c r="H2837" s="211"/>
      <c r="I2837" s="211"/>
      <c r="J2837" s="211"/>
      <c r="K2837" s="211"/>
      <c r="L2837" s="211"/>
      <c r="M2837" s="211"/>
      <c r="N2837" s="211"/>
      <c r="O2837" s="211"/>
      <c r="P2837" s="211"/>
    </row>
    <row r="2838" spans="1:16" x14ac:dyDescent="0.25">
      <c r="A2838" s="189" t="s">
        <v>9214</v>
      </c>
      <c r="B2838" s="189" t="s">
        <v>9282</v>
      </c>
      <c r="C2838" s="189" t="s">
        <v>358</v>
      </c>
      <c r="D2838" t="s">
        <v>295</v>
      </c>
      <c r="E2838" t="s">
        <v>532</v>
      </c>
      <c r="F2838" s="42" t="s">
        <v>360</v>
      </c>
      <c r="H2838" s="211"/>
      <c r="I2838" s="211"/>
      <c r="J2838" s="211"/>
      <c r="K2838" s="211"/>
      <c r="L2838" s="211"/>
      <c r="M2838" s="211"/>
      <c r="N2838" s="211"/>
      <c r="O2838" s="211"/>
      <c r="P2838" s="211"/>
    </row>
    <row r="2839" spans="1:16" x14ac:dyDescent="0.25">
      <c r="A2839" s="189" t="s">
        <v>9214</v>
      </c>
      <c r="B2839" s="189" t="s">
        <v>9283</v>
      </c>
      <c r="C2839" s="189" t="s">
        <v>358</v>
      </c>
      <c r="D2839" t="s">
        <v>301</v>
      </c>
      <c r="E2839" t="s">
        <v>307</v>
      </c>
      <c r="F2839" s="42" t="s">
        <v>360</v>
      </c>
      <c r="H2839" s="211"/>
      <c r="I2839" s="211"/>
      <c r="J2839" s="211"/>
      <c r="K2839" s="211"/>
      <c r="L2839" s="211"/>
      <c r="M2839" s="211"/>
      <c r="N2839" s="211"/>
      <c r="O2839" s="211"/>
      <c r="P2839" s="211"/>
    </row>
    <row r="2840" spans="1:16" x14ac:dyDescent="0.25">
      <c r="A2840" s="189" t="s">
        <v>9214</v>
      </c>
      <c r="B2840" s="189" t="s">
        <v>9284</v>
      </c>
      <c r="C2840" s="189" t="s">
        <v>358</v>
      </c>
      <c r="D2840" t="s">
        <v>301</v>
      </c>
      <c r="E2840" t="s">
        <v>307</v>
      </c>
      <c r="F2840" s="42" t="s">
        <v>150</v>
      </c>
      <c r="H2840" s="211"/>
      <c r="I2840" s="211"/>
      <c r="J2840" s="211"/>
      <c r="K2840" s="211"/>
      <c r="L2840" s="211"/>
      <c r="M2840" s="211"/>
      <c r="N2840" s="211"/>
      <c r="O2840" s="211"/>
      <c r="P2840" s="211"/>
    </row>
    <row r="2841" spans="1:16" x14ac:dyDescent="0.25">
      <c r="A2841" s="189" t="s">
        <v>9214</v>
      </c>
      <c r="B2841" s="189" t="s">
        <v>9285</v>
      </c>
      <c r="C2841" s="189" t="s">
        <v>358</v>
      </c>
      <c r="D2841" t="s">
        <v>328</v>
      </c>
      <c r="E2841" t="s">
        <v>349</v>
      </c>
      <c r="F2841" s="42" t="s">
        <v>150</v>
      </c>
      <c r="H2841" s="211"/>
      <c r="I2841" s="211"/>
      <c r="J2841" s="211"/>
      <c r="K2841" s="211"/>
      <c r="L2841" s="211"/>
      <c r="M2841" s="211"/>
      <c r="N2841" s="211"/>
      <c r="O2841" s="211"/>
      <c r="P2841" s="211"/>
    </row>
    <row r="2842" spans="1:16" x14ac:dyDescent="0.25">
      <c r="A2842" s="189" t="s">
        <v>9214</v>
      </c>
      <c r="B2842" s="189" t="s">
        <v>9286</v>
      </c>
      <c r="C2842" s="189" t="s">
        <v>358</v>
      </c>
      <c r="D2842" t="s">
        <v>328</v>
      </c>
      <c r="E2842" t="s">
        <v>349</v>
      </c>
      <c r="F2842" s="42" t="s">
        <v>150</v>
      </c>
      <c r="H2842" s="211"/>
      <c r="I2842" s="211"/>
      <c r="J2842" s="211"/>
      <c r="K2842" s="211"/>
      <c r="L2842" s="211"/>
      <c r="M2842" s="211"/>
      <c r="N2842" s="211"/>
      <c r="O2842" s="211"/>
      <c r="P2842" s="211"/>
    </row>
    <row r="2843" spans="1:16" x14ac:dyDescent="0.25">
      <c r="A2843" s="189" t="s">
        <v>9214</v>
      </c>
      <c r="B2843" s="189" t="s">
        <v>9287</v>
      </c>
      <c r="C2843" s="189" t="s">
        <v>358</v>
      </c>
      <c r="D2843" t="s">
        <v>301</v>
      </c>
      <c r="E2843" t="s">
        <v>307</v>
      </c>
      <c r="F2843" s="42" t="s">
        <v>150</v>
      </c>
      <c r="H2843" s="211"/>
      <c r="I2843" s="211"/>
      <c r="J2843" s="211"/>
      <c r="K2843" s="211"/>
      <c r="L2843" s="211"/>
      <c r="M2843" s="211"/>
      <c r="N2843" s="211"/>
      <c r="O2843" s="211"/>
      <c r="P2843" s="211"/>
    </row>
    <row r="2844" spans="1:16" x14ac:dyDescent="0.25">
      <c r="A2844" s="189" t="s">
        <v>9214</v>
      </c>
      <c r="B2844" s="189" t="s">
        <v>9288</v>
      </c>
      <c r="C2844" s="189" t="s">
        <v>358</v>
      </c>
      <c r="D2844" t="s">
        <v>328</v>
      </c>
      <c r="E2844" t="s">
        <v>349</v>
      </c>
      <c r="F2844" s="42" t="s">
        <v>150</v>
      </c>
      <c r="H2844" s="211"/>
      <c r="I2844" s="211"/>
      <c r="J2844" s="211"/>
      <c r="K2844" s="211"/>
      <c r="L2844" s="211"/>
      <c r="M2844" s="211"/>
      <c r="N2844" s="211"/>
      <c r="O2844" s="211"/>
      <c r="P2844" s="211"/>
    </row>
    <row r="2845" spans="1:16" x14ac:dyDescent="0.25">
      <c r="A2845" s="189" t="s">
        <v>9214</v>
      </c>
      <c r="B2845" s="189" t="s">
        <v>9289</v>
      </c>
      <c r="C2845" s="189" t="s">
        <v>358</v>
      </c>
      <c r="D2845" t="s">
        <v>296</v>
      </c>
      <c r="E2845" t="s">
        <v>336</v>
      </c>
      <c r="F2845" s="42" t="s">
        <v>360</v>
      </c>
      <c r="H2845" s="211"/>
      <c r="I2845" s="211"/>
      <c r="J2845" s="211"/>
      <c r="K2845" s="211"/>
      <c r="L2845" s="211"/>
      <c r="M2845" s="211"/>
      <c r="N2845" s="211"/>
      <c r="O2845" s="211"/>
      <c r="P2845" s="211"/>
    </row>
    <row r="2846" spans="1:16" x14ac:dyDescent="0.25">
      <c r="A2846" s="189" t="s">
        <v>9214</v>
      </c>
      <c r="B2846" s="189" t="s">
        <v>9290</v>
      </c>
      <c r="C2846" s="189" t="s">
        <v>358</v>
      </c>
      <c r="D2846" t="s">
        <v>341</v>
      </c>
      <c r="E2846" t="s">
        <v>342</v>
      </c>
      <c r="F2846" s="42" t="s">
        <v>360</v>
      </c>
      <c r="H2846" s="211"/>
      <c r="I2846" s="211"/>
      <c r="J2846" s="211"/>
      <c r="K2846" s="211"/>
      <c r="L2846" s="211"/>
      <c r="M2846" s="211"/>
      <c r="N2846" s="211"/>
      <c r="O2846" s="211"/>
      <c r="P2846" s="211"/>
    </row>
    <row r="2847" spans="1:16" x14ac:dyDescent="0.25">
      <c r="A2847" s="189" t="s">
        <v>9214</v>
      </c>
      <c r="B2847" s="189" t="s">
        <v>9291</v>
      </c>
      <c r="C2847" s="189" t="s">
        <v>358</v>
      </c>
      <c r="D2847" t="s">
        <v>328</v>
      </c>
      <c r="E2847" t="s">
        <v>349</v>
      </c>
      <c r="F2847" s="42" t="s">
        <v>150</v>
      </c>
      <c r="H2847" s="211"/>
      <c r="I2847" s="211"/>
      <c r="J2847" s="211"/>
      <c r="K2847" s="211"/>
      <c r="L2847" s="211"/>
      <c r="M2847" s="211"/>
      <c r="N2847" s="211"/>
      <c r="O2847" s="211"/>
      <c r="P2847" s="211"/>
    </row>
    <row r="2848" spans="1:16" x14ac:dyDescent="0.25">
      <c r="A2848" s="189" t="s">
        <v>9214</v>
      </c>
      <c r="B2848" s="189" t="s">
        <v>9292</v>
      </c>
      <c r="C2848" s="189" t="s">
        <v>358</v>
      </c>
      <c r="D2848" t="s">
        <v>294</v>
      </c>
      <c r="E2848" t="s">
        <v>298</v>
      </c>
      <c r="F2848" s="42" t="s">
        <v>150</v>
      </c>
      <c r="H2848" s="211"/>
      <c r="I2848" s="211"/>
      <c r="J2848" s="211"/>
      <c r="K2848" s="211"/>
      <c r="L2848" s="211"/>
      <c r="M2848" s="211"/>
      <c r="N2848" s="211"/>
      <c r="O2848" s="211"/>
      <c r="P2848" s="211"/>
    </row>
    <row r="2849" spans="1:16" x14ac:dyDescent="0.25">
      <c r="A2849" s="189" t="s">
        <v>9214</v>
      </c>
      <c r="B2849" s="189" t="s">
        <v>9293</v>
      </c>
      <c r="C2849" s="189" t="s">
        <v>358</v>
      </c>
      <c r="D2849" t="s">
        <v>294</v>
      </c>
      <c r="E2849" t="s">
        <v>298</v>
      </c>
      <c r="F2849" s="42" t="s">
        <v>360</v>
      </c>
      <c r="H2849" s="211"/>
      <c r="I2849" s="211"/>
      <c r="J2849" s="211"/>
      <c r="K2849" s="211"/>
      <c r="L2849" s="211"/>
      <c r="M2849" s="211"/>
      <c r="N2849" s="211"/>
      <c r="O2849" s="211"/>
      <c r="P2849" s="211"/>
    </row>
    <row r="2850" spans="1:16" x14ac:dyDescent="0.25">
      <c r="A2850" s="189" t="s">
        <v>9214</v>
      </c>
      <c r="B2850" s="189" t="s">
        <v>9294</v>
      </c>
      <c r="C2850" s="189" t="s">
        <v>358</v>
      </c>
      <c r="D2850" t="s">
        <v>328</v>
      </c>
      <c r="E2850" t="s">
        <v>329</v>
      </c>
      <c r="F2850" s="42" t="s">
        <v>360</v>
      </c>
      <c r="H2850" s="211"/>
      <c r="I2850" s="211"/>
      <c r="J2850" s="211"/>
      <c r="K2850" s="211"/>
      <c r="L2850" s="211"/>
      <c r="M2850" s="211"/>
      <c r="N2850" s="211"/>
      <c r="O2850" s="211"/>
      <c r="P2850" s="211"/>
    </row>
    <row r="2851" spans="1:16" x14ac:dyDescent="0.25">
      <c r="A2851" s="189" t="s">
        <v>9214</v>
      </c>
      <c r="B2851" s="189" t="s">
        <v>9295</v>
      </c>
      <c r="C2851" s="189" t="s">
        <v>358</v>
      </c>
      <c r="D2851" t="s">
        <v>296</v>
      </c>
      <c r="E2851" t="s">
        <v>336</v>
      </c>
      <c r="F2851" s="42" t="s">
        <v>360</v>
      </c>
      <c r="H2851" s="211"/>
      <c r="I2851" s="211"/>
      <c r="J2851" s="211"/>
      <c r="K2851" s="211"/>
      <c r="L2851" s="211"/>
      <c r="M2851" s="211"/>
      <c r="N2851" s="211"/>
      <c r="O2851" s="211"/>
      <c r="P2851" s="211"/>
    </row>
    <row r="2852" spans="1:16" x14ac:dyDescent="0.25">
      <c r="A2852" s="189" t="s">
        <v>9214</v>
      </c>
      <c r="B2852" s="189" t="s">
        <v>9296</v>
      </c>
      <c r="C2852" s="189" t="s">
        <v>358</v>
      </c>
      <c r="D2852" t="s">
        <v>296</v>
      </c>
      <c r="E2852" t="s">
        <v>336</v>
      </c>
      <c r="F2852" s="42" t="s">
        <v>360</v>
      </c>
      <c r="H2852" s="211"/>
      <c r="I2852" s="211"/>
      <c r="J2852" s="211"/>
      <c r="K2852" s="211"/>
      <c r="L2852" s="211"/>
      <c r="M2852" s="211"/>
      <c r="N2852" s="211"/>
      <c r="O2852" s="211"/>
      <c r="P2852" s="211"/>
    </row>
    <row r="2853" spans="1:16" x14ac:dyDescent="0.25">
      <c r="A2853" s="189" t="s">
        <v>9214</v>
      </c>
      <c r="B2853" s="189" t="s">
        <v>9297</v>
      </c>
      <c r="C2853" s="189" t="s">
        <v>358</v>
      </c>
      <c r="D2853" t="s">
        <v>301</v>
      </c>
      <c r="E2853" t="s">
        <v>307</v>
      </c>
      <c r="F2853" s="42" t="s">
        <v>360</v>
      </c>
      <c r="H2853" s="211"/>
      <c r="I2853" s="211"/>
      <c r="J2853" s="211"/>
      <c r="K2853" s="211"/>
      <c r="L2853" s="211"/>
      <c r="M2853" s="211"/>
      <c r="N2853" s="211"/>
      <c r="O2853" s="211"/>
      <c r="P2853" s="211"/>
    </row>
    <row r="2854" spans="1:16" x14ac:dyDescent="0.25">
      <c r="A2854" s="189" t="s">
        <v>9214</v>
      </c>
      <c r="B2854" s="189" t="s">
        <v>9298</v>
      </c>
      <c r="C2854" s="189" t="s">
        <v>358</v>
      </c>
      <c r="D2854" t="s">
        <v>294</v>
      </c>
      <c r="E2854" t="s">
        <v>298</v>
      </c>
      <c r="F2854" s="42" t="s">
        <v>360</v>
      </c>
      <c r="H2854" s="211"/>
      <c r="I2854" s="211"/>
      <c r="J2854" s="211"/>
      <c r="K2854" s="211"/>
      <c r="L2854" s="211"/>
      <c r="M2854" s="211"/>
      <c r="N2854" s="211"/>
      <c r="O2854" s="211"/>
      <c r="P2854" s="211"/>
    </row>
    <row r="2855" spans="1:16" x14ac:dyDescent="0.25">
      <c r="A2855" s="189" t="s">
        <v>9214</v>
      </c>
      <c r="B2855" s="189" t="s">
        <v>9299</v>
      </c>
      <c r="C2855" s="189" t="s">
        <v>358</v>
      </c>
      <c r="D2855" t="s">
        <v>296</v>
      </c>
      <c r="E2855" t="s">
        <v>336</v>
      </c>
      <c r="F2855" s="42" t="s">
        <v>360</v>
      </c>
      <c r="H2855" s="211"/>
      <c r="I2855" s="211"/>
      <c r="J2855" s="211"/>
      <c r="K2855" s="211"/>
      <c r="L2855" s="211"/>
      <c r="M2855" s="211"/>
      <c r="N2855" s="211"/>
      <c r="O2855" s="211"/>
      <c r="P2855" s="211"/>
    </row>
    <row r="2856" spans="1:16" x14ac:dyDescent="0.25">
      <c r="A2856" s="189" t="s">
        <v>9300</v>
      </c>
      <c r="B2856" s="189" t="s">
        <v>9301</v>
      </c>
      <c r="C2856" s="189" t="s">
        <v>358</v>
      </c>
      <c r="D2856" t="s">
        <v>294</v>
      </c>
      <c r="E2856" t="s">
        <v>351</v>
      </c>
      <c r="F2856" s="42" t="s">
        <v>150</v>
      </c>
      <c r="H2856" s="211"/>
      <c r="I2856" s="211"/>
      <c r="J2856" s="211"/>
      <c r="K2856" s="211"/>
      <c r="L2856" s="211"/>
      <c r="M2856" s="211"/>
      <c r="N2856" s="211"/>
      <c r="O2856" s="211"/>
      <c r="P2856" s="211"/>
    </row>
    <row r="2857" spans="1:16" x14ac:dyDescent="0.25">
      <c r="A2857" s="189" t="s">
        <v>9300</v>
      </c>
      <c r="B2857" s="189" t="s">
        <v>9302</v>
      </c>
      <c r="C2857" s="189" t="s">
        <v>358</v>
      </c>
      <c r="D2857" t="s">
        <v>294</v>
      </c>
      <c r="E2857" t="s">
        <v>351</v>
      </c>
      <c r="F2857" s="42" t="s">
        <v>150</v>
      </c>
      <c r="H2857" s="211"/>
      <c r="I2857" s="211"/>
      <c r="J2857" s="211"/>
      <c r="K2857" s="211"/>
      <c r="L2857" s="211"/>
      <c r="M2857" s="211"/>
      <c r="N2857" s="211"/>
      <c r="O2857" s="211"/>
      <c r="P2857" s="211"/>
    </row>
    <row r="2858" spans="1:16" x14ac:dyDescent="0.25">
      <c r="A2858" s="189" t="s">
        <v>9300</v>
      </c>
      <c r="B2858" s="189" t="s">
        <v>9303</v>
      </c>
      <c r="C2858" s="189" t="s">
        <v>358</v>
      </c>
      <c r="D2858" t="s">
        <v>294</v>
      </c>
      <c r="E2858" t="s">
        <v>351</v>
      </c>
      <c r="F2858" s="42" t="s">
        <v>150</v>
      </c>
      <c r="H2858" s="211"/>
      <c r="I2858" s="211"/>
      <c r="J2858" s="211"/>
      <c r="K2858" s="211"/>
      <c r="L2858" s="211"/>
      <c r="M2858" s="211"/>
      <c r="N2858" s="211"/>
      <c r="O2858" s="211"/>
      <c r="P2858" s="211"/>
    </row>
    <row r="2859" spans="1:16" x14ac:dyDescent="0.25">
      <c r="A2859" s="189" t="s">
        <v>9300</v>
      </c>
      <c r="B2859" s="189" t="s">
        <v>9304</v>
      </c>
      <c r="C2859" s="189" t="s">
        <v>358</v>
      </c>
      <c r="D2859" t="s">
        <v>294</v>
      </c>
      <c r="E2859" t="s">
        <v>351</v>
      </c>
      <c r="F2859" s="42" t="s">
        <v>150</v>
      </c>
      <c r="H2859" s="211"/>
      <c r="I2859" s="211"/>
      <c r="J2859" s="211"/>
      <c r="K2859" s="211"/>
      <c r="L2859" s="211"/>
      <c r="M2859" s="211"/>
      <c r="N2859" s="211"/>
      <c r="O2859" s="211"/>
      <c r="P2859" s="211"/>
    </row>
    <row r="2860" spans="1:16" x14ac:dyDescent="0.25">
      <c r="A2860" s="189" t="s">
        <v>9300</v>
      </c>
      <c r="B2860" s="189" t="s">
        <v>9305</v>
      </c>
      <c r="C2860" s="189" t="s">
        <v>358</v>
      </c>
      <c r="D2860" t="s">
        <v>328</v>
      </c>
      <c r="E2860" t="s">
        <v>329</v>
      </c>
      <c r="F2860" s="42" t="s">
        <v>150</v>
      </c>
      <c r="H2860" s="211"/>
      <c r="I2860" s="211"/>
      <c r="J2860" s="211"/>
      <c r="K2860" s="211"/>
      <c r="L2860" s="211"/>
      <c r="M2860" s="211"/>
      <c r="N2860" s="211"/>
      <c r="O2860" s="211"/>
      <c r="P2860" s="211"/>
    </row>
    <row r="2861" spans="1:16" x14ac:dyDescent="0.25">
      <c r="A2861" s="189" t="s">
        <v>9300</v>
      </c>
      <c r="B2861" s="189" t="s">
        <v>9306</v>
      </c>
      <c r="C2861" s="189" t="s">
        <v>358</v>
      </c>
      <c r="D2861" t="s">
        <v>328</v>
      </c>
      <c r="E2861" t="s">
        <v>329</v>
      </c>
      <c r="F2861" s="42" t="s">
        <v>360</v>
      </c>
      <c r="H2861" s="211"/>
      <c r="I2861" s="211"/>
      <c r="J2861" s="211"/>
      <c r="K2861" s="211"/>
      <c r="L2861" s="211"/>
      <c r="M2861" s="211"/>
      <c r="N2861" s="211"/>
      <c r="O2861" s="211"/>
      <c r="P2861" s="211"/>
    </row>
    <row r="2862" spans="1:16" x14ac:dyDescent="0.25">
      <c r="A2862" s="189" t="s">
        <v>9300</v>
      </c>
      <c r="B2862" s="189" t="s">
        <v>9307</v>
      </c>
      <c r="C2862" s="189" t="s">
        <v>358</v>
      </c>
      <c r="D2862" t="s">
        <v>328</v>
      </c>
      <c r="E2862" t="s">
        <v>349</v>
      </c>
      <c r="F2862" s="42" t="s">
        <v>150</v>
      </c>
      <c r="H2862" s="211"/>
      <c r="I2862" s="211"/>
      <c r="J2862" s="211"/>
      <c r="K2862" s="211"/>
      <c r="L2862" s="211"/>
      <c r="M2862" s="211"/>
      <c r="N2862" s="211"/>
      <c r="O2862" s="211"/>
      <c r="P2862" s="211"/>
    </row>
    <row r="2863" spans="1:16" x14ac:dyDescent="0.25">
      <c r="A2863" s="189" t="s">
        <v>9300</v>
      </c>
      <c r="B2863" s="189" t="s">
        <v>9308</v>
      </c>
      <c r="C2863" s="189" t="s">
        <v>358</v>
      </c>
      <c r="D2863" t="s">
        <v>328</v>
      </c>
      <c r="E2863" t="s">
        <v>349</v>
      </c>
      <c r="F2863" s="42" t="s">
        <v>150</v>
      </c>
      <c r="H2863" s="211"/>
      <c r="I2863" s="211"/>
      <c r="J2863" s="211"/>
      <c r="K2863" s="211"/>
      <c r="L2863" s="211"/>
      <c r="M2863" s="211"/>
      <c r="N2863" s="211"/>
      <c r="O2863" s="211"/>
      <c r="P2863" s="211"/>
    </row>
    <row r="2864" spans="1:16" x14ac:dyDescent="0.25">
      <c r="A2864" s="189" t="s">
        <v>9300</v>
      </c>
      <c r="B2864" s="189" t="s">
        <v>9309</v>
      </c>
      <c r="C2864" s="189" t="s">
        <v>358</v>
      </c>
      <c r="D2864" t="s">
        <v>328</v>
      </c>
      <c r="E2864" t="s">
        <v>349</v>
      </c>
      <c r="F2864" s="42" t="s">
        <v>150</v>
      </c>
      <c r="H2864" s="211"/>
      <c r="I2864" s="211"/>
      <c r="J2864" s="211"/>
      <c r="K2864" s="211"/>
      <c r="L2864" s="211"/>
      <c r="M2864" s="211"/>
      <c r="N2864" s="211"/>
      <c r="O2864" s="211"/>
      <c r="P2864" s="211"/>
    </row>
    <row r="2865" spans="1:16" x14ac:dyDescent="0.25">
      <c r="A2865" s="189" t="s">
        <v>9300</v>
      </c>
      <c r="B2865" s="189" t="s">
        <v>9310</v>
      </c>
      <c r="C2865" s="189" t="s">
        <v>358</v>
      </c>
      <c r="D2865" t="s">
        <v>292</v>
      </c>
      <c r="E2865" t="s">
        <v>350</v>
      </c>
      <c r="F2865" s="42" t="s">
        <v>360</v>
      </c>
      <c r="H2865" s="211"/>
      <c r="I2865" s="211"/>
      <c r="J2865" s="211"/>
      <c r="K2865" s="211"/>
      <c r="L2865" s="211"/>
      <c r="M2865" s="211"/>
      <c r="N2865" s="211"/>
      <c r="O2865" s="211"/>
      <c r="P2865" s="211"/>
    </row>
    <row r="2866" spans="1:16" x14ac:dyDescent="0.25">
      <c r="A2866" s="189" t="s">
        <v>9300</v>
      </c>
      <c r="B2866" s="189" t="s">
        <v>9311</v>
      </c>
      <c r="C2866" s="189" t="s">
        <v>358</v>
      </c>
      <c r="D2866" t="s">
        <v>328</v>
      </c>
      <c r="E2866" t="s">
        <v>349</v>
      </c>
      <c r="F2866" s="42" t="s">
        <v>150</v>
      </c>
      <c r="H2866" s="211"/>
      <c r="I2866" s="211"/>
      <c r="J2866" s="211"/>
      <c r="K2866" s="211"/>
      <c r="L2866" s="211"/>
      <c r="M2866" s="211"/>
      <c r="N2866" s="211"/>
      <c r="O2866" s="211"/>
      <c r="P2866" s="211"/>
    </row>
    <row r="2867" spans="1:16" x14ac:dyDescent="0.25">
      <c r="A2867" s="189" t="s">
        <v>9300</v>
      </c>
      <c r="B2867" s="189" t="s">
        <v>9312</v>
      </c>
      <c r="C2867" s="189" t="s">
        <v>358</v>
      </c>
      <c r="D2867" t="s">
        <v>328</v>
      </c>
      <c r="E2867" t="s">
        <v>349</v>
      </c>
      <c r="F2867" s="42" t="s">
        <v>150</v>
      </c>
      <c r="H2867" s="211"/>
      <c r="I2867" s="211"/>
      <c r="J2867" s="211"/>
      <c r="K2867" s="211"/>
      <c r="L2867" s="211"/>
      <c r="M2867" s="211"/>
      <c r="N2867" s="211"/>
      <c r="O2867" s="211"/>
      <c r="P2867" s="211"/>
    </row>
    <row r="2868" spans="1:16" x14ac:dyDescent="0.25">
      <c r="A2868" s="189" t="s">
        <v>9300</v>
      </c>
      <c r="B2868" s="189" t="s">
        <v>9313</v>
      </c>
      <c r="C2868" s="189" t="s">
        <v>358</v>
      </c>
      <c r="D2868" t="s">
        <v>339</v>
      </c>
      <c r="E2868" t="s">
        <v>340</v>
      </c>
      <c r="F2868" s="42" t="s">
        <v>360</v>
      </c>
      <c r="H2868" s="211"/>
      <c r="I2868" s="211"/>
      <c r="J2868" s="211"/>
      <c r="K2868" s="211"/>
      <c r="L2868" s="211"/>
      <c r="M2868" s="211"/>
      <c r="N2868" s="211"/>
      <c r="O2868" s="211"/>
      <c r="P2868" s="211"/>
    </row>
    <row r="2869" spans="1:16" x14ac:dyDescent="0.25">
      <c r="A2869" s="189" t="s">
        <v>9300</v>
      </c>
      <c r="B2869" s="189" t="s">
        <v>9314</v>
      </c>
      <c r="C2869" s="189" t="s">
        <v>358</v>
      </c>
      <c r="D2869" t="s">
        <v>328</v>
      </c>
      <c r="E2869" t="s">
        <v>349</v>
      </c>
      <c r="F2869" s="42" t="s">
        <v>360</v>
      </c>
      <c r="H2869" s="211"/>
      <c r="I2869" s="211"/>
      <c r="J2869" s="211"/>
      <c r="K2869" s="211"/>
      <c r="L2869" s="211"/>
      <c r="M2869" s="211"/>
      <c r="N2869" s="211"/>
      <c r="O2869" s="211"/>
      <c r="P2869" s="211"/>
    </row>
    <row r="2870" spans="1:16" x14ac:dyDescent="0.25">
      <c r="A2870" s="189" t="s">
        <v>9300</v>
      </c>
      <c r="B2870" s="189" t="s">
        <v>9315</v>
      </c>
      <c r="C2870" s="189" t="s">
        <v>358</v>
      </c>
      <c r="D2870" t="s">
        <v>301</v>
      </c>
      <c r="E2870" t="s">
        <v>307</v>
      </c>
      <c r="F2870" s="42" t="s">
        <v>360</v>
      </c>
      <c r="H2870" s="211"/>
      <c r="I2870" s="211"/>
      <c r="J2870" s="211"/>
      <c r="K2870" s="211"/>
      <c r="L2870" s="211"/>
      <c r="M2870" s="211"/>
      <c r="N2870" s="211"/>
      <c r="O2870" s="211"/>
      <c r="P2870" s="211"/>
    </row>
    <row r="2871" spans="1:16" x14ac:dyDescent="0.25">
      <c r="A2871" s="189" t="s">
        <v>9300</v>
      </c>
      <c r="B2871" s="189" t="s">
        <v>9316</v>
      </c>
      <c r="C2871" s="189" t="s">
        <v>358</v>
      </c>
      <c r="D2871" t="s">
        <v>328</v>
      </c>
      <c r="E2871" t="s">
        <v>349</v>
      </c>
      <c r="F2871" s="42" t="s">
        <v>360</v>
      </c>
      <c r="H2871" s="211"/>
      <c r="I2871" s="211"/>
      <c r="J2871" s="211"/>
      <c r="K2871" s="211"/>
      <c r="L2871" s="211"/>
      <c r="M2871" s="211"/>
      <c r="N2871" s="211"/>
      <c r="O2871" s="211"/>
      <c r="P2871" s="211"/>
    </row>
    <row r="2872" spans="1:16" x14ac:dyDescent="0.25">
      <c r="A2872" s="189" t="s">
        <v>9300</v>
      </c>
      <c r="B2872" s="189" t="s">
        <v>9317</v>
      </c>
      <c r="C2872" s="189" t="s">
        <v>358</v>
      </c>
      <c r="D2872" t="s">
        <v>328</v>
      </c>
      <c r="E2872" t="s">
        <v>349</v>
      </c>
      <c r="F2872" s="42" t="s">
        <v>360</v>
      </c>
      <c r="H2872" s="211"/>
      <c r="I2872" s="211"/>
      <c r="J2872" s="211"/>
      <c r="K2872" s="211"/>
      <c r="L2872" s="211"/>
      <c r="M2872" s="211"/>
      <c r="N2872" s="211"/>
      <c r="O2872" s="211"/>
      <c r="P2872" s="211"/>
    </row>
    <row r="2873" spans="1:16" x14ac:dyDescent="0.25">
      <c r="A2873" s="189" t="s">
        <v>9300</v>
      </c>
      <c r="B2873" s="189" t="s">
        <v>9318</v>
      </c>
      <c r="C2873" s="189" t="s">
        <v>358</v>
      </c>
      <c r="D2873" t="s">
        <v>328</v>
      </c>
      <c r="E2873" t="s">
        <v>329</v>
      </c>
      <c r="F2873" s="42" t="s">
        <v>360</v>
      </c>
      <c r="H2873" s="211"/>
      <c r="I2873" s="211"/>
      <c r="J2873" s="211"/>
      <c r="K2873" s="211"/>
      <c r="L2873" s="211"/>
      <c r="M2873" s="211"/>
      <c r="N2873" s="211"/>
      <c r="O2873" s="211"/>
      <c r="P2873" s="211"/>
    </row>
    <row r="2874" spans="1:16" x14ac:dyDescent="0.25">
      <c r="A2874" s="189" t="s">
        <v>9300</v>
      </c>
      <c r="B2874" s="189" t="s">
        <v>9319</v>
      </c>
      <c r="C2874" s="189" t="s">
        <v>358</v>
      </c>
      <c r="D2874" t="s">
        <v>294</v>
      </c>
      <c r="E2874" t="s">
        <v>298</v>
      </c>
      <c r="F2874" s="42" t="s">
        <v>360</v>
      </c>
      <c r="H2874" s="211"/>
      <c r="I2874" s="211"/>
      <c r="J2874" s="211"/>
      <c r="K2874" s="211"/>
      <c r="L2874" s="211"/>
      <c r="M2874" s="211"/>
      <c r="N2874" s="211"/>
      <c r="O2874" s="211"/>
      <c r="P2874" s="211"/>
    </row>
    <row r="2875" spans="1:16" x14ac:dyDescent="0.25">
      <c r="A2875" s="189" t="s">
        <v>9300</v>
      </c>
      <c r="B2875" s="189" t="s">
        <v>9320</v>
      </c>
      <c r="C2875" s="189" t="s">
        <v>358</v>
      </c>
      <c r="D2875" t="s">
        <v>294</v>
      </c>
      <c r="E2875" t="s">
        <v>298</v>
      </c>
      <c r="F2875" s="42" t="s">
        <v>360</v>
      </c>
      <c r="H2875" s="211"/>
      <c r="I2875" s="211"/>
      <c r="J2875" s="211"/>
      <c r="K2875" s="211"/>
      <c r="L2875" s="211"/>
      <c r="M2875" s="211"/>
      <c r="N2875" s="211"/>
      <c r="O2875" s="211"/>
      <c r="P2875" s="211"/>
    </row>
    <row r="2876" spans="1:16" x14ac:dyDescent="0.25">
      <c r="A2876" s="189" t="s">
        <v>9300</v>
      </c>
      <c r="B2876" s="189" t="s">
        <v>9321</v>
      </c>
      <c r="C2876" s="189" t="s">
        <v>358</v>
      </c>
      <c r="D2876" t="s">
        <v>294</v>
      </c>
      <c r="E2876" t="s">
        <v>298</v>
      </c>
      <c r="F2876" s="42" t="s">
        <v>360</v>
      </c>
      <c r="H2876" s="211"/>
      <c r="I2876" s="211"/>
      <c r="J2876" s="211"/>
      <c r="K2876" s="211"/>
      <c r="L2876" s="211"/>
      <c r="M2876" s="211"/>
      <c r="N2876" s="211"/>
      <c r="O2876" s="211"/>
      <c r="P2876" s="211"/>
    </row>
    <row r="2877" spans="1:16" x14ac:dyDescent="0.25">
      <c r="A2877" s="189" t="s">
        <v>9300</v>
      </c>
      <c r="B2877" s="189" t="s">
        <v>9322</v>
      </c>
      <c r="C2877" s="189" t="s">
        <v>358</v>
      </c>
      <c r="D2877" t="s">
        <v>294</v>
      </c>
      <c r="E2877" t="s">
        <v>298</v>
      </c>
      <c r="F2877" s="42" t="s">
        <v>360</v>
      </c>
      <c r="H2877" s="211"/>
      <c r="I2877" s="211"/>
      <c r="J2877" s="211"/>
      <c r="K2877" s="211"/>
      <c r="L2877" s="211"/>
      <c r="M2877" s="211"/>
      <c r="N2877" s="211"/>
      <c r="O2877" s="211"/>
      <c r="P2877" s="211"/>
    </row>
    <row r="2878" spans="1:16" x14ac:dyDescent="0.25">
      <c r="A2878" s="189" t="s">
        <v>9300</v>
      </c>
      <c r="B2878" s="189" t="s">
        <v>9323</v>
      </c>
      <c r="C2878" s="189" t="s">
        <v>358</v>
      </c>
      <c r="D2878" t="s">
        <v>294</v>
      </c>
      <c r="E2878" t="s">
        <v>298</v>
      </c>
      <c r="F2878" s="42" t="s">
        <v>360</v>
      </c>
      <c r="H2878" s="211"/>
      <c r="I2878" s="211"/>
      <c r="J2878" s="211"/>
      <c r="K2878" s="211"/>
      <c r="L2878" s="211"/>
      <c r="M2878" s="211"/>
      <c r="N2878" s="211"/>
      <c r="O2878" s="211"/>
      <c r="P2878" s="211"/>
    </row>
    <row r="2879" spans="1:16" x14ac:dyDescent="0.25">
      <c r="A2879" s="189" t="s">
        <v>9300</v>
      </c>
      <c r="B2879" s="189" t="s">
        <v>9324</v>
      </c>
      <c r="C2879" s="189" t="s">
        <v>358</v>
      </c>
      <c r="D2879" t="s">
        <v>294</v>
      </c>
      <c r="E2879" t="s">
        <v>298</v>
      </c>
      <c r="F2879" s="42" t="s">
        <v>360</v>
      </c>
      <c r="H2879" s="211"/>
      <c r="I2879" s="211"/>
      <c r="J2879" s="211"/>
      <c r="K2879" s="211"/>
      <c r="L2879" s="211"/>
      <c r="M2879" s="211"/>
      <c r="N2879" s="211"/>
      <c r="O2879" s="211"/>
      <c r="P2879" s="211"/>
    </row>
    <row r="2880" spans="1:16" x14ac:dyDescent="0.25">
      <c r="A2880" s="189" t="s">
        <v>9300</v>
      </c>
      <c r="B2880" s="189" t="s">
        <v>9325</v>
      </c>
      <c r="C2880" s="189" t="s">
        <v>358</v>
      </c>
      <c r="D2880" t="s">
        <v>294</v>
      </c>
      <c r="E2880" t="s">
        <v>298</v>
      </c>
      <c r="F2880" s="42" t="s">
        <v>360</v>
      </c>
      <c r="H2880" s="211"/>
      <c r="I2880" s="211"/>
      <c r="J2880" s="211"/>
      <c r="K2880" s="211"/>
      <c r="L2880" s="211"/>
      <c r="M2880" s="211"/>
      <c r="N2880" s="211"/>
      <c r="O2880" s="211"/>
      <c r="P2880" s="211"/>
    </row>
    <row r="2881" spans="1:16" x14ac:dyDescent="0.25">
      <c r="A2881" s="189" t="s">
        <v>9300</v>
      </c>
      <c r="B2881" s="189" t="s">
        <v>9326</v>
      </c>
      <c r="C2881" s="189" t="s">
        <v>358</v>
      </c>
      <c r="D2881" t="s">
        <v>294</v>
      </c>
      <c r="E2881" t="s">
        <v>298</v>
      </c>
      <c r="F2881" s="42" t="s">
        <v>360</v>
      </c>
      <c r="H2881" s="211"/>
      <c r="I2881" s="211"/>
      <c r="J2881" s="211"/>
      <c r="K2881" s="211"/>
      <c r="L2881" s="211"/>
      <c r="M2881" s="211"/>
      <c r="N2881" s="211"/>
      <c r="O2881" s="211"/>
      <c r="P2881" s="211"/>
    </row>
    <row r="2882" spans="1:16" x14ac:dyDescent="0.25">
      <c r="A2882" s="189" t="s">
        <v>9300</v>
      </c>
      <c r="B2882" s="189" t="s">
        <v>9327</v>
      </c>
      <c r="C2882" s="189" t="s">
        <v>358</v>
      </c>
      <c r="D2882" t="s">
        <v>328</v>
      </c>
      <c r="E2882" t="s">
        <v>329</v>
      </c>
      <c r="F2882" s="42" t="s">
        <v>360</v>
      </c>
      <c r="H2882" s="211"/>
      <c r="I2882" s="211"/>
      <c r="J2882" s="211"/>
      <c r="K2882" s="211"/>
      <c r="L2882" s="211"/>
      <c r="M2882" s="211"/>
      <c r="N2882" s="211"/>
      <c r="O2882" s="211"/>
      <c r="P2882" s="211"/>
    </row>
    <row r="2883" spans="1:16" x14ac:dyDescent="0.25">
      <c r="A2883" s="189" t="s">
        <v>9300</v>
      </c>
      <c r="B2883" s="189" t="s">
        <v>9328</v>
      </c>
      <c r="C2883" s="189" t="s">
        <v>358</v>
      </c>
      <c r="D2883" t="s">
        <v>294</v>
      </c>
      <c r="E2883" t="s">
        <v>298</v>
      </c>
      <c r="F2883" s="42" t="s">
        <v>360</v>
      </c>
      <c r="H2883" s="211"/>
      <c r="I2883" s="211"/>
      <c r="J2883" s="211"/>
      <c r="K2883" s="211"/>
      <c r="L2883" s="211"/>
      <c r="M2883" s="211"/>
      <c r="N2883" s="211"/>
      <c r="O2883" s="211"/>
      <c r="P2883" s="211"/>
    </row>
    <row r="2884" spans="1:16" x14ac:dyDescent="0.25">
      <c r="A2884" s="189" t="s">
        <v>9300</v>
      </c>
      <c r="B2884" s="189" t="s">
        <v>9329</v>
      </c>
      <c r="C2884" s="189" t="s">
        <v>358</v>
      </c>
      <c r="D2884" t="s">
        <v>296</v>
      </c>
      <c r="E2884" t="s">
        <v>336</v>
      </c>
      <c r="F2884" s="42" t="s">
        <v>150</v>
      </c>
      <c r="H2884" s="211"/>
      <c r="I2884" s="211"/>
      <c r="J2884" s="211"/>
      <c r="K2884" s="211"/>
      <c r="L2884" s="211"/>
      <c r="M2884" s="211"/>
      <c r="N2884" s="211"/>
      <c r="O2884" s="211"/>
      <c r="P2884" s="211"/>
    </row>
    <row r="2885" spans="1:16" x14ac:dyDescent="0.25">
      <c r="A2885" s="189" t="s">
        <v>9300</v>
      </c>
      <c r="B2885" s="189" t="s">
        <v>9330</v>
      </c>
      <c r="C2885" s="189" t="s">
        <v>358</v>
      </c>
      <c r="D2885" t="s">
        <v>296</v>
      </c>
      <c r="E2885" t="s">
        <v>336</v>
      </c>
      <c r="F2885" s="42" t="s">
        <v>150</v>
      </c>
      <c r="H2885" s="211"/>
      <c r="I2885" s="211"/>
      <c r="J2885" s="211"/>
      <c r="K2885" s="211"/>
      <c r="L2885" s="211"/>
      <c r="M2885" s="211"/>
      <c r="N2885" s="211"/>
      <c r="O2885" s="211"/>
      <c r="P2885" s="211"/>
    </row>
    <row r="2886" spans="1:16" x14ac:dyDescent="0.25">
      <c r="A2886" s="189" t="s">
        <v>9300</v>
      </c>
      <c r="B2886" s="189" t="s">
        <v>9331</v>
      </c>
      <c r="C2886" s="189" t="s">
        <v>358</v>
      </c>
      <c r="D2886" t="s">
        <v>294</v>
      </c>
      <c r="E2886" t="s">
        <v>298</v>
      </c>
      <c r="F2886" s="42" t="s">
        <v>360</v>
      </c>
      <c r="H2886" s="211"/>
      <c r="I2886" s="211"/>
      <c r="J2886" s="211"/>
      <c r="K2886" s="211"/>
      <c r="L2886" s="211"/>
      <c r="M2886" s="211"/>
      <c r="N2886" s="211"/>
      <c r="O2886" s="211"/>
      <c r="P2886" s="211"/>
    </row>
    <row r="2887" spans="1:16" x14ac:dyDescent="0.25">
      <c r="A2887" s="189" t="s">
        <v>9300</v>
      </c>
      <c r="B2887" s="189" t="s">
        <v>9332</v>
      </c>
      <c r="C2887" s="189" t="s">
        <v>358</v>
      </c>
      <c r="D2887" t="s">
        <v>328</v>
      </c>
      <c r="E2887" t="s">
        <v>329</v>
      </c>
      <c r="F2887" s="42" t="s">
        <v>150</v>
      </c>
      <c r="H2887" s="211"/>
      <c r="I2887" s="211"/>
      <c r="J2887" s="211"/>
      <c r="K2887" s="211"/>
      <c r="L2887" s="211"/>
      <c r="M2887" s="211"/>
      <c r="N2887" s="211"/>
      <c r="O2887" s="211"/>
      <c r="P2887" s="211"/>
    </row>
    <row r="2888" spans="1:16" x14ac:dyDescent="0.25">
      <c r="A2888" s="189" t="s">
        <v>9300</v>
      </c>
      <c r="B2888" s="189" t="s">
        <v>9333</v>
      </c>
      <c r="C2888" s="189" t="s">
        <v>358</v>
      </c>
      <c r="D2888" t="s">
        <v>296</v>
      </c>
      <c r="E2888" t="s">
        <v>336</v>
      </c>
      <c r="F2888" s="42" t="s">
        <v>150</v>
      </c>
      <c r="H2888" s="211"/>
      <c r="I2888" s="211"/>
      <c r="J2888" s="211"/>
      <c r="K2888" s="211"/>
      <c r="L2888" s="211"/>
      <c r="M2888" s="211"/>
      <c r="N2888" s="211"/>
      <c r="O2888" s="211"/>
      <c r="P2888" s="211"/>
    </row>
    <row r="2889" spans="1:16" x14ac:dyDescent="0.25">
      <c r="A2889" s="189" t="s">
        <v>9300</v>
      </c>
      <c r="B2889" s="189" t="s">
        <v>9334</v>
      </c>
      <c r="C2889" s="189" t="s">
        <v>358</v>
      </c>
      <c r="D2889" t="s">
        <v>296</v>
      </c>
      <c r="E2889" t="s">
        <v>336</v>
      </c>
      <c r="F2889" s="42" t="s">
        <v>360</v>
      </c>
      <c r="H2889" s="211"/>
      <c r="I2889" s="211"/>
      <c r="J2889" s="211"/>
      <c r="K2889" s="211"/>
      <c r="L2889" s="211"/>
      <c r="M2889" s="211"/>
      <c r="N2889" s="211"/>
      <c r="O2889" s="211"/>
      <c r="P2889" s="211"/>
    </row>
    <row r="2890" spans="1:16" x14ac:dyDescent="0.25">
      <c r="A2890" s="189" t="s">
        <v>9300</v>
      </c>
      <c r="B2890" s="189" t="s">
        <v>9335</v>
      </c>
      <c r="C2890" s="189" t="s">
        <v>358</v>
      </c>
      <c r="D2890" t="s">
        <v>294</v>
      </c>
      <c r="E2890" t="s">
        <v>298</v>
      </c>
      <c r="F2890" s="42" t="s">
        <v>360</v>
      </c>
      <c r="H2890" s="211"/>
      <c r="I2890" s="211"/>
      <c r="J2890" s="211"/>
      <c r="K2890" s="211"/>
      <c r="L2890" s="211"/>
      <c r="M2890" s="211"/>
      <c r="N2890" s="211"/>
      <c r="O2890" s="211"/>
      <c r="P2890" s="211"/>
    </row>
    <row r="2891" spans="1:16" x14ac:dyDescent="0.25">
      <c r="A2891" s="189" t="s">
        <v>9300</v>
      </c>
      <c r="B2891" s="189" t="s">
        <v>9336</v>
      </c>
      <c r="C2891" s="189" t="s">
        <v>358</v>
      </c>
      <c r="D2891" t="s">
        <v>294</v>
      </c>
      <c r="E2891" t="s">
        <v>298</v>
      </c>
      <c r="F2891" s="42" t="s">
        <v>360</v>
      </c>
      <c r="H2891" s="211"/>
      <c r="I2891" s="211"/>
      <c r="J2891" s="211"/>
      <c r="K2891" s="211"/>
      <c r="L2891" s="211"/>
      <c r="M2891" s="211"/>
      <c r="N2891" s="211"/>
      <c r="O2891" s="211"/>
      <c r="P2891" s="211"/>
    </row>
    <row r="2892" spans="1:16" x14ac:dyDescent="0.25">
      <c r="A2892" s="189" t="s">
        <v>9300</v>
      </c>
      <c r="B2892" s="189" t="s">
        <v>9337</v>
      </c>
      <c r="C2892" s="189" t="s">
        <v>358</v>
      </c>
      <c r="D2892" t="s">
        <v>296</v>
      </c>
      <c r="E2892" t="s">
        <v>297</v>
      </c>
      <c r="F2892" s="42" t="s">
        <v>150</v>
      </c>
      <c r="H2892" s="211"/>
      <c r="I2892" s="211"/>
      <c r="J2892" s="211"/>
      <c r="K2892" s="211"/>
      <c r="L2892" s="211"/>
      <c r="M2892" s="211"/>
      <c r="N2892" s="211"/>
      <c r="O2892" s="211"/>
      <c r="P2892" s="211"/>
    </row>
    <row r="2893" spans="1:16" x14ac:dyDescent="0.25">
      <c r="A2893" s="189" t="s">
        <v>9300</v>
      </c>
      <c r="B2893" s="189" t="s">
        <v>9338</v>
      </c>
      <c r="C2893" s="189" t="s">
        <v>358</v>
      </c>
      <c r="D2893" t="s">
        <v>328</v>
      </c>
      <c r="E2893" t="s">
        <v>329</v>
      </c>
      <c r="F2893" s="42" t="s">
        <v>360</v>
      </c>
      <c r="H2893" s="211"/>
      <c r="I2893" s="211"/>
      <c r="J2893" s="211"/>
      <c r="K2893" s="211"/>
      <c r="L2893" s="211"/>
      <c r="M2893" s="211"/>
      <c r="N2893" s="211"/>
      <c r="O2893" s="211"/>
      <c r="P2893" s="211"/>
    </row>
    <row r="2894" spans="1:16" x14ac:dyDescent="0.25">
      <c r="A2894" s="189" t="s">
        <v>9300</v>
      </c>
      <c r="B2894" s="189" t="s">
        <v>9339</v>
      </c>
      <c r="C2894" s="189" t="s">
        <v>358</v>
      </c>
      <c r="D2894" t="s">
        <v>328</v>
      </c>
      <c r="E2894" t="s">
        <v>329</v>
      </c>
      <c r="F2894" s="42" t="s">
        <v>360</v>
      </c>
      <c r="H2894" s="211"/>
      <c r="I2894" s="211"/>
      <c r="J2894" s="211"/>
      <c r="K2894" s="211"/>
      <c r="L2894" s="211"/>
      <c r="M2894" s="211"/>
      <c r="N2894" s="211"/>
      <c r="O2894" s="211"/>
      <c r="P2894" s="211"/>
    </row>
    <row r="2895" spans="1:16" x14ac:dyDescent="0.25">
      <c r="A2895" s="189" t="s">
        <v>9300</v>
      </c>
      <c r="B2895" s="189" t="s">
        <v>9340</v>
      </c>
      <c r="C2895" s="189" t="s">
        <v>358</v>
      </c>
      <c r="D2895" t="s">
        <v>328</v>
      </c>
      <c r="E2895" t="s">
        <v>329</v>
      </c>
      <c r="F2895" s="42" t="s">
        <v>360</v>
      </c>
      <c r="H2895" s="211"/>
      <c r="I2895" s="211"/>
      <c r="J2895" s="211"/>
      <c r="K2895" s="211"/>
      <c r="L2895" s="211"/>
      <c r="M2895" s="211"/>
      <c r="N2895" s="211"/>
      <c r="O2895" s="211"/>
      <c r="P2895" s="211"/>
    </row>
    <row r="2896" spans="1:16" x14ac:dyDescent="0.25">
      <c r="A2896" s="189" t="s">
        <v>9300</v>
      </c>
      <c r="B2896" s="189" t="s">
        <v>9341</v>
      </c>
      <c r="C2896" s="189" t="s">
        <v>358</v>
      </c>
      <c r="D2896" t="s">
        <v>328</v>
      </c>
      <c r="E2896" t="s">
        <v>329</v>
      </c>
      <c r="F2896" s="42" t="s">
        <v>150</v>
      </c>
      <c r="H2896" s="211"/>
      <c r="I2896" s="211"/>
      <c r="J2896" s="211"/>
      <c r="K2896" s="211"/>
      <c r="L2896" s="211"/>
      <c r="M2896" s="211"/>
      <c r="N2896" s="211"/>
      <c r="O2896" s="211"/>
      <c r="P2896" s="211"/>
    </row>
    <row r="2897" spans="1:16" x14ac:dyDescent="0.25">
      <c r="A2897" s="189" t="s">
        <v>9300</v>
      </c>
      <c r="B2897" s="189" t="s">
        <v>9342</v>
      </c>
      <c r="C2897" s="189" t="s">
        <v>358</v>
      </c>
      <c r="D2897" t="s">
        <v>294</v>
      </c>
      <c r="E2897" t="s">
        <v>298</v>
      </c>
      <c r="F2897" s="42" t="s">
        <v>360</v>
      </c>
      <c r="H2897" s="211"/>
      <c r="I2897" s="211"/>
      <c r="J2897" s="211"/>
      <c r="K2897" s="211"/>
      <c r="L2897" s="211"/>
      <c r="M2897" s="211"/>
      <c r="N2897" s="211"/>
      <c r="O2897" s="211"/>
      <c r="P2897" s="211"/>
    </row>
    <row r="2898" spans="1:16" x14ac:dyDescent="0.25">
      <c r="A2898" s="189" t="s">
        <v>9300</v>
      </c>
      <c r="B2898" s="189" t="s">
        <v>9343</v>
      </c>
      <c r="C2898" s="189" t="s">
        <v>358</v>
      </c>
      <c r="D2898" t="s">
        <v>328</v>
      </c>
      <c r="E2898" t="s">
        <v>349</v>
      </c>
      <c r="F2898" s="42" t="s">
        <v>360</v>
      </c>
      <c r="H2898" s="211"/>
      <c r="I2898" s="211"/>
      <c r="J2898" s="211"/>
      <c r="K2898" s="211"/>
      <c r="L2898" s="211"/>
      <c r="M2898" s="211"/>
      <c r="N2898" s="211"/>
      <c r="O2898" s="211"/>
      <c r="P2898" s="211"/>
    </row>
    <row r="2899" spans="1:16" x14ac:dyDescent="0.25">
      <c r="A2899" s="189" t="s">
        <v>9300</v>
      </c>
      <c r="B2899" s="189" t="s">
        <v>9344</v>
      </c>
      <c r="C2899" s="189" t="s">
        <v>358</v>
      </c>
      <c r="D2899" t="s">
        <v>294</v>
      </c>
      <c r="E2899" t="s">
        <v>298</v>
      </c>
      <c r="F2899" s="42" t="s">
        <v>360</v>
      </c>
      <c r="H2899" s="211"/>
      <c r="I2899" s="211"/>
      <c r="J2899" s="211"/>
      <c r="K2899" s="211"/>
      <c r="L2899" s="211"/>
      <c r="M2899" s="211"/>
      <c r="N2899" s="211"/>
      <c r="O2899" s="211"/>
      <c r="P2899" s="211"/>
    </row>
    <row r="2900" spans="1:16" x14ac:dyDescent="0.25">
      <c r="A2900" s="189" t="s">
        <v>9300</v>
      </c>
      <c r="B2900" s="189" t="s">
        <v>9345</v>
      </c>
      <c r="C2900" s="189" t="s">
        <v>358</v>
      </c>
      <c r="D2900" t="s">
        <v>328</v>
      </c>
      <c r="E2900" t="s">
        <v>329</v>
      </c>
      <c r="F2900" s="42" t="s">
        <v>360</v>
      </c>
      <c r="H2900" s="211"/>
      <c r="I2900" s="211"/>
      <c r="J2900" s="211"/>
      <c r="K2900" s="211"/>
      <c r="L2900" s="211"/>
      <c r="M2900" s="211"/>
      <c r="N2900" s="211"/>
      <c r="O2900" s="211"/>
      <c r="P2900" s="211"/>
    </row>
    <row r="2901" spans="1:16" x14ac:dyDescent="0.25">
      <c r="A2901" s="189" t="s">
        <v>9300</v>
      </c>
      <c r="B2901" s="189" t="s">
        <v>9346</v>
      </c>
      <c r="C2901" s="189" t="s">
        <v>358</v>
      </c>
      <c r="D2901" t="s">
        <v>328</v>
      </c>
      <c r="E2901" t="s">
        <v>329</v>
      </c>
      <c r="F2901" s="42" t="s">
        <v>360</v>
      </c>
      <c r="H2901" s="211"/>
      <c r="I2901" s="211"/>
      <c r="J2901" s="211"/>
      <c r="K2901" s="211"/>
      <c r="L2901" s="211"/>
      <c r="M2901" s="211"/>
      <c r="N2901" s="211"/>
      <c r="O2901" s="211"/>
      <c r="P2901" s="211"/>
    </row>
    <row r="2902" spans="1:16" x14ac:dyDescent="0.25">
      <c r="A2902" s="189" t="s">
        <v>9300</v>
      </c>
      <c r="B2902" s="189" t="s">
        <v>9347</v>
      </c>
      <c r="C2902" s="189" t="s">
        <v>358</v>
      </c>
      <c r="D2902" t="s">
        <v>328</v>
      </c>
      <c r="E2902" t="s">
        <v>329</v>
      </c>
      <c r="F2902" s="42" t="s">
        <v>150</v>
      </c>
      <c r="H2902" s="211"/>
      <c r="I2902" s="211"/>
      <c r="J2902" s="211"/>
      <c r="K2902" s="211"/>
      <c r="L2902" s="211"/>
      <c r="M2902" s="211"/>
      <c r="N2902" s="211"/>
      <c r="O2902" s="211"/>
      <c r="P2902" s="211"/>
    </row>
    <row r="2903" spans="1:16" x14ac:dyDescent="0.25">
      <c r="A2903" s="189" t="s">
        <v>9300</v>
      </c>
      <c r="B2903" s="189" t="s">
        <v>9348</v>
      </c>
      <c r="C2903" s="189" t="s">
        <v>358</v>
      </c>
      <c r="D2903" t="s">
        <v>296</v>
      </c>
      <c r="E2903" t="s">
        <v>336</v>
      </c>
      <c r="F2903" s="42" t="s">
        <v>150</v>
      </c>
      <c r="H2903" s="211"/>
      <c r="I2903" s="211"/>
      <c r="J2903" s="211"/>
      <c r="K2903" s="211"/>
      <c r="L2903" s="211"/>
      <c r="M2903" s="211"/>
      <c r="N2903" s="211"/>
      <c r="O2903" s="211"/>
      <c r="P2903" s="211"/>
    </row>
    <row r="2904" spans="1:16" x14ac:dyDescent="0.25">
      <c r="A2904" s="189" t="s">
        <v>9300</v>
      </c>
      <c r="B2904" s="189" t="s">
        <v>9349</v>
      </c>
      <c r="C2904" s="189" t="s">
        <v>358</v>
      </c>
      <c r="D2904" t="s">
        <v>328</v>
      </c>
      <c r="E2904" t="s">
        <v>349</v>
      </c>
      <c r="F2904" s="42" t="s">
        <v>360</v>
      </c>
      <c r="H2904" s="211"/>
      <c r="I2904" s="211"/>
      <c r="J2904" s="211"/>
      <c r="K2904" s="211"/>
      <c r="L2904" s="211"/>
      <c r="M2904" s="211"/>
      <c r="N2904" s="211"/>
      <c r="O2904" s="211"/>
      <c r="P2904" s="211"/>
    </row>
    <row r="2905" spans="1:16" x14ac:dyDescent="0.25">
      <c r="A2905" s="189" t="s">
        <v>9300</v>
      </c>
      <c r="B2905" s="189" t="s">
        <v>9350</v>
      </c>
      <c r="C2905" s="189" t="s">
        <v>358</v>
      </c>
      <c r="D2905" t="s">
        <v>296</v>
      </c>
      <c r="E2905" t="s">
        <v>336</v>
      </c>
      <c r="F2905" s="42" t="s">
        <v>150</v>
      </c>
      <c r="H2905" s="211"/>
      <c r="I2905" s="211"/>
      <c r="J2905" s="211"/>
      <c r="K2905" s="211"/>
      <c r="L2905" s="211"/>
      <c r="M2905" s="211"/>
      <c r="N2905" s="211"/>
      <c r="O2905" s="211"/>
      <c r="P2905" s="211"/>
    </row>
    <row r="2906" spans="1:16" x14ac:dyDescent="0.25">
      <c r="A2906" s="189" t="s">
        <v>9300</v>
      </c>
      <c r="B2906" s="189" t="s">
        <v>9351</v>
      </c>
      <c r="C2906" s="189" t="s">
        <v>358</v>
      </c>
      <c r="D2906" t="s">
        <v>328</v>
      </c>
      <c r="E2906" t="s">
        <v>349</v>
      </c>
      <c r="F2906" s="42" t="s">
        <v>360</v>
      </c>
      <c r="H2906" s="211"/>
      <c r="I2906" s="211"/>
      <c r="J2906" s="211"/>
      <c r="K2906" s="211"/>
      <c r="L2906" s="211"/>
      <c r="M2906" s="211"/>
      <c r="N2906" s="211"/>
      <c r="O2906" s="211"/>
      <c r="P2906" s="211"/>
    </row>
    <row r="2907" spans="1:16" x14ac:dyDescent="0.25">
      <c r="A2907" s="189" t="s">
        <v>9300</v>
      </c>
      <c r="B2907" s="189" t="s">
        <v>9352</v>
      </c>
      <c r="C2907" s="189" t="s">
        <v>358</v>
      </c>
      <c r="D2907" t="s">
        <v>328</v>
      </c>
      <c r="E2907" t="s">
        <v>329</v>
      </c>
      <c r="F2907" s="42" t="s">
        <v>150</v>
      </c>
      <c r="H2907" s="211"/>
      <c r="I2907" s="211"/>
      <c r="J2907" s="211"/>
      <c r="K2907" s="211"/>
      <c r="L2907" s="211"/>
      <c r="M2907" s="211"/>
      <c r="N2907" s="211"/>
      <c r="O2907" s="211"/>
      <c r="P2907" s="211"/>
    </row>
    <row r="2908" spans="1:16" x14ac:dyDescent="0.25">
      <c r="A2908" s="189" t="s">
        <v>9300</v>
      </c>
      <c r="B2908" s="189" t="s">
        <v>9353</v>
      </c>
      <c r="C2908" s="189" t="s">
        <v>358</v>
      </c>
      <c r="D2908" t="s">
        <v>328</v>
      </c>
      <c r="E2908" t="s">
        <v>329</v>
      </c>
      <c r="F2908" s="42" t="s">
        <v>150</v>
      </c>
      <c r="H2908" s="211"/>
      <c r="I2908" s="211"/>
      <c r="J2908" s="211"/>
      <c r="K2908" s="211"/>
      <c r="L2908" s="211"/>
      <c r="M2908" s="211"/>
      <c r="N2908" s="211"/>
      <c r="O2908" s="211"/>
      <c r="P2908" s="211"/>
    </row>
    <row r="2909" spans="1:16" x14ac:dyDescent="0.25">
      <c r="A2909" s="189" t="s">
        <v>9300</v>
      </c>
      <c r="B2909" s="189" t="s">
        <v>9354</v>
      </c>
      <c r="C2909" s="189" t="s">
        <v>358</v>
      </c>
      <c r="D2909" t="s">
        <v>328</v>
      </c>
      <c r="E2909" t="s">
        <v>329</v>
      </c>
      <c r="F2909" s="42" t="s">
        <v>360</v>
      </c>
      <c r="H2909" s="211"/>
      <c r="I2909" s="211"/>
      <c r="J2909" s="211"/>
      <c r="K2909" s="211"/>
      <c r="L2909" s="211"/>
      <c r="M2909" s="211"/>
      <c r="N2909" s="211"/>
      <c r="O2909" s="211"/>
      <c r="P2909" s="211"/>
    </row>
    <row r="2910" spans="1:16" x14ac:dyDescent="0.25">
      <c r="A2910" s="189" t="s">
        <v>9300</v>
      </c>
      <c r="B2910" s="189" t="s">
        <v>9355</v>
      </c>
      <c r="C2910" s="189" t="s">
        <v>358</v>
      </c>
      <c r="D2910" t="s">
        <v>328</v>
      </c>
      <c r="E2910" t="s">
        <v>329</v>
      </c>
      <c r="F2910" s="42" t="s">
        <v>360</v>
      </c>
      <c r="H2910" s="211"/>
      <c r="I2910" s="211"/>
      <c r="J2910" s="211"/>
      <c r="K2910" s="211"/>
      <c r="L2910" s="211"/>
      <c r="M2910" s="211"/>
      <c r="N2910" s="211"/>
      <c r="O2910" s="211"/>
      <c r="P2910" s="211"/>
    </row>
    <row r="2911" spans="1:16" x14ac:dyDescent="0.25">
      <c r="A2911" s="189" t="s">
        <v>9300</v>
      </c>
      <c r="B2911" s="189" t="s">
        <v>9356</v>
      </c>
      <c r="C2911" s="189" t="s">
        <v>358</v>
      </c>
      <c r="D2911" t="s">
        <v>328</v>
      </c>
      <c r="E2911" t="s">
        <v>329</v>
      </c>
      <c r="F2911" s="42" t="s">
        <v>360</v>
      </c>
      <c r="H2911" s="211"/>
      <c r="I2911" s="211"/>
      <c r="J2911" s="211"/>
      <c r="K2911" s="211"/>
      <c r="L2911" s="211"/>
      <c r="M2911" s="211"/>
      <c r="N2911" s="211"/>
      <c r="O2911" s="211"/>
      <c r="P2911" s="211"/>
    </row>
    <row r="2912" spans="1:16" x14ac:dyDescent="0.25">
      <c r="A2912" s="189" t="s">
        <v>9300</v>
      </c>
      <c r="B2912" s="189" t="s">
        <v>9357</v>
      </c>
      <c r="C2912" s="189" t="s">
        <v>358</v>
      </c>
      <c r="D2912" t="s">
        <v>294</v>
      </c>
      <c r="E2912" t="s">
        <v>298</v>
      </c>
      <c r="F2912" s="42" t="s">
        <v>360</v>
      </c>
      <c r="H2912" s="211"/>
      <c r="I2912" s="211"/>
      <c r="J2912" s="211"/>
      <c r="K2912" s="211"/>
      <c r="L2912" s="211"/>
      <c r="M2912" s="211"/>
      <c r="N2912" s="211"/>
      <c r="O2912" s="211"/>
      <c r="P2912" s="211"/>
    </row>
    <row r="2913" spans="1:16" x14ac:dyDescent="0.25">
      <c r="A2913" s="189" t="s">
        <v>9300</v>
      </c>
      <c r="B2913" s="189" t="s">
        <v>9358</v>
      </c>
      <c r="C2913" s="189" t="s">
        <v>358</v>
      </c>
      <c r="D2913" t="s">
        <v>296</v>
      </c>
      <c r="E2913" t="s">
        <v>336</v>
      </c>
      <c r="F2913" s="42" t="s">
        <v>150</v>
      </c>
      <c r="H2913" s="211"/>
      <c r="I2913" s="211"/>
      <c r="J2913" s="211"/>
      <c r="K2913" s="211"/>
      <c r="L2913" s="211"/>
      <c r="M2913" s="211"/>
      <c r="N2913" s="211"/>
      <c r="O2913" s="211"/>
      <c r="P2913" s="211"/>
    </row>
    <row r="2914" spans="1:16" x14ac:dyDescent="0.25">
      <c r="A2914" s="189" t="s">
        <v>9300</v>
      </c>
      <c r="B2914" s="189" t="s">
        <v>9359</v>
      </c>
      <c r="C2914" s="189" t="s">
        <v>358</v>
      </c>
      <c r="D2914" t="s">
        <v>294</v>
      </c>
      <c r="E2914" t="s">
        <v>298</v>
      </c>
      <c r="F2914" s="42" t="s">
        <v>360</v>
      </c>
      <c r="H2914" s="211"/>
      <c r="I2914" s="211"/>
      <c r="J2914" s="211"/>
      <c r="K2914" s="211"/>
      <c r="L2914" s="211"/>
      <c r="M2914" s="211"/>
      <c r="N2914" s="211"/>
      <c r="O2914" s="211"/>
      <c r="P2914" s="211"/>
    </row>
    <row r="2915" spans="1:16" x14ac:dyDescent="0.25">
      <c r="A2915" s="189" t="s">
        <v>9300</v>
      </c>
      <c r="B2915" s="189" t="s">
        <v>9360</v>
      </c>
      <c r="C2915" s="189" t="s">
        <v>358</v>
      </c>
      <c r="D2915" t="s">
        <v>328</v>
      </c>
      <c r="E2915" t="s">
        <v>329</v>
      </c>
      <c r="F2915" s="42" t="s">
        <v>360</v>
      </c>
      <c r="H2915" s="211"/>
      <c r="I2915" s="211"/>
      <c r="J2915" s="211"/>
      <c r="K2915" s="211"/>
      <c r="L2915" s="211"/>
      <c r="M2915" s="211"/>
      <c r="N2915" s="211"/>
      <c r="O2915" s="211"/>
      <c r="P2915" s="211"/>
    </row>
    <row r="2916" spans="1:16" x14ac:dyDescent="0.25">
      <c r="A2916" s="189" t="s">
        <v>9300</v>
      </c>
      <c r="B2916" s="189" t="s">
        <v>9361</v>
      </c>
      <c r="C2916" s="189" t="s">
        <v>358</v>
      </c>
      <c r="D2916" t="s">
        <v>328</v>
      </c>
      <c r="E2916" t="s">
        <v>329</v>
      </c>
      <c r="F2916" s="42" t="s">
        <v>360</v>
      </c>
      <c r="H2916" s="211"/>
      <c r="I2916" s="211"/>
      <c r="J2916" s="211"/>
      <c r="K2916" s="211"/>
      <c r="L2916" s="211"/>
      <c r="M2916" s="211"/>
      <c r="N2916" s="211"/>
      <c r="O2916" s="211"/>
      <c r="P2916" s="211"/>
    </row>
    <row r="2917" spans="1:16" x14ac:dyDescent="0.25">
      <c r="A2917" s="189" t="s">
        <v>9300</v>
      </c>
      <c r="B2917" s="189" t="s">
        <v>9362</v>
      </c>
      <c r="C2917" s="189" t="s">
        <v>358</v>
      </c>
      <c r="D2917" t="s">
        <v>296</v>
      </c>
      <c r="E2917" t="s">
        <v>336</v>
      </c>
      <c r="F2917" s="42" t="s">
        <v>360</v>
      </c>
      <c r="H2917" s="211"/>
      <c r="I2917" s="211"/>
      <c r="J2917" s="211"/>
      <c r="K2917" s="211"/>
      <c r="L2917" s="211"/>
      <c r="M2917" s="211"/>
      <c r="N2917" s="211"/>
      <c r="O2917" s="211"/>
      <c r="P2917" s="211"/>
    </row>
    <row r="2918" spans="1:16" x14ac:dyDescent="0.25">
      <c r="A2918" s="189" t="s">
        <v>9300</v>
      </c>
      <c r="B2918" s="189" t="s">
        <v>9363</v>
      </c>
      <c r="C2918" s="189" t="s">
        <v>358</v>
      </c>
      <c r="D2918" t="s">
        <v>328</v>
      </c>
      <c r="E2918" t="s">
        <v>329</v>
      </c>
      <c r="F2918" s="42" t="s">
        <v>360</v>
      </c>
      <c r="H2918" s="211"/>
      <c r="I2918" s="211"/>
      <c r="J2918" s="211"/>
      <c r="K2918" s="211"/>
      <c r="L2918" s="211"/>
      <c r="M2918" s="211"/>
      <c r="N2918" s="211"/>
      <c r="O2918" s="211"/>
      <c r="P2918" s="211"/>
    </row>
    <row r="2919" spans="1:16" x14ac:dyDescent="0.25">
      <c r="A2919" s="189" t="s">
        <v>9300</v>
      </c>
      <c r="B2919" s="189" t="s">
        <v>9364</v>
      </c>
      <c r="C2919" s="189" t="s">
        <v>358</v>
      </c>
      <c r="D2919" t="s">
        <v>328</v>
      </c>
      <c r="E2919" t="s">
        <v>329</v>
      </c>
      <c r="F2919" s="42" t="s">
        <v>360</v>
      </c>
      <c r="H2919" s="211"/>
      <c r="I2919" s="211"/>
      <c r="J2919" s="211"/>
      <c r="K2919" s="211"/>
      <c r="L2919" s="211"/>
      <c r="M2919" s="211"/>
      <c r="N2919" s="211"/>
      <c r="O2919" s="211"/>
      <c r="P2919" s="211"/>
    </row>
    <row r="2920" spans="1:16" x14ac:dyDescent="0.25">
      <c r="A2920" s="189" t="s">
        <v>9300</v>
      </c>
      <c r="B2920" s="189" t="s">
        <v>9365</v>
      </c>
      <c r="C2920" s="189" t="s">
        <v>358</v>
      </c>
      <c r="D2920" t="s">
        <v>328</v>
      </c>
      <c r="E2920" t="s">
        <v>329</v>
      </c>
      <c r="F2920" s="42" t="s">
        <v>360</v>
      </c>
      <c r="H2920" s="211"/>
      <c r="I2920" s="211"/>
      <c r="J2920" s="211"/>
      <c r="K2920" s="211"/>
      <c r="L2920" s="211"/>
      <c r="M2920" s="211"/>
      <c r="N2920" s="211"/>
      <c r="O2920" s="211"/>
      <c r="P2920" s="211"/>
    </row>
    <row r="2921" spans="1:16" x14ac:dyDescent="0.25">
      <c r="A2921" s="189" t="s">
        <v>9300</v>
      </c>
      <c r="B2921" s="189" t="s">
        <v>9366</v>
      </c>
      <c r="C2921" s="189" t="s">
        <v>358</v>
      </c>
      <c r="D2921" t="s">
        <v>296</v>
      </c>
      <c r="E2921" t="s">
        <v>336</v>
      </c>
      <c r="F2921" s="42" t="s">
        <v>360</v>
      </c>
      <c r="H2921" s="211"/>
      <c r="I2921" s="211"/>
      <c r="J2921" s="211"/>
      <c r="K2921" s="211"/>
      <c r="L2921" s="211"/>
      <c r="M2921" s="211"/>
      <c r="N2921" s="211"/>
      <c r="O2921" s="211"/>
      <c r="P2921" s="211"/>
    </row>
    <row r="2922" spans="1:16" x14ac:dyDescent="0.25">
      <c r="A2922" s="189" t="s">
        <v>9300</v>
      </c>
      <c r="B2922" s="189" t="s">
        <v>9367</v>
      </c>
      <c r="C2922" s="189" t="s">
        <v>358</v>
      </c>
      <c r="D2922" t="s">
        <v>339</v>
      </c>
      <c r="E2922" t="s">
        <v>340</v>
      </c>
      <c r="F2922" s="42" t="s">
        <v>360</v>
      </c>
      <c r="H2922" s="211"/>
      <c r="I2922" s="211"/>
      <c r="J2922" s="211"/>
      <c r="K2922" s="211"/>
      <c r="L2922" s="211"/>
      <c r="M2922" s="211"/>
      <c r="N2922" s="211"/>
      <c r="O2922" s="211"/>
      <c r="P2922" s="211"/>
    </row>
    <row r="2923" spans="1:16" x14ac:dyDescent="0.25">
      <c r="A2923" s="189" t="s">
        <v>9300</v>
      </c>
      <c r="B2923" s="189" t="s">
        <v>9368</v>
      </c>
      <c r="C2923" s="189" t="s">
        <v>358</v>
      </c>
      <c r="D2923" t="s">
        <v>328</v>
      </c>
      <c r="E2923" t="s">
        <v>329</v>
      </c>
      <c r="F2923" s="42" t="s">
        <v>360</v>
      </c>
      <c r="H2923" s="211"/>
      <c r="I2923" s="211"/>
      <c r="J2923" s="211"/>
      <c r="K2923" s="211"/>
      <c r="L2923" s="211"/>
      <c r="M2923" s="211"/>
      <c r="N2923" s="211"/>
      <c r="O2923" s="211"/>
      <c r="P2923" s="211"/>
    </row>
    <row r="2924" spans="1:16" x14ac:dyDescent="0.25">
      <c r="A2924" s="189" t="s">
        <v>9300</v>
      </c>
      <c r="B2924" s="189" t="s">
        <v>9369</v>
      </c>
      <c r="C2924" s="189" t="s">
        <v>358</v>
      </c>
      <c r="D2924" t="s">
        <v>328</v>
      </c>
      <c r="E2924" t="s">
        <v>329</v>
      </c>
      <c r="F2924" s="42" t="s">
        <v>360</v>
      </c>
      <c r="H2924" s="211"/>
      <c r="I2924" s="211"/>
      <c r="J2924" s="211"/>
      <c r="K2924" s="211"/>
      <c r="L2924" s="211"/>
      <c r="M2924" s="211"/>
      <c r="N2924" s="211"/>
      <c r="O2924" s="211"/>
      <c r="P2924" s="211"/>
    </row>
    <row r="2925" spans="1:16" x14ac:dyDescent="0.25">
      <c r="A2925" s="189" t="s">
        <v>9300</v>
      </c>
      <c r="B2925" s="189" t="s">
        <v>9370</v>
      </c>
      <c r="C2925" s="189" t="s">
        <v>358</v>
      </c>
      <c r="D2925" t="s">
        <v>328</v>
      </c>
      <c r="E2925" t="s">
        <v>329</v>
      </c>
      <c r="F2925" s="42" t="s">
        <v>360</v>
      </c>
      <c r="H2925" s="211"/>
      <c r="I2925" s="211"/>
      <c r="J2925" s="211"/>
      <c r="K2925" s="211"/>
      <c r="L2925" s="211"/>
      <c r="M2925" s="211"/>
      <c r="N2925" s="211"/>
      <c r="O2925" s="211"/>
      <c r="P2925" s="211"/>
    </row>
    <row r="2926" spans="1:16" x14ac:dyDescent="0.25">
      <c r="A2926" s="189" t="s">
        <v>9300</v>
      </c>
      <c r="B2926" s="189" t="s">
        <v>9371</v>
      </c>
      <c r="C2926" s="189" t="s">
        <v>358</v>
      </c>
      <c r="D2926" t="s">
        <v>328</v>
      </c>
      <c r="E2926" t="s">
        <v>329</v>
      </c>
      <c r="F2926" s="42" t="s">
        <v>360</v>
      </c>
      <c r="H2926" s="211"/>
      <c r="I2926" s="211"/>
      <c r="J2926" s="211"/>
      <c r="K2926" s="211"/>
      <c r="L2926" s="211"/>
      <c r="M2926" s="211"/>
      <c r="N2926" s="211"/>
      <c r="O2926" s="211"/>
      <c r="P2926" s="211"/>
    </row>
    <row r="2927" spans="1:16" x14ac:dyDescent="0.25">
      <c r="A2927" s="189" t="s">
        <v>9300</v>
      </c>
      <c r="B2927" s="189" t="s">
        <v>9372</v>
      </c>
      <c r="C2927" s="189" t="s">
        <v>358</v>
      </c>
      <c r="D2927" t="s">
        <v>294</v>
      </c>
      <c r="E2927" t="s">
        <v>298</v>
      </c>
      <c r="F2927" s="42" t="s">
        <v>150</v>
      </c>
      <c r="H2927" s="211"/>
      <c r="I2927" s="211"/>
      <c r="J2927" s="211"/>
      <c r="K2927" s="211"/>
      <c r="L2927" s="211"/>
      <c r="M2927" s="211"/>
      <c r="N2927" s="211"/>
      <c r="O2927" s="211"/>
      <c r="P2927" s="211"/>
    </row>
    <row r="2928" spans="1:16" x14ac:dyDescent="0.25">
      <c r="A2928" s="189" t="s">
        <v>9300</v>
      </c>
      <c r="B2928" s="189" t="s">
        <v>9373</v>
      </c>
      <c r="C2928" s="189" t="s">
        <v>358</v>
      </c>
      <c r="D2928" t="s">
        <v>301</v>
      </c>
      <c r="E2928" t="s">
        <v>344</v>
      </c>
      <c r="F2928" s="42" t="s">
        <v>360</v>
      </c>
      <c r="H2928" s="211"/>
      <c r="I2928" s="211"/>
      <c r="J2928" s="211"/>
      <c r="K2928" s="211"/>
      <c r="L2928" s="211"/>
      <c r="M2928" s="211"/>
      <c r="N2928" s="211"/>
      <c r="O2928" s="211"/>
      <c r="P2928" s="211"/>
    </row>
    <row r="2929" spans="1:16" x14ac:dyDescent="0.25">
      <c r="A2929" s="189" t="s">
        <v>9300</v>
      </c>
      <c r="B2929" s="189" t="s">
        <v>9374</v>
      </c>
      <c r="C2929" s="189" t="s">
        <v>358</v>
      </c>
      <c r="D2929" t="s">
        <v>328</v>
      </c>
      <c r="E2929" t="s">
        <v>329</v>
      </c>
      <c r="F2929" s="42" t="s">
        <v>360</v>
      </c>
      <c r="H2929" s="211"/>
      <c r="I2929" s="211"/>
      <c r="J2929" s="211"/>
      <c r="K2929" s="211"/>
      <c r="L2929" s="211"/>
      <c r="M2929" s="211"/>
      <c r="N2929" s="211"/>
      <c r="O2929" s="211"/>
      <c r="P2929" s="211"/>
    </row>
    <row r="2930" spans="1:16" x14ac:dyDescent="0.25">
      <c r="A2930" s="189" t="s">
        <v>9300</v>
      </c>
      <c r="B2930" s="189" t="s">
        <v>9375</v>
      </c>
      <c r="C2930" s="189" t="s">
        <v>358</v>
      </c>
      <c r="D2930" t="s">
        <v>296</v>
      </c>
      <c r="E2930" t="s">
        <v>336</v>
      </c>
      <c r="F2930" s="42" t="s">
        <v>150</v>
      </c>
      <c r="H2930" s="211"/>
      <c r="I2930" s="211"/>
      <c r="J2930" s="211"/>
      <c r="K2930" s="211"/>
      <c r="L2930" s="211"/>
      <c r="M2930" s="211"/>
      <c r="N2930" s="211"/>
      <c r="O2930" s="211"/>
      <c r="P2930" s="211"/>
    </row>
    <row r="2931" spans="1:16" x14ac:dyDescent="0.25">
      <c r="A2931" s="189" t="s">
        <v>9300</v>
      </c>
      <c r="B2931" s="189" t="s">
        <v>9376</v>
      </c>
      <c r="C2931" s="189" t="s">
        <v>358</v>
      </c>
      <c r="D2931" t="s">
        <v>328</v>
      </c>
      <c r="E2931" t="s">
        <v>329</v>
      </c>
      <c r="F2931" s="42" t="s">
        <v>150</v>
      </c>
      <c r="H2931" s="211"/>
      <c r="I2931" s="211"/>
      <c r="J2931" s="211"/>
      <c r="K2931" s="211"/>
      <c r="L2931" s="211"/>
      <c r="M2931" s="211"/>
      <c r="N2931" s="211"/>
      <c r="O2931" s="211"/>
      <c r="P2931" s="211"/>
    </row>
    <row r="2932" spans="1:16" x14ac:dyDescent="0.25">
      <c r="A2932" s="189" t="s">
        <v>9300</v>
      </c>
      <c r="B2932" s="189" t="s">
        <v>9377</v>
      </c>
      <c r="C2932" s="189" t="s">
        <v>358</v>
      </c>
      <c r="D2932" t="s">
        <v>328</v>
      </c>
      <c r="E2932" t="s">
        <v>329</v>
      </c>
      <c r="F2932" s="42" t="s">
        <v>150</v>
      </c>
      <c r="H2932" s="211"/>
      <c r="I2932" s="211"/>
      <c r="J2932" s="211"/>
      <c r="K2932" s="211"/>
      <c r="L2932" s="211"/>
      <c r="M2932" s="211"/>
      <c r="N2932" s="211"/>
      <c r="O2932" s="211"/>
      <c r="P2932" s="211"/>
    </row>
    <row r="2933" spans="1:16" x14ac:dyDescent="0.25">
      <c r="A2933" s="189" t="s">
        <v>9300</v>
      </c>
      <c r="B2933" s="189" t="s">
        <v>9378</v>
      </c>
      <c r="C2933" s="189" t="s">
        <v>358</v>
      </c>
      <c r="D2933" t="s">
        <v>328</v>
      </c>
      <c r="E2933" t="s">
        <v>329</v>
      </c>
      <c r="F2933" s="42" t="s">
        <v>150</v>
      </c>
      <c r="H2933" s="211"/>
      <c r="I2933" s="211"/>
      <c r="J2933" s="211"/>
      <c r="K2933" s="211"/>
      <c r="L2933" s="211"/>
      <c r="M2933" s="211"/>
      <c r="N2933" s="211"/>
      <c r="O2933" s="211"/>
      <c r="P2933" s="211"/>
    </row>
    <row r="2934" spans="1:16" x14ac:dyDescent="0.25">
      <c r="A2934" s="189" t="s">
        <v>9300</v>
      </c>
      <c r="B2934" s="189" t="s">
        <v>9379</v>
      </c>
      <c r="C2934" s="189" t="s">
        <v>358</v>
      </c>
      <c r="D2934" t="s">
        <v>295</v>
      </c>
      <c r="E2934" t="s">
        <v>306</v>
      </c>
      <c r="F2934" s="42" t="s">
        <v>150</v>
      </c>
      <c r="H2934" s="211"/>
      <c r="I2934" s="211"/>
      <c r="J2934" s="211"/>
      <c r="K2934" s="211"/>
      <c r="L2934" s="211"/>
      <c r="M2934" s="211"/>
      <c r="N2934" s="211"/>
      <c r="O2934" s="211"/>
      <c r="P2934" s="211"/>
    </row>
    <row r="2935" spans="1:16" x14ac:dyDescent="0.25">
      <c r="A2935" s="189" t="s">
        <v>9300</v>
      </c>
      <c r="B2935" s="189" t="s">
        <v>9380</v>
      </c>
      <c r="C2935" s="189" t="s">
        <v>358</v>
      </c>
      <c r="D2935" t="s">
        <v>296</v>
      </c>
      <c r="E2935" t="s">
        <v>336</v>
      </c>
      <c r="F2935" s="42" t="s">
        <v>150</v>
      </c>
      <c r="H2935" s="211"/>
      <c r="I2935" s="211"/>
      <c r="J2935" s="211"/>
      <c r="K2935" s="211"/>
      <c r="L2935" s="211"/>
      <c r="M2935" s="211"/>
      <c r="N2935" s="211"/>
      <c r="O2935" s="211"/>
      <c r="P2935" s="211"/>
    </row>
    <row r="2936" spans="1:16" x14ac:dyDescent="0.25">
      <c r="A2936" s="189" t="s">
        <v>9300</v>
      </c>
      <c r="B2936" s="189" t="s">
        <v>9381</v>
      </c>
      <c r="C2936" s="189" t="s">
        <v>358</v>
      </c>
      <c r="D2936" t="s">
        <v>296</v>
      </c>
      <c r="E2936" t="s">
        <v>336</v>
      </c>
      <c r="F2936" s="42" t="s">
        <v>360</v>
      </c>
      <c r="H2936" s="211"/>
      <c r="I2936" s="211"/>
      <c r="J2936" s="211"/>
      <c r="K2936" s="211"/>
      <c r="L2936" s="211"/>
      <c r="M2936" s="211"/>
      <c r="N2936" s="211"/>
      <c r="O2936" s="211"/>
      <c r="P2936" s="211"/>
    </row>
    <row r="2937" spans="1:16" x14ac:dyDescent="0.25">
      <c r="A2937" s="189" t="s">
        <v>9300</v>
      </c>
      <c r="B2937" s="189" t="s">
        <v>9382</v>
      </c>
      <c r="C2937" s="189" t="s">
        <v>358</v>
      </c>
      <c r="D2937" t="s">
        <v>296</v>
      </c>
      <c r="E2937" t="s">
        <v>336</v>
      </c>
      <c r="F2937" s="42" t="s">
        <v>150</v>
      </c>
      <c r="H2937" s="211"/>
      <c r="I2937" s="211"/>
      <c r="J2937" s="211"/>
      <c r="K2937" s="211"/>
      <c r="L2937" s="211"/>
      <c r="M2937" s="211"/>
      <c r="N2937" s="211"/>
      <c r="O2937" s="211"/>
      <c r="P2937" s="211"/>
    </row>
    <row r="2938" spans="1:16" x14ac:dyDescent="0.25">
      <c r="A2938" s="189" t="s">
        <v>9300</v>
      </c>
      <c r="B2938" s="189" t="s">
        <v>9383</v>
      </c>
      <c r="C2938" s="189" t="s">
        <v>358</v>
      </c>
      <c r="D2938" t="s">
        <v>328</v>
      </c>
      <c r="E2938" t="s">
        <v>329</v>
      </c>
      <c r="F2938" s="42" t="s">
        <v>150</v>
      </c>
      <c r="H2938" s="211"/>
      <c r="I2938" s="211"/>
      <c r="J2938" s="211"/>
      <c r="K2938" s="211"/>
      <c r="L2938" s="211"/>
      <c r="M2938" s="211"/>
      <c r="N2938" s="211"/>
      <c r="O2938" s="211"/>
      <c r="P2938" s="211"/>
    </row>
    <row r="2939" spans="1:16" x14ac:dyDescent="0.25">
      <c r="A2939" s="189" t="s">
        <v>9300</v>
      </c>
      <c r="B2939" s="189" t="s">
        <v>9384</v>
      </c>
      <c r="C2939" s="189" t="s">
        <v>358</v>
      </c>
      <c r="D2939" t="s">
        <v>296</v>
      </c>
      <c r="E2939" t="s">
        <v>336</v>
      </c>
      <c r="F2939" s="42" t="s">
        <v>150</v>
      </c>
      <c r="H2939" s="211"/>
      <c r="I2939" s="211"/>
      <c r="J2939" s="211"/>
      <c r="K2939" s="211"/>
      <c r="L2939" s="211"/>
      <c r="M2939" s="211"/>
      <c r="N2939" s="211"/>
      <c r="O2939" s="211"/>
      <c r="P2939" s="211"/>
    </row>
    <row r="2940" spans="1:16" x14ac:dyDescent="0.25">
      <c r="A2940" s="189" t="s">
        <v>9300</v>
      </c>
      <c r="B2940" s="189" t="s">
        <v>9385</v>
      </c>
      <c r="C2940" s="189" t="s">
        <v>358</v>
      </c>
      <c r="D2940" t="s">
        <v>296</v>
      </c>
      <c r="E2940" t="s">
        <v>336</v>
      </c>
      <c r="F2940" s="42" t="s">
        <v>150</v>
      </c>
      <c r="H2940" s="211"/>
      <c r="I2940" s="211"/>
      <c r="J2940" s="211"/>
      <c r="K2940" s="211"/>
      <c r="L2940" s="211"/>
      <c r="M2940" s="211"/>
      <c r="N2940" s="211"/>
      <c r="O2940" s="211"/>
      <c r="P2940" s="211"/>
    </row>
    <row r="2941" spans="1:16" x14ac:dyDescent="0.25">
      <c r="A2941" s="189" t="s">
        <v>9300</v>
      </c>
      <c r="B2941" s="189" t="s">
        <v>9386</v>
      </c>
      <c r="C2941" s="189" t="s">
        <v>358</v>
      </c>
      <c r="D2941" t="s">
        <v>296</v>
      </c>
      <c r="E2941" t="s">
        <v>336</v>
      </c>
      <c r="F2941" s="42" t="s">
        <v>150</v>
      </c>
      <c r="H2941" s="211"/>
      <c r="I2941" s="211"/>
      <c r="J2941" s="211"/>
      <c r="K2941" s="211"/>
      <c r="L2941" s="211"/>
      <c r="M2941" s="211"/>
      <c r="N2941" s="211"/>
      <c r="O2941" s="211"/>
      <c r="P2941" s="211"/>
    </row>
    <row r="2942" spans="1:16" x14ac:dyDescent="0.25">
      <c r="A2942" s="189" t="s">
        <v>9300</v>
      </c>
      <c r="B2942" s="189" t="s">
        <v>9387</v>
      </c>
      <c r="C2942" s="189" t="s">
        <v>358</v>
      </c>
      <c r="D2942" t="s">
        <v>296</v>
      </c>
      <c r="E2942" t="s">
        <v>336</v>
      </c>
      <c r="F2942" s="42" t="s">
        <v>150</v>
      </c>
      <c r="H2942" s="211"/>
      <c r="I2942" s="211"/>
      <c r="J2942" s="211"/>
      <c r="K2942" s="211"/>
      <c r="L2942" s="211"/>
      <c r="M2942" s="211"/>
      <c r="N2942" s="211"/>
      <c r="O2942" s="211"/>
      <c r="P2942" s="211"/>
    </row>
    <row r="2943" spans="1:16" x14ac:dyDescent="0.25">
      <c r="A2943" s="189" t="s">
        <v>9300</v>
      </c>
      <c r="B2943" s="189" t="s">
        <v>9388</v>
      </c>
      <c r="C2943" s="189" t="s">
        <v>358</v>
      </c>
      <c r="D2943" t="s">
        <v>328</v>
      </c>
      <c r="E2943" t="s">
        <v>329</v>
      </c>
      <c r="F2943" s="42" t="s">
        <v>360</v>
      </c>
      <c r="H2943" s="211"/>
      <c r="I2943" s="211"/>
      <c r="J2943" s="211"/>
      <c r="K2943" s="211"/>
      <c r="L2943" s="211"/>
      <c r="M2943" s="211"/>
      <c r="N2943" s="211"/>
      <c r="O2943" s="211"/>
      <c r="P2943" s="211"/>
    </row>
    <row r="2944" spans="1:16" x14ac:dyDescent="0.25">
      <c r="A2944" s="189" t="s">
        <v>9389</v>
      </c>
      <c r="B2944" s="189" t="s">
        <v>9390</v>
      </c>
      <c r="C2944" s="189" t="s">
        <v>358</v>
      </c>
      <c r="D2944" t="s">
        <v>6093</v>
      </c>
      <c r="E2944" t="s">
        <v>6094</v>
      </c>
      <c r="F2944" s="42" t="s">
        <v>150</v>
      </c>
      <c r="H2944" s="211"/>
      <c r="I2944" s="211"/>
      <c r="J2944" s="211"/>
      <c r="K2944" s="211"/>
      <c r="L2944" s="211"/>
      <c r="M2944" s="211"/>
      <c r="N2944" s="211"/>
      <c r="O2944" s="211"/>
      <c r="P2944" s="211"/>
    </row>
    <row r="2945" spans="1:16" x14ac:dyDescent="0.25">
      <c r="A2945" s="189" t="s">
        <v>9389</v>
      </c>
      <c r="B2945" s="189" t="s">
        <v>9391</v>
      </c>
      <c r="C2945" s="189" t="s">
        <v>358</v>
      </c>
      <c r="D2945" t="s">
        <v>6093</v>
      </c>
      <c r="E2945" t="s">
        <v>6094</v>
      </c>
      <c r="F2945" s="42" t="s">
        <v>150</v>
      </c>
      <c r="H2945" s="211"/>
      <c r="I2945" s="211"/>
      <c r="J2945" s="211"/>
      <c r="K2945" s="211"/>
      <c r="L2945" s="211"/>
      <c r="M2945" s="211"/>
      <c r="N2945" s="211"/>
      <c r="O2945" s="211"/>
      <c r="P2945" s="211"/>
    </row>
    <row r="2946" spans="1:16" x14ac:dyDescent="0.25">
      <c r="A2946" s="189" t="s">
        <v>9389</v>
      </c>
      <c r="B2946" s="189" t="s">
        <v>9392</v>
      </c>
      <c r="C2946" s="189" t="s">
        <v>358</v>
      </c>
      <c r="D2946" t="s">
        <v>6093</v>
      </c>
      <c r="E2946" t="s">
        <v>6094</v>
      </c>
      <c r="F2946" s="42" t="s">
        <v>150</v>
      </c>
      <c r="H2946" s="211"/>
      <c r="I2946" s="211"/>
      <c r="J2946" s="211"/>
      <c r="K2946" s="211"/>
      <c r="L2946" s="211"/>
      <c r="M2946" s="211"/>
      <c r="N2946" s="211"/>
      <c r="O2946" s="211"/>
      <c r="P2946" s="211"/>
    </row>
    <row r="2947" spans="1:16" x14ac:dyDescent="0.25">
      <c r="A2947" s="189" t="s">
        <v>9389</v>
      </c>
      <c r="B2947" s="189" t="s">
        <v>9393</v>
      </c>
      <c r="C2947" s="189" t="s">
        <v>358</v>
      </c>
      <c r="D2947" t="s">
        <v>6093</v>
      </c>
      <c r="E2947" t="s">
        <v>6094</v>
      </c>
      <c r="F2947" s="42" t="s">
        <v>150</v>
      </c>
      <c r="H2947" s="211"/>
      <c r="I2947" s="211"/>
      <c r="J2947" s="211"/>
      <c r="K2947" s="211"/>
      <c r="L2947" s="211"/>
      <c r="M2947" s="211"/>
      <c r="N2947" s="211"/>
      <c r="O2947" s="211"/>
      <c r="P2947" s="211"/>
    </row>
    <row r="2948" spans="1:16" x14ac:dyDescent="0.25">
      <c r="A2948" s="189" t="s">
        <v>9389</v>
      </c>
      <c r="B2948" s="189" t="s">
        <v>9394</v>
      </c>
      <c r="C2948" s="189" t="s">
        <v>358</v>
      </c>
      <c r="D2948" t="s">
        <v>294</v>
      </c>
      <c r="E2948" t="s">
        <v>298</v>
      </c>
      <c r="F2948" s="42" t="s">
        <v>360</v>
      </c>
      <c r="H2948" s="211"/>
      <c r="I2948" s="211"/>
      <c r="J2948" s="211"/>
      <c r="K2948" s="211"/>
      <c r="L2948" s="211"/>
      <c r="M2948" s="211"/>
      <c r="N2948" s="211"/>
      <c r="O2948" s="211"/>
      <c r="P2948" s="211"/>
    </row>
    <row r="2949" spans="1:16" x14ac:dyDescent="0.25">
      <c r="A2949" s="189" t="s">
        <v>9389</v>
      </c>
      <c r="B2949" s="189" t="s">
        <v>9395</v>
      </c>
      <c r="C2949" s="189" t="s">
        <v>358</v>
      </c>
      <c r="D2949" t="s">
        <v>294</v>
      </c>
      <c r="E2949" t="s">
        <v>298</v>
      </c>
      <c r="F2949" s="42" t="s">
        <v>360</v>
      </c>
      <c r="H2949" s="211"/>
      <c r="I2949" s="211"/>
      <c r="J2949" s="211"/>
      <c r="K2949" s="211"/>
      <c r="L2949" s="211"/>
      <c r="M2949" s="211"/>
      <c r="N2949" s="211"/>
      <c r="O2949" s="211"/>
      <c r="P2949" s="211"/>
    </row>
    <row r="2950" spans="1:16" x14ac:dyDescent="0.25">
      <c r="A2950" s="189" t="s">
        <v>9389</v>
      </c>
      <c r="B2950" s="189" t="s">
        <v>9396</v>
      </c>
      <c r="C2950" s="189" t="s">
        <v>358</v>
      </c>
      <c r="D2950" t="s">
        <v>294</v>
      </c>
      <c r="E2950" t="s">
        <v>298</v>
      </c>
      <c r="F2950" s="42" t="s">
        <v>360</v>
      </c>
      <c r="H2950" s="211"/>
      <c r="I2950" s="211"/>
      <c r="J2950" s="211"/>
      <c r="K2950" s="211"/>
      <c r="L2950" s="211"/>
      <c r="M2950" s="211"/>
      <c r="N2950" s="211"/>
      <c r="O2950" s="211"/>
      <c r="P2950" s="211"/>
    </row>
    <row r="2951" spans="1:16" x14ac:dyDescent="0.25">
      <c r="A2951" s="189" t="s">
        <v>9389</v>
      </c>
      <c r="B2951" s="189" t="s">
        <v>9397</v>
      </c>
      <c r="C2951" s="189" t="s">
        <v>358</v>
      </c>
      <c r="D2951" t="s">
        <v>294</v>
      </c>
      <c r="E2951" t="s">
        <v>298</v>
      </c>
      <c r="F2951" s="42" t="s">
        <v>360</v>
      </c>
      <c r="H2951" s="211"/>
      <c r="I2951" s="211"/>
      <c r="J2951" s="211"/>
      <c r="K2951" s="211"/>
      <c r="L2951" s="211"/>
      <c r="M2951" s="211"/>
      <c r="N2951" s="211"/>
      <c r="O2951" s="211"/>
      <c r="P2951" s="211"/>
    </row>
    <row r="2952" spans="1:16" x14ac:dyDescent="0.25">
      <c r="A2952" s="189" t="s">
        <v>9389</v>
      </c>
      <c r="B2952" s="189" t="s">
        <v>9398</v>
      </c>
      <c r="C2952" s="189" t="s">
        <v>358</v>
      </c>
      <c r="D2952" t="s">
        <v>294</v>
      </c>
      <c r="E2952" t="s">
        <v>298</v>
      </c>
      <c r="F2952" s="42" t="s">
        <v>360</v>
      </c>
      <c r="H2952" s="211"/>
      <c r="I2952" s="211"/>
      <c r="J2952" s="211"/>
      <c r="K2952" s="211"/>
      <c r="L2952" s="211"/>
      <c r="M2952" s="211"/>
      <c r="N2952" s="211"/>
      <c r="O2952" s="211"/>
      <c r="P2952" s="211"/>
    </row>
    <row r="2953" spans="1:16" x14ac:dyDescent="0.25">
      <c r="A2953" s="189" t="s">
        <v>9389</v>
      </c>
      <c r="B2953" s="189" t="s">
        <v>9399</v>
      </c>
      <c r="C2953" s="189" t="s">
        <v>358</v>
      </c>
      <c r="D2953" t="s">
        <v>294</v>
      </c>
      <c r="E2953" t="s">
        <v>298</v>
      </c>
      <c r="F2953" s="42" t="s">
        <v>360</v>
      </c>
      <c r="H2953" s="211"/>
      <c r="I2953" s="211"/>
      <c r="J2953" s="211"/>
      <c r="K2953" s="211"/>
      <c r="L2953" s="211"/>
      <c r="M2953" s="211"/>
      <c r="N2953" s="211"/>
      <c r="O2953" s="211"/>
      <c r="P2953" s="211"/>
    </row>
    <row r="2954" spans="1:16" x14ac:dyDescent="0.25">
      <c r="A2954" s="189" t="s">
        <v>9389</v>
      </c>
      <c r="B2954" s="189" t="s">
        <v>9400</v>
      </c>
      <c r="C2954" s="189" t="s">
        <v>358</v>
      </c>
      <c r="D2954" t="s">
        <v>294</v>
      </c>
      <c r="E2954" t="s">
        <v>298</v>
      </c>
      <c r="F2954" s="42" t="s">
        <v>360</v>
      </c>
      <c r="H2954" s="211"/>
      <c r="I2954" s="211"/>
      <c r="J2954" s="211"/>
      <c r="K2954" s="211"/>
      <c r="L2954" s="211"/>
      <c r="M2954" s="211"/>
      <c r="N2954" s="211"/>
      <c r="O2954" s="211"/>
      <c r="P2954" s="211"/>
    </row>
    <row r="2955" spans="1:16" x14ac:dyDescent="0.25">
      <c r="A2955" s="189" t="s">
        <v>9389</v>
      </c>
      <c r="B2955" s="189" t="s">
        <v>9401</v>
      </c>
      <c r="C2955" s="189" t="s">
        <v>358</v>
      </c>
      <c r="D2955" t="s">
        <v>294</v>
      </c>
      <c r="E2955" t="s">
        <v>298</v>
      </c>
      <c r="F2955" s="42" t="s">
        <v>360</v>
      </c>
      <c r="H2955" s="211"/>
      <c r="I2955" s="211"/>
      <c r="J2955" s="211"/>
      <c r="K2955" s="211"/>
      <c r="L2955" s="211"/>
      <c r="M2955" s="211"/>
      <c r="N2955" s="211"/>
      <c r="O2955" s="211"/>
      <c r="P2955" s="211"/>
    </row>
    <row r="2956" spans="1:16" x14ac:dyDescent="0.25">
      <c r="A2956" s="189" t="s">
        <v>9389</v>
      </c>
      <c r="B2956" s="189" t="s">
        <v>9402</v>
      </c>
      <c r="C2956" s="189" t="s">
        <v>358</v>
      </c>
      <c r="D2956" t="s">
        <v>294</v>
      </c>
      <c r="E2956" t="s">
        <v>298</v>
      </c>
      <c r="F2956" s="42" t="s">
        <v>360</v>
      </c>
      <c r="H2956" s="211"/>
      <c r="I2956" s="211"/>
      <c r="J2956" s="211"/>
      <c r="K2956" s="211"/>
      <c r="L2956" s="211"/>
      <c r="M2956" s="211"/>
      <c r="N2956" s="211"/>
      <c r="O2956" s="211"/>
      <c r="P2956" s="211"/>
    </row>
    <row r="2957" spans="1:16" x14ac:dyDescent="0.25">
      <c r="A2957" s="189" t="s">
        <v>9389</v>
      </c>
      <c r="B2957" s="189" t="s">
        <v>9403</v>
      </c>
      <c r="C2957" s="189" t="s">
        <v>358</v>
      </c>
      <c r="D2957" t="s">
        <v>294</v>
      </c>
      <c r="E2957" t="s">
        <v>298</v>
      </c>
      <c r="F2957" s="42" t="s">
        <v>360</v>
      </c>
      <c r="H2957" s="211"/>
      <c r="I2957" s="211"/>
      <c r="J2957" s="211"/>
      <c r="K2957" s="211"/>
      <c r="L2957" s="211"/>
      <c r="M2957" s="211"/>
      <c r="N2957" s="211"/>
      <c r="O2957" s="211"/>
      <c r="P2957" s="211"/>
    </row>
    <row r="2958" spans="1:16" x14ac:dyDescent="0.25">
      <c r="A2958" s="189" t="s">
        <v>9389</v>
      </c>
      <c r="B2958" s="189" t="s">
        <v>9404</v>
      </c>
      <c r="C2958" s="189" t="s">
        <v>358</v>
      </c>
      <c r="D2958" t="s">
        <v>294</v>
      </c>
      <c r="E2958" t="s">
        <v>298</v>
      </c>
      <c r="F2958" s="42" t="s">
        <v>360</v>
      </c>
      <c r="H2958" s="211"/>
      <c r="I2958" s="211"/>
      <c r="J2958" s="211"/>
      <c r="K2958" s="211"/>
      <c r="L2958" s="211"/>
      <c r="M2958" s="211"/>
      <c r="N2958" s="211"/>
      <c r="O2958" s="211"/>
      <c r="P2958" s="211"/>
    </row>
    <row r="2959" spans="1:16" x14ac:dyDescent="0.25">
      <c r="A2959" s="189" t="s">
        <v>9389</v>
      </c>
      <c r="B2959" s="189" t="s">
        <v>9405</v>
      </c>
      <c r="C2959" s="189" t="s">
        <v>358</v>
      </c>
      <c r="D2959" t="s">
        <v>294</v>
      </c>
      <c r="E2959" t="s">
        <v>298</v>
      </c>
      <c r="F2959" s="42" t="s">
        <v>360</v>
      </c>
      <c r="H2959" s="211"/>
      <c r="I2959" s="211"/>
      <c r="J2959" s="211"/>
      <c r="K2959" s="211"/>
      <c r="L2959" s="211"/>
      <c r="M2959" s="211"/>
      <c r="N2959" s="211"/>
      <c r="O2959" s="211"/>
      <c r="P2959" s="211"/>
    </row>
    <row r="2960" spans="1:16" x14ac:dyDescent="0.25">
      <c r="A2960" s="189" t="s">
        <v>9389</v>
      </c>
      <c r="B2960" s="189" t="s">
        <v>9406</v>
      </c>
      <c r="C2960" s="189" t="s">
        <v>358</v>
      </c>
      <c r="D2960" t="s">
        <v>294</v>
      </c>
      <c r="E2960" t="s">
        <v>298</v>
      </c>
      <c r="F2960" s="42" t="s">
        <v>360</v>
      </c>
      <c r="H2960" s="211"/>
      <c r="I2960" s="211"/>
      <c r="J2960" s="211"/>
      <c r="K2960" s="211"/>
      <c r="L2960" s="211"/>
      <c r="M2960" s="211"/>
      <c r="N2960" s="211"/>
      <c r="O2960" s="211"/>
      <c r="P2960" s="211"/>
    </row>
    <row r="2961" spans="1:16" x14ac:dyDescent="0.25">
      <c r="A2961" s="189" t="s">
        <v>9389</v>
      </c>
      <c r="B2961" s="189" t="s">
        <v>9407</v>
      </c>
      <c r="C2961" s="189" t="s">
        <v>358</v>
      </c>
      <c r="D2961" t="s">
        <v>294</v>
      </c>
      <c r="E2961" t="s">
        <v>298</v>
      </c>
      <c r="F2961" s="42" t="s">
        <v>360</v>
      </c>
      <c r="H2961" s="211"/>
      <c r="I2961" s="211"/>
      <c r="J2961" s="211"/>
      <c r="K2961" s="211"/>
      <c r="L2961" s="211"/>
      <c r="M2961" s="211"/>
      <c r="N2961" s="211"/>
      <c r="O2961" s="211"/>
      <c r="P2961" s="211"/>
    </row>
    <row r="2962" spans="1:16" x14ac:dyDescent="0.25">
      <c r="A2962" s="189" t="s">
        <v>9389</v>
      </c>
      <c r="B2962" s="189" t="s">
        <v>9408</v>
      </c>
      <c r="C2962" s="189" t="s">
        <v>358</v>
      </c>
      <c r="D2962" t="s">
        <v>294</v>
      </c>
      <c r="E2962" t="s">
        <v>298</v>
      </c>
      <c r="F2962" s="42" t="s">
        <v>360</v>
      </c>
      <c r="H2962" s="211"/>
      <c r="I2962" s="211"/>
      <c r="J2962" s="211"/>
      <c r="K2962" s="211"/>
      <c r="L2962" s="211"/>
      <c r="M2962" s="211"/>
      <c r="N2962" s="211"/>
      <c r="O2962" s="211"/>
      <c r="P2962" s="211"/>
    </row>
    <row r="2963" spans="1:16" x14ac:dyDescent="0.25">
      <c r="A2963" s="189" t="s">
        <v>9389</v>
      </c>
      <c r="B2963" s="189" t="s">
        <v>9409</v>
      </c>
      <c r="C2963" s="189" t="s">
        <v>358</v>
      </c>
      <c r="D2963" t="s">
        <v>294</v>
      </c>
      <c r="E2963" t="s">
        <v>298</v>
      </c>
      <c r="F2963" s="42" t="s">
        <v>360</v>
      </c>
      <c r="H2963" s="211"/>
      <c r="I2963" s="211"/>
      <c r="J2963" s="211"/>
      <c r="K2963" s="211"/>
      <c r="L2963" s="211"/>
      <c r="M2963" s="211"/>
      <c r="N2963" s="211"/>
      <c r="O2963" s="211"/>
      <c r="P2963" s="211"/>
    </row>
    <row r="2964" spans="1:16" x14ac:dyDescent="0.25">
      <c r="A2964" s="189" t="s">
        <v>9389</v>
      </c>
      <c r="B2964" s="189" t="s">
        <v>9410</v>
      </c>
      <c r="C2964" s="189" t="s">
        <v>358</v>
      </c>
      <c r="D2964" t="s">
        <v>294</v>
      </c>
      <c r="E2964" t="s">
        <v>298</v>
      </c>
      <c r="F2964" s="42" t="s">
        <v>360</v>
      </c>
      <c r="H2964" s="211"/>
      <c r="I2964" s="211"/>
      <c r="J2964" s="211"/>
      <c r="K2964" s="211"/>
      <c r="L2964" s="211"/>
      <c r="M2964" s="211"/>
      <c r="N2964" s="211"/>
      <c r="O2964" s="211"/>
      <c r="P2964" s="211"/>
    </row>
    <row r="2965" spans="1:16" x14ac:dyDescent="0.25">
      <c r="A2965" s="189" t="s">
        <v>9389</v>
      </c>
      <c r="B2965" s="189" t="s">
        <v>9411</v>
      </c>
      <c r="C2965" s="189" t="s">
        <v>358</v>
      </c>
      <c r="D2965" t="s">
        <v>6093</v>
      </c>
      <c r="E2965" t="s">
        <v>6094</v>
      </c>
      <c r="F2965" s="42" t="s">
        <v>150</v>
      </c>
      <c r="H2965" s="211"/>
      <c r="I2965" s="211"/>
      <c r="J2965" s="211"/>
      <c r="K2965" s="211"/>
      <c r="L2965" s="211"/>
      <c r="M2965" s="211"/>
      <c r="N2965" s="211"/>
      <c r="O2965" s="211"/>
      <c r="P2965" s="211"/>
    </row>
    <row r="2966" spans="1:16" x14ac:dyDescent="0.25">
      <c r="A2966" s="189" t="s">
        <v>9389</v>
      </c>
      <c r="B2966" s="189" t="s">
        <v>9412</v>
      </c>
      <c r="C2966" s="189" t="s">
        <v>358</v>
      </c>
      <c r="D2966" t="s">
        <v>6093</v>
      </c>
      <c r="E2966" t="s">
        <v>6094</v>
      </c>
      <c r="F2966" s="42" t="s">
        <v>150</v>
      </c>
      <c r="H2966" s="211"/>
      <c r="I2966" s="211"/>
      <c r="J2966" s="211"/>
      <c r="K2966" s="211"/>
      <c r="L2966" s="211"/>
      <c r="M2966" s="211"/>
      <c r="N2966" s="211"/>
      <c r="O2966" s="211"/>
      <c r="P2966" s="211"/>
    </row>
    <row r="2967" spans="1:16" x14ac:dyDescent="0.25">
      <c r="A2967" s="189" t="s">
        <v>9389</v>
      </c>
      <c r="B2967" s="189" t="s">
        <v>9413</v>
      </c>
      <c r="C2967" s="189" t="s">
        <v>358</v>
      </c>
      <c r="D2967" t="s">
        <v>6093</v>
      </c>
      <c r="E2967" t="s">
        <v>6094</v>
      </c>
      <c r="F2967" s="42" t="s">
        <v>150</v>
      </c>
      <c r="H2967" s="211"/>
      <c r="I2967" s="211"/>
      <c r="J2967" s="211"/>
      <c r="K2967" s="211"/>
      <c r="L2967" s="211"/>
      <c r="M2967" s="211"/>
      <c r="N2967" s="211"/>
      <c r="O2967" s="211"/>
      <c r="P2967" s="211"/>
    </row>
    <row r="2968" spans="1:16" x14ac:dyDescent="0.25">
      <c r="A2968" s="189" t="s">
        <v>9389</v>
      </c>
      <c r="B2968" s="189" t="s">
        <v>9414</v>
      </c>
      <c r="C2968" s="189" t="s">
        <v>358</v>
      </c>
      <c r="D2968" t="s">
        <v>328</v>
      </c>
      <c r="E2968" t="s">
        <v>329</v>
      </c>
      <c r="F2968" s="42" t="s">
        <v>360</v>
      </c>
      <c r="H2968" s="211"/>
      <c r="I2968" s="211"/>
      <c r="J2968" s="211"/>
      <c r="K2968" s="211"/>
      <c r="L2968" s="211"/>
      <c r="M2968" s="211"/>
      <c r="N2968" s="211"/>
      <c r="O2968" s="211"/>
      <c r="P2968" s="211"/>
    </row>
    <row r="2969" spans="1:16" x14ac:dyDescent="0.25">
      <c r="A2969" s="189" t="s">
        <v>9389</v>
      </c>
      <c r="B2969" s="189" t="s">
        <v>9415</v>
      </c>
      <c r="C2969" s="189" t="s">
        <v>358</v>
      </c>
      <c r="D2969" t="s">
        <v>292</v>
      </c>
      <c r="E2969" t="s">
        <v>350</v>
      </c>
      <c r="F2969" s="42" t="s">
        <v>360</v>
      </c>
      <c r="H2969" s="211"/>
      <c r="I2969" s="211"/>
      <c r="J2969" s="211"/>
      <c r="K2969" s="211"/>
      <c r="L2969" s="211"/>
      <c r="M2969" s="211"/>
      <c r="N2969" s="211"/>
      <c r="O2969" s="211"/>
      <c r="P2969" s="211"/>
    </row>
    <row r="2970" spans="1:16" x14ac:dyDescent="0.25">
      <c r="A2970" s="189" t="s">
        <v>9389</v>
      </c>
      <c r="B2970" s="189" t="s">
        <v>9416</v>
      </c>
      <c r="C2970" s="189" t="s">
        <v>358</v>
      </c>
      <c r="D2970" t="s">
        <v>294</v>
      </c>
      <c r="E2970" t="s">
        <v>351</v>
      </c>
      <c r="F2970" s="42" t="s">
        <v>360</v>
      </c>
      <c r="H2970" s="211"/>
      <c r="I2970" s="211"/>
      <c r="J2970" s="211"/>
      <c r="K2970" s="211"/>
      <c r="L2970" s="211"/>
      <c r="M2970" s="211"/>
      <c r="N2970" s="211"/>
      <c r="O2970" s="211"/>
      <c r="P2970" s="211"/>
    </row>
    <row r="2971" spans="1:16" x14ac:dyDescent="0.25">
      <c r="A2971" s="189" t="s">
        <v>9389</v>
      </c>
      <c r="B2971" s="189" t="s">
        <v>9417</v>
      </c>
      <c r="C2971" s="189" t="s">
        <v>358</v>
      </c>
      <c r="D2971" t="s">
        <v>294</v>
      </c>
      <c r="E2971" t="s">
        <v>351</v>
      </c>
      <c r="F2971" s="42" t="s">
        <v>360</v>
      </c>
      <c r="H2971" s="211"/>
      <c r="I2971" s="211"/>
      <c r="J2971" s="211"/>
      <c r="K2971" s="211"/>
      <c r="L2971" s="211"/>
      <c r="M2971" s="211"/>
      <c r="N2971" s="211"/>
      <c r="O2971" s="211"/>
      <c r="P2971" s="211"/>
    </row>
    <row r="2972" spans="1:16" x14ac:dyDescent="0.25">
      <c r="A2972" s="189" t="s">
        <v>9389</v>
      </c>
      <c r="B2972" s="189" t="s">
        <v>9418</v>
      </c>
      <c r="C2972" s="189" t="s">
        <v>358</v>
      </c>
      <c r="D2972" t="s">
        <v>294</v>
      </c>
      <c r="E2972" t="s">
        <v>351</v>
      </c>
      <c r="F2972" s="42" t="s">
        <v>360</v>
      </c>
      <c r="H2972" s="211"/>
      <c r="I2972" s="211"/>
      <c r="J2972" s="211"/>
      <c r="K2972" s="211"/>
      <c r="L2972" s="211"/>
      <c r="M2972" s="211"/>
      <c r="N2972" s="211"/>
      <c r="O2972" s="211"/>
      <c r="P2972" s="211"/>
    </row>
    <row r="2973" spans="1:16" x14ac:dyDescent="0.25">
      <c r="A2973" s="189" t="s">
        <v>9389</v>
      </c>
      <c r="B2973" s="189" t="s">
        <v>9419</v>
      </c>
      <c r="C2973" s="189" t="s">
        <v>358</v>
      </c>
      <c r="D2973" t="s">
        <v>294</v>
      </c>
      <c r="E2973" t="s">
        <v>298</v>
      </c>
      <c r="F2973" s="42" t="s">
        <v>150</v>
      </c>
      <c r="H2973" s="211"/>
      <c r="I2973" s="211"/>
      <c r="J2973" s="211"/>
      <c r="K2973" s="211"/>
      <c r="L2973" s="211"/>
      <c r="M2973" s="211"/>
      <c r="N2973" s="211"/>
      <c r="O2973" s="211"/>
      <c r="P2973" s="211"/>
    </row>
    <row r="2974" spans="1:16" x14ac:dyDescent="0.25">
      <c r="A2974" s="189" t="s">
        <v>9389</v>
      </c>
      <c r="B2974" s="189" t="s">
        <v>9420</v>
      </c>
      <c r="C2974" s="189" t="s">
        <v>358</v>
      </c>
      <c r="D2974" t="s">
        <v>294</v>
      </c>
      <c r="E2974" t="s">
        <v>298</v>
      </c>
      <c r="F2974" s="42" t="s">
        <v>360</v>
      </c>
      <c r="H2974" s="211"/>
      <c r="I2974" s="211"/>
      <c r="J2974" s="211"/>
      <c r="K2974" s="211"/>
      <c r="L2974" s="211"/>
      <c r="M2974" s="211"/>
      <c r="N2974" s="211"/>
      <c r="O2974" s="211"/>
      <c r="P2974" s="211"/>
    </row>
    <row r="2975" spans="1:16" x14ac:dyDescent="0.25">
      <c r="A2975" s="189" t="s">
        <v>9389</v>
      </c>
      <c r="B2975" s="189" t="s">
        <v>9421</v>
      </c>
      <c r="C2975" s="189" t="s">
        <v>358</v>
      </c>
      <c r="D2975" t="s">
        <v>294</v>
      </c>
      <c r="E2975" t="s">
        <v>298</v>
      </c>
      <c r="F2975" s="42" t="s">
        <v>360</v>
      </c>
      <c r="H2975" s="211"/>
      <c r="I2975" s="211"/>
      <c r="J2975" s="211"/>
      <c r="K2975" s="211"/>
      <c r="L2975" s="211"/>
      <c r="M2975" s="211"/>
      <c r="N2975" s="211"/>
      <c r="O2975" s="211"/>
      <c r="P2975" s="211"/>
    </row>
    <row r="2976" spans="1:16" x14ac:dyDescent="0.25">
      <c r="A2976" s="189" t="s">
        <v>9389</v>
      </c>
      <c r="B2976" s="189" t="s">
        <v>9422</v>
      </c>
      <c r="C2976" s="189" t="s">
        <v>358</v>
      </c>
      <c r="D2976" t="s">
        <v>328</v>
      </c>
      <c r="E2976" t="s">
        <v>329</v>
      </c>
      <c r="F2976" s="42" t="s">
        <v>150</v>
      </c>
      <c r="H2976" s="211"/>
      <c r="I2976" s="211"/>
      <c r="J2976" s="211"/>
      <c r="K2976" s="211"/>
      <c r="L2976" s="211"/>
      <c r="M2976" s="211"/>
      <c r="N2976" s="211"/>
      <c r="O2976" s="211"/>
      <c r="P2976" s="211"/>
    </row>
    <row r="2977" spans="1:16" x14ac:dyDescent="0.25">
      <c r="A2977" s="189" t="s">
        <v>9389</v>
      </c>
      <c r="B2977" s="189" t="s">
        <v>9423</v>
      </c>
      <c r="C2977" s="189" t="s">
        <v>358</v>
      </c>
      <c r="D2977" t="s">
        <v>292</v>
      </c>
      <c r="E2977" t="s">
        <v>350</v>
      </c>
      <c r="F2977" s="42" t="s">
        <v>150</v>
      </c>
      <c r="H2977" s="211"/>
      <c r="I2977" s="211"/>
      <c r="J2977" s="211"/>
      <c r="K2977" s="211"/>
      <c r="L2977" s="211"/>
      <c r="M2977" s="211"/>
      <c r="N2977" s="211"/>
      <c r="O2977" s="211"/>
      <c r="P2977" s="211"/>
    </row>
    <row r="2978" spans="1:16" x14ac:dyDescent="0.25">
      <c r="A2978" s="189" t="s">
        <v>9389</v>
      </c>
      <c r="B2978" s="189" t="s">
        <v>9424</v>
      </c>
      <c r="C2978" s="189" t="s">
        <v>358</v>
      </c>
      <c r="D2978" t="s">
        <v>328</v>
      </c>
      <c r="E2978" t="s">
        <v>329</v>
      </c>
      <c r="F2978" s="42" t="s">
        <v>150</v>
      </c>
      <c r="H2978" s="211"/>
      <c r="I2978" s="211"/>
      <c r="J2978" s="211"/>
      <c r="K2978" s="211"/>
      <c r="L2978" s="211"/>
      <c r="M2978" s="211"/>
      <c r="N2978" s="211"/>
      <c r="O2978" s="211"/>
      <c r="P2978" s="211"/>
    </row>
    <row r="2979" spans="1:16" x14ac:dyDescent="0.25">
      <c r="A2979" s="189" t="s">
        <v>9389</v>
      </c>
      <c r="B2979" s="189" t="s">
        <v>9425</v>
      </c>
      <c r="C2979" s="189" t="s">
        <v>358</v>
      </c>
      <c r="D2979" t="s">
        <v>292</v>
      </c>
      <c r="E2979" t="s">
        <v>350</v>
      </c>
      <c r="F2979" s="42" t="s">
        <v>360</v>
      </c>
      <c r="H2979" s="211"/>
      <c r="I2979" s="211"/>
      <c r="J2979" s="211"/>
      <c r="K2979" s="211"/>
      <c r="L2979" s="211"/>
      <c r="M2979" s="211"/>
      <c r="N2979" s="211"/>
      <c r="O2979" s="211"/>
      <c r="P2979" s="211"/>
    </row>
    <row r="2980" spans="1:16" x14ac:dyDescent="0.25">
      <c r="A2980" s="189" t="s">
        <v>9389</v>
      </c>
      <c r="B2980" s="189" t="s">
        <v>9426</v>
      </c>
      <c r="C2980" s="189" t="s">
        <v>358</v>
      </c>
      <c r="D2980" t="s">
        <v>292</v>
      </c>
      <c r="E2980" t="s">
        <v>350</v>
      </c>
      <c r="F2980" s="42" t="s">
        <v>150</v>
      </c>
      <c r="H2980" s="211"/>
      <c r="I2980" s="211"/>
      <c r="J2980" s="211"/>
      <c r="K2980" s="211"/>
      <c r="L2980" s="211"/>
      <c r="M2980" s="211"/>
      <c r="N2980" s="211"/>
      <c r="O2980" s="211"/>
      <c r="P2980" s="211"/>
    </row>
    <row r="2981" spans="1:16" x14ac:dyDescent="0.25">
      <c r="A2981" s="189" t="s">
        <v>9389</v>
      </c>
      <c r="B2981" s="189" t="s">
        <v>9427</v>
      </c>
      <c r="C2981" s="189" t="s">
        <v>358</v>
      </c>
      <c r="D2981" t="s">
        <v>328</v>
      </c>
      <c r="E2981" t="s">
        <v>329</v>
      </c>
      <c r="F2981" s="42" t="s">
        <v>150</v>
      </c>
      <c r="H2981" s="211"/>
      <c r="I2981" s="211"/>
      <c r="J2981" s="211"/>
      <c r="K2981" s="211"/>
      <c r="L2981" s="211"/>
      <c r="M2981" s="211"/>
      <c r="N2981" s="211"/>
      <c r="O2981" s="211"/>
      <c r="P2981" s="211"/>
    </row>
    <row r="2982" spans="1:16" x14ac:dyDescent="0.25">
      <c r="A2982" s="189" t="s">
        <v>9389</v>
      </c>
      <c r="B2982" s="189" t="s">
        <v>9428</v>
      </c>
      <c r="C2982" s="189" t="s">
        <v>358</v>
      </c>
      <c r="D2982" t="s">
        <v>292</v>
      </c>
      <c r="E2982" t="s">
        <v>350</v>
      </c>
      <c r="F2982" s="42" t="s">
        <v>360</v>
      </c>
      <c r="H2982" s="211"/>
      <c r="I2982" s="211"/>
      <c r="J2982" s="211"/>
      <c r="K2982" s="211"/>
      <c r="L2982" s="211"/>
      <c r="M2982" s="211"/>
      <c r="N2982" s="211"/>
      <c r="O2982" s="211"/>
      <c r="P2982" s="211"/>
    </row>
    <row r="2983" spans="1:16" x14ac:dyDescent="0.25">
      <c r="A2983" s="189" t="s">
        <v>9389</v>
      </c>
      <c r="B2983" s="189" t="s">
        <v>9429</v>
      </c>
      <c r="C2983" s="189" t="s">
        <v>358</v>
      </c>
      <c r="D2983" t="s">
        <v>292</v>
      </c>
      <c r="E2983" t="s">
        <v>350</v>
      </c>
      <c r="F2983" s="42" t="s">
        <v>360</v>
      </c>
      <c r="H2983" s="211"/>
      <c r="I2983" s="211"/>
      <c r="J2983" s="211"/>
      <c r="K2983" s="211"/>
      <c r="L2983" s="211"/>
      <c r="M2983" s="211"/>
      <c r="N2983" s="211"/>
      <c r="O2983" s="211"/>
      <c r="P2983" s="211"/>
    </row>
    <row r="2984" spans="1:16" x14ac:dyDescent="0.25">
      <c r="A2984" s="189" t="s">
        <v>9389</v>
      </c>
      <c r="B2984" s="189" t="s">
        <v>9430</v>
      </c>
      <c r="C2984" s="189" t="s">
        <v>358</v>
      </c>
      <c r="D2984" t="s">
        <v>292</v>
      </c>
      <c r="E2984" t="s">
        <v>350</v>
      </c>
      <c r="F2984" s="42" t="s">
        <v>360</v>
      </c>
      <c r="H2984" s="211"/>
      <c r="I2984" s="211"/>
      <c r="J2984" s="211"/>
      <c r="K2984" s="211"/>
      <c r="L2984" s="211"/>
      <c r="M2984" s="211"/>
      <c r="N2984" s="211"/>
      <c r="O2984" s="211"/>
      <c r="P2984" s="211"/>
    </row>
    <row r="2985" spans="1:16" x14ac:dyDescent="0.25">
      <c r="A2985" s="189" t="s">
        <v>9389</v>
      </c>
      <c r="B2985" s="189" t="s">
        <v>9431</v>
      </c>
      <c r="C2985" s="189" t="s">
        <v>358</v>
      </c>
      <c r="D2985" t="s">
        <v>292</v>
      </c>
      <c r="E2985" t="s">
        <v>350</v>
      </c>
      <c r="F2985" s="42" t="s">
        <v>150</v>
      </c>
      <c r="H2985" s="211"/>
      <c r="I2985" s="211"/>
      <c r="J2985" s="211"/>
      <c r="K2985" s="211"/>
      <c r="L2985" s="211"/>
      <c r="M2985" s="211"/>
      <c r="N2985" s="211"/>
      <c r="O2985" s="211"/>
      <c r="P2985" s="211"/>
    </row>
    <row r="2986" spans="1:16" x14ac:dyDescent="0.25">
      <c r="A2986" s="189" t="s">
        <v>9389</v>
      </c>
      <c r="B2986" s="189" t="s">
        <v>9432</v>
      </c>
      <c r="C2986" s="189" t="s">
        <v>358</v>
      </c>
      <c r="D2986" t="s">
        <v>296</v>
      </c>
      <c r="E2986" t="s">
        <v>297</v>
      </c>
      <c r="F2986" s="42" t="s">
        <v>150</v>
      </c>
      <c r="H2986" s="211"/>
      <c r="I2986" s="211"/>
      <c r="J2986" s="211"/>
      <c r="K2986" s="211"/>
      <c r="L2986" s="211"/>
      <c r="M2986" s="211"/>
      <c r="N2986" s="211"/>
      <c r="O2986" s="211"/>
      <c r="P2986" s="211"/>
    </row>
    <row r="2987" spans="1:16" x14ac:dyDescent="0.25">
      <c r="A2987" s="189" t="s">
        <v>9389</v>
      </c>
      <c r="B2987" s="189" t="s">
        <v>9433</v>
      </c>
      <c r="C2987" s="189" t="s">
        <v>358</v>
      </c>
      <c r="D2987" t="s">
        <v>301</v>
      </c>
      <c r="E2987" t="s">
        <v>307</v>
      </c>
      <c r="F2987" s="42" t="s">
        <v>360</v>
      </c>
      <c r="H2987" s="211"/>
      <c r="I2987" s="211"/>
      <c r="J2987" s="211"/>
      <c r="K2987" s="211"/>
      <c r="L2987" s="211"/>
      <c r="M2987" s="211"/>
      <c r="N2987" s="211"/>
      <c r="O2987" s="211"/>
      <c r="P2987" s="211"/>
    </row>
    <row r="2988" spans="1:16" x14ac:dyDescent="0.25">
      <c r="A2988" s="189" t="s">
        <v>9389</v>
      </c>
      <c r="B2988" s="189" t="s">
        <v>9434</v>
      </c>
      <c r="C2988" s="189" t="s">
        <v>358</v>
      </c>
      <c r="D2988" t="s">
        <v>343</v>
      </c>
      <c r="E2988" t="s">
        <v>6106</v>
      </c>
      <c r="F2988" s="42" t="s">
        <v>150</v>
      </c>
      <c r="H2988" s="211"/>
      <c r="I2988" s="211"/>
      <c r="J2988" s="211"/>
      <c r="K2988" s="211"/>
      <c r="L2988" s="211"/>
      <c r="M2988" s="211"/>
      <c r="N2988" s="211"/>
      <c r="O2988" s="211"/>
      <c r="P2988" s="211"/>
    </row>
    <row r="2989" spans="1:16" x14ac:dyDescent="0.25">
      <c r="A2989" s="189" t="s">
        <v>9389</v>
      </c>
      <c r="B2989" s="189" t="s">
        <v>9435</v>
      </c>
      <c r="C2989" s="189" t="s">
        <v>358</v>
      </c>
      <c r="D2989" t="s">
        <v>301</v>
      </c>
      <c r="E2989" t="s">
        <v>307</v>
      </c>
      <c r="F2989" s="42" t="s">
        <v>360</v>
      </c>
      <c r="H2989" s="211"/>
      <c r="I2989" s="211"/>
      <c r="J2989" s="211"/>
      <c r="K2989" s="211"/>
      <c r="L2989" s="211"/>
      <c r="M2989" s="211"/>
      <c r="N2989" s="211"/>
      <c r="O2989" s="211"/>
      <c r="P2989" s="211"/>
    </row>
    <row r="2990" spans="1:16" x14ac:dyDescent="0.25">
      <c r="A2990" s="189" t="s">
        <v>9389</v>
      </c>
      <c r="B2990" s="189" t="s">
        <v>9436</v>
      </c>
      <c r="C2990" s="189" t="s">
        <v>358</v>
      </c>
      <c r="D2990" t="s">
        <v>339</v>
      </c>
      <c r="E2990" t="s">
        <v>340</v>
      </c>
      <c r="F2990" s="42" t="s">
        <v>150</v>
      </c>
      <c r="H2990" s="211"/>
      <c r="I2990" s="211"/>
      <c r="J2990" s="211"/>
      <c r="K2990" s="211"/>
      <c r="L2990" s="211"/>
      <c r="M2990" s="211"/>
      <c r="N2990" s="211"/>
      <c r="O2990" s="211"/>
      <c r="P2990" s="211"/>
    </row>
    <row r="2991" spans="1:16" x14ac:dyDescent="0.25">
      <c r="A2991" s="189" t="s">
        <v>9389</v>
      </c>
      <c r="B2991" s="189" t="s">
        <v>9437</v>
      </c>
      <c r="C2991" s="189" t="s">
        <v>358</v>
      </c>
      <c r="D2991" t="s">
        <v>292</v>
      </c>
      <c r="E2991" t="s">
        <v>350</v>
      </c>
      <c r="F2991" s="42" t="s">
        <v>360</v>
      </c>
      <c r="H2991" s="211"/>
      <c r="I2991" s="211"/>
      <c r="J2991" s="211"/>
      <c r="K2991" s="211"/>
      <c r="L2991" s="211"/>
      <c r="M2991" s="211"/>
      <c r="N2991" s="211"/>
      <c r="O2991" s="211"/>
      <c r="P2991" s="211"/>
    </row>
    <row r="2992" spans="1:16" x14ac:dyDescent="0.25">
      <c r="A2992" s="189" t="s">
        <v>9389</v>
      </c>
      <c r="B2992" s="189" t="s">
        <v>9438</v>
      </c>
      <c r="C2992" s="189" t="s">
        <v>358</v>
      </c>
      <c r="D2992" t="s">
        <v>294</v>
      </c>
      <c r="E2992" t="s">
        <v>298</v>
      </c>
      <c r="F2992" s="42" t="s">
        <v>150</v>
      </c>
      <c r="H2992" s="211"/>
      <c r="I2992" s="211"/>
      <c r="J2992" s="211"/>
      <c r="K2992" s="211"/>
      <c r="L2992" s="211"/>
      <c r="M2992" s="211"/>
      <c r="N2992" s="211"/>
      <c r="O2992" s="211"/>
      <c r="P2992" s="211"/>
    </row>
    <row r="2993" spans="1:16" x14ac:dyDescent="0.25">
      <c r="A2993" s="189" t="s">
        <v>9389</v>
      </c>
      <c r="B2993" s="189" t="s">
        <v>9439</v>
      </c>
      <c r="C2993" s="189" t="s">
        <v>358</v>
      </c>
      <c r="D2993" t="s">
        <v>328</v>
      </c>
      <c r="E2993" t="s">
        <v>329</v>
      </c>
      <c r="F2993" s="42" t="s">
        <v>360</v>
      </c>
      <c r="H2993" s="211"/>
      <c r="I2993" s="211"/>
      <c r="J2993" s="211"/>
      <c r="K2993" s="211"/>
      <c r="L2993" s="211"/>
      <c r="M2993" s="211"/>
      <c r="N2993" s="211"/>
      <c r="O2993" s="211"/>
      <c r="P2993" s="211"/>
    </row>
    <row r="2994" spans="1:16" x14ac:dyDescent="0.25">
      <c r="A2994" s="189" t="s">
        <v>9389</v>
      </c>
      <c r="B2994" s="189" t="s">
        <v>9440</v>
      </c>
      <c r="C2994" s="189" t="s">
        <v>358</v>
      </c>
      <c r="D2994" t="s">
        <v>292</v>
      </c>
      <c r="E2994" t="s">
        <v>350</v>
      </c>
      <c r="F2994" s="42" t="s">
        <v>150</v>
      </c>
      <c r="H2994" s="211"/>
      <c r="I2994" s="211"/>
      <c r="J2994" s="211"/>
      <c r="K2994" s="211"/>
      <c r="L2994" s="211"/>
      <c r="M2994" s="211"/>
      <c r="N2994" s="211"/>
      <c r="O2994" s="211"/>
      <c r="P2994" s="211"/>
    </row>
    <row r="2995" spans="1:16" x14ac:dyDescent="0.25">
      <c r="A2995" s="189" t="s">
        <v>9389</v>
      </c>
      <c r="B2995" s="189" t="s">
        <v>9441</v>
      </c>
      <c r="C2995" s="189" t="s">
        <v>358</v>
      </c>
      <c r="D2995" t="s">
        <v>292</v>
      </c>
      <c r="E2995" t="s">
        <v>350</v>
      </c>
      <c r="F2995" s="42" t="s">
        <v>360</v>
      </c>
      <c r="H2995" s="211"/>
      <c r="I2995" s="211"/>
      <c r="J2995" s="211"/>
      <c r="K2995" s="211"/>
      <c r="L2995" s="211"/>
      <c r="M2995" s="211"/>
      <c r="N2995" s="211"/>
      <c r="O2995" s="211"/>
      <c r="P2995" s="211"/>
    </row>
    <row r="2996" spans="1:16" x14ac:dyDescent="0.25">
      <c r="A2996" s="189" t="s">
        <v>9389</v>
      </c>
      <c r="B2996" s="189" t="s">
        <v>9442</v>
      </c>
      <c r="C2996" s="189" t="s">
        <v>358</v>
      </c>
      <c r="D2996" t="s">
        <v>294</v>
      </c>
      <c r="E2996" t="s">
        <v>298</v>
      </c>
      <c r="F2996" s="42" t="s">
        <v>150</v>
      </c>
      <c r="H2996" s="211"/>
      <c r="I2996" s="211"/>
      <c r="J2996" s="211"/>
      <c r="K2996" s="211"/>
      <c r="L2996" s="211"/>
      <c r="M2996" s="211"/>
      <c r="N2996" s="211"/>
      <c r="O2996" s="211"/>
      <c r="P2996" s="211"/>
    </row>
    <row r="2997" spans="1:16" x14ac:dyDescent="0.25">
      <c r="A2997" s="189" t="s">
        <v>9389</v>
      </c>
      <c r="B2997" s="189" t="s">
        <v>9443</v>
      </c>
      <c r="C2997" s="189" t="s">
        <v>358</v>
      </c>
      <c r="D2997" t="s">
        <v>292</v>
      </c>
      <c r="E2997" t="s">
        <v>350</v>
      </c>
      <c r="F2997" s="42" t="s">
        <v>360</v>
      </c>
      <c r="H2997" s="211"/>
      <c r="I2997" s="211"/>
      <c r="J2997" s="211"/>
      <c r="K2997" s="211"/>
      <c r="L2997" s="211"/>
      <c r="M2997" s="211"/>
      <c r="N2997" s="211"/>
      <c r="O2997" s="211"/>
      <c r="P2997" s="211"/>
    </row>
    <row r="2998" spans="1:16" x14ac:dyDescent="0.25">
      <c r="A2998" s="189" t="s">
        <v>9389</v>
      </c>
      <c r="B2998" s="189" t="s">
        <v>9444</v>
      </c>
      <c r="C2998" s="189" t="s">
        <v>358</v>
      </c>
      <c r="D2998" t="s">
        <v>339</v>
      </c>
      <c r="E2998" t="s">
        <v>340</v>
      </c>
      <c r="F2998" s="42" t="s">
        <v>150</v>
      </c>
      <c r="H2998" s="211"/>
      <c r="I2998" s="211"/>
      <c r="J2998" s="211"/>
      <c r="K2998" s="211"/>
      <c r="L2998" s="211"/>
      <c r="M2998" s="211"/>
      <c r="N2998" s="211"/>
      <c r="O2998" s="211"/>
      <c r="P2998" s="211"/>
    </row>
    <row r="2999" spans="1:16" x14ac:dyDescent="0.25">
      <c r="A2999" s="189" t="s">
        <v>9389</v>
      </c>
      <c r="B2999" s="189" t="s">
        <v>9445</v>
      </c>
      <c r="C2999" s="189" t="s">
        <v>358</v>
      </c>
      <c r="D2999" t="s">
        <v>328</v>
      </c>
      <c r="E2999" t="s">
        <v>329</v>
      </c>
      <c r="F2999" s="42" t="s">
        <v>360</v>
      </c>
      <c r="H2999" s="211"/>
      <c r="I2999" s="211"/>
      <c r="J2999" s="211"/>
      <c r="K2999" s="211"/>
      <c r="L2999" s="211"/>
      <c r="M2999" s="211"/>
      <c r="N2999" s="211"/>
      <c r="O2999" s="211"/>
      <c r="P2999" s="211"/>
    </row>
    <row r="3000" spans="1:16" x14ac:dyDescent="0.25">
      <c r="A3000" s="189" t="s">
        <v>9389</v>
      </c>
      <c r="B3000" s="189" t="s">
        <v>9446</v>
      </c>
      <c r="C3000" s="189" t="s">
        <v>358</v>
      </c>
      <c r="D3000" t="s">
        <v>328</v>
      </c>
      <c r="E3000" t="s">
        <v>329</v>
      </c>
      <c r="F3000" s="42" t="s">
        <v>360</v>
      </c>
      <c r="H3000" s="211"/>
      <c r="I3000" s="211"/>
      <c r="J3000" s="211"/>
      <c r="K3000" s="211"/>
      <c r="L3000" s="211"/>
      <c r="M3000" s="211"/>
      <c r="N3000" s="211"/>
      <c r="O3000" s="211"/>
      <c r="P3000" s="211"/>
    </row>
    <row r="3001" spans="1:16" x14ac:dyDescent="0.25">
      <c r="A3001" s="189" t="s">
        <v>9389</v>
      </c>
      <c r="B3001" s="189" t="s">
        <v>9447</v>
      </c>
      <c r="C3001" s="189" t="s">
        <v>358</v>
      </c>
      <c r="D3001" t="s">
        <v>328</v>
      </c>
      <c r="E3001" t="s">
        <v>329</v>
      </c>
      <c r="F3001" s="42" t="s">
        <v>360</v>
      </c>
      <c r="H3001" s="211"/>
      <c r="I3001" s="211"/>
      <c r="J3001" s="211"/>
      <c r="K3001" s="211"/>
      <c r="L3001" s="211"/>
      <c r="M3001" s="211"/>
      <c r="N3001" s="211"/>
      <c r="O3001" s="211"/>
      <c r="P3001" s="211"/>
    </row>
    <row r="3002" spans="1:16" x14ac:dyDescent="0.25">
      <c r="A3002" s="189" t="s">
        <v>9389</v>
      </c>
      <c r="B3002" s="189" t="s">
        <v>9448</v>
      </c>
      <c r="C3002" s="189" t="s">
        <v>358</v>
      </c>
      <c r="D3002" t="s">
        <v>328</v>
      </c>
      <c r="E3002" t="s">
        <v>329</v>
      </c>
      <c r="F3002" s="42" t="s">
        <v>360</v>
      </c>
      <c r="H3002" s="211"/>
      <c r="I3002" s="211"/>
      <c r="J3002" s="211"/>
      <c r="K3002" s="211"/>
      <c r="L3002" s="211"/>
      <c r="M3002" s="211"/>
      <c r="N3002" s="211"/>
      <c r="O3002" s="211"/>
      <c r="P3002" s="211"/>
    </row>
    <row r="3003" spans="1:16" x14ac:dyDescent="0.25">
      <c r="A3003" s="189" t="s">
        <v>9389</v>
      </c>
      <c r="B3003" s="189" t="s">
        <v>9449</v>
      </c>
      <c r="C3003" s="189" t="s">
        <v>358</v>
      </c>
      <c r="D3003" t="s">
        <v>328</v>
      </c>
      <c r="E3003" t="s">
        <v>329</v>
      </c>
      <c r="F3003" s="42" t="s">
        <v>360</v>
      </c>
      <c r="H3003" s="211"/>
      <c r="I3003" s="211"/>
      <c r="J3003" s="211"/>
      <c r="K3003" s="211"/>
      <c r="L3003" s="211"/>
      <c r="M3003" s="211"/>
      <c r="N3003" s="211"/>
      <c r="O3003" s="211"/>
      <c r="P3003" s="211"/>
    </row>
    <row r="3004" spans="1:16" x14ac:dyDescent="0.25">
      <c r="A3004" s="189" t="s">
        <v>9389</v>
      </c>
      <c r="B3004" s="189" t="s">
        <v>9450</v>
      </c>
      <c r="C3004" s="189" t="s">
        <v>358</v>
      </c>
      <c r="D3004" t="s">
        <v>328</v>
      </c>
      <c r="E3004" t="s">
        <v>329</v>
      </c>
      <c r="F3004" s="42" t="s">
        <v>360</v>
      </c>
      <c r="H3004" s="211"/>
      <c r="I3004" s="211"/>
      <c r="J3004" s="211"/>
      <c r="K3004" s="211"/>
      <c r="L3004" s="211"/>
      <c r="M3004" s="211"/>
      <c r="N3004" s="211"/>
      <c r="O3004" s="211"/>
      <c r="P3004" s="211"/>
    </row>
    <row r="3005" spans="1:16" x14ac:dyDescent="0.25">
      <c r="A3005" s="189" t="s">
        <v>9389</v>
      </c>
      <c r="B3005" s="189" t="s">
        <v>9451</v>
      </c>
      <c r="C3005" s="189" t="s">
        <v>358</v>
      </c>
      <c r="D3005" t="s">
        <v>328</v>
      </c>
      <c r="E3005" t="s">
        <v>329</v>
      </c>
      <c r="F3005" s="42" t="s">
        <v>360</v>
      </c>
      <c r="H3005" s="211"/>
      <c r="I3005" s="211"/>
      <c r="J3005" s="211"/>
      <c r="K3005" s="211"/>
      <c r="L3005" s="211"/>
      <c r="M3005" s="211"/>
      <c r="N3005" s="211"/>
      <c r="O3005" s="211"/>
      <c r="P3005" s="211"/>
    </row>
    <row r="3006" spans="1:16" x14ac:dyDescent="0.25">
      <c r="A3006" s="189" t="s">
        <v>9389</v>
      </c>
      <c r="B3006" s="189" t="s">
        <v>9452</v>
      </c>
      <c r="C3006" s="189" t="s">
        <v>358</v>
      </c>
      <c r="D3006" t="s">
        <v>328</v>
      </c>
      <c r="E3006" t="s">
        <v>329</v>
      </c>
      <c r="F3006" s="42" t="s">
        <v>360</v>
      </c>
      <c r="H3006" s="211"/>
      <c r="I3006" s="211"/>
      <c r="J3006" s="211"/>
      <c r="K3006" s="211"/>
      <c r="L3006" s="211"/>
      <c r="M3006" s="211"/>
      <c r="N3006" s="211"/>
      <c r="O3006" s="211"/>
      <c r="P3006" s="211"/>
    </row>
    <row r="3007" spans="1:16" x14ac:dyDescent="0.25">
      <c r="A3007" s="189" t="s">
        <v>9389</v>
      </c>
      <c r="B3007" s="189" t="s">
        <v>9453</v>
      </c>
      <c r="C3007" s="189" t="s">
        <v>358</v>
      </c>
      <c r="D3007" t="s">
        <v>328</v>
      </c>
      <c r="E3007" t="s">
        <v>329</v>
      </c>
      <c r="F3007" s="42" t="s">
        <v>360</v>
      </c>
      <c r="H3007" s="211"/>
      <c r="I3007" s="211"/>
      <c r="J3007" s="211"/>
      <c r="K3007" s="211"/>
      <c r="L3007" s="211"/>
      <c r="M3007" s="211"/>
      <c r="N3007" s="211"/>
      <c r="O3007" s="211"/>
      <c r="P3007" s="211"/>
    </row>
    <row r="3008" spans="1:16" x14ac:dyDescent="0.25">
      <c r="A3008" s="189" t="s">
        <v>9389</v>
      </c>
      <c r="B3008" s="189" t="s">
        <v>9454</v>
      </c>
      <c r="C3008" s="189" t="s">
        <v>358</v>
      </c>
      <c r="D3008" t="s">
        <v>294</v>
      </c>
      <c r="E3008" t="s">
        <v>298</v>
      </c>
      <c r="F3008" s="42" t="s">
        <v>360</v>
      </c>
      <c r="H3008" s="211"/>
      <c r="I3008" s="211"/>
      <c r="J3008" s="211"/>
      <c r="K3008" s="211"/>
      <c r="L3008" s="211"/>
      <c r="M3008" s="211"/>
      <c r="N3008" s="211"/>
      <c r="O3008" s="211"/>
      <c r="P3008" s="211"/>
    </row>
    <row r="3009" spans="1:16" x14ac:dyDescent="0.25">
      <c r="A3009" s="189" t="s">
        <v>9389</v>
      </c>
      <c r="B3009" s="189" t="s">
        <v>9455</v>
      </c>
      <c r="C3009" s="189" t="s">
        <v>358</v>
      </c>
      <c r="D3009" t="s">
        <v>343</v>
      </c>
      <c r="E3009" t="s">
        <v>6106</v>
      </c>
      <c r="F3009" s="42" t="s">
        <v>360</v>
      </c>
      <c r="H3009" s="211"/>
      <c r="I3009" s="211"/>
      <c r="J3009" s="211"/>
      <c r="K3009" s="211"/>
      <c r="L3009" s="211"/>
      <c r="M3009" s="211"/>
      <c r="N3009" s="211"/>
      <c r="O3009" s="211"/>
      <c r="P3009" s="211"/>
    </row>
    <row r="3010" spans="1:16" x14ac:dyDescent="0.25">
      <c r="A3010" s="189" t="s">
        <v>9389</v>
      </c>
      <c r="B3010" s="189" t="s">
        <v>9456</v>
      </c>
      <c r="C3010" s="189" t="s">
        <v>358</v>
      </c>
      <c r="D3010" t="s">
        <v>301</v>
      </c>
      <c r="E3010" t="s">
        <v>344</v>
      </c>
      <c r="F3010" s="42" t="s">
        <v>150</v>
      </c>
      <c r="H3010" s="211"/>
      <c r="I3010" s="211"/>
      <c r="J3010" s="211"/>
      <c r="K3010" s="211"/>
      <c r="L3010" s="211"/>
      <c r="M3010" s="211"/>
      <c r="N3010" s="211"/>
      <c r="O3010" s="211"/>
      <c r="P3010" s="211"/>
    </row>
    <row r="3011" spans="1:16" x14ac:dyDescent="0.25">
      <c r="A3011" s="189" t="s">
        <v>9389</v>
      </c>
      <c r="B3011" s="189" t="s">
        <v>9457</v>
      </c>
      <c r="C3011" s="189" t="s">
        <v>358</v>
      </c>
      <c r="D3011" t="s">
        <v>328</v>
      </c>
      <c r="E3011" t="s">
        <v>329</v>
      </c>
      <c r="F3011" s="42" t="s">
        <v>150</v>
      </c>
      <c r="H3011" s="211"/>
      <c r="I3011" s="211"/>
      <c r="J3011" s="211"/>
      <c r="K3011" s="211"/>
      <c r="L3011" s="211"/>
      <c r="M3011" s="211"/>
      <c r="N3011" s="211"/>
      <c r="O3011" s="211"/>
      <c r="P3011" s="211"/>
    </row>
    <row r="3012" spans="1:16" x14ac:dyDescent="0.25">
      <c r="A3012" s="189" t="s">
        <v>9389</v>
      </c>
      <c r="B3012" s="189" t="s">
        <v>9458</v>
      </c>
      <c r="C3012" s="189" t="s">
        <v>358</v>
      </c>
      <c r="D3012" t="s">
        <v>328</v>
      </c>
      <c r="E3012" t="s">
        <v>329</v>
      </c>
      <c r="F3012" s="42" t="s">
        <v>150</v>
      </c>
      <c r="H3012" s="211"/>
      <c r="I3012" s="211"/>
      <c r="J3012" s="211"/>
      <c r="K3012" s="211"/>
      <c r="L3012" s="211"/>
      <c r="M3012" s="211"/>
      <c r="N3012" s="211"/>
      <c r="O3012" s="211"/>
      <c r="P3012" s="211"/>
    </row>
    <row r="3013" spans="1:16" x14ac:dyDescent="0.25">
      <c r="A3013" s="189" t="s">
        <v>9389</v>
      </c>
      <c r="B3013" s="189" t="s">
        <v>9459</v>
      </c>
      <c r="C3013" s="189" t="s">
        <v>358</v>
      </c>
      <c r="D3013" t="s">
        <v>301</v>
      </c>
      <c r="E3013" t="s">
        <v>344</v>
      </c>
      <c r="F3013" s="42" t="s">
        <v>360</v>
      </c>
      <c r="H3013" s="211"/>
      <c r="I3013" s="211"/>
      <c r="J3013" s="211"/>
      <c r="K3013" s="211"/>
      <c r="L3013" s="211"/>
      <c r="M3013" s="211"/>
      <c r="N3013" s="211"/>
      <c r="O3013" s="211"/>
      <c r="P3013" s="211"/>
    </row>
    <row r="3014" spans="1:16" x14ac:dyDescent="0.25">
      <c r="A3014" s="189" t="s">
        <v>9389</v>
      </c>
      <c r="B3014" s="189" t="s">
        <v>9460</v>
      </c>
      <c r="C3014" s="189" t="s">
        <v>358</v>
      </c>
      <c r="D3014" t="s">
        <v>301</v>
      </c>
      <c r="E3014" t="s">
        <v>344</v>
      </c>
      <c r="F3014" s="42" t="s">
        <v>360</v>
      </c>
      <c r="H3014" s="211"/>
      <c r="I3014" s="211"/>
      <c r="J3014" s="211"/>
      <c r="K3014" s="211"/>
      <c r="L3014" s="211"/>
      <c r="M3014" s="211"/>
      <c r="N3014" s="211"/>
      <c r="O3014" s="211"/>
      <c r="P3014" s="211"/>
    </row>
    <row r="3015" spans="1:16" x14ac:dyDescent="0.25">
      <c r="A3015" s="189" t="s">
        <v>9389</v>
      </c>
      <c r="B3015" s="189" t="s">
        <v>9461</v>
      </c>
      <c r="C3015" s="189" t="s">
        <v>358</v>
      </c>
      <c r="D3015" t="s">
        <v>294</v>
      </c>
      <c r="E3015" t="s">
        <v>298</v>
      </c>
      <c r="F3015" s="42" t="s">
        <v>150</v>
      </c>
      <c r="H3015" s="211"/>
      <c r="I3015" s="211"/>
      <c r="J3015" s="211"/>
      <c r="K3015" s="211"/>
      <c r="L3015" s="211"/>
      <c r="M3015" s="211"/>
      <c r="N3015" s="211"/>
      <c r="O3015" s="211"/>
      <c r="P3015" s="211"/>
    </row>
    <row r="3016" spans="1:16" x14ac:dyDescent="0.25">
      <c r="A3016" s="189" t="s">
        <v>9389</v>
      </c>
      <c r="B3016" s="189" t="s">
        <v>9462</v>
      </c>
      <c r="C3016" s="189" t="s">
        <v>358</v>
      </c>
      <c r="D3016" t="s">
        <v>326</v>
      </c>
      <c r="E3016" t="s">
        <v>327</v>
      </c>
      <c r="F3016" s="42" t="s">
        <v>360</v>
      </c>
      <c r="H3016" s="211"/>
      <c r="I3016" s="211"/>
      <c r="J3016" s="211"/>
      <c r="K3016" s="211"/>
      <c r="L3016" s="211"/>
      <c r="M3016" s="211"/>
      <c r="N3016" s="211"/>
      <c r="O3016" s="211"/>
      <c r="P3016" s="211"/>
    </row>
    <row r="3017" spans="1:16" x14ac:dyDescent="0.25">
      <c r="A3017" s="189" t="s">
        <v>9389</v>
      </c>
      <c r="B3017" s="189" t="s">
        <v>9463</v>
      </c>
      <c r="C3017" s="189" t="s">
        <v>358</v>
      </c>
      <c r="D3017" t="s">
        <v>326</v>
      </c>
      <c r="E3017" t="s">
        <v>327</v>
      </c>
      <c r="F3017" s="42" t="s">
        <v>360</v>
      </c>
      <c r="H3017" s="211"/>
      <c r="I3017" s="211"/>
      <c r="J3017" s="211"/>
      <c r="K3017" s="211"/>
      <c r="L3017" s="211"/>
      <c r="M3017" s="211"/>
      <c r="N3017" s="211"/>
      <c r="O3017" s="211"/>
      <c r="P3017" s="211"/>
    </row>
    <row r="3018" spans="1:16" x14ac:dyDescent="0.25">
      <c r="A3018" s="189" t="s">
        <v>9389</v>
      </c>
      <c r="B3018" s="189" t="s">
        <v>9464</v>
      </c>
      <c r="C3018" s="189" t="s">
        <v>358</v>
      </c>
      <c r="D3018" t="s">
        <v>326</v>
      </c>
      <c r="E3018" t="s">
        <v>327</v>
      </c>
      <c r="F3018" s="42" t="s">
        <v>150</v>
      </c>
      <c r="H3018" s="211"/>
      <c r="I3018" s="211"/>
      <c r="J3018" s="211"/>
      <c r="K3018" s="211"/>
      <c r="L3018" s="211"/>
      <c r="M3018" s="211"/>
      <c r="N3018" s="211"/>
      <c r="O3018" s="211"/>
      <c r="P3018" s="211"/>
    </row>
    <row r="3019" spans="1:16" x14ac:dyDescent="0.25">
      <c r="A3019" s="189" t="s">
        <v>9389</v>
      </c>
      <c r="B3019" s="189" t="s">
        <v>9465</v>
      </c>
      <c r="C3019" s="189" t="s">
        <v>358</v>
      </c>
      <c r="D3019" t="s">
        <v>326</v>
      </c>
      <c r="E3019" t="s">
        <v>327</v>
      </c>
      <c r="F3019" s="42" t="s">
        <v>360</v>
      </c>
      <c r="H3019" s="211"/>
      <c r="I3019" s="211"/>
      <c r="J3019" s="211"/>
      <c r="K3019" s="211"/>
      <c r="L3019" s="211"/>
      <c r="M3019" s="211"/>
      <c r="N3019" s="211"/>
      <c r="O3019" s="211"/>
      <c r="P3019" s="211"/>
    </row>
    <row r="3020" spans="1:16" x14ac:dyDescent="0.25">
      <c r="A3020" s="189" t="s">
        <v>9389</v>
      </c>
      <c r="B3020" s="189" t="s">
        <v>9466</v>
      </c>
      <c r="C3020" s="189" t="s">
        <v>358</v>
      </c>
      <c r="D3020" t="s">
        <v>301</v>
      </c>
      <c r="E3020" t="s">
        <v>344</v>
      </c>
      <c r="F3020" s="42" t="s">
        <v>360</v>
      </c>
      <c r="H3020" s="211"/>
      <c r="I3020" s="211"/>
      <c r="J3020" s="211"/>
      <c r="K3020" s="211"/>
      <c r="L3020" s="211"/>
      <c r="M3020" s="211"/>
      <c r="N3020" s="211"/>
      <c r="O3020" s="211"/>
      <c r="P3020" s="211"/>
    </row>
    <row r="3021" spans="1:16" x14ac:dyDescent="0.25">
      <c r="A3021" s="189" t="s">
        <v>9389</v>
      </c>
      <c r="B3021" s="189" t="s">
        <v>9467</v>
      </c>
      <c r="C3021" s="189" t="s">
        <v>358</v>
      </c>
      <c r="D3021" t="s">
        <v>328</v>
      </c>
      <c r="E3021" t="s">
        <v>329</v>
      </c>
      <c r="F3021" s="42" t="s">
        <v>150</v>
      </c>
      <c r="H3021" s="211"/>
      <c r="I3021" s="211"/>
      <c r="J3021" s="211"/>
      <c r="K3021" s="211"/>
      <c r="L3021" s="211"/>
      <c r="M3021" s="211"/>
      <c r="N3021" s="211"/>
      <c r="O3021" s="211"/>
      <c r="P3021" s="211"/>
    </row>
    <row r="3022" spans="1:16" x14ac:dyDescent="0.25">
      <c r="A3022" s="189" t="s">
        <v>9389</v>
      </c>
      <c r="B3022" s="189" t="s">
        <v>9468</v>
      </c>
      <c r="C3022" s="189" t="s">
        <v>358</v>
      </c>
      <c r="D3022" t="s">
        <v>328</v>
      </c>
      <c r="E3022" t="s">
        <v>329</v>
      </c>
      <c r="F3022" s="42" t="s">
        <v>150</v>
      </c>
      <c r="H3022" s="211"/>
      <c r="I3022" s="211"/>
      <c r="J3022" s="211"/>
      <c r="K3022" s="211"/>
      <c r="L3022" s="211"/>
      <c r="M3022" s="211"/>
      <c r="N3022" s="211"/>
      <c r="O3022" s="211"/>
      <c r="P3022" s="211"/>
    </row>
    <row r="3023" spans="1:16" x14ac:dyDescent="0.25">
      <c r="A3023" s="189" t="s">
        <v>9389</v>
      </c>
      <c r="B3023" s="189" t="s">
        <v>9469</v>
      </c>
      <c r="C3023" s="189" t="s">
        <v>358</v>
      </c>
      <c r="D3023" t="s">
        <v>328</v>
      </c>
      <c r="E3023" t="s">
        <v>329</v>
      </c>
      <c r="F3023" s="42" t="s">
        <v>150</v>
      </c>
      <c r="H3023" s="211"/>
      <c r="I3023" s="211"/>
      <c r="J3023" s="211"/>
      <c r="K3023" s="211"/>
      <c r="L3023" s="211"/>
      <c r="M3023" s="211"/>
      <c r="N3023" s="211"/>
      <c r="O3023" s="211"/>
      <c r="P3023" s="211"/>
    </row>
    <row r="3024" spans="1:16" x14ac:dyDescent="0.25">
      <c r="A3024" s="189" t="s">
        <v>9389</v>
      </c>
      <c r="B3024" s="189" t="s">
        <v>9470</v>
      </c>
      <c r="C3024" s="189" t="s">
        <v>358</v>
      </c>
      <c r="D3024" t="s">
        <v>294</v>
      </c>
      <c r="E3024" t="s">
        <v>298</v>
      </c>
      <c r="F3024" s="42" t="s">
        <v>360</v>
      </c>
      <c r="H3024" s="211"/>
      <c r="I3024" s="211"/>
      <c r="J3024" s="211"/>
      <c r="K3024" s="211"/>
      <c r="L3024" s="211"/>
      <c r="M3024" s="211"/>
      <c r="N3024" s="211"/>
      <c r="O3024" s="211"/>
      <c r="P3024" s="211"/>
    </row>
    <row r="3025" spans="1:16" x14ac:dyDescent="0.25">
      <c r="A3025" s="189" t="s">
        <v>9389</v>
      </c>
      <c r="B3025" s="189" t="s">
        <v>9471</v>
      </c>
      <c r="C3025" s="189" t="s">
        <v>358</v>
      </c>
      <c r="D3025" t="s">
        <v>326</v>
      </c>
      <c r="E3025" t="s">
        <v>327</v>
      </c>
      <c r="F3025" s="42" t="s">
        <v>360</v>
      </c>
      <c r="H3025" s="211"/>
      <c r="I3025" s="211"/>
      <c r="J3025" s="211"/>
      <c r="K3025" s="211"/>
      <c r="L3025" s="211"/>
      <c r="M3025" s="211"/>
      <c r="N3025" s="211"/>
      <c r="O3025" s="211"/>
      <c r="P3025" s="211"/>
    </row>
    <row r="3026" spans="1:16" x14ac:dyDescent="0.25">
      <c r="A3026" s="189" t="s">
        <v>9389</v>
      </c>
      <c r="B3026" s="189" t="s">
        <v>9472</v>
      </c>
      <c r="C3026" s="189" t="s">
        <v>358</v>
      </c>
      <c r="D3026" t="s">
        <v>328</v>
      </c>
      <c r="E3026" t="s">
        <v>329</v>
      </c>
      <c r="F3026" s="42" t="s">
        <v>150</v>
      </c>
      <c r="H3026" s="211"/>
      <c r="I3026" s="211"/>
      <c r="J3026" s="211"/>
      <c r="K3026" s="211"/>
      <c r="L3026" s="211"/>
      <c r="M3026" s="211"/>
      <c r="N3026" s="211"/>
      <c r="O3026" s="211"/>
      <c r="P3026" s="211"/>
    </row>
    <row r="3027" spans="1:16" x14ac:dyDescent="0.25">
      <c r="A3027" s="189" t="s">
        <v>9389</v>
      </c>
      <c r="B3027" s="189" t="s">
        <v>9473</v>
      </c>
      <c r="C3027" s="189" t="s">
        <v>358</v>
      </c>
      <c r="D3027" t="s">
        <v>330</v>
      </c>
      <c r="E3027" t="s">
        <v>331</v>
      </c>
      <c r="F3027" s="42" t="s">
        <v>360</v>
      </c>
      <c r="H3027" s="211"/>
      <c r="I3027" s="211"/>
      <c r="J3027" s="211"/>
      <c r="K3027" s="211"/>
      <c r="L3027" s="211"/>
      <c r="M3027" s="211"/>
      <c r="N3027" s="211"/>
      <c r="O3027" s="211"/>
      <c r="P3027" s="211"/>
    </row>
    <row r="3028" spans="1:16" x14ac:dyDescent="0.25">
      <c r="A3028" s="189" t="s">
        <v>9389</v>
      </c>
      <c r="B3028" s="189" t="s">
        <v>9474</v>
      </c>
      <c r="C3028" s="189" t="s">
        <v>358</v>
      </c>
      <c r="D3028" t="s">
        <v>328</v>
      </c>
      <c r="E3028" t="s">
        <v>329</v>
      </c>
      <c r="F3028" s="42" t="s">
        <v>360</v>
      </c>
      <c r="H3028" s="211"/>
      <c r="I3028" s="211"/>
      <c r="J3028" s="211"/>
      <c r="K3028" s="211"/>
      <c r="L3028" s="211"/>
      <c r="M3028" s="211"/>
      <c r="N3028" s="211"/>
      <c r="O3028" s="211"/>
      <c r="P3028" s="211"/>
    </row>
    <row r="3029" spans="1:16" x14ac:dyDescent="0.25">
      <c r="A3029" s="189" t="s">
        <v>9389</v>
      </c>
      <c r="B3029" s="189" t="s">
        <v>9475</v>
      </c>
      <c r="C3029" s="189" t="s">
        <v>358</v>
      </c>
      <c r="D3029" t="s">
        <v>326</v>
      </c>
      <c r="E3029" t="s">
        <v>327</v>
      </c>
      <c r="F3029" s="42" t="s">
        <v>360</v>
      </c>
      <c r="H3029" s="211"/>
      <c r="I3029" s="211"/>
      <c r="J3029" s="211"/>
      <c r="K3029" s="211"/>
      <c r="L3029" s="211"/>
      <c r="M3029" s="211"/>
      <c r="N3029" s="211"/>
      <c r="O3029" s="211"/>
      <c r="P3029" s="211"/>
    </row>
    <row r="3030" spans="1:16" x14ac:dyDescent="0.25">
      <c r="A3030" s="189" t="s">
        <v>9476</v>
      </c>
      <c r="B3030" s="189" t="s">
        <v>9477</v>
      </c>
      <c r="C3030" s="189" t="s">
        <v>358</v>
      </c>
      <c r="D3030" t="s">
        <v>6093</v>
      </c>
      <c r="E3030" t="s">
        <v>6094</v>
      </c>
      <c r="F3030" s="42" t="s">
        <v>150</v>
      </c>
      <c r="H3030" s="211"/>
      <c r="I3030" s="211"/>
      <c r="J3030" s="211"/>
      <c r="K3030" s="211"/>
      <c r="L3030" s="211"/>
      <c r="M3030" s="211"/>
      <c r="N3030" s="211"/>
      <c r="O3030" s="211"/>
      <c r="P3030" s="211"/>
    </row>
    <row r="3031" spans="1:16" x14ac:dyDescent="0.25">
      <c r="A3031" s="189" t="s">
        <v>9476</v>
      </c>
      <c r="B3031" s="189" t="s">
        <v>9478</v>
      </c>
      <c r="C3031" s="189" t="s">
        <v>358</v>
      </c>
      <c r="D3031" t="s">
        <v>294</v>
      </c>
      <c r="E3031" t="s">
        <v>298</v>
      </c>
      <c r="F3031" s="42" t="s">
        <v>360</v>
      </c>
      <c r="H3031" s="211"/>
      <c r="I3031" s="211"/>
      <c r="J3031" s="211"/>
      <c r="K3031" s="211"/>
      <c r="L3031" s="211"/>
      <c r="M3031" s="211"/>
      <c r="N3031" s="211"/>
      <c r="O3031" s="211"/>
      <c r="P3031" s="211"/>
    </row>
    <row r="3032" spans="1:16" x14ac:dyDescent="0.25">
      <c r="A3032" s="189" t="s">
        <v>9476</v>
      </c>
      <c r="B3032" s="189" t="s">
        <v>9479</v>
      </c>
      <c r="C3032" s="189" t="s">
        <v>358</v>
      </c>
      <c r="D3032" t="s">
        <v>294</v>
      </c>
      <c r="E3032" t="s">
        <v>298</v>
      </c>
      <c r="F3032" s="42" t="s">
        <v>360</v>
      </c>
      <c r="H3032" s="211"/>
      <c r="I3032" s="211"/>
      <c r="J3032" s="211"/>
      <c r="K3032" s="211"/>
      <c r="L3032" s="211"/>
      <c r="M3032" s="211"/>
      <c r="N3032" s="211"/>
      <c r="O3032" s="211"/>
      <c r="P3032" s="211"/>
    </row>
    <row r="3033" spans="1:16" x14ac:dyDescent="0.25">
      <c r="A3033" s="189" t="s">
        <v>9476</v>
      </c>
      <c r="B3033" s="189" t="s">
        <v>9480</v>
      </c>
      <c r="C3033" s="189" t="s">
        <v>358</v>
      </c>
      <c r="D3033" t="s">
        <v>294</v>
      </c>
      <c r="E3033" t="s">
        <v>298</v>
      </c>
      <c r="F3033" s="42" t="s">
        <v>360</v>
      </c>
      <c r="H3033" s="211"/>
      <c r="I3033" s="211"/>
      <c r="J3033" s="211"/>
      <c r="K3033" s="211"/>
      <c r="L3033" s="211"/>
      <c r="M3033" s="211"/>
      <c r="N3033" s="211"/>
      <c r="O3033" s="211"/>
      <c r="P3033" s="211"/>
    </row>
    <row r="3034" spans="1:16" x14ac:dyDescent="0.25">
      <c r="A3034" s="189" t="s">
        <v>9476</v>
      </c>
      <c r="B3034" s="189" t="s">
        <v>9481</v>
      </c>
      <c r="C3034" s="189" t="s">
        <v>358</v>
      </c>
      <c r="D3034" t="s">
        <v>337</v>
      </c>
      <c r="E3034" t="s">
        <v>4366</v>
      </c>
      <c r="F3034" s="42" t="s">
        <v>360</v>
      </c>
      <c r="H3034" s="211"/>
      <c r="I3034" s="211"/>
      <c r="J3034" s="211"/>
      <c r="K3034" s="211"/>
      <c r="L3034" s="211"/>
      <c r="M3034" s="211"/>
      <c r="N3034" s="211"/>
      <c r="O3034" s="211"/>
      <c r="P3034" s="211"/>
    </row>
    <row r="3035" spans="1:16" x14ac:dyDescent="0.25">
      <c r="A3035" s="189" t="s">
        <v>9476</v>
      </c>
      <c r="B3035" s="189" t="s">
        <v>9482</v>
      </c>
      <c r="C3035" s="189" t="s">
        <v>358</v>
      </c>
      <c r="D3035" t="s">
        <v>294</v>
      </c>
      <c r="E3035" t="s">
        <v>351</v>
      </c>
      <c r="F3035" s="42" t="s">
        <v>150</v>
      </c>
      <c r="H3035" s="211"/>
      <c r="I3035" s="211"/>
      <c r="J3035" s="211"/>
      <c r="K3035" s="211"/>
      <c r="L3035" s="211"/>
      <c r="M3035" s="211"/>
      <c r="N3035" s="211"/>
      <c r="O3035" s="211"/>
      <c r="P3035" s="211"/>
    </row>
    <row r="3036" spans="1:16" x14ac:dyDescent="0.25">
      <c r="A3036" s="189" t="s">
        <v>9476</v>
      </c>
      <c r="B3036" s="189" t="s">
        <v>9483</v>
      </c>
      <c r="C3036" s="189" t="s">
        <v>358</v>
      </c>
      <c r="D3036" t="s">
        <v>322</v>
      </c>
      <c r="E3036" t="s">
        <v>323</v>
      </c>
      <c r="F3036" s="42" t="s">
        <v>360</v>
      </c>
      <c r="H3036" s="211"/>
      <c r="I3036" s="211"/>
      <c r="J3036" s="211"/>
      <c r="K3036" s="211"/>
      <c r="L3036" s="211"/>
      <c r="M3036" s="211"/>
      <c r="N3036" s="211"/>
      <c r="O3036" s="211"/>
      <c r="P3036" s="211"/>
    </row>
    <row r="3037" spans="1:16" x14ac:dyDescent="0.25">
      <c r="A3037" s="189" t="s">
        <v>9476</v>
      </c>
      <c r="B3037" s="189" t="s">
        <v>9484</v>
      </c>
      <c r="C3037" s="189" t="s">
        <v>358</v>
      </c>
      <c r="D3037" t="s">
        <v>294</v>
      </c>
      <c r="E3037" t="s">
        <v>351</v>
      </c>
      <c r="F3037" s="42" t="s">
        <v>360</v>
      </c>
      <c r="H3037" s="211"/>
      <c r="I3037" s="211"/>
      <c r="J3037" s="211"/>
      <c r="K3037" s="211"/>
      <c r="L3037" s="211"/>
      <c r="M3037" s="211"/>
      <c r="N3037" s="211"/>
      <c r="O3037" s="211"/>
      <c r="P3037" s="211"/>
    </row>
    <row r="3038" spans="1:16" x14ac:dyDescent="0.25">
      <c r="A3038" s="189" t="s">
        <v>9476</v>
      </c>
      <c r="B3038" s="189" t="s">
        <v>9485</v>
      </c>
      <c r="C3038" s="189" t="s">
        <v>358</v>
      </c>
      <c r="D3038" t="s">
        <v>294</v>
      </c>
      <c r="E3038" t="s">
        <v>351</v>
      </c>
      <c r="F3038" s="42" t="s">
        <v>360</v>
      </c>
      <c r="H3038" s="211"/>
      <c r="I3038" s="211"/>
      <c r="J3038" s="211"/>
      <c r="K3038" s="211"/>
      <c r="L3038" s="211"/>
      <c r="M3038" s="211"/>
      <c r="N3038" s="211"/>
      <c r="O3038" s="211"/>
      <c r="P3038" s="211"/>
    </row>
    <row r="3039" spans="1:16" x14ac:dyDescent="0.25">
      <c r="A3039" s="189" t="s">
        <v>9476</v>
      </c>
      <c r="B3039" s="189" t="s">
        <v>9486</v>
      </c>
      <c r="C3039" s="189" t="s">
        <v>358</v>
      </c>
      <c r="D3039" t="s">
        <v>294</v>
      </c>
      <c r="E3039" t="s">
        <v>351</v>
      </c>
      <c r="F3039" s="42" t="s">
        <v>360</v>
      </c>
      <c r="H3039" s="211"/>
      <c r="I3039" s="211"/>
      <c r="J3039" s="211"/>
      <c r="K3039" s="211"/>
      <c r="L3039" s="211"/>
      <c r="M3039" s="211"/>
      <c r="N3039" s="211"/>
      <c r="O3039" s="211"/>
      <c r="P3039" s="211"/>
    </row>
    <row r="3040" spans="1:16" x14ac:dyDescent="0.25">
      <c r="A3040" s="189" t="s">
        <v>9476</v>
      </c>
      <c r="B3040" s="189" t="s">
        <v>9487</v>
      </c>
      <c r="C3040" s="189" t="s">
        <v>358</v>
      </c>
      <c r="D3040" t="s">
        <v>326</v>
      </c>
      <c r="E3040" t="s">
        <v>327</v>
      </c>
      <c r="F3040" s="42" t="s">
        <v>150</v>
      </c>
      <c r="H3040" s="211"/>
      <c r="I3040" s="211"/>
      <c r="J3040" s="211"/>
      <c r="K3040" s="211"/>
      <c r="L3040" s="211"/>
      <c r="M3040" s="211"/>
      <c r="N3040" s="211"/>
      <c r="O3040" s="211"/>
      <c r="P3040" s="211"/>
    </row>
    <row r="3041" spans="1:16" x14ac:dyDescent="0.25">
      <c r="A3041" s="189" t="s">
        <v>9476</v>
      </c>
      <c r="B3041" s="189" t="s">
        <v>9488</v>
      </c>
      <c r="C3041" s="189" t="s">
        <v>358</v>
      </c>
      <c r="D3041" t="s">
        <v>326</v>
      </c>
      <c r="E3041" t="s">
        <v>327</v>
      </c>
      <c r="F3041" s="42" t="s">
        <v>360</v>
      </c>
      <c r="H3041" s="211"/>
      <c r="I3041" s="211"/>
      <c r="J3041" s="211"/>
      <c r="K3041" s="211"/>
      <c r="L3041" s="211"/>
      <c r="M3041" s="211"/>
      <c r="N3041" s="211"/>
      <c r="O3041" s="211"/>
      <c r="P3041" s="211"/>
    </row>
    <row r="3042" spans="1:16" x14ac:dyDescent="0.25">
      <c r="A3042" s="189" t="s">
        <v>9476</v>
      </c>
      <c r="B3042" s="189" t="s">
        <v>9489</v>
      </c>
      <c r="C3042" s="189" t="s">
        <v>358</v>
      </c>
      <c r="D3042" t="s">
        <v>294</v>
      </c>
      <c r="E3042" t="s">
        <v>298</v>
      </c>
      <c r="F3042" s="42" t="s">
        <v>150</v>
      </c>
      <c r="H3042" s="211"/>
      <c r="I3042" s="211"/>
      <c r="J3042" s="211"/>
      <c r="K3042" s="211"/>
      <c r="L3042" s="211"/>
      <c r="M3042" s="211"/>
      <c r="N3042" s="211"/>
      <c r="O3042" s="211"/>
      <c r="P3042" s="211"/>
    </row>
    <row r="3043" spans="1:16" x14ac:dyDescent="0.25">
      <c r="A3043" s="189" t="s">
        <v>9476</v>
      </c>
      <c r="B3043" s="189" t="s">
        <v>9490</v>
      </c>
      <c r="C3043" s="189" t="s">
        <v>358</v>
      </c>
      <c r="D3043" t="s">
        <v>294</v>
      </c>
      <c r="E3043" t="s">
        <v>298</v>
      </c>
      <c r="F3043" s="42" t="s">
        <v>150</v>
      </c>
      <c r="H3043" s="211"/>
      <c r="I3043" s="211"/>
      <c r="J3043" s="211"/>
      <c r="K3043" s="211"/>
      <c r="L3043" s="211"/>
      <c r="M3043" s="211"/>
      <c r="N3043" s="211"/>
      <c r="O3043" s="211"/>
      <c r="P3043" s="211"/>
    </row>
    <row r="3044" spans="1:16" x14ac:dyDescent="0.25">
      <c r="A3044" s="189" t="s">
        <v>9476</v>
      </c>
      <c r="B3044" s="189" t="s">
        <v>9491</v>
      </c>
      <c r="C3044" s="189" t="s">
        <v>358</v>
      </c>
      <c r="D3044" t="s">
        <v>294</v>
      </c>
      <c r="E3044" t="s">
        <v>298</v>
      </c>
      <c r="F3044" s="42" t="s">
        <v>150</v>
      </c>
      <c r="H3044" s="211"/>
      <c r="I3044" s="211"/>
      <c r="J3044" s="211"/>
      <c r="K3044" s="211"/>
      <c r="L3044" s="211"/>
      <c r="M3044" s="211"/>
      <c r="N3044" s="211"/>
      <c r="O3044" s="211"/>
      <c r="P3044" s="211"/>
    </row>
    <row r="3045" spans="1:16" x14ac:dyDescent="0.25">
      <c r="A3045" s="189" t="s">
        <v>9476</v>
      </c>
      <c r="B3045" s="189" t="s">
        <v>9492</v>
      </c>
      <c r="C3045" s="189" t="s">
        <v>358</v>
      </c>
      <c r="D3045" t="s">
        <v>294</v>
      </c>
      <c r="E3045" t="s">
        <v>298</v>
      </c>
      <c r="F3045" s="42" t="s">
        <v>150</v>
      </c>
      <c r="H3045" s="211"/>
      <c r="I3045" s="211"/>
      <c r="J3045" s="211"/>
      <c r="K3045" s="211"/>
      <c r="L3045" s="211"/>
      <c r="M3045" s="211"/>
      <c r="N3045" s="211"/>
      <c r="O3045" s="211"/>
      <c r="P3045" s="211"/>
    </row>
    <row r="3046" spans="1:16" x14ac:dyDescent="0.25">
      <c r="A3046" s="189" t="s">
        <v>9476</v>
      </c>
      <c r="B3046" s="189" t="s">
        <v>9493</v>
      </c>
      <c r="C3046" s="189" t="s">
        <v>358</v>
      </c>
      <c r="D3046" t="s">
        <v>292</v>
      </c>
      <c r="E3046" t="s">
        <v>350</v>
      </c>
      <c r="F3046" s="42" t="s">
        <v>360</v>
      </c>
      <c r="H3046" s="211"/>
      <c r="I3046" s="211"/>
      <c r="J3046" s="211"/>
      <c r="K3046" s="211"/>
      <c r="L3046" s="211"/>
      <c r="M3046" s="211"/>
      <c r="N3046" s="211"/>
      <c r="O3046" s="211"/>
      <c r="P3046" s="211"/>
    </row>
    <row r="3047" spans="1:16" x14ac:dyDescent="0.25">
      <c r="A3047" s="189" t="s">
        <v>9476</v>
      </c>
      <c r="B3047" s="189" t="s">
        <v>9494</v>
      </c>
      <c r="C3047" s="189" t="s">
        <v>358</v>
      </c>
      <c r="D3047" t="s">
        <v>292</v>
      </c>
      <c r="E3047" t="s">
        <v>350</v>
      </c>
      <c r="F3047" s="42" t="s">
        <v>360</v>
      </c>
      <c r="H3047" s="211"/>
      <c r="I3047" s="211"/>
      <c r="J3047" s="211"/>
      <c r="K3047" s="211"/>
      <c r="L3047" s="211"/>
      <c r="M3047" s="211"/>
      <c r="N3047" s="211"/>
      <c r="O3047" s="211"/>
      <c r="P3047" s="211"/>
    </row>
    <row r="3048" spans="1:16" x14ac:dyDescent="0.25">
      <c r="A3048" s="189" t="s">
        <v>9476</v>
      </c>
      <c r="B3048" s="189" t="s">
        <v>9495</v>
      </c>
      <c r="C3048" s="189" t="s">
        <v>358</v>
      </c>
      <c r="D3048" t="s">
        <v>326</v>
      </c>
      <c r="E3048" t="s">
        <v>327</v>
      </c>
      <c r="F3048" s="42" t="s">
        <v>360</v>
      </c>
      <c r="H3048" s="211"/>
      <c r="I3048" s="211"/>
      <c r="J3048" s="211"/>
      <c r="K3048" s="211"/>
      <c r="L3048" s="211"/>
      <c r="M3048" s="211"/>
      <c r="N3048" s="211"/>
      <c r="O3048" s="211"/>
      <c r="P3048" s="211"/>
    </row>
    <row r="3049" spans="1:16" x14ac:dyDescent="0.25">
      <c r="A3049" s="189" t="s">
        <v>9476</v>
      </c>
      <c r="B3049" s="189" t="s">
        <v>9496</v>
      </c>
      <c r="C3049" s="189" t="s">
        <v>358</v>
      </c>
      <c r="D3049" t="s">
        <v>294</v>
      </c>
      <c r="E3049" t="s">
        <v>351</v>
      </c>
      <c r="F3049" s="42" t="s">
        <v>360</v>
      </c>
      <c r="H3049" s="211"/>
      <c r="I3049" s="211"/>
      <c r="J3049" s="211"/>
      <c r="K3049" s="211"/>
      <c r="L3049" s="211"/>
      <c r="M3049" s="211"/>
      <c r="N3049" s="211"/>
      <c r="O3049" s="211"/>
      <c r="P3049" s="211"/>
    </row>
    <row r="3050" spans="1:16" x14ac:dyDescent="0.25">
      <c r="A3050" s="189" t="s">
        <v>9476</v>
      </c>
      <c r="B3050" s="189" t="s">
        <v>9497</v>
      </c>
      <c r="C3050" s="189" t="s">
        <v>358</v>
      </c>
      <c r="D3050" t="s">
        <v>328</v>
      </c>
      <c r="E3050" t="s">
        <v>349</v>
      </c>
      <c r="F3050" s="42" t="s">
        <v>150</v>
      </c>
      <c r="H3050" s="211"/>
      <c r="I3050" s="211"/>
      <c r="J3050" s="211"/>
      <c r="K3050" s="211"/>
      <c r="L3050" s="211"/>
      <c r="M3050" s="211"/>
      <c r="N3050" s="211"/>
      <c r="O3050" s="211"/>
      <c r="P3050" s="211"/>
    </row>
    <row r="3051" spans="1:16" x14ac:dyDescent="0.25">
      <c r="A3051" s="189" t="s">
        <v>9476</v>
      </c>
      <c r="B3051" s="189" t="s">
        <v>9498</v>
      </c>
      <c r="C3051" s="189" t="s">
        <v>358</v>
      </c>
      <c r="D3051" t="s">
        <v>328</v>
      </c>
      <c r="E3051" t="s">
        <v>329</v>
      </c>
      <c r="F3051" s="42" t="s">
        <v>150</v>
      </c>
      <c r="H3051" s="211"/>
      <c r="I3051" s="211"/>
      <c r="J3051" s="211"/>
      <c r="K3051" s="211"/>
      <c r="L3051" s="211"/>
      <c r="M3051" s="211"/>
      <c r="N3051" s="211"/>
      <c r="O3051" s="211"/>
      <c r="P3051" s="211"/>
    </row>
    <row r="3052" spans="1:16" x14ac:dyDescent="0.25">
      <c r="A3052" s="189" t="s">
        <v>9476</v>
      </c>
      <c r="B3052" s="189" t="s">
        <v>9499</v>
      </c>
      <c r="C3052" s="189" t="s">
        <v>358</v>
      </c>
      <c r="D3052" t="s">
        <v>328</v>
      </c>
      <c r="E3052" t="s">
        <v>349</v>
      </c>
      <c r="F3052" s="42" t="s">
        <v>150</v>
      </c>
      <c r="H3052" s="211"/>
      <c r="I3052" s="211"/>
      <c r="J3052" s="211"/>
      <c r="K3052" s="211"/>
      <c r="L3052" s="211"/>
      <c r="M3052" s="211"/>
      <c r="N3052" s="211"/>
      <c r="O3052" s="211"/>
      <c r="P3052" s="211"/>
    </row>
    <row r="3053" spans="1:16" x14ac:dyDescent="0.25">
      <c r="A3053" s="189" t="s">
        <v>9476</v>
      </c>
      <c r="B3053" s="189" t="s">
        <v>9500</v>
      </c>
      <c r="C3053" s="189" t="s">
        <v>358</v>
      </c>
      <c r="D3053" t="s">
        <v>292</v>
      </c>
      <c r="E3053" t="s">
        <v>350</v>
      </c>
      <c r="F3053" s="42" t="s">
        <v>360</v>
      </c>
      <c r="H3053" s="211"/>
      <c r="I3053" s="211"/>
      <c r="J3053" s="211"/>
      <c r="K3053" s="211"/>
      <c r="L3053" s="211"/>
      <c r="M3053" s="211"/>
      <c r="N3053" s="211"/>
      <c r="O3053" s="211"/>
      <c r="P3053" s="211"/>
    </row>
    <row r="3054" spans="1:16" x14ac:dyDescent="0.25">
      <c r="A3054" s="189" t="s">
        <v>9476</v>
      </c>
      <c r="B3054" s="189" t="s">
        <v>9501</v>
      </c>
      <c r="C3054" s="189" t="s">
        <v>358</v>
      </c>
      <c r="D3054" t="s">
        <v>328</v>
      </c>
      <c r="E3054" t="s">
        <v>329</v>
      </c>
      <c r="F3054" s="42" t="s">
        <v>150</v>
      </c>
      <c r="H3054" s="211"/>
      <c r="I3054" s="211"/>
      <c r="J3054" s="211"/>
      <c r="K3054" s="211"/>
      <c r="L3054" s="211"/>
      <c r="M3054" s="211"/>
      <c r="N3054" s="211"/>
      <c r="O3054" s="211"/>
      <c r="P3054" s="211"/>
    </row>
    <row r="3055" spans="1:16" x14ac:dyDescent="0.25">
      <c r="A3055" s="189" t="s">
        <v>9476</v>
      </c>
      <c r="B3055" s="189" t="s">
        <v>9502</v>
      </c>
      <c r="C3055" s="189" t="s">
        <v>358</v>
      </c>
      <c r="D3055" t="s">
        <v>343</v>
      </c>
      <c r="E3055" t="s">
        <v>6106</v>
      </c>
      <c r="F3055" s="42" t="s">
        <v>150</v>
      </c>
      <c r="H3055" s="211"/>
      <c r="I3055" s="211"/>
      <c r="J3055" s="211"/>
      <c r="K3055" s="211"/>
      <c r="L3055" s="211"/>
      <c r="M3055" s="211"/>
      <c r="N3055" s="211"/>
      <c r="O3055" s="211"/>
      <c r="P3055" s="211"/>
    </row>
    <row r="3056" spans="1:16" x14ac:dyDescent="0.25">
      <c r="A3056" s="189" t="s">
        <v>9476</v>
      </c>
      <c r="B3056" s="189" t="s">
        <v>9503</v>
      </c>
      <c r="C3056" s="189" t="s">
        <v>358</v>
      </c>
      <c r="D3056" t="s">
        <v>301</v>
      </c>
      <c r="E3056" t="s">
        <v>307</v>
      </c>
      <c r="F3056" s="42" t="s">
        <v>360</v>
      </c>
      <c r="H3056" s="211"/>
      <c r="I3056" s="211"/>
      <c r="J3056" s="211"/>
      <c r="K3056" s="211"/>
      <c r="L3056" s="211"/>
      <c r="M3056" s="211"/>
      <c r="N3056" s="211"/>
      <c r="O3056" s="211"/>
      <c r="P3056" s="211"/>
    </row>
    <row r="3057" spans="1:16" x14ac:dyDescent="0.25">
      <c r="A3057" s="189" t="s">
        <v>9476</v>
      </c>
      <c r="B3057" s="189" t="s">
        <v>9504</v>
      </c>
      <c r="C3057" s="189" t="s">
        <v>358</v>
      </c>
      <c r="D3057" t="s">
        <v>294</v>
      </c>
      <c r="E3057" t="s">
        <v>298</v>
      </c>
      <c r="F3057" s="42" t="s">
        <v>150</v>
      </c>
      <c r="H3057" s="211"/>
      <c r="I3057" s="211"/>
      <c r="J3057" s="211"/>
      <c r="K3057" s="211"/>
      <c r="L3057" s="211"/>
      <c r="M3057" s="211"/>
      <c r="N3057" s="211"/>
      <c r="O3057" s="211"/>
      <c r="P3057" s="211"/>
    </row>
    <row r="3058" spans="1:16" x14ac:dyDescent="0.25">
      <c r="A3058" s="189" t="s">
        <v>9476</v>
      </c>
      <c r="B3058" s="189" t="s">
        <v>9505</v>
      </c>
      <c r="C3058" s="189" t="s">
        <v>358</v>
      </c>
      <c r="D3058" t="s">
        <v>330</v>
      </c>
      <c r="E3058" t="s">
        <v>331</v>
      </c>
      <c r="F3058" s="42" t="s">
        <v>360</v>
      </c>
      <c r="H3058" s="211"/>
      <c r="I3058" s="211"/>
      <c r="J3058" s="211"/>
      <c r="K3058" s="211"/>
      <c r="L3058" s="211"/>
      <c r="M3058" s="211"/>
      <c r="N3058" s="211"/>
      <c r="O3058" s="211"/>
      <c r="P3058" s="211"/>
    </row>
    <row r="3059" spans="1:16" x14ac:dyDescent="0.25">
      <c r="A3059" s="189" t="s">
        <v>9476</v>
      </c>
      <c r="B3059" s="189" t="s">
        <v>9506</v>
      </c>
      <c r="C3059" s="189" t="s">
        <v>358</v>
      </c>
      <c r="D3059" t="s">
        <v>330</v>
      </c>
      <c r="E3059" t="s">
        <v>331</v>
      </c>
      <c r="F3059" s="42" t="s">
        <v>360</v>
      </c>
      <c r="H3059" s="211"/>
      <c r="I3059" s="211"/>
      <c r="J3059" s="211"/>
      <c r="K3059" s="211"/>
      <c r="L3059" s="211"/>
      <c r="M3059" s="211"/>
      <c r="N3059" s="211"/>
      <c r="O3059" s="211"/>
      <c r="P3059" s="211"/>
    </row>
    <row r="3060" spans="1:16" x14ac:dyDescent="0.25">
      <c r="A3060" s="189" t="s">
        <v>9476</v>
      </c>
      <c r="B3060" s="189" t="s">
        <v>9507</v>
      </c>
      <c r="C3060" s="189" t="s">
        <v>358</v>
      </c>
      <c r="D3060" t="s">
        <v>294</v>
      </c>
      <c r="E3060" t="s">
        <v>298</v>
      </c>
      <c r="F3060" s="42" t="s">
        <v>150</v>
      </c>
      <c r="H3060" s="211"/>
      <c r="I3060" s="211"/>
      <c r="J3060" s="211"/>
      <c r="K3060" s="211"/>
      <c r="L3060" s="211"/>
      <c r="M3060" s="211"/>
      <c r="N3060" s="211"/>
      <c r="O3060" s="211"/>
      <c r="P3060" s="211"/>
    </row>
    <row r="3061" spans="1:16" x14ac:dyDescent="0.25">
      <c r="A3061" s="189" t="s">
        <v>9476</v>
      </c>
      <c r="B3061" s="189" t="s">
        <v>9508</v>
      </c>
      <c r="C3061" s="189" t="s">
        <v>358</v>
      </c>
      <c r="D3061" t="s">
        <v>295</v>
      </c>
      <c r="E3061" t="s">
        <v>306</v>
      </c>
      <c r="F3061" s="42" t="s">
        <v>360</v>
      </c>
      <c r="H3061" s="211"/>
      <c r="I3061" s="211"/>
      <c r="J3061" s="211"/>
      <c r="K3061" s="211"/>
      <c r="L3061" s="211"/>
      <c r="M3061" s="211"/>
      <c r="N3061" s="211"/>
      <c r="O3061" s="211"/>
      <c r="P3061" s="211"/>
    </row>
    <row r="3062" spans="1:16" x14ac:dyDescent="0.25">
      <c r="A3062" s="189" t="s">
        <v>9476</v>
      </c>
      <c r="B3062" s="189" t="s">
        <v>9509</v>
      </c>
      <c r="C3062" s="189" t="s">
        <v>358</v>
      </c>
      <c r="D3062" t="s">
        <v>294</v>
      </c>
      <c r="E3062" t="s">
        <v>298</v>
      </c>
      <c r="F3062" s="42" t="s">
        <v>150</v>
      </c>
      <c r="H3062" s="211"/>
      <c r="I3062" s="211"/>
      <c r="J3062" s="211"/>
      <c r="K3062" s="211"/>
      <c r="L3062" s="211"/>
      <c r="M3062" s="211"/>
      <c r="N3062" s="211"/>
      <c r="O3062" s="211"/>
      <c r="P3062" s="211"/>
    </row>
    <row r="3063" spans="1:16" x14ac:dyDescent="0.25">
      <c r="A3063" s="189" t="s">
        <v>9476</v>
      </c>
      <c r="B3063" s="189" t="s">
        <v>9510</v>
      </c>
      <c r="C3063" s="189" t="s">
        <v>358</v>
      </c>
      <c r="D3063" t="s">
        <v>328</v>
      </c>
      <c r="E3063" t="s">
        <v>329</v>
      </c>
      <c r="F3063" s="42" t="s">
        <v>150</v>
      </c>
      <c r="H3063" s="211"/>
      <c r="I3063" s="211"/>
      <c r="J3063" s="211"/>
      <c r="K3063" s="211"/>
      <c r="L3063" s="211"/>
      <c r="M3063" s="211"/>
      <c r="N3063" s="211"/>
      <c r="O3063" s="211"/>
      <c r="P3063" s="211"/>
    </row>
    <row r="3064" spans="1:16" x14ac:dyDescent="0.25">
      <c r="A3064" s="189" t="s">
        <v>9476</v>
      </c>
      <c r="B3064" s="189" t="s">
        <v>9511</v>
      </c>
      <c r="C3064" s="189" t="s">
        <v>358</v>
      </c>
      <c r="D3064" t="s">
        <v>328</v>
      </c>
      <c r="E3064" t="s">
        <v>329</v>
      </c>
      <c r="F3064" s="42" t="s">
        <v>150</v>
      </c>
      <c r="H3064" s="211"/>
      <c r="I3064" s="211"/>
      <c r="J3064" s="211"/>
      <c r="K3064" s="211"/>
      <c r="L3064" s="211"/>
      <c r="M3064" s="211"/>
      <c r="N3064" s="211"/>
      <c r="O3064" s="211"/>
      <c r="P3064" s="211"/>
    </row>
    <row r="3065" spans="1:16" x14ac:dyDescent="0.25">
      <c r="A3065" s="189" t="s">
        <v>9476</v>
      </c>
      <c r="B3065" s="189" t="s">
        <v>9512</v>
      </c>
      <c r="C3065" s="189" t="s">
        <v>358</v>
      </c>
      <c r="D3065" t="s">
        <v>326</v>
      </c>
      <c r="E3065" t="s">
        <v>327</v>
      </c>
      <c r="F3065" s="42" t="s">
        <v>360</v>
      </c>
      <c r="H3065" s="211"/>
      <c r="I3065" s="211"/>
      <c r="J3065" s="211"/>
      <c r="K3065" s="211"/>
      <c r="L3065" s="211"/>
      <c r="M3065" s="211"/>
      <c r="N3065" s="211"/>
      <c r="O3065" s="211"/>
      <c r="P3065" s="211"/>
    </row>
    <row r="3066" spans="1:16" x14ac:dyDescent="0.25">
      <c r="A3066" s="189" t="s">
        <v>9476</v>
      </c>
      <c r="B3066" s="189" t="s">
        <v>9513</v>
      </c>
      <c r="C3066" s="189" t="s">
        <v>358</v>
      </c>
      <c r="D3066" t="s">
        <v>294</v>
      </c>
      <c r="E3066" t="s">
        <v>298</v>
      </c>
      <c r="F3066" s="42" t="s">
        <v>150</v>
      </c>
      <c r="H3066" s="211"/>
      <c r="I3066" s="211"/>
      <c r="J3066" s="211"/>
      <c r="K3066" s="211"/>
      <c r="L3066" s="211"/>
      <c r="M3066" s="211"/>
      <c r="N3066" s="211"/>
      <c r="O3066" s="211"/>
      <c r="P3066" s="211"/>
    </row>
    <row r="3067" spans="1:16" x14ac:dyDescent="0.25">
      <c r="A3067" s="189" t="s">
        <v>9476</v>
      </c>
      <c r="B3067" s="189" t="s">
        <v>9514</v>
      </c>
      <c r="C3067" s="189" t="s">
        <v>358</v>
      </c>
      <c r="D3067" t="s">
        <v>294</v>
      </c>
      <c r="E3067" t="s">
        <v>298</v>
      </c>
      <c r="F3067" s="42" t="s">
        <v>360</v>
      </c>
      <c r="H3067" s="211"/>
      <c r="I3067" s="211"/>
      <c r="J3067" s="211"/>
      <c r="K3067" s="211"/>
      <c r="L3067" s="211"/>
      <c r="M3067" s="211"/>
      <c r="N3067" s="211"/>
      <c r="O3067" s="211"/>
      <c r="P3067" s="211"/>
    </row>
    <row r="3068" spans="1:16" x14ac:dyDescent="0.25">
      <c r="A3068" s="189" t="s">
        <v>9476</v>
      </c>
      <c r="B3068" s="189" t="s">
        <v>9515</v>
      </c>
      <c r="C3068" s="189" t="s">
        <v>358</v>
      </c>
      <c r="D3068" t="s">
        <v>328</v>
      </c>
      <c r="E3068" t="s">
        <v>329</v>
      </c>
      <c r="F3068" s="42" t="s">
        <v>360</v>
      </c>
      <c r="H3068" s="211"/>
      <c r="I3068" s="211"/>
      <c r="J3068" s="211"/>
      <c r="K3068" s="211"/>
      <c r="L3068" s="211"/>
      <c r="M3068" s="211"/>
      <c r="N3068" s="211"/>
      <c r="O3068" s="211"/>
      <c r="P3068" s="211"/>
    </row>
    <row r="3069" spans="1:16" x14ac:dyDescent="0.25">
      <c r="A3069" s="189" t="s">
        <v>9476</v>
      </c>
      <c r="B3069" s="189" t="s">
        <v>9516</v>
      </c>
      <c r="C3069" s="189" t="s">
        <v>358</v>
      </c>
      <c r="D3069" t="s">
        <v>301</v>
      </c>
      <c r="E3069" t="s">
        <v>307</v>
      </c>
      <c r="F3069" s="42" t="s">
        <v>360</v>
      </c>
      <c r="H3069" s="211"/>
      <c r="I3069" s="211"/>
      <c r="J3069" s="211"/>
      <c r="K3069" s="211"/>
      <c r="L3069" s="211"/>
      <c r="M3069" s="211"/>
      <c r="N3069" s="211"/>
      <c r="O3069" s="211"/>
      <c r="P3069" s="211"/>
    </row>
    <row r="3070" spans="1:16" x14ac:dyDescent="0.25">
      <c r="A3070" s="189" t="s">
        <v>9476</v>
      </c>
      <c r="B3070" s="189" t="s">
        <v>9517</v>
      </c>
      <c r="C3070" s="189" t="s">
        <v>358</v>
      </c>
      <c r="D3070" t="s">
        <v>296</v>
      </c>
      <c r="E3070" t="s">
        <v>297</v>
      </c>
      <c r="F3070" s="42" t="s">
        <v>150</v>
      </c>
      <c r="H3070" s="211"/>
      <c r="I3070" s="211"/>
      <c r="J3070" s="211"/>
      <c r="K3070" s="211"/>
      <c r="L3070" s="211"/>
      <c r="M3070" s="211"/>
      <c r="N3070" s="211"/>
      <c r="O3070" s="211"/>
      <c r="P3070" s="211"/>
    </row>
    <row r="3071" spans="1:16" x14ac:dyDescent="0.25">
      <c r="A3071" s="189" t="s">
        <v>9476</v>
      </c>
      <c r="B3071" s="189" t="s">
        <v>9518</v>
      </c>
      <c r="C3071" s="189" t="s">
        <v>358</v>
      </c>
      <c r="D3071" t="s">
        <v>301</v>
      </c>
      <c r="E3071" t="s">
        <v>307</v>
      </c>
      <c r="F3071" s="42" t="s">
        <v>360</v>
      </c>
      <c r="H3071" s="211"/>
      <c r="I3071" s="211"/>
      <c r="J3071" s="211"/>
      <c r="K3071" s="211"/>
      <c r="L3071" s="211"/>
      <c r="M3071" s="211"/>
      <c r="N3071" s="211"/>
      <c r="O3071" s="211"/>
      <c r="P3071" s="211"/>
    </row>
    <row r="3072" spans="1:16" x14ac:dyDescent="0.25">
      <c r="A3072" s="189" t="s">
        <v>9476</v>
      </c>
      <c r="B3072" s="189" t="s">
        <v>9519</v>
      </c>
      <c r="C3072" s="189" t="s">
        <v>358</v>
      </c>
      <c r="D3072" t="s">
        <v>328</v>
      </c>
      <c r="E3072" t="s">
        <v>349</v>
      </c>
      <c r="F3072" s="42" t="s">
        <v>150</v>
      </c>
      <c r="H3072" s="211"/>
      <c r="I3072" s="211"/>
      <c r="J3072" s="211"/>
      <c r="K3072" s="211"/>
      <c r="L3072" s="211"/>
      <c r="M3072" s="211"/>
      <c r="N3072" s="211"/>
      <c r="O3072" s="211"/>
      <c r="P3072" s="211"/>
    </row>
    <row r="3073" spans="1:16" x14ac:dyDescent="0.25">
      <c r="A3073" s="189" t="s">
        <v>9476</v>
      </c>
      <c r="B3073" s="189" t="s">
        <v>9520</v>
      </c>
      <c r="C3073" s="189" t="s">
        <v>358</v>
      </c>
      <c r="D3073" t="s">
        <v>301</v>
      </c>
      <c r="E3073" t="s">
        <v>307</v>
      </c>
      <c r="F3073" s="42" t="s">
        <v>360</v>
      </c>
      <c r="H3073" s="211"/>
      <c r="I3073" s="211"/>
      <c r="J3073" s="211"/>
      <c r="K3073" s="211"/>
      <c r="L3073" s="211"/>
      <c r="M3073" s="211"/>
      <c r="N3073" s="211"/>
      <c r="O3073" s="211"/>
      <c r="P3073" s="211"/>
    </row>
    <row r="3074" spans="1:16" x14ac:dyDescent="0.25">
      <c r="A3074" s="189" t="s">
        <v>9476</v>
      </c>
      <c r="B3074" s="189" t="s">
        <v>9521</v>
      </c>
      <c r="C3074" s="189" t="s">
        <v>358</v>
      </c>
      <c r="D3074" t="s">
        <v>3811</v>
      </c>
      <c r="E3074" t="s">
        <v>3815</v>
      </c>
      <c r="F3074" s="42" t="s">
        <v>118</v>
      </c>
      <c r="H3074" s="211"/>
      <c r="I3074" s="211"/>
      <c r="J3074" s="211"/>
      <c r="K3074" s="211"/>
      <c r="L3074" s="211"/>
      <c r="M3074" s="211"/>
      <c r="N3074" s="211"/>
      <c r="O3074" s="211"/>
      <c r="P3074" s="211"/>
    </row>
    <row r="3075" spans="1:16" x14ac:dyDescent="0.25">
      <c r="A3075" s="189" t="s">
        <v>9476</v>
      </c>
      <c r="B3075" s="189" t="s">
        <v>9522</v>
      </c>
      <c r="C3075" s="189" t="s">
        <v>358</v>
      </c>
      <c r="D3075" t="s">
        <v>3811</v>
      </c>
      <c r="E3075" t="s">
        <v>3815</v>
      </c>
      <c r="F3075" s="42" t="s">
        <v>118</v>
      </c>
      <c r="H3075" s="211"/>
      <c r="I3075" s="211"/>
      <c r="J3075" s="211"/>
      <c r="K3075" s="211"/>
      <c r="L3075" s="211"/>
      <c r="M3075" s="211"/>
      <c r="N3075" s="211"/>
      <c r="O3075" s="211"/>
      <c r="P3075" s="211"/>
    </row>
    <row r="3076" spans="1:16" x14ac:dyDescent="0.25">
      <c r="A3076" s="189" t="s">
        <v>9476</v>
      </c>
      <c r="B3076" s="189" t="s">
        <v>9523</v>
      </c>
      <c r="C3076" s="189" t="s">
        <v>358</v>
      </c>
      <c r="D3076" t="s">
        <v>3811</v>
      </c>
      <c r="E3076" t="s">
        <v>3815</v>
      </c>
      <c r="F3076" s="42" t="s">
        <v>118</v>
      </c>
      <c r="H3076" s="211"/>
      <c r="I3076" s="211"/>
      <c r="J3076" s="211"/>
      <c r="K3076" s="211"/>
      <c r="L3076" s="211"/>
      <c r="M3076" s="211"/>
      <c r="N3076" s="211"/>
      <c r="O3076" s="211"/>
      <c r="P3076" s="211"/>
    </row>
    <row r="3077" spans="1:16" x14ac:dyDescent="0.25">
      <c r="A3077" s="189" t="s">
        <v>9476</v>
      </c>
      <c r="B3077" s="189" t="s">
        <v>9524</v>
      </c>
      <c r="C3077" s="189" t="s">
        <v>358</v>
      </c>
      <c r="D3077" t="s">
        <v>301</v>
      </c>
      <c r="E3077" t="s">
        <v>344</v>
      </c>
      <c r="F3077" s="42" t="s">
        <v>360</v>
      </c>
      <c r="H3077" s="211"/>
      <c r="I3077" s="211"/>
      <c r="J3077" s="211"/>
      <c r="K3077" s="211"/>
      <c r="L3077" s="211"/>
      <c r="M3077" s="211"/>
      <c r="N3077" s="211"/>
      <c r="O3077" s="211"/>
      <c r="P3077" s="211"/>
    </row>
    <row r="3078" spans="1:16" x14ac:dyDescent="0.25">
      <c r="A3078" s="189" t="s">
        <v>9476</v>
      </c>
      <c r="B3078" s="189" t="s">
        <v>9525</v>
      </c>
      <c r="C3078" s="189" t="s">
        <v>358</v>
      </c>
      <c r="D3078" t="s">
        <v>301</v>
      </c>
      <c r="E3078" t="s">
        <v>344</v>
      </c>
      <c r="F3078" s="42" t="s">
        <v>360</v>
      </c>
      <c r="H3078" s="211"/>
      <c r="I3078" s="211"/>
      <c r="J3078" s="211"/>
      <c r="K3078" s="211"/>
      <c r="L3078" s="211"/>
      <c r="M3078" s="211"/>
      <c r="N3078" s="211"/>
      <c r="O3078" s="211"/>
      <c r="P3078" s="211"/>
    </row>
    <row r="3079" spans="1:16" x14ac:dyDescent="0.25">
      <c r="A3079" s="189" t="s">
        <v>9476</v>
      </c>
      <c r="B3079" s="189" t="s">
        <v>9526</v>
      </c>
      <c r="C3079" s="189" t="s">
        <v>358</v>
      </c>
      <c r="D3079" t="s">
        <v>301</v>
      </c>
      <c r="E3079" t="s">
        <v>344</v>
      </c>
      <c r="F3079" s="42" t="s">
        <v>360</v>
      </c>
      <c r="H3079" s="211"/>
      <c r="I3079" s="211"/>
      <c r="J3079" s="211"/>
      <c r="K3079" s="211"/>
      <c r="L3079" s="211"/>
      <c r="M3079" s="211"/>
      <c r="N3079" s="211"/>
      <c r="O3079" s="211"/>
      <c r="P3079" s="211"/>
    </row>
    <row r="3080" spans="1:16" x14ac:dyDescent="0.25">
      <c r="A3080" s="189" t="s">
        <v>9476</v>
      </c>
      <c r="B3080" s="189" t="s">
        <v>9527</v>
      </c>
      <c r="C3080" s="189" t="s">
        <v>358</v>
      </c>
      <c r="D3080" t="s">
        <v>301</v>
      </c>
      <c r="E3080" t="s">
        <v>307</v>
      </c>
      <c r="F3080" s="42" t="s">
        <v>360</v>
      </c>
      <c r="H3080" s="211"/>
      <c r="I3080" s="211"/>
      <c r="J3080" s="211"/>
      <c r="K3080" s="211"/>
      <c r="L3080" s="211"/>
      <c r="M3080" s="211"/>
      <c r="N3080" s="211"/>
      <c r="O3080" s="211"/>
      <c r="P3080" s="211"/>
    </row>
    <row r="3081" spans="1:16" x14ac:dyDescent="0.25">
      <c r="A3081" s="189" t="s">
        <v>9476</v>
      </c>
      <c r="B3081" s="189" t="s">
        <v>9528</v>
      </c>
      <c r="C3081" s="189" t="s">
        <v>358</v>
      </c>
      <c r="D3081" t="s">
        <v>301</v>
      </c>
      <c r="E3081" t="s">
        <v>344</v>
      </c>
      <c r="F3081" s="42" t="s">
        <v>360</v>
      </c>
      <c r="H3081" s="211"/>
      <c r="I3081" s="211"/>
      <c r="J3081" s="211"/>
      <c r="K3081" s="211"/>
      <c r="L3081" s="211"/>
      <c r="M3081" s="211"/>
      <c r="N3081" s="211"/>
      <c r="O3081" s="211"/>
      <c r="P3081" s="211"/>
    </row>
    <row r="3082" spans="1:16" x14ac:dyDescent="0.25">
      <c r="A3082" s="189" t="s">
        <v>9476</v>
      </c>
      <c r="B3082" s="189" t="s">
        <v>9529</v>
      </c>
      <c r="C3082" s="189" t="s">
        <v>358</v>
      </c>
      <c r="D3082" t="s">
        <v>294</v>
      </c>
      <c r="E3082" t="s">
        <v>298</v>
      </c>
      <c r="F3082" s="42" t="s">
        <v>150</v>
      </c>
      <c r="H3082" s="211"/>
      <c r="I3082" s="211"/>
      <c r="J3082" s="211"/>
      <c r="K3082" s="211"/>
      <c r="L3082" s="211"/>
      <c r="M3082" s="211"/>
      <c r="N3082" s="211"/>
      <c r="O3082" s="211"/>
      <c r="P3082" s="211"/>
    </row>
    <row r="3083" spans="1:16" x14ac:dyDescent="0.25">
      <c r="A3083" s="189" t="s">
        <v>9476</v>
      </c>
      <c r="B3083" s="189" t="s">
        <v>9530</v>
      </c>
      <c r="C3083" s="189" t="s">
        <v>358</v>
      </c>
      <c r="D3083" t="s">
        <v>294</v>
      </c>
      <c r="E3083" t="s">
        <v>298</v>
      </c>
      <c r="F3083" s="42" t="s">
        <v>150</v>
      </c>
      <c r="H3083" s="211"/>
      <c r="I3083" s="211"/>
      <c r="J3083" s="211"/>
      <c r="K3083" s="211"/>
      <c r="L3083" s="211"/>
      <c r="M3083" s="211"/>
      <c r="N3083" s="211"/>
      <c r="O3083" s="211"/>
      <c r="P3083" s="211"/>
    </row>
    <row r="3084" spans="1:16" x14ac:dyDescent="0.25">
      <c r="A3084" s="189" t="s">
        <v>9476</v>
      </c>
      <c r="B3084" s="189" t="s">
        <v>9531</v>
      </c>
      <c r="C3084" s="189" t="s">
        <v>358</v>
      </c>
      <c r="D3084" t="s">
        <v>301</v>
      </c>
      <c r="E3084" t="s">
        <v>344</v>
      </c>
      <c r="F3084" s="42" t="s">
        <v>150</v>
      </c>
      <c r="H3084" s="211"/>
      <c r="I3084" s="211"/>
      <c r="J3084" s="211"/>
      <c r="K3084" s="211"/>
      <c r="L3084" s="211"/>
      <c r="M3084" s="211"/>
      <c r="N3084" s="211"/>
      <c r="O3084" s="211"/>
      <c r="P3084" s="211"/>
    </row>
    <row r="3085" spans="1:16" x14ac:dyDescent="0.25">
      <c r="A3085" s="189" t="s">
        <v>9476</v>
      </c>
      <c r="B3085" s="189" t="s">
        <v>9532</v>
      </c>
      <c r="C3085" s="189" t="s">
        <v>358</v>
      </c>
      <c r="D3085" t="s">
        <v>330</v>
      </c>
      <c r="E3085" t="s">
        <v>331</v>
      </c>
      <c r="F3085" s="42" t="s">
        <v>360</v>
      </c>
      <c r="H3085" s="211"/>
      <c r="I3085" s="211"/>
      <c r="J3085" s="211"/>
      <c r="K3085" s="211"/>
      <c r="L3085" s="211"/>
      <c r="M3085" s="211"/>
      <c r="N3085" s="211"/>
      <c r="O3085" s="211"/>
      <c r="P3085" s="211"/>
    </row>
    <row r="3086" spans="1:16" x14ac:dyDescent="0.25">
      <c r="A3086" s="189" t="s">
        <v>9476</v>
      </c>
      <c r="B3086" s="189" t="s">
        <v>9533</v>
      </c>
      <c r="C3086" s="189" t="s">
        <v>358</v>
      </c>
      <c r="D3086" t="s">
        <v>343</v>
      </c>
      <c r="E3086" t="s">
        <v>6106</v>
      </c>
      <c r="F3086" s="42" t="s">
        <v>150</v>
      </c>
      <c r="H3086" s="211"/>
      <c r="I3086" s="211"/>
      <c r="J3086" s="211"/>
      <c r="K3086" s="211"/>
      <c r="L3086" s="211"/>
      <c r="M3086" s="211"/>
      <c r="N3086" s="211"/>
      <c r="O3086" s="211"/>
      <c r="P3086" s="211"/>
    </row>
    <row r="3087" spans="1:16" x14ac:dyDescent="0.25">
      <c r="A3087" s="189" t="s">
        <v>9476</v>
      </c>
      <c r="B3087" s="189" t="s">
        <v>9534</v>
      </c>
      <c r="C3087" s="189" t="s">
        <v>358</v>
      </c>
      <c r="D3087" t="s">
        <v>294</v>
      </c>
      <c r="E3087" t="s">
        <v>298</v>
      </c>
      <c r="F3087" s="42" t="s">
        <v>150</v>
      </c>
      <c r="H3087" s="211"/>
      <c r="I3087" s="211"/>
      <c r="J3087" s="211"/>
      <c r="K3087" s="211"/>
      <c r="L3087" s="211"/>
      <c r="M3087" s="211"/>
      <c r="N3087" s="211"/>
      <c r="O3087" s="211"/>
      <c r="P3087" s="211"/>
    </row>
    <row r="3088" spans="1:16" x14ac:dyDescent="0.25">
      <c r="A3088" s="189" t="s">
        <v>9476</v>
      </c>
      <c r="B3088" s="189" t="s">
        <v>9535</v>
      </c>
      <c r="C3088" s="189" t="s">
        <v>358</v>
      </c>
      <c r="D3088" t="s">
        <v>343</v>
      </c>
      <c r="E3088" t="s">
        <v>6106</v>
      </c>
      <c r="F3088" s="42" t="s">
        <v>150</v>
      </c>
      <c r="H3088" s="211"/>
      <c r="I3088" s="211"/>
      <c r="J3088" s="211"/>
      <c r="K3088" s="211"/>
      <c r="L3088" s="211"/>
      <c r="M3088" s="211"/>
      <c r="N3088" s="211"/>
      <c r="O3088" s="211"/>
      <c r="P3088" s="211"/>
    </row>
    <row r="3089" spans="1:16" x14ac:dyDescent="0.25">
      <c r="A3089" s="189" t="s">
        <v>9476</v>
      </c>
      <c r="B3089" s="189" t="s">
        <v>9536</v>
      </c>
      <c r="C3089" s="189" t="s">
        <v>358</v>
      </c>
      <c r="D3089" t="s">
        <v>296</v>
      </c>
      <c r="E3089" t="s">
        <v>336</v>
      </c>
      <c r="F3089" s="42" t="s">
        <v>150</v>
      </c>
      <c r="H3089" s="211"/>
      <c r="I3089" s="211"/>
      <c r="J3089" s="211"/>
      <c r="K3089" s="211"/>
      <c r="L3089" s="211"/>
      <c r="M3089" s="211"/>
      <c r="N3089" s="211"/>
      <c r="O3089" s="211"/>
      <c r="P3089" s="211"/>
    </row>
    <row r="3090" spans="1:16" x14ac:dyDescent="0.25">
      <c r="A3090" s="189" t="s">
        <v>9476</v>
      </c>
      <c r="B3090" s="189" t="s">
        <v>9537</v>
      </c>
      <c r="C3090" s="189" t="s">
        <v>358</v>
      </c>
      <c r="D3090" t="s">
        <v>296</v>
      </c>
      <c r="E3090" t="s">
        <v>336</v>
      </c>
      <c r="F3090" s="42" t="s">
        <v>360</v>
      </c>
      <c r="H3090" s="211"/>
      <c r="I3090" s="211"/>
      <c r="J3090" s="211"/>
      <c r="K3090" s="211"/>
      <c r="L3090" s="211"/>
      <c r="M3090" s="211"/>
      <c r="N3090" s="211"/>
      <c r="O3090" s="211"/>
      <c r="P3090" s="211"/>
    </row>
    <row r="3091" spans="1:16" x14ac:dyDescent="0.25">
      <c r="A3091" s="189" t="s">
        <v>9476</v>
      </c>
      <c r="B3091" s="189" t="s">
        <v>9538</v>
      </c>
      <c r="C3091" s="189" t="s">
        <v>358</v>
      </c>
      <c r="D3091" t="s">
        <v>301</v>
      </c>
      <c r="E3091" t="s">
        <v>344</v>
      </c>
      <c r="F3091" s="42" t="s">
        <v>360</v>
      </c>
      <c r="H3091" s="211"/>
      <c r="I3091" s="211"/>
      <c r="J3091" s="211"/>
      <c r="K3091" s="211"/>
      <c r="L3091" s="211"/>
      <c r="M3091" s="211"/>
      <c r="N3091" s="211"/>
      <c r="O3091" s="211"/>
      <c r="P3091" s="211"/>
    </row>
    <row r="3092" spans="1:16" x14ac:dyDescent="0.25">
      <c r="A3092" s="189" t="s">
        <v>9476</v>
      </c>
      <c r="B3092" s="189" t="s">
        <v>9539</v>
      </c>
      <c r="C3092" s="189" t="s">
        <v>358</v>
      </c>
      <c r="D3092" t="s">
        <v>294</v>
      </c>
      <c r="E3092" t="s">
        <v>298</v>
      </c>
      <c r="F3092" s="42" t="s">
        <v>150</v>
      </c>
      <c r="H3092" s="211"/>
      <c r="I3092" s="211"/>
      <c r="J3092" s="211"/>
      <c r="K3092" s="211"/>
      <c r="L3092" s="211"/>
      <c r="M3092" s="211"/>
      <c r="N3092" s="211"/>
      <c r="O3092" s="211"/>
      <c r="P3092" s="211"/>
    </row>
    <row r="3093" spans="1:16" x14ac:dyDescent="0.25">
      <c r="A3093" s="189" t="s">
        <v>9476</v>
      </c>
      <c r="B3093" s="189" t="s">
        <v>9540</v>
      </c>
      <c r="C3093" s="189" t="s">
        <v>358</v>
      </c>
      <c r="D3093" t="s">
        <v>294</v>
      </c>
      <c r="E3093" t="s">
        <v>298</v>
      </c>
      <c r="F3093" s="42" t="s">
        <v>150</v>
      </c>
      <c r="H3093" s="211"/>
      <c r="I3093" s="211"/>
      <c r="J3093" s="211"/>
      <c r="K3093" s="211"/>
      <c r="L3093" s="211"/>
      <c r="M3093" s="211"/>
      <c r="N3093" s="211"/>
      <c r="O3093" s="211"/>
      <c r="P3093" s="211"/>
    </row>
    <row r="3094" spans="1:16" x14ac:dyDescent="0.25">
      <c r="A3094" s="189" t="s">
        <v>9476</v>
      </c>
      <c r="B3094" s="189" t="s">
        <v>9541</v>
      </c>
      <c r="C3094" s="189" t="s">
        <v>358</v>
      </c>
      <c r="D3094" t="s">
        <v>296</v>
      </c>
      <c r="E3094" t="s">
        <v>297</v>
      </c>
      <c r="F3094" s="42" t="s">
        <v>150</v>
      </c>
      <c r="H3094" s="211"/>
      <c r="I3094" s="211"/>
      <c r="J3094" s="211"/>
      <c r="K3094" s="211"/>
      <c r="L3094" s="211"/>
      <c r="M3094" s="211"/>
      <c r="N3094" s="211"/>
      <c r="O3094" s="211"/>
      <c r="P3094" s="211"/>
    </row>
    <row r="3095" spans="1:16" x14ac:dyDescent="0.25">
      <c r="A3095" s="189" t="s">
        <v>9476</v>
      </c>
      <c r="B3095" s="189" t="s">
        <v>9542</v>
      </c>
      <c r="C3095" s="189" t="s">
        <v>358</v>
      </c>
      <c r="D3095" t="s">
        <v>294</v>
      </c>
      <c r="E3095" t="s">
        <v>298</v>
      </c>
      <c r="F3095" s="42" t="s">
        <v>150</v>
      </c>
      <c r="H3095" s="211"/>
      <c r="I3095" s="211"/>
      <c r="J3095" s="211"/>
      <c r="K3095" s="211"/>
      <c r="L3095" s="211"/>
      <c r="M3095" s="211"/>
      <c r="N3095" s="211"/>
      <c r="O3095" s="211"/>
      <c r="P3095" s="211"/>
    </row>
    <row r="3096" spans="1:16" x14ac:dyDescent="0.25">
      <c r="A3096" s="189" t="s">
        <v>9476</v>
      </c>
      <c r="B3096" s="189" t="s">
        <v>9543</v>
      </c>
      <c r="C3096" s="189" t="s">
        <v>358</v>
      </c>
      <c r="D3096" t="s">
        <v>328</v>
      </c>
      <c r="E3096" t="s">
        <v>329</v>
      </c>
      <c r="F3096" s="42" t="s">
        <v>150</v>
      </c>
      <c r="H3096" s="211"/>
      <c r="I3096" s="211"/>
      <c r="J3096" s="211"/>
      <c r="K3096" s="211"/>
      <c r="L3096" s="211"/>
      <c r="M3096" s="211"/>
      <c r="N3096" s="211"/>
      <c r="O3096" s="211"/>
      <c r="P3096" s="211"/>
    </row>
    <row r="3097" spans="1:16" x14ac:dyDescent="0.25">
      <c r="A3097" s="189" t="s">
        <v>9476</v>
      </c>
      <c r="B3097" s="189" t="s">
        <v>9544</v>
      </c>
      <c r="C3097" s="189" t="s">
        <v>358</v>
      </c>
      <c r="D3097" t="s">
        <v>295</v>
      </c>
      <c r="E3097" t="s">
        <v>306</v>
      </c>
      <c r="F3097" s="42" t="s">
        <v>360</v>
      </c>
      <c r="H3097" s="211"/>
      <c r="I3097" s="211"/>
      <c r="J3097" s="211"/>
      <c r="K3097" s="211"/>
      <c r="L3097" s="211"/>
      <c r="M3097" s="211"/>
      <c r="N3097" s="211"/>
      <c r="O3097" s="211"/>
      <c r="P3097" s="211"/>
    </row>
    <row r="3098" spans="1:16" x14ac:dyDescent="0.25">
      <c r="A3098" s="189" t="s">
        <v>9476</v>
      </c>
      <c r="B3098" s="189" t="s">
        <v>9545</v>
      </c>
      <c r="C3098" s="189" t="s">
        <v>358</v>
      </c>
      <c r="D3098" t="s">
        <v>330</v>
      </c>
      <c r="E3098" t="s">
        <v>331</v>
      </c>
      <c r="F3098" s="42" t="s">
        <v>360</v>
      </c>
      <c r="H3098" s="211"/>
      <c r="I3098" s="211"/>
      <c r="J3098" s="211"/>
      <c r="K3098" s="211"/>
      <c r="L3098" s="211"/>
      <c r="M3098" s="211"/>
      <c r="N3098" s="211"/>
      <c r="O3098" s="211"/>
      <c r="P3098" s="211"/>
    </row>
    <row r="3099" spans="1:16" x14ac:dyDescent="0.25">
      <c r="A3099" s="189" t="s">
        <v>9476</v>
      </c>
      <c r="B3099" s="189" t="s">
        <v>9546</v>
      </c>
      <c r="C3099" s="189" t="s">
        <v>358</v>
      </c>
      <c r="D3099" t="s">
        <v>301</v>
      </c>
      <c r="E3099" t="s">
        <v>344</v>
      </c>
      <c r="F3099" s="42" t="s">
        <v>360</v>
      </c>
      <c r="H3099" s="211"/>
      <c r="I3099" s="211"/>
      <c r="J3099" s="211"/>
      <c r="K3099" s="211"/>
      <c r="L3099" s="211"/>
      <c r="M3099" s="211"/>
      <c r="N3099" s="211"/>
      <c r="O3099" s="211"/>
      <c r="P3099" s="211"/>
    </row>
    <row r="3100" spans="1:16" x14ac:dyDescent="0.25">
      <c r="A3100" s="189" t="s">
        <v>9476</v>
      </c>
      <c r="B3100" s="189" t="s">
        <v>9547</v>
      </c>
      <c r="C3100" s="189" t="s">
        <v>358</v>
      </c>
      <c r="D3100" t="s">
        <v>295</v>
      </c>
      <c r="E3100" t="s">
        <v>306</v>
      </c>
      <c r="F3100" s="42" t="s">
        <v>360</v>
      </c>
      <c r="H3100" s="211"/>
      <c r="I3100" s="211"/>
      <c r="J3100" s="211"/>
      <c r="K3100" s="211"/>
      <c r="L3100" s="211"/>
      <c r="M3100" s="211"/>
      <c r="N3100" s="211"/>
      <c r="O3100" s="211"/>
      <c r="P3100" s="211"/>
    </row>
    <row r="3101" spans="1:16" x14ac:dyDescent="0.25">
      <c r="A3101" s="189" t="s">
        <v>9476</v>
      </c>
      <c r="B3101" s="189" t="s">
        <v>9548</v>
      </c>
      <c r="C3101" s="189" t="s">
        <v>358</v>
      </c>
      <c r="D3101" t="s">
        <v>294</v>
      </c>
      <c r="E3101" t="s">
        <v>298</v>
      </c>
      <c r="F3101" s="42" t="s">
        <v>150</v>
      </c>
      <c r="H3101" s="211"/>
      <c r="I3101" s="211"/>
      <c r="J3101" s="211"/>
      <c r="K3101" s="211"/>
      <c r="L3101" s="211"/>
      <c r="M3101" s="211"/>
      <c r="N3101" s="211"/>
      <c r="O3101" s="211"/>
      <c r="P3101" s="211"/>
    </row>
    <row r="3102" spans="1:16" x14ac:dyDescent="0.25">
      <c r="A3102" s="189" t="s">
        <v>9476</v>
      </c>
      <c r="B3102" s="189" t="s">
        <v>9549</v>
      </c>
      <c r="C3102" s="189" t="s">
        <v>358</v>
      </c>
      <c r="D3102" t="s">
        <v>330</v>
      </c>
      <c r="E3102" t="s">
        <v>331</v>
      </c>
      <c r="F3102" s="42" t="s">
        <v>360</v>
      </c>
      <c r="H3102" s="211"/>
      <c r="I3102" s="211"/>
      <c r="J3102" s="211"/>
      <c r="K3102" s="211"/>
      <c r="L3102" s="211"/>
      <c r="M3102" s="211"/>
      <c r="N3102" s="211"/>
      <c r="O3102" s="211"/>
      <c r="P3102" s="211"/>
    </row>
    <row r="3103" spans="1:16" x14ac:dyDescent="0.25">
      <c r="A3103" s="189" t="s">
        <v>9476</v>
      </c>
      <c r="B3103" s="189" t="s">
        <v>9550</v>
      </c>
      <c r="C3103" s="189" t="s">
        <v>358</v>
      </c>
      <c r="D3103" t="s">
        <v>301</v>
      </c>
      <c r="E3103" t="s">
        <v>344</v>
      </c>
      <c r="F3103" s="42" t="s">
        <v>360</v>
      </c>
      <c r="H3103" s="211"/>
      <c r="I3103" s="211"/>
      <c r="J3103" s="211"/>
      <c r="K3103" s="211"/>
      <c r="L3103" s="211"/>
      <c r="M3103" s="211"/>
      <c r="N3103" s="211"/>
      <c r="O3103" s="211"/>
      <c r="P3103" s="211"/>
    </row>
    <row r="3104" spans="1:16" x14ac:dyDescent="0.25">
      <c r="A3104" s="189" t="s">
        <v>9476</v>
      </c>
      <c r="B3104" s="189" t="s">
        <v>9551</v>
      </c>
      <c r="C3104" s="189" t="s">
        <v>358</v>
      </c>
      <c r="D3104" t="s">
        <v>295</v>
      </c>
      <c r="E3104" t="s">
        <v>306</v>
      </c>
      <c r="F3104" s="42" t="s">
        <v>360</v>
      </c>
      <c r="H3104" s="211"/>
      <c r="I3104" s="211"/>
      <c r="J3104" s="211"/>
      <c r="K3104" s="211"/>
      <c r="L3104" s="211"/>
      <c r="M3104" s="211"/>
      <c r="N3104" s="211"/>
      <c r="O3104" s="211"/>
      <c r="P3104" s="211"/>
    </row>
    <row r="3105" spans="1:16" x14ac:dyDescent="0.25">
      <c r="A3105" s="189" t="s">
        <v>9476</v>
      </c>
      <c r="B3105" s="189" t="s">
        <v>9552</v>
      </c>
      <c r="C3105" s="189" t="s">
        <v>358</v>
      </c>
      <c r="D3105" t="s">
        <v>301</v>
      </c>
      <c r="E3105" t="s">
        <v>344</v>
      </c>
      <c r="F3105" s="42" t="s">
        <v>360</v>
      </c>
      <c r="H3105" s="211"/>
      <c r="I3105" s="211"/>
      <c r="J3105" s="211"/>
      <c r="K3105" s="211"/>
      <c r="L3105" s="211"/>
      <c r="M3105" s="211"/>
      <c r="N3105" s="211"/>
      <c r="O3105" s="211"/>
      <c r="P3105" s="211"/>
    </row>
    <row r="3106" spans="1:16" x14ac:dyDescent="0.25">
      <c r="A3106" s="189" t="s">
        <v>9476</v>
      </c>
      <c r="B3106" s="189" t="s">
        <v>9553</v>
      </c>
      <c r="C3106" s="189" t="s">
        <v>358</v>
      </c>
      <c r="D3106" t="s">
        <v>330</v>
      </c>
      <c r="E3106" t="s">
        <v>331</v>
      </c>
      <c r="F3106" s="42" t="s">
        <v>360</v>
      </c>
      <c r="H3106" s="211"/>
      <c r="I3106" s="211"/>
      <c r="J3106" s="211"/>
      <c r="K3106" s="211"/>
      <c r="L3106" s="211"/>
      <c r="M3106" s="211"/>
      <c r="N3106" s="211"/>
      <c r="O3106" s="211"/>
      <c r="P3106" s="211"/>
    </row>
    <row r="3107" spans="1:16" x14ac:dyDescent="0.25">
      <c r="A3107" s="189" t="s">
        <v>9476</v>
      </c>
      <c r="B3107" s="189" t="s">
        <v>9554</v>
      </c>
      <c r="C3107" s="189" t="s">
        <v>358</v>
      </c>
      <c r="D3107" t="s">
        <v>295</v>
      </c>
      <c r="E3107" t="s">
        <v>306</v>
      </c>
      <c r="F3107" s="42" t="s">
        <v>360</v>
      </c>
      <c r="H3107" s="211"/>
      <c r="I3107" s="211"/>
      <c r="J3107" s="211"/>
      <c r="K3107" s="211"/>
      <c r="L3107" s="211"/>
      <c r="M3107" s="211"/>
      <c r="N3107" s="211"/>
      <c r="O3107" s="211"/>
      <c r="P3107" s="211"/>
    </row>
    <row r="3108" spans="1:16" x14ac:dyDescent="0.25">
      <c r="A3108" s="189" t="s">
        <v>9476</v>
      </c>
      <c r="B3108" s="189" t="s">
        <v>9555</v>
      </c>
      <c r="C3108" s="189" t="s">
        <v>358</v>
      </c>
      <c r="D3108" t="s">
        <v>295</v>
      </c>
      <c r="E3108" t="s">
        <v>306</v>
      </c>
      <c r="F3108" s="42" t="s">
        <v>150</v>
      </c>
      <c r="H3108" s="211"/>
      <c r="I3108" s="211"/>
      <c r="J3108" s="211"/>
      <c r="K3108" s="211"/>
      <c r="L3108" s="211"/>
      <c r="M3108" s="211"/>
      <c r="N3108" s="211"/>
      <c r="O3108" s="211"/>
      <c r="P3108" s="211"/>
    </row>
    <row r="3109" spans="1:16" x14ac:dyDescent="0.25">
      <c r="A3109" s="189" t="s">
        <v>9476</v>
      </c>
      <c r="B3109" s="189" t="s">
        <v>9556</v>
      </c>
      <c r="C3109" s="189" t="s">
        <v>358</v>
      </c>
      <c r="D3109" t="s">
        <v>301</v>
      </c>
      <c r="E3109" t="s">
        <v>344</v>
      </c>
      <c r="F3109" s="42" t="s">
        <v>150</v>
      </c>
      <c r="H3109" s="211"/>
      <c r="I3109" s="211"/>
      <c r="J3109" s="211"/>
      <c r="K3109" s="211"/>
      <c r="L3109" s="211"/>
      <c r="M3109" s="211"/>
      <c r="N3109" s="211"/>
      <c r="O3109" s="211"/>
      <c r="P3109" s="211"/>
    </row>
    <row r="3110" spans="1:16" x14ac:dyDescent="0.25">
      <c r="A3110" s="189" t="s">
        <v>9476</v>
      </c>
      <c r="B3110" s="189" t="s">
        <v>9557</v>
      </c>
      <c r="C3110" s="189" t="s">
        <v>358</v>
      </c>
      <c r="D3110" t="s">
        <v>295</v>
      </c>
      <c r="E3110" t="s">
        <v>306</v>
      </c>
      <c r="F3110" s="42" t="s">
        <v>360</v>
      </c>
      <c r="H3110" s="211"/>
      <c r="I3110" s="211"/>
      <c r="J3110" s="211"/>
      <c r="K3110" s="211"/>
      <c r="L3110" s="211"/>
      <c r="M3110" s="211"/>
      <c r="N3110" s="211"/>
      <c r="O3110" s="211"/>
      <c r="P3110" s="211"/>
    </row>
    <row r="3111" spans="1:16" x14ac:dyDescent="0.25">
      <c r="A3111" s="189" t="s">
        <v>9476</v>
      </c>
      <c r="B3111" s="189" t="s">
        <v>9558</v>
      </c>
      <c r="C3111" s="189" t="s">
        <v>358</v>
      </c>
      <c r="D3111" t="s">
        <v>295</v>
      </c>
      <c r="E3111" t="s">
        <v>306</v>
      </c>
      <c r="F3111" s="42" t="s">
        <v>150</v>
      </c>
      <c r="H3111" s="211"/>
      <c r="I3111" s="211"/>
      <c r="J3111" s="211"/>
      <c r="K3111" s="211"/>
      <c r="L3111" s="211"/>
      <c r="M3111" s="211"/>
      <c r="N3111" s="211"/>
      <c r="O3111" s="211"/>
      <c r="P3111" s="211"/>
    </row>
    <row r="3112" spans="1:16" x14ac:dyDescent="0.25">
      <c r="A3112" s="189" t="s">
        <v>9476</v>
      </c>
      <c r="B3112" s="189" t="s">
        <v>9559</v>
      </c>
      <c r="C3112" s="189" t="s">
        <v>358</v>
      </c>
      <c r="D3112" t="s">
        <v>330</v>
      </c>
      <c r="E3112" t="s">
        <v>331</v>
      </c>
      <c r="F3112" s="42" t="s">
        <v>360</v>
      </c>
      <c r="H3112" s="211"/>
      <c r="I3112" s="211"/>
      <c r="J3112" s="211"/>
      <c r="K3112" s="211"/>
      <c r="L3112" s="211"/>
      <c r="M3112" s="211"/>
      <c r="N3112" s="211"/>
      <c r="O3112" s="211"/>
      <c r="P3112" s="211"/>
    </row>
    <row r="3113" spans="1:16" x14ac:dyDescent="0.25">
      <c r="A3113" s="189" t="s">
        <v>9476</v>
      </c>
      <c r="B3113" s="189" t="s">
        <v>9560</v>
      </c>
      <c r="C3113" s="189" t="s">
        <v>358</v>
      </c>
      <c r="D3113" t="s">
        <v>330</v>
      </c>
      <c r="E3113" t="s">
        <v>331</v>
      </c>
      <c r="F3113" s="42" t="s">
        <v>360</v>
      </c>
      <c r="H3113" s="211"/>
      <c r="I3113" s="211"/>
      <c r="J3113" s="211"/>
      <c r="K3113" s="211"/>
      <c r="L3113" s="211"/>
      <c r="M3113" s="211"/>
      <c r="N3113" s="211"/>
      <c r="O3113" s="211"/>
      <c r="P3113" s="211"/>
    </row>
    <row r="3114" spans="1:16" x14ac:dyDescent="0.25">
      <c r="A3114" s="189" t="s">
        <v>9476</v>
      </c>
      <c r="B3114" s="189" t="s">
        <v>9561</v>
      </c>
      <c r="C3114" s="189" t="s">
        <v>358</v>
      </c>
      <c r="D3114" t="s">
        <v>294</v>
      </c>
      <c r="E3114" t="s">
        <v>298</v>
      </c>
      <c r="F3114" s="42" t="s">
        <v>360</v>
      </c>
      <c r="H3114" s="211"/>
      <c r="I3114" s="211"/>
      <c r="J3114" s="211"/>
      <c r="K3114" s="211"/>
      <c r="L3114" s="211"/>
      <c r="M3114" s="211"/>
      <c r="N3114" s="211"/>
      <c r="O3114" s="211"/>
      <c r="P3114" s="211"/>
    </row>
    <row r="3115" spans="1:16" x14ac:dyDescent="0.25">
      <c r="A3115" s="189" t="s">
        <v>9476</v>
      </c>
      <c r="B3115" s="189" t="s">
        <v>9562</v>
      </c>
      <c r="C3115" s="189" t="s">
        <v>358</v>
      </c>
      <c r="D3115" t="s">
        <v>294</v>
      </c>
      <c r="E3115" t="s">
        <v>298</v>
      </c>
      <c r="F3115" s="42" t="s">
        <v>150</v>
      </c>
      <c r="H3115" s="211"/>
      <c r="I3115" s="211"/>
      <c r="J3115" s="211"/>
      <c r="K3115" s="211"/>
      <c r="L3115" s="211"/>
      <c r="M3115" s="211"/>
      <c r="N3115" s="211"/>
      <c r="O3115" s="211"/>
      <c r="P3115" s="211"/>
    </row>
    <row r="3116" spans="1:16" x14ac:dyDescent="0.25">
      <c r="A3116" s="189" t="s">
        <v>9476</v>
      </c>
      <c r="B3116" s="189" t="s">
        <v>9563</v>
      </c>
      <c r="C3116" s="189" t="s">
        <v>358</v>
      </c>
      <c r="D3116" t="s">
        <v>343</v>
      </c>
      <c r="E3116" t="s">
        <v>6106</v>
      </c>
      <c r="F3116" s="42" t="s">
        <v>360</v>
      </c>
      <c r="H3116" s="211"/>
      <c r="I3116" s="211"/>
      <c r="J3116" s="211"/>
      <c r="K3116" s="211"/>
      <c r="L3116" s="211"/>
      <c r="M3116" s="211"/>
      <c r="N3116" s="211"/>
      <c r="O3116" s="211"/>
      <c r="P3116" s="211"/>
    </row>
    <row r="3117" spans="1:16" x14ac:dyDescent="0.25">
      <c r="A3117" s="189" t="s">
        <v>9564</v>
      </c>
      <c r="B3117" s="189" t="s">
        <v>9565</v>
      </c>
      <c r="C3117" s="189" t="s">
        <v>358</v>
      </c>
      <c r="D3117" t="s">
        <v>341</v>
      </c>
      <c r="E3117" t="s">
        <v>342</v>
      </c>
      <c r="F3117" s="42" t="s">
        <v>360</v>
      </c>
      <c r="H3117" s="211"/>
      <c r="I3117" s="211"/>
      <c r="J3117" s="211"/>
      <c r="K3117" s="211"/>
      <c r="L3117" s="211"/>
      <c r="M3117" s="211"/>
      <c r="N3117" s="211"/>
      <c r="O3117" s="211"/>
      <c r="P3117" s="211"/>
    </row>
    <row r="3118" spans="1:16" x14ac:dyDescent="0.25">
      <c r="A3118" s="189" t="s">
        <v>9564</v>
      </c>
      <c r="B3118" s="189" t="s">
        <v>9566</v>
      </c>
      <c r="C3118" s="189" t="s">
        <v>358</v>
      </c>
      <c r="D3118" t="s">
        <v>341</v>
      </c>
      <c r="E3118" t="s">
        <v>342</v>
      </c>
      <c r="F3118" s="42" t="s">
        <v>360</v>
      </c>
      <c r="H3118" s="211"/>
      <c r="I3118" s="211"/>
      <c r="J3118" s="211"/>
      <c r="K3118" s="211"/>
      <c r="L3118" s="211"/>
      <c r="M3118" s="211"/>
      <c r="N3118" s="211"/>
      <c r="O3118" s="211"/>
      <c r="P3118" s="211"/>
    </row>
    <row r="3119" spans="1:16" x14ac:dyDescent="0.25">
      <c r="A3119" s="189" t="s">
        <v>9564</v>
      </c>
      <c r="B3119" s="189" t="s">
        <v>9567</v>
      </c>
      <c r="C3119" s="189" t="s">
        <v>358</v>
      </c>
      <c r="D3119" t="s">
        <v>341</v>
      </c>
      <c r="E3119" t="s">
        <v>342</v>
      </c>
      <c r="F3119" s="42" t="s">
        <v>360</v>
      </c>
      <c r="H3119" s="211"/>
      <c r="I3119" s="211"/>
      <c r="J3119" s="211"/>
      <c r="K3119" s="211"/>
      <c r="L3119" s="211"/>
      <c r="M3119" s="211"/>
      <c r="N3119" s="211"/>
      <c r="O3119" s="211"/>
      <c r="P3119" s="211"/>
    </row>
    <row r="3120" spans="1:16" x14ac:dyDescent="0.25">
      <c r="A3120" s="189" t="s">
        <v>9564</v>
      </c>
      <c r="B3120" s="189" t="s">
        <v>9568</v>
      </c>
      <c r="C3120" s="189" t="s">
        <v>358</v>
      </c>
      <c r="D3120" t="s">
        <v>341</v>
      </c>
      <c r="E3120" t="s">
        <v>342</v>
      </c>
      <c r="F3120" s="42" t="s">
        <v>360</v>
      </c>
      <c r="H3120" s="211"/>
      <c r="I3120" s="211"/>
      <c r="J3120" s="211"/>
      <c r="K3120" s="211"/>
      <c r="L3120" s="211"/>
      <c r="M3120" s="211"/>
      <c r="N3120" s="211"/>
      <c r="O3120" s="211"/>
      <c r="P3120" s="211"/>
    </row>
    <row r="3121" spans="1:16" x14ac:dyDescent="0.25">
      <c r="A3121" s="189" t="s">
        <v>9564</v>
      </c>
      <c r="B3121" s="189" t="s">
        <v>9569</v>
      </c>
      <c r="C3121" s="189" t="s">
        <v>358</v>
      </c>
      <c r="D3121" t="s">
        <v>341</v>
      </c>
      <c r="E3121" t="s">
        <v>342</v>
      </c>
      <c r="F3121" s="42" t="s">
        <v>360</v>
      </c>
      <c r="H3121" s="211"/>
      <c r="I3121" s="211"/>
      <c r="J3121" s="211"/>
      <c r="K3121" s="211"/>
      <c r="L3121" s="211"/>
      <c r="M3121" s="211"/>
      <c r="N3121" s="211"/>
      <c r="O3121" s="211"/>
      <c r="P3121" s="211"/>
    </row>
    <row r="3122" spans="1:16" x14ac:dyDescent="0.25">
      <c r="A3122" s="189" t="s">
        <v>9564</v>
      </c>
      <c r="B3122" s="189" t="s">
        <v>9570</v>
      </c>
      <c r="C3122" s="189" t="s">
        <v>358</v>
      </c>
      <c r="D3122" t="s">
        <v>341</v>
      </c>
      <c r="E3122" t="s">
        <v>342</v>
      </c>
      <c r="F3122" s="42" t="s">
        <v>360</v>
      </c>
      <c r="H3122" s="211"/>
      <c r="I3122" s="211"/>
      <c r="J3122" s="211"/>
      <c r="K3122" s="211"/>
      <c r="L3122" s="211"/>
      <c r="M3122" s="211"/>
      <c r="N3122" s="211"/>
      <c r="O3122" s="211"/>
      <c r="P3122" s="211"/>
    </row>
    <row r="3123" spans="1:16" x14ac:dyDescent="0.25">
      <c r="A3123" s="189" t="s">
        <v>9564</v>
      </c>
      <c r="B3123" s="189" t="s">
        <v>9571</v>
      </c>
      <c r="C3123" s="189" t="s">
        <v>358</v>
      </c>
      <c r="D3123" t="s">
        <v>341</v>
      </c>
      <c r="E3123" t="s">
        <v>342</v>
      </c>
      <c r="F3123" s="42" t="s">
        <v>360</v>
      </c>
      <c r="H3123" s="211"/>
      <c r="I3123" s="211"/>
      <c r="J3123" s="211"/>
      <c r="K3123" s="211"/>
      <c r="L3123" s="211"/>
      <c r="M3123" s="211"/>
      <c r="N3123" s="211"/>
      <c r="O3123" s="211"/>
      <c r="P3123" s="211"/>
    </row>
    <row r="3124" spans="1:16" x14ac:dyDescent="0.25">
      <c r="A3124" s="189" t="s">
        <v>9564</v>
      </c>
      <c r="B3124" s="189" t="s">
        <v>9572</v>
      </c>
      <c r="C3124" s="189" t="s">
        <v>358</v>
      </c>
      <c r="D3124" t="s">
        <v>341</v>
      </c>
      <c r="E3124" t="s">
        <v>342</v>
      </c>
      <c r="F3124" s="42" t="s">
        <v>360</v>
      </c>
      <c r="H3124" s="211"/>
      <c r="I3124" s="211"/>
      <c r="J3124" s="211"/>
      <c r="K3124" s="211"/>
      <c r="L3124" s="211"/>
      <c r="M3124" s="211"/>
      <c r="N3124" s="211"/>
      <c r="O3124" s="211"/>
      <c r="P3124" s="211"/>
    </row>
    <row r="3125" spans="1:16" x14ac:dyDescent="0.25">
      <c r="A3125" s="189" t="s">
        <v>9564</v>
      </c>
      <c r="B3125" s="189" t="s">
        <v>9573</v>
      </c>
      <c r="C3125" s="189" t="s">
        <v>358</v>
      </c>
      <c r="D3125" t="s">
        <v>339</v>
      </c>
      <c r="E3125" t="s">
        <v>340</v>
      </c>
      <c r="F3125" s="42" t="s">
        <v>360</v>
      </c>
      <c r="H3125" s="211"/>
      <c r="I3125" s="211"/>
      <c r="J3125" s="211"/>
      <c r="K3125" s="211"/>
      <c r="L3125" s="211"/>
      <c r="M3125" s="211"/>
      <c r="N3125" s="211"/>
      <c r="O3125" s="211"/>
      <c r="P3125" s="211"/>
    </row>
    <row r="3126" spans="1:16" x14ac:dyDescent="0.25">
      <c r="A3126" s="189" t="s">
        <v>9564</v>
      </c>
      <c r="B3126" s="189" t="s">
        <v>9574</v>
      </c>
      <c r="C3126" s="189" t="s">
        <v>358</v>
      </c>
      <c r="D3126" t="s">
        <v>341</v>
      </c>
      <c r="E3126" t="s">
        <v>342</v>
      </c>
      <c r="F3126" s="42" t="s">
        <v>360</v>
      </c>
      <c r="H3126" s="211"/>
      <c r="I3126" s="211"/>
      <c r="J3126" s="211"/>
      <c r="K3126" s="211"/>
      <c r="L3126" s="211"/>
      <c r="M3126" s="211"/>
      <c r="N3126" s="211"/>
      <c r="O3126" s="211"/>
      <c r="P3126" s="211"/>
    </row>
    <row r="3127" spans="1:16" x14ac:dyDescent="0.25">
      <c r="A3127" s="189" t="s">
        <v>9564</v>
      </c>
      <c r="B3127" s="189" t="s">
        <v>9575</v>
      </c>
      <c r="C3127" s="189" t="s">
        <v>358</v>
      </c>
      <c r="D3127" t="s">
        <v>341</v>
      </c>
      <c r="E3127" t="s">
        <v>342</v>
      </c>
      <c r="F3127" s="42" t="s">
        <v>360</v>
      </c>
      <c r="H3127" s="211"/>
      <c r="I3127" s="211"/>
      <c r="J3127" s="211"/>
      <c r="K3127" s="211"/>
      <c r="L3127" s="211"/>
      <c r="M3127" s="211"/>
      <c r="N3127" s="211"/>
      <c r="O3127" s="211"/>
      <c r="P3127" s="211"/>
    </row>
    <row r="3128" spans="1:16" x14ac:dyDescent="0.25">
      <c r="A3128" s="189" t="s">
        <v>9564</v>
      </c>
      <c r="B3128" s="189" t="s">
        <v>9576</v>
      </c>
      <c r="C3128" s="189" t="s">
        <v>358</v>
      </c>
      <c r="D3128" t="s">
        <v>341</v>
      </c>
      <c r="E3128" t="s">
        <v>342</v>
      </c>
      <c r="F3128" s="42" t="s">
        <v>360</v>
      </c>
      <c r="H3128" s="211"/>
      <c r="I3128" s="211"/>
      <c r="J3128" s="211"/>
      <c r="K3128" s="211"/>
      <c r="L3128" s="211"/>
      <c r="M3128" s="211"/>
      <c r="N3128" s="211"/>
      <c r="O3128" s="211"/>
      <c r="P3128" s="211"/>
    </row>
    <row r="3129" spans="1:16" x14ac:dyDescent="0.25">
      <c r="A3129" s="189" t="s">
        <v>9564</v>
      </c>
      <c r="B3129" s="189" t="s">
        <v>9577</v>
      </c>
      <c r="C3129" s="189" t="s">
        <v>358</v>
      </c>
      <c r="D3129" t="s">
        <v>341</v>
      </c>
      <c r="E3129" t="s">
        <v>342</v>
      </c>
      <c r="F3129" s="42" t="s">
        <v>360</v>
      </c>
      <c r="H3129" s="211"/>
      <c r="I3129" s="211"/>
      <c r="J3129" s="211"/>
      <c r="K3129" s="211"/>
      <c r="L3129" s="211"/>
      <c r="M3129" s="211"/>
      <c r="N3129" s="211"/>
      <c r="O3129" s="211"/>
      <c r="P3129" s="211"/>
    </row>
    <row r="3130" spans="1:16" x14ac:dyDescent="0.25">
      <c r="A3130" s="189" t="s">
        <v>9564</v>
      </c>
      <c r="B3130" s="189" t="s">
        <v>9578</v>
      </c>
      <c r="C3130" s="189" t="s">
        <v>358</v>
      </c>
      <c r="D3130" t="s">
        <v>341</v>
      </c>
      <c r="E3130" t="s">
        <v>342</v>
      </c>
      <c r="F3130" s="42" t="s">
        <v>360</v>
      </c>
      <c r="H3130" s="211"/>
      <c r="I3130" s="211"/>
      <c r="J3130" s="211"/>
      <c r="K3130" s="211"/>
      <c r="L3130" s="211"/>
      <c r="M3130" s="211"/>
      <c r="N3130" s="211"/>
      <c r="O3130" s="211"/>
      <c r="P3130" s="211"/>
    </row>
    <row r="3131" spans="1:16" x14ac:dyDescent="0.25">
      <c r="A3131" s="189" t="s">
        <v>9564</v>
      </c>
      <c r="B3131" s="189" t="s">
        <v>9579</v>
      </c>
      <c r="C3131" s="189" t="s">
        <v>358</v>
      </c>
      <c r="D3131" t="s">
        <v>341</v>
      </c>
      <c r="E3131" t="s">
        <v>342</v>
      </c>
      <c r="F3131" s="42" t="s">
        <v>360</v>
      </c>
      <c r="H3131" s="211"/>
      <c r="I3131" s="211"/>
      <c r="J3131" s="211"/>
      <c r="K3131" s="211"/>
      <c r="L3131" s="211"/>
      <c r="M3131" s="211"/>
      <c r="N3131" s="211"/>
      <c r="O3131" s="211"/>
      <c r="P3131" s="211"/>
    </row>
    <row r="3132" spans="1:16" x14ac:dyDescent="0.25">
      <c r="A3132" s="189" t="s">
        <v>9564</v>
      </c>
      <c r="B3132" s="189" t="s">
        <v>9580</v>
      </c>
      <c r="C3132" s="189" t="s">
        <v>358</v>
      </c>
      <c r="D3132" t="s">
        <v>341</v>
      </c>
      <c r="E3132" t="s">
        <v>342</v>
      </c>
      <c r="F3132" s="42" t="s">
        <v>360</v>
      </c>
      <c r="H3132" s="211"/>
      <c r="I3132" s="211"/>
      <c r="J3132" s="211"/>
      <c r="K3132" s="211"/>
      <c r="L3132" s="211"/>
      <c r="M3132" s="211"/>
      <c r="N3132" s="211"/>
      <c r="O3132" s="211"/>
      <c r="P3132" s="211"/>
    </row>
    <row r="3133" spans="1:16" x14ac:dyDescent="0.25">
      <c r="A3133" s="189" t="s">
        <v>9564</v>
      </c>
      <c r="B3133" s="189" t="s">
        <v>9581</v>
      </c>
      <c r="C3133" s="189" t="s">
        <v>358</v>
      </c>
      <c r="D3133" t="s">
        <v>332</v>
      </c>
      <c r="E3133" t="s">
        <v>333</v>
      </c>
      <c r="F3133" s="42" t="s">
        <v>150</v>
      </c>
      <c r="H3133" s="211"/>
      <c r="I3133" s="211"/>
      <c r="J3133" s="211"/>
      <c r="K3133" s="211"/>
      <c r="L3133" s="211"/>
      <c r="M3133" s="211"/>
      <c r="N3133" s="211"/>
      <c r="O3133" s="211"/>
      <c r="P3133" s="211"/>
    </row>
    <row r="3134" spans="1:16" x14ac:dyDescent="0.25">
      <c r="A3134" s="189" t="s">
        <v>9564</v>
      </c>
      <c r="B3134" s="189" t="s">
        <v>9582</v>
      </c>
      <c r="C3134" s="189" t="s">
        <v>358</v>
      </c>
      <c r="D3134" t="s">
        <v>341</v>
      </c>
      <c r="E3134" t="s">
        <v>342</v>
      </c>
      <c r="F3134" s="42" t="s">
        <v>360</v>
      </c>
      <c r="H3134" s="211"/>
      <c r="I3134" s="211"/>
      <c r="J3134" s="211"/>
      <c r="K3134" s="211"/>
      <c r="L3134" s="211"/>
      <c r="M3134" s="211"/>
      <c r="N3134" s="211"/>
      <c r="O3134" s="211"/>
      <c r="P3134" s="211"/>
    </row>
    <row r="3135" spans="1:16" x14ac:dyDescent="0.25">
      <c r="A3135" s="189" t="s">
        <v>9564</v>
      </c>
      <c r="B3135" s="189" t="s">
        <v>9583</v>
      </c>
      <c r="C3135" s="189" t="s">
        <v>358</v>
      </c>
      <c r="D3135" t="s">
        <v>341</v>
      </c>
      <c r="E3135" t="s">
        <v>342</v>
      </c>
      <c r="F3135" s="42" t="s">
        <v>360</v>
      </c>
      <c r="H3135" s="211"/>
      <c r="I3135" s="211"/>
      <c r="J3135" s="211"/>
      <c r="K3135" s="211"/>
      <c r="L3135" s="211"/>
      <c r="M3135" s="211"/>
      <c r="N3135" s="211"/>
      <c r="O3135" s="211"/>
      <c r="P3135" s="211"/>
    </row>
    <row r="3136" spans="1:16" x14ac:dyDescent="0.25">
      <c r="A3136" s="189" t="s">
        <v>9564</v>
      </c>
      <c r="B3136" s="189" t="s">
        <v>9584</v>
      </c>
      <c r="C3136" s="189" t="s">
        <v>358</v>
      </c>
      <c r="D3136" t="s">
        <v>341</v>
      </c>
      <c r="E3136" t="s">
        <v>342</v>
      </c>
      <c r="F3136" s="42" t="s">
        <v>360</v>
      </c>
      <c r="H3136" s="211"/>
      <c r="I3136" s="211"/>
      <c r="J3136" s="211"/>
      <c r="K3136" s="211"/>
      <c r="L3136" s="211"/>
      <c r="M3136" s="211"/>
      <c r="N3136" s="211"/>
      <c r="O3136" s="211"/>
      <c r="P3136" s="211"/>
    </row>
    <row r="3137" spans="1:16" x14ac:dyDescent="0.25">
      <c r="A3137" s="189" t="s">
        <v>9564</v>
      </c>
      <c r="B3137" s="189" t="s">
        <v>9585</v>
      </c>
      <c r="C3137" s="189" t="s">
        <v>358</v>
      </c>
      <c r="D3137" t="s">
        <v>341</v>
      </c>
      <c r="E3137" t="s">
        <v>342</v>
      </c>
      <c r="F3137" s="42" t="s">
        <v>360</v>
      </c>
      <c r="H3137" s="211"/>
      <c r="I3137" s="211"/>
      <c r="J3137" s="211"/>
      <c r="K3137" s="211"/>
      <c r="L3137" s="211"/>
      <c r="M3137" s="211"/>
      <c r="N3137" s="211"/>
      <c r="O3137" s="211"/>
      <c r="P3137" s="211"/>
    </row>
    <row r="3138" spans="1:16" x14ac:dyDescent="0.25">
      <c r="A3138" s="189" t="s">
        <v>9564</v>
      </c>
      <c r="B3138" s="189" t="s">
        <v>9586</v>
      </c>
      <c r="C3138" s="189" t="s">
        <v>358</v>
      </c>
      <c r="D3138" t="s">
        <v>341</v>
      </c>
      <c r="E3138" t="s">
        <v>342</v>
      </c>
      <c r="F3138" s="42" t="s">
        <v>360</v>
      </c>
      <c r="H3138" s="211"/>
      <c r="I3138" s="211"/>
      <c r="J3138" s="211"/>
      <c r="K3138" s="211"/>
      <c r="L3138" s="211"/>
      <c r="M3138" s="211"/>
      <c r="N3138" s="211"/>
      <c r="O3138" s="211"/>
      <c r="P3138" s="211"/>
    </row>
    <row r="3139" spans="1:16" x14ac:dyDescent="0.25">
      <c r="A3139" s="189" t="s">
        <v>9564</v>
      </c>
      <c r="B3139" s="189" t="s">
        <v>9587</v>
      </c>
      <c r="C3139" s="189" t="s">
        <v>358</v>
      </c>
      <c r="D3139" t="s">
        <v>341</v>
      </c>
      <c r="E3139" t="s">
        <v>342</v>
      </c>
      <c r="F3139" s="42" t="s">
        <v>360</v>
      </c>
      <c r="H3139" s="211"/>
      <c r="I3139" s="211"/>
      <c r="J3139" s="211"/>
      <c r="K3139" s="211"/>
      <c r="L3139" s="211"/>
      <c r="M3139" s="211"/>
      <c r="N3139" s="211"/>
      <c r="O3139" s="211"/>
      <c r="P3139" s="211"/>
    </row>
    <row r="3140" spans="1:16" x14ac:dyDescent="0.25">
      <c r="A3140" s="189" t="s">
        <v>9564</v>
      </c>
      <c r="B3140" s="189" t="s">
        <v>9588</v>
      </c>
      <c r="C3140" s="189" t="s">
        <v>358</v>
      </c>
      <c r="D3140" t="s">
        <v>341</v>
      </c>
      <c r="E3140" t="s">
        <v>342</v>
      </c>
      <c r="F3140" s="42" t="s">
        <v>360</v>
      </c>
      <c r="H3140" s="211"/>
      <c r="I3140" s="211"/>
      <c r="J3140" s="211"/>
      <c r="K3140" s="211"/>
      <c r="L3140" s="211"/>
      <c r="M3140" s="211"/>
      <c r="N3140" s="211"/>
      <c r="O3140" s="211"/>
      <c r="P3140" s="211"/>
    </row>
    <row r="3141" spans="1:16" x14ac:dyDescent="0.25">
      <c r="A3141" s="189" t="s">
        <v>9564</v>
      </c>
      <c r="B3141" s="189" t="s">
        <v>9589</v>
      </c>
      <c r="C3141" s="189" t="s">
        <v>358</v>
      </c>
      <c r="D3141" t="s">
        <v>341</v>
      </c>
      <c r="E3141" t="s">
        <v>342</v>
      </c>
      <c r="F3141" s="42" t="s">
        <v>360</v>
      </c>
      <c r="H3141" s="211"/>
      <c r="I3141" s="211"/>
      <c r="J3141" s="211"/>
      <c r="K3141" s="211"/>
      <c r="L3141" s="211"/>
      <c r="M3141" s="211"/>
      <c r="N3141" s="211"/>
      <c r="O3141" s="211"/>
      <c r="P3141" s="211"/>
    </row>
    <row r="3142" spans="1:16" x14ac:dyDescent="0.25">
      <c r="A3142" s="189" t="s">
        <v>9564</v>
      </c>
      <c r="B3142" s="189" t="s">
        <v>9590</v>
      </c>
      <c r="C3142" s="189" t="s">
        <v>358</v>
      </c>
      <c r="D3142" t="s">
        <v>341</v>
      </c>
      <c r="E3142" t="s">
        <v>342</v>
      </c>
      <c r="F3142" s="42" t="s">
        <v>360</v>
      </c>
      <c r="H3142" s="211"/>
      <c r="I3142" s="211"/>
      <c r="J3142" s="211"/>
      <c r="K3142" s="211"/>
      <c r="L3142" s="211"/>
      <c r="M3142" s="211"/>
      <c r="N3142" s="211"/>
      <c r="O3142" s="211"/>
      <c r="P3142" s="211"/>
    </row>
    <row r="3143" spans="1:16" x14ac:dyDescent="0.25">
      <c r="A3143" s="189" t="s">
        <v>9564</v>
      </c>
      <c r="B3143" s="189" t="s">
        <v>9591</v>
      </c>
      <c r="C3143" s="189" t="s">
        <v>358</v>
      </c>
      <c r="D3143" t="s">
        <v>341</v>
      </c>
      <c r="E3143" t="s">
        <v>342</v>
      </c>
      <c r="F3143" s="42" t="s">
        <v>360</v>
      </c>
      <c r="H3143" s="211"/>
      <c r="I3143" s="211"/>
      <c r="J3143" s="211"/>
      <c r="K3143" s="211"/>
      <c r="L3143" s="211"/>
      <c r="M3143" s="211"/>
      <c r="N3143" s="211"/>
      <c r="O3143" s="211"/>
      <c r="P3143" s="211"/>
    </row>
    <row r="3144" spans="1:16" x14ac:dyDescent="0.25">
      <c r="A3144" s="189" t="s">
        <v>9564</v>
      </c>
      <c r="B3144" s="189" t="s">
        <v>9592</v>
      </c>
      <c r="C3144" s="189" t="s">
        <v>358</v>
      </c>
      <c r="D3144" t="s">
        <v>341</v>
      </c>
      <c r="E3144" t="s">
        <v>342</v>
      </c>
      <c r="F3144" s="42" t="s">
        <v>360</v>
      </c>
      <c r="H3144" s="211"/>
      <c r="I3144" s="211"/>
      <c r="J3144" s="211"/>
      <c r="K3144" s="211"/>
      <c r="L3144" s="211"/>
      <c r="M3144" s="211"/>
      <c r="N3144" s="211"/>
      <c r="O3144" s="211"/>
      <c r="P3144" s="211"/>
    </row>
    <row r="3145" spans="1:16" x14ac:dyDescent="0.25">
      <c r="A3145" s="189" t="s">
        <v>9564</v>
      </c>
      <c r="B3145" s="189" t="s">
        <v>9593</v>
      </c>
      <c r="C3145" s="189" t="s">
        <v>358</v>
      </c>
      <c r="D3145" t="s">
        <v>341</v>
      </c>
      <c r="E3145" t="s">
        <v>342</v>
      </c>
      <c r="F3145" s="42" t="s">
        <v>360</v>
      </c>
      <c r="H3145" s="211"/>
      <c r="I3145" s="211"/>
      <c r="J3145" s="211"/>
      <c r="K3145" s="211"/>
      <c r="L3145" s="211"/>
      <c r="M3145" s="211"/>
      <c r="N3145" s="211"/>
      <c r="O3145" s="211"/>
      <c r="P3145" s="211"/>
    </row>
    <row r="3146" spans="1:16" x14ac:dyDescent="0.25">
      <c r="A3146" s="189" t="s">
        <v>9564</v>
      </c>
      <c r="B3146" s="189" t="s">
        <v>9594</v>
      </c>
      <c r="C3146" s="189" t="s">
        <v>358</v>
      </c>
      <c r="D3146" t="s">
        <v>341</v>
      </c>
      <c r="E3146" t="s">
        <v>342</v>
      </c>
      <c r="F3146" s="42" t="s">
        <v>360</v>
      </c>
      <c r="H3146" s="211"/>
      <c r="I3146" s="211"/>
      <c r="J3146" s="211"/>
      <c r="K3146" s="211"/>
      <c r="L3146" s="211"/>
      <c r="M3146" s="211"/>
      <c r="N3146" s="211"/>
      <c r="O3146" s="211"/>
      <c r="P3146" s="211"/>
    </row>
    <row r="3147" spans="1:16" x14ac:dyDescent="0.25">
      <c r="A3147" s="189" t="s">
        <v>9564</v>
      </c>
      <c r="B3147" s="189" t="s">
        <v>9595</v>
      </c>
      <c r="C3147" s="189" t="s">
        <v>358</v>
      </c>
      <c r="D3147" t="s">
        <v>341</v>
      </c>
      <c r="E3147" t="s">
        <v>342</v>
      </c>
      <c r="F3147" s="42" t="s">
        <v>360</v>
      </c>
      <c r="H3147" s="211"/>
      <c r="I3147" s="211"/>
      <c r="J3147" s="211"/>
      <c r="K3147" s="211"/>
      <c r="L3147" s="211"/>
      <c r="M3147" s="211"/>
      <c r="N3147" s="211"/>
      <c r="O3147" s="211"/>
      <c r="P3147" s="211"/>
    </row>
    <row r="3148" spans="1:16" x14ac:dyDescent="0.25">
      <c r="A3148" s="189" t="s">
        <v>9564</v>
      </c>
      <c r="B3148" s="189" t="s">
        <v>9596</v>
      </c>
      <c r="C3148" s="189" t="s">
        <v>358</v>
      </c>
      <c r="D3148" t="s">
        <v>341</v>
      </c>
      <c r="E3148" t="s">
        <v>342</v>
      </c>
      <c r="F3148" s="42" t="s">
        <v>360</v>
      </c>
      <c r="H3148" s="211"/>
      <c r="I3148" s="211"/>
      <c r="J3148" s="211"/>
      <c r="K3148" s="211"/>
      <c r="L3148" s="211"/>
      <c r="M3148" s="211"/>
      <c r="N3148" s="211"/>
      <c r="O3148" s="211"/>
      <c r="P3148" s="211"/>
    </row>
    <row r="3149" spans="1:16" x14ac:dyDescent="0.25">
      <c r="A3149" s="189" t="s">
        <v>9564</v>
      </c>
      <c r="B3149" s="189" t="s">
        <v>9597</v>
      </c>
      <c r="C3149" s="189" t="s">
        <v>358</v>
      </c>
      <c r="D3149" t="s">
        <v>341</v>
      </c>
      <c r="E3149" t="s">
        <v>342</v>
      </c>
      <c r="F3149" s="42" t="s">
        <v>360</v>
      </c>
      <c r="H3149" s="211"/>
      <c r="I3149" s="211"/>
      <c r="J3149" s="211"/>
      <c r="K3149" s="211"/>
      <c r="L3149" s="211"/>
      <c r="M3149" s="211"/>
      <c r="N3149" s="211"/>
      <c r="O3149" s="211"/>
      <c r="P3149" s="211"/>
    </row>
    <row r="3150" spans="1:16" x14ac:dyDescent="0.25">
      <c r="A3150" s="189" t="s">
        <v>9564</v>
      </c>
      <c r="B3150" s="189" t="s">
        <v>9598</v>
      </c>
      <c r="C3150" s="189" t="s">
        <v>358</v>
      </c>
      <c r="D3150" t="s">
        <v>341</v>
      </c>
      <c r="E3150" t="s">
        <v>342</v>
      </c>
      <c r="F3150" s="42" t="s">
        <v>360</v>
      </c>
      <c r="H3150" s="211"/>
      <c r="I3150" s="211"/>
      <c r="J3150" s="211"/>
      <c r="K3150" s="211"/>
      <c r="L3150" s="211"/>
      <c r="M3150" s="211"/>
      <c r="N3150" s="211"/>
      <c r="O3150" s="211"/>
      <c r="P3150" s="211"/>
    </row>
    <row r="3151" spans="1:16" x14ac:dyDescent="0.25">
      <c r="A3151" s="189" t="s">
        <v>9564</v>
      </c>
      <c r="B3151" s="189" t="s">
        <v>9599</v>
      </c>
      <c r="C3151" s="189" t="s">
        <v>358</v>
      </c>
      <c r="D3151" t="s">
        <v>341</v>
      </c>
      <c r="E3151" t="s">
        <v>342</v>
      </c>
      <c r="F3151" s="42" t="s">
        <v>360</v>
      </c>
      <c r="H3151" s="211"/>
      <c r="I3151" s="211"/>
      <c r="J3151" s="211"/>
      <c r="K3151" s="211"/>
      <c r="L3151" s="211"/>
      <c r="M3151" s="211"/>
      <c r="N3151" s="211"/>
      <c r="O3151" s="211"/>
      <c r="P3151" s="211"/>
    </row>
    <row r="3152" spans="1:16" x14ac:dyDescent="0.25">
      <c r="A3152" s="189" t="s">
        <v>9564</v>
      </c>
      <c r="B3152" s="189" t="s">
        <v>9600</v>
      </c>
      <c r="C3152" s="189" t="s">
        <v>358</v>
      </c>
      <c r="D3152" t="s">
        <v>341</v>
      </c>
      <c r="E3152" t="s">
        <v>342</v>
      </c>
      <c r="F3152" s="42" t="s">
        <v>360</v>
      </c>
      <c r="H3152" s="211"/>
      <c r="I3152" s="211"/>
      <c r="J3152" s="211"/>
      <c r="K3152" s="211"/>
      <c r="L3152" s="211"/>
      <c r="M3152" s="211"/>
      <c r="N3152" s="211"/>
      <c r="O3152" s="211"/>
      <c r="P3152" s="211"/>
    </row>
    <row r="3153" spans="1:16" x14ac:dyDescent="0.25">
      <c r="A3153" s="189" t="s">
        <v>9564</v>
      </c>
      <c r="B3153" s="189" t="s">
        <v>9601</v>
      </c>
      <c r="C3153" s="189" t="s">
        <v>358</v>
      </c>
      <c r="D3153" t="s">
        <v>341</v>
      </c>
      <c r="E3153" t="s">
        <v>342</v>
      </c>
      <c r="F3153" s="42" t="s">
        <v>360</v>
      </c>
      <c r="H3153" s="211"/>
      <c r="I3153" s="211"/>
      <c r="J3153" s="211"/>
      <c r="K3153" s="211"/>
      <c r="L3153" s="211"/>
      <c r="M3153" s="211"/>
      <c r="N3153" s="211"/>
      <c r="O3153" s="211"/>
      <c r="P3153" s="211"/>
    </row>
    <row r="3154" spans="1:16" x14ac:dyDescent="0.25">
      <c r="A3154" s="189" t="s">
        <v>9564</v>
      </c>
      <c r="B3154" s="189" t="s">
        <v>9602</v>
      </c>
      <c r="C3154" s="189" t="s">
        <v>358</v>
      </c>
      <c r="D3154" t="s">
        <v>341</v>
      </c>
      <c r="E3154" t="s">
        <v>342</v>
      </c>
      <c r="F3154" s="42" t="s">
        <v>360</v>
      </c>
      <c r="H3154" s="211"/>
      <c r="I3154" s="211"/>
      <c r="J3154" s="211"/>
      <c r="K3154" s="211"/>
      <c r="L3154" s="211"/>
      <c r="M3154" s="211"/>
      <c r="N3154" s="211"/>
      <c r="O3154" s="211"/>
      <c r="P3154" s="211"/>
    </row>
    <row r="3155" spans="1:16" x14ac:dyDescent="0.25">
      <c r="A3155" s="189" t="s">
        <v>9564</v>
      </c>
      <c r="B3155" s="189" t="s">
        <v>9603</v>
      </c>
      <c r="C3155" s="189" t="s">
        <v>358</v>
      </c>
      <c r="D3155" t="s">
        <v>341</v>
      </c>
      <c r="E3155" t="s">
        <v>342</v>
      </c>
      <c r="F3155" s="42" t="s">
        <v>360</v>
      </c>
      <c r="H3155" s="211"/>
      <c r="I3155" s="211"/>
      <c r="J3155" s="211"/>
      <c r="K3155" s="211"/>
      <c r="L3155" s="211"/>
      <c r="M3155" s="211"/>
      <c r="N3155" s="211"/>
      <c r="O3155" s="211"/>
      <c r="P3155" s="211"/>
    </row>
    <row r="3156" spans="1:16" x14ac:dyDescent="0.25">
      <c r="A3156" s="189" t="s">
        <v>9564</v>
      </c>
      <c r="B3156" s="189" t="s">
        <v>9604</v>
      </c>
      <c r="C3156" s="189" t="s">
        <v>358</v>
      </c>
      <c r="D3156" t="s">
        <v>341</v>
      </c>
      <c r="E3156" t="s">
        <v>342</v>
      </c>
      <c r="F3156" s="42" t="s">
        <v>360</v>
      </c>
      <c r="H3156" s="211"/>
      <c r="I3156" s="211"/>
      <c r="J3156" s="211"/>
      <c r="K3156" s="211"/>
      <c r="L3156" s="211"/>
      <c r="M3156" s="211"/>
      <c r="N3156" s="211"/>
      <c r="O3156" s="211"/>
      <c r="P3156" s="211"/>
    </row>
    <row r="3157" spans="1:16" x14ac:dyDescent="0.25">
      <c r="A3157" s="189" t="s">
        <v>9564</v>
      </c>
      <c r="B3157" s="189" t="s">
        <v>9605</v>
      </c>
      <c r="C3157" s="189" t="s">
        <v>358</v>
      </c>
      <c r="D3157" t="s">
        <v>341</v>
      </c>
      <c r="E3157" t="s">
        <v>342</v>
      </c>
      <c r="F3157" s="42" t="s">
        <v>360</v>
      </c>
      <c r="H3157" s="211"/>
      <c r="I3157" s="211"/>
      <c r="J3157" s="211"/>
      <c r="K3157" s="211"/>
      <c r="L3157" s="211"/>
      <c r="M3157" s="211"/>
      <c r="N3157" s="211"/>
      <c r="O3157" s="211"/>
      <c r="P3157" s="211"/>
    </row>
    <row r="3158" spans="1:16" x14ac:dyDescent="0.25">
      <c r="A3158" s="189" t="s">
        <v>9564</v>
      </c>
      <c r="B3158" s="189" t="s">
        <v>9606</v>
      </c>
      <c r="C3158" s="189" t="s">
        <v>358</v>
      </c>
      <c r="D3158" t="s">
        <v>341</v>
      </c>
      <c r="E3158" t="s">
        <v>342</v>
      </c>
      <c r="F3158" s="42" t="s">
        <v>360</v>
      </c>
      <c r="H3158" s="211"/>
      <c r="I3158" s="211"/>
      <c r="J3158" s="211"/>
      <c r="K3158" s="211"/>
      <c r="L3158" s="211"/>
      <c r="M3158" s="211"/>
      <c r="N3158" s="211"/>
      <c r="O3158" s="211"/>
      <c r="P3158" s="211"/>
    </row>
    <row r="3159" spans="1:16" x14ac:dyDescent="0.25">
      <c r="A3159" s="189" t="s">
        <v>9564</v>
      </c>
      <c r="B3159" s="189" t="s">
        <v>9607</v>
      </c>
      <c r="C3159" s="189" t="s">
        <v>358</v>
      </c>
      <c r="D3159" t="s">
        <v>341</v>
      </c>
      <c r="E3159" t="s">
        <v>342</v>
      </c>
      <c r="F3159" s="42" t="s">
        <v>360</v>
      </c>
      <c r="H3159" s="211"/>
      <c r="I3159" s="211"/>
      <c r="J3159" s="211"/>
      <c r="K3159" s="211"/>
      <c r="L3159" s="211"/>
      <c r="M3159" s="211"/>
      <c r="N3159" s="211"/>
      <c r="O3159" s="211"/>
      <c r="P3159" s="211"/>
    </row>
    <row r="3160" spans="1:16" x14ac:dyDescent="0.25">
      <c r="A3160" s="189" t="s">
        <v>9564</v>
      </c>
      <c r="B3160" s="189" t="s">
        <v>9608</v>
      </c>
      <c r="C3160" s="189" t="s">
        <v>358</v>
      </c>
      <c r="D3160" t="s">
        <v>341</v>
      </c>
      <c r="E3160" t="s">
        <v>342</v>
      </c>
      <c r="F3160" s="42" t="s">
        <v>360</v>
      </c>
      <c r="H3160" s="211"/>
      <c r="I3160" s="211"/>
      <c r="J3160" s="211"/>
      <c r="K3160" s="211"/>
      <c r="L3160" s="211"/>
      <c r="M3160" s="211"/>
      <c r="N3160" s="211"/>
      <c r="O3160" s="211"/>
      <c r="P3160" s="211"/>
    </row>
    <row r="3161" spans="1:16" x14ac:dyDescent="0.25">
      <c r="A3161" s="189" t="s">
        <v>9564</v>
      </c>
      <c r="B3161" s="189" t="s">
        <v>9609</v>
      </c>
      <c r="C3161" s="189" t="s">
        <v>358</v>
      </c>
      <c r="D3161" t="s">
        <v>341</v>
      </c>
      <c r="E3161" t="s">
        <v>342</v>
      </c>
      <c r="F3161" s="42" t="s">
        <v>360</v>
      </c>
      <c r="H3161" s="211"/>
      <c r="I3161" s="211"/>
      <c r="J3161" s="211"/>
      <c r="K3161" s="211"/>
      <c r="L3161" s="211"/>
      <c r="M3161" s="211"/>
      <c r="N3161" s="211"/>
      <c r="O3161" s="211"/>
      <c r="P3161" s="211"/>
    </row>
    <row r="3162" spans="1:16" x14ac:dyDescent="0.25">
      <c r="A3162" s="189" t="s">
        <v>9564</v>
      </c>
      <c r="B3162" s="189" t="s">
        <v>9610</v>
      </c>
      <c r="C3162" s="189" t="s">
        <v>358</v>
      </c>
      <c r="D3162" t="s">
        <v>341</v>
      </c>
      <c r="E3162" t="s">
        <v>342</v>
      </c>
      <c r="F3162" s="42" t="s">
        <v>360</v>
      </c>
      <c r="H3162" s="211"/>
      <c r="I3162" s="211"/>
      <c r="J3162" s="211"/>
      <c r="K3162" s="211"/>
      <c r="L3162" s="211"/>
      <c r="M3162" s="211"/>
      <c r="N3162" s="211"/>
      <c r="O3162" s="211"/>
      <c r="P3162" s="211"/>
    </row>
    <row r="3163" spans="1:16" x14ac:dyDescent="0.25">
      <c r="A3163" s="189" t="s">
        <v>9564</v>
      </c>
      <c r="B3163" s="189" t="s">
        <v>9611</v>
      </c>
      <c r="C3163" s="189" t="s">
        <v>358</v>
      </c>
      <c r="D3163" t="s">
        <v>341</v>
      </c>
      <c r="E3163" t="s">
        <v>342</v>
      </c>
      <c r="F3163" s="42" t="s">
        <v>360</v>
      </c>
      <c r="H3163" s="211"/>
      <c r="I3163" s="211"/>
      <c r="J3163" s="211"/>
      <c r="K3163" s="211"/>
      <c r="L3163" s="211"/>
      <c r="M3163" s="211"/>
      <c r="N3163" s="211"/>
      <c r="O3163" s="211"/>
      <c r="P3163" s="211"/>
    </row>
    <row r="3164" spans="1:16" x14ac:dyDescent="0.25">
      <c r="A3164" s="189" t="s">
        <v>9564</v>
      </c>
      <c r="B3164" s="189" t="s">
        <v>9612</v>
      </c>
      <c r="C3164" s="189" t="s">
        <v>358</v>
      </c>
      <c r="D3164" t="s">
        <v>341</v>
      </c>
      <c r="E3164" t="s">
        <v>342</v>
      </c>
      <c r="F3164" s="42" t="s">
        <v>360</v>
      </c>
      <c r="H3164" s="211"/>
      <c r="I3164" s="211"/>
      <c r="J3164" s="211"/>
      <c r="K3164" s="211"/>
      <c r="L3164" s="211"/>
      <c r="M3164" s="211"/>
      <c r="N3164" s="211"/>
      <c r="O3164" s="211"/>
      <c r="P3164" s="211"/>
    </row>
    <row r="3165" spans="1:16" x14ac:dyDescent="0.25">
      <c r="A3165" s="189" t="s">
        <v>9564</v>
      </c>
      <c r="B3165" s="189" t="s">
        <v>9613</v>
      </c>
      <c r="C3165" s="189" t="s">
        <v>358</v>
      </c>
      <c r="D3165" t="s">
        <v>341</v>
      </c>
      <c r="E3165" t="s">
        <v>342</v>
      </c>
      <c r="F3165" s="42" t="s">
        <v>360</v>
      </c>
      <c r="H3165" s="211"/>
      <c r="I3165" s="211"/>
      <c r="J3165" s="211"/>
      <c r="K3165" s="211"/>
      <c r="L3165" s="211"/>
      <c r="M3165" s="211"/>
      <c r="N3165" s="211"/>
      <c r="O3165" s="211"/>
      <c r="P3165" s="211"/>
    </row>
    <row r="3166" spans="1:16" x14ac:dyDescent="0.25">
      <c r="A3166" s="189" t="s">
        <v>9564</v>
      </c>
      <c r="B3166" s="189" t="s">
        <v>9614</v>
      </c>
      <c r="C3166" s="189" t="s">
        <v>358</v>
      </c>
      <c r="D3166" t="s">
        <v>341</v>
      </c>
      <c r="E3166" t="s">
        <v>342</v>
      </c>
      <c r="F3166" s="42" t="s">
        <v>360</v>
      </c>
      <c r="H3166" s="211"/>
      <c r="I3166" s="211"/>
      <c r="J3166" s="211"/>
      <c r="K3166" s="211"/>
      <c r="L3166" s="211"/>
      <c r="M3166" s="211"/>
      <c r="N3166" s="211"/>
      <c r="O3166" s="211"/>
      <c r="P3166" s="211"/>
    </row>
    <row r="3167" spans="1:16" x14ac:dyDescent="0.25">
      <c r="A3167" s="189" t="s">
        <v>9564</v>
      </c>
      <c r="B3167" s="189" t="s">
        <v>9615</v>
      </c>
      <c r="C3167" s="189" t="s">
        <v>358</v>
      </c>
      <c r="D3167" t="s">
        <v>341</v>
      </c>
      <c r="E3167" t="s">
        <v>342</v>
      </c>
      <c r="F3167" s="42" t="s">
        <v>360</v>
      </c>
      <c r="H3167" s="211"/>
      <c r="I3167" s="211"/>
      <c r="J3167" s="211"/>
      <c r="K3167" s="211"/>
      <c r="L3167" s="211"/>
      <c r="M3167" s="211"/>
      <c r="N3167" s="211"/>
      <c r="O3167" s="211"/>
      <c r="P3167" s="211"/>
    </row>
    <row r="3168" spans="1:16" x14ac:dyDescent="0.25">
      <c r="A3168" s="189" t="s">
        <v>9564</v>
      </c>
      <c r="B3168" s="189" t="s">
        <v>9616</v>
      </c>
      <c r="C3168" s="189" t="s">
        <v>358</v>
      </c>
      <c r="D3168" t="s">
        <v>341</v>
      </c>
      <c r="E3168" t="s">
        <v>342</v>
      </c>
      <c r="F3168" s="42" t="s">
        <v>360</v>
      </c>
      <c r="H3168" s="211"/>
      <c r="I3168" s="211"/>
      <c r="J3168" s="211"/>
      <c r="K3168" s="211"/>
      <c r="L3168" s="211"/>
      <c r="M3168" s="211"/>
      <c r="N3168" s="211"/>
      <c r="O3168" s="211"/>
      <c r="P3168" s="211"/>
    </row>
    <row r="3169" spans="1:16" x14ac:dyDescent="0.25">
      <c r="A3169" s="189" t="s">
        <v>9564</v>
      </c>
      <c r="B3169" s="189" t="s">
        <v>9617</v>
      </c>
      <c r="C3169" s="189" t="s">
        <v>358</v>
      </c>
      <c r="D3169" t="s">
        <v>341</v>
      </c>
      <c r="E3169" t="s">
        <v>342</v>
      </c>
      <c r="F3169" s="42" t="s">
        <v>360</v>
      </c>
      <c r="H3169" s="211"/>
      <c r="I3169" s="211"/>
      <c r="J3169" s="211"/>
      <c r="K3169" s="211"/>
      <c r="L3169" s="211"/>
      <c r="M3169" s="211"/>
      <c r="N3169" s="211"/>
      <c r="O3169" s="211"/>
      <c r="P3169" s="211"/>
    </row>
    <row r="3170" spans="1:16" x14ac:dyDescent="0.25">
      <c r="A3170" s="189" t="s">
        <v>9564</v>
      </c>
      <c r="B3170" s="189" t="s">
        <v>9618</v>
      </c>
      <c r="C3170" s="189" t="s">
        <v>358</v>
      </c>
      <c r="D3170" t="s">
        <v>341</v>
      </c>
      <c r="E3170" t="s">
        <v>342</v>
      </c>
      <c r="F3170" s="42" t="s">
        <v>360</v>
      </c>
      <c r="H3170" s="211"/>
      <c r="I3170" s="211"/>
      <c r="J3170" s="211"/>
      <c r="K3170" s="211"/>
      <c r="L3170" s="211"/>
      <c r="M3170" s="211"/>
      <c r="N3170" s="211"/>
      <c r="O3170" s="211"/>
      <c r="P3170" s="211"/>
    </row>
    <row r="3171" spans="1:16" x14ac:dyDescent="0.25">
      <c r="A3171" s="189" t="s">
        <v>9564</v>
      </c>
      <c r="B3171" s="189" t="s">
        <v>9619</v>
      </c>
      <c r="C3171" s="189" t="s">
        <v>358</v>
      </c>
      <c r="D3171" t="s">
        <v>341</v>
      </c>
      <c r="E3171" t="s">
        <v>342</v>
      </c>
      <c r="F3171" s="42" t="s">
        <v>360</v>
      </c>
      <c r="H3171" s="211"/>
      <c r="I3171" s="211"/>
      <c r="J3171" s="211"/>
      <c r="K3171" s="211"/>
      <c r="L3171" s="211"/>
      <c r="M3171" s="211"/>
      <c r="N3171" s="211"/>
      <c r="O3171" s="211"/>
      <c r="P3171" s="211"/>
    </row>
    <row r="3172" spans="1:16" x14ac:dyDescent="0.25">
      <c r="A3172" s="189" t="s">
        <v>9564</v>
      </c>
      <c r="B3172" s="189" t="s">
        <v>9620</v>
      </c>
      <c r="C3172" s="189" t="s">
        <v>358</v>
      </c>
      <c r="D3172" t="s">
        <v>341</v>
      </c>
      <c r="E3172" t="s">
        <v>342</v>
      </c>
      <c r="F3172" s="42" t="s">
        <v>360</v>
      </c>
      <c r="H3172" s="211"/>
      <c r="I3172" s="211"/>
      <c r="J3172" s="211"/>
      <c r="K3172" s="211"/>
      <c r="L3172" s="211"/>
      <c r="M3172" s="211"/>
      <c r="N3172" s="211"/>
      <c r="O3172" s="211"/>
      <c r="P3172" s="211"/>
    </row>
    <row r="3173" spans="1:16" x14ac:dyDescent="0.25">
      <c r="A3173" s="189" t="s">
        <v>9564</v>
      </c>
      <c r="B3173" s="189" t="s">
        <v>9621</v>
      </c>
      <c r="C3173" s="189" t="s">
        <v>358</v>
      </c>
      <c r="D3173" t="s">
        <v>341</v>
      </c>
      <c r="E3173" t="s">
        <v>342</v>
      </c>
      <c r="F3173" s="42" t="s">
        <v>360</v>
      </c>
      <c r="H3173" s="211"/>
      <c r="I3173" s="211"/>
      <c r="J3173" s="211"/>
      <c r="K3173" s="211"/>
      <c r="L3173" s="211"/>
      <c r="M3173" s="211"/>
      <c r="N3173" s="211"/>
      <c r="O3173" s="211"/>
      <c r="P3173" s="211"/>
    </row>
    <row r="3174" spans="1:16" x14ac:dyDescent="0.25">
      <c r="A3174" s="189" t="s">
        <v>9564</v>
      </c>
      <c r="B3174" s="189" t="s">
        <v>9622</v>
      </c>
      <c r="C3174" s="189" t="s">
        <v>358</v>
      </c>
      <c r="D3174" t="s">
        <v>341</v>
      </c>
      <c r="E3174" t="s">
        <v>342</v>
      </c>
      <c r="F3174" s="42" t="s">
        <v>360</v>
      </c>
      <c r="H3174" s="211"/>
      <c r="I3174" s="211"/>
      <c r="J3174" s="211"/>
      <c r="K3174" s="211"/>
      <c r="L3174" s="211"/>
      <c r="M3174" s="211"/>
      <c r="N3174" s="211"/>
      <c r="O3174" s="211"/>
      <c r="P3174" s="211"/>
    </row>
    <row r="3175" spans="1:16" x14ac:dyDescent="0.25">
      <c r="A3175" s="189" t="s">
        <v>9564</v>
      </c>
      <c r="B3175" s="189" t="s">
        <v>9623</v>
      </c>
      <c r="C3175" s="189" t="s">
        <v>358</v>
      </c>
      <c r="D3175" t="s">
        <v>341</v>
      </c>
      <c r="E3175" t="s">
        <v>342</v>
      </c>
      <c r="F3175" s="42" t="s">
        <v>360</v>
      </c>
      <c r="H3175" s="211"/>
      <c r="I3175" s="211"/>
      <c r="J3175" s="211"/>
      <c r="K3175" s="211"/>
      <c r="L3175" s="211"/>
      <c r="M3175" s="211"/>
      <c r="N3175" s="211"/>
      <c r="O3175" s="211"/>
      <c r="P3175" s="211"/>
    </row>
    <row r="3176" spans="1:16" x14ac:dyDescent="0.25">
      <c r="A3176" s="189" t="s">
        <v>9564</v>
      </c>
      <c r="B3176" s="189" t="s">
        <v>9624</v>
      </c>
      <c r="C3176" s="189" t="s">
        <v>358</v>
      </c>
      <c r="D3176" t="s">
        <v>341</v>
      </c>
      <c r="E3176" t="s">
        <v>342</v>
      </c>
      <c r="F3176" s="42" t="s">
        <v>360</v>
      </c>
      <c r="H3176" s="211"/>
      <c r="I3176" s="211"/>
      <c r="J3176" s="211"/>
      <c r="K3176" s="211"/>
      <c r="L3176" s="211"/>
      <c r="M3176" s="211"/>
      <c r="N3176" s="211"/>
      <c r="O3176" s="211"/>
      <c r="P3176" s="211"/>
    </row>
    <row r="3177" spans="1:16" x14ac:dyDescent="0.25">
      <c r="A3177" s="189" t="s">
        <v>9564</v>
      </c>
      <c r="B3177" s="189" t="s">
        <v>9625</v>
      </c>
      <c r="C3177" s="189" t="s">
        <v>358</v>
      </c>
      <c r="D3177" t="s">
        <v>341</v>
      </c>
      <c r="E3177" t="s">
        <v>342</v>
      </c>
      <c r="F3177" s="42" t="s">
        <v>360</v>
      </c>
      <c r="H3177" s="211"/>
      <c r="I3177" s="211"/>
      <c r="J3177" s="211"/>
      <c r="K3177" s="211"/>
      <c r="L3177" s="211"/>
      <c r="M3177" s="211"/>
      <c r="N3177" s="211"/>
      <c r="O3177" s="211"/>
      <c r="P3177" s="211"/>
    </row>
    <row r="3178" spans="1:16" x14ac:dyDescent="0.25">
      <c r="A3178" s="189" t="s">
        <v>9564</v>
      </c>
      <c r="B3178" s="189" t="s">
        <v>9626</v>
      </c>
      <c r="C3178" s="189" t="s">
        <v>358</v>
      </c>
      <c r="D3178" t="s">
        <v>341</v>
      </c>
      <c r="E3178" t="s">
        <v>342</v>
      </c>
      <c r="F3178" s="42" t="s">
        <v>360</v>
      </c>
      <c r="H3178" s="211"/>
      <c r="I3178" s="211"/>
      <c r="J3178" s="211"/>
      <c r="K3178" s="211"/>
      <c r="L3178" s="211"/>
      <c r="M3178" s="211"/>
      <c r="N3178" s="211"/>
      <c r="O3178" s="211"/>
      <c r="P3178" s="211"/>
    </row>
    <row r="3179" spans="1:16" x14ac:dyDescent="0.25">
      <c r="A3179" s="189" t="s">
        <v>9564</v>
      </c>
      <c r="B3179" s="189" t="s">
        <v>9627</v>
      </c>
      <c r="C3179" s="189" t="s">
        <v>358</v>
      </c>
      <c r="D3179" t="s">
        <v>341</v>
      </c>
      <c r="E3179" t="s">
        <v>342</v>
      </c>
      <c r="F3179" s="42" t="s">
        <v>360</v>
      </c>
      <c r="H3179" s="211"/>
      <c r="I3179" s="211"/>
      <c r="J3179" s="211"/>
      <c r="K3179" s="211"/>
      <c r="L3179" s="211"/>
      <c r="M3179" s="211"/>
      <c r="N3179" s="211"/>
      <c r="O3179" s="211"/>
      <c r="P3179" s="211"/>
    </row>
    <row r="3180" spans="1:16" x14ac:dyDescent="0.25">
      <c r="A3180" s="189" t="s">
        <v>9564</v>
      </c>
      <c r="B3180" s="189" t="s">
        <v>9628</v>
      </c>
      <c r="C3180" s="189" t="s">
        <v>358</v>
      </c>
      <c r="D3180" t="s">
        <v>341</v>
      </c>
      <c r="E3180" t="s">
        <v>342</v>
      </c>
      <c r="F3180" s="42" t="s">
        <v>360</v>
      </c>
      <c r="H3180" s="211"/>
      <c r="I3180" s="211"/>
      <c r="J3180" s="211"/>
      <c r="K3180" s="211"/>
      <c r="L3180" s="211"/>
      <c r="M3180" s="211"/>
      <c r="N3180" s="211"/>
      <c r="O3180" s="211"/>
      <c r="P3180" s="211"/>
    </row>
    <row r="3181" spans="1:16" x14ac:dyDescent="0.25">
      <c r="A3181" s="189" t="s">
        <v>9564</v>
      </c>
      <c r="B3181" s="189" t="s">
        <v>9629</v>
      </c>
      <c r="C3181" s="189" t="s">
        <v>358</v>
      </c>
      <c r="D3181" t="s">
        <v>341</v>
      </c>
      <c r="E3181" t="s">
        <v>342</v>
      </c>
      <c r="F3181" s="42" t="s">
        <v>360</v>
      </c>
      <c r="H3181" s="211"/>
      <c r="I3181" s="211"/>
      <c r="J3181" s="211"/>
      <c r="K3181" s="211"/>
      <c r="L3181" s="211"/>
      <c r="M3181" s="211"/>
      <c r="N3181" s="211"/>
      <c r="O3181" s="211"/>
      <c r="P3181" s="211"/>
    </row>
    <row r="3182" spans="1:16" x14ac:dyDescent="0.25">
      <c r="A3182" s="189" t="s">
        <v>9564</v>
      </c>
      <c r="B3182" s="189" t="s">
        <v>9630</v>
      </c>
      <c r="C3182" s="189" t="s">
        <v>358</v>
      </c>
      <c r="D3182" t="s">
        <v>341</v>
      </c>
      <c r="E3182" t="s">
        <v>342</v>
      </c>
      <c r="F3182" s="42" t="s">
        <v>360</v>
      </c>
      <c r="H3182" s="211"/>
      <c r="I3182" s="211"/>
      <c r="J3182" s="211"/>
      <c r="K3182" s="211"/>
      <c r="L3182" s="211"/>
      <c r="M3182" s="211"/>
      <c r="N3182" s="211"/>
      <c r="O3182" s="211"/>
      <c r="P3182" s="211"/>
    </row>
    <row r="3183" spans="1:16" x14ac:dyDescent="0.25">
      <c r="A3183" s="189" t="s">
        <v>9564</v>
      </c>
      <c r="B3183" s="189" t="s">
        <v>9631</v>
      </c>
      <c r="C3183" s="189" t="s">
        <v>358</v>
      </c>
      <c r="D3183" t="s">
        <v>341</v>
      </c>
      <c r="E3183" t="s">
        <v>342</v>
      </c>
      <c r="F3183" s="42" t="s">
        <v>360</v>
      </c>
      <c r="H3183" s="211"/>
      <c r="I3183" s="211"/>
      <c r="J3183" s="211"/>
      <c r="K3183" s="211"/>
      <c r="L3183" s="211"/>
      <c r="M3183" s="211"/>
      <c r="N3183" s="211"/>
      <c r="O3183" s="211"/>
      <c r="P3183" s="211"/>
    </row>
    <row r="3184" spans="1:16" x14ac:dyDescent="0.25">
      <c r="A3184" s="189" t="s">
        <v>9564</v>
      </c>
      <c r="B3184" s="189" t="s">
        <v>9632</v>
      </c>
      <c r="C3184" s="189" t="s">
        <v>358</v>
      </c>
      <c r="D3184" t="s">
        <v>341</v>
      </c>
      <c r="E3184" t="s">
        <v>342</v>
      </c>
      <c r="F3184" s="42" t="s">
        <v>360</v>
      </c>
      <c r="H3184" s="211"/>
      <c r="I3184" s="211"/>
      <c r="J3184" s="211"/>
      <c r="K3184" s="211"/>
      <c r="L3184" s="211"/>
      <c r="M3184" s="211"/>
      <c r="N3184" s="211"/>
      <c r="O3184" s="211"/>
      <c r="P3184" s="211"/>
    </row>
    <row r="3185" spans="1:16" x14ac:dyDescent="0.25">
      <c r="A3185" s="189" t="s">
        <v>9564</v>
      </c>
      <c r="B3185" s="189" t="s">
        <v>9633</v>
      </c>
      <c r="C3185" s="189" t="s">
        <v>358</v>
      </c>
      <c r="D3185" t="s">
        <v>341</v>
      </c>
      <c r="E3185" t="s">
        <v>342</v>
      </c>
      <c r="F3185" s="42" t="s">
        <v>360</v>
      </c>
      <c r="H3185" s="211"/>
      <c r="I3185" s="211"/>
      <c r="J3185" s="211"/>
      <c r="K3185" s="211"/>
      <c r="L3185" s="211"/>
      <c r="M3185" s="211"/>
      <c r="N3185" s="211"/>
      <c r="O3185" s="211"/>
      <c r="P3185" s="211"/>
    </row>
    <row r="3186" spans="1:16" x14ac:dyDescent="0.25">
      <c r="A3186" s="189" t="s">
        <v>9564</v>
      </c>
      <c r="B3186" s="189" t="s">
        <v>9634</v>
      </c>
      <c r="C3186" s="189" t="s">
        <v>358</v>
      </c>
      <c r="D3186" t="s">
        <v>341</v>
      </c>
      <c r="E3186" t="s">
        <v>342</v>
      </c>
      <c r="F3186" s="42" t="s">
        <v>360</v>
      </c>
      <c r="H3186" s="211"/>
      <c r="I3186" s="211"/>
      <c r="J3186" s="211"/>
      <c r="K3186" s="211"/>
      <c r="L3186" s="211"/>
      <c r="M3186" s="211"/>
      <c r="N3186" s="211"/>
      <c r="O3186" s="211"/>
      <c r="P3186" s="211"/>
    </row>
    <row r="3187" spans="1:16" x14ac:dyDescent="0.25">
      <c r="A3187" s="189" t="s">
        <v>9564</v>
      </c>
      <c r="B3187" s="189" t="s">
        <v>9635</v>
      </c>
      <c r="C3187" s="189" t="s">
        <v>358</v>
      </c>
      <c r="D3187" t="s">
        <v>341</v>
      </c>
      <c r="E3187" t="s">
        <v>342</v>
      </c>
      <c r="F3187" s="42" t="s">
        <v>360</v>
      </c>
      <c r="H3187" s="211"/>
      <c r="I3187" s="211"/>
      <c r="J3187" s="211"/>
      <c r="K3187" s="211"/>
      <c r="L3187" s="211"/>
      <c r="M3187" s="211"/>
      <c r="N3187" s="211"/>
      <c r="O3187" s="211"/>
      <c r="P3187" s="211"/>
    </row>
    <row r="3188" spans="1:16" x14ac:dyDescent="0.25">
      <c r="A3188" s="189" t="s">
        <v>9564</v>
      </c>
      <c r="B3188" s="189" t="s">
        <v>9636</v>
      </c>
      <c r="C3188" s="189" t="s">
        <v>358</v>
      </c>
      <c r="D3188" t="s">
        <v>341</v>
      </c>
      <c r="E3188" t="s">
        <v>342</v>
      </c>
      <c r="F3188" s="42" t="s">
        <v>360</v>
      </c>
      <c r="H3188" s="211"/>
      <c r="I3188" s="211"/>
      <c r="J3188" s="211"/>
      <c r="K3188" s="211"/>
      <c r="L3188" s="211"/>
      <c r="M3188" s="211"/>
      <c r="N3188" s="211"/>
      <c r="O3188" s="211"/>
      <c r="P3188" s="211"/>
    </row>
    <row r="3189" spans="1:16" x14ac:dyDescent="0.25">
      <c r="A3189" s="189" t="s">
        <v>9564</v>
      </c>
      <c r="B3189" s="189" t="s">
        <v>9637</v>
      </c>
      <c r="C3189" s="189" t="s">
        <v>358</v>
      </c>
      <c r="D3189" t="s">
        <v>341</v>
      </c>
      <c r="E3189" t="s">
        <v>342</v>
      </c>
      <c r="F3189" s="42" t="s">
        <v>360</v>
      </c>
      <c r="H3189" s="211"/>
      <c r="I3189" s="211"/>
      <c r="J3189" s="211"/>
      <c r="K3189" s="211"/>
      <c r="L3189" s="211"/>
      <c r="M3189" s="211"/>
      <c r="N3189" s="211"/>
      <c r="O3189" s="211"/>
      <c r="P3189" s="211"/>
    </row>
    <row r="3190" spans="1:16" x14ac:dyDescent="0.25">
      <c r="A3190" s="189" t="s">
        <v>9564</v>
      </c>
      <c r="B3190" s="189" t="s">
        <v>9638</v>
      </c>
      <c r="C3190" s="189" t="s">
        <v>358</v>
      </c>
      <c r="D3190" t="s">
        <v>341</v>
      </c>
      <c r="E3190" t="s">
        <v>342</v>
      </c>
      <c r="F3190" s="42" t="s">
        <v>360</v>
      </c>
      <c r="H3190" s="211"/>
      <c r="I3190" s="211"/>
      <c r="J3190" s="211"/>
      <c r="K3190" s="211"/>
      <c r="L3190" s="211"/>
      <c r="M3190" s="211"/>
      <c r="N3190" s="211"/>
      <c r="O3190" s="211"/>
      <c r="P3190" s="211"/>
    </row>
    <row r="3191" spans="1:16" x14ac:dyDescent="0.25">
      <c r="A3191" s="189" t="s">
        <v>9564</v>
      </c>
      <c r="B3191" s="189" t="s">
        <v>9639</v>
      </c>
      <c r="C3191" s="189" t="s">
        <v>358</v>
      </c>
      <c r="D3191" t="s">
        <v>341</v>
      </c>
      <c r="E3191" t="s">
        <v>342</v>
      </c>
      <c r="F3191" s="42" t="s">
        <v>360</v>
      </c>
      <c r="H3191" s="211"/>
      <c r="I3191" s="211"/>
      <c r="J3191" s="211"/>
      <c r="K3191" s="211"/>
      <c r="L3191" s="211"/>
      <c r="M3191" s="211"/>
      <c r="N3191" s="211"/>
      <c r="O3191" s="211"/>
      <c r="P3191" s="211"/>
    </row>
    <row r="3192" spans="1:16" x14ac:dyDescent="0.25">
      <c r="A3192" s="189" t="s">
        <v>9564</v>
      </c>
      <c r="B3192" s="189" t="s">
        <v>9640</v>
      </c>
      <c r="C3192" s="189" t="s">
        <v>358</v>
      </c>
      <c r="D3192" t="s">
        <v>341</v>
      </c>
      <c r="E3192" t="s">
        <v>342</v>
      </c>
      <c r="F3192" s="42" t="s">
        <v>360</v>
      </c>
      <c r="H3192" s="211"/>
      <c r="I3192" s="211"/>
      <c r="J3192" s="211"/>
      <c r="K3192" s="211"/>
      <c r="L3192" s="211"/>
      <c r="M3192" s="211"/>
      <c r="N3192" s="211"/>
      <c r="O3192" s="211"/>
      <c r="P3192" s="211"/>
    </row>
    <row r="3193" spans="1:16" x14ac:dyDescent="0.25">
      <c r="A3193" s="189" t="s">
        <v>9564</v>
      </c>
      <c r="B3193" s="189" t="s">
        <v>9641</v>
      </c>
      <c r="C3193" s="189" t="s">
        <v>358</v>
      </c>
      <c r="D3193" t="s">
        <v>341</v>
      </c>
      <c r="E3193" t="s">
        <v>342</v>
      </c>
      <c r="F3193" s="42" t="s">
        <v>360</v>
      </c>
      <c r="H3193" s="211"/>
      <c r="I3193" s="211"/>
      <c r="J3193" s="211"/>
      <c r="K3193" s="211"/>
      <c r="L3193" s="211"/>
      <c r="M3193" s="211"/>
      <c r="N3193" s="211"/>
      <c r="O3193" s="211"/>
      <c r="P3193" s="211"/>
    </row>
    <row r="3194" spans="1:16" x14ac:dyDescent="0.25">
      <c r="A3194" s="189" t="s">
        <v>9564</v>
      </c>
      <c r="B3194" s="189" t="s">
        <v>9642</v>
      </c>
      <c r="C3194" s="189" t="s">
        <v>358</v>
      </c>
      <c r="D3194" t="s">
        <v>341</v>
      </c>
      <c r="E3194" t="s">
        <v>342</v>
      </c>
      <c r="F3194" s="42" t="s">
        <v>360</v>
      </c>
      <c r="H3194" s="211"/>
      <c r="I3194" s="211"/>
      <c r="J3194" s="211"/>
      <c r="K3194" s="211"/>
      <c r="L3194" s="211"/>
      <c r="M3194" s="211"/>
      <c r="N3194" s="211"/>
      <c r="O3194" s="211"/>
      <c r="P3194" s="211"/>
    </row>
    <row r="3195" spans="1:16" x14ac:dyDescent="0.25">
      <c r="A3195" s="189" t="s">
        <v>9564</v>
      </c>
      <c r="B3195" s="189" t="s">
        <v>9643</v>
      </c>
      <c r="C3195" s="189" t="s">
        <v>358</v>
      </c>
      <c r="D3195" t="s">
        <v>341</v>
      </c>
      <c r="E3195" t="s">
        <v>342</v>
      </c>
      <c r="F3195" s="42" t="s">
        <v>360</v>
      </c>
      <c r="H3195" s="211"/>
      <c r="I3195" s="211"/>
      <c r="J3195" s="211"/>
      <c r="K3195" s="211"/>
      <c r="L3195" s="211"/>
      <c r="M3195" s="211"/>
      <c r="N3195" s="211"/>
      <c r="O3195" s="211"/>
      <c r="P3195" s="211"/>
    </row>
    <row r="3196" spans="1:16" x14ac:dyDescent="0.25">
      <c r="A3196" s="189" t="s">
        <v>9564</v>
      </c>
      <c r="B3196" s="189" t="s">
        <v>9644</v>
      </c>
      <c r="C3196" s="189" t="s">
        <v>358</v>
      </c>
      <c r="D3196" t="s">
        <v>341</v>
      </c>
      <c r="E3196" t="s">
        <v>342</v>
      </c>
      <c r="F3196" s="42" t="s">
        <v>360</v>
      </c>
      <c r="H3196" s="211"/>
      <c r="I3196" s="211"/>
      <c r="J3196" s="211"/>
      <c r="K3196" s="211"/>
      <c r="L3196" s="211"/>
      <c r="M3196" s="211"/>
      <c r="N3196" s="211"/>
      <c r="O3196" s="211"/>
      <c r="P3196" s="211"/>
    </row>
    <row r="3197" spans="1:16" x14ac:dyDescent="0.25">
      <c r="A3197" s="189" t="s">
        <v>9564</v>
      </c>
      <c r="B3197" s="189" t="s">
        <v>9645</v>
      </c>
      <c r="C3197" s="189" t="s">
        <v>358</v>
      </c>
      <c r="D3197" t="s">
        <v>341</v>
      </c>
      <c r="E3197" t="s">
        <v>342</v>
      </c>
      <c r="F3197" s="42" t="s">
        <v>360</v>
      </c>
      <c r="H3197" s="211"/>
      <c r="I3197" s="211"/>
      <c r="J3197" s="211"/>
      <c r="K3197" s="211"/>
      <c r="L3197" s="211"/>
      <c r="M3197" s="211"/>
      <c r="N3197" s="211"/>
      <c r="O3197" s="211"/>
      <c r="P3197" s="211"/>
    </row>
    <row r="3198" spans="1:16" x14ac:dyDescent="0.25">
      <c r="A3198" s="189" t="s">
        <v>9564</v>
      </c>
      <c r="B3198" s="189" t="s">
        <v>9646</v>
      </c>
      <c r="C3198" s="189" t="s">
        <v>358</v>
      </c>
      <c r="D3198" t="s">
        <v>341</v>
      </c>
      <c r="E3198" t="s">
        <v>342</v>
      </c>
      <c r="F3198" s="42" t="s">
        <v>360</v>
      </c>
      <c r="H3198" s="211"/>
      <c r="I3198" s="211"/>
      <c r="J3198" s="211"/>
      <c r="K3198" s="211"/>
      <c r="L3198" s="211"/>
      <c r="M3198" s="211"/>
      <c r="N3198" s="211"/>
      <c r="O3198" s="211"/>
      <c r="P3198" s="211"/>
    </row>
    <row r="3199" spans="1:16" x14ac:dyDescent="0.25">
      <c r="A3199" s="189" t="s">
        <v>9564</v>
      </c>
      <c r="B3199" s="189" t="s">
        <v>9647</v>
      </c>
      <c r="C3199" s="189" t="s">
        <v>358</v>
      </c>
      <c r="D3199" t="s">
        <v>341</v>
      </c>
      <c r="E3199" t="s">
        <v>342</v>
      </c>
      <c r="F3199" s="42" t="s">
        <v>360</v>
      </c>
      <c r="H3199" s="211"/>
      <c r="I3199" s="211"/>
      <c r="J3199" s="211"/>
      <c r="K3199" s="211"/>
      <c r="L3199" s="211"/>
      <c r="M3199" s="211"/>
      <c r="N3199" s="211"/>
      <c r="O3199" s="211"/>
      <c r="P3199" s="211"/>
    </row>
    <row r="3200" spans="1:16" x14ac:dyDescent="0.25">
      <c r="A3200" s="189" t="s">
        <v>9564</v>
      </c>
      <c r="B3200" s="189" t="s">
        <v>9648</v>
      </c>
      <c r="C3200" s="189" t="s">
        <v>358</v>
      </c>
      <c r="D3200" t="s">
        <v>341</v>
      </c>
      <c r="E3200" t="s">
        <v>342</v>
      </c>
      <c r="F3200" s="42" t="s">
        <v>360</v>
      </c>
      <c r="H3200" s="211"/>
      <c r="I3200" s="211"/>
      <c r="J3200" s="211"/>
      <c r="K3200" s="211"/>
      <c r="L3200" s="211"/>
      <c r="M3200" s="211"/>
      <c r="N3200" s="211"/>
      <c r="O3200" s="211"/>
      <c r="P3200" s="211"/>
    </row>
    <row r="3201" spans="1:16" x14ac:dyDescent="0.25">
      <c r="A3201" s="189" t="s">
        <v>9564</v>
      </c>
      <c r="B3201" s="189" t="s">
        <v>9649</v>
      </c>
      <c r="C3201" s="189" t="s">
        <v>358</v>
      </c>
      <c r="D3201" t="s">
        <v>341</v>
      </c>
      <c r="E3201" t="s">
        <v>342</v>
      </c>
      <c r="F3201" s="42" t="s">
        <v>360</v>
      </c>
      <c r="H3201" s="211"/>
      <c r="I3201" s="211"/>
      <c r="J3201" s="211"/>
      <c r="K3201" s="211"/>
      <c r="L3201" s="211"/>
      <c r="M3201" s="211"/>
      <c r="N3201" s="211"/>
      <c r="O3201" s="211"/>
      <c r="P3201" s="211"/>
    </row>
    <row r="3202" spans="1:16" x14ac:dyDescent="0.25">
      <c r="A3202" s="189" t="s">
        <v>9564</v>
      </c>
      <c r="B3202" s="189" t="s">
        <v>9650</v>
      </c>
      <c r="C3202" s="189" t="s">
        <v>358</v>
      </c>
      <c r="D3202" t="s">
        <v>341</v>
      </c>
      <c r="E3202" t="s">
        <v>342</v>
      </c>
      <c r="F3202" s="42" t="s">
        <v>360</v>
      </c>
      <c r="H3202" s="211"/>
      <c r="I3202" s="211"/>
      <c r="J3202" s="211"/>
      <c r="K3202" s="211"/>
      <c r="L3202" s="211"/>
      <c r="M3202" s="211"/>
      <c r="N3202" s="211"/>
      <c r="O3202" s="211"/>
      <c r="P3202" s="211"/>
    </row>
    <row r="3203" spans="1:16" x14ac:dyDescent="0.25">
      <c r="A3203" s="189" t="s">
        <v>9564</v>
      </c>
      <c r="B3203" s="189" t="s">
        <v>9651</v>
      </c>
      <c r="C3203" s="189" t="s">
        <v>358</v>
      </c>
      <c r="D3203" t="s">
        <v>341</v>
      </c>
      <c r="E3203" t="s">
        <v>342</v>
      </c>
      <c r="F3203" s="42" t="s">
        <v>360</v>
      </c>
      <c r="H3203" s="211"/>
      <c r="I3203" s="211"/>
      <c r="J3203" s="211"/>
      <c r="K3203" s="211"/>
      <c r="L3203" s="211"/>
      <c r="M3203" s="211"/>
      <c r="N3203" s="211"/>
      <c r="O3203" s="211"/>
      <c r="P3203" s="211"/>
    </row>
    <row r="3204" spans="1:16" x14ac:dyDescent="0.25">
      <c r="A3204" s="189" t="s">
        <v>9564</v>
      </c>
      <c r="B3204" s="189" t="s">
        <v>9652</v>
      </c>
      <c r="C3204" s="189" t="s">
        <v>358</v>
      </c>
      <c r="D3204" t="s">
        <v>341</v>
      </c>
      <c r="E3204" t="s">
        <v>342</v>
      </c>
      <c r="F3204" s="42" t="s">
        <v>360</v>
      </c>
      <c r="H3204" s="211"/>
      <c r="I3204" s="211"/>
      <c r="J3204" s="211"/>
      <c r="K3204" s="211"/>
      <c r="L3204" s="211"/>
      <c r="M3204" s="211"/>
      <c r="N3204" s="211"/>
      <c r="O3204" s="211"/>
      <c r="P3204" s="211"/>
    </row>
    <row r="3205" spans="1:16" x14ac:dyDescent="0.25">
      <c r="A3205" s="189" t="s">
        <v>9564</v>
      </c>
      <c r="B3205" s="189" t="s">
        <v>9653</v>
      </c>
      <c r="C3205" s="189" t="s">
        <v>358</v>
      </c>
      <c r="D3205" t="s">
        <v>341</v>
      </c>
      <c r="E3205" t="s">
        <v>342</v>
      </c>
      <c r="F3205" s="42" t="s">
        <v>360</v>
      </c>
      <c r="H3205" s="211"/>
      <c r="I3205" s="211"/>
      <c r="J3205" s="211"/>
      <c r="K3205" s="211"/>
      <c r="L3205" s="211"/>
      <c r="M3205" s="211"/>
      <c r="N3205" s="211"/>
      <c r="O3205" s="211"/>
      <c r="P3205" s="211"/>
    </row>
    <row r="3206" spans="1:16" x14ac:dyDescent="0.25">
      <c r="A3206" s="189" t="s">
        <v>9564</v>
      </c>
      <c r="B3206" s="189" t="s">
        <v>9654</v>
      </c>
      <c r="C3206" s="189" t="s">
        <v>358</v>
      </c>
      <c r="D3206" t="s">
        <v>341</v>
      </c>
      <c r="E3206" t="s">
        <v>342</v>
      </c>
      <c r="F3206" s="42" t="s">
        <v>360</v>
      </c>
      <c r="H3206" s="211"/>
      <c r="I3206" s="211"/>
      <c r="J3206" s="211"/>
      <c r="K3206" s="211"/>
      <c r="L3206" s="211"/>
      <c r="M3206" s="211"/>
      <c r="N3206" s="211"/>
      <c r="O3206" s="211"/>
      <c r="P3206" s="211"/>
    </row>
    <row r="3207" spans="1:16" x14ac:dyDescent="0.25">
      <c r="A3207" s="189" t="s">
        <v>9564</v>
      </c>
      <c r="B3207" s="189" t="s">
        <v>9655</v>
      </c>
      <c r="C3207" s="189" t="s">
        <v>358</v>
      </c>
      <c r="D3207" t="s">
        <v>341</v>
      </c>
      <c r="E3207" t="s">
        <v>342</v>
      </c>
      <c r="F3207" s="42" t="s">
        <v>360</v>
      </c>
      <c r="H3207" s="211"/>
      <c r="I3207" s="211"/>
      <c r="J3207" s="211"/>
      <c r="K3207" s="211"/>
      <c r="L3207" s="211"/>
      <c r="M3207" s="211"/>
      <c r="N3207" s="211"/>
      <c r="O3207" s="211"/>
      <c r="P3207" s="211"/>
    </row>
    <row r="3208" spans="1:16" x14ac:dyDescent="0.25">
      <c r="A3208" s="189" t="s">
        <v>9564</v>
      </c>
      <c r="B3208" s="189" t="s">
        <v>9656</v>
      </c>
      <c r="C3208" s="189" t="s">
        <v>358</v>
      </c>
      <c r="D3208" t="s">
        <v>301</v>
      </c>
      <c r="E3208" t="s">
        <v>344</v>
      </c>
      <c r="F3208" s="42" t="s">
        <v>150</v>
      </c>
      <c r="H3208" s="211"/>
      <c r="I3208" s="211"/>
      <c r="J3208" s="211"/>
      <c r="K3208" s="211"/>
      <c r="L3208" s="211"/>
      <c r="M3208" s="211"/>
      <c r="N3208" s="211"/>
      <c r="O3208" s="211"/>
      <c r="P3208" s="211"/>
    </row>
    <row r="3209" spans="1:16" x14ac:dyDescent="0.25">
      <c r="A3209" s="189" t="s">
        <v>9657</v>
      </c>
      <c r="B3209" s="189" t="s">
        <v>9658</v>
      </c>
      <c r="C3209" s="189" t="s">
        <v>358</v>
      </c>
      <c r="D3209" t="s">
        <v>294</v>
      </c>
      <c r="E3209" t="s">
        <v>298</v>
      </c>
      <c r="F3209" s="42" t="s">
        <v>170</v>
      </c>
      <c r="H3209" s="211"/>
      <c r="I3209" s="211"/>
      <c r="J3209" s="211"/>
      <c r="K3209" s="211"/>
      <c r="L3209" s="211"/>
      <c r="M3209" s="211"/>
      <c r="N3209" s="211"/>
      <c r="O3209" s="211"/>
      <c r="P3209" s="211"/>
    </row>
    <row r="3210" spans="1:16" x14ac:dyDescent="0.25">
      <c r="A3210" s="189" t="s">
        <v>9657</v>
      </c>
      <c r="B3210" s="189" t="s">
        <v>9659</v>
      </c>
      <c r="C3210" s="189" t="s">
        <v>358</v>
      </c>
      <c r="D3210" t="s">
        <v>294</v>
      </c>
      <c r="E3210" t="s">
        <v>298</v>
      </c>
      <c r="F3210" s="42" t="s">
        <v>170</v>
      </c>
      <c r="H3210" s="211"/>
      <c r="I3210" s="211"/>
      <c r="J3210" s="211"/>
      <c r="K3210" s="211"/>
      <c r="L3210" s="211"/>
      <c r="M3210" s="211"/>
      <c r="N3210" s="211"/>
      <c r="O3210" s="211"/>
      <c r="P3210" s="211"/>
    </row>
    <row r="3211" spans="1:16" x14ac:dyDescent="0.25">
      <c r="A3211" s="189" t="s">
        <v>9657</v>
      </c>
      <c r="B3211" s="189" t="s">
        <v>9660</v>
      </c>
      <c r="C3211" s="189" t="s">
        <v>358</v>
      </c>
      <c r="D3211" t="s">
        <v>294</v>
      </c>
      <c r="E3211" t="s">
        <v>298</v>
      </c>
      <c r="F3211" s="42" t="s">
        <v>170</v>
      </c>
      <c r="H3211" s="211"/>
      <c r="I3211" s="211"/>
      <c r="J3211" s="211"/>
      <c r="K3211" s="211"/>
      <c r="L3211" s="211"/>
      <c r="M3211" s="211"/>
      <c r="N3211" s="211"/>
      <c r="O3211" s="211"/>
      <c r="P3211" s="211"/>
    </row>
    <row r="3212" spans="1:16" x14ac:dyDescent="0.25">
      <c r="A3212" s="189" t="s">
        <v>9657</v>
      </c>
      <c r="B3212" s="189" t="s">
        <v>9661</v>
      </c>
      <c r="C3212" s="189" t="s">
        <v>358</v>
      </c>
      <c r="D3212" t="s">
        <v>294</v>
      </c>
      <c r="E3212" t="s">
        <v>298</v>
      </c>
      <c r="F3212" s="42" t="s">
        <v>170</v>
      </c>
      <c r="H3212" s="211"/>
      <c r="I3212" s="211"/>
      <c r="J3212" s="211"/>
      <c r="K3212" s="211"/>
      <c r="L3212" s="211"/>
      <c r="M3212" s="211"/>
      <c r="N3212" s="211"/>
      <c r="O3212" s="211"/>
      <c r="P3212" s="211"/>
    </row>
    <row r="3213" spans="1:16" x14ac:dyDescent="0.25">
      <c r="A3213" s="189" t="s">
        <v>9657</v>
      </c>
      <c r="B3213" s="189" t="s">
        <v>9662</v>
      </c>
      <c r="C3213" s="189" t="s">
        <v>358</v>
      </c>
      <c r="D3213" t="s">
        <v>294</v>
      </c>
      <c r="E3213" t="s">
        <v>298</v>
      </c>
      <c r="F3213" s="42" t="s">
        <v>170</v>
      </c>
      <c r="H3213" s="211"/>
      <c r="I3213" s="211"/>
      <c r="J3213" s="211"/>
      <c r="K3213" s="211"/>
      <c r="L3213" s="211"/>
      <c r="M3213" s="211"/>
      <c r="N3213" s="211"/>
      <c r="O3213" s="211"/>
      <c r="P3213" s="211"/>
    </row>
    <row r="3214" spans="1:16" x14ac:dyDescent="0.25">
      <c r="A3214" s="189" t="s">
        <v>9657</v>
      </c>
      <c r="B3214" s="189" t="s">
        <v>9663</v>
      </c>
      <c r="C3214" s="189" t="s">
        <v>358</v>
      </c>
      <c r="D3214" t="s">
        <v>294</v>
      </c>
      <c r="E3214" t="s">
        <v>298</v>
      </c>
      <c r="F3214" s="42" t="s">
        <v>170</v>
      </c>
      <c r="H3214" s="211"/>
      <c r="I3214" s="211"/>
      <c r="J3214" s="211"/>
      <c r="K3214" s="211"/>
      <c r="L3214" s="211"/>
      <c r="M3214" s="211"/>
      <c r="N3214" s="211"/>
      <c r="O3214" s="211"/>
      <c r="P3214" s="211"/>
    </row>
    <row r="3215" spans="1:16" x14ac:dyDescent="0.25">
      <c r="A3215" s="189" t="s">
        <v>9657</v>
      </c>
      <c r="B3215" s="189" t="s">
        <v>9664</v>
      </c>
      <c r="C3215" s="189" t="s">
        <v>358</v>
      </c>
      <c r="D3215" t="s">
        <v>294</v>
      </c>
      <c r="E3215" t="s">
        <v>298</v>
      </c>
      <c r="F3215" s="42" t="s">
        <v>170</v>
      </c>
      <c r="H3215" s="211"/>
      <c r="I3215" s="211"/>
      <c r="J3215" s="211"/>
      <c r="K3215" s="211"/>
      <c r="L3215" s="211"/>
      <c r="M3215" s="211"/>
      <c r="N3215" s="211"/>
      <c r="O3215" s="211"/>
      <c r="P3215" s="211"/>
    </row>
    <row r="3216" spans="1:16" x14ac:dyDescent="0.25">
      <c r="A3216" s="189" t="s">
        <v>9657</v>
      </c>
      <c r="B3216" s="189" t="s">
        <v>9665</v>
      </c>
      <c r="C3216" s="189" t="s">
        <v>358</v>
      </c>
      <c r="D3216" t="s">
        <v>294</v>
      </c>
      <c r="E3216" t="s">
        <v>298</v>
      </c>
      <c r="F3216" s="42" t="s">
        <v>170</v>
      </c>
      <c r="H3216" s="211"/>
      <c r="I3216" s="211"/>
      <c r="J3216" s="211"/>
      <c r="K3216" s="211"/>
      <c r="L3216" s="211"/>
      <c r="M3216" s="211"/>
      <c r="N3216" s="211"/>
      <c r="O3216" s="211"/>
      <c r="P3216" s="211"/>
    </row>
    <row r="3217" spans="1:16" x14ac:dyDescent="0.25">
      <c r="A3217" s="189" t="s">
        <v>9657</v>
      </c>
      <c r="B3217" s="189" t="s">
        <v>9666</v>
      </c>
      <c r="C3217" s="189" t="s">
        <v>358</v>
      </c>
      <c r="D3217" t="s">
        <v>294</v>
      </c>
      <c r="E3217" t="s">
        <v>298</v>
      </c>
      <c r="F3217" s="42" t="s">
        <v>170</v>
      </c>
      <c r="H3217" s="211"/>
      <c r="I3217" s="211"/>
      <c r="J3217" s="211"/>
      <c r="K3217" s="211"/>
      <c r="L3217" s="211"/>
      <c r="M3217" s="211"/>
      <c r="N3217" s="211"/>
      <c r="O3217" s="211"/>
      <c r="P3217" s="211"/>
    </row>
    <row r="3218" spans="1:16" x14ac:dyDescent="0.25">
      <c r="A3218" s="189" t="s">
        <v>9657</v>
      </c>
      <c r="B3218" s="189" t="s">
        <v>9667</v>
      </c>
      <c r="C3218" s="189" t="s">
        <v>358</v>
      </c>
      <c r="D3218" t="s">
        <v>294</v>
      </c>
      <c r="E3218" t="s">
        <v>298</v>
      </c>
      <c r="F3218" s="42" t="s">
        <v>170</v>
      </c>
      <c r="H3218" s="211"/>
      <c r="I3218" s="211"/>
      <c r="J3218" s="211"/>
      <c r="K3218" s="211"/>
      <c r="L3218" s="211"/>
      <c r="M3218" s="211"/>
      <c r="N3218" s="211"/>
      <c r="O3218" s="211"/>
      <c r="P3218" s="211"/>
    </row>
    <row r="3219" spans="1:16" x14ac:dyDescent="0.25">
      <c r="A3219" s="189" t="s">
        <v>9657</v>
      </c>
      <c r="B3219" s="189" t="s">
        <v>9668</v>
      </c>
      <c r="C3219" s="189" t="s">
        <v>358</v>
      </c>
      <c r="D3219" t="s">
        <v>294</v>
      </c>
      <c r="E3219" t="s">
        <v>298</v>
      </c>
      <c r="F3219" s="42" t="s">
        <v>170</v>
      </c>
      <c r="H3219" s="211"/>
      <c r="I3219" s="211"/>
      <c r="J3219" s="211"/>
      <c r="K3219" s="211"/>
      <c r="L3219" s="211"/>
      <c r="M3219" s="211"/>
      <c r="N3219" s="211"/>
      <c r="O3219" s="211"/>
      <c r="P3219" s="211"/>
    </row>
    <row r="3220" spans="1:16" x14ac:dyDescent="0.25">
      <c r="A3220" s="189" t="s">
        <v>9657</v>
      </c>
      <c r="B3220" s="189" t="s">
        <v>9669</v>
      </c>
      <c r="C3220" s="189" t="s">
        <v>358</v>
      </c>
      <c r="D3220" t="s">
        <v>294</v>
      </c>
      <c r="E3220" t="s">
        <v>298</v>
      </c>
      <c r="F3220" s="42" t="s">
        <v>170</v>
      </c>
      <c r="H3220" s="211"/>
      <c r="I3220" s="211"/>
      <c r="J3220" s="211"/>
      <c r="K3220" s="211"/>
      <c r="L3220" s="211"/>
      <c r="M3220" s="211"/>
      <c r="N3220" s="211"/>
      <c r="O3220" s="211"/>
      <c r="P3220" s="211"/>
    </row>
    <row r="3221" spans="1:16" x14ac:dyDescent="0.25">
      <c r="A3221" s="189" t="s">
        <v>9657</v>
      </c>
      <c r="B3221" s="189" t="s">
        <v>9670</v>
      </c>
      <c r="C3221" s="189" t="s">
        <v>358</v>
      </c>
      <c r="D3221" t="s">
        <v>294</v>
      </c>
      <c r="E3221" t="s">
        <v>298</v>
      </c>
      <c r="F3221" s="42" t="s">
        <v>170</v>
      </c>
      <c r="H3221" s="211"/>
      <c r="I3221" s="211"/>
      <c r="J3221" s="211"/>
      <c r="K3221" s="211"/>
      <c r="L3221" s="211"/>
      <c r="M3221" s="211"/>
      <c r="N3221" s="211"/>
      <c r="O3221" s="211"/>
      <c r="P3221" s="211"/>
    </row>
    <row r="3222" spans="1:16" x14ac:dyDescent="0.25">
      <c r="A3222" s="189" t="s">
        <v>9657</v>
      </c>
      <c r="B3222" s="189" t="s">
        <v>9671</v>
      </c>
      <c r="C3222" s="189" t="s">
        <v>358</v>
      </c>
      <c r="D3222" t="s">
        <v>343</v>
      </c>
      <c r="E3222" t="s">
        <v>6106</v>
      </c>
      <c r="F3222" s="42" t="s">
        <v>170</v>
      </c>
      <c r="H3222" s="211"/>
      <c r="I3222" s="211"/>
      <c r="J3222" s="211"/>
      <c r="K3222" s="211"/>
      <c r="L3222" s="211"/>
      <c r="M3222" s="211"/>
      <c r="N3222" s="211"/>
      <c r="O3222" s="211"/>
      <c r="P3222" s="211"/>
    </row>
    <row r="3223" spans="1:16" x14ac:dyDescent="0.25">
      <c r="A3223" s="189" t="s">
        <v>9657</v>
      </c>
      <c r="B3223" s="189" t="s">
        <v>9672</v>
      </c>
      <c r="C3223" s="189" t="s">
        <v>358</v>
      </c>
      <c r="D3223" t="s">
        <v>343</v>
      </c>
      <c r="E3223" t="s">
        <v>6106</v>
      </c>
      <c r="F3223" s="42" t="s">
        <v>170</v>
      </c>
      <c r="H3223" s="211"/>
      <c r="I3223" s="211"/>
      <c r="J3223" s="211"/>
      <c r="K3223" s="211"/>
      <c r="L3223" s="211"/>
      <c r="M3223" s="211"/>
      <c r="N3223" s="211"/>
      <c r="O3223" s="211"/>
      <c r="P3223" s="211"/>
    </row>
    <row r="3224" spans="1:16" x14ac:dyDescent="0.25">
      <c r="A3224" s="189" t="s">
        <v>9657</v>
      </c>
      <c r="B3224" s="189" t="s">
        <v>9673</v>
      </c>
      <c r="C3224" s="189" t="s">
        <v>358</v>
      </c>
      <c r="D3224" t="s">
        <v>343</v>
      </c>
      <c r="E3224" t="s">
        <v>6106</v>
      </c>
      <c r="F3224" s="42" t="s">
        <v>170</v>
      </c>
      <c r="H3224" s="211"/>
      <c r="I3224" s="211"/>
      <c r="J3224" s="211"/>
      <c r="K3224" s="211"/>
      <c r="L3224" s="211"/>
      <c r="M3224" s="211"/>
      <c r="N3224" s="211"/>
      <c r="O3224" s="211"/>
      <c r="P3224" s="211"/>
    </row>
    <row r="3225" spans="1:16" x14ac:dyDescent="0.25">
      <c r="A3225" s="189" t="s">
        <v>9657</v>
      </c>
      <c r="B3225" s="189" t="s">
        <v>9674</v>
      </c>
      <c r="C3225" s="189" t="s">
        <v>358</v>
      </c>
      <c r="D3225" t="s">
        <v>294</v>
      </c>
      <c r="E3225" t="s">
        <v>298</v>
      </c>
      <c r="F3225" s="42" t="s">
        <v>170</v>
      </c>
      <c r="H3225" s="211"/>
      <c r="I3225" s="211"/>
      <c r="J3225" s="211"/>
      <c r="K3225" s="211"/>
      <c r="L3225" s="211"/>
      <c r="M3225" s="211"/>
      <c r="N3225" s="211"/>
      <c r="O3225" s="211"/>
      <c r="P3225" s="211"/>
    </row>
    <row r="3226" spans="1:16" x14ac:dyDescent="0.25">
      <c r="A3226" s="189" t="s">
        <v>9657</v>
      </c>
      <c r="B3226" s="189" t="s">
        <v>9675</v>
      </c>
      <c r="C3226" s="189" t="s">
        <v>358</v>
      </c>
      <c r="D3226" t="s">
        <v>343</v>
      </c>
      <c r="E3226" t="s">
        <v>6106</v>
      </c>
      <c r="F3226" s="42" t="s">
        <v>170</v>
      </c>
      <c r="H3226" s="211"/>
      <c r="I3226" s="211"/>
      <c r="J3226" s="211"/>
      <c r="K3226" s="211"/>
      <c r="L3226" s="211"/>
      <c r="M3226" s="211"/>
      <c r="N3226" s="211"/>
      <c r="O3226" s="211"/>
      <c r="P3226" s="211"/>
    </row>
    <row r="3227" spans="1:16" x14ac:dyDescent="0.25">
      <c r="A3227" s="189" t="s">
        <v>9657</v>
      </c>
      <c r="B3227" s="189" t="s">
        <v>9676</v>
      </c>
      <c r="C3227" s="189" t="s">
        <v>358</v>
      </c>
      <c r="D3227" t="s">
        <v>343</v>
      </c>
      <c r="E3227" t="s">
        <v>6106</v>
      </c>
      <c r="F3227" s="42" t="s">
        <v>170</v>
      </c>
      <c r="H3227" s="211"/>
      <c r="I3227" s="211"/>
      <c r="J3227" s="211"/>
      <c r="K3227" s="211"/>
      <c r="L3227" s="211"/>
      <c r="M3227" s="211"/>
      <c r="N3227" s="211"/>
      <c r="O3227" s="211"/>
      <c r="P3227" s="211"/>
    </row>
    <row r="3228" spans="1:16" x14ac:dyDescent="0.25">
      <c r="A3228" s="189" t="s">
        <v>9657</v>
      </c>
      <c r="B3228" s="189" t="s">
        <v>9677</v>
      </c>
      <c r="C3228" s="189" t="s">
        <v>358</v>
      </c>
      <c r="D3228" t="s">
        <v>343</v>
      </c>
      <c r="E3228" t="s">
        <v>6106</v>
      </c>
      <c r="F3228" s="42" t="s">
        <v>170</v>
      </c>
      <c r="H3228" s="211"/>
      <c r="I3228" s="211"/>
      <c r="J3228" s="211"/>
      <c r="K3228" s="211"/>
      <c r="L3228" s="211"/>
      <c r="M3228" s="211"/>
      <c r="N3228" s="211"/>
      <c r="O3228" s="211"/>
      <c r="P3228" s="211"/>
    </row>
    <row r="3229" spans="1:16" x14ac:dyDescent="0.25">
      <c r="A3229" s="189" t="s">
        <v>9657</v>
      </c>
      <c r="B3229" s="189" t="s">
        <v>9678</v>
      </c>
      <c r="C3229" s="189" t="s">
        <v>358</v>
      </c>
      <c r="D3229" t="s">
        <v>343</v>
      </c>
      <c r="E3229" t="s">
        <v>6106</v>
      </c>
      <c r="F3229" s="42" t="s">
        <v>170</v>
      </c>
      <c r="H3229" s="211"/>
      <c r="I3229" s="211"/>
      <c r="J3229" s="211"/>
      <c r="K3229" s="211"/>
      <c r="L3229" s="211"/>
      <c r="M3229" s="211"/>
      <c r="N3229" s="211"/>
      <c r="O3229" s="211"/>
      <c r="P3229" s="211"/>
    </row>
    <row r="3230" spans="1:16" x14ac:dyDescent="0.25">
      <c r="A3230" s="189" t="s">
        <v>9657</v>
      </c>
      <c r="B3230" s="189" t="s">
        <v>9679</v>
      </c>
      <c r="C3230" s="189" t="s">
        <v>358</v>
      </c>
      <c r="D3230" t="s">
        <v>343</v>
      </c>
      <c r="E3230" t="s">
        <v>6106</v>
      </c>
      <c r="F3230" s="42" t="s">
        <v>170</v>
      </c>
      <c r="H3230" s="211"/>
      <c r="I3230" s="211"/>
      <c r="J3230" s="211"/>
      <c r="K3230" s="211"/>
      <c r="L3230" s="211"/>
      <c r="M3230" s="211"/>
      <c r="N3230" s="211"/>
      <c r="O3230" s="211"/>
      <c r="P3230" s="211"/>
    </row>
    <row r="3231" spans="1:16" x14ac:dyDescent="0.25">
      <c r="A3231" s="189" t="s">
        <v>9657</v>
      </c>
      <c r="B3231" s="189" t="s">
        <v>9680</v>
      </c>
      <c r="C3231" s="189" t="s">
        <v>358</v>
      </c>
      <c r="D3231" t="s">
        <v>343</v>
      </c>
      <c r="E3231" t="s">
        <v>6106</v>
      </c>
      <c r="F3231" s="42" t="s">
        <v>170</v>
      </c>
      <c r="H3231" s="211"/>
      <c r="I3231" s="211"/>
      <c r="J3231" s="211"/>
      <c r="K3231" s="211"/>
      <c r="L3231" s="211"/>
      <c r="M3231" s="211"/>
      <c r="N3231" s="211"/>
      <c r="O3231" s="211"/>
      <c r="P3231" s="211"/>
    </row>
    <row r="3232" spans="1:16" x14ac:dyDescent="0.25">
      <c r="A3232" s="189" t="s">
        <v>9657</v>
      </c>
      <c r="B3232" s="189" t="s">
        <v>9681</v>
      </c>
      <c r="C3232" s="189" t="s">
        <v>358</v>
      </c>
      <c r="D3232" t="s">
        <v>292</v>
      </c>
      <c r="E3232" t="s">
        <v>293</v>
      </c>
      <c r="F3232" s="42" t="s">
        <v>170</v>
      </c>
      <c r="H3232" s="211"/>
      <c r="I3232" s="211"/>
      <c r="J3232" s="211"/>
      <c r="K3232" s="211"/>
      <c r="L3232" s="211"/>
      <c r="M3232" s="211"/>
      <c r="N3232" s="211"/>
      <c r="O3232" s="211"/>
      <c r="P3232" s="211"/>
    </row>
    <row r="3233" spans="1:16" x14ac:dyDescent="0.25">
      <c r="A3233" s="189" t="s">
        <v>9657</v>
      </c>
      <c r="B3233" s="189" t="s">
        <v>9682</v>
      </c>
      <c r="C3233" s="189" t="s">
        <v>358</v>
      </c>
      <c r="D3233" t="s">
        <v>332</v>
      </c>
      <c r="E3233" t="s">
        <v>333</v>
      </c>
      <c r="F3233" s="42" t="s">
        <v>170</v>
      </c>
      <c r="H3233" s="211"/>
      <c r="I3233" s="211"/>
      <c r="J3233" s="211"/>
      <c r="K3233" s="211"/>
      <c r="L3233" s="211"/>
      <c r="M3233" s="211"/>
      <c r="N3233" s="211"/>
      <c r="O3233" s="211"/>
      <c r="P3233" s="211"/>
    </row>
    <row r="3234" spans="1:16" x14ac:dyDescent="0.25">
      <c r="A3234" s="189" t="s">
        <v>9657</v>
      </c>
      <c r="B3234" s="189" t="s">
        <v>9683</v>
      </c>
      <c r="C3234" s="189" t="s">
        <v>358</v>
      </c>
      <c r="D3234" t="s">
        <v>296</v>
      </c>
      <c r="E3234" t="s">
        <v>297</v>
      </c>
      <c r="F3234" s="42" t="s">
        <v>170</v>
      </c>
      <c r="H3234" s="211"/>
      <c r="I3234" s="211"/>
      <c r="J3234" s="211"/>
      <c r="K3234" s="211"/>
      <c r="L3234" s="211"/>
      <c r="M3234" s="211"/>
      <c r="N3234" s="211"/>
      <c r="O3234" s="211"/>
      <c r="P3234" s="211"/>
    </row>
    <row r="3235" spans="1:16" x14ac:dyDescent="0.25">
      <c r="A3235" s="189" t="s">
        <v>9657</v>
      </c>
      <c r="B3235" s="189" t="s">
        <v>9684</v>
      </c>
      <c r="C3235" s="189" t="s">
        <v>358</v>
      </c>
      <c r="D3235" t="s">
        <v>337</v>
      </c>
      <c r="E3235" t="s">
        <v>338</v>
      </c>
      <c r="F3235" s="42" t="s">
        <v>170</v>
      </c>
      <c r="H3235" s="211"/>
      <c r="I3235" s="211"/>
      <c r="J3235" s="211"/>
      <c r="K3235" s="211"/>
      <c r="L3235" s="211"/>
      <c r="M3235" s="211"/>
      <c r="N3235" s="211"/>
      <c r="O3235" s="211"/>
      <c r="P3235" s="211"/>
    </row>
    <row r="3236" spans="1:16" x14ac:dyDescent="0.25">
      <c r="A3236" s="189" t="s">
        <v>9657</v>
      </c>
      <c r="B3236" s="189" t="s">
        <v>9685</v>
      </c>
      <c r="C3236" s="189" t="s">
        <v>358</v>
      </c>
      <c r="D3236" t="s">
        <v>339</v>
      </c>
      <c r="E3236" t="s">
        <v>340</v>
      </c>
      <c r="F3236" s="42" t="s">
        <v>170</v>
      </c>
      <c r="H3236" s="211"/>
      <c r="I3236" s="211"/>
      <c r="J3236" s="211"/>
      <c r="K3236" s="211"/>
      <c r="L3236" s="211"/>
      <c r="M3236" s="211"/>
      <c r="N3236" s="211"/>
      <c r="O3236" s="211"/>
      <c r="P3236" s="211"/>
    </row>
    <row r="3237" spans="1:16" x14ac:dyDescent="0.25">
      <c r="A3237" s="189" t="s">
        <v>9657</v>
      </c>
      <c r="B3237" s="189" t="s">
        <v>9686</v>
      </c>
      <c r="C3237" s="189" t="s">
        <v>358</v>
      </c>
      <c r="D3237" t="s">
        <v>337</v>
      </c>
      <c r="E3237" t="s">
        <v>338</v>
      </c>
      <c r="F3237" s="42" t="s">
        <v>170</v>
      </c>
      <c r="H3237" s="211"/>
      <c r="I3237" s="211"/>
      <c r="J3237" s="211"/>
      <c r="K3237" s="211"/>
      <c r="L3237" s="211"/>
      <c r="M3237" s="211"/>
      <c r="N3237" s="211"/>
      <c r="O3237" s="211"/>
      <c r="P3237" s="211"/>
    </row>
    <row r="3238" spans="1:16" x14ac:dyDescent="0.25">
      <c r="A3238" s="189" t="s">
        <v>9657</v>
      </c>
      <c r="B3238" s="189" t="s">
        <v>9687</v>
      </c>
      <c r="C3238" s="189" t="s">
        <v>358</v>
      </c>
      <c r="D3238" t="s">
        <v>332</v>
      </c>
      <c r="E3238" t="s">
        <v>333</v>
      </c>
      <c r="F3238" s="42" t="s">
        <v>170</v>
      </c>
      <c r="H3238" s="211"/>
      <c r="I3238" s="211"/>
      <c r="J3238" s="211"/>
      <c r="K3238" s="211"/>
      <c r="L3238" s="211"/>
      <c r="M3238" s="211"/>
      <c r="N3238" s="211"/>
      <c r="O3238" s="211"/>
      <c r="P3238" s="211"/>
    </row>
    <row r="3239" spans="1:16" x14ac:dyDescent="0.25">
      <c r="A3239" s="189" t="s">
        <v>9657</v>
      </c>
      <c r="B3239" s="189" t="s">
        <v>9688</v>
      </c>
      <c r="C3239" s="189" t="s">
        <v>358</v>
      </c>
      <c r="D3239" t="s">
        <v>326</v>
      </c>
      <c r="E3239" t="s">
        <v>327</v>
      </c>
      <c r="F3239" s="42" t="s">
        <v>170</v>
      </c>
      <c r="H3239" s="211"/>
      <c r="I3239" s="211"/>
      <c r="J3239" s="211"/>
      <c r="K3239" s="211"/>
      <c r="L3239" s="211"/>
      <c r="M3239" s="211"/>
      <c r="N3239" s="211"/>
      <c r="O3239" s="211"/>
      <c r="P3239" s="211"/>
    </row>
    <row r="3240" spans="1:16" x14ac:dyDescent="0.25">
      <c r="A3240" s="189" t="s">
        <v>9657</v>
      </c>
      <c r="B3240" s="189" t="s">
        <v>9689</v>
      </c>
      <c r="C3240" s="189" t="s">
        <v>358</v>
      </c>
      <c r="D3240" t="s">
        <v>295</v>
      </c>
      <c r="E3240" t="s">
        <v>532</v>
      </c>
      <c r="F3240" s="42" t="s">
        <v>170</v>
      </c>
      <c r="H3240" s="211"/>
      <c r="I3240" s="211"/>
      <c r="J3240" s="211"/>
      <c r="K3240" s="211"/>
      <c r="L3240" s="211"/>
      <c r="M3240" s="211"/>
      <c r="N3240" s="211"/>
      <c r="O3240" s="211"/>
      <c r="P3240" s="211"/>
    </row>
    <row r="3241" spans="1:16" x14ac:dyDescent="0.25">
      <c r="A3241" s="189" t="s">
        <v>9657</v>
      </c>
      <c r="B3241" s="189" t="s">
        <v>9690</v>
      </c>
      <c r="C3241" s="189" t="s">
        <v>358</v>
      </c>
      <c r="D3241" t="s">
        <v>343</v>
      </c>
      <c r="E3241" t="s">
        <v>6106</v>
      </c>
      <c r="F3241" s="42" t="s">
        <v>170</v>
      </c>
      <c r="H3241" s="211"/>
      <c r="I3241" s="211"/>
      <c r="J3241" s="211"/>
      <c r="K3241" s="211"/>
      <c r="L3241" s="211"/>
      <c r="M3241" s="211"/>
      <c r="N3241" s="211"/>
      <c r="O3241" s="211"/>
      <c r="P3241" s="211"/>
    </row>
    <row r="3242" spans="1:16" x14ac:dyDescent="0.25">
      <c r="A3242" s="189" t="s">
        <v>9657</v>
      </c>
      <c r="B3242" s="189" t="s">
        <v>9691</v>
      </c>
      <c r="C3242" s="189" t="s">
        <v>358</v>
      </c>
      <c r="D3242" t="s">
        <v>339</v>
      </c>
      <c r="E3242" t="s">
        <v>340</v>
      </c>
      <c r="F3242" s="42" t="s">
        <v>170</v>
      </c>
      <c r="H3242" s="211"/>
      <c r="I3242" s="211"/>
      <c r="J3242" s="211"/>
      <c r="K3242" s="211"/>
      <c r="L3242" s="211"/>
      <c r="M3242" s="211"/>
      <c r="N3242" s="211"/>
      <c r="O3242" s="211"/>
      <c r="P3242" s="211"/>
    </row>
    <row r="3243" spans="1:16" x14ac:dyDescent="0.25">
      <c r="A3243" s="189" t="s">
        <v>9657</v>
      </c>
      <c r="B3243" s="189" t="s">
        <v>9692</v>
      </c>
      <c r="C3243" s="189" t="s">
        <v>358</v>
      </c>
      <c r="D3243" t="s">
        <v>343</v>
      </c>
      <c r="E3243" t="s">
        <v>6106</v>
      </c>
      <c r="F3243" s="42" t="s">
        <v>170</v>
      </c>
      <c r="H3243" s="211"/>
      <c r="I3243" s="211"/>
      <c r="J3243" s="211"/>
      <c r="K3243" s="211"/>
      <c r="L3243" s="211"/>
      <c r="M3243" s="211"/>
      <c r="N3243" s="211"/>
      <c r="O3243" s="211"/>
      <c r="P3243" s="211"/>
    </row>
    <row r="3244" spans="1:16" x14ac:dyDescent="0.25">
      <c r="A3244" s="189" t="s">
        <v>9657</v>
      </c>
      <c r="B3244" s="189" t="s">
        <v>9693</v>
      </c>
      <c r="C3244" s="189" t="s">
        <v>358</v>
      </c>
      <c r="D3244" t="s">
        <v>343</v>
      </c>
      <c r="E3244" t="s">
        <v>6106</v>
      </c>
      <c r="F3244" s="42" t="s">
        <v>170</v>
      </c>
      <c r="H3244" s="211"/>
      <c r="I3244" s="211"/>
      <c r="J3244" s="211"/>
      <c r="K3244" s="211"/>
      <c r="L3244" s="211"/>
      <c r="M3244" s="211"/>
      <c r="N3244" s="211"/>
      <c r="O3244" s="211"/>
      <c r="P3244" s="211"/>
    </row>
    <row r="3245" spans="1:16" x14ac:dyDescent="0.25">
      <c r="A3245" s="189" t="s">
        <v>9657</v>
      </c>
      <c r="B3245" s="189" t="s">
        <v>9694</v>
      </c>
      <c r="C3245" s="189" t="s">
        <v>358</v>
      </c>
      <c r="D3245" t="s">
        <v>341</v>
      </c>
      <c r="E3245" t="s">
        <v>342</v>
      </c>
      <c r="F3245" s="42" t="s">
        <v>170</v>
      </c>
      <c r="H3245" s="211"/>
      <c r="I3245" s="211"/>
      <c r="J3245" s="211"/>
      <c r="K3245" s="211"/>
      <c r="L3245" s="211"/>
      <c r="M3245" s="211"/>
      <c r="N3245" s="211"/>
      <c r="O3245" s="211"/>
      <c r="P3245" s="211"/>
    </row>
    <row r="3246" spans="1:16" x14ac:dyDescent="0.25">
      <c r="A3246" s="189" t="s">
        <v>9657</v>
      </c>
      <c r="B3246" s="189" t="s">
        <v>9695</v>
      </c>
      <c r="C3246" s="189" t="s">
        <v>358</v>
      </c>
      <c r="D3246" t="s">
        <v>295</v>
      </c>
      <c r="E3246" t="s">
        <v>532</v>
      </c>
      <c r="F3246" s="42" t="s">
        <v>170</v>
      </c>
      <c r="H3246" s="211"/>
      <c r="I3246" s="211"/>
      <c r="J3246" s="211"/>
      <c r="K3246" s="211"/>
      <c r="L3246" s="211"/>
      <c r="M3246" s="211"/>
      <c r="N3246" s="211"/>
      <c r="O3246" s="211"/>
      <c r="P3246" s="211"/>
    </row>
    <row r="3247" spans="1:16" x14ac:dyDescent="0.25">
      <c r="A3247" s="189" t="s">
        <v>9657</v>
      </c>
      <c r="B3247" s="189" t="s">
        <v>9696</v>
      </c>
      <c r="C3247" s="189" t="s">
        <v>358</v>
      </c>
      <c r="D3247" t="s">
        <v>301</v>
      </c>
      <c r="E3247" t="s">
        <v>344</v>
      </c>
      <c r="F3247" s="42" t="s">
        <v>170</v>
      </c>
      <c r="H3247" s="211"/>
      <c r="I3247" s="211"/>
      <c r="J3247" s="211"/>
      <c r="K3247" s="211"/>
      <c r="L3247" s="211"/>
      <c r="M3247" s="211"/>
      <c r="N3247" s="211"/>
      <c r="O3247" s="211"/>
      <c r="P3247" s="211"/>
    </row>
    <row r="3248" spans="1:16" x14ac:dyDescent="0.25">
      <c r="A3248" s="189" t="s">
        <v>9657</v>
      </c>
      <c r="B3248" s="189" t="s">
        <v>9697</v>
      </c>
      <c r="C3248" s="189" t="s">
        <v>358</v>
      </c>
      <c r="D3248" t="s">
        <v>339</v>
      </c>
      <c r="E3248" t="s">
        <v>340</v>
      </c>
      <c r="F3248" s="42" t="s">
        <v>170</v>
      </c>
      <c r="H3248" s="211"/>
      <c r="I3248" s="211"/>
      <c r="J3248" s="211"/>
      <c r="K3248" s="211"/>
      <c r="L3248" s="211"/>
      <c r="M3248" s="211"/>
      <c r="N3248" s="211"/>
      <c r="O3248" s="211"/>
      <c r="P3248" s="211"/>
    </row>
    <row r="3249" spans="1:16" x14ac:dyDescent="0.25">
      <c r="A3249" s="189" t="s">
        <v>9657</v>
      </c>
      <c r="B3249" s="189" t="s">
        <v>9698</v>
      </c>
      <c r="C3249" s="189" t="s">
        <v>358</v>
      </c>
      <c r="D3249" t="s">
        <v>326</v>
      </c>
      <c r="E3249" t="s">
        <v>327</v>
      </c>
      <c r="F3249" s="42" t="s">
        <v>170</v>
      </c>
      <c r="H3249" s="211"/>
      <c r="I3249" s="211"/>
      <c r="J3249" s="211"/>
      <c r="K3249" s="211"/>
      <c r="L3249" s="211"/>
      <c r="M3249" s="211"/>
      <c r="N3249" s="211"/>
      <c r="O3249" s="211"/>
      <c r="P3249" s="211"/>
    </row>
    <row r="3250" spans="1:16" x14ac:dyDescent="0.25">
      <c r="A3250" s="189" t="s">
        <v>9657</v>
      </c>
      <c r="B3250" s="189" t="s">
        <v>9699</v>
      </c>
      <c r="C3250" s="189" t="s">
        <v>358</v>
      </c>
      <c r="D3250" t="s">
        <v>296</v>
      </c>
      <c r="E3250" t="s">
        <v>336</v>
      </c>
      <c r="F3250" s="42" t="s">
        <v>170</v>
      </c>
      <c r="H3250" s="211"/>
      <c r="I3250" s="211"/>
      <c r="J3250" s="211"/>
      <c r="K3250" s="211"/>
      <c r="L3250" s="211"/>
      <c r="M3250" s="211"/>
      <c r="N3250" s="211"/>
      <c r="O3250" s="211"/>
      <c r="P3250" s="211"/>
    </row>
    <row r="3251" spans="1:16" x14ac:dyDescent="0.25">
      <c r="A3251" s="189" t="s">
        <v>9657</v>
      </c>
      <c r="B3251" s="189" t="s">
        <v>9700</v>
      </c>
      <c r="C3251" s="189" t="s">
        <v>358</v>
      </c>
      <c r="D3251" t="s">
        <v>326</v>
      </c>
      <c r="E3251" t="s">
        <v>327</v>
      </c>
      <c r="F3251" s="42" t="s">
        <v>170</v>
      </c>
      <c r="H3251" s="211"/>
      <c r="I3251" s="211"/>
      <c r="J3251" s="211"/>
      <c r="K3251" s="211"/>
      <c r="L3251" s="211"/>
      <c r="M3251" s="211"/>
      <c r="N3251" s="211"/>
      <c r="O3251" s="211"/>
      <c r="P3251" s="211"/>
    </row>
    <row r="3252" spans="1:16" x14ac:dyDescent="0.25">
      <c r="A3252" s="189" t="s">
        <v>9657</v>
      </c>
      <c r="B3252" s="189" t="s">
        <v>9701</v>
      </c>
      <c r="C3252" s="189" t="s">
        <v>358</v>
      </c>
      <c r="D3252" t="s">
        <v>295</v>
      </c>
      <c r="E3252" t="s">
        <v>306</v>
      </c>
      <c r="F3252" s="42" t="s">
        <v>170</v>
      </c>
      <c r="H3252" s="211"/>
      <c r="I3252" s="211"/>
      <c r="J3252" s="211"/>
      <c r="K3252" s="211"/>
      <c r="L3252" s="211"/>
      <c r="M3252" s="211"/>
      <c r="N3252" s="211"/>
      <c r="O3252" s="211"/>
      <c r="P3252" s="211"/>
    </row>
    <row r="3253" spans="1:16" x14ac:dyDescent="0.25">
      <c r="A3253" s="189" t="s">
        <v>9657</v>
      </c>
      <c r="B3253" s="189" t="s">
        <v>9702</v>
      </c>
      <c r="C3253" s="189" t="s">
        <v>358</v>
      </c>
      <c r="D3253" t="s">
        <v>295</v>
      </c>
      <c r="E3253" t="s">
        <v>306</v>
      </c>
      <c r="F3253" s="42" t="s">
        <v>170</v>
      </c>
      <c r="H3253" s="211"/>
      <c r="I3253" s="211"/>
      <c r="J3253" s="211"/>
      <c r="K3253" s="211"/>
      <c r="L3253" s="211"/>
      <c r="M3253" s="211"/>
      <c r="N3253" s="211"/>
      <c r="O3253" s="211"/>
      <c r="P3253" s="211"/>
    </row>
    <row r="3254" spans="1:16" x14ac:dyDescent="0.25">
      <c r="A3254" s="189" t="s">
        <v>9657</v>
      </c>
      <c r="B3254" s="189" t="s">
        <v>9703</v>
      </c>
      <c r="C3254" s="189" t="s">
        <v>358</v>
      </c>
      <c r="D3254" t="s">
        <v>1239</v>
      </c>
      <c r="E3254" t="s">
        <v>1241</v>
      </c>
      <c r="F3254" s="42" t="s">
        <v>170</v>
      </c>
      <c r="H3254" s="211"/>
      <c r="I3254" s="211"/>
      <c r="J3254" s="211"/>
      <c r="K3254" s="211"/>
      <c r="L3254" s="211"/>
      <c r="M3254" s="211"/>
      <c r="N3254" s="211"/>
      <c r="O3254" s="211"/>
      <c r="P3254" s="211"/>
    </row>
    <row r="3255" spans="1:16" x14ac:dyDescent="0.25">
      <c r="A3255" s="189" t="s">
        <v>9657</v>
      </c>
      <c r="B3255" s="189" t="s">
        <v>9704</v>
      </c>
      <c r="C3255" s="189" t="s">
        <v>358</v>
      </c>
      <c r="D3255" t="s">
        <v>1239</v>
      </c>
      <c r="E3255" t="s">
        <v>1241</v>
      </c>
      <c r="F3255" s="42" t="s">
        <v>170</v>
      </c>
      <c r="H3255" s="211"/>
      <c r="I3255" s="211"/>
      <c r="J3255" s="211"/>
      <c r="K3255" s="211"/>
      <c r="L3255" s="211"/>
      <c r="M3255" s="211"/>
      <c r="N3255" s="211"/>
      <c r="O3255" s="211"/>
      <c r="P3255" s="211"/>
    </row>
    <row r="3256" spans="1:16" x14ac:dyDescent="0.25">
      <c r="A3256" s="189" t="s">
        <v>9657</v>
      </c>
      <c r="B3256" s="189" t="s">
        <v>9705</v>
      </c>
      <c r="C3256" s="189" t="s">
        <v>358</v>
      </c>
      <c r="D3256" t="s">
        <v>343</v>
      </c>
      <c r="E3256" t="s">
        <v>6106</v>
      </c>
      <c r="F3256" s="42" t="s">
        <v>170</v>
      </c>
      <c r="H3256" s="211"/>
      <c r="I3256" s="211"/>
      <c r="J3256" s="211"/>
      <c r="K3256" s="211"/>
      <c r="L3256" s="211"/>
      <c r="M3256" s="211"/>
      <c r="N3256" s="211"/>
      <c r="O3256" s="211"/>
      <c r="P3256" s="211"/>
    </row>
    <row r="3257" spans="1:16" x14ac:dyDescent="0.25">
      <c r="A3257" s="189" t="s">
        <v>9657</v>
      </c>
      <c r="B3257" s="189" t="s">
        <v>9706</v>
      </c>
      <c r="C3257" s="189" t="s">
        <v>358</v>
      </c>
      <c r="D3257" t="s">
        <v>1239</v>
      </c>
      <c r="E3257" t="s">
        <v>1241</v>
      </c>
      <c r="F3257" s="42" t="s">
        <v>170</v>
      </c>
      <c r="H3257" s="211"/>
      <c r="I3257" s="211"/>
      <c r="J3257" s="211"/>
      <c r="K3257" s="211"/>
      <c r="L3257" s="211"/>
      <c r="M3257" s="211"/>
      <c r="N3257" s="211"/>
      <c r="O3257" s="211"/>
      <c r="P3257" s="211"/>
    </row>
    <row r="3258" spans="1:16" x14ac:dyDescent="0.25">
      <c r="A3258" s="189" t="s">
        <v>9657</v>
      </c>
      <c r="B3258" s="189" t="s">
        <v>9707</v>
      </c>
      <c r="C3258" s="189" t="s">
        <v>358</v>
      </c>
      <c r="D3258" t="s">
        <v>296</v>
      </c>
      <c r="E3258" t="s">
        <v>336</v>
      </c>
      <c r="F3258" s="42" t="s">
        <v>170</v>
      </c>
      <c r="H3258" s="211"/>
      <c r="I3258" s="211"/>
      <c r="J3258" s="211"/>
      <c r="K3258" s="211"/>
      <c r="L3258" s="211"/>
      <c r="M3258" s="211"/>
      <c r="N3258" s="211"/>
      <c r="O3258" s="211"/>
      <c r="P3258" s="211"/>
    </row>
    <row r="3259" spans="1:16" x14ac:dyDescent="0.25">
      <c r="A3259" s="189" t="s">
        <v>9657</v>
      </c>
      <c r="B3259" s="189" t="s">
        <v>9708</v>
      </c>
      <c r="C3259" s="189" t="s">
        <v>358</v>
      </c>
      <c r="D3259" t="s">
        <v>341</v>
      </c>
      <c r="E3259" t="s">
        <v>342</v>
      </c>
      <c r="F3259" s="42" t="s">
        <v>170</v>
      </c>
      <c r="H3259" s="211"/>
      <c r="I3259" s="211"/>
      <c r="J3259" s="211"/>
      <c r="K3259" s="211"/>
      <c r="L3259" s="211"/>
      <c r="M3259" s="211"/>
      <c r="N3259" s="211"/>
      <c r="O3259" s="211"/>
      <c r="P3259" s="211"/>
    </row>
    <row r="3260" spans="1:16" x14ac:dyDescent="0.25">
      <c r="A3260" s="189" t="s">
        <v>9657</v>
      </c>
      <c r="B3260" s="189" t="s">
        <v>9709</v>
      </c>
      <c r="C3260" s="189" t="s">
        <v>358</v>
      </c>
      <c r="D3260" t="s">
        <v>318</v>
      </c>
      <c r="E3260" t="s">
        <v>319</v>
      </c>
      <c r="F3260" s="42" t="s">
        <v>170</v>
      </c>
      <c r="H3260" s="211"/>
      <c r="I3260" s="211"/>
      <c r="J3260" s="211"/>
      <c r="K3260" s="211"/>
      <c r="L3260" s="211"/>
      <c r="M3260" s="211"/>
      <c r="N3260" s="211"/>
      <c r="O3260" s="211"/>
      <c r="P3260" s="211"/>
    </row>
    <row r="3261" spans="1:16" x14ac:dyDescent="0.25">
      <c r="A3261" s="189" t="s">
        <v>9657</v>
      </c>
      <c r="B3261" s="189" t="s">
        <v>9710</v>
      </c>
      <c r="C3261" s="189" t="s">
        <v>358</v>
      </c>
      <c r="D3261" t="s">
        <v>343</v>
      </c>
      <c r="E3261" t="s">
        <v>6106</v>
      </c>
      <c r="F3261" s="42" t="s">
        <v>170</v>
      </c>
      <c r="H3261" s="211"/>
      <c r="I3261" s="211"/>
      <c r="J3261" s="211"/>
      <c r="K3261" s="211"/>
      <c r="L3261" s="211"/>
      <c r="M3261" s="211"/>
      <c r="N3261" s="211"/>
      <c r="O3261" s="211"/>
      <c r="P3261" s="211"/>
    </row>
    <row r="3262" spans="1:16" x14ac:dyDescent="0.25">
      <c r="A3262" s="189" t="s">
        <v>9657</v>
      </c>
      <c r="B3262" s="189" t="s">
        <v>9711</v>
      </c>
      <c r="C3262" s="189" t="s">
        <v>358</v>
      </c>
      <c r="D3262" t="s">
        <v>328</v>
      </c>
      <c r="E3262" t="s">
        <v>329</v>
      </c>
      <c r="F3262" s="42" t="s">
        <v>170</v>
      </c>
      <c r="H3262" s="211"/>
      <c r="I3262" s="211"/>
      <c r="J3262" s="211"/>
      <c r="K3262" s="211"/>
      <c r="L3262" s="211"/>
      <c r="M3262" s="211"/>
      <c r="N3262" s="211"/>
      <c r="O3262" s="211"/>
      <c r="P3262" s="211"/>
    </row>
    <row r="3263" spans="1:16" x14ac:dyDescent="0.25">
      <c r="A3263" s="189" t="s">
        <v>9657</v>
      </c>
      <c r="B3263" s="189" t="s">
        <v>9712</v>
      </c>
      <c r="C3263" s="189" t="s">
        <v>358</v>
      </c>
      <c r="D3263" t="s">
        <v>292</v>
      </c>
      <c r="E3263" t="s">
        <v>293</v>
      </c>
      <c r="F3263" s="42" t="s">
        <v>170</v>
      </c>
      <c r="H3263" s="211"/>
      <c r="I3263" s="211"/>
      <c r="J3263" s="211"/>
      <c r="K3263" s="211"/>
      <c r="L3263" s="211"/>
      <c r="M3263" s="211"/>
      <c r="N3263" s="211"/>
      <c r="O3263" s="211"/>
      <c r="P3263" s="211"/>
    </row>
    <row r="3264" spans="1:16" x14ac:dyDescent="0.25">
      <c r="A3264" s="189" t="s">
        <v>9657</v>
      </c>
      <c r="B3264" s="189" t="s">
        <v>9713</v>
      </c>
      <c r="C3264" s="189" t="s">
        <v>358</v>
      </c>
      <c r="D3264" t="s">
        <v>296</v>
      </c>
      <c r="E3264" t="s">
        <v>336</v>
      </c>
      <c r="F3264" s="42" t="s">
        <v>170</v>
      </c>
      <c r="H3264" s="211"/>
      <c r="I3264" s="211"/>
      <c r="J3264" s="211"/>
      <c r="K3264" s="211"/>
      <c r="L3264" s="211"/>
      <c r="M3264" s="211"/>
      <c r="N3264" s="211"/>
      <c r="O3264" s="211"/>
      <c r="P3264" s="211"/>
    </row>
    <row r="3265" spans="1:16" x14ac:dyDescent="0.25">
      <c r="A3265" s="189" t="s">
        <v>9657</v>
      </c>
      <c r="B3265" s="189" t="s">
        <v>9714</v>
      </c>
      <c r="C3265" s="189" t="s">
        <v>358</v>
      </c>
      <c r="D3265" t="s">
        <v>328</v>
      </c>
      <c r="E3265" t="s">
        <v>329</v>
      </c>
      <c r="F3265" s="42" t="s">
        <v>170</v>
      </c>
      <c r="H3265" s="211"/>
      <c r="I3265" s="211"/>
      <c r="J3265" s="211"/>
      <c r="K3265" s="211"/>
      <c r="L3265" s="211"/>
      <c r="M3265" s="211"/>
      <c r="N3265" s="211"/>
      <c r="O3265" s="211"/>
      <c r="P3265" s="211"/>
    </row>
    <row r="3266" spans="1:16" x14ac:dyDescent="0.25">
      <c r="A3266" s="189" t="s">
        <v>9657</v>
      </c>
      <c r="B3266" s="189" t="s">
        <v>9715</v>
      </c>
      <c r="C3266" s="189" t="s">
        <v>358</v>
      </c>
      <c r="D3266" t="s">
        <v>334</v>
      </c>
      <c r="E3266" t="s">
        <v>335</v>
      </c>
      <c r="F3266" s="42" t="s">
        <v>170</v>
      </c>
      <c r="H3266" s="211"/>
      <c r="I3266" s="211"/>
      <c r="J3266" s="211"/>
      <c r="K3266" s="211"/>
      <c r="L3266" s="211"/>
      <c r="M3266" s="211"/>
      <c r="N3266" s="211"/>
      <c r="O3266" s="211"/>
      <c r="P3266" s="211"/>
    </row>
    <row r="3267" spans="1:16" x14ac:dyDescent="0.25">
      <c r="A3267" s="189" t="s">
        <v>9657</v>
      </c>
      <c r="B3267" s="189" t="s">
        <v>9716</v>
      </c>
      <c r="C3267" s="189" t="s">
        <v>358</v>
      </c>
      <c r="D3267" t="s">
        <v>326</v>
      </c>
      <c r="E3267" t="s">
        <v>327</v>
      </c>
      <c r="F3267" s="42" t="s">
        <v>170</v>
      </c>
      <c r="H3267" s="211"/>
      <c r="I3267" s="211"/>
      <c r="J3267" s="211"/>
      <c r="K3267" s="211"/>
      <c r="L3267" s="211"/>
      <c r="M3267" s="211"/>
      <c r="N3267" s="211"/>
      <c r="O3267" s="211"/>
      <c r="P3267" s="211"/>
    </row>
    <row r="3268" spans="1:16" x14ac:dyDescent="0.25">
      <c r="A3268" s="189" t="s">
        <v>9657</v>
      </c>
      <c r="B3268" s="189" t="s">
        <v>9717</v>
      </c>
      <c r="C3268" s="189" t="s">
        <v>358</v>
      </c>
      <c r="D3268" t="s">
        <v>413</v>
      </c>
      <c r="E3268" t="s">
        <v>414</v>
      </c>
      <c r="F3268" s="42" t="s">
        <v>118</v>
      </c>
      <c r="H3268" s="211"/>
      <c r="I3268" s="211"/>
      <c r="J3268" s="211"/>
      <c r="K3268" s="211"/>
      <c r="L3268" s="211"/>
      <c r="M3268" s="211"/>
      <c r="N3268" s="211"/>
      <c r="O3268" s="211"/>
      <c r="P3268" s="211"/>
    </row>
    <row r="3269" spans="1:16" x14ac:dyDescent="0.25">
      <c r="A3269" s="189" t="s">
        <v>9657</v>
      </c>
      <c r="B3269" s="189" t="s">
        <v>9718</v>
      </c>
      <c r="C3269" s="189" t="s">
        <v>358</v>
      </c>
      <c r="D3269" t="s">
        <v>294</v>
      </c>
      <c r="E3269" t="s">
        <v>298</v>
      </c>
      <c r="F3269" s="42" t="s">
        <v>170</v>
      </c>
      <c r="H3269" s="211"/>
      <c r="I3269" s="211"/>
      <c r="J3269" s="211"/>
      <c r="K3269" s="211"/>
      <c r="L3269" s="211"/>
      <c r="M3269" s="211"/>
      <c r="N3269" s="211"/>
      <c r="O3269" s="211"/>
      <c r="P3269" s="211"/>
    </row>
    <row r="3270" spans="1:16" x14ac:dyDescent="0.25">
      <c r="A3270" s="189" t="s">
        <v>9657</v>
      </c>
      <c r="B3270" s="189" t="s">
        <v>9719</v>
      </c>
      <c r="C3270" s="189" t="s">
        <v>358</v>
      </c>
      <c r="D3270" t="s">
        <v>332</v>
      </c>
      <c r="E3270" t="s">
        <v>333</v>
      </c>
      <c r="F3270" s="42" t="s">
        <v>170</v>
      </c>
      <c r="H3270" s="211"/>
      <c r="I3270" s="211"/>
      <c r="J3270" s="211"/>
      <c r="K3270" s="211"/>
      <c r="L3270" s="211"/>
      <c r="M3270" s="211"/>
      <c r="N3270" s="211"/>
      <c r="O3270" s="211"/>
      <c r="P3270" s="211"/>
    </row>
    <row r="3271" spans="1:16" x14ac:dyDescent="0.25">
      <c r="A3271" s="189" t="s">
        <v>9657</v>
      </c>
      <c r="B3271" s="189" t="s">
        <v>9720</v>
      </c>
      <c r="C3271" s="189" t="s">
        <v>358</v>
      </c>
      <c r="D3271" t="s">
        <v>427</v>
      </c>
      <c r="E3271" t="s">
        <v>428</v>
      </c>
      <c r="F3271" s="42" t="s">
        <v>118</v>
      </c>
      <c r="H3271" s="211"/>
      <c r="I3271" s="211"/>
      <c r="J3271" s="211"/>
      <c r="K3271" s="211"/>
      <c r="L3271" s="211"/>
      <c r="M3271" s="211"/>
      <c r="N3271" s="211"/>
      <c r="O3271" s="211"/>
      <c r="P3271" s="211"/>
    </row>
    <row r="3272" spans="1:16" x14ac:dyDescent="0.25">
      <c r="A3272" s="189" t="s">
        <v>9657</v>
      </c>
      <c r="B3272" s="189" t="s">
        <v>9721</v>
      </c>
      <c r="C3272" s="189" t="s">
        <v>358</v>
      </c>
      <c r="D3272" t="s">
        <v>328</v>
      </c>
      <c r="E3272" t="s">
        <v>329</v>
      </c>
      <c r="F3272" s="42" t="s">
        <v>170</v>
      </c>
      <c r="H3272" s="211"/>
      <c r="I3272" s="211"/>
      <c r="J3272" s="211"/>
      <c r="K3272" s="211"/>
      <c r="L3272" s="211"/>
      <c r="M3272" s="211"/>
      <c r="N3272" s="211"/>
      <c r="O3272" s="211"/>
      <c r="P3272" s="211"/>
    </row>
    <row r="3273" spans="1:16" x14ac:dyDescent="0.25">
      <c r="A3273" s="189" t="s">
        <v>9657</v>
      </c>
      <c r="B3273" s="189" t="s">
        <v>9722</v>
      </c>
      <c r="C3273" s="189" t="s">
        <v>358</v>
      </c>
      <c r="D3273" t="s">
        <v>318</v>
      </c>
      <c r="E3273" t="s">
        <v>319</v>
      </c>
      <c r="F3273" s="42" t="s">
        <v>170</v>
      </c>
      <c r="H3273" s="211"/>
      <c r="I3273" s="211"/>
      <c r="J3273" s="211"/>
      <c r="K3273" s="211"/>
      <c r="L3273" s="211"/>
      <c r="M3273" s="211"/>
      <c r="N3273" s="211"/>
      <c r="O3273" s="211"/>
      <c r="P3273" s="211"/>
    </row>
    <row r="3274" spans="1:16" x14ac:dyDescent="0.25">
      <c r="A3274" s="189" t="s">
        <v>9657</v>
      </c>
      <c r="B3274" s="189" t="s">
        <v>9723</v>
      </c>
      <c r="C3274" s="189" t="s">
        <v>358</v>
      </c>
      <c r="D3274" t="s">
        <v>326</v>
      </c>
      <c r="E3274" t="s">
        <v>327</v>
      </c>
      <c r="F3274" s="42" t="s">
        <v>170</v>
      </c>
      <c r="H3274" s="211"/>
      <c r="I3274" s="211"/>
      <c r="J3274" s="211"/>
      <c r="K3274" s="211"/>
      <c r="L3274" s="211"/>
      <c r="M3274" s="211"/>
      <c r="N3274" s="211"/>
      <c r="O3274" s="211"/>
      <c r="P3274" s="211"/>
    </row>
    <row r="3275" spans="1:16" x14ac:dyDescent="0.25">
      <c r="A3275" s="189" t="s">
        <v>9657</v>
      </c>
      <c r="B3275" s="189" t="s">
        <v>9724</v>
      </c>
      <c r="C3275" s="189" t="s">
        <v>358</v>
      </c>
      <c r="D3275" t="s">
        <v>6107</v>
      </c>
      <c r="E3275" t="s">
        <v>551</v>
      </c>
      <c r="F3275" s="42" t="s">
        <v>118</v>
      </c>
      <c r="H3275" s="211"/>
      <c r="I3275" s="211"/>
      <c r="J3275" s="211"/>
      <c r="K3275" s="211"/>
      <c r="L3275" s="211"/>
      <c r="M3275" s="211"/>
      <c r="N3275" s="211"/>
      <c r="O3275" s="211"/>
      <c r="P3275" s="211"/>
    </row>
    <row r="3276" spans="1:16" x14ac:dyDescent="0.25">
      <c r="A3276" s="189" t="s">
        <v>9657</v>
      </c>
      <c r="B3276" s="189" t="s">
        <v>9725</v>
      </c>
      <c r="C3276" s="189" t="s">
        <v>358</v>
      </c>
      <c r="D3276" t="s">
        <v>328</v>
      </c>
      <c r="E3276" t="s">
        <v>329</v>
      </c>
      <c r="F3276" s="42" t="s">
        <v>170</v>
      </c>
      <c r="H3276" s="211"/>
      <c r="I3276" s="211"/>
      <c r="J3276" s="211"/>
      <c r="K3276" s="211"/>
      <c r="L3276" s="211"/>
      <c r="M3276" s="211"/>
      <c r="N3276" s="211"/>
      <c r="O3276" s="211"/>
      <c r="P3276" s="211"/>
    </row>
    <row r="3277" spans="1:16" x14ac:dyDescent="0.25">
      <c r="A3277" s="189" t="s">
        <v>9726</v>
      </c>
      <c r="B3277" s="189" t="s">
        <v>9727</v>
      </c>
      <c r="C3277" s="189" t="s">
        <v>358</v>
      </c>
      <c r="D3277" t="s">
        <v>294</v>
      </c>
      <c r="E3277" t="s">
        <v>298</v>
      </c>
      <c r="F3277" s="42" t="s">
        <v>170</v>
      </c>
      <c r="H3277" s="211"/>
      <c r="I3277" s="211"/>
      <c r="J3277" s="211"/>
      <c r="K3277" s="211"/>
      <c r="L3277" s="211"/>
      <c r="M3277" s="211"/>
      <c r="N3277" s="211"/>
      <c r="O3277" s="211"/>
      <c r="P3277" s="211"/>
    </row>
    <row r="3278" spans="1:16" x14ac:dyDescent="0.25">
      <c r="A3278" s="189" t="s">
        <v>9726</v>
      </c>
      <c r="B3278" s="189" t="s">
        <v>9728</v>
      </c>
      <c r="C3278" s="189" t="s">
        <v>358</v>
      </c>
      <c r="D3278" t="s">
        <v>296</v>
      </c>
      <c r="E3278" t="s">
        <v>297</v>
      </c>
      <c r="F3278" s="42" t="s">
        <v>170</v>
      </c>
      <c r="H3278" s="211"/>
      <c r="I3278" s="211"/>
      <c r="J3278" s="211"/>
      <c r="K3278" s="211"/>
      <c r="L3278" s="211"/>
      <c r="M3278" s="211"/>
      <c r="N3278" s="211"/>
      <c r="O3278" s="211"/>
      <c r="P3278" s="211"/>
    </row>
    <row r="3279" spans="1:16" x14ac:dyDescent="0.25">
      <c r="A3279" s="189" t="s">
        <v>9726</v>
      </c>
      <c r="B3279" s="189" t="s">
        <v>9729</v>
      </c>
      <c r="C3279" s="189" t="s">
        <v>358</v>
      </c>
      <c r="D3279" t="s">
        <v>328</v>
      </c>
      <c r="E3279" t="s">
        <v>329</v>
      </c>
      <c r="F3279" s="42" t="s">
        <v>170</v>
      </c>
      <c r="H3279" s="211"/>
      <c r="I3279" s="211"/>
      <c r="J3279" s="211"/>
      <c r="K3279" s="211"/>
      <c r="L3279" s="211"/>
      <c r="M3279" s="211"/>
      <c r="N3279" s="211"/>
      <c r="O3279" s="211"/>
      <c r="P3279" s="211"/>
    </row>
    <row r="3280" spans="1:16" x14ac:dyDescent="0.25">
      <c r="A3280" s="189" t="s">
        <v>9726</v>
      </c>
      <c r="B3280" s="189" t="s">
        <v>9730</v>
      </c>
      <c r="C3280" s="189" t="s">
        <v>358</v>
      </c>
      <c r="D3280" t="s">
        <v>295</v>
      </c>
      <c r="E3280" t="s">
        <v>532</v>
      </c>
      <c r="F3280" s="42" t="s">
        <v>170</v>
      </c>
      <c r="H3280" s="211"/>
      <c r="I3280" s="211"/>
      <c r="J3280" s="211"/>
      <c r="K3280" s="211"/>
      <c r="L3280" s="211"/>
      <c r="M3280" s="211"/>
      <c r="N3280" s="211"/>
      <c r="O3280" s="211"/>
      <c r="P3280" s="211"/>
    </row>
    <row r="3281" spans="1:16" x14ac:dyDescent="0.25">
      <c r="A3281" s="189" t="s">
        <v>9726</v>
      </c>
      <c r="B3281" s="189" t="s">
        <v>9731</v>
      </c>
      <c r="C3281" s="189" t="s">
        <v>358</v>
      </c>
      <c r="D3281" t="s">
        <v>295</v>
      </c>
      <c r="E3281" t="s">
        <v>532</v>
      </c>
      <c r="F3281" s="42" t="s">
        <v>170</v>
      </c>
      <c r="H3281" s="211"/>
      <c r="I3281" s="211"/>
      <c r="J3281" s="211"/>
      <c r="K3281" s="211"/>
      <c r="L3281" s="211"/>
      <c r="M3281" s="211"/>
      <c r="N3281" s="211"/>
      <c r="O3281" s="211"/>
      <c r="P3281" s="211"/>
    </row>
    <row r="3282" spans="1:16" x14ac:dyDescent="0.25">
      <c r="A3282" s="189" t="s">
        <v>9726</v>
      </c>
      <c r="B3282" s="189" t="s">
        <v>9732</v>
      </c>
      <c r="C3282" s="189" t="s">
        <v>358</v>
      </c>
      <c r="D3282" t="s">
        <v>295</v>
      </c>
      <c r="E3282" t="s">
        <v>532</v>
      </c>
      <c r="F3282" s="42" t="s">
        <v>170</v>
      </c>
      <c r="H3282" s="211"/>
      <c r="I3282" s="211"/>
      <c r="J3282" s="211"/>
      <c r="K3282" s="211"/>
      <c r="L3282" s="211"/>
      <c r="M3282" s="211"/>
      <c r="N3282" s="211"/>
      <c r="O3282" s="211"/>
      <c r="P3282" s="211"/>
    </row>
    <row r="3283" spans="1:16" x14ac:dyDescent="0.25">
      <c r="A3283" s="189" t="s">
        <v>9726</v>
      </c>
      <c r="B3283" s="189" t="s">
        <v>9733</v>
      </c>
      <c r="C3283" s="189" t="s">
        <v>358</v>
      </c>
      <c r="D3283" t="s">
        <v>330</v>
      </c>
      <c r="E3283" t="s">
        <v>561</v>
      </c>
      <c r="F3283" s="42" t="s">
        <v>170</v>
      </c>
      <c r="H3283" s="211"/>
      <c r="I3283" s="211"/>
      <c r="J3283" s="211"/>
      <c r="K3283" s="211"/>
      <c r="L3283" s="211"/>
      <c r="M3283" s="211"/>
      <c r="N3283" s="211"/>
      <c r="O3283" s="211"/>
      <c r="P3283" s="211"/>
    </row>
    <row r="3284" spans="1:16" x14ac:dyDescent="0.25">
      <c r="A3284" s="189" t="s">
        <v>9726</v>
      </c>
      <c r="B3284" s="189" t="s">
        <v>9734</v>
      </c>
      <c r="C3284" s="189" t="s">
        <v>358</v>
      </c>
      <c r="D3284" t="s">
        <v>295</v>
      </c>
      <c r="E3284" t="s">
        <v>532</v>
      </c>
      <c r="F3284" s="42" t="s">
        <v>170</v>
      </c>
      <c r="H3284" s="211"/>
      <c r="I3284" s="211"/>
      <c r="J3284" s="211"/>
      <c r="K3284" s="211"/>
      <c r="L3284" s="211"/>
      <c r="M3284" s="211"/>
      <c r="N3284" s="211"/>
      <c r="O3284" s="211"/>
      <c r="P3284" s="211"/>
    </row>
    <row r="3285" spans="1:16" x14ac:dyDescent="0.25">
      <c r="A3285" s="189" t="s">
        <v>9726</v>
      </c>
      <c r="B3285" s="189" t="s">
        <v>9735</v>
      </c>
      <c r="C3285" s="189" t="s">
        <v>358</v>
      </c>
      <c r="D3285" t="s">
        <v>301</v>
      </c>
      <c r="E3285" t="s">
        <v>307</v>
      </c>
      <c r="F3285" s="42" t="s">
        <v>170</v>
      </c>
      <c r="H3285" s="211"/>
      <c r="I3285" s="211"/>
      <c r="J3285" s="211"/>
      <c r="K3285" s="211"/>
      <c r="L3285" s="211"/>
      <c r="M3285" s="211"/>
      <c r="N3285" s="211"/>
      <c r="O3285" s="211"/>
      <c r="P3285" s="211"/>
    </row>
    <row r="3286" spans="1:16" x14ac:dyDescent="0.25">
      <c r="A3286" s="189" t="s">
        <v>9726</v>
      </c>
      <c r="B3286" s="189" t="s">
        <v>9736</v>
      </c>
      <c r="C3286" s="189" t="s">
        <v>358</v>
      </c>
      <c r="D3286" t="s">
        <v>295</v>
      </c>
      <c r="E3286" t="s">
        <v>532</v>
      </c>
      <c r="F3286" s="42" t="s">
        <v>170</v>
      </c>
      <c r="H3286" s="211"/>
      <c r="I3286" s="211"/>
      <c r="J3286" s="211"/>
      <c r="K3286" s="211"/>
      <c r="L3286" s="211"/>
      <c r="M3286" s="211"/>
      <c r="N3286" s="211"/>
      <c r="O3286" s="211"/>
      <c r="P3286" s="211"/>
    </row>
    <row r="3287" spans="1:16" x14ac:dyDescent="0.25">
      <c r="A3287" s="189" t="s">
        <v>9726</v>
      </c>
      <c r="B3287" s="189" t="s">
        <v>9737</v>
      </c>
      <c r="C3287" s="189" t="s">
        <v>358</v>
      </c>
      <c r="D3287" t="s">
        <v>330</v>
      </c>
      <c r="E3287" t="s">
        <v>561</v>
      </c>
      <c r="F3287" s="42" t="s">
        <v>170</v>
      </c>
      <c r="H3287" s="211"/>
      <c r="I3287" s="211"/>
      <c r="J3287" s="211"/>
      <c r="K3287" s="211"/>
      <c r="L3287" s="211"/>
      <c r="M3287" s="211"/>
      <c r="N3287" s="211"/>
      <c r="O3287" s="211"/>
      <c r="P3287" s="211"/>
    </row>
    <row r="3288" spans="1:16" x14ac:dyDescent="0.25">
      <c r="A3288" s="189" t="s">
        <v>9726</v>
      </c>
      <c r="B3288" s="189" t="s">
        <v>9738</v>
      </c>
      <c r="C3288" s="189" t="s">
        <v>358</v>
      </c>
      <c r="D3288" t="s">
        <v>295</v>
      </c>
      <c r="E3288" t="s">
        <v>532</v>
      </c>
      <c r="F3288" s="42" t="s">
        <v>170</v>
      </c>
      <c r="H3288" s="211"/>
      <c r="I3288" s="211"/>
      <c r="J3288" s="211"/>
      <c r="K3288" s="211"/>
      <c r="L3288" s="211"/>
      <c r="M3288" s="211"/>
      <c r="N3288" s="211"/>
      <c r="O3288" s="211"/>
      <c r="P3288" s="211"/>
    </row>
    <row r="3289" spans="1:16" x14ac:dyDescent="0.25">
      <c r="A3289" s="189" t="s">
        <v>9726</v>
      </c>
      <c r="B3289" s="189" t="s">
        <v>9739</v>
      </c>
      <c r="C3289" s="189" t="s">
        <v>358</v>
      </c>
      <c r="D3289" t="s">
        <v>296</v>
      </c>
      <c r="E3289" t="s">
        <v>297</v>
      </c>
      <c r="F3289" s="42" t="s">
        <v>170</v>
      </c>
      <c r="H3289" s="211"/>
      <c r="I3289" s="211"/>
      <c r="J3289" s="211"/>
      <c r="K3289" s="211"/>
      <c r="L3289" s="211"/>
      <c r="M3289" s="211"/>
      <c r="N3289" s="211"/>
      <c r="O3289" s="211"/>
      <c r="P3289" s="211"/>
    </row>
    <row r="3290" spans="1:16" x14ac:dyDescent="0.25">
      <c r="A3290" s="189" t="s">
        <v>9726</v>
      </c>
      <c r="B3290" s="189" t="s">
        <v>9740</v>
      </c>
      <c r="C3290" s="189" t="s">
        <v>358</v>
      </c>
      <c r="D3290" t="s">
        <v>301</v>
      </c>
      <c r="E3290" t="s">
        <v>344</v>
      </c>
      <c r="F3290" s="42" t="s">
        <v>170</v>
      </c>
      <c r="H3290" s="211"/>
      <c r="I3290" s="211"/>
      <c r="J3290" s="211"/>
      <c r="K3290" s="211"/>
      <c r="L3290" s="211"/>
      <c r="M3290" s="211"/>
      <c r="N3290" s="211"/>
      <c r="O3290" s="211"/>
      <c r="P3290" s="211"/>
    </row>
    <row r="3291" spans="1:16" x14ac:dyDescent="0.25">
      <c r="A3291" s="189" t="s">
        <v>9726</v>
      </c>
      <c r="B3291" s="189" t="s">
        <v>9741</v>
      </c>
      <c r="C3291" s="189" t="s">
        <v>358</v>
      </c>
      <c r="D3291" t="s">
        <v>295</v>
      </c>
      <c r="E3291" t="s">
        <v>532</v>
      </c>
      <c r="F3291" s="42" t="s">
        <v>170</v>
      </c>
      <c r="H3291" s="211"/>
      <c r="I3291" s="211"/>
      <c r="J3291" s="211"/>
      <c r="K3291" s="211"/>
      <c r="L3291" s="211"/>
      <c r="M3291" s="211"/>
      <c r="N3291" s="211"/>
      <c r="O3291" s="211"/>
      <c r="P3291" s="211"/>
    </row>
    <row r="3292" spans="1:16" x14ac:dyDescent="0.25">
      <c r="A3292" s="189" t="s">
        <v>9726</v>
      </c>
      <c r="B3292" s="189" t="s">
        <v>9742</v>
      </c>
      <c r="C3292" s="189" t="s">
        <v>358</v>
      </c>
      <c r="D3292" t="s">
        <v>295</v>
      </c>
      <c r="E3292" t="s">
        <v>532</v>
      </c>
      <c r="F3292" s="42" t="s">
        <v>170</v>
      </c>
      <c r="H3292" s="211"/>
      <c r="I3292" s="211"/>
      <c r="J3292" s="211"/>
      <c r="K3292" s="211"/>
      <c r="L3292" s="211"/>
      <c r="M3292" s="211"/>
      <c r="N3292" s="211"/>
      <c r="O3292" s="211"/>
      <c r="P3292" s="211"/>
    </row>
    <row r="3293" spans="1:16" x14ac:dyDescent="0.25">
      <c r="A3293" s="189" t="s">
        <v>9726</v>
      </c>
      <c r="B3293" s="189" t="s">
        <v>9743</v>
      </c>
      <c r="C3293" s="189" t="s">
        <v>358</v>
      </c>
      <c r="D3293" t="s">
        <v>330</v>
      </c>
      <c r="E3293" t="s">
        <v>561</v>
      </c>
      <c r="F3293" s="42" t="s">
        <v>170</v>
      </c>
      <c r="H3293" s="211"/>
      <c r="I3293" s="211"/>
      <c r="J3293" s="211"/>
      <c r="K3293" s="211"/>
      <c r="L3293" s="211"/>
      <c r="M3293" s="211"/>
      <c r="N3293" s="211"/>
      <c r="O3293" s="211"/>
      <c r="P3293" s="211"/>
    </row>
    <row r="3294" spans="1:16" x14ac:dyDescent="0.25">
      <c r="A3294" s="189" t="s">
        <v>9726</v>
      </c>
      <c r="B3294" s="189" t="s">
        <v>9744</v>
      </c>
      <c r="C3294" s="189" t="s">
        <v>358</v>
      </c>
      <c r="D3294" t="s">
        <v>295</v>
      </c>
      <c r="E3294" t="s">
        <v>532</v>
      </c>
      <c r="F3294" s="42" t="s">
        <v>170</v>
      </c>
      <c r="H3294" s="211"/>
      <c r="I3294" s="211"/>
      <c r="J3294" s="211"/>
      <c r="K3294" s="211"/>
      <c r="L3294" s="211"/>
      <c r="M3294" s="211"/>
      <c r="N3294" s="211"/>
      <c r="O3294" s="211"/>
      <c r="P3294" s="211"/>
    </row>
    <row r="3295" spans="1:16" x14ac:dyDescent="0.25">
      <c r="A3295" s="189" t="s">
        <v>9726</v>
      </c>
      <c r="B3295" s="189" t="s">
        <v>9745</v>
      </c>
      <c r="C3295" s="189" t="s">
        <v>358</v>
      </c>
      <c r="D3295" t="s">
        <v>295</v>
      </c>
      <c r="E3295" t="s">
        <v>532</v>
      </c>
      <c r="F3295" s="42" t="s">
        <v>170</v>
      </c>
      <c r="H3295" s="211"/>
      <c r="I3295" s="211"/>
      <c r="J3295" s="211"/>
      <c r="K3295" s="211"/>
      <c r="L3295" s="211"/>
      <c r="M3295" s="211"/>
      <c r="N3295" s="211"/>
      <c r="O3295" s="211"/>
      <c r="P3295" s="211"/>
    </row>
    <row r="3296" spans="1:16" x14ac:dyDescent="0.25">
      <c r="A3296" s="189" t="s">
        <v>9726</v>
      </c>
      <c r="B3296" s="189" t="s">
        <v>9746</v>
      </c>
      <c r="C3296" s="189" t="s">
        <v>358</v>
      </c>
      <c r="D3296" t="s">
        <v>330</v>
      </c>
      <c r="E3296" t="s">
        <v>561</v>
      </c>
      <c r="F3296" s="42" t="s">
        <v>170</v>
      </c>
      <c r="H3296" s="211"/>
      <c r="I3296" s="211"/>
      <c r="J3296" s="211"/>
      <c r="K3296" s="211"/>
      <c r="L3296" s="211"/>
      <c r="M3296" s="211"/>
      <c r="N3296" s="211"/>
      <c r="O3296" s="211"/>
      <c r="P3296" s="211"/>
    </row>
    <row r="3297" spans="1:16" x14ac:dyDescent="0.25">
      <c r="A3297" s="189" t="s">
        <v>9726</v>
      </c>
      <c r="B3297" s="189" t="s">
        <v>9747</v>
      </c>
      <c r="C3297" s="189" t="s">
        <v>358</v>
      </c>
      <c r="D3297" t="s">
        <v>296</v>
      </c>
      <c r="E3297" t="s">
        <v>297</v>
      </c>
      <c r="F3297" s="42" t="s">
        <v>170</v>
      </c>
      <c r="H3297" s="211"/>
      <c r="I3297" s="211"/>
      <c r="J3297" s="211"/>
      <c r="K3297" s="211"/>
      <c r="L3297" s="211"/>
      <c r="M3297" s="211"/>
      <c r="N3297" s="211"/>
      <c r="O3297" s="211"/>
      <c r="P3297" s="211"/>
    </row>
    <row r="3298" spans="1:16" x14ac:dyDescent="0.25">
      <c r="A3298" s="189" t="s">
        <v>9726</v>
      </c>
      <c r="B3298" s="189" t="s">
        <v>9748</v>
      </c>
      <c r="C3298" s="189" t="s">
        <v>358</v>
      </c>
      <c r="D3298" t="s">
        <v>328</v>
      </c>
      <c r="E3298" t="s">
        <v>349</v>
      </c>
      <c r="F3298" s="42" t="s">
        <v>170</v>
      </c>
      <c r="H3298" s="211"/>
      <c r="I3298" s="211"/>
      <c r="J3298" s="211"/>
      <c r="K3298" s="211"/>
      <c r="L3298" s="211"/>
      <c r="M3298" s="211"/>
      <c r="N3298" s="211"/>
      <c r="O3298" s="211"/>
      <c r="P3298" s="211"/>
    </row>
    <row r="3299" spans="1:16" x14ac:dyDescent="0.25">
      <c r="A3299" s="189" t="s">
        <v>9726</v>
      </c>
      <c r="B3299" s="189" t="s">
        <v>9749</v>
      </c>
      <c r="C3299" s="189" t="s">
        <v>358</v>
      </c>
      <c r="D3299" t="s">
        <v>296</v>
      </c>
      <c r="E3299" t="s">
        <v>297</v>
      </c>
      <c r="F3299" s="42" t="s">
        <v>170</v>
      </c>
      <c r="H3299" s="211"/>
      <c r="I3299" s="211"/>
      <c r="J3299" s="211"/>
      <c r="K3299" s="211"/>
      <c r="L3299" s="211"/>
      <c r="M3299" s="211"/>
      <c r="N3299" s="211"/>
      <c r="O3299" s="211"/>
      <c r="P3299" s="211"/>
    </row>
    <row r="3300" spans="1:16" x14ac:dyDescent="0.25">
      <c r="A3300" s="189" t="s">
        <v>9726</v>
      </c>
      <c r="B3300" s="189" t="s">
        <v>9750</v>
      </c>
      <c r="C3300" s="189" t="s">
        <v>358</v>
      </c>
      <c r="D3300" t="s">
        <v>296</v>
      </c>
      <c r="E3300" t="s">
        <v>297</v>
      </c>
      <c r="F3300" s="42" t="s">
        <v>170</v>
      </c>
      <c r="H3300" s="211"/>
      <c r="I3300" s="211"/>
      <c r="J3300" s="211"/>
      <c r="K3300" s="211"/>
      <c r="L3300" s="211"/>
      <c r="M3300" s="211"/>
      <c r="N3300" s="211"/>
      <c r="O3300" s="211"/>
      <c r="P3300" s="211"/>
    </row>
    <row r="3301" spans="1:16" x14ac:dyDescent="0.25">
      <c r="A3301" s="189" t="s">
        <v>9726</v>
      </c>
      <c r="B3301" s="189" t="s">
        <v>9751</v>
      </c>
      <c r="C3301" s="189" t="s">
        <v>358</v>
      </c>
      <c r="D3301" t="s">
        <v>296</v>
      </c>
      <c r="E3301" t="s">
        <v>297</v>
      </c>
      <c r="F3301" s="42" t="s">
        <v>170</v>
      </c>
      <c r="H3301" s="211"/>
      <c r="I3301" s="211"/>
      <c r="J3301" s="211"/>
      <c r="K3301" s="211"/>
      <c r="L3301" s="211"/>
      <c r="M3301" s="211"/>
      <c r="N3301" s="211"/>
      <c r="O3301" s="211"/>
      <c r="P3301" s="211"/>
    </row>
    <row r="3302" spans="1:16" x14ac:dyDescent="0.25">
      <c r="A3302" s="189" t="s">
        <v>9726</v>
      </c>
      <c r="B3302" s="189" t="s">
        <v>9752</v>
      </c>
      <c r="C3302" s="189" t="s">
        <v>358</v>
      </c>
      <c r="D3302" t="s">
        <v>296</v>
      </c>
      <c r="E3302" t="s">
        <v>297</v>
      </c>
      <c r="F3302" s="42" t="s">
        <v>170</v>
      </c>
      <c r="H3302" s="211"/>
      <c r="I3302" s="211"/>
      <c r="J3302" s="211"/>
      <c r="K3302" s="211"/>
      <c r="L3302" s="211"/>
      <c r="M3302" s="211"/>
      <c r="N3302" s="211"/>
      <c r="O3302" s="211"/>
      <c r="P3302" s="211"/>
    </row>
    <row r="3303" spans="1:16" x14ac:dyDescent="0.25">
      <c r="A3303" s="189" t="s">
        <v>9726</v>
      </c>
      <c r="B3303" s="189" t="s">
        <v>9753</v>
      </c>
      <c r="C3303" s="189" t="s">
        <v>358</v>
      </c>
      <c r="D3303" t="s">
        <v>330</v>
      </c>
      <c r="E3303" t="s">
        <v>561</v>
      </c>
      <c r="F3303" s="42" t="s">
        <v>170</v>
      </c>
      <c r="H3303" s="211"/>
      <c r="I3303" s="211"/>
      <c r="J3303" s="211"/>
      <c r="K3303" s="211"/>
      <c r="L3303" s="211"/>
      <c r="M3303" s="211"/>
      <c r="N3303" s="211"/>
      <c r="O3303" s="211"/>
      <c r="P3303" s="211"/>
    </row>
    <row r="3304" spans="1:16" x14ac:dyDescent="0.25">
      <c r="A3304" s="189" t="s">
        <v>9726</v>
      </c>
      <c r="B3304" s="189" t="s">
        <v>9754</v>
      </c>
      <c r="C3304" s="189" t="s">
        <v>358</v>
      </c>
      <c r="D3304" t="s">
        <v>330</v>
      </c>
      <c r="E3304" t="s">
        <v>561</v>
      </c>
      <c r="F3304" s="42" t="s">
        <v>170</v>
      </c>
      <c r="H3304" s="211"/>
      <c r="I3304" s="211"/>
      <c r="J3304" s="211"/>
      <c r="K3304" s="211"/>
      <c r="L3304" s="211"/>
      <c r="M3304" s="211"/>
      <c r="N3304" s="211"/>
      <c r="O3304" s="211"/>
      <c r="P3304" s="211"/>
    </row>
    <row r="3305" spans="1:16" x14ac:dyDescent="0.25">
      <c r="A3305" s="189" t="s">
        <v>9726</v>
      </c>
      <c r="B3305" s="189" t="s">
        <v>9755</v>
      </c>
      <c r="C3305" s="189" t="s">
        <v>358</v>
      </c>
      <c r="D3305" t="s">
        <v>330</v>
      </c>
      <c r="E3305" t="s">
        <v>561</v>
      </c>
      <c r="F3305" s="42" t="s">
        <v>170</v>
      </c>
      <c r="H3305" s="211"/>
      <c r="I3305" s="211"/>
      <c r="J3305" s="211"/>
      <c r="K3305" s="211"/>
      <c r="L3305" s="211"/>
      <c r="M3305" s="211"/>
      <c r="N3305" s="211"/>
      <c r="O3305" s="211"/>
      <c r="P3305" s="211"/>
    </row>
    <row r="3306" spans="1:16" x14ac:dyDescent="0.25">
      <c r="A3306" s="189" t="s">
        <v>9726</v>
      </c>
      <c r="B3306" s="189" t="s">
        <v>9756</v>
      </c>
      <c r="C3306" s="189" t="s">
        <v>358</v>
      </c>
      <c r="D3306" t="s">
        <v>330</v>
      </c>
      <c r="E3306" t="s">
        <v>561</v>
      </c>
      <c r="F3306" s="42" t="s">
        <v>170</v>
      </c>
      <c r="H3306" s="211"/>
      <c r="I3306" s="211"/>
      <c r="J3306" s="211"/>
      <c r="K3306" s="211"/>
      <c r="L3306" s="211"/>
      <c r="M3306" s="211"/>
      <c r="N3306" s="211"/>
      <c r="O3306" s="211"/>
      <c r="P3306" s="211"/>
    </row>
    <row r="3307" spans="1:16" x14ac:dyDescent="0.25">
      <c r="A3307" s="189" t="s">
        <v>9726</v>
      </c>
      <c r="B3307" s="189" t="s">
        <v>9757</v>
      </c>
      <c r="C3307" s="189" t="s">
        <v>358</v>
      </c>
      <c r="D3307" t="s">
        <v>330</v>
      </c>
      <c r="E3307" t="s">
        <v>561</v>
      </c>
      <c r="F3307" s="42" t="s">
        <v>170</v>
      </c>
      <c r="H3307" s="211"/>
      <c r="I3307" s="211"/>
      <c r="J3307" s="211"/>
      <c r="K3307" s="211"/>
      <c r="L3307" s="211"/>
      <c r="M3307" s="211"/>
      <c r="N3307" s="211"/>
      <c r="O3307" s="211"/>
      <c r="P3307" s="211"/>
    </row>
    <row r="3308" spans="1:16" x14ac:dyDescent="0.25">
      <c r="A3308" s="189" t="s">
        <v>9726</v>
      </c>
      <c r="B3308" s="189" t="s">
        <v>9758</v>
      </c>
      <c r="C3308" s="189" t="s">
        <v>358</v>
      </c>
      <c r="D3308" t="s">
        <v>296</v>
      </c>
      <c r="E3308" t="s">
        <v>297</v>
      </c>
      <c r="F3308" s="42" t="s">
        <v>170</v>
      </c>
      <c r="H3308" s="211"/>
      <c r="I3308" s="211"/>
      <c r="J3308" s="211"/>
      <c r="K3308" s="211"/>
      <c r="L3308" s="211"/>
      <c r="M3308" s="211"/>
      <c r="N3308" s="211"/>
      <c r="O3308" s="211"/>
      <c r="P3308" s="211"/>
    </row>
    <row r="3309" spans="1:16" x14ac:dyDescent="0.25">
      <c r="A3309" s="189" t="s">
        <v>9726</v>
      </c>
      <c r="B3309" s="189" t="s">
        <v>9759</v>
      </c>
      <c r="C3309" s="189" t="s">
        <v>358</v>
      </c>
      <c r="D3309" t="s">
        <v>295</v>
      </c>
      <c r="E3309" t="s">
        <v>532</v>
      </c>
      <c r="F3309" s="42" t="s">
        <v>170</v>
      </c>
      <c r="H3309" s="211"/>
      <c r="I3309" s="211"/>
      <c r="J3309" s="211"/>
      <c r="K3309" s="211"/>
      <c r="L3309" s="211"/>
      <c r="M3309" s="211"/>
      <c r="N3309" s="211"/>
      <c r="O3309" s="211"/>
      <c r="P3309" s="211"/>
    </row>
    <row r="3310" spans="1:16" x14ac:dyDescent="0.25">
      <c r="A3310" s="189" t="s">
        <v>9726</v>
      </c>
      <c r="B3310" s="189" t="s">
        <v>9760</v>
      </c>
      <c r="C3310" s="189" t="s">
        <v>358</v>
      </c>
      <c r="D3310" t="s">
        <v>332</v>
      </c>
      <c r="E3310" t="s">
        <v>333</v>
      </c>
      <c r="F3310" s="42" t="s">
        <v>170</v>
      </c>
      <c r="H3310" s="211"/>
      <c r="I3310" s="211"/>
      <c r="J3310" s="211"/>
      <c r="K3310" s="211"/>
      <c r="L3310" s="211"/>
      <c r="M3310" s="211"/>
      <c r="N3310" s="211"/>
      <c r="O3310" s="211"/>
      <c r="P3310" s="211"/>
    </row>
    <row r="3311" spans="1:16" x14ac:dyDescent="0.25">
      <c r="A3311" s="189" t="s">
        <v>9726</v>
      </c>
      <c r="B3311" s="189" t="s">
        <v>9761</v>
      </c>
      <c r="C3311" s="189" t="s">
        <v>358</v>
      </c>
      <c r="D3311" t="s">
        <v>295</v>
      </c>
      <c r="E3311" t="s">
        <v>532</v>
      </c>
      <c r="F3311" s="42" t="s">
        <v>170</v>
      </c>
      <c r="H3311" s="211"/>
      <c r="I3311" s="211"/>
      <c r="J3311" s="211"/>
      <c r="K3311" s="211"/>
      <c r="L3311" s="211"/>
      <c r="M3311" s="211"/>
      <c r="N3311" s="211"/>
      <c r="O3311" s="211"/>
      <c r="P3311" s="211"/>
    </row>
    <row r="3312" spans="1:16" x14ac:dyDescent="0.25">
      <c r="A3312" s="189" t="s">
        <v>9726</v>
      </c>
      <c r="B3312" s="189" t="s">
        <v>9762</v>
      </c>
      <c r="C3312" s="189" t="s">
        <v>358</v>
      </c>
      <c r="D3312" t="s">
        <v>292</v>
      </c>
      <c r="E3312" t="s">
        <v>293</v>
      </c>
      <c r="F3312" s="42" t="s">
        <v>170</v>
      </c>
      <c r="H3312" s="211"/>
      <c r="I3312" s="211"/>
      <c r="J3312" s="211"/>
      <c r="K3312" s="211"/>
      <c r="L3312" s="211"/>
      <c r="M3312" s="211"/>
      <c r="N3312" s="211"/>
      <c r="O3312" s="211"/>
      <c r="P3312" s="211"/>
    </row>
    <row r="3313" spans="1:16" x14ac:dyDescent="0.25">
      <c r="A3313" s="189" t="s">
        <v>9726</v>
      </c>
      <c r="B3313" s="189" t="s">
        <v>9763</v>
      </c>
      <c r="C3313" s="189" t="s">
        <v>358</v>
      </c>
      <c r="D3313" t="s">
        <v>330</v>
      </c>
      <c r="E3313" t="s">
        <v>561</v>
      </c>
      <c r="F3313" s="42" t="s">
        <v>170</v>
      </c>
      <c r="H3313" s="211"/>
      <c r="I3313" s="211"/>
      <c r="J3313" s="211"/>
      <c r="K3313" s="211"/>
      <c r="L3313" s="211"/>
      <c r="M3313" s="211"/>
      <c r="N3313" s="211"/>
      <c r="O3313" s="211"/>
      <c r="P3313" s="211"/>
    </row>
    <row r="3314" spans="1:16" x14ac:dyDescent="0.25">
      <c r="A3314" s="189" t="s">
        <v>9726</v>
      </c>
      <c r="B3314" s="189" t="s">
        <v>9764</v>
      </c>
      <c r="C3314" s="189" t="s">
        <v>358</v>
      </c>
      <c r="D3314" t="s">
        <v>330</v>
      </c>
      <c r="E3314" t="s">
        <v>561</v>
      </c>
      <c r="F3314" s="42" t="s">
        <v>170</v>
      </c>
      <c r="H3314" s="211"/>
      <c r="I3314" s="211"/>
      <c r="J3314" s="211"/>
      <c r="K3314" s="211"/>
      <c r="L3314" s="211"/>
      <c r="M3314" s="211"/>
      <c r="N3314" s="211"/>
      <c r="O3314" s="211"/>
      <c r="P3314" s="211"/>
    </row>
    <row r="3315" spans="1:16" x14ac:dyDescent="0.25">
      <c r="A3315" s="189" t="s">
        <v>9726</v>
      </c>
      <c r="B3315" s="189" t="s">
        <v>9765</v>
      </c>
      <c r="C3315" s="189" t="s">
        <v>358</v>
      </c>
      <c r="D3315" t="s">
        <v>296</v>
      </c>
      <c r="E3315" t="s">
        <v>297</v>
      </c>
      <c r="F3315" s="42" t="s">
        <v>170</v>
      </c>
      <c r="H3315" s="211"/>
      <c r="I3315" s="211"/>
      <c r="J3315" s="211"/>
      <c r="K3315" s="211"/>
      <c r="L3315" s="211"/>
      <c r="M3315" s="211"/>
      <c r="N3315" s="211"/>
      <c r="O3315" s="211"/>
      <c r="P3315" s="211"/>
    </row>
    <row r="3316" spans="1:16" x14ac:dyDescent="0.25">
      <c r="A3316" s="189" t="s">
        <v>9726</v>
      </c>
      <c r="B3316" s="189" t="s">
        <v>9766</v>
      </c>
      <c r="C3316" s="189" t="s">
        <v>358</v>
      </c>
      <c r="D3316" t="s">
        <v>295</v>
      </c>
      <c r="E3316" t="s">
        <v>306</v>
      </c>
      <c r="F3316" s="42" t="s">
        <v>170</v>
      </c>
      <c r="H3316" s="211"/>
      <c r="I3316" s="211"/>
      <c r="J3316" s="211"/>
      <c r="K3316" s="211"/>
      <c r="L3316" s="211"/>
      <c r="M3316" s="211"/>
      <c r="N3316" s="211"/>
      <c r="O3316" s="211"/>
      <c r="P3316" s="211"/>
    </row>
    <row r="3317" spans="1:16" x14ac:dyDescent="0.25">
      <c r="A3317" s="189" t="s">
        <v>9726</v>
      </c>
      <c r="B3317" s="189" t="s">
        <v>9767</v>
      </c>
      <c r="C3317" s="189" t="s">
        <v>358</v>
      </c>
      <c r="D3317" t="s">
        <v>326</v>
      </c>
      <c r="E3317" t="s">
        <v>327</v>
      </c>
      <c r="F3317" s="42" t="s">
        <v>170</v>
      </c>
      <c r="H3317" s="211"/>
      <c r="I3317" s="211"/>
      <c r="J3317" s="211"/>
      <c r="K3317" s="211"/>
      <c r="L3317" s="211"/>
      <c r="M3317" s="211"/>
      <c r="N3317" s="211"/>
      <c r="O3317" s="211"/>
      <c r="P3317" s="211"/>
    </row>
    <row r="3318" spans="1:16" x14ac:dyDescent="0.25">
      <c r="A3318" s="189" t="s">
        <v>9726</v>
      </c>
      <c r="B3318" s="189" t="s">
        <v>9768</v>
      </c>
      <c r="C3318" s="189" t="s">
        <v>358</v>
      </c>
      <c r="D3318" t="s">
        <v>330</v>
      </c>
      <c r="E3318" t="s">
        <v>331</v>
      </c>
      <c r="F3318" s="42" t="s">
        <v>170</v>
      </c>
      <c r="H3318" s="211"/>
      <c r="I3318" s="211"/>
      <c r="J3318" s="211"/>
      <c r="K3318" s="211"/>
      <c r="L3318" s="211"/>
      <c r="M3318" s="211"/>
      <c r="N3318" s="211"/>
      <c r="O3318" s="211"/>
      <c r="P3318" s="211"/>
    </row>
    <row r="3319" spans="1:16" x14ac:dyDescent="0.25">
      <c r="A3319" s="189" t="s">
        <v>9726</v>
      </c>
      <c r="B3319" s="189" t="s">
        <v>9769</v>
      </c>
      <c r="C3319" s="189" t="s">
        <v>358</v>
      </c>
      <c r="D3319" t="s">
        <v>295</v>
      </c>
      <c r="E3319" t="s">
        <v>532</v>
      </c>
      <c r="F3319" s="42" t="s">
        <v>170</v>
      </c>
      <c r="H3319" s="211"/>
      <c r="I3319" s="211"/>
      <c r="J3319" s="211"/>
      <c r="K3319" s="211"/>
      <c r="L3319" s="211"/>
      <c r="M3319" s="211"/>
      <c r="N3319" s="211"/>
      <c r="O3319" s="211"/>
      <c r="P3319" s="211"/>
    </row>
    <row r="3320" spans="1:16" x14ac:dyDescent="0.25">
      <c r="A3320" s="189" t="s">
        <v>9726</v>
      </c>
      <c r="B3320" s="189" t="s">
        <v>9770</v>
      </c>
      <c r="C3320" s="189" t="s">
        <v>358</v>
      </c>
      <c r="D3320" t="s">
        <v>296</v>
      </c>
      <c r="E3320" t="s">
        <v>297</v>
      </c>
      <c r="F3320" s="42" t="s">
        <v>170</v>
      </c>
      <c r="H3320" s="211"/>
      <c r="I3320" s="211"/>
      <c r="J3320" s="211"/>
      <c r="K3320" s="211"/>
      <c r="L3320" s="211"/>
      <c r="M3320" s="211"/>
      <c r="N3320" s="211"/>
      <c r="O3320" s="211"/>
      <c r="P3320" s="211"/>
    </row>
    <row r="3321" spans="1:16" x14ac:dyDescent="0.25">
      <c r="A3321" s="189" t="s">
        <v>9726</v>
      </c>
      <c r="B3321" s="189" t="s">
        <v>9771</v>
      </c>
      <c r="C3321" s="189" t="s">
        <v>358</v>
      </c>
      <c r="D3321" t="s">
        <v>295</v>
      </c>
      <c r="E3321" t="s">
        <v>306</v>
      </c>
      <c r="F3321" s="42" t="s">
        <v>170</v>
      </c>
      <c r="H3321" s="211"/>
      <c r="I3321" s="211"/>
      <c r="J3321" s="211"/>
      <c r="K3321" s="211"/>
      <c r="L3321" s="211"/>
      <c r="M3321" s="211"/>
      <c r="N3321" s="211"/>
      <c r="O3321" s="211"/>
      <c r="P3321" s="211"/>
    </row>
    <row r="3322" spans="1:16" x14ac:dyDescent="0.25">
      <c r="A3322" s="189" t="s">
        <v>9726</v>
      </c>
      <c r="B3322" s="189" t="s">
        <v>9772</v>
      </c>
      <c r="C3322" s="189" t="s">
        <v>358</v>
      </c>
      <c r="D3322" t="s">
        <v>295</v>
      </c>
      <c r="E3322" t="s">
        <v>306</v>
      </c>
      <c r="F3322" s="42" t="s">
        <v>170</v>
      </c>
      <c r="H3322" s="211"/>
      <c r="I3322" s="211"/>
      <c r="J3322" s="211"/>
      <c r="K3322" s="211"/>
      <c r="L3322" s="211"/>
      <c r="M3322" s="211"/>
      <c r="N3322" s="211"/>
      <c r="O3322" s="211"/>
      <c r="P3322" s="211"/>
    </row>
    <row r="3323" spans="1:16" x14ac:dyDescent="0.25">
      <c r="A3323" s="189" t="s">
        <v>9726</v>
      </c>
      <c r="B3323" s="189" t="s">
        <v>9773</v>
      </c>
      <c r="C3323" s="189" t="s">
        <v>358</v>
      </c>
      <c r="D3323" t="s">
        <v>332</v>
      </c>
      <c r="E3323" t="s">
        <v>333</v>
      </c>
      <c r="F3323" s="42" t="s">
        <v>170</v>
      </c>
      <c r="H3323" s="211"/>
      <c r="I3323" s="211"/>
      <c r="J3323" s="211"/>
      <c r="K3323" s="211"/>
      <c r="L3323" s="211"/>
      <c r="M3323" s="211"/>
      <c r="N3323" s="211"/>
      <c r="O3323" s="211"/>
      <c r="P3323" s="211"/>
    </row>
    <row r="3324" spans="1:16" x14ac:dyDescent="0.25">
      <c r="A3324" s="189" t="s">
        <v>9726</v>
      </c>
      <c r="B3324" s="189" t="s">
        <v>9774</v>
      </c>
      <c r="C3324" s="189" t="s">
        <v>358</v>
      </c>
      <c r="D3324" t="s">
        <v>326</v>
      </c>
      <c r="E3324" t="s">
        <v>327</v>
      </c>
      <c r="F3324" s="42" t="s">
        <v>170</v>
      </c>
      <c r="H3324" s="211"/>
      <c r="I3324" s="211"/>
      <c r="J3324" s="211"/>
      <c r="K3324" s="211"/>
      <c r="L3324" s="211"/>
      <c r="M3324" s="211"/>
      <c r="N3324" s="211"/>
      <c r="O3324" s="211"/>
      <c r="P3324" s="211"/>
    </row>
    <row r="3325" spans="1:16" x14ac:dyDescent="0.25">
      <c r="A3325" s="189" t="s">
        <v>9726</v>
      </c>
      <c r="B3325" s="189" t="s">
        <v>9775</v>
      </c>
      <c r="C3325" s="189" t="s">
        <v>358</v>
      </c>
      <c r="D3325" t="s">
        <v>294</v>
      </c>
      <c r="E3325" t="s">
        <v>351</v>
      </c>
      <c r="F3325" s="42" t="s">
        <v>170</v>
      </c>
      <c r="H3325" s="211"/>
      <c r="I3325" s="211"/>
      <c r="J3325" s="211"/>
      <c r="K3325" s="211"/>
      <c r="L3325" s="211"/>
      <c r="M3325" s="211"/>
      <c r="N3325" s="211"/>
      <c r="O3325" s="211"/>
      <c r="P3325" s="211"/>
    </row>
    <row r="3326" spans="1:16" x14ac:dyDescent="0.25">
      <c r="A3326" s="189" t="s">
        <v>9726</v>
      </c>
      <c r="B3326" s="189" t="s">
        <v>9776</v>
      </c>
      <c r="C3326" s="189" t="s">
        <v>358</v>
      </c>
      <c r="D3326" t="s">
        <v>292</v>
      </c>
      <c r="E3326" t="s">
        <v>350</v>
      </c>
      <c r="F3326" s="42" t="s">
        <v>170</v>
      </c>
      <c r="H3326" s="211"/>
      <c r="I3326" s="211"/>
      <c r="J3326" s="211"/>
      <c r="K3326" s="211"/>
      <c r="L3326" s="211"/>
      <c r="M3326" s="211"/>
      <c r="N3326" s="211"/>
      <c r="O3326" s="211"/>
      <c r="P3326" s="211"/>
    </row>
    <row r="3327" spans="1:16" x14ac:dyDescent="0.25">
      <c r="A3327" s="189" t="s">
        <v>9726</v>
      </c>
      <c r="B3327" s="189" t="s">
        <v>9777</v>
      </c>
      <c r="C3327" s="189" t="s">
        <v>358</v>
      </c>
      <c r="D3327" t="s">
        <v>302</v>
      </c>
      <c r="E3327" t="s">
        <v>303</v>
      </c>
      <c r="F3327" s="42" t="s">
        <v>170</v>
      </c>
      <c r="H3327" s="211"/>
      <c r="I3327" s="211"/>
      <c r="J3327" s="211"/>
      <c r="K3327" s="211"/>
      <c r="L3327" s="211"/>
      <c r="M3327" s="211"/>
      <c r="N3327" s="211"/>
      <c r="O3327" s="211"/>
      <c r="P3327" s="211"/>
    </row>
    <row r="3328" spans="1:16" x14ac:dyDescent="0.25">
      <c r="A3328" s="189" t="s">
        <v>9726</v>
      </c>
      <c r="B3328" s="189" t="s">
        <v>9778</v>
      </c>
      <c r="C3328" s="189" t="s">
        <v>358</v>
      </c>
      <c r="D3328" t="s">
        <v>292</v>
      </c>
      <c r="E3328" t="s">
        <v>293</v>
      </c>
      <c r="F3328" s="42" t="s">
        <v>170</v>
      </c>
      <c r="H3328" s="211"/>
      <c r="I3328" s="211"/>
      <c r="J3328" s="211"/>
      <c r="K3328" s="211"/>
      <c r="L3328" s="211"/>
      <c r="M3328" s="211"/>
      <c r="N3328" s="211"/>
      <c r="O3328" s="211"/>
      <c r="P3328" s="211"/>
    </row>
    <row r="3329" spans="1:16" x14ac:dyDescent="0.25">
      <c r="A3329" s="189" t="s">
        <v>9726</v>
      </c>
      <c r="B3329" s="189" t="s">
        <v>9779</v>
      </c>
      <c r="C3329" s="189" t="s">
        <v>358</v>
      </c>
      <c r="D3329" t="s">
        <v>332</v>
      </c>
      <c r="E3329" t="s">
        <v>333</v>
      </c>
      <c r="F3329" s="42" t="s">
        <v>170</v>
      </c>
      <c r="H3329" s="211"/>
      <c r="I3329" s="211"/>
      <c r="J3329" s="211"/>
      <c r="K3329" s="211"/>
      <c r="L3329" s="211"/>
      <c r="M3329" s="211"/>
      <c r="N3329" s="211"/>
      <c r="O3329" s="211"/>
      <c r="P3329" s="211"/>
    </row>
    <row r="3330" spans="1:16" x14ac:dyDescent="0.25">
      <c r="A3330" s="189" t="s">
        <v>9726</v>
      </c>
      <c r="B3330" s="189" t="s">
        <v>9780</v>
      </c>
      <c r="C3330" s="189" t="s">
        <v>358</v>
      </c>
      <c r="D3330" t="s">
        <v>301</v>
      </c>
      <c r="E3330" t="s">
        <v>344</v>
      </c>
      <c r="F3330" s="42" t="s">
        <v>170</v>
      </c>
      <c r="H3330" s="211"/>
      <c r="I3330" s="211"/>
      <c r="J3330" s="211"/>
      <c r="K3330" s="211"/>
      <c r="L3330" s="211"/>
      <c r="M3330" s="211"/>
      <c r="N3330" s="211"/>
      <c r="O3330" s="211"/>
      <c r="P3330" s="211"/>
    </row>
    <row r="3331" spans="1:16" x14ac:dyDescent="0.25">
      <c r="A3331" s="189" t="s">
        <v>9726</v>
      </c>
      <c r="B3331" s="189" t="s">
        <v>9781</v>
      </c>
      <c r="C3331" s="189" t="s">
        <v>358</v>
      </c>
      <c r="D3331" t="s">
        <v>3811</v>
      </c>
      <c r="E3331" t="s">
        <v>3815</v>
      </c>
      <c r="F3331" s="42" t="s">
        <v>118</v>
      </c>
      <c r="H3331" s="211"/>
      <c r="I3331" s="211"/>
      <c r="J3331" s="211"/>
      <c r="K3331" s="211"/>
      <c r="L3331" s="211"/>
      <c r="M3331" s="211"/>
      <c r="N3331" s="211"/>
      <c r="O3331" s="211"/>
      <c r="P3331" s="211"/>
    </row>
    <row r="3332" spans="1:16" x14ac:dyDescent="0.25">
      <c r="A3332" s="189" t="s">
        <v>9726</v>
      </c>
      <c r="B3332" s="189" t="s">
        <v>9782</v>
      </c>
      <c r="C3332" s="189" t="s">
        <v>358</v>
      </c>
      <c r="D3332" t="s">
        <v>332</v>
      </c>
      <c r="E3332" t="s">
        <v>333</v>
      </c>
      <c r="F3332" s="42" t="s">
        <v>170</v>
      </c>
      <c r="H3332" s="211"/>
      <c r="I3332" s="211"/>
      <c r="J3332" s="211"/>
      <c r="K3332" s="211"/>
      <c r="L3332" s="211"/>
      <c r="M3332" s="211"/>
      <c r="N3332" s="211"/>
      <c r="O3332" s="211"/>
      <c r="P3332" s="211"/>
    </row>
    <row r="3333" spans="1:16" x14ac:dyDescent="0.25">
      <c r="A3333" s="189" t="s">
        <v>9726</v>
      </c>
      <c r="B3333" s="189" t="s">
        <v>9783</v>
      </c>
      <c r="C3333" s="189" t="s">
        <v>358</v>
      </c>
      <c r="D3333" t="s">
        <v>12886</v>
      </c>
      <c r="E3333" t="s">
        <v>12887</v>
      </c>
      <c r="F3333" s="42" t="s">
        <v>170</v>
      </c>
      <c r="H3333" s="211"/>
      <c r="I3333" s="211"/>
      <c r="J3333" s="211"/>
      <c r="K3333" s="211"/>
      <c r="L3333" s="211"/>
      <c r="M3333" s="211"/>
      <c r="N3333" s="211"/>
      <c r="O3333" s="211"/>
      <c r="P3333" s="211"/>
    </row>
    <row r="3334" spans="1:16" x14ac:dyDescent="0.25">
      <c r="A3334" s="189" t="s">
        <v>9726</v>
      </c>
      <c r="B3334" s="189" t="s">
        <v>9784</v>
      </c>
      <c r="C3334" s="189" t="s">
        <v>358</v>
      </c>
      <c r="D3334" t="s">
        <v>12886</v>
      </c>
      <c r="E3334" t="s">
        <v>12887</v>
      </c>
      <c r="F3334" s="42" t="s">
        <v>170</v>
      </c>
      <c r="H3334" s="211"/>
      <c r="I3334" s="211"/>
      <c r="J3334" s="211"/>
      <c r="K3334" s="211"/>
      <c r="L3334" s="211"/>
      <c r="M3334" s="211"/>
      <c r="N3334" s="211"/>
      <c r="O3334" s="211"/>
      <c r="P3334" s="211"/>
    </row>
    <row r="3335" spans="1:16" x14ac:dyDescent="0.25">
      <c r="A3335" s="189" t="s">
        <v>9726</v>
      </c>
      <c r="B3335" s="189" t="s">
        <v>9785</v>
      </c>
      <c r="C3335" s="189" t="s">
        <v>358</v>
      </c>
      <c r="D3335" t="s">
        <v>328</v>
      </c>
      <c r="E3335" t="s">
        <v>329</v>
      </c>
      <c r="F3335" s="42" t="s">
        <v>170</v>
      </c>
      <c r="H3335" s="211"/>
      <c r="I3335" s="211"/>
      <c r="J3335" s="211"/>
      <c r="K3335" s="211"/>
      <c r="L3335" s="211"/>
      <c r="M3335" s="211"/>
      <c r="N3335" s="211"/>
      <c r="O3335" s="211"/>
      <c r="P3335" s="211"/>
    </row>
    <row r="3336" spans="1:16" x14ac:dyDescent="0.25">
      <c r="A3336" s="189" t="s">
        <v>9726</v>
      </c>
      <c r="B3336" s="189" t="s">
        <v>9786</v>
      </c>
      <c r="C3336" s="189" t="s">
        <v>358</v>
      </c>
      <c r="D3336" t="s">
        <v>326</v>
      </c>
      <c r="E3336" t="s">
        <v>327</v>
      </c>
      <c r="F3336" s="42" t="s">
        <v>170</v>
      </c>
      <c r="H3336" s="211"/>
      <c r="I3336" s="211"/>
      <c r="J3336" s="211"/>
      <c r="K3336" s="211"/>
      <c r="L3336" s="211"/>
      <c r="M3336" s="211"/>
      <c r="N3336" s="211"/>
      <c r="O3336" s="211"/>
      <c r="P3336" s="211"/>
    </row>
    <row r="3337" spans="1:16" x14ac:dyDescent="0.25">
      <c r="A3337" s="189" t="s">
        <v>9726</v>
      </c>
      <c r="B3337" s="189" t="s">
        <v>9787</v>
      </c>
      <c r="C3337" s="189" t="s">
        <v>358</v>
      </c>
      <c r="D3337" t="s">
        <v>332</v>
      </c>
      <c r="E3337" t="s">
        <v>333</v>
      </c>
      <c r="F3337" s="42" t="s">
        <v>170</v>
      </c>
      <c r="H3337" s="211"/>
      <c r="I3337" s="211"/>
      <c r="J3337" s="211"/>
      <c r="K3337" s="211"/>
      <c r="L3337" s="211"/>
      <c r="M3337" s="211"/>
      <c r="N3337" s="211"/>
      <c r="O3337" s="211"/>
      <c r="P3337" s="211"/>
    </row>
    <row r="3338" spans="1:16" x14ac:dyDescent="0.25">
      <c r="A3338" s="189" t="s">
        <v>9726</v>
      </c>
      <c r="B3338" s="189" t="s">
        <v>9788</v>
      </c>
      <c r="C3338" s="189" t="s">
        <v>358</v>
      </c>
      <c r="D3338" t="s">
        <v>330</v>
      </c>
      <c r="E3338" t="s">
        <v>331</v>
      </c>
      <c r="F3338" s="42" t="s">
        <v>170</v>
      </c>
      <c r="H3338" s="211"/>
      <c r="I3338" s="211"/>
      <c r="J3338" s="211"/>
      <c r="K3338" s="211"/>
      <c r="L3338" s="211"/>
      <c r="M3338" s="211"/>
      <c r="N3338" s="211"/>
      <c r="O3338" s="211"/>
      <c r="P3338" s="211"/>
    </row>
    <row r="3339" spans="1:16" x14ac:dyDescent="0.25">
      <c r="A3339" s="189" t="s">
        <v>9726</v>
      </c>
      <c r="B3339" s="189" t="s">
        <v>9789</v>
      </c>
      <c r="C3339" s="189" t="s">
        <v>358</v>
      </c>
      <c r="D3339" t="s">
        <v>391</v>
      </c>
      <c r="E3339" t="s">
        <v>392</v>
      </c>
      <c r="F3339" s="42" t="s">
        <v>118</v>
      </c>
      <c r="H3339" s="211"/>
      <c r="I3339" s="211"/>
      <c r="J3339" s="211"/>
      <c r="K3339" s="211"/>
      <c r="L3339" s="211"/>
      <c r="M3339" s="211"/>
      <c r="N3339" s="211"/>
      <c r="O3339" s="211"/>
      <c r="P3339" s="211"/>
    </row>
    <row r="3340" spans="1:16" x14ac:dyDescent="0.25">
      <c r="A3340" s="189" t="s">
        <v>9726</v>
      </c>
      <c r="B3340" s="189" t="s">
        <v>9790</v>
      </c>
      <c r="C3340" s="189" t="s">
        <v>358</v>
      </c>
      <c r="D3340" t="s">
        <v>343</v>
      </c>
      <c r="E3340" t="s">
        <v>6106</v>
      </c>
      <c r="F3340" s="42" t="s">
        <v>170</v>
      </c>
      <c r="H3340" s="211"/>
      <c r="I3340" s="211"/>
      <c r="J3340" s="211"/>
      <c r="K3340" s="211"/>
      <c r="L3340" s="211"/>
      <c r="M3340" s="211"/>
      <c r="N3340" s="211"/>
      <c r="O3340" s="211"/>
      <c r="P3340" s="211"/>
    </row>
    <row r="3341" spans="1:16" x14ac:dyDescent="0.25">
      <c r="A3341" s="189" t="s">
        <v>9791</v>
      </c>
      <c r="B3341" s="189" t="s">
        <v>9792</v>
      </c>
      <c r="C3341" s="189" t="s">
        <v>358</v>
      </c>
      <c r="D3341" t="s">
        <v>6093</v>
      </c>
      <c r="E3341" t="s">
        <v>6094</v>
      </c>
      <c r="F3341" s="42" t="s">
        <v>170</v>
      </c>
      <c r="H3341" s="211"/>
      <c r="I3341" s="211"/>
      <c r="J3341" s="211"/>
      <c r="K3341" s="211"/>
      <c r="L3341" s="211"/>
      <c r="M3341" s="211"/>
      <c r="N3341" s="211"/>
      <c r="O3341" s="211"/>
      <c r="P3341" s="211"/>
    </row>
    <row r="3342" spans="1:16" x14ac:dyDescent="0.25">
      <c r="A3342" s="189" t="s">
        <v>9791</v>
      </c>
      <c r="B3342" s="189" t="s">
        <v>9793</v>
      </c>
      <c r="C3342" s="189" t="s">
        <v>358</v>
      </c>
      <c r="D3342" t="s">
        <v>330</v>
      </c>
      <c r="E3342" t="s">
        <v>331</v>
      </c>
      <c r="F3342" s="42" t="s">
        <v>170</v>
      </c>
      <c r="H3342" s="211"/>
      <c r="I3342" s="211"/>
      <c r="J3342" s="211"/>
      <c r="K3342" s="211"/>
      <c r="L3342" s="211"/>
      <c r="M3342" s="211"/>
      <c r="N3342" s="211"/>
      <c r="O3342" s="211"/>
      <c r="P3342" s="211"/>
    </row>
    <row r="3343" spans="1:16" x14ac:dyDescent="0.25">
      <c r="A3343" s="189" t="s">
        <v>9791</v>
      </c>
      <c r="B3343" s="189" t="s">
        <v>9794</v>
      </c>
      <c r="C3343" s="189" t="s">
        <v>358</v>
      </c>
      <c r="D3343" t="s">
        <v>343</v>
      </c>
      <c r="E3343" t="s">
        <v>6106</v>
      </c>
      <c r="F3343" s="42" t="s">
        <v>170</v>
      </c>
      <c r="H3343" s="211"/>
      <c r="I3343" s="211"/>
      <c r="J3343" s="211"/>
      <c r="K3343" s="211"/>
      <c r="L3343" s="211"/>
      <c r="M3343" s="211"/>
      <c r="N3343" s="211"/>
      <c r="O3343" s="211"/>
      <c r="P3343" s="211"/>
    </row>
    <row r="3344" spans="1:16" x14ac:dyDescent="0.25">
      <c r="A3344" s="189" t="s">
        <v>9791</v>
      </c>
      <c r="B3344" s="189" t="s">
        <v>9795</v>
      </c>
      <c r="C3344" s="189" t="s">
        <v>358</v>
      </c>
      <c r="D3344" t="s">
        <v>343</v>
      </c>
      <c r="E3344" t="s">
        <v>6106</v>
      </c>
      <c r="F3344" s="42" t="s">
        <v>170</v>
      </c>
      <c r="H3344" s="211"/>
      <c r="I3344" s="211"/>
      <c r="J3344" s="211"/>
      <c r="K3344" s="211"/>
      <c r="L3344" s="211"/>
      <c r="M3344" s="211"/>
      <c r="N3344" s="211"/>
      <c r="O3344" s="211"/>
      <c r="P3344" s="211"/>
    </row>
    <row r="3345" spans="1:16" x14ac:dyDescent="0.25">
      <c r="A3345" s="189" t="s">
        <v>9791</v>
      </c>
      <c r="B3345" s="189" t="s">
        <v>9796</v>
      </c>
      <c r="C3345" s="189" t="s">
        <v>358</v>
      </c>
      <c r="D3345" t="s">
        <v>343</v>
      </c>
      <c r="E3345" t="s">
        <v>6106</v>
      </c>
      <c r="F3345" s="42" t="s">
        <v>170</v>
      </c>
      <c r="H3345" s="211"/>
      <c r="I3345" s="211"/>
      <c r="J3345" s="211"/>
      <c r="K3345" s="211"/>
      <c r="L3345" s="211"/>
      <c r="M3345" s="211"/>
      <c r="N3345" s="211"/>
      <c r="O3345" s="211"/>
      <c r="P3345" s="211"/>
    </row>
    <row r="3346" spans="1:16" x14ac:dyDescent="0.25">
      <c r="A3346" s="189" t="s">
        <v>9791</v>
      </c>
      <c r="B3346" s="189" t="s">
        <v>9797</v>
      </c>
      <c r="C3346" s="189" t="s">
        <v>358</v>
      </c>
      <c r="D3346" t="s">
        <v>326</v>
      </c>
      <c r="E3346" t="s">
        <v>327</v>
      </c>
      <c r="F3346" s="42" t="s">
        <v>170</v>
      </c>
      <c r="H3346" s="211"/>
      <c r="I3346" s="211"/>
      <c r="J3346" s="211"/>
      <c r="K3346" s="211"/>
      <c r="L3346" s="211"/>
      <c r="M3346" s="211"/>
      <c r="N3346" s="211"/>
      <c r="O3346" s="211"/>
      <c r="P3346" s="211"/>
    </row>
    <row r="3347" spans="1:16" x14ac:dyDescent="0.25">
      <c r="A3347" s="189" t="s">
        <v>9791</v>
      </c>
      <c r="B3347" s="189" t="s">
        <v>9798</v>
      </c>
      <c r="C3347" s="189" t="s">
        <v>358</v>
      </c>
      <c r="D3347" t="s">
        <v>296</v>
      </c>
      <c r="E3347" t="s">
        <v>336</v>
      </c>
      <c r="F3347" s="42" t="s">
        <v>170</v>
      </c>
      <c r="H3347" s="211"/>
      <c r="I3347" s="211"/>
      <c r="J3347" s="211"/>
      <c r="K3347" s="211"/>
      <c r="L3347" s="211"/>
      <c r="M3347" s="211"/>
      <c r="N3347" s="211"/>
      <c r="O3347" s="211"/>
      <c r="P3347" s="211"/>
    </row>
    <row r="3348" spans="1:16" x14ac:dyDescent="0.25">
      <c r="A3348" s="189" t="s">
        <v>9791</v>
      </c>
      <c r="B3348" s="189" t="s">
        <v>9799</v>
      </c>
      <c r="C3348" s="189" t="s">
        <v>358</v>
      </c>
      <c r="D3348" t="s">
        <v>328</v>
      </c>
      <c r="E3348" t="s">
        <v>329</v>
      </c>
      <c r="F3348" s="42" t="s">
        <v>170</v>
      </c>
      <c r="H3348" s="211"/>
      <c r="I3348" s="211"/>
      <c r="J3348" s="211"/>
      <c r="K3348" s="211"/>
      <c r="L3348" s="211"/>
      <c r="M3348" s="211"/>
      <c r="N3348" s="211"/>
      <c r="O3348" s="211"/>
      <c r="P3348" s="211"/>
    </row>
    <row r="3349" spans="1:16" x14ac:dyDescent="0.25">
      <c r="A3349" s="189" t="s">
        <v>9791</v>
      </c>
      <c r="B3349" s="189" t="s">
        <v>9800</v>
      </c>
      <c r="C3349" s="189" t="s">
        <v>358</v>
      </c>
      <c r="D3349" t="s">
        <v>328</v>
      </c>
      <c r="E3349" t="s">
        <v>329</v>
      </c>
      <c r="F3349" s="42" t="s">
        <v>170</v>
      </c>
      <c r="H3349" s="211"/>
      <c r="I3349" s="211"/>
      <c r="J3349" s="211"/>
      <c r="K3349" s="211"/>
      <c r="L3349" s="211"/>
      <c r="M3349" s="211"/>
      <c r="N3349" s="211"/>
      <c r="O3349" s="211"/>
      <c r="P3349" s="211"/>
    </row>
    <row r="3350" spans="1:16" x14ac:dyDescent="0.25">
      <c r="A3350" s="189" t="s">
        <v>9791</v>
      </c>
      <c r="B3350" s="189" t="s">
        <v>9801</v>
      </c>
      <c r="C3350" s="189" t="s">
        <v>358</v>
      </c>
      <c r="D3350" t="s">
        <v>292</v>
      </c>
      <c r="E3350" t="s">
        <v>293</v>
      </c>
      <c r="F3350" s="42" t="s">
        <v>170</v>
      </c>
      <c r="H3350" s="211"/>
      <c r="I3350" s="211"/>
      <c r="J3350" s="211"/>
      <c r="K3350" s="211"/>
      <c r="L3350" s="211"/>
      <c r="M3350" s="211"/>
      <c r="N3350" s="211"/>
      <c r="O3350" s="211"/>
      <c r="P3350" s="211"/>
    </row>
    <row r="3351" spans="1:16" x14ac:dyDescent="0.25">
      <c r="A3351" s="189" t="s">
        <v>9791</v>
      </c>
      <c r="B3351" s="189" t="s">
        <v>9802</v>
      </c>
      <c r="C3351" s="189" t="s">
        <v>358</v>
      </c>
      <c r="D3351" t="s">
        <v>339</v>
      </c>
      <c r="E3351" t="s">
        <v>340</v>
      </c>
      <c r="F3351" s="42" t="s">
        <v>170</v>
      </c>
      <c r="H3351" s="211"/>
      <c r="I3351" s="211"/>
      <c r="J3351" s="211"/>
      <c r="K3351" s="211"/>
      <c r="L3351" s="211"/>
      <c r="M3351" s="211"/>
      <c r="N3351" s="211"/>
      <c r="O3351" s="211"/>
      <c r="P3351" s="211"/>
    </row>
    <row r="3352" spans="1:16" x14ac:dyDescent="0.25">
      <c r="A3352" s="189" t="s">
        <v>9791</v>
      </c>
      <c r="B3352" s="189" t="s">
        <v>9803</v>
      </c>
      <c r="C3352" s="189" t="s">
        <v>358</v>
      </c>
      <c r="D3352" t="s">
        <v>6100</v>
      </c>
      <c r="E3352" t="s">
        <v>6101</v>
      </c>
      <c r="F3352" s="42" t="s">
        <v>170</v>
      </c>
      <c r="H3352" s="211"/>
      <c r="I3352" s="211"/>
      <c r="J3352" s="211"/>
      <c r="K3352" s="211"/>
      <c r="L3352" s="211"/>
      <c r="M3352" s="211"/>
      <c r="N3352" s="211"/>
      <c r="O3352" s="211"/>
      <c r="P3352" s="211"/>
    </row>
    <row r="3353" spans="1:16" x14ac:dyDescent="0.25">
      <c r="A3353" s="189" t="s">
        <v>9791</v>
      </c>
      <c r="B3353" s="189" t="s">
        <v>9804</v>
      </c>
      <c r="C3353" s="189" t="s">
        <v>358</v>
      </c>
      <c r="D3353" t="s">
        <v>339</v>
      </c>
      <c r="E3353" t="s">
        <v>340</v>
      </c>
      <c r="F3353" s="42" t="s">
        <v>170</v>
      </c>
      <c r="H3353" s="211"/>
      <c r="I3353" s="211"/>
      <c r="J3353" s="211"/>
      <c r="K3353" s="211"/>
      <c r="L3353" s="211"/>
      <c r="M3353" s="211"/>
      <c r="N3353" s="211"/>
      <c r="O3353" s="211"/>
      <c r="P3353" s="211"/>
    </row>
    <row r="3354" spans="1:16" x14ac:dyDescent="0.25">
      <c r="A3354" s="189" t="s">
        <v>9791</v>
      </c>
      <c r="B3354" s="189" t="s">
        <v>9805</v>
      </c>
      <c r="C3354" s="189" t="s">
        <v>358</v>
      </c>
      <c r="D3354" t="s">
        <v>334</v>
      </c>
      <c r="E3354" t="s">
        <v>335</v>
      </c>
      <c r="F3354" s="42" t="s">
        <v>170</v>
      </c>
      <c r="H3354" s="211"/>
      <c r="I3354" s="211"/>
      <c r="J3354" s="211"/>
      <c r="K3354" s="211"/>
      <c r="L3354" s="211"/>
      <c r="M3354" s="211"/>
      <c r="N3354" s="211"/>
      <c r="O3354" s="211"/>
      <c r="P3354" s="211"/>
    </row>
    <row r="3355" spans="1:16" x14ac:dyDescent="0.25">
      <c r="A3355" s="189" t="s">
        <v>9791</v>
      </c>
      <c r="B3355" s="189" t="s">
        <v>9806</v>
      </c>
      <c r="C3355" s="189" t="s">
        <v>358</v>
      </c>
      <c r="D3355" t="s">
        <v>421</v>
      </c>
      <c r="E3355" t="s">
        <v>422</v>
      </c>
      <c r="F3355" s="42" t="s">
        <v>118</v>
      </c>
      <c r="H3355" s="211"/>
      <c r="I3355" s="211"/>
      <c r="J3355" s="211"/>
      <c r="K3355" s="211"/>
      <c r="L3355" s="211"/>
      <c r="M3355" s="211"/>
      <c r="N3355" s="211"/>
      <c r="O3355" s="211"/>
      <c r="P3355" s="211"/>
    </row>
    <row r="3356" spans="1:16" x14ac:dyDescent="0.25">
      <c r="A3356" s="189" t="s">
        <v>9791</v>
      </c>
      <c r="B3356" s="189" t="s">
        <v>9807</v>
      </c>
      <c r="C3356" s="189" t="s">
        <v>358</v>
      </c>
      <c r="D3356" t="s">
        <v>296</v>
      </c>
      <c r="E3356" t="s">
        <v>336</v>
      </c>
      <c r="F3356" s="42" t="s">
        <v>170</v>
      </c>
      <c r="H3356" s="211"/>
      <c r="I3356" s="211"/>
      <c r="J3356" s="211"/>
      <c r="K3356" s="211"/>
      <c r="L3356" s="211"/>
      <c r="M3356" s="211"/>
      <c r="N3356" s="211"/>
      <c r="O3356" s="211"/>
      <c r="P3356" s="211"/>
    </row>
    <row r="3357" spans="1:16" x14ac:dyDescent="0.25">
      <c r="A3357" s="189" t="s">
        <v>9791</v>
      </c>
      <c r="B3357" s="189" t="s">
        <v>9808</v>
      </c>
      <c r="C3357" s="189" t="s">
        <v>358</v>
      </c>
      <c r="D3357" t="s">
        <v>332</v>
      </c>
      <c r="E3357" t="s">
        <v>333</v>
      </c>
      <c r="F3357" s="42" t="s">
        <v>170</v>
      </c>
      <c r="H3357" s="211"/>
      <c r="I3357" s="211"/>
      <c r="J3357" s="211"/>
      <c r="K3357" s="211"/>
      <c r="L3357" s="211"/>
      <c r="M3357" s="211"/>
      <c r="N3357" s="211"/>
      <c r="O3357" s="211"/>
      <c r="P3357" s="211"/>
    </row>
    <row r="3358" spans="1:16" x14ac:dyDescent="0.25">
      <c r="A3358" s="189" t="s">
        <v>9791</v>
      </c>
      <c r="B3358" s="189" t="s">
        <v>9809</v>
      </c>
      <c r="C3358" s="189" t="s">
        <v>358</v>
      </c>
      <c r="D3358" t="s">
        <v>296</v>
      </c>
      <c r="E3358" t="s">
        <v>336</v>
      </c>
      <c r="F3358" s="42" t="s">
        <v>170</v>
      </c>
      <c r="H3358" s="211"/>
      <c r="I3358" s="211"/>
      <c r="J3358" s="211"/>
      <c r="K3358" s="211"/>
      <c r="L3358" s="211"/>
      <c r="M3358" s="211"/>
      <c r="N3358" s="211"/>
      <c r="O3358" s="211"/>
      <c r="P3358" s="211"/>
    </row>
    <row r="3359" spans="1:16" x14ac:dyDescent="0.25">
      <c r="A3359" s="189" t="s">
        <v>9791</v>
      </c>
      <c r="B3359" s="189" t="s">
        <v>9810</v>
      </c>
      <c r="C3359" s="189" t="s">
        <v>358</v>
      </c>
      <c r="D3359" t="s">
        <v>339</v>
      </c>
      <c r="E3359" t="s">
        <v>340</v>
      </c>
      <c r="F3359" s="42" t="s">
        <v>170</v>
      </c>
      <c r="H3359" s="211"/>
      <c r="I3359" s="211"/>
      <c r="J3359" s="211"/>
      <c r="K3359" s="211"/>
      <c r="L3359" s="211"/>
      <c r="M3359" s="211"/>
      <c r="N3359" s="211"/>
      <c r="O3359" s="211"/>
      <c r="P3359" s="211"/>
    </row>
    <row r="3360" spans="1:16" x14ac:dyDescent="0.25">
      <c r="A3360" s="189" t="s">
        <v>9791</v>
      </c>
      <c r="B3360" s="189" t="s">
        <v>9811</v>
      </c>
      <c r="C3360" s="189" t="s">
        <v>358</v>
      </c>
      <c r="D3360" t="s">
        <v>296</v>
      </c>
      <c r="E3360" t="s">
        <v>336</v>
      </c>
      <c r="F3360" s="42" t="s">
        <v>170</v>
      </c>
      <c r="H3360" s="211"/>
      <c r="I3360" s="211"/>
      <c r="J3360" s="211"/>
      <c r="K3360" s="211"/>
      <c r="L3360" s="211"/>
      <c r="M3360" s="211"/>
      <c r="N3360" s="211"/>
      <c r="O3360" s="211"/>
      <c r="P3360" s="211"/>
    </row>
    <row r="3361" spans="1:16" x14ac:dyDescent="0.25">
      <c r="A3361" s="189" t="s">
        <v>9791</v>
      </c>
      <c r="B3361" s="189" t="s">
        <v>9812</v>
      </c>
      <c r="C3361" s="189" t="s">
        <v>358</v>
      </c>
      <c r="D3361" t="s">
        <v>296</v>
      </c>
      <c r="E3361" t="s">
        <v>336</v>
      </c>
      <c r="F3361" s="42" t="s">
        <v>170</v>
      </c>
      <c r="H3361" s="211"/>
      <c r="I3361" s="211"/>
      <c r="J3361" s="211"/>
      <c r="K3361" s="211"/>
      <c r="L3361" s="211"/>
      <c r="M3361" s="211"/>
      <c r="N3361" s="211"/>
      <c r="O3361" s="211"/>
      <c r="P3361" s="211"/>
    </row>
    <row r="3362" spans="1:16" x14ac:dyDescent="0.25">
      <c r="A3362" s="189" t="s">
        <v>9791</v>
      </c>
      <c r="B3362" s="189" t="s">
        <v>9813</v>
      </c>
      <c r="C3362" s="189" t="s">
        <v>358</v>
      </c>
      <c r="D3362" t="s">
        <v>3811</v>
      </c>
      <c r="E3362" t="s">
        <v>3815</v>
      </c>
      <c r="F3362" s="42" t="s">
        <v>118</v>
      </c>
      <c r="H3362" s="211"/>
      <c r="I3362" s="211"/>
      <c r="J3362" s="211"/>
      <c r="K3362" s="211"/>
      <c r="L3362" s="211"/>
      <c r="M3362" s="211"/>
      <c r="N3362" s="211"/>
      <c r="O3362" s="211"/>
      <c r="P3362" s="211"/>
    </row>
    <row r="3363" spans="1:16" x14ac:dyDescent="0.25">
      <c r="A3363" s="189" t="s">
        <v>9791</v>
      </c>
      <c r="B3363" s="189" t="s">
        <v>9814</v>
      </c>
      <c r="C3363" s="189" t="s">
        <v>358</v>
      </c>
      <c r="D3363" t="s">
        <v>341</v>
      </c>
      <c r="E3363" t="s">
        <v>342</v>
      </c>
      <c r="F3363" s="42" t="s">
        <v>170</v>
      </c>
      <c r="H3363" s="211"/>
      <c r="I3363" s="211"/>
      <c r="J3363" s="211"/>
      <c r="K3363" s="211"/>
      <c r="L3363" s="211"/>
      <c r="M3363" s="211"/>
      <c r="N3363" s="211"/>
      <c r="O3363" s="211"/>
      <c r="P3363" s="211"/>
    </row>
    <row r="3364" spans="1:16" x14ac:dyDescent="0.25">
      <c r="A3364" s="189" t="s">
        <v>9791</v>
      </c>
      <c r="B3364" s="189" t="s">
        <v>9815</v>
      </c>
      <c r="C3364" s="189" t="s">
        <v>358</v>
      </c>
      <c r="D3364" t="s">
        <v>343</v>
      </c>
      <c r="E3364" t="s">
        <v>6106</v>
      </c>
      <c r="F3364" s="42" t="s">
        <v>170</v>
      </c>
      <c r="H3364" s="211"/>
      <c r="I3364" s="211"/>
      <c r="J3364" s="211"/>
      <c r="K3364" s="211"/>
      <c r="L3364" s="211"/>
      <c r="M3364" s="211"/>
      <c r="N3364" s="211"/>
      <c r="O3364" s="211"/>
      <c r="P3364" s="211"/>
    </row>
    <row r="3365" spans="1:16" x14ac:dyDescent="0.25">
      <c r="A3365" s="189" t="s">
        <v>9791</v>
      </c>
      <c r="B3365" s="189" t="s">
        <v>9816</v>
      </c>
      <c r="C3365" s="189" t="s">
        <v>358</v>
      </c>
      <c r="D3365" t="s">
        <v>3811</v>
      </c>
      <c r="E3365" t="s">
        <v>3815</v>
      </c>
      <c r="F3365" s="42" t="s">
        <v>118</v>
      </c>
      <c r="H3365" s="211"/>
      <c r="I3365" s="211"/>
      <c r="J3365" s="211"/>
      <c r="K3365" s="211"/>
      <c r="L3365" s="211"/>
      <c r="M3365" s="211"/>
      <c r="N3365" s="211"/>
      <c r="O3365" s="211"/>
      <c r="P3365" s="211"/>
    </row>
    <row r="3366" spans="1:16" x14ac:dyDescent="0.25">
      <c r="A3366" s="189" t="s">
        <v>9791</v>
      </c>
      <c r="B3366" s="189" t="s">
        <v>9817</v>
      </c>
      <c r="C3366" s="189" t="s">
        <v>358</v>
      </c>
      <c r="D3366" t="s">
        <v>294</v>
      </c>
      <c r="E3366" t="s">
        <v>298</v>
      </c>
      <c r="F3366" s="42" t="s">
        <v>170</v>
      </c>
      <c r="H3366" s="211"/>
      <c r="I3366" s="211"/>
      <c r="J3366" s="211"/>
      <c r="K3366" s="211"/>
      <c r="L3366" s="211"/>
      <c r="M3366" s="211"/>
      <c r="N3366" s="211"/>
      <c r="O3366" s="211"/>
      <c r="P3366" s="211"/>
    </row>
    <row r="3367" spans="1:16" x14ac:dyDescent="0.25">
      <c r="A3367" s="189" t="s">
        <v>9791</v>
      </c>
      <c r="B3367" s="189" t="s">
        <v>9818</v>
      </c>
      <c r="C3367" s="189" t="s">
        <v>358</v>
      </c>
      <c r="D3367" t="s">
        <v>294</v>
      </c>
      <c r="E3367" t="s">
        <v>298</v>
      </c>
      <c r="F3367" s="42" t="s">
        <v>170</v>
      </c>
      <c r="H3367" s="211"/>
      <c r="I3367" s="211"/>
      <c r="J3367" s="211"/>
      <c r="K3367" s="211"/>
      <c r="L3367" s="211"/>
      <c r="M3367" s="211"/>
      <c r="N3367" s="211"/>
      <c r="O3367" s="211"/>
      <c r="P3367" s="211"/>
    </row>
    <row r="3368" spans="1:16" x14ac:dyDescent="0.25">
      <c r="A3368" s="189" t="s">
        <v>9791</v>
      </c>
      <c r="B3368" s="189" t="s">
        <v>9819</v>
      </c>
      <c r="C3368" s="189" t="s">
        <v>358</v>
      </c>
      <c r="D3368" t="s">
        <v>341</v>
      </c>
      <c r="E3368" t="s">
        <v>342</v>
      </c>
      <c r="F3368" s="42" t="s">
        <v>170</v>
      </c>
      <c r="H3368" s="211"/>
      <c r="I3368" s="211"/>
      <c r="J3368" s="211"/>
      <c r="K3368" s="211"/>
      <c r="L3368" s="211"/>
      <c r="M3368" s="211"/>
      <c r="N3368" s="211"/>
      <c r="O3368" s="211"/>
      <c r="P3368" s="211"/>
    </row>
    <row r="3369" spans="1:16" x14ac:dyDescent="0.25">
      <c r="A3369" s="189" t="s">
        <v>9791</v>
      </c>
      <c r="B3369" s="189" t="s">
        <v>9820</v>
      </c>
      <c r="C3369" s="189" t="s">
        <v>358</v>
      </c>
      <c r="D3369" t="s">
        <v>328</v>
      </c>
      <c r="E3369" t="s">
        <v>329</v>
      </c>
      <c r="F3369" s="42" t="s">
        <v>170</v>
      </c>
      <c r="H3369" s="211"/>
      <c r="I3369" s="211"/>
      <c r="J3369" s="211"/>
      <c r="K3369" s="211"/>
      <c r="L3369" s="211"/>
      <c r="M3369" s="211"/>
      <c r="N3369" s="211"/>
      <c r="O3369" s="211"/>
      <c r="P3369" s="211"/>
    </row>
    <row r="3370" spans="1:16" x14ac:dyDescent="0.25">
      <c r="A3370" s="189" t="s">
        <v>9791</v>
      </c>
      <c r="B3370" s="189" t="s">
        <v>9821</v>
      </c>
      <c r="C3370" s="189" t="s">
        <v>358</v>
      </c>
      <c r="D3370" t="s">
        <v>326</v>
      </c>
      <c r="E3370" t="s">
        <v>327</v>
      </c>
      <c r="F3370" s="42" t="s">
        <v>170</v>
      </c>
      <c r="H3370" s="211"/>
      <c r="I3370" s="211"/>
      <c r="J3370" s="211"/>
      <c r="K3370" s="211"/>
      <c r="L3370" s="211"/>
      <c r="M3370" s="211"/>
      <c r="N3370" s="211"/>
      <c r="O3370" s="211"/>
      <c r="P3370" s="211"/>
    </row>
    <row r="3371" spans="1:16" x14ac:dyDescent="0.25">
      <c r="A3371" s="189" t="s">
        <v>9791</v>
      </c>
      <c r="B3371" s="189" t="s">
        <v>9822</v>
      </c>
      <c r="C3371" s="189" t="s">
        <v>358</v>
      </c>
      <c r="D3371" t="s">
        <v>301</v>
      </c>
      <c r="E3371" t="s">
        <v>344</v>
      </c>
      <c r="F3371" s="42" t="s">
        <v>170</v>
      </c>
      <c r="H3371" s="211"/>
      <c r="I3371" s="211"/>
      <c r="J3371" s="211"/>
      <c r="K3371" s="211"/>
      <c r="L3371" s="211"/>
      <c r="M3371" s="211"/>
      <c r="N3371" s="211"/>
      <c r="O3371" s="211"/>
      <c r="P3371" s="211"/>
    </row>
    <row r="3372" spans="1:16" x14ac:dyDescent="0.25">
      <c r="A3372" s="189" t="s">
        <v>9791</v>
      </c>
      <c r="B3372" s="189" t="s">
        <v>9823</v>
      </c>
      <c r="C3372" s="189" t="s">
        <v>358</v>
      </c>
      <c r="D3372" t="s">
        <v>296</v>
      </c>
      <c r="E3372" t="s">
        <v>336</v>
      </c>
      <c r="F3372" s="42" t="s">
        <v>170</v>
      </c>
      <c r="H3372" s="211"/>
      <c r="I3372" s="211"/>
      <c r="J3372" s="211"/>
      <c r="K3372" s="211"/>
      <c r="L3372" s="211"/>
      <c r="M3372" s="211"/>
      <c r="N3372" s="211"/>
      <c r="O3372" s="211"/>
      <c r="P3372" s="211"/>
    </row>
    <row r="3373" spans="1:16" x14ac:dyDescent="0.25">
      <c r="A3373" s="189" t="s">
        <v>9791</v>
      </c>
      <c r="B3373" s="189" t="s">
        <v>9824</v>
      </c>
      <c r="C3373" s="189" t="s">
        <v>358</v>
      </c>
      <c r="D3373" t="s">
        <v>334</v>
      </c>
      <c r="E3373" t="s">
        <v>335</v>
      </c>
      <c r="F3373" s="42" t="s">
        <v>170</v>
      </c>
      <c r="H3373" s="211"/>
      <c r="I3373" s="211"/>
      <c r="J3373" s="211"/>
      <c r="K3373" s="211"/>
      <c r="L3373" s="211"/>
      <c r="M3373" s="211"/>
      <c r="N3373" s="211"/>
      <c r="O3373" s="211"/>
      <c r="P3373" s="211"/>
    </row>
    <row r="3374" spans="1:16" x14ac:dyDescent="0.25">
      <c r="A3374" s="189" t="s">
        <v>9791</v>
      </c>
      <c r="B3374" s="189" t="s">
        <v>9825</v>
      </c>
      <c r="C3374" s="189" t="s">
        <v>358</v>
      </c>
      <c r="D3374" t="s">
        <v>337</v>
      </c>
      <c r="E3374" t="s">
        <v>338</v>
      </c>
      <c r="F3374" s="42" t="s">
        <v>170</v>
      </c>
      <c r="H3374" s="211"/>
      <c r="I3374" s="211"/>
      <c r="J3374" s="211"/>
      <c r="K3374" s="211"/>
      <c r="L3374" s="211"/>
      <c r="M3374" s="211"/>
      <c r="N3374" s="211"/>
      <c r="O3374" s="211"/>
      <c r="P3374" s="211"/>
    </row>
    <row r="3375" spans="1:16" x14ac:dyDescent="0.25">
      <c r="A3375" s="189" t="s">
        <v>9791</v>
      </c>
      <c r="B3375" s="189" t="s">
        <v>9826</v>
      </c>
      <c r="C3375" s="189" t="s">
        <v>358</v>
      </c>
      <c r="D3375" t="s">
        <v>328</v>
      </c>
      <c r="E3375" t="s">
        <v>329</v>
      </c>
      <c r="F3375" s="42" t="s">
        <v>170</v>
      </c>
      <c r="H3375" s="211"/>
      <c r="I3375" s="211"/>
      <c r="J3375" s="211"/>
      <c r="K3375" s="211"/>
      <c r="L3375" s="211"/>
      <c r="M3375" s="211"/>
      <c r="N3375" s="211"/>
      <c r="O3375" s="211"/>
      <c r="P3375" s="211"/>
    </row>
    <row r="3376" spans="1:16" x14ac:dyDescent="0.25">
      <c r="A3376" s="189" t="s">
        <v>9791</v>
      </c>
      <c r="B3376" s="189" t="s">
        <v>9827</v>
      </c>
      <c r="C3376" s="189" t="s">
        <v>358</v>
      </c>
      <c r="D3376" t="s">
        <v>292</v>
      </c>
      <c r="E3376" t="s">
        <v>293</v>
      </c>
      <c r="F3376" s="42" t="s">
        <v>170</v>
      </c>
      <c r="H3376" s="211"/>
      <c r="I3376" s="211"/>
      <c r="J3376" s="211"/>
      <c r="K3376" s="211"/>
      <c r="L3376" s="211"/>
      <c r="M3376" s="211"/>
      <c r="N3376" s="211"/>
      <c r="O3376" s="211"/>
      <c r="P3376" s="211"/>
    </row>
    <row r="3377" spans="1:16" x14ac:dyDescent="0.25">
      <c r="A3377" s="189" t="s">
        <v>9791</v>
      </c>
      <c r="B3377" s="189" t="s">
        <v>9828</v>
      </c>
      <c r="C3377" s="189" t="s">
        <v>358</v>
      </c>
      <c r="D3377" t="s">
        <v>332</v>
      </c>
      <c r="E3377" t="s">
        <v>333</v>
      </c>
      <c r="F3377" s="42" t="s">
        <v>170</v>
      </c>
      <c r="H3377" s="211"/>
      <c r="I3377" s="211"/>
      <c r="J3377" s="211"/>
      <c r="K3377" s="211"/>
      <c r="L3377" s="211"/>
      <c r="M3377" s="211"/>
      <c r="N3377" s="211"/>
      <c r="O3377" s="211"/>
      <c r="P3377" s="211"/>
    </row>
    <row r="3378" spans="1:16" x14ac:dyDescent="0.25">
      <c r="A3378" s="189" t="s">
        <v>9791</v>
      </c>
      <c r="B3378" s="189" t="s">
        <v>9829</v>
      </c>
      <c r="C3378" s="189" t="s">
        <v>358</v>
      </c>
      <c r="D3378" t="s">
        <v>343</v>
      </c>
      <c r="E3378" t="s">
        <v>6106</v>
      </c>
      <c r="F3378" s="42" t="s">
        <v>170</v>
      </c>
      <c r="H3378" s="211"/>
      <c r="I3378" s="211"/>
      <c r="J3378" s="211"/>
      <c r="K3378" s="211"/>
      <c r="L3378" s="211"/>
      <c r="M3378" s="211"/>
      <c r="N3378" s="211"/>
      <c r="O3378" s="211"/>
      <c r="P3378" s="211"/>
    </row>
    <row r="3379" spans="1:16" x14ac:dyDescent="0.25">
      <c r="A3379" s="189" t="s">
        <v>9791</v>
      </c>
      <c r="B3379" s="189" t="s">
        <v>9830</v>
      </c>
      <c r="C3379" s="189" t="s">
        <v>358</v>
      </c>
      <c r="D3379" t="s">
        <v>332</v>
      </c>
      <c r="E3379" t="s">
        <v>333</v>
      </c>
      <c r="F3379" s="42" t="s">
        <v>170</v>
      </c>
      <c r="H3379" s="211"/>
      <c r="I3379" s="211"/>
      <c r="J3379" s="211"/>
      <c r="K3379" s="211"/>
      <c r="L3379" s="211"/>
      <c r="M3379" s="211"/>
      <c r="N3379" s="211"/>
      <c r="O3379" s="211"/>
      <c r="P3379" s="211"/>
    </row>
    <row r="3380" spans="1:16" x14ac:dyDescent="0.25">
      <c r="A3380" s="189" t="s">
        <v>9791</v>
      </c>
      <c r="B3380" s="189" t="s">
        <v>9831</v>
      </c>
      <c r="C3380" s="189" t="s">
        <v>358</v>
      </c>
      <c r="D3380" t="s">
        <v>345</v>
      </c>
      <c r="E3380" t="s">
        <v>346</v>
      </c>
      <c r="F3380" s="42" t="s">
        <v>170</v>
      </c>
      <c r="H3380" s="211"/>
      <c r="I3380" s="211"/>
      <c r="J3380" s="211"/>
      <c r="K3380" s="211"/>
      <c r="L3380" s="211"/>
      <c r="M3380" s="211"/>
      <c r="N3380" s="211"/>
      <c r="O3380" s="211"/>
      <c r="P3380" s="211"/>
    </row>
    <row r="3381" spans="1:16" x14ac:dyDescent="0.25">
      <c r="A3381" s="189" t="s">
        <v>9791</v>
      </c>
      <c r="B3381" s="189" t="s">
        <v>9832</v>
      </c>
      <c r="C3381" s="189" t="s">
        <v>358</v>
      </c>
      <c r="D3381" t="s">
        <v>3811</v>
      </c>
      <c r="E3381" t="s">
        <v>3815</v>
      </c>
      <c r="F3381" s="42" t="s">
        <v>118</v>
      </c>
      <c r="H3381" s="211"/>
      <c r="I3381" s="211"/>
      <c r="J3381" s="211"/>
      <c r="K3381" s="211"/>
      <c r="L3381" s="211"/>
      <c r="M3381" s="211"/>
      <c r="N3381" s="211"/>
      <c r="O3381" s="211"/>
      <c r="P3381" s="211"/>
    </row>
    <row r="3382" spans="1:16" x14ac:dyDescent="0.25">
      <c r="A3382" s="189" t="s">
        <v>9791</v>
      </c>
      <c r="B3382" s="189" t="s">
        <v>9833</v>
      </c>
      <c r="C3382" s="189" t="s">
        <v>358</v>
      </c>
      <c r="D3382" t="s">
        <v>296</v>
      </c>
      <c r="E3382" t="s">
        <v>336</v>
      </c>
      <c r="F3382" s="42" t="s">
        <v>170</v>
      </c>
      <c r="H3382" s="211"/>
      <c r="I3382" s="211"/>
      <c r="J3382" s="211"/>
      <c r="K3382" s="211"/>
      <c r="L3382" s="211"/>
      <c r="M3382" s="211"/>
      <c r="N3382" s="211"/>
      <c r="O3382" s="211"/>
      <c r="P3382" s="211"/>
    </row>
    <row r="3383" spans="1:16" x14ac:dyDescent="0.25">
      <c r="A3383" s="189" t="s">
        <v>9791</v>
      </c>
      <c r="B3383" s="189" t="s">
        <v>9834</v>
      </c>
      <c r="C3383" s="189" t="s">
        <v>358</v>
      </c>
      <c r="D3383" t="s">
        <v>330</v>
      </c>
      <c r="E3383" t="s">
        <v>331</v>
      </c>
      <c r="F3383" s="42" t="s">
        <v>170</v>
      </c>
      <c r="H3383" s="211"/>
      <c r="I3383" s="211"/>
      <c r="J3383" s="211"/>
      <c r="K3383" s="211"/>
      <c r="L3383" s="211"/>
      <c r="M3383" s="211"/>
      <c r="N3383" s="211"/>
      <c r="O3383" s="211"/>
      <c r="P3383" s="211"/>
    </row>
    <row r="3384" spans="1:16" x14ac:dyDescent="0.25">
      <c r="A3384" s="189" t="s">
        <v>9791</v>
      </c>
      <c r="B3384" s="189" t="s">
        <v>9835</v>
      </c>
      <c r="C3384" s="189" t="s">
        <v>358</v>
      </c>
      <c r="D3384" t="s">
        <v>415</v>
      </c>
      <c r="E3384" t="s">
        <v>416</v>
      </c>
      <c r="F3384" s="42" t="s">
        <v>118</v>
      </c>
      <c r="H3384" s="211"/>
      <c r="I3384" s="211"/>
      <c r="J3384" s="211"/>
      <c r="K3384" s="211"/>
      <c r="L3384" s="211"/>
      <c r="M3384" s="211"/>
      <c r="N3384" s="211"/>
      <c r="O3384" s="211"/>
      <c r="P3384" s="211"/>
    </row>
    <row r="3385" spans="1:16" x14ac:dyDescent="0.25">
      <c r="A3385" s="189" t="s">
        <v>9791</v>
      </c>
      <c r="B3385" s="189" t="s">
        <v>9836</v>
      </c>
      <c r="C3385" s="189" t="s">
        <v>358</v>
      </c>
      <c r="D3385" t="s">
        <v>337</v>
      </c>
      <c r="E3385" t="s">
        <v>338</v>
      </c>
      <c r="F3385" s="42" t="s">
        <v>170</v>
      </c>
      <c r="H3385" s="211"/>
      <c r="I3385" s="211"/>
      <c r="J3385" s="211"/>
      <c r="K3385" s="211"/>
      <c r="L3385" s="211"/>
      <c r="M3385" s="211"/>
      <c r="N3385" s="211"/>
      <c r="O3385" s="211"/>
      <c r="P3385" s="211"/>
    </row>
    <row r="3386" spans="1:16" x14ac:dyDescent="0.25">
      <c r="A3386" s="189" t="s">
        <v>9791</v>
      </c>
      <c r="B3386" s="189" t="s">
        <v>9837</v>
      </c>
      <c r="C3386" s="189" t="s">
        <v>358</v>
      </c>
      <c r="D3386" t="s">
        <v>6093</v>
      </c>
      <c r="E3386" t="s">
        <v>6094</v>
      </c>
      <c r="F3386" s="42" t="s">
        <v>170</v>
      </c>
      <c r="H3386" s="211"/>
      <c r="I3386" s="211"/>
      <c r="J3386" s="211"/>
      <c r="K3386" s="211"/>
      <c r="L3386" s="211"/>
      <c r="M3386" s="211"/>
      <c r="N3386" s="211"/>
      <c r="O3386" s="211"/>
      <c r="P3386" s="211"/>
    </row>
    <row r="3387" spans="1:16" x14ac:dyDescent="0.25">
      <c r="A3387" s="189" t="s">
        <v>9791</v>
      </c>
      <c r="B3387" s="189" t="s">
        <v>9838</v>
      </c>
      <c r="C3387" s="189" t="s">
        <v>358</v>
      </c>
      <c r="D3387" t="s">
        <v>296</v>
      </c>
      <c r="E3387" t="s">
        <v>336</v>
      </c>
      <c r="F3387" s="42" t="s">
        <v>170</v>
      </c>
      <c r="H3387" s="211"/>
      <c r="I3387" s="211"/>
      <c r="J3387" s="211"/>
      <c r="K3387" s="211"/>
      <c r="L3387" s="211"/>
      <c r="M3387" s="211"/>
      <c r="N3387" s="211"/>
      <c r="O3387" s="211"/>
      <c r="P3387" s="211"/>
    </row>
    <row r="3388" spans="1:16" x14ac:dyDescent="0.25">
      <c r="A3388" s="189" t="s">
        <v>9791</v>
      </c>
      <c r="B3388" s="189" t="s">
        <v>9839</v>
      </c>
      <c r="C3388" s="189" t="s">
        <v>358</v>
      </c>
      <c r="D3388" t="s">
        <v>328</v>
      </c>
      <c r="E3388" t="s">
        <v>329</v>
      </c>
      <c r="F3388" s="42" t="s">
        <v>170</v>
      </c>
      <c r="H3388" s="211"/>
      <c r="I3388" s="211"/>
      <c r="J3388" s="211"/>
      <c r="K3388" s="211"/>
      <c r="L3388" s="211"/>
      <c r="M3388" s="211"/>
      <c r="N3388" s="211"/>
      <c r="O3388" s="211"/>
      <c r="P3388" s="211"/>
    </row>
    <row r="3389" spans="1:16" x14ac:dyDescent="0.25">
      <c r="A3389" s="189" t="s">
        <v>9791</v>
      </c>
      <c r="B3389" s="189" t="s">
        <v>9840</v>
      </c>
      <c r="C3389" s="189" t="s">
        <v>358</v>
      </c>
      <c r="D3389" t="s">
        <v>6093</v>
      </c>
      <c r="E3389" t="s">
        <v>6094</v>
      </c>
      <c r="F3389" s="42" t="s">
        <v>170</v>
      </c>
      <c r="H3389" s="211"/>
      <c r="I3389" s="211"/>
      <c r="J3389" s="211"/>
      <c r="K3389" s="211"/>
      <c r="L3389" s="211"/>
      <c r="M3389" s="211"/>
      <c r="N3389" s="211"/>
      <c r="O3389" s="211"/>
      <c r="P3389" s="211"/>
    </row>
    <row r="3390" spans="1:16" x14ac:dyDescent="0.25">
      <c r="A3390" s="189" t="s">
        <v>9791</v>
      </c>
      <c r="B3390" s="189" t="s">
        <v>9841</v>
      </c>
      <c r="C3390" s="189" t="s">
        <v>358</v>
      </c>
      <c r="D3390" t="s">
        <v>343</v>
      </c>
      <c r="E3390" t="s">
        <v>6106</v>
      </c>
      <c r="F3390" s="42" t="s">
        <v>170</v>
      </c>
      <c r="H3390" s="211"/>
      <c r="I3390" s="211"/>
      <c r="J3390" s="211"/>
      <c r="K3390" s="211"/>
      <c r="L3390" s="211"/>
      <c r="M3390" s="211"/>
      <c r="N3390" s="211"/>
      <c r="O3390" s="211"/>
      <c r="P3390" s="211"/>
    </row>
    <row r="3391" spans="1:16" x14ac:dyDescent="0.25">
      <c r="A3391" s="189" t="s">
        <v>9791</v>
      </c>
      <c r="B3391" s="189" t="s">
        <v>9842</v>
      </c>
      <c r="C3391" s="189" t="s">
        <v>358</v>
      </c>
      <c r="D3391" t="s">
        <v>332</v>
      </c>
      <c r="E3391" t="s">
        <v>333</v>
      </c>
      <c r="F3391" s="42" t="s">
        <v>170</v>
      </c>
      <c r="H3391" s="211"/>
      <c r="I3391" s="211"/>
      <c r="J3391" s="211"/>
      <c r="K3391" s="211"/>
      <c r="L3391" s="211"/>
      <c r="M3391" s="211"/>
      <c r="N3391" s="211"/>
      <c r="O3391" s="211"/>
      <c r="P3391" s="211"/>
    </row>
    <row r="3392" spans="1:16" x14ac:dyDescent="0.25">
      <c r="A3392" s="189" t="s">
        <v>9791</v>
      </c>
      <c r="B3392" s="189" t="s">
        <v>9843</v>
      </c>
      <c r="C3392" s="189" t="s">
        <v>358</v>
      </c>
      <c r="D3392" t="s">
        <v>296</v>
      </c>
      <c r="E3392" t="s">
        <v>336</v>
      </c>
      <c r="F3392" s="42" t="s">
        <v>170</v>
      </c>
      <c r="H3392" s="211"/>
      <c r="I3392" s="211"/>
      <c r="J3392" s="211"/>
      <c r="K3392" s="211"/>
      <c r="L3392" s="211"/>
      <c r="M3392" s="211"/>
      <c r="N3392" s="211"/>
      <c r="O3392" s="211"/>
      <c r="P3392" s="211"/>
    </row>
    <row r="3393" spans="1:16" x14ac:dyDescent="0.25">
      <c r="A3393" s="189" t="s">
        <v>9791</v>
      </c>
      <c r="B3393" s="189" t="s">
        <v>9844</v>
      </c>
      <c r="C3393" s="189" t="s">
        <v>358</v>
      </c>
      <c r="D3393" t="s">
        <v>292</v>
      </c>
      <c r="E3393" t="s">
        <v>293</v>
      </c>
      <c r="F3393" s="42" t="s">
        <v>170</v>
      </c>
      <c r="H3393" s="211"/>
      <c r="I3393" s="211"/>
      <c r="J3393" s="211"/>
      <c r="K3393" s="211"/>
      <c r="L3393" s="211"/>
      <c r="M3393" s="211"/>
      <c r="N3393" s="211"/>
      <c r="O3393" s="211"/>
      <c r="P3393" s="211"/>
    </row>
    <row r="3394" spans="1:16" x14ac:dyDescent="0.25">
      <c r="A3394" s="189" t="s">
        <v>9791</v>
      </c>
      <c r="B3394" s="189" t="s">
        <v>9845</v>
      </c>
      <c r="C3394" s="189" t="s">
        <v>358</v>
      </c>
      <c r="D3394" t="s">
        <v>294</v>
      </c>
      <c r="E3394" t="s">
        <v>298</v>
      </c>
      <c r="F3394" s="42" t="s">
        <v>170</v>
      </c>
      <c r="H3394" s="211"/>
      <c r="I3394" s="211"/>
      <c r="J3394" s="211"/>
      <c r="K3394" s="211"/>
      <c r="L3394" s="211"/>
      <c r="M3394" s="211"/>
      <c r="N3394" s="211"/>
      <c r="O3394" s="211"/>
      <c r="P3394" s="211"/>
    </row>
    <row r="3395" spans="1:16" x14ac:dyDescent="0.25">
      <c r="A3395" s="189" t="s">
        <v>9791</v>
      </c>
      <c r="B3395" s="189" t="s">
        <v>9846</v>
      </c>
      <c r="C3395" s="189" t="s">
        <v>358</v>
      </c>
      <c r="D3395" t="s">
        <v>339</v>
      </c>
      <c r="E3395" t="s">
        <v>340</v>
      </c>
      <c r="F3395" s="42" t="s">
        <v>170</v>
      </c>
      <c r="H3395" s="211"/>
      <c r="I3395" s="211"/>
      <c r="J3395" s="211"/>
      <c r="K3395" s="211"/>
      <c r="L3395" s="211"/>
      <c r="M3395" s="211"/>
      <c r="N3395" s="211"/>
      <c r="O3395" s="211"/>
      <c r="P3395" s="211"/>
    </row>
    <row r="3396" spans="1:16" x14ac:dyDescent="0.25">
      <c r="A3396" s="189" t="s">
        <v>9791</v>
      </c>
      <c r="B3396" s="189" t="s">
        <v>9847</v>
      </c>
      <c r="C3396" s="189" t="s">
        <v>358</v>
      </c>
      <c r="D3396" t="s">
        <v>296</v>
      </c>
      <c r="E3396" t="s">
        <v>336</v>
      </c>
      <c r="F3396" s="42" t="s">
        <v>170</v>
      </c>
      <c r="H3396" s="211"/>
      <c r="I3396" s="211"/>
      <c r="J3396" s="211"/>
      <c r="K3396" s="211"/>
      <c r="L3396" s="211"/>
      <c r="M3396" s="211"/>
      <c r="N3396" s="211"/>
      <c r="O3396" s="211"/>
      <c r="P3396" s="211"/>
    </row>
    <row r="3397" spans="1:16" x14ac:dyDescent="0.25">
      <c r="A3397" s="189" t="s">
        <v>9791</v>
      </c>
      <c r="B3397" s="189" t="s">
        <v>9848</v>
      </c>
      <c r="C3397" s="189" t="s">
        <v>358</v>
      </c>
      <c r="D3397" t="s">
        <v>343</v>
      </c>
      <c r="E3397" t="s">
        <v>6106</v>
      </c>
      <c r="F3397" s="42" t="s">
        <v>170</v>
      </c>
      <c r="H3397" s="211"/>
      <c r="I3397" s="211"/>
      <c r="J3397" s="211"/>
      <c r="K3397" s="211"/>
      <c r="L3397" s="211"/>
      <c r="M3397" s="211"/>
      <c r="N3397" s="211"/>
      <c r="O3397" s="211"/>
      <c r="P3397" s="211"/>
    </row>
    <row r="3398" spans="1:16" x14ac:dyDescent="0.25">
      <c r="A3398" s="189" t="s">
        <v>9791</v>
      </c>
      <c r="B3398" s="189" t="s">
        <v>9849</v>
      </c>
      <c r="C3398" s="189" t="s">
        <v>358</v>
      </c>
      <c r="D3398" t="s">
        <v>330</v>
      </c>
      <c r="E3398" t="s">
        <v>331</v>
      </c>
      <c r="F3398" s="42" t="s">
        <v>170</v>
      </c>
      <c r="H3398" s="211"/>
      <c r="I3398" s="211"/>
      <c r="J3398" s="211"/>
      <c r="K3398" s="211"/>
      <c r="L3398" s="211"/>
      <c r="M3398" s="211"/>
      <c r="N3398" s="211"/>
      <c r="O3398" s="211"/>
      <c r="P3398" s="211"/>
    </row>
    <row r="3399" spans="1:16" x14ac:dyDescent="0.25">
      <c r="A3399" s="189" t="s">
        <v>9791</v>
      </c>
      <c r="B3399" s="189" t="s">
        <v>9850</v>
      </c>
      <c r="C3399" s="189" t="s">
        <v>358</v>
      </c>
      <c r="D3399" t="s">
        <v>326</v>
      </c>
      <c r="E3399" t="s">
        <v>327</v>
      </c>
      <c r="F3399" s="42" t="s">
        <v>170</v>
      </c>
      <c r="H3399" s="211"/>
      <c r="I3399" s="211"/>
      <c r="J3399" s="211"/>
      <c r="K3399" s="211"/>
      <c r="L3399" s="211"/>
      <c r="M3399" s="211"/>
      <c r="N3399" s="211"/>
      <c r="O3399" s="211"/>
      <c r="P3399" s="211"/>
    </row>
    <row r="3400" spans="1:16" x14ac:dyDescent="0.25">
      <c r="A3400" s="189" t="s">
        <v>9791</v>
      </c>
      <c r="B3400" s="189" t="s">
        <v>9851</v>
      </c>
      <c r="C3400" s="189" t="s">
        <v>358</v>
      </c>
      <c r="D3400" t="s">
        <v>334</v>
      </c>
      <c r="E3400" t="s">
        <v>335</v>
      </c>
      <c r="F3400" s="42" t="s">
        <v>170</v>
      </c>
      <c r="H3400" s="211"/>
      <c r="I3400" s="211"/>
      <c r="J3400" s="211"/>
      <c r="K3400" s="211"/>
      <c r="L3400" s="211"/>
      <c r="M3400" s="211"/>
      <c r="N3400" s="211"/>
      <c r="O3400" s="211"/>
      <c r="P3400" s="211"/>
    </row>
    <row r="3401" spans="1:16" x14ac:dyDescent="0.25">
      <c r="A3401" s="189" t="s">
        <v>9791</v>
      </c>
      <c r="B3401" s="189" t="s">
        <v>9852</v>
      </c>
      <c r="C3401" s="189" t="s">
        <v>358</v>
      </c>
      <c r="D3401" t="s">
        <v>334</v>
      </c>
      <c r="E3401" t="s">
        <v>335</v>
      </c>
      <c r="F3401" s="42" t="s">
        <v>170</v>
      </c>
      <c r="H3401" s="211"/>
      <c r="I3401" s="211"/>
      <c r="J3401" s="211"/>
      <c r="K3401" s="211"/>
      <c r="L3401" s="211"/>
      <c r="M3401" s="211"/>
      <c r="N3401" s="211"/>
      <c r="O3401" s="211"/>
      <c r="P3401" s="211"/>
    </row>
    <row r="3402" spans="1:16" x14ac:dyDescent="0.25">
      <c r="A3402" s="189" t="s">
        <v>9791</v>
      </c>
      <c r="B3402" s="189" t="s">
        <v>9853</v>
      </c>
      <c r="C3402" s="189" t="s">
        <v>358</v>
      </c>
      <c r="D3402" t="s">
        <v>292</v>
      </c>
      <c r="E3402" t="s">
        <v>293</v>
      </c>
      <c r="F3402" s="42" t="s">
        <v>170</v>
      </c>
      <c r="H3402" s="211"/>
      <c r="I3402" s="211"/>
      <c r="J3402" s="211"/>
      <c r="K3402" s="211"/>
      <c r="L3402" s="211"/>
      <c r="M3402" s="211"/>
      <c r="N3402" s="211"/>
      <c r="O3402" s="211"/>
      <c r="P3402" s="211"/>
    </row>
    <row r="3403" spans="1:16" x14ac:dyDescent="0.25">
      <c r="A3403" s="189" t="s">
        <v>9791</v>
      </c>
      <c r="B3403" s="189" t="s">
        <v>9854</v>
      </c>
      <c r="C3403" s="189" t="s">
        <v>358</v>
      </c>
      <c r="D3403" t="s">
        <v>423</v>
      </c>
      <c r="E3403" t="s">
        <v>424</v>
      </c>
      <c r="F3403" s="42" t="s">
        <v>118</v>
      </c>
      <c r="H3403" s="211"/>
      <c r="I3403" s="211"/>
      <c r="J3403" s="211"/>
      <c r="K3403" s="211"/>
      <c r="L3403" s="211"/>
      <c r="M3403" s="211"/>
      <c r="N3403" s="211"/>
      <c r="O3403" s="211"/>
      <c r="P3403" s="211"/>
    </row>
    <row r="3404" spans="1:16" x14ac:dyDescent="0.25">
      <c r="A3404" s="189" t="s">
        <v>9791</v>
      </c>
      <c r="B3404" s="189" t="s">
        <v>9855</v>
      </c>
      <c r="C3404" s="189" t="s">
        <v>358</v>
      </c>
      <c r="D3404" t="s">
        <v>343</v>
      </c>
      <c r="E3404" t="s">
        <v>6106</v>
      </c>
      <c r="F3404" s="42" t="s">
        <v>170</v>
      </c>
      <c r="H3404" s="211"/>
      <c r="I3404" s="211"/>
      <c r="J3404" s="211"/>
      <c r="K3404" s="211"/>
      <c r="L3404" s="211"/>
      <c r="M3404" s="211"/>
      <c r="N3404" s="211"/>
      <c r="O3404" s="211"/>
      <c r="P3404" s="211"/>
    </row>
    <row r="3405" spans="1:16" x14ac:dyDescent="0.25">
      <c r="A3405" s="189" t="s">
        <v>9791</v>
      </c>
      <c r="B3405" s="189" t="s">
        <v>9856</v>
      </c>
      <c r="C3405" s="189" t="s">
        <v>358</v>
      </c>
      <c r="D3405" t="s">
        <v>330</v>
      </c>
      <c r="E3405" t="s">
        <v>331</v>
      </c>
      <c r="F3405" s="42" t="s">
        <v>170</v>
      </c>
      <c r="H3405" s="211"/>
      <c r="I3405" s="211"/>
      <c r="J3405" s="211"/>
      <c r="K3405" s="211"/>
      <c r="L3405" s="211"/>
      <c r="M3405" s="211"/>
      <c r="N3405" s="211"/>
      <c r="O3405" s="211"/>
      <c r="P3405" s="211"/>
    </row>
    <row r="3406" spans="1:16" x14ac:dyDescent="0.25">
      <c r="A3406" s="189" t="s">
        <v>9791</v>
      </c>
      <c r="B3406" s="189" t="s">
        <v>9857</v>
      </c>
      <c r="C3406" s="189" t="s">
        <v>358</v>
      </c>
      <c r="D3406" t="s">
        <v>339</v>
      </c>
      <c r="E3406" t="s">
        <v>340</v>
      </c>
      <c r="F3406" s="42" t="s">
        <v>170</v>
      </c>
      <c r="H3406" s="211"/>
      <c r="I3406" s="211"/>
      <c r="J3406" s="211"/>
      <c r="K3406" s="211"/>
      <c r="L3406" s="211"/>
      <c r="M3406" s="211"/>
      <c r="N3406" s="211"/>
      <c r="O3406" s="211"/>
      <c r="P3406" s="211"/>
    </row>
    <row r="3407" spans="1:16" x14ac:dyDescent="0.25">
      <c r="A3407" s="189" t="s">
        <v>9791</v>
      </c>
      <c r="B3407" s="189" t="s">
        <v>9858</v>
      </c>
      <c r="C3407" s="189" t="s">
        <v>358</v>
      </c>
      <c r="D3407" t="s">
        <v>339</v>
      </c>
      <c r="E3407" t="s">
        <v>340</v>
      </c>
      <c r="F3407" s="42" t="s">
        <v>170</v>
      </c>
      <c r="H3407" s="211"/>
      <c r="I3407" s="211"/>
      <c r="J3407" s="211"/>
      <c r="K3407" s="211"/>
      <c r="L3407" s="211"/>
      <c r="M3407" s="211"/>
      <c r="N3407" s="211"/>
      <c r="O3407" s="211"/>
      <c r="P3407" s="211"/>
    </row>
    <row r="3408" spans="1:16" x14ac:dyDescent="0.25">
      <c r="A3408" s="189" t="s">
        <v>9791</v>
      </c>
      <c r="B3408" s="189" t="s">
        <v>9859</v>
      </c>
      <c r="C3408" s="189" t="s">
        <v>358</v>
      </c>
      <c r="D3408" t="s">
        <v>6098</v>
      </c>
      <c r="E3408" t="s">
        <v>6099</v>
      </c>
      <c r="F3408" s="42" t="s">
        <v>170</v>
      </c>
      <c r="H3408" s="211"/>
      <c r="I3408" s="211"/>
      <c r="J3408" s="211"/>
      <c r="K3408" s="211"/>
      <c r="L3408" s="211"/>
      <c r="M3408" s="211"/>
      <c r="N3408" s="211"/>
      <c r="O3408" s="211"/>
      <c r="P3408" s="211"/>
    </row>
    <row r="3409" spans="1:16" x14ac:dyDescent="0.25">
      <c r="A3409" s="189" t="s">
        <v>9791</v>
      </c>
      <c r="B3409" s="189" t="s">
        <v>9860</v>
      </c>
      <c r="C3409" s="189" t="s">
        <v>358</v>
      </c>
      <c r="D3409" t="s">
        <v>415</v>
      </c>
      <c r="E3409" t="s">
        <v>416</v>
      </c>
      <c r="F3409" s="42" t="s">
        <v>118</v>
      </c>
      <c r="H3409" s="211"/>
      <c r="I3409" s="211"/>
      <c r="J3409" s="211"/>
      <c r="K3409" s="211"/>
      <c r="L3409" s="211"/>
      <c r="M3409" s="211"/>
      <c r="N3409" s="211"/>
      <c r="O3409" s="211"/>
      <c r="P3409" s="211"/>
    </row>
    <row r="3410" spans="1:16" x14ac:dyDescent="0.25">
      <c r="A3410" s="189" t="s">
        <v>9791</v>
      </c>
      <c r="B3410" s="189" t="s">
        <v>9861</v>
      </c>
      <c r="C3410" s="189" t="s">
        <v>358</v>
      </c>
      <c r="D3410" t="s">
        <v>334</v>
      </c>
      <c r="E3410" t="s">
        <v>335</v>
      </c>
      <c r="F3410" s="42" t="s">
        <v>170</v>
      </c>
      <c r="H3410" s="211"/>
      <c r="I3410" s="211"/>
      <c r="J3410" s="211"/>
      <c r="K3410" s="211"/>
      <c r="L3410" s="211"/>
      <c r="M3410" s="211"/>
      <c r="N3410" s="211"/>
      <c r="O3410" s="211"/>
      <c r="P3410" s="211"/>
    </row>
    <row r="3411" spans="1:16" x14ac:dyDescent="0.25">
      <c r="A3411" s="189" t="s">
        <v>9791</v>
      </c>
      <c r="B3411" s="189" t="s">
        <v>9862</v>
      </c>
      <c r="C3411" s="189" t="s">
        <v>358</v>
      </c>
      <c r="D3411" t="s">
        <v>6093</v>
      </c>
      <c r="E3411" t="s">
        <v>6094</v>
      </c>
      <c r="F3411" s="42" t="s">
        <v>170</v>
      </c>
      <c r="H3411" s="211"/>
      <c r="I3411" s="211"/>
      <c r="J3411" s="211"/>
      <c r="K3411" s="211"/>
      <c r="L3411" s="211"/>
      <c r="M3411" s="211"/>
      <c r="N3411" s="211"/>
      <c r="O3411" s="211"/>
      <c r="P3411" s="211"/>
    </row>
    <row r="3412" spans="1:16" x14ac:dyDescent="0.25">
      <c r="A3412" s="189" t="s">
        <v>9791</v>
      </c>
      <c r="B3412" s="189" t="s">
        <v>9863</v>
      </c>
      <c r="C3412" s="189" t="s">
        <v>358</v>
      </c>
      <c r="D3412" t="s">
        <v>326</v>
      </c>
      <c r="E3412" t="s">
        <v>327</v>
      </c>
      <c r="F3412" s="42" t="s">
        <v>170</v>
      </c>
      <c r="H3412" s="211"/>
      <c r="I3412" s="211"/>
      <c r="J3412" s="211"/>
      <c r="K3412" s="211"/>
      <c r="L3412" s="211"/>
      <c r="M3412" s="211"/>
      <c r="N3412" s="211"/>
      <c r="O3412" s="211"/>
      <c r="P3412" s="211"/>
    </row>
    <row r="3413" spans="1:16" x14ac:dyDescent="0.25">
      <c r="A3413" s="189" t="s">
        <v>9791</v>
      </c>
      <c r="B3413" s="189" t="s">
        <v>9864</v>
      </c>
      <c r="C3413" s="189" t="s">
        <v>358</v>
      </c>
      <c r="D3413" t="s">
        <v>328</v>
      </c>
      <c r="E3413" t="s">
        <v>329</v>
      </c>
      <c r="F3413" s="42" t="s">
        <v>170</v>
      </c>
      <c r="H3413" s="211"/>
      <c r="I3413" s="211"/>
      <c r="J3413" s="211"/>
      <c r="K3413" s="211"/>
      <c r="L3413" s="211"/>
      <c r="M3413" s="211"/>
      <c r="N3413" s="211"/>
      <c r="O3413" s="211"/>
      <c r="P3413" s="211"/>
    </row>
    <row r="3414" spans="1:16" x14ac:dyDescent="0.25">
      <c r="A3414" s="189" t="s">
        <v>9791</v>
      </c>
      <c r="B3414" s="189" t="s">
        <v>9865</v>
      </c>
      <c r="C3414" s="189" t="s">
        <v>358</v>
      </c>
      <c r="D3414" t="s">
        <v>292</v>
      </c>
      <c r="E3414" t="s">
        <v>293</v>
      </c>
      <c r="F3414" s="42" t="s">
        <v>170</v>
      </c>
      <c r="H3414" s="211"/>
      <c r="I3414" s="211"/>
      <c r="J3414" s="211"/>
      <c r="K3414" s="211"/>
      <c r="L3414" s="211"/>
      <c r="M3414" s="211"/>
      <c r="N3414" s="211"/>
      <c r="O3414" s="211"/>
      <c r="P3414" s="211"/>
    </row>
    <row r="3415" spans="1:16" x14ac:dyDescent="0.25">
      <c r="A3415" s="189" t="s">
        <v>9791</v>
      </c>
      <c r="B3415" s="189" t="s">
        <v>9866</v>
      </c>
      <c r="C3415" s="189" t="s">
        <v>358</v>
      </c>
      <c r="D3415" t="s">
        <v>6093</v>
      </c>
      <c r="E3415" t="s">
        <v>6094</v>
      </c>
      <c r="F3415" s="42" t="s">
        <v>170</v>
      </c>
      <c r="H3415" s="211"/>
      <c r="I3415" s="211"/>
      <c r="J3415" s="211"/>
      <c r="K3415" s="211"/>
      <c r="L3415" s="211"/>
      <c r="M3415" s="211"/>
      <c r="N3415" s="211"/>
      <c r="O3415" s="211"/>
      <c r="P3415" s="211"/>
    </row>
    <row r="3416" spans="1:16" x14ac:dyDescent="0.25">
      <c r="A3416" s="189" t="s">
        <v>9791</v>
      </c>
      <c r="B3416" s="189" t="s">
        <v>9867</v>
      </c>
      <c r="C3416" s="189" t="s">
        <v>358</v>
      </c>
      <c r="D3416" t="s">
        <v>292</v>
      </c>
      <c r="E3416" t="s">
        <v>293</v>
      </c>
      <c r="F3416" s="42" t="s">
        <v>170</v>
      </c>
      <c r="H3416" s="211"/>
      <c r="I3416" s="211"/>
      <c r="J3416" s="211"/>
      <c r="K3416" s="211"/>
      <c r="L3416" s="211"/>
      <c r="M3416" s="211"/>
      <c r="N3416" s="211"/>
      <c r="O3416" s="211"/>
      <c r="P3416" s="211"/>
    </row>
    <row r="3417" spans="1:16" x14ac:dyDescent="0.25">
      <c r="A3417" s="189" t="s">
        <v>9791</v>
      </c>
      <c r="B3417" s="189" t="s">
        <v>9868</v>
      </c>
      <c r="C3417" s="189" t="s">
        <v>358</v>
      </c>
      <c r="D3417" t="s">
        <v>301</v>
      </c>
      <c r="E3417" t="s">
        <v>344</v>
      </c>
      <c r="F3417" s="42" t="s">
        <v>170</v>
      </c>
      <c r="H3417" s="211"/>
      <c r="I3417" s="211"/>
      <c r="J3417" s="211"/>
      <c r="K3417" s="211"/>
      <c r="L3417" s="211"/>
      <c r="M3417" s="211"/>
      <c r="N3417" s="211"/>
      <c r="O3417" s="211"/>
      <c r="P3417" s="211"/>
    </row>
    <row r="3418" spans="1:16" x14ac:dyDescent="0.25">
      <c r="A3418" s="189" t="s">
        <v>9791</v>
      </c>
      <c r="B3418" s="189" t="s">
        <v>9869</v>
      </c>
      <c r="C3418" s="189" t="s">
        <v>358</v>
      </c>
      <c r="D3418" t="s">
        <v>328</v>
      </c>
      <c r="E3418" t="s">
        <v>329</v>
      </c>
      <c r="F3418" s="42" t="s">
        <v>170</v>
      </c>
      <c r="H3418" s="211"/>
      <c r="I3418" s="211"/>
      <c r="J3418" s="211"/>
      <c r="K3418" s="211"/>
      <c r="L3418" s="211"/>
      <c r="M3418" s="211"/>
      <c r="N3418" s="211"/>
      <c r="O3418" s="211"/>
      <c r="P3418" s="211"/>
    </row>
    <row r="3419" spans="1:16" x14ac:dyDescent="0.25">
      <c r="A3419" s="189" t="s">
        <v>9791</v>
      </c>
      <c r="B3419" s="189" t="s">
        <v>9870</v>
      </c>
      <c r="C3419" s="189" t="s">
        <v>358</v>
      </c>
      <c r="D3419" t="s">
        <v>339</v>
      </c>
      <c r="E3419" t="s">
        <v>340</v>
      </c>
      <c r="F3419" s="42" t="s">
        <v>170</v>
      </c>
      <c r="H3419" s="211"/>
      <c r="I3419" s="211"/>
      <c r="J3419" s="211"/>
      <c r="K3419" s="211"/>
      <c r="L3419" s="211"/>
      <c r="M3419" s="211"/>
      <c r="N3419" s="211"/>
      <c r="O3419" s="211"/>
      <c r="P3419" s="211"/>
    </row>
    <row r="3420" spans="1:16" x14ac:dyDescent="0.25">
      <c r="A3420" s="189" t="s">
        <v>9791</v>
      </c>
      <c r="B3420" s="189" t="s">
        <v>9871</v>
      </c>
      <c r="C3420" s="189" t="s">
        <v>358</v>
      </c>
      <c r="D3420" t="s">
        <v>326</v>
      </c>
      <c r="E3420" t="s">
        <v>327</v>
      </c>
      <c r="F3420" s="42" t="s">
        <v>170</v>
      </c>
      <c r="H3420" s="211"/>
      <c r="I3420" s="211"/>
      <c r="J3420" s="211"/>
      <c r="K3420" s="211"/>
      <c r="L3420" s="211"/>
      <c r="M3420" s="211"/>
      <c r="N3420" s="211"/>
      <c r="O3420" s="211"/>
      <c r="P3420" s="211"/>
    </row>
    <row r="3421" spans="1:16" x14ac:dyDescent="0.25">
      <c r="A3421" s="189" t="s">
        <v>9872</v>
      </c>
      <c r="B3421" s="189" t="s">
        <v>9873</v>
      </c>
      <c r="C3421" s="189" t="s">
        <v>358</v>
      </c>
      <c r="D3421" t="s">
        <v>404</v>
      </c>
      <c r="E3421" t="s">
        <v>405</v>
      </c>
      <c r="F3421" s="42" t="s">
        <v>118</v>
      </c>
      <c r="H3421" s="211"/>
      <c r="I3421" s="211"/>
      <c r="J3421" s="211"/>
      <c r="K3421" s="211"/>
      <c r="L3421" s="211"/>
      <c r="M3421" s="211"/>
      <c r="N3421" s="211"/>
      <c r="O3421" s="211"/>
      <c r="P3421" s="211"/>
    </row>
    <row r="3422" spans="1:16" x14ac:dyDescent="0.25">
      <c r="A3422" s="189" t="s">
        <v>9872</v>
      </c>
      <c r="B3422" s="189" t="s">
        <v>9874</v>
      </c>
      <c r="C3422" s="189" t="s">
        <v>358</v>
      </c>
      <c r="D3422" t="s">
        <v>292</v>
      </c>
      <c r="E3422" t="s">
        <v>293</v>
      </c>
      <c r="F3422" s="42" t="s">
        <v>150</v>
      </c>
      <c r="H3422" s="211"/>
      <c r="I3422" s="211"/>
      <c r="J3422" s="211"/>
      <c r="K3422" s="211"/>
      <c r="L3422" s="211"/>
      <c r="M3422" s="211"/>
      <c r="N3422" s="211"/>
      <c r="O3422" s="211"/>
      <c r="P3422" s="211"/>
    </row>
    <row r="3423" spans="1:16" x14ac:dyDescent="0.25">
      <c r="A3423" s="189" t="s">
        <v>9872</v>
      </c>
      <c r="B3423" s="189" t="s">
        <v>9875</v>
      </c>
      <c r="C3423" s="189" t="s">
        <v>358</v>
      </c>
      <c r="D3423" t="s">
        <v>296</v>
      </c>
      <c r="E3423" t="s">
        <v>297</v>
      </c>
      <c r="F3423" s="42" t="s">
        <v>150</v>
      </c>
      <c r="H3423" s="211"/>
      <c r="I3423" s="211"/>
      <c r="J3423" s="211"/>
      <c r="K3423" s="211"/>
      <c r="L3423" s="211"/>
      <c r="M3423" s="211"/>
      <c r="N3423" s="211"/>
      <c r="O3423" s="211"/>
      <c r="P3423" s="211"/>
    </row>
    <row r="3424" spans="1:16" x14ac:dyDescent="0.25">
      <c r="A3424" s="189" t="s">
        <v>9872</v>
      </c>
      <c r="B3424" s="189" t="s">
        <v>9876</v>
      </c>
      <c r="C3424" s="189" t="s">
        <v>358</v>
      </c>
      <c r="D3424" t="s">
        <v>296</v>
      </c>
      <c r="E3424" t="s">
        <v>297</v>
      </c>
      <c r="F3424" s="42" t="s">
        <v>150</v>
      </c>
      <c r="H3424" s="211"/>
      <c r="I3424" s="211"/>
      <c r="J3424" s="211"/>
      <c r="K3424" s="211"/>
      <c r="L3424" s="211"/>
      <c r="M3424" s="211"/>
      <c r="N3424" s="211"/>
      <c r="O3424" s="211"/>
      <c r="P3424" s="211"/>
    </row>
    <row r="3425" spans="1:16" x14ac:dyDescent="0.25">
      <c r="A3425" s="189" t="s">
        <v>9872</v>
      </c>
      <c r="B3425" s="189" t="s">
        <v>9877</v>
      </c>
      <c r="C3425" s="189" t="s">
        <v>358</v>
      </c>
      <c r="D3425" t="s">
        <v>387</v>
      </c>
      <c r="E3425" t="s">
        <v>388</v>
      </c>
      <c r="F3425" s="42" t="s">
        <v>118</v>
      </c>
      <c r="H3425" s="211"/>
      <c r="I3425" s="211"/>
      <c r="J3425" s="211"/>
      <c r="K3425" s="211"/>
      <c r="L3425" s="211"/>
      <c r="M3425" s="211"/>
      <c r="N3425" s="211"/>
      <c r="O3425" s="211"/>
      <c r="P3425" s="211"/>
    </row>
    <row r="3426" spans="1:16" x14ac:dyDescent="0.25">
      <c r="A3426" s="189" t="s">
        <v>9872</v>
      </c>
      <c r="B3426" s="189" t="s">
        <v>9878</v>
      </c>
      <c r="C3426" s="189" t="s">
        <v>358</v>
      </c>
      <c r="D3426" t="s">
        <v>413</v>
      </c>
      <c r="E3426" t="s">
        <v>414</v>
      </c>
      <c r="F3426" s="42" t="s">
        <v>118</v>
      </c>
      <c r="H3426" s="211"/>
      <c r="I3426" s="211"/>
      <c r="J3426" s="211"/>
      <c r="K3426" s="211"/>
      <c r="L3426" s="211"/>
      <c r="M3426" s="211"/>
      <c r="N3426" s="211"/>
      <c r="O3426" s="211"/>
      <c r="P3426" s="211"/>
    </row>
    <row r="3427" spans="1:16" x14ac:dyDescent="0.25">
      <c r="A3427" s="189" t="s">
        <v>9872</v>
      </c>
      <c r="B3427" s="189" t="s">
        <v>9879</v>
      </c>
      <c r="C3427" s="189" t="s">
        <v>358</v>
      </c>
      <c r="D3427" t="s">
        <v>413</v>
      </c>
      <c r="E3427" t="s">
        <v>414</v>
      </c>
      <c r="F3427" s="42" t="s">
        <v>118</v>
      </c>
      <c r="H3427" s="211"/>
      <c r="I3427" s="211"/>
      <c r="J3427" s="211"/>
      <c r="K3427" s="211"/>
      <c r="L3427" s="211"/>
      <c r="M3427" s="211"/>
      <c r="N3427" s="211"/>
      <c r="O3427" s="211"/>
      <c r="P3427" s="211"/>
    </row>
    <row r="3428" spans="1:16" x14ac:dyDescent="0.25">
      <c r="A3428" s="189" t="s">
        <v>9872</v>
      </c>
      <c r="B3428" s="189" t="s">
        <v>9880</v>
      </c>
      <c r="C3428" s="189" t="s">
        <v>358</v>
      </c>
      <c r="D3428" t="s">
        <v>423</v>
      </c>
      <c r="E3428" t="s">
        <v>424</v>
      </c>
      <c r="F3428" s="42" t="s">
        <v>118</v>
      </c>
      <c r="H3428" s="211"/>
      <c r="I3428" s="211"/>
      <c r="J3428" s="211"/>
      <c r="K3428" s="211"/>
      <c r="L3428" s="211"/>
      <c r="M3428" s="211"/>
      <c r="N3428" s="211"/>
      <c r="O3428" s="211"/>
      <c r="P3428" s="211"/>
    </row>
    <row r="3429" spans="1:16" x14ac:dyDescent="0.25">
      <c r="A3429" s="189" t="s">
        <v>9872</v>
      </c>
      <c r="B3429" s="189" t="s">
        <v>9881</v>
      </c>
      <c r="C3429" s="189" t="s">
        <v>358</v>
      </c>
      <c r="D3429" t="s">
        <v>387</v>
      </c>
      <c r="E3429" t="s">
        <v>388</v>
      </c>
      <c r="F3429" s="42" t="s">
        <v>118</v>
      </c>
      <c r="H3429" s="211"/>
      <c r="I3429" s="211"/>
      <c r="J3429" s="211"/>
      <c r="K3429" s="211"/>
      <c r="L3429" s="211"/>
      <c r="M3429" s="211"/>
      <c r="N3429" s="211"/>
      <c r="O3429" s="211"/>
      <c r="P3429" s="211"/>
    </row>
    <row r="3430" spans="1:16" x14ac:dyDescent="0.25">
      <c r="A3430" s="189" t="s">
        <v>9872</v>
      </c>
      <c r="B3430" s="189" t="s">
        <v>9882</v>
      </c>
      <c r="C3430" s="189" t="s">
        <v>358</v>
      </c>
      <c r="D3430" t="s">
        <v>421</v>
      </c>
      <c r="E3430" t="s">
        <v>422</v>
      </c>
      <c r="F3430" s="42" t="s">
        <v>118</v>
      </c>
      <c r="H3430" s="211"/>
      <c r="I3430" s="211"/>
      <c r="J3430" s="211"/>
      <c r="K3430" s="211"/>
      <c r="L3430" s="211"/>
      <c r="M3430" s="211"/>
      <c r="N3430" s="211"/>
      <c r="O3430" s="211"/>
      <c r="P3430" s="211"/>
    </row>
    <row r="3431" spans="1:16" x14ac:dyDescent="0.25">
      <c r="A3431" s="189" t="s">
        <v>9872</v>
      </c>
      <c r="B3431" s="189" t="s">
        <v>9883</v>
      </c>
      <c r="C3431" s="189" t="s">
        <v>358</v>
      </c>
      <c r="D3431" t="s">
        <v>423</v>
      </c>
      <c r="E3431" t="s">
        <v>424</v>
      </c>
      <c r="F3431" s="42" t="s">
        <v>118</v>
      </c>
      <c r="H3431" s="211"/>
      <c r="I3431" s="211"/>
      <c r="J3431" s="211"/>
      <c r="K3431" s="211"/>
      <c r="L3431" s="211"/>
      <c r="M3431" s="211"/>
      <c r="N3431" s="211"/>
      <c r="O3431" s="211"/>
      <c r="P3431" s="211"/>
    </row>
    <row r="3432" spans="1:16" x14ac:dyDescent="0.25">
      <c r="A3432" s="189" t="s">
        <v>9872</v>
      </c>
      <c r="B3432" s="189" t="s">
        <v>9884</v>
      </c>
      <c r="C3432" s="189" t="s">
        <v>358</v>
      </c>
      <c r="D3432" t="s">
        <v>423</v>
      </c>
      <c r="E3432" t="s">
        <v>424</v>
      </c>
      <c r="F3432" s="42" t="s">
        <v>118</v>
      </c>
      <c r="H3432" s="211"/>
      <c r="I3432" s="211"/>
      <c r="J3432" s="211"/>
      <c r="K3432" s="211"/>
      <c r="L3432" s="211"/>
      <c r="M3432" s="211"/>
      <c r="N3432" s="211"/>
      <c r="O3432" s="211"/>
      <c r="P3432" s="211"/>
    </row>
    <row r="3433" spans="1:16" x14ac:dyDescent="0.25">
      <c r="A3433" s="189" t="s">
        <v>9872</v>
      </c>
      <c r="B3433" s="189" t="s">
        <v>9885</v>
      </c>
      <c r="C3433" s="189" t="s">
        <v>358</v>
      </c>
      <c r="D3433" t="s">
        <v>383</v>
      </c>
      <c r="E3433" t="s">
        <v>384</v>
      </c>
      <c r="F3433" s="42" t="s">
        <v>118</v>
      </c>
      <c r="H3433" s="211"/>
      <c r="I3433" s="211"/>
      <c r="J3433" s="211"/>
      <c r="K3433" s="211"/>
      <c r="L3433" s="211"/>
      <c r="M3433" s="211"/>
      <c r="N3433" s="211"/>
      <c r="O3433" s="211"/>
      <c r="P3433" s="211"/>
    </row>
    <row r="3434" spans="1:16" x14ac:dyDescent="0.25">
      <c r="A3434" s="189" t="s">
        <v>9872</v>
      </c>
      <c r="B3434" s="189" t="s">
        <v>9886</v>
      </c>
      <c r="C3434" s="189" t="s">
        <v>358</v>
      </c>
      <c r="D3434" t="s">
        <v>413</v>
      </c>
      <c r="E3434" t="s">
        <v>414</v>
      </c>
      <c r="F3434" s="42" t="s">
        <v>118</v>
      </c>
      <c r="H3434" s="211"/>
      <c r="I3434" s="211"/>
      <c r="J3434" s="211"/>
      <c r="K3434" s="211"/>
      <c r="L3434" s="211"/>
      <c r="M3434" s="211"/>
      <c r="N3434" s="211"/>
      <c r="O3434" s="211"/>
      <c r="P3434" s="211"/>
    </row>
    <row r="3435" spans="1:16" x14ac:dyDescent="0.25">
      <c r="A3435" s="189" t="s">
        <v>9872</v>
      </c>
      <c r="B3435" s="189" t="s">
        <v>9887</v>
      </c>
      <c r="C3435" s="189" t="s">
        <v>358</v>
      </c>
      <c r="D3435" t="s">
        <v>387</v>
      </c>
      <c r="E3435" t="s">
        <v>388</v>
      </c>
      <c r="F3435" s="42" t="s">
        <v>118</v>
      </c>
      <c r="H3435" s="211"/>
      <c r="I3435" s="211"/>
      <c r="J3435" s="211"/>
      <c r="K3435" s="211"/>
      <c r="L3435" s="211"/>
      <c r="M3435" s="211"/>
      <c r="N3435" s="211"/>
      <c r="O3435" s="211"/>
      <c r="P3435" s="211"/>
    </row>
    <row r="3436" spans="1:16" x14ac:dyDescent="0.25">
      <c r="A3436" s="189" t="s">
        <v>9872</v>
      </c>
      <c r="B3436" s="189" t="s">
        <v>9888</v>
      </c>
      <c r="C3436" s="189" t="s">
        <v>358</v>
      </c>
      <c r="D3436" t="s">
        <v>415</v>
      </c>
      <c r="E3436" t="s">
        <v>416</v>
      </c>
      <c r="F3436" s="42" t="s">
        <v>118</v>
      </c>
      <c r="H3436" s="211"/>
      <c r="I3436" s="211"/>
      <c r="J3436" s="211"/>
      <c r="K3436" s="211"/>
      <c r="L3436" s="211"/>
      <c r="M3436" s="211"/>
      <c r="N3436" s="211"/>
      <c r="O3436" s="211"/>
      <c r="P3436" s="211"/>
    </row>
    <row r="3437" spans="1:16" x14ac:dyDescent="0.25">
      <c r="A3437" s="189" t="s">
        <v>9872</v>
      </c>
      <c r="B3437" s="189" t="s">
        <v>9889</v>
      </c>
      <c r="C3437" s="189" t="s">
        <v>358</v>
      </c>
      <c r="D3437" t="s">
        <v>3811</v>
      </c>
      <c r="E3437" t="s">
        <v>3815</v>
      </c>
      <c r="F3437" s="42" t="s">
        <v>118</v>
      </c>
      <c r="H3437" s="211"/>
      <c r="I3437" s="211"/>
      <c r="J3437" s="211"/>
      <c r="K3437" s="211"/>
      <c r="L3437" s="211"/>
      <c r="M3437" s="211"/>
      <c r="N3437" s="211"/>
      <c r="O3437" s="211"/>
      <c r="P3437" s="211"/>
    </row>
    <row r="3438" spans="1:16" x14ac:dyDescent="0.25">
      <c r="A3438" s="189" t="s">
        <v>9872</v>
      </c>
      <c r="B3438" s="189" t="s">
        <v>9890</v>
      </c>
      <c r="C3438" s="189" t="s">
        <v>358</v>
      </c>
      <c r="D3438" t="s">
        <v>3811</v>
      </c>
      <c r="E3438" t="s">
        <v>3815</v>
      </c>
      <c r="F3438" s="42" t="s">
        <v>118</v>
      </c>
      <c r="H3438" s="211"/>
      <c r="I3438" s="211"/>
      <c r="J3438" s="211"/>
      <c r="K3438" s="211"/>
      <c r="L3438" s="211"/>
      <c r="M3438" s="211"/>
      <c r="N3438" s="211"/>
      <c r="O3438" s="211"/>
      <c r="P3438" s="211"/>
    </row>
    <row r="3439" spans="1:16" x14ac:dyDescent="0.25">
      <c r="A3439" s="189" t="s">
        <v>9872</v>
      </c>
      <c r="B3439" s="189" t="s">
        <v>9891</v>
      </c>
      <c r="C3439" s="189" t="s">
        <v>358</v>
      </c>
      <c r="D3439" t="s">
        <v>394</v>
      </c>
      <c r="E3439" t="s">
        <v>395</v>
      </c>
      <c r="F3439" s="42" t="s">
        <v>118</v>
      </c>
      <c r="H3439" s="211"/>
      <c r="I3439" s="211"/>
      <c r="J3439" s="211"/>
      <c r="K3439" s="211"/>
      <c r="L3439" s="211"/>
      <c r="M3439" s="211"/>
      <c r="N3439" s="211"/>
      <c r="O3439" s="211"/>
      <c r="P3439" s="211"/>
    </row>
    <row r="3440" spans="1:16" x14ac:dyDescent="0.25">
      <c r="A3440" s="189" t="s">
        <v>9872</v>
      </c>
      <c r="B3440" s="189" t="s">
        <v>9892</v>
      </c>
      <c r="C3440" s="189" t="s">
        <v>358</v>
      </c>
      <c r="D3440" t="s">
        <v>423</v>
      </c>
      <c r="E3440" t="s">
        <v>424</v>
      </c>
      <c r="F3440" s="42" t="s">
        <v>118</v>
      </c>
      <c r="H3440" s="211"/>
      <c r="I3440" s="211"/>
      <c r="J3440" s="211"/>
      <c r="K3440" s="211"/>
      <c r="L3440" s="211"/>
      <c r="M3440" s="211"/>
      <c r="N3440" s="211"/>
      <c r="O3440" s="211"/>
      <c r="P3440" s="211"/>
    </row>
    <row r="3441" spans="1:16" x14ac:dyDescent="0.25">
      <c r="A3441" s="189" t="s">
        <v>9872</v>
      </c>
      <c r="B3441" s="189" t="s">
        <v>9893</v>
      </c>
      <c r="C3441" s="189" t="s">
        <v>358</v>
      </c>
      <c r="D3441" t="s">
        <v>415</v>
      </c>
      <c r="E3441" t="s">
        <v>416</v>
      </c>
      <c r="F3441" s="42" t="s">
        <v>118</v>
      </c>
      <c r="H3441" s="211"/>
      <c r="I3441" s="211"/>
      <c r="J3441" s="211"/>
      <c r="K3441" s="211"/>
      <c r="L3441" s="211"/>
      <c r="M3441" s="211"/>
      <c r="N3441" s="211"/>
      <c r="O3441" s="211"/>
      <c r="P3441" s="211"/>
    </row>
    <row r="3442" spans="1:16" x14ac:dyDescent="0.25">
      <c r="A3442" s="189" t="s">
        <v>9872</v>
      </c>
      <c r="B3442" s="189" t="s">
        <v>9894</v>
      </c>
      <c r="C3442" s="189" t="s">
        <v>358</v>
      </c>
      <c r="D3442" t="s">
        <v>413</v>
      </c>
      <c r="E3442" t="s">
        <v>414</v>
      </c>
      <c r="F3442" s="42" t="s">
        <v>118</v>
      </c>
      <c r="H3442" s="211"/>
      <c r="I3442" s="211"/>
      <c r="J3442" s="211"/>
      <c r="K3442" s="211"/>
      <c r="L3442" s="211"/>
      <c r="M3442" s="211"/>
      <c r="N3442" s="211"/>
      <c r="O3442" s="211"/>
      <c r="P3442" s="211"/>
    </row>
    <row r="3443" spans="1:16" x14ac:dyDescent="0.25">
      <c r="A3443" s="189" t="s">
        <v>9872</v>
      </c>
      <c r="B3443" s="189" t="s">
        <v>9895</v>
      </c>
      <c r="C3443" s="189" t="s">
        <v>358</v>
      </c>
      <c r="D3443" t="s">
        <v>413</v>
      </c>
      <c r="E3443" t="s">
        <v>414</v>
      </c>
      <c r="F3443" s="42" t="s">
        <v>118</v>
      </c>
      <c r="H3443" s="211"/>
      <c r="I3443" s="211"/>
      <c r="J3443" s="211"/>
      <c r="K3443" s="211"/>
      <c r="L3443" s="211"/>
      <c r="M3443" s="211"/>
      <c r="N3443" s="211"/>
      <c r="O3443" s="211"/>
      <c r="P3443" s="211"/>
    </row>
    <row r="3444" spans="1:16" x14ac:dyDescent="0.25">
      <c r="A3444" s="189" t="s">
        <v>9872</v>
      </c>
      <c r="B3444" s="189" t="s">
        <v>9896</v>
      </c>
      <c r="C3444" s="189" t="s">
        <v>358</v>
      </c>
      <c r="D3444" t="s">
        <v>413</v>
      </c>
      <c r="E3444" t="s">
        <v>414</v>
      </c>
      <c r="F3444" s="42" t="s">
        <v>118</v>
      </c>
      <c r="H3444" s="211"/>
      <c r="I3444" s="211"/>
      <c r="J3444" s="211"/>
      <c r="K3444" s="211"/>
      <c r="L3444" s="211"/>
      <c r="M3444" s="211"/>
      <c r="N3444" s="211"/>
      <c r="O3444" s="211"/>
      <c r="P3444" s="211"/>
    </row>
    <row r="3445" spans="1:16" x14ac:dyDescent="0.25">
      <c r="A3445" s="189" t="s">
        <v>9872</v>
      </c>
      <c r="B3445" s="189" t="s">
        <v>9897</v>
      </c>
      <c r="C3445" s="189" t="s">
        <v>358</v>
      </c>
      <c r="D3445" t="s">
        <v>415</v>
      </c>
      <c r="E3445" t="s">
        <v>416</v>
      </c>
      <c r="F3445" s="42" t="s">
        <v>118</v>
      </c>
      <c r="H3445" s="211"/>
      <c r="I3445" s="211"/>
      <c r="J3445" s="211"/>
      <c r="K3445" s="211"/>
      <c r="L3445" s="211"/>
      <c r="M3445" s="211"/>
      <c r="N3445" s="211"/>
      <c r="O3445" s="211"/>
      <c r="P3445" s="211"/>
    </row>
    <row r="3446" spans="1:16" x14ac:dyDescent="0.25">
      <c r="A3446" s="189" t="s">
        <v>9872</v>
      </c>
      <c r="B3446" s="189" t="s">
        <v>9898</v>
      </c>
      <c r="C3446" s="189" t="s">
        <v>358</v>
      </c>
      <c r="D3446" t="s">
        <v>394</v>
      </c>
      <c r="E3446" t="s">
        <v>395</v>
      </c>
      <c r="F3446" s="42" t="s">
        <v>118</v>
      </c>
      <c r="H3446" s="211"/>
      <c r="I3446" s="211"/>
      <c r="J3446" s="211"/>
      <c r="K3446" s="211"/>
      <c r="L3446" s="211"/>
      <c r="M3446" s="211"/>
      <c r="N3446" s="211"/>
      <c r="O3446" s="211"/>
      <c r="P3446" s="211"/>
    </row>
    <row r="3447" spans="1:16" x14ac:dyDescent="0.25">
      <c r="A3447" s="189" t="s">
        <v>9872</v>
      </c>
      <c r="B3447" s="189" t="s">
        <v>9899</v>
      </c>
      <c r="C3447" s="189" t="s">
        <v>358</v>
      </c>
      <c r="D3447" t="s">
        <v>421</v>
      </c>
      <c r="E3447" t="s">
        <v>422</v>
      </c>
      <c r="F3447" s="42" t="s">
        <v>118</v>
      </c>
      <c r="H3447" s="211"/>
      <c r="I3447" s="211"/>
      <c r="J3447" s="211"/>
      <c r="K3447" s="211"/>
      <c r="L3447" s="211"/>
      <c r="M3447" s="211"/>
      <c r="N3447" s="211"/>
      <c r="O3447" s="211"/>
      <c r="P3447" s="211"/>
    </row>
    <row r="3448" spans="1:16" x14ac:dyDescent="0.25">
      <c r="A3448" s="189" t="s">
        <v>9872</v>
      </c>
      <c r="B3448" s="189" t="s">
        <v>9900</v>
      </c>
      <c r="C3448" s="189" t="s">
        <v>358</v>
      </c>
      <c r="D3448" t="s">
        <v>415</v>
      </c>
      <c r="E3448" t="s">
        <v>416</v>
      </c>
      <c r="F3448" s="42" t="s">
        <v>118</v>
      </c>
      <c r="H3448" s="211"/>
      <c r="I3448" s="211"/>
      <c r="J3448" s="211"/>
      <c r="K3448" s="211"/>
      <c r="L3448" s="211"/>
      <c r="M3448" s="211"/>
      <c r="N3448" s="211"/>
      <c r="O3448" s="211"/>
      <c r="P3448" s="211"/>
    </row>
    <row r="3449" spans="1:16" x14ac:dyDescent="0.25">
      <c r="A3449" s="189" t="s">
        <v>9872</v>
      </c>
      <c r="B3449" s="189" t="s">
        <v>9901</v>
      </c>
      <c r="C3449" s="189" t="s">
        <v>358</v>
      </c>
      <c r="D3449" t="s">
        <v>387</v>
      </c>
      <c r="E3449" t="s">
        <v>388</v>
      </c>
      <c r="F3449" s="42" t="s">
        <v>118</v>
      </c>
      <c r="H3449" s="211"/>
      <c r="I3449" s="211"/>
      <c r="J3449" s="211"/>
      <c r="K3449" s="211"/>
      <c r="L3449" s="211"/>
      <c r="M3449" s="211"/>
      <c r="N3449" s="211"/>
      <c r="O3449" s="211"/>
      <c r="P3449" s="211"/>
    </row>
    <row r="3450" spans="1:16" x14ac:dyDescent="0.25">
      <c r="A3450" s="189" t="s">
        <v>9872</v>
      </c>
      <c r="B3450" s="189" t="s">
        <v>9902</v>
      </c>
      <c r="C3450" s="189" t="s">
        <v>358</v>
      </c>
      <c r="D3450" t="s">
        <v>417</v>
      </c>
      <c r="E3450" t="s">
        <v>418</v>
      </c>
      <c r="F3450" s="42" t="s">
        <v>118</v>
      </c>
      <c r="H3450" s="211"/>
      <c r="I3450" s="211"/>
      <c r="J3450" s="211"/>
      <c r="K3450" s="211"/>
      <c r="L3450" s="211"/>
      <c r="M3450" s="211"/>
      <c r="N3450" s="211"/>
      <c r="O3450" s="211"/>
      <c r="P3450" s="211"/>
    </row>
    <row r="3451" spans="1:16" x14ac:dyDescent="0.25">
      <c r="A3451" s="189" t="s">
        <v>9872</v>
      </c>
      <c r="B3451" s="189" t="s">
        <v>9903</v>
      </c>
      <c r="C3451" s="189" t="s">
        <v>358</v>
      </c>
      <c r="D3451" t="s">
        <v>396</v>
      </c>
      <c r="E3451" t="s">
        <v>397</v>
      </c>
      <c r="F3451" s="42" t="s">
        <v>118</v>
      </c>
      <c r="H3451" s="211"/>
      <c r="I3451" s="211"/>
      <c r="J3451" s="211"/>
      <c r="K3451" s="211"/>
      <c r="L3451" s="211"/>
      <c r="M3451" s="211"/>
      <c r="N3451" s="211"/>
      <c r="O3451" s="211"/>
      <c r="P3451" s="211"/>
    </row>
    <row r="3452" spans="1:16" x14ac:dyDescent="0.25">
      <c r="A3452" s="189" t="s">
        <v>9872</v>
      </c>
      <c r="B3452" s="189" t="s">
        <v>9904</v>
      </c>
      <c r="C3452" s="189" t="s">
        <v>358</v>
      </c>
      <c r="D3452" t="s">
        <v>423</v>
      </c>
      <c r="E3452" t="s">
        <v>424</v>
      </c>
      <c r="F3452" s="42" t="s">
        <v>118</v>
      </c>
      <c r="H3452" s="211"/>
      <c r="I3452" s="211"/>
      <c r="J3452" s="211"/>
      <c r="K3452" s="211"/>
      <c r="L3452" s="211"/>
      <c r="M3452" s="211"/>
      <c r="N3452" s="211"/>
      <c r="O3452" s="211"/>
      <c r="P3452" s="211"/>
    </row>
    <row r="3453" spans="1:16" x14ac:dyDescent="0.25">
      <c r="A3453" s="189" t="s">
        <v>9872</v>
      </c>
      <c r="B3453" s="189" t="s">
        <v>9905</v>
      </c>
      <c r="C3453" s="189" t="s">
        <v>358</v>
      </c>
      <c r="D3453" t="s">
        <v>394</v>
      </c>
      <c r="E3453" t="s">
        <v>395</v>
      </c>
      <c r="F3453" s="42" t="s">
        <v>118</v>
      </c>
      <c r="H3453" s="211"/>
      <c r="I3453" s="211"/>
      <c r="J3453" s="211"/>
      <c r="K3453" s="211"/>
      <c r="L3453" s="211"/>
      <c r="M3453" s="211"/>
      <c r="N3453" s="211"/>
      <c r="O3453" s="211"/>
      <c r="P3453" s="211"/>
    </row>
    <row r="3454" spans="1:16" x14ac:dyDescent="0.25">
      <c r="A3454" s="189" t="s">
        <v>9872</v>
      </c>
      <c r="B3454" s="189" t="s">
        <v>9906</v>
      </c>
      <c r="C3454" s="189" t="s">
        <v>358</v>
      </c>
      <c r="D3454" t="s">
        <v>421</v>
      </c>
      <c r="E3454" t="s">
        <v>422</v>
      </c>
      <c r="F3454" s="42" t="s">
        <v>118</v>
      </c>
      <c r="H3454" s="211"/>
      <c r="I3454" s="211"/>
      <c r="J3454" s="211"/>
      <c r="K3454" s="211"/>
      <c r="L3454" s="211"/>
      <c r="M3454" s="211"/>
      <c r="N3454" s="211"/>
      <c r="O3454" s="211"/>
      <c r="P3454" s="211"/>
    </row>
    <row r="3455" spans="1:16" x14ac:dyDescent="0.25">
      <c r="A3455" s="189" t="s">
        <v>9872</v>
      </c>
      <c r="B3455" s="189" t="s">
        <v>9907</v>
      </c>
      <c r="C3455" s="189" t="s">
        <v>358</v>
      </c>
      <c r="D3455" t="s">
        <v>394</v>
      </c>
      <c r="E3455" t="s">
        <v>395</v>
      </c>
      <c r="F3455" s="42" t="s">
        <v>118</v>
      </c>
      <c r="H3455" s="211"/>
      <c r="I3455" s="211"/>
      <c r="J3455" s="211"/>
      <c r="K3455" s="211"/>
      <c r="L3455" s="211"/>
      <c r="M3455" s="211"/>
      <c r="N3455" s="211"/>
      <c r="O3455" s="211"/>
      <c r="P3455" s="211"/>
    </row>
    <row r="3456" spans="1:16" x14ac:dyDescent="0.25">
      <c r="A3456" s="189" t="s">
        <v>9872</v>
      </c>
      <c r="B3456" s="189" t="s">
        <v>9908</v>
      </c>
      <c r="C3456" s="189" t="s">
        <v>358</v>
      </c>
      <c r="D3456" t="s">
        <v>391</v>
      </c>
      <c r="E3456" t="s">
        <v>392</v>
      </c>
      <c r="F3456" s="42" t="s">
        <v>118</v>
      </c>
      <c r="H3456" s="211"/>
      <c r="I3456" s="211"/>
      <c r="J3456" s="211"/>
      <c r="K3456" s="211"/>
      <c r="L3456" s="211"/>
      <c r="M3456" s="211"/>
      <c r="N3456" s="211"/>
      <c r="O3456" s="211"/>
      <c r="P3456" s="211"/>
    </row>
    <row r="3457" spans="1:16" x14ac:dyDescent="0.25">
      <c r="A3457" s="189" t="s">
        <v>9872</v>
      </c>
      <c r="B3457" s="189" t="s">
        <v>9909</v>
      </c>
      <c r="C3457" s="189" t="s">
        <v>358</v>
      </c>
      <c r="D3457" t="s">
        <v>413</v>
      </c>
      <c r="E3457" t="s">
        <v>414</v>
      </c>
      <c r="F3457" s="42" t="s">
        <v>118</v>
      </c>
      <c r="H3457" s="211"/>
      <c r="I3457" s="211"/>
      <c r="J3457" s="211"/>
      <c r="K3457" s="211"/>
      <c r="L3457" s="211"/>
      <c r="M3457" s="211"/>
      <c r="N3457" s="211"/>
      <c r="O3457" s="211"/>
      <c r="P3457" s="211"/>
    </row>
    <row r="3458" spans="1:16" x14ac:dyDescent="0.25">
      <c r="A3458" s="189" t="s">
        <v>9872</v>
      </c>
      <c r="B3458" s="189" t="s">
        <v>9910</v>
      </c>
      <c r="C3458" s="189" t="s">
        <v>358</v>
      </c>
      <c r="D3458" t="s">
        <v>387</v>
      </c>
      <c r="E3458" t="s">
        <v>388</v>
      </c>
      <c r="F3458" s="42" t="s">
        <v>118</v>
      </c>
      <c r="H3458" s="211"/>
      <c r="I3458" s="211"/>
      <c r="J3458" s="211"/>
      <c r="K3458" s="211"/>
      <c r="L3458" s="211"/>
      <c r="M3458" s="211"/>
      <c r="N3458" s="211"/>
      <c r="O3458" s="211"/>
      <c r="P3458" s="211"/>
    </row>
    <row r="3459" spans="1:16" x14ac:dyDescent="0.25">
      <c r="A3459" s="189" t="s">
        <v>9872</v>
      </c>
      <c r="B3459" s="189" t="s">
        <v>9911</v>
      </c>
      <c r="C3459" s="189" t="s">
        <v>358</v>
      </c>
      <c r="D3459" t="s">
        <v>387</v>
      </c>
      <c r="E3459" t="s">
        <v>388</v>
      </c>
      <c r="F3459" s="42" t="s">
        <v>118</v>
      </c>
      <c r="H3459" s="211"/>
      <c r="I3459" s="211"/>
      <c r="J3459" s="211"/>
      <c r="K3459" s="211"/>
      <c r="L3459" s="211"/>
      <c r="M3459" s="211"/>
      <c r="N3459" s="211"/>
      <c r="O3459" s="211"/>
      <c r="P3459" s="211"/>
    </row>
    <row r="3460" spans="1:16" x14ac:dyDescent="0.25">
      <c r="A3460" s="189" t="s">
        <v>9872</v>
      </c>
      <c r="B3460" s="189" t="s">
        <v>9912</v>
      </c>
      <c r="C3460" s="189" t="s">
        <v>358</v>
      </c>
      <c r="D3460" t="s">
        <v>385</v>
      </c>
      <c r="E3460" t="s">
        <v>386</v>
      </c>
      <c r="F3460" s="42" t="s">
        <v>118</v>
      </c>
      <c r="H3460" s="211"/>
      <c r="I3460" s="211"/>
      <c r="J3460" s="211"/>
      <c r="K3460" s="211"/>
      <c r="L3460" s="211"/>
      <c r="M3460" s="211"/>
      <c r="N3460" s="211"/>
      <c r="O3460" s="211"/>
      <c r="P3460" s="211"/>
    </row>
    <row r="3461" spans="1:16" x14ac:dyDescent="0.25">
      <c r="A3461" s="189" t="s">
        <v>9872</v>
      </c>
      <c r="B3461" s="189" t="s">
        <v>9913</v>
      </c>
      <c r="C3461" s="189" t="s">
        <v>358</v>
      </c>
      <c r="D3461" t="s">
        <v>423</v>
      </c>
      <c r="E3461" t="s">
        <v>424</v>
      </c>
      <c r="F3461" s="42" t="s">
        <v>118</v>
      </c>
      <c r="H3461" s="211"/>
      <c r="I3461" s="211"/>
      <c r="J3461" s="211"/>
      <c r="K3461" s="211"/>
      <c r="L3461" s="211"/>
      <c r="M3461" s="211"/>
      <c r="N3461" s="211"/>
      <c r="O3461" s="211"/>
      <c r="P3461" s="211"/>
    </row>
    <row r="3462" spans="1:16" x14ac:dyDescent="0.25">
      <c r="A3462" s="189" t="s">
        <v>9872</v>
      </c>
      <c r="B3462" s="189" t="s">
        <v>9914</v>
      </c>
      <c r="C3462" s="189" t="s">
        <v>358</v>
      </c>
      <c r="D3462" t="s">
        <v>415</v>
      </c>
      <c r="E3462" t="s">
        <v>416</v>
      </c>
      <c r="F3462" s="42" t="s">
        <v>118</v>
      </c>
      <c r="H3462" s="211"/>
      <c r="I3462" s="211"/>
      <c r="J3462" s="211"/>
      <c r="K3462" s="211"/>
      <c r="L3462" s="211"/>
      <c r="M3462" s="211"/>
      <c r="N3462" s="211"/>
      <c r="O3462" s="211"/>
      <c r="P3462" s="211"/>
    </row>
    <row r="3463" spans="1:16" x14ac:dyDescent="0.25">
      <c r="A3463" s="189" t="s">
        <v>9872</v>
      </c>
      <c r="B3463" s="189" t="s">
        <v>9915</v>
      </c>
      <c r="C3463" s="189" t="s">
        <v>358</v>
      </c>
      <c r="D3463" t="s">
        <v>387</v>
      </c>
      <c r="E3463" t="s">
        <v>388</v>
      </c>
      <c r="F3463" s="42" t="s">
        <v>118</v>
      </c>
      <c r="H3463" s="211"/>
      <c r="I3463" s="211"/>
      <c r="J3463" s="211"/>
      <c r="K3463" s="211"/>
      <c r="L3463" s="211"/>
      <c r="M3463" s="211"/>
      <c r="N3463" s="211"/>
      <c r="O3463" s="211"/>
      <c r="P3463" s="211"/>
    </row>
    <row r="3464" spans="1:16" x14ac:dyDescent="0.25">
      <c r="A3464" s="189" t="s">
        <v>9872</v>
      </c>
      <c r="B3464" s="189" t="s">
        <v>9916</v>
      </c>
      <c r="C3464" s="189" t="s">
        <v>358</v>
      </c>
      <c r="D3464" t="s">
        <v>3811</v>
      </c>
      <c r="E3464" t="s">
        <v>3815</v>
      </c>
      <c r="F3464" s="42" t="s">
        <v>118</v>
      </c>
      <c r="H3464" s="211"/>
      <c r="I3464" s="211"/>
      <c r="J3464" s="211"/>
      <c r="K3464" s="211"/>
      <c r="L3464" s="211"/>
      <c r="M3464" s="211"/>
      <c r="N3464" s="211"/>
      <c r="O3464" s="211"/>
      <c r="P3464" s="211"/>
    </row>
    <row r="3465" spans="1:16" x14ac:dyDescent="0.25">
      <c r="A3465" s="189" t="s">
        <v>9872</v>
      </c>
      <c r="B3465" s="189" t="s">
        <v>9917</v>
      </c>
      <c r="C3465" s="189" t="s">
        <v>358</v>
      </c>
      <c r="D3465" t="s">
        <v>3811</v>
      </c>
      <c r="E3465" t="s">
        <v>3815</v>
      </c>
      <c r="F3465" s="42" t="s">
        <v>118</v>
      </c>
      <c r="H3465" s="211"/>
      <c r="I3465" s="211"/>
      <c r="J3465" s="211"/>
      <c r="K3465" s="211"/>
      <c r="L3465" s="211"/>
      <c r="M3465" s="211"/>
      <c r="N3465" s="211"/>
      <c r="O3465" s="211"/>
      <c r="P3465" s="211"/>
    </row>
    <row r="3466" spans="1:16" x14ac:dyDescent="0.25">
      <c r="A3466" s="189" t="s">
        <v>9872</v>
      </c>
      <c r="B3466" s="189" t="s">
        <v>9918</v>
      </c>
      <c r="C3466" s="189" t="s">
        <v>358</v>
      </c>
      <c r="D3466" t="s">
        <v>415</v>
      </c>
      <c r="E3466" t="s">
        <v>416</v>
      </c>
      <c r="F3466" s="42" t="s">
        <v>118</v>
      </c>
      <c r="H3466" s="211"/>
      <c r="I3466" s="211"/>
      <c r="J3466" s="211"/>
      <c r="K3466" s="211"/>
      <c r="L3466" s="211"/>
      <c r="M3466" s="211"/>
      <c r="N3466" s="211"/>
      <c r="O3466" s="211"/>
      <c r="P3466" s="211"/>
    </row>
    <row r="3467" spans="1:16" x14ac:dyDescent="0.25">
      <c r="A3467" s="189" t="s">
        <v>9872</v>
      </c>
      <c r="B3467" s="189" t="s">
        <v>9919</v>
      </c>
      <c r="C3467" s="189" t="s">
        <v>358</v>
      </c>
      <c r="D3467" t="s">
        <v>423</v>
      </c>
      <c r="E3467" t="s">
        <v>424</v>
      </c>
      <c r="F3467" s="42" t="s">
        <v>118</v>
      </c>
      <c r="H3467" s="211"/>
      <c r="I3467" s="211"/>
      <c r="J3467" s="211"/>
      <c r="K3467" s="211"/>
      <c r="L3467" s="211"/>
      <c r="M3467" s="211"/>
      <c r="N3467" s="211"/>
      <c r="O3467" s="211"/>
      <c r="P3467" s="211"/>
    </row>
    <row r="3468" spans="1:16" x14ac:dyDescent="0.25">
      <c r="A3468" s="189" t="s">
        <v>9872</v>
      </c>
      <c r="B3468" s="189" t="s">
        <v>9920</v>
      </c>
      <c r="C3468" s="189" t="s">
        <v>358</v>
      </c>
      <c r="D3468" t="s">
        <v>383</v>
      </c>
      <c r="E3468" t="s">
        <v>384</v>
      </c>
      <c r="F3468" s="42" t="s">
        <v>118</v>
      </c>
      <c r="H3468" s="211"/>
      <c r="I3468" s="211"/>
      <c r="J3468" s="211"/>
      <c r="K3468" s="211"/>
      <c r="L3468" s="211"/>
      <c r="M3468" s="211"/>
      <c r="N3468" s="211"/>
      <c r="O3468" s="211"/>
      <c r="P3468" s="211"/>
    </row>
    <row r="3469" spans="1:16" x14ac:dyDescent="0.25">
      <c r="A3469" s="189" t="s">
        <v>9872</v>
      </c>
      <c r="B3469" s="189" t="s">
        <v>9921</v>
      </c>
      <c r="C3469" s="189" t="s">
        <v>358</v>
      </c>
      <c r="D3469" t="s">
        <v>421</v>
      </c>
      <c r="E3469" t="s">
        <v>422</v>
      </c>
      <c r="F3469" s="42" t="s">
        <v>118</v>
      </c>
      <c r="H3469" s="211"/>
      <c r="I3469" s="211"/>
      <c r="J3469" s="211"/>
      <c r="K3469" s="211"/>
      <c r="L3469" s="211"/>
      <c r="M3469" s="211"/>
      <c r="N3469" s="211"/>
      <c r="O3469" s="211"/>
      <c r="P3469" s="211"/>
    </row>
    <row r="3470" spans="1:16" x14ac:dyDescent="0.25">
      <c r="A3470" s="189" t="s">
        <v>9872</v>
      </c>
      <c r="B3470" s="189" t="s">
        <v>9922</v>
      </c>
      <c r="C3470" s="189" t="s">
        <v>358</v>
      </c>
      <c r="D3470" t="s">
        <v>396</v>
      </c>
      <c r="E3470" t="s">
        <v>397</v>
      </c>
      <c r="F3470" s="42" t="s">
        <v>118</v>
      </c>
      <c r="H3470" s="211"/>
      <c r="I3470" s="211"/>
      <c r="J3470" s="211"/>
      <c r="K3470" s="211"/>
      <c r="L3470" s="211"/>
      <c r="M3470" s="211"/>
      <c r="N3470" s="211"/>
      <c r="O3470" s="211"/>
      <c r="P3470" s="211"/>
    </row>
    <row r="3471" spans="1:16" x14ac:dyDescent="0.25">
      <c r="A3471" s="189" t="s">
        <v>9872</v>
      </c>
      <c r="B3471" s="189" t="s">
        <v>9923</v>
      </c>
      <c r="C3471" s="189" t="s">
        <v>358</v>
      </c>
      <c r="D3471" t="s">
        <v>387</v>
      </c>
      <c r="E3471" t="s">
        <v>388</v>
      </c>
      <c r="F3471" s="42" t="s">
        <v>118</v>
      </c>
      <c r="H3471" s="211"/>
      <c r="I3471" s="211"/>
      <c r="J3471" s="211"/>
      <c r="K3471" s="211"/>
      <c r="L3471" s="211"/>
      <c r="M3471" s="211"/>
      <c r="N3471" s="211"/>
      <c r="O3471" s="211"/>
      <c r="P3471" s="211"/>
    </row>
    <row r="3472" spans="1:16" x14ac:dyDescent="0.25">
      <c r="A3472" s="189" t="s">
        <v>9872</v>
      </c>
      <c r="B3472" s="189" t="s">
        <v>9924</v>
      </c>
      <c r="C3472" s="189" t="s">
        <v>358</v>
      </c>
      <c r="D3472" t="s">
        <v>3811</v>
      </c>
      <c r="E3472" t="s">
        <v>3815</v>
      </c>
      <c r="F3472" s="42" t="s">
        <v>118</v>
      </c>
      <c r="H3472" s="211"/>
      <c r="I3472" s="211"/>
      <c r="J3472" s="211"/>
      <c r="K3472" s="211"/>
      <c r="L3472" s="211"/>
      <c r="M3472" s="211"/>
      <c r="N3472" s="211"/>
      <c r="O3472" s="211"/>
      <c r="P3472" s="211"/>
    </row>
    <row r="3473" spans="1:16" x14ac:dyDescent="0.25">
      <c r="A3473" s="189" t="s">
        <v>9872</v>
      </c>
      <c r="B3473" s="189" t="s">
        <v>9925</v>
      </c>
      <c r="C3473" s="189" t="s">
        <v>358</v>
      </c>
      <c r="D3473" t="s">
        <v>385</v>
      </c>
      <c r="E3473" t="s">
        <v>386</v>
      </c>
      <c r="F3473" s="42" t="s">
        <v>118</v>
      </c>
      <c r="H3473" s="211"/>
      <c r="I3473" s="211"/>
      <c r="J3473" s="211"/>
      <c r="K3473" s="211"/>
      <c r="L3473" s="211"/>
      <c r="M3473" s="211"/>
      <c r="N3473" s="211"/>
      <c r="O3473" s="211"/>
      <c r="P3473" s="211"/>
    </row>
    <row r="3474" spans="1:16" x14ac:dyDescent="0.25">
      <c r="A3474" s="189" t="s">
        <v>9872</v>
      </c>
      <c r="B3474" s="189" t="s">
        <v>9926</v>
      </c>
      <c r="C3474" s="189" t="s">
        <v>358</v>
      </c>
      <c r="D3474" t="s">
        <v>423</v>
      </c>
      <c r="E3474" t="s">
        <v>424</v>
      </c>
      <c r="F3474" s="42" t="s">
        <v>118</v>
      </c>
      <c r="H3474" s="211"/>
      <c r="I3474" s="211"/>
      <c r="J3474" s="211"/>
      <c r="K3474" s="211"/>
      <c r="L3474" s="211"/>
      <c r="M3474" s="211"/>
      <c r="N3474" s="211"/>
      <c r="O3474" s="211"/>
      <c r="P3474" s="211"/>
    </row>
    <row r="3475" spans="1:16" x14ac:dyDescent="0.25">
      <c r="A3475" s="189" t="s">
        <v>9872</v>
      </c>
      <c r="B3475" s="189" t="s">
        <v>9927</v>
      </c>
      <c r="C3475" s="189" t="s">
        <v>358</v>
      </c>
      <c r="D3475" t="s">
        <v>391</v>
      </c>
      <c r="E3475" t="s">
        <v>392</v>
      </c>
      <c r="F3475" s="42" t="s">
        <v>118</v>
      </c>
      <c r="H3475" s="211"/>
      <c r="I3475" s="211"/>
      <c r="J3475" s="211"/>
      <c r="K3475" s="211"/>
      <c r="L3475" s="211"/>
      <c r="M3475" s="211"/>
      <c r="N3475" s="211"/>
      <c r="O3475" s="211"/>
      <c r="P3475" s="211"/>
    </row>
    <row r="3476" spans="1:16" x14ac:dyDescent="0.25">
      <c r="A3476" s="189" t="s">
        <v>9872</v>
      </c>
      <c r="B3476" s="189" t="s">
        <v>9928</v>
      </c>
      <c r="C3476" s="189" t="s">
        <v>358</v>
      </c>
      <c r="D3476" t="s">
        <v>394</v>
      </c>
      <c r="E3476" t="s">
        <v>395</v>
      </c>
      <c r="F3476" s="42" t="s">
        <v>118</v>
      </c>
      <c r="H3476" s="211"/>
      <c r="I3476" s="211"/>
      <c r="J3476" s="211"/>
      <c r="K3476" s="211"/>
      <c r="L3476" s="211"/>
      <c r="M3476" s="211"/>
      <c r="N3476" s="211"/>
      <c r="O3476" s="211"/>
      <c r="P3476" s="211"/>
    </row>
    <row r="3477" spans="1:16" x14ac:dyDescent="0.25">
      <c r="A3477" s="189" t="s">
        <v>9872</v>
      </c>
      <c r="B3477" s="189" t="s">
        <v>9929</v>
      </c>
      <c r="C3477" s="189" t="s">
        <v>358</v>
      </c>
      <c r="D3477" t="s">
        <v>415</v>
      </c>
      <c r="E3477" t="s">
        <v>416</v>
      </c>
      <c r="F3477" s="42" t="s">
        <v>118</v>
      </c>
      <c r="H3477" s="211"/>
      <c r="I3477" s="211"/>
      <c r="J3477" s="211"/>
      <c r="K3477" s="211"/>
      <c r="L3477" s="211"/>
      <c r="M3477" s="211"/>
      <c r="N3477" s="211"/>
      <c r="O3477" s="211"/>
      <c r="P3477" s="211"/>
    </row>
    <row r="3478" spans="1:16" x14ac:dyDescent="0.25">
      <c r="A3478" s="189" t="s">
        <v>9872</v>
      </c>
      <c r="B3478" s="189" t="s">
        <v>9930</v>
      </c>
      <c r="C3478" s="189" t="s">
        <v>358</v>
      </c>
      <c r="D3478" t="s">
        <v>415</v>
      </c>
      <c r="E3478" t="s">
        <v>416</v>
      </c>
      <c r="F3478" s="42" t="s">
        <v>118</v>
      </c>
      <c r="H3478" s="211"/>
      <c r="I3478" s="211"/>
      <c r="J3478" s="211"/>
      <c r="K3478" s="211"/>
      <c r="L3478" s="211"/>
      <c r="M3478" s="211"/>
      <c r="N3478" s="211"/>
      <c r="O3478" s="211"/>
      <c r="P3478" s="211"/>
    </row>
    <row r="3479" spans="1:16" x14ac:dyDescent="0.25">
      <c r="A3479" s="189" t="s">
        <v>9872</v>
      </c>
      <c r="B3479" s="189" t="s">
        <v>9931</v>
      </c>
      <c r="C3479" s="189" t="s">
        <v>358</v>
      </c>
      <c r="D3479" t="s">
        <v>387</v>
      </c>
      <c r="E3479" t="s">
        <v>388</v>
      </c>
      <c r="F3479" s="42" t="s">
        <v>118</v>
      </c>
      <c r="H3479" s="211"/>
      <c r="I3479" s="211"/>
      <c r="J3479" s="211"/>
      <c r="K3479" s="211"/>
      <c r="L3479" s="211"/>
      <c r="M3479" s="211"/>
      <c r="N3479" s="211"/>
      <c r="O3479" s="211"/>
      <c r="P3479" s="211"/>
    </row>
    <row r="3480" spans="1:16" x14ac:dyDescent="0.25">
      <c r="A3480" s="189" t="s">
        <v>9872</v>
      </c>
      <c r="B3480" s="189" t="s">
        <v>9932</v>
      </c>
      <c r="C3480" s="189" t="s">
        <v>358</v>
      </c>
      <c r="D3480" t="s">
        <v>423</v>
      </c>
      <c r="E3480" t="s">
        <v>424</v>
      </c>
      <c r="F3480" s="42" t="s">
        <v>118</v>
      </c>
      <c r="H3480" s="211"/>
      <c r="I3480" s="211"/>
      <c r="J3480" s="211"/>
      <c r="K3480" s="211"/>
      <c r="L3480" s="211"/>
      <c r="M3480" s="211"/>
      <c r="N3480" s="211"/>
      <c r="O3480" s="211"/>
      <c r="P3480" s="211"/>
    </row>
    <row r="3481" spans="1:16" x14ac:dyDescent="0.25">
      <c r="A3481" s="189" t="s">
        <v>9872</v>
      </c>
      <c r="B3481" s="189" t="s">
        <v>9933</v>
      </c>
      <c r="C3481" s="189" t="s">
        <v>358</v>
      </c>
      <c r="D3481" t="s">
        <v>3811</v>
      </c>
      <c r="E3481" t="s">
        <v>3815</v>
      </c>
      <c r="F3481" s="42" t="s">
        <v>118</v>
      </c>
      <c r="H3481" s="211"/>
      <c r="I3481" s="211"/>
      <c r="J3481" s="211"/>
      <c r="K3481" s="211"/>
      <c r="L3481" s="211"/>
      <c r="M3481" s="211"/>
      <c r="N3481" s="211"/>
      <c r="O3481" s="211"/>
      <c r="P3481" s="211"/>
    </row>
    <row r="3482" spans="1:16" x14ac:dyDescent="0.25">
      <c r="A3482" s="189" t="s">
        <v>9872</v>
      </c>
      <c r="B3482" s="189" t="s">
        <v>9934</v>
      </c>
      <c r="C3482" s="189" t="s">
        <v>358</v>
      </c>
      <c r="D3482" t="s">
        <v>3811</v>
      </c>
      <c r="E3482" t="s">
        <v>3815</v>
      </c>
      <c r="F3482" s="42" t="s">
        <v>118</v>
      </c>
      <c r="H3482" s="211"/>
      <c r="I3482" s="211"/>
      <c r="J3482" s="211"/>
      <c r="K3482" s="211"/>
      <c r="L3482" s="211"/>
      <c r="M3482" s="211"/>
      <c r="N3482" s="211"/>
      <c r="O3482" s="211"/>
      <c r="P3482" s="211"/>
    </row>
    <row r="3483" spans="1:16" x14ac:dyDescent="0.25">
      <c r="A3483" s="189" t="s">
        <v>9872</v>
      </c>
      <c r="B3483" s="189" t="s">
        <v>9935</v>
      </c>
      <c r="C3483" s="189" t="s">
        <v>358</v>
      </c>
      <c r="D3483" t="s">
        <v>389</v>
      </c>
      <c r="E3483" t="s">
        <v>390</v>
      </c>
      <c r="F3483" s="42" t="s">
        <v>118</v>
      </c>
      <c r="H3483" s="211"/>
      <c r="I3483" s="211"/>
      <c r="J3483" s="211"/>
      <c r="K3483" s="211"/>
      <c r="L3483" s="211"/>
      <c r="M3483" s="211"/>
      <c r="N3483" s="211"/>
      <c r="O3483" s="211"/>
      <c r="P3483" s="211"/>
    </row>
    <row r="3484" spans="1:16" x14ac:dyDescent="0.25">
      <c r="A3484" s="189" t="s">
        <v>9872</v>
      </c>
      <c r="B3484" s="189" t="s">
        <v>9936</v>
      </c>
      <c r="C3484" s="189" t="s">
        <v>358</v>
      </c>
      <c r="D3484" t="s">
        <v>3811</v>
      </c>
      <c r="E3484" t="s">
        <v>3815</v>
      </c>
      <c r="F3484" s="42" t="s">
        <v>118</v>
      </c>
      <c r="H3484" s="211"/>
      <c r="I3484" s="211"/>
      <c r="J3484" s="211"/>
      <c r="K3484" s="211"/>
      <c r="L3484" s="211"/>
      <c r="M3484" s="211"/>
      <c r="N3484" s="211"/>
      <c r="O3484" s="211"/>
      <c r="P3484" s="211"/>
    </row>
    <row r="3485" spans="1:16" x14ac:dyDescent="0.25">
      <c r="A3485" s="189" t="s">
        <v>9872</v>
      </c>
      <c r="B3485" s="189" t="s">
        <v>9937</v>
      </c>
      <c r="C3485" s="189" t="s">
        <v>358</v>
      </c>
      <c r="D3485" t="s">
        <v>415</v>
      </c>
      <c r="E3485" t="s">
        <v>416</v>
      </c>
      <c r="F3485" s="42" t="s">
        <v>118</v>
      </c>
      <c r="H3485" s="211"/>
      <c r="I3485" s="211"/>
      <c r="J3485" s="211"/>
      <c r="K3485" s="211"/>
      <c r="L3485" s="211"/>
      <c r="M3485" s="211"/>
      <c r="N3485" s="211"/>
      <c r="O3485" s="211"/>
      <c r="P3485" s="211"/>
    </row>
    <row r="3486" spans="1:16" x14ac:dyDescent="0.25">
      <c r="A3486" s="189" t="s">
        <v>9872</v>
      </c>
      <c r="B3486" s="189" t="s">
        <v>9938</v>
      </c>
      <c r="C3486" s="189" t="s">
        <v>358</v>
      </c>
      <c r="D3486" t="s">
        <v>3811</v>
      </c>
      <c r="E3486" t="s">
        <v>3815</v>
      </c>
      <c r="F3486" s="42" t="s">
        <v>118</v>
      </c>
      <c r="H3486" s="211"/>
      <c r="I3486" s="211"/>
      <c r="J3486" s="211"/>
      <c r="K3486" s="211"/>
      <c r="L3486" s="211"/>
      <c r="M3486" s="211"/>
      <c r="N3486" s="211"/>
      <c r="O3486" s="211"/>
      <c r="P3486" s="211"/>
    </row>
    <row r="3487" spans="1:16" x14ac:dyDescent="0.25">
      <c r="A3487" s="189" t="s">
        <v>9872</v>
      </c>
      <c r="B3487" s="189" t="s">
        <v>9939</v>
      </c>
      <c r="C3487" s="189" t="s">
        <v>358</v>
      </c>
      <c r="D3487" t="s">
        <v>3811</v>
      </c>
      <c r="E3487" t="s">
        <v>3815</v>
      </c>
      <c r="F3487" s="42" t="s">
        <v>118</v>
      </c>
      <c r="H3487" s="211"/>
      <c r="I3487" s="211"/>
      <c r="J3487" s="211"/>
      <c r="K3487" s="211"/>
      <c r="L3487" s="211"/>
      <c r="M3487" s="211"/>
      <c r="N3487" s="211"/>
      <c r="O3487" s="211"/>
      <c r="P3487" s="211"/>
    </row>
    <row r="3488" spans="1:16" x14ac:dyDescent="0.25">
      <c r="A3488" s="189" t="s">
        <v>9872</v>
      </c>
      <c r="B3488" s="189" t="s">
        <v>9940</v>
      </c>
      <c r="C3488" s="189" t="s">
        <v>358</v>
      </c>
      <c r="D3488" t="s">
        <v>413</v>
      </c>
      <c r="E3488" t="s">
        <v>414</v>
      </c>
      <c r="F3488" s="42" t="s">
        <v>118</v>
      </c>
      <c r="H3488" s="211"/>
      <c r="I3488" s="211"/>
      <c r="J3488" s="211"/>
      <c r="K3488" s="211"/>
      <c r="L3488" s="211"/>
      <c r="M3488" s="211"/>
      <c r="N3488" s="211"/>
      <c r="O3488" s="211"/>
      <c r="P3488" s="211"/>
    </row>
    <row r="3489" spans="1:16" x14ac:dyDescent="0.25">
      <c r="A3489" s="189" t="s">
        <v>9872</v>
      </c>
      <c r="B3489" s="189" t="s">
        <v>9941</v>
      </c>
      <c r="C3489" s="189" t="s">
        <v>358</v>
      </c>
      <c r="D3489" t="s">
        <v>415</v>
      </c>
      <c r="E3489" t="s">
        <v>416</v>
      </c>
      <c r="F3489" s="42" t="s">
        <v>118</v>
      </c>
      <c r="H3489" s="211"/>
      <c r="I3489" s="211"/>
      <c r="J3489" s="211"/>
      <c r="K3489" s="211"/>
      <c r="L3489" s="211"/>
      <c r="M3489" s="211"/>
      <c r="N3489" s="211"/>
      <c r="O3489" s="211"/>
      <c r="P3489" s="211"/>
    </row>
    <row r="3490" spans="1:16" x14ac:dyDescent="0.25">
      <c r="A3490" s="189" t="s">
        <v>9872</v>
      </c>
      <c r="B3490" s="189" t="s">
        <v>9942</v>
      </c>
      <c r="C3490" s="189" t="s">
        <v>358</v>
      </c>
      <c r="D3490" t="s">
        <v>415</v>
      </c>
      <c r="E3490" t="s">
        <v>416</v>
      </c>
      <c r="F3490" s="42" t="s">
        <v>118</v>
      </c>
      <c r="H3490" s="211"/>
      <c r="I3490" s="211"/>
      <c r="J3490" s="211"/>
      <c r="K3490" s="211"/>
      <c r="L3490" s="211"/>
      <c r="M3490" s="211"/>
      <c r="N3490" s="211"/>
      <c r="O3490" s="211"/>
      <c r="P3490" s="211"/>
    </row>
    <row r="3491" spans="1:16" x14ac:dyDescent="0.25">
      <c r="A3491" s="189" t="s">
        <v>9872</v>
      </c>
      <c r="B3491" s="189" t="s">
        <v>9943</v>
      </c>
      <c r="C3491" s="189" t="s">
        <v>358</v>
      </c>
      <c r="D3491" t="s">
        <v>415</v>
      </c>
      <c r="E3491" t="s">
        <v>416</v>
      </c>
      <c r="F3491" s="42" t="s">
        <v>118</v>
      </c>
      <c r="H3491" s="211"/>
      <c r="I3491" s="211"/>
      <c r="J3491" s="211"/>
      <c r="K3491" s="211"/>
      <c r="L3491" s="211"/>
      <c r="M3491" s="211"/>
      <c r="N3491" s="211"/>
      <c r="O3491" s="211"/>
      <c r="P3491" s="211"/>
    </row>
    <row r="3492" spans="1:16" x14ac:dyDescent="0.25">
      <c r="A3492" s="189" t="s">
        <v>9872</v>
      </c>
      <c r="B3492" s="189" t="s">
        <v>9944</v>
      </c>
      <c r="C3492" s="189" t="s">
        <v>358</v>
      </c>
      <c r="D3492" t="s">
        <v>387</v>
      </c>
      <c r="E3492" t="s">
        <v>388</v>
      </c>
      <c r="F3492" s="42" t="s">
        <v>118</v>
      </c>
      <c r="H3492" s="211"/>
      <c r="I3492" s="211"/>
      <c r="J3492" s="211"/>
      <c r="K3492" s="211"/>
      <c r="L3492" s="211"/>
      <c r="M3492" s="211"/>
      <c r="N3492" s="211"/>
      <c r="O3492" s="211"/>
      <c r="P3492" s="211"/>
    </row>
    <row r="3493" spans="1:16" x14ac:dyDescent="0.25">
      <c r="A3493" s="189" t="s">
        <v>9872</v>
      </c>
      <c r="B3493" s="189" t="s">
        <v>9945</v>
      </c>
      <c r="C3493" s="189" t="s">
        <v>358</v>
      </c>
      <c r="D3493" t="s">
        <v>583</v>
      </c>
      <c r="E3493" t="s">
        <v>584</v>
      </c>
      <c r="F3493" s="42" t="s">
        <v>118</v>
      </c>
      <c r="H3493" s="211"/>
      <c r="I3493" s="211"/>
      <c r="J3493" s="211"/>
      <c r="K3493" s="211"/>
      <c r="L3493" s="211"/>
      <c r="M3493" s="211"/>
      <c r="N3493" s="211"/>
      <c r="O3493" s="211"/>
      <c r="P3493" s="211"/>
    </row>
    <row r="3494" spans="1:16" x14ac:dyDescent="0.25">
      <c r="A3494" s="189" t="s">
        <v>9872</v>
      </c>
      <c r="B3494" s="189" t="s">
        <v>9946</v>
      </c>
      <c r="C3494" s="189" t="s">
        <v>358</v>
      </c>
      <c r="D3494" t="s">
        <v>3811</v>
      </c>
      <c r="E3494" t="s">
        <v>3815</v>
      </c>
      <c r="F3494" s="42" t="s">
        <v>118</v>
      </c>
      <c r="H3494" s="211"/>
      <c r="I3494" s="211"/>
      <c r="J3494" s="211"/>
      <c r="K3494" s="211"/>
      <c r="L3494" s="211"/>
      <c r="M3494" s="211"/>
      <c r="N3494" s="211"/>
      <c r="O3494" s="211"/>
      <c r="P3494" s="211"/>
    </row>
    <row r="3495" spans="1:16" x14ac:dyDescent="0.25">
      <c r="A3495" s="189" t="s">
        <v>9872</v>
      </c>
      <c r="B3495" s="189" t="s">
        <v>9947</v>
      </c>
      <c r="C3495" s="189" t="s">
        <v>358</v>
      </c>
      <c r="D3495" t="s">
        <v>415</v>
      </c>
      <c r="E3495" t="s">
        <v>416</v>
      </c>
      <c r="F3495" s="42" t="s">
        <v>118</v>
      </c>
      <c r="H3495" s="211"/>
      <c r="I3495" s="211"/>
      <c r="J3495" s="211"/>
      <c r="K3495" s="211"/>
      <c r="L3495" s="211"/>
      <c r="M3495" s="211"/>
      <c r="N3495" s="211"/>
      <c r="O3495" s="211"/>
      <c r="P3495" s="211"/>
    </row>
    <row r="3496" spans="1:16" x14ac:dyDescent="0.25">
      <c r="A3496" s="189" t="s">
        <v>9872</v>
      </c>
      <c r="B3496" s="189" t="s">
        <v>9948</v>
      </c>
      <c r="C3496" s="189" t="s">
        <v>358</v>
      </c>
      <c r="D3496" t="s">
        <v>383</v>
      </c>
      <c r="E3496" t="s">
        <v>384</v>
      </c>
      <c r="F3496" s="42" t="s">
        <v>118</v>
      </c>
      <c r="H3496" s="211"/>
      <c r="I3496" s="211"/>
      <c r="J3496" s="211"/>
      <c r="K3496" s="211"/>
      <c r="L3496" s="211"/>
      <c r="M3496" s="211"/>
      <c r="N3496" s="211"/>
      <c r="O3496" s="211"/>
      <c r="P3496" s="211"/>
    </row>
    <row r="3497" spans="1:16" x14ac:dyDescent="0.25">
      <c r="A3497" s="189" t="s">
        <v>9872</v>
      </c>
      <c r="B3497" s="189" t="s">
        <v>9949</v>
      </c>
      <c r="C3497" s="189" t="s">
        <v>358</v>
      </c>
      <c r="D3497" t="s">
        <v>3811</v>
      </c>
      <c r="E3497" t="s">
        <v>3815</v>
      </c>
      <c r="F3497" s="42" t="s">
        <v>118</v>
      </c>
      <c r="H3497" s="211"/>
      <c r="I3497" s="211"/>
      <c r="J3497" s="211"/>
      <c r="K3497" s="211"/>
      <c r="L3497" s="211"/>
      <c r="M3497" s="211"/>
      <c r="N3497" s="211"/>
      <c r="O3497" s="211"/>
      <c r="P3497" s="211"/>
    </row>
    <row r="3498" spans="1:16" x14ac:dyDescent="0.25">
      <c r="A3498" s="189" t="s">
        <v>9950</v>
      </c>
      <c r="B3498" s="189" t="s">
        <v>9951</v>
      </c>
      <c r="C3498" s="189" t="s">
        <v>358</v>
      </c>
      <c r="D3498" t="s">
        <v>332</v>
      </c>
      <c r="E3498" t="s">
        <v>333</v>
      </c>
      <c r="F3498" s="42" t="s">
        <v>170</v>
      </c>
      <c r="H3498" s="211"/>
      <c r="I3498" s="211"/>
      <c r="J3498" s="211"/>
      <c r="K3498" s="211"/>
      <c r="L3498" s="211"/>
      <c r="M3498" s="211"/>
      <c r="N3498" s="211"/>
      <c r="O3498" s="211"/>
      <c r="P3498" s="211"/>
    </row>
    <row r="3499" spans="1:16" x14ac:dyDescent="0.25">
      <c r="A3499" s="189" t="s">
        <v>9950</v>
      </c>
      <c r="B3499" s="189" t="s">
        <v>9952</v>
      </c>
      <c r="C3499" s="189" t="s">
        <v>358</v>
      </c>
      <c r="D3499" t="s">
        <v>296</v>
      </c>
      <c r="E3499" t="s">
        <v>336</v>
      </c>
      <c r="F3499" s="42" t="s">
        <v>170</v>
      </c>
      <c r="H3499" s="211"/>
      <c r="I3499" s="211"/>
      <c r="J3499" s="211"/>
      <c r="K3499" s="211"/>
      <c r="L3499" s="211"/>
      <c r="M3499" s="211"/>
      <c r="N3499" s="211"/>
      <c r="O3499" s="211"/>
      <c r="P3499" s="211"/>
    </row>
    <row r="3500" spans="1:16" x14ac:dyDescent="0.25">
      <c r="A3500" s="189" t="s">
        <v>9950</v>
      </c>
      <c r="B3500" s="189" t="s">
        <v>9953</v>
      </c>
      <c r="C3500" s="189" t="s">
        <v>358</v>
      </c>
      <c r="D3500" t="s">
        <v>345</v>
      </c>
      <c r="E3500" t="s">
        <v>346</v>
      </c>
      <c r="F3500" s="42" t="s">
        <v>170</v>
      </c>
      <c r="H3500" s="211"/>
      <c r="I3500" s="211"/>
      <c r="J3500" s="211"/>
      <c r="K3500" s="211"/>
      <c r="L3500" s="211"/>
      <c r="M3500" s="211"/>
      <c r="N3500" s="211"/>
      <c r="O3500" s="211"/>
      <c r="P3500" s="211"/>
    </row>
    <row r="3501" spans="1:16" x14ac:dyDescent="0.25">
      <c r="A3501" s="189" t="s">
        <v>9950</v>
      </c>
      <c r="B3501" s="189" t="s">
        <v>9954</v>
      </c>
      <c r="C3501" s="189" t="s">
        <v>358</v>
      </c>
      <c r="D3501" t="s">
        <v>343</v>
      </c>
      <c r="E3501" t="s">
        <v>6106</v>
      </c>
      <c r="F3501" s="42" t="s">
        <v>170</v>
      </c>
      <c r="H3501" s="211"/>
      <c r="I3501" s="211"/>
      <c r="J3501" s="211"/>
      <c r="K3501" s="211"/>
      <c r="L3501" s="211"/>
      <c r="M3501" s="211"/>
      <c r="N3501" s="211"/>
      <c r="O3501" s="211"/>
      <c r="P3501" s="211"/>
    </row>
    <row r="3502" spans="1:16" x14ac:dyDescent="0.25">
      <c r="A3502" s="189" t="s">
        <v>9950</v>
      </c>
      <c r="B3502" s="189" t="s">
        <v>9955</v>
      </c>
      <c r="C3502" s="189" t="s">
        <v>358</v>
      </c>
      <c r="D3502" t="s">
        <v>330</v>
      </c>
      <c r="E3502" t="s">
        <v>331</v>
      </c>
      <c r="F3502" s="42" t="s">
        <v>170</v>
      </c>
      <c r="H3502" s="211"/>
      <c r="I3502" s="211"/>
      <c r="J3502" s="211"/>
      <c r="K3502" s="211"/>
      <c r="L3502" s="211"/>
      <c r="M3502" s="211"/>
      <c r="N3502" s="211"/>
      <c r="O3502" s="211"/>
      <c r="P3502" s="211"/>
    </row>
    <row r="3503" spans="1:16" x14ac:dyDescent="0.25">
      <c r="A3503" s="189" t="s">
        <v>9950</v>
      </c>
      <c r="B3503" s="189" t="s">
        <v>9956</v>
      </c>
      <c r="C3503" s="189" t="s">
        <v>358</v>
      </c>
      <c r="D3503" t="s">
        <v>292</v>
      </c>
      <c r="E3503" t="s">
        <v>293</v>
      </c>
      <c r="F3503" s="42" t="s">
        <v>170</v>
      </c>
      <c r="H3503" s="211"/>
      <c r="I3503" s="211"/>
      <c r="J3503" s="211"/>
      <c r="K3503" s="211"/>
      <c r="L3503" s="211"/>
      <c r="M3503" s="211"/>
      <c r="N3503" s="211"/>
      <c r="O3503" s="211"/>
      <c r="P3503" s="211"/>
    </row>
    <row r="3504" spans="1:16" x14ac:dyDescent="0.25">
      <c r="A3504" s="189" t="s">
        <v>9950</v>
      </c>
      <c r="B3504" s="189" t="s">
        <v>9957</v>
      </c>
      <c r="C3504" s="189" t="s">
        <v>358</v>
      </c>
      <c r="D3504" t="s">
        <v>415</v>
      </c>
      <c r="E3504" t="s">
        <v>416</v>
      </c>
      <c r="F3504" s="42" t="s">
        <v>118</v>
      </c>
      <c r="H3504" s="211"/>
      <c r="I3504" s="211"/>
      <c r="J3504" s="211"/>
      <c r="K3504" s="211"/>
      <c r="L3504" s="211"/>
      <c r="M3504" s="211"/>
      <c r="N3504" s="211"/>
      <c r="O3504" s="211"/>
      <c r="P3504" s="211"/>
    </row>
    <row r="3505" spans="1:16" x14ac:dyDescent="0.25">
      <c r="A3505" s="189" t="s">
        <v>9950</v>
      </c>
      <c r="B3505" s="189" t="s">
        <v>9958</v>
      </c>
      <c r="C3505" s="189" t="s">
        <v>358</v>
      </c>
      <c r="D3505" t="s">
        <v>326</v>
      </c>
      <c r="E3505" t="s">
        <v>327</v>
      </c>
      <c r="F3505" s="42" t="s">
        <v>170</v>
      </c>
      <c r="H3505" s="211"/>
      <c r="I3505" s="211"/>
      <c r="J3505" s="211"/>
      <c r="K3505" s="211"/>
      <c r="L3505" s="211"/>
      <c r="M3505" s="211"/>
      <c r="N3505" s="211"/>
      <c r="O3505" s="211"/>
      <c r="P3505" s="211"/>
    </row>
    <row r="3506" spans="1:16" x14ac:dyDescent="0.25">
      <c r="A3506" s="189" t="s">
        <v>9950</v>
      </c>
      <c r="B3506" s="189" t="s">
        <v>9959</v>
      </c>
      <c r="C3506" s="189" t="s">
        <v>358</v>
      </c>
      <c r="D3506" t="s">
        <v>326</v>
      </c>
      <c r="E3506" t="s">
        <v>327</v>
      </c>
      <c r="F3506" s="42" t="s">
        <v>170</v>
      </c>
      <c r="H3506" s="211"/>
      <c r="I3506" s="211"/>
      <c r="J3506" s="211"/>
      <c r="K3506" s="211"/>
      <c r="L3506" s="211"/>
      <c r="M3506" s="211"/>
      <c r="N3506" s="211"/>
      <c r="O3506" s="211"/>
      <c r="P3506" s="211"/>
    </row>
    <row r="3507" spans="1:16" x14ac:dyDescent="0.25">
      <c r="A3507" s="189" t="s">
        <v>9950</v>
      </c>
      <c r="B3507" s="189" t="s">
        <v>9960</v>
      </c>
      <c r="C3507" s="189" t="s">
        <v>358</v>
      </c>
      <c r="D3507" t="s">
        <v>341</v>
      </c>
      <c r="E3507" t="s">
        <v>342</v>
      </c>
      <c r="F3507" s="42" t="s">
        <v>170</v>
      </c>
      <c r="H3507" s="211"/>
      <c r="I3507" s="211"/>
      <c r="J3507" s="211"/>
      <c r="K3507" s="211"/>
      <c r="L3507" s="211"/>
      <c r="M3507" s="211"/>
      <c r="N3507" s="211"/>
      <c r="O3507" s="211"/>
      <c r="P3507" s="211"/>
    </row>
    <row r="3508" spans="1:16" x14ac:dyDescent="0.25">
      <c r="A3508" s="189" t="s">
        <v>9950</v>
      </c>
      <c r="B3508" s="189" t="s">
        <v>9961</v>
      </c>
      <c r="C3508" s="189" t="s">
        <v>358</v>
      </c>
      <c r="D3508" t="s">
        <v>292</v>
      </c>
      <c r="E3508" t="s">
        <v>293</v>
      </c>
      <c r="F3508" s="42" t="s">
        <v>170</v>
      </c>
      <c r="H3508" s="211"/>
      <c r="I3508" s="211"/>
      <c r="J3508" s="211"/>
      <c r="K3508" s="211"/>
      <c r="L3508" s="211"/>
      <c r="M3508" s="211"/>
      <c r="N3508" s="211"/>
      <c r="O3508" s="211"/>
      <c r="P3508" s="211"/>
    </row>
    <row r="3509" spans="1:16" x14ac:dyDescent="0.25">
      <c r="A3509" s="189" t="s">
        <v>9950</v>
      </c>
      <c r="B3509" s="189" t="s">
        <v>9962</v>
      </c>
      <c r="C3509" s="189" t="s">
        <v>358</v>
      </c>
      <c r="D3509" t="s">
        <v>326</v>
      </c>
      <c r="E3509" t="s">
        <v>327</v>
      </c>
      <c r="F3509" s="42" t="s">
        <v>170</v>
      </c>
      <c r="H3509" s="211"/>
      <c r="I3509" s="211"/>
      <c r="J3509" s="211"/>
      <c r="K3509" s="211"/>
      <c r="L3509" s="211"/>
      <c r="M3509" s="211"/>
      <c r="N3509" s="211"/>
      <c r="O3509" s="211"/>
      <c r="P3509" s="211"/>
    </row>
    <row r="3510" spans="1:16" x14ac:dyDescent="0.25">
      <c r="A3510" s="189" t="s">
        <v>9950</v>
      </c>
      <c r="B3510" s="189" t="s">
        <v>9963</v>
      </c>
      <c r="C3510" s="189" t="s">
        <v>358</v>
      </c>
      <c r="D3510" t="s">
        <v>296</v>
      </c>
      <c r="E3510" t="s">
        <v>336</v>
      </c>
      <c r="F3510" s="42" t="s">
        <v>170</v>
      </c>
      <c r="H3510" s="211"/>
      <c r="I3510" s="211"/>
      <c r="J3510" s="211"/>
      <c r="K3510" s="211"/>
      <c r="L3510" s="211"/>
      <c r="M3510" s="211"/>
      <c r="N3510" s="211"/>
      <c r="O3510" s="211"/>
      <c r="P3510" s="211"/>
    </row>
    <row r="3511" spans="1:16" x14ac:dyDescent="0.25">
      <c r="A3511" s="189" t="s">
        <v>9950</v>
      </c>
      <c r="B3511" s="189" t="s">
        <v>9964</v>
      </c>
      <c r="C3511" s="189" t="s">
        <v>358</v>
      </c>
      <c r="D3511" t="s">
        <v>6093</v>
      </c>
      <c r="E3511" t="s">
        <v>6094</v>
      </c>
      <c r="F3511" s="42" t="s">
        <v>170</v>
      </c>
      <c r="H3511" s="211"/>
      <c r="I3511" s="211"/>
      <c r="J3511" s="211"/>
      <c r="K3511" s="211"/>
      <c r="L3511" s="211"/>
      <c r="M3511" s="211"/>
      <c r="N3511" s="211"/>
      <c r="O3511" s="211"/>
      <c r="P3511" s="211"/>
    </row>
    <row r="3512" spans="1:16" x14ac:dyDescent="0.25">
      <c r="A3512" s="189" t="s">
        <v>9950</v>
      </c>
      <c r="B3512" s="189" t="s">
        <v>9965</v>
      </c>
      <c r="C3512" s="189" t="s">
        <v>358</v>
      </c>
      <c r="D3512" t="s">
        <v>296</v>
      </c>
      <c r="E3512" t="s">
        <v>336</v>
      </c>
      <c r="F3512" s="42" t="s">
        <v>170</v>
      </c>
      <c r="H3512" s="211"/>
      <c r="I3512" s="211"/>
      <c r="J3512" s="211"/>
      <c r="K3512" s="211"/>
      <c r="L3512" s="211"/>
      <c r="M3512" s="211"/>
      <c r="N3512" s="211"/>
      <c r="O3512" s="211"/>
      <c r="P3512" s="211"/>
    </row>
    <row r="3513" spans="1:16" x14ac:dyDescent="0.25">
      <c r="A3513" s="189" t="s">
        <v>9950</v>
      </c>
      <c r="B3513" s="189" t="s">
        <v>9966</v>
      </c>
      <c r="C3513" s="189" t="s">
        <v>358</v>
      </c>
      <c r="D3513" t="s">
        <v>334</v>
      </c>
      <c r="E3513" t="s">
        <v>335</v>
      </c>
      <c r="F3513" s="42" t="s">
        <v>170</v>
      </c>
      <c r="H3513" s="211"/>
      <c r="I3513" s="211"/>
      <c r="J3513" s="211"/>
      <c r="K3513" s="211"/>
      <c r="L3513" s="211"/>
      <c r="M3513" s="211"/>
      <c r="N3513" s="211"/>
      <c r="O3513" s="211"/>
      <c r="P3513" s="211"/>
    </row>
    <row r="3514" spans="1:16" x14ac:dyDescent="0.25">
      <c r="A3514" s="189" t="s">
        <v>9950</v>
      </c>
      <c r="B3514" s="189" t="s">
        <v>9967</v>
      </c>
      <c r="C3514" s="189" t="s">
        <v>358</v>
      </c>
      <c r="D3514" t="s">
        <v>343</v>
      </c>
      <c r="E3514" t="s">
        <v>6106</v>
      </c>
      <c r="F3514" s="42" t="s">
        <v>170</v>
      </c>
      <c r="H3514" s="211"/>
      <c r="I3514" s="211"/>
      <c r="J3514" s="211"/>
      <c r="K3514" s="211"/>
      <c r="L3514" s="211"/>
      <c r="M3514" s="211"/>
      <c r="N3514" s="211"/>
      <c r="O3514" s="211"/>
      <c r="P3514" s="211"/>
    </row>
    <row r="3515" spans="1:16" x14ac:dyDescent="0.25">
      <c r="A3515" s="189" t="s">
        <v>9950</v>
      </c>
      <c r="B3515" s="189" t="s">
        <v>9968</v>
      </c>
      <c r="C3515" s="189" t="s">
        <v>358</v>
      </c>
      <c r="D3515" t="s">
        <v>328</v>
      </c>
      <c r="E3515" t="s">
        <v>329</v>
      </c>
      <c r="F3515" s="42" t="s">
        <v>170</v>
      </c>
      <c r="H3515" s="211"/>
      <c r="I3515" s="211"/>
      <c r="J3515" s="211"/>
      <c r="K3515" s="211"/>
      <c r="L3515" s="211"/>
      <c r="M3515" s="211"/>
      <c r="N3515" s="211"/>
      <c r="O3515" s="211"/>
      <c r="P3515" s="211"/>
    </row>
    <row r="3516" spans="1:16" x14ac:dyDescent="0.25">
      <c r="A3516" s="189" t="s">
        <v>9950</v>
      </c>
      <c r="B3516" s="189" t="s">
        <v>9969</v>
      </c>
      <c r="C3516" s="189" t="s">
        <v>358</v>
      </c>
      <c r="D3516" t="s">
        <v>292</v>
      </c>
      <c r="E3516" t="s">
        <v>293</v>
      </c>
      <c r="F3516" s="42" t="s">
        <v>170</v>
      </c>
      <c r="H3516" s="211"/>
      <c r="I3516" s="211"/>
      <c r="J3516" s="211"/>
      <c r="K3516" s="211"/>
      <c r="L3516" s="211"/>
      <c r="M3516" s="211"/>
      <c r="N3516" s="211"/>
      <c r="O3516" s="211"/>
      <c r="P3516" s="211"/>
    </row>
    <row r="3517" spans="1:16" x14ac:dyDescent="0.25">
      <c r="A3517" s="189" t="s">
        <v>9950</v>
      </c>
      <c r="B3517" s="189" t="s">
        <v>9970</v>
      </c>
      <c r="C3517" s="189" t="s">
        <v>358</v>
      </c>
      <c r="D3517" t="s">
        <v>301</v>
      </c>
      <c r="E3517" t="s">
        <v>344</v>
      </c>
      <c r="F3517" s="42" t="s">
        <v>170</v>
      </c>
      <c r="H3517" s="211"/>
      <c r="I3517" s="211"/>
      <c r="J3517" s="211"/>
      <c r="K3517" s="211"/>
      <c r="L3517" s="211"/>
      <c r="M3517" s="211"/>
      <c r="N3517" s="211"/>
      <c r="O3517" s="211"/>
      <c r="P3517" s="211"/>
    </row>
    <row r="3518" spans="1:16" x14ac:dyDescent="0.25">
      <c r="A3518" s="189" t="s">
        <v>9950</v>
      </c>
      <c r="B3518" s="189" t="s">
        <v>9971</v>
      </c>
      <c r="C3518" s="189" t="s">
        <v>358</v>
      </c>
      <c r="D3518" t="s">
        <v>326</v>
      </c>
      <c r="E3518" t="s">
        <v>327</v>
      </c>
      <c r="F3518" s="42" t="s">
        <v>170</v>
      </c>
      <c r="H3518" s="211"/>
      <c r="I3518" s="211"/>
      <c r="J3518" s="211"/>
      <c r="K3518" s="211"/>
      <c r="L3518" s="211"/>
      <c r="M3518" s="211"/>
      <c r="N3518" s="211"/>
      <c r="O3518" s="211"/>
      <c r="P3518" s="211"/>
    </row>
    <row r="3519" spans="1:16" x14ac:dyDescent="0.25">
      <c r="A3519" s="189" t="s">
        <v>9950</v>
      </c>
      <c r="B3519" s="189" t="s">
        <v>9972</v>
      </c>
      <c r="C3519" s="189" t="s">
        <v>358</v>
      </c>
      <c r="D3519" t="s">
        <v>326</v>
      </c>
      <c r="E3519" t="s">
        <v>327</v>
      </c>
      <c r="F3519" s="42" t="s">
        <v>170</v>
      </c>
      <c r="H3519" s="211"/>
      <c r="I3519" s="211"/>
      <c r="J3519" s="211"/>
      <c r="K3519" s="211"/>
      <c r="L3519" s="211"/>
      <c r="M3519" s="211"/>
      <c r="N3519" s="211"/>
      <c r="O3519" s="211"/>
      <c r="P3519" s="211"/>
    </row>
    <row r="3520" spans="1:16" x14ac:dyDescent="0.25">
      <c r="A3520" s="189" t="s">
        <v>9950</v>
      </c>
      <c r="B3520" s="189" t="s">
        <v>9973</v>
      </c>
      <c r="C3520" s="189" t="s">
        <v>358</v>
      </c>
      <c r="D3520" t="s">
        <v>326</v>
      </c>
      <c r="E3520" t="s">
        <v>327</v>
      </c>
      <c r="F3520" s="42" t="s">
        <v>170</v>
      </c>
      <c r="H3520" s="211"/>
      <c r="I3520" s="211"/>
      <c r="J3520" s="211"/>
      <c r="K3520" s="211"/>
      <c r="L3520" s="211"/>
      <c r="M3520" s="211"/>
      <c r="N3520" s="211"/>
      <c r="O3520" s="211"/>
      <c r="P3520" s="211"/>
    </row>
    <row r="3521" spans="1:16" x14ac:dyDescent="0.25">
      <c r="A3521" s="189" t="s">
        <v>9950</v>
      </c>
      <c r="B3521" s="189" t="s">
        <v>9974</v>
      </c>
      <c r="C3521" s="189" t="s">
        <v>358</v>
      </c>
      <c r="D3521" t="s">
        <v>328</v>
      </c>
      <c r="E3521" t="s">
        <v>329</v>
      </c>
      <c r="F3521" s="42" t="s">
        <v>170</v>
      </c>
      <c r="H3521" s="211"/>
      <c r="I3521" s="211"/>
      <c r="J3521" s="211"/>
      <c r="K3521" s="211"/>
      <c r="L3521" s="211"/>
      <c r="M3521" s="211"/>
      <c r="N3521" s="211"/>
      <c r="O3521" s="211"/>
      <c r="P3521" s="211"/>
    </row>
    <row r="3522" spans="1:16" x14ac:dyDescent="0.25">
      <c r="A3522" s="189" t="s">
        <v>9950</v>
      </c>
      <c r="B3522" s="189" t="s">
        <v>9975</v>
      </c>
      <c r="C3522" s="189" t="s">
        <v>358</v>
      </c>
      <c r="D3522" t="s">
        <v>343</v>
      </c>
      <c r="E3522" t="s">
        <v>6106</v>
      </c>
      <c r="F3522" s="42" t="s">
        <v>170</v>
      </c>
      <c r="H3522" s="211"/>
      <c r="I3522" s="211"/>
      <c r="J3522" s="211"/>
      <c r="K3522" s="211"/>
      <c r="L3522" s="211"/>
      <c r="M3522" s="211"/>
      <c r="N3522" s="211"/>
      <c r="O3522" s="211"/>
      <c r="P3522" s="211"/>
    </row>
    <row r="3523" spans="1:16" x14ac:dyDescent="0.25">
      <c r="A3523" s="189" t="s">
        <v>9950</v>
      </c>
      <c r="B3523" s="189" t="s">
        <v>9976</v>
      </c>
      <c r="C3523" s="189" t="s">
        <v>358</v>
      </c>
      <c r="D3523" t="s">
        <v>343</v>
      </c>
      <c r="E3523" t="s">
        <v>6106</v>
      </c>
      <c r="F3523" s="42" t="s">
        <v>170</v>
      </c>
      <c r="H3523" s="211"/>
      <c r="I3523" s="211"/>
      <c r="J3523" s="211"/>
      <c r="K3523" s="211"/>
      <c r="L3523" s="211"/>
      <c r="M3523" s="211"/>
      <c r="N3523" s="211"/>
      <c r="O3523" s="211"/>
      <c r="P3523" s="211"/>
    </row>
    <row r="3524" spans="1:16" x14ac:dyDescent="0.25">
      <c r="A3524" s="189" t="s">
        <v>9950</v>
      </c>
      <c r="B3524" s="189" t="s">
        <v>9977</v>
      </c>
      <c r="C3524" s="189" t="s">
        <v>358</v>
      </c>
      <c r="D3524" t="s">
        <v>334</v>
      </c>
      <c r="E3524" t="s">
        <v>335</v>
      </c>
      <c r="F3524" s="42" t="s">
        <v>170</v>
      </c>
      <c r="H3524" s="211"/>
      <c r="I3524" s="211"/>
      <c r="J3524" s="211"/>
      <c r="K3524" s="211"/>
      <c r="L3524" s="211"/>
      <c r="M3524" s="211"/>
      <c r="N3524" s="211"/>
      <c r="O3524" s="211"/>
      <c r="P3524" s="211"/>
    </row>
    <row r="3525" spans="1:16" x14ac:dyDescent="0.25">
      <c r="A3525" s="189" t="s">
        <v>9950</v>
      </c>
      <c r="B3525" s="189" t="s">
        <v>9978</v>
      </c>
      <c r="C3525" s="189" t="s">
        <v>358</v>
      </c>
      <c r="D3525" t="s">
        <v>294</v>
      </c>
      <c r="E3525" t="s">
        <v>298</v>
      </c>
      <c r="F3525" s="42" t="s">
        <v>170</v>
      </c>
      <c r="H3525" s="211"/>
      <c r="I3525" s="211"/>
      <c r="J3525" s="211"/>
      <c r="K3525" s="211"/>
      <c r="L3525" s="211"/>
      <c r="M3525" s="211"/>
      <c r="N3525" s="211"/>
      <c r="O3525" s="211"/>
      <c r="P3525" s="211"/>
    </row>
    <row r="3526" spans="1:16" x14ac:dyDescent="0.25">
      <c r="A3526" s="189" t="s">
        <v>9950</v>
      </c>
      <c r="B3526" s="189" t="s">
        <v>9979</v>
      </c>
      <c r="C3526" s="189" t="s">
        <v>358</v>
      </c>
      <c r="D3526" t="s">
        <v>3811</v>
      </c>
      <c r="E3526" t="s">
        <v>3815</v>
      </c>
      <c r="F3526" s="42" t="s">
        <v>118</v>
      </c>
      <c r="H3526" s="211"/>
      <c r="I3526" s="211"/>
      <c r="J3526" s="211"/>
      <c r="K3526" s="211"/>
      <c r="L3526" s="211"/>
      <c r="M3526" s="211"/>
      <c r="N3526" s="211"/>
      <c r="O3526" s="211"/>
      <c r="P3526" s="211"/>
    </row>
    <row r="3527" spans="1:16" x14ac:dyDescent="0.25">
      <c r="A3527" s="189" t="s">
        <v>9950</v>
      </c>
      <c r="B3527" s="189" t="s">
        <v>9980</v>
      </c>
      <c r="C3527" s="189" t="s">
        <v>358</v>
      </c>
      <c r="D3527" t="s">
        <v>339</v>
      </c>
      <c r="E3527" t="s">
        <v>340</v>
      </c>
      <c r="F3527" s="42" t="s">
        <v>170</v>
      </c>
      <c r="H3527" s="211"/>
      <c r="I3527" s="211"/>
      <c r="J3527" s="211"/>
      <c r="K3527" s="211"/>
      <c r="L3527" s="211"/>
      <c r="M3527" s="211"/>
      <c r="N3527" s="211"/>
      <c r="O3527" s="211"/>
      <c r="P3527" s="211"/>
    </row>
    <row r="3528" spans="1:16" x14ac:dyDescent="0.25">
      <c r="A3528" s="189" t="s">
        <v>9950</v>
      </c>
      <c r="B3528" s="189" t="s">
        <v>9981</v>
      </c>
      <c r="C3528" s="189" t="s">
        <v>358</v>
      </c>
      <c r="D3528" t="s">
        <v>421</v>
      </c>
      <c r="E3528" t="s">
        <v>422</v>
      </c>
      <c r="F3528" s="42" t="s">
        <v>118</v>
      </c>
      <c r="H3528" s="211"/>
      <c r="I3528" s="211"/>
      <c r="J3528" s="211"/>
      <c r="K3528" s="211"/>
      <c r="L3528" s="211"/>
      <c r="M3528" s="211"/>
      <c r="N3528" s="211"/>
      <c r="O3528" s="211"/>
      <c r="P3528" s="211"/>
    </row>
    <row r="3529" spans="1:16" x14ac:dyDescent="0.25">
      <c r="A3529" s="189" t="s">
        <v>9950</v>
      </c>
      <c r="B3529" s="189" t="s">
        <v>9982</v>
      </c>
      <c r="C3529" s="189" t="s">
        <v>358</v>
      </c>
      <c r="D3529" t="s">
        <v>295</v>
      </c>
      <c r="E3529" t="s">
        <v>306</v>
      </c>
      <c r="F3529" s="42" t="s">
        <v>170</v>
      </c>
      <c r="H3529" s="211"/>
      <c r="I3529" s="211"/>
      <c r="J3529" s="211"/>
      <c r="K3529" s="211"/>
      <c r="L3529" s="211"/>
      <c r="M3529" s="211"/>
      <c r="N3529" s="211"/>
      <c r="O3529" s="211"/>
      <c r="P3529" s="211"/>
    </row>
    <row r="3530" spans="1:16" x14ac:dyDescent="0.25">
      <c r="A3530" s="189" t="s">
        <v>9950</v>
      </c>
      <c r="B3530" s="189" t="s">
        <v>9983</v>
      </c>
      <c r="C3530" s="189" t="s">
        <v>358</v>
      </c>
      <c r="D3530" t="s">
        <v>396</v>
      </c>
      <c r="E3530" t="s">
        <v>397</v>
      </c>
      <c r="F3530" s="42" t="s">
        <v>118</v>
      </c>
      <c r="H3530" s="211"/>
      <c r="I3530" s="211"/>
      <c r="J3530" s="211"/>
      <c r="K3530" s="211"/>
      <c r="L3530" s="211"/>
      <c r="M3530" s="211"/>
      <c r="N3530" s="211"/>
      <c r="O3530" s="211"/>
      <c r="P3530" s="211"/>
    </row>
    <row r="3531" spans="1:16" x14ac:dyDescent="0.25">
      <c r="A3531" s="189" t="s">
        <v>9950</v>
      </c>
      <c r="B3531" s="189" t="s">
        <v>9984</v>
      </c>
      <c r="C3531" s="189" t="s">
        <v>358</v>
      </c>
      <c r="D3531" t="s">
        <v>423</v>
      </c>
      <c r="E3531" t="s">
        <v>424</v>
      </c>
      <c r="F3531" s="42" t="s">
        <v>118</v>
      </c>
      <c r="H3531" s="211"/>
      <c r="I3531" s="211"/>
      <c r="J3531" s="211"/>
      <c r="K3531" s="211"/>
      <c r="L3531" s="211"/>
      <c r="M3531" s="211"/>
      <c r="N3531" s="211"/>
      <c r="O3531" s="211"/>
      <c r="P3531" s="211"/>
    </row>
    <row r="3532" spans="1:16" x14ac:dyDescent="0.25">
      <c r="A3532" s="189" t="s">
        <v>9950</v>
      </c>
      <c r="B3532" s="189" t="s">
        <v>9985</v>
      </c>
      <c r="C3532" s="189" t="s">
        <v>358</v>
      </c>
      <c r="D3532" t="s">
        <v>6093</v>
      </c>
      <c r="E3532" t="s">
        <v>6094</v>
      </c>
      <c r="F3532" s="42" t="s">
        <v>170</v>
      </c>
      <c r="H3532" s="211"/>
      <c r="I3532" s="211"/>
      <c r="J3532" s="211"/>
      <c r="K3532" s="211"/>
      <c r="L3532" s="211"/>
      <c r="M3532" s="211"/>
      <c r="N3532" s="211"/>
      <c r="O3532" s="211"/>
      <c r="P3532" s="211"/>
    </row>
    <row r="3533" spans="1:16" x14ac:dyDescent="0.25">
      <c r="A3533" s="189" t="s">
        <v>9950</v>
      </c>
      <c r="B3533" s="189" t="s">
        <v>9986</v>
      </c>
      <c r="C3533" s="189" t="s">
        <v>358</v>
      </c>
      <c r="D3533" t="s">
        <v>12886</v>
      </c>
      <c r="E3533" t="s">
        <v>12887</v>
      </c>
      <c r="F3533" s="42" t="s">
        <v>170</v>
      </c>
      <c r="H3533" s="211"/>
      <c r="I3533" s="211"/>
      <c r="J3533" s="211"/>
      <c r="K3533" s="211"/>
      <c r="L3533" s="211"/>
      <c r="M3533" s="211"/>
      <c r="N3533" s="211"/>
      <c r="O3533" s="211"/>
      <c r="P3533" s="211"/>
    </row>
    <row r="3534" spans="1:16" x14ac:dyDescent="0.25">
      <c r="A3534" s="189" t="s">
        <v>9950</v>
      </c>
      <c r="B3534" s="189" t="s">
        <v>9987</v>
      </c>
      <c r="C3534" s="189" t="s">
        <v>358</v>
      </c>
      <c r="D3534" t="s">
        <v>12886</v>
      </c>
      <c r="E3534" t="s">
        <v>12887</v>
      </c>
      <c r="F3534" s="42" t="s">
        <v>170</v>
      </c>
      <c r="H3534" s="211"/>
      <c r="I3534" s="211"/>
      <c r="J3534" s="211"/>
      <c r="K3534" s="211"/>
      <c r="L3534" s="211"/>
      <c r="M3534" s="211"/>
      <c r="N3534" s="211"/>
      <c r="O3534" s="211"/>
      <c r="P3534" s="211"/>
    </row>
    <row r="3535" spans="1:16" x14ac:dyDescent="0.25">
      <c r="A3535" s="189" t="s">
        <v>9950</v>
      </c>
      <c r="B3535" s="189" t="s">
        <v>9988</v>
      </c>
      <c r="C3535" s="189" t="s">
        <v>358</v>
      </c>
      <c r="D3535" t="s">
        <v>292</v>
      </c>
      <c r="E3535" t="s">
        <v>293</v>
      </c>
      <c r="F3535" s="42" t="s">
        <v>170</v>
      </c>
      <c r="H3535" s="211"/>
      <c r="I3535" s="211"/>
      <c r="J3535" s="211"/>
      <c r="K3535" s="211"/>
      <c r="L3535" s="211"/>
      <c r="M3535" s="211"/>
      <c r="N3535" s="211"/>
      <c r="O3535" s="211"/>
      <c r="P3535" s="211"/>
    </row>
    <row r="3536" spans="1:16" x14ac:dyDescent="0.25">
      <c r="A3536" s="189" t="s">
        <v>9950</v>
      </c>
      <c r="B3536" s="189" t="s">
        <v>9989</v>
      </c>
      <c r="C3536" s="189" t="s">
        <v>358</v>
      </c>
      <c r="D3536" t="s">
        <v>301</v>
      </c>
      <c r="E3536" t="s">
        <v>344</v>
      </c>
      <c r="F3536" s="42" t="s">
        <v>170</v>
      </c>
      <c r="H3536" s="211"/>
      <c r="I3536" s="211"/>
      <c r="J3536" s="211"/>
      <c r="K3536" s="211"/>
      <c r="L3536" s="211"/>
      <c r="M3536" s="211"/>
      <c r="N3536" s="211"/>
      <c r="O3536" s="211"/>
      <c r="P3536" s="211"/>
    </row>
    <row r="3537" spans="1:16" x14ac:dyDescent="0.25">
      <c r="A3537" s="189" t="s">
        <v>9950</v>
      </c>
      <c r="B3537" s="189" t="s">
        <v>9990</v>
      </c>
      <c r="C3537" s="189" t="s">
        <v>358</v>
      </c>
      <c r="D3537" t="s">
        <v>387</v>
      </c>
      <c r="E3537" t="s">
        <v>388</v>
      </c>
      <c r="F3537" s="42" t="s">
        <v>118</v>
      </c>
      <c r="H3537" s="211"/>
      <c r="I3537" s="211"/>
      <c r="J3537" s="211"/>
      <c r="K3537" s="211"/>
      <c r="L3537" s="211"/>
      <c r="M3537" s="211"/>
      <c r="N3537" s="211"/>
      <c r="O3537" s="211"/>
      <c r="P3537" s="211"/>
    </row>
    <row r="3538" spans="1:16" x14ac:dyDescent="0.25">
      <c r="A3538" s="189" t="s">
        <v>9950</v>
      </c>
      <c r="B3538" s="189" t="s">
        <v>9991</v>
      </c>
      <c r="C3538" s="189" t="s">
        <v>358</v>
      </c>
      <c r="D3538" t="s">
        <v>387</v>
      </c>
      <c r="E3538" t="s">
        <v>388</v>
      </c>
      <c r="F3538" s="42" t="s">
        <v>118</v>
      </c>
      <c r="H3538" s="211"/>
      <c r="I3538" s="211"/>
      <c r="J3538" s="211"/>
      <c r="K3538" s="211"/>
      <c r="L3538" s="211"/>
      <c r="M3538" s="211"/>
      <c r="N3538" s="211"/>
      <c r="O3538" s="211"/>
      <c r="P3538" s="211"/>
    </row>
    <row r="3539" spans="1:16" x14ac:dyDescent="0.25">
      <c r="A3539" s="189" t="s">
        <v>9950</v>
      </c>
      <c r="B3539" s="189" t="s">
        <v>9992</v>
      </c>
      <c r="C3539" s="189" t="s">
        <v>358</v>
      </c>
      <c r="D3539" t="s">
        <v>332</v>
      </c>
      <c r="E3539" t="s">
        <v>333</v>
      </c>
      <c r="F3539" s="42" t="s">
        <v>170</v>
      </c>
      <c r="H3539" s="211"/>
      <c r="I3539" s="211"/>
      <c r="J3539" s="211"/>
      <c r="K3539" s="211"/>
      <c r="L3539" s="211"/>
      <c r="M3539" s="211"/>
      <c r="N3539" s="211"/>
      <c r="O3539" s="211"/>
      <c r="P3539" s="211"/>
    </row>
    <row r="3540" spans="1:16" x14ac:dyDescent="0.25">
      <c r="A3540" s="189" t="s">
        <v>9950</v>
      </c>
      <c r="B3540" s="189" t="s">
        <v>9993</v>
      </c>
      <c r="C3540" s="189" t="s">
        <v>358</v>
      </c>
      <c r="D3540" t="s">
        <v>3811</v>
      </c>
      <c r="E3540" t="s">
        <v>3815</v>
      </c>
      <c r="F3540" s="42" t="s">
        <v>118</v>
      </c>
      <c r="H3540" s="211"/>
      <c r="I3540" s="211"/>
      <c r="J3540" s="211"/>
      <c r="K3540" s="211"/>
      <c r="L3540" s="211"/>
      <c r="M3540" s="211"/>
      <c r="N3540" s="211"/>
      <c r="O3540" s="211"/>
      <c r="P3540" s="211"/>
    </row>
    <row r="3541" spans="1:16" x14ac:dyDescent="0.25">
      <c r="A3541" s="189" t="s">
        <v>9950</v>
      </c>
      <c r="B3541" s="189" t="s">
        <v>9994</v>
      </c>
      <c r="C3541" s="189" t="s">
        <v>358</v>
      </c>
      <c r="D3541" t="s">
        <v>332</v>
      </c>
      <c r="E3541" t="s">
        <v>333</v>
      </c>
      <c r="F3541" s="42" t="s">
        <v>170</v>
      </c>
      <c r="H3541" s="211"/>
      <c r="I3541" s="211"/>
      <c r="J3541" s="211"/>
      <c r="K3541" s="211"/>
      <c r="L3541" s="211"/>
      <c r="M3541" s="211"/>
      <c r="N3541" s="211"/>
      <c r="O3541" s="211"/>
      <c r="P3541" s="211"/>
    </row>
    <row r="3542" spans="1:16" x14ac:dyDescent="0.25">
      <c r="A3542" s="189" t="s">
        <v>9950</v>
      </c>
      <c r="B3542" s="189" t="s">
        <v>9995</v>
      </c>
      <c r="C3542" s="189" t="s">
        <v>358</v>
      </c>
      <c r="D3542" t="s">
        <v>334</v>
      </c>
      <c r="E3542" t="s">
        <v>335</v>
      </c>
      <c r="F3542" s="42" t="s">
        <v>170</v>
      </c>
      <c r="H3542" s="211"/>
      <c r="I3542" s="211"/>
      <c r="J3542" s="211"/>
      <c r="K3542" s="211"/>
      <c r="L3542" s="211"/>
      <c r="M3542" s="211"/>
      <c r="N3542" s="211"/>
      <c r="O3542" s="211"/>
      <c r="P3542" s="211"/>
    </row>
    <row r="3543" spans="1:16" x14ac:dyDescent="0.25">
      <c r="A3543" s="189" t="s">
        <v>9950</v>
      </c>
      <c r="B3543" s="189" t="s">
        <v>9996</v>
      </c>
      <c r="C3543" s="189" t="s">
        <v>358</v>
      </c>
      <c r="D3543" t="s">
        <v>334</v>
      </c>
      <c r="E3543" t="s">
        <v>335</v>
      </c>
      <c r="F3543" s="42" t="s">
        <v>170</v>
      </c>
      <c r="H3543" s="211"/>
      <c r="I3543" s="211"/>
      <c r="J3543" s="211"/>
      <c r="K3543" s="211"/>
      <c r="L3543" s="211"/>
      <c r="M3543" s="211"/>
      <c r="N3543" s="211"/>
      <c r="O3543" s="211"/>
      <c r="P3543" s="211"/>
    </row>
    <row r="3544" spans="1:16" x14ac:dyDescent="0.25">
      <c r="A3544" s="189" t="s">
        <v>9950</v>
      </c>
      <c r="B3544" s="189" t="s">
        <v>9997</v>
      </c>
      <c r="C3544" s="189" t="s">
        <v>358</v>
      </c>
      <c r="D3544" t="s">
        <v>328</v>
      </c>
      <c r="E3544" t="s">
        <v>329</v>
      </c>
      <c r="F3544" s="42" t="s">
        <v>170</v>
      </c>
      <c r="H3544" s="211"/>
      <c r="I3544" s="211"/>
      <c r="J3544" s="211"/>
      <c r="K3544" s="211"/>
      <c r="L3544" s="211"/>
      <c r="M3544" s="211"/>
      <c r="N3544" s="211"/>
      <c r="O3544" s="211"/>
      <c r="P3544" s="211"/>
    </row>
    <row r="3545" spans="1:16" x14ac:dyDescent="0.25">
      <c r="A3545" s="189" t="s">
        <v>9950</v>
      </c>
      <c r="B3545" s="189" t="s">
        <v>9998</v>
      </c>
      <c r="C3545" s="189" t="s">
        <v>358</v>
      </c>
      <c r="D3545" t="s">
        <v>330</v>
      </c>
      <c r="E3545" t="s">
        <v>331</v>
      </c>
      <c r="F3545" s="42" t="s">
        <v>170</v>
      </c>
      <c r="H3545" s="211"/>
      <c r="I3545" s="211"/>
      <c r="J3545" s="211"/>
      <c r="K3545" s="211"/>
      <c r="L3545" s="211"/>
      <c r="M3545" s="211"/>
      <c r="N3545" s="211"/>
      <c r="O3545" s="211"/>
      <c r="P3545" s="211"/>
    </row>
    <row r="3546" spans="1:16" x14ac:dyDescent="0.25">
      <c r="A3546" s="189" t="s">
        <v>9950</v>
      </c>
      <c r="B3546" s="189" t="s">
        <v>9999</v>
      </c>
      <c r="C3546" s="189" t="s">
        <v>358</v>
      </c>
      <c r="D3546" t="s">
        <v>292</v>
      </c>
      <c r="E3546" t="s">
        <v>293</v>
      </c>
      <c r="F3546" s="42" t="s">
        <v>170</v>
      </c>
      <c r="H3546" s="211"/>
      <c r="I3546" s="211"/>
      <c r="J3546" s="211"/>
      <c r="K3546" s="211"/>
      <c r="L3546" s="211"/>
      <c r="M3546" s="211"/>
      <c r="N3546" s="211"/>
      <c r="O3546" s="211"/>
      <c r="P3546" s="211"/>
    </row>
    <row r="3547" spans="1:16" x14ac:dyDescent="0.25">
      <c r="A3547" s="189" t="s">
        <v>9950</v>
      </c>
      <c r="B3547" s="189" t="s">
        <v>10000</v>
      </c>
      <c r="C3547" s="189" t="s">
        <v>358</v>
      </c>
      <c r="D3547" t="s">
        <v>332</v>
      </c>
      <c r="E3547" t="s">
        <v>333</v>
      </c>
      <c r="F3547" s="42" t="s">
        <v>170</v>
      </c>
      <c r="H3547" s="211"/>
      <c r="I3547" s="211"/>
      <c r="J3547" s="211"/>
      <c r="K3547" s="211"/>
      <c r="L3547" s="211"/>
      <c r="M3547" s="211"/>
      <c r="N3547" s="211"/>
      <c r="O3547" s="211"/>
      <c r="P3547" s="211"/>
    </row>
    <row r="3548" spans="1:16" x14ac:dyDescent="0.25">
      <c r="A3548" s="189" t="s">
        <v>9950</v>
      </c>
      <c r="B3548" s="189" t="s">
        <v>10001</v>
      </c>
      <c r="C3548" s="189" t="s">
        <v>358</v>
      </c>
      <c r="D3548" t="s">
        <v>343</v>
      </c>
      <c r="E3548" t="s">
        <v>6106</v>
      </c>
      <c r="F3548" s="42" t="s">
        <v>170</v>
      </c>
      <c r="H3548" s="211"/>
      <c r="I3548" s="211"/>
      <c r="J3548" s="211"/>
      <c r="K3548" s="211"/>
      <c r="L3548" s="211"/>
      <c r="M3548" s="211"/>
      <c r="N3548" s="211"/>
      <c r="O3548" s="211"/>
      <c r="P3548" s="211"/>
    </row>
    <row r="3549" spans="1:16" x14ac:dyDescent="0.25">
      <c r="A3549" s="189" t="s">
        <v>9950</v>
      </c>
      <c r="B3549" s="189" t="s">
        <v>10002</v>
      </c>
      <c r="C3549" s="189" t="s">
        <v>358</v>
      </c>
      <c r="D3549" t="s">
        <v>3811</v>
      </c>
      <c r="E3549" t="s">
        <v>3815</v>
      </c>
      <c r="F3549" s="42" t="s">
        <v>118</v>
      </c>
      <c r="H3549" s="211"/>
      <c r="I3549" s="211"/>
      <c r="J3549" s="211"/>
      <c r="K3549" s="211"/>
      <c r="L3549" s="211"/>
      <c r="M3549" s="211"/>
      <c r="N3549" s="211"/>
      <c r="O3549" s="211"/>
      <c r="P3549" s="211"/>
    </row>
    <row r="3550" spans="1:16" x14ac:dyDescent="0.25">
      <c r="A3550" s="189" t="s">
        <v>9950</v>
      </c>
      <c r="B3550" s="189" t="s">
        <v>10003</v>
      </c>
      <c r="C3550" s="189" t="s">
        <v>358</v>
      </c>
      <c r="D3550" t="s">
        <v>326</v>
      </c>
      <c r="E3550" t="s">
        <v>327</v>
      </c>
      <c r="F3550" s="42" t="s">
        <v>170</v>
      </c>
      <c r="H3550" s="211"/>
      <c r="I3550" s="211"/>
      <c r="J3550" s="211"/>
      <c r="K3550" s="211"/>
      <c r="L3550" s="211"/>
      <c r="M3550" s="211"/>
      <c r="N3550" s="211"/>
      <c r="O3550" s="211"/>
      <c r="P3550" s="211"/>
    </row>
    <row r="3551" spans="1:16" x14ac:dyDescent="0.25">
      <c r="A3551" s="189" t="s">
        <v>9950</v>
      </c>
      <c r="B3551" s="189" t="s">
        <v>10004</v>
      </c>
      <c r="C3551" s="189" t="s">
        <v>358</v>
      </c>
      <c r="D3551" t="s">
        <v>330</v>
      </c>
      <c r="E3551" t="s">
        <v>331</v>
      </c>
      <c r="F3551" s="42" t="s">
        <v>170</v>
      </c>
      <c r="H3551" s="211"/>
      <c r="I3551" s="211"/>
      <c r="J3551" s="211"/>
      <c r="K3551" s="211"/>
      <c r="L3551" s="211"/>
      <c r="M3551" s="211"/>
      <c r="N3551" s="211"/>
      <c r="O3551" s="211"/>
      <c r="P3551" s="211"/>
    </row>
    <row r="3552" spans="1:16" x14ac:dyDescent="0.25">
      <c r="A3552" s="189" t="s">
        <v>9950</v>
      </c>
      <c r="B3552" s="189" t="s">
        <v>10005</v>
      </c>
      <c r="C3552" s="189" t="s">
        <v>358</v>
      </c>
      <c r="D3552" t="s">
        <v>328</v>
      </c>
      <c r="E3552" t="s">
        <v>329</v>
      </c>
      <c r="F3552" s="42" t="s">
        <v>170</v>
      </c>
      <c r="H3552" s="211"/>
      <c r="I3552" s="211"/>
      <c r="J3552" s="211"/>
      <c r="K3552" s="211"/>
      <c r="L3552" s="211"/>
      <c r="M3552" s="211"/>
      <c r="N3552" s="211"/>
      <c r="O3552" s="211"/>
      <c r="P3552" s="211"/>
    </row>
    <row r="3553" spans="1:16" x14ac:dyDescent="0.25">
      <c r="A3553" s="189" t="s">
        <v>9950</v>
      </c>
      <c r="B3553" s="189" t="s">
        <v>10006</v>
      </c>
      <c r="C3553" s="189" t="s">
        <v>358</v>
      </c>
      <c r="D3553" t="s">
        <v>301</v>
      </c>
      <c r="E3553" t="s">
        <v>344</v>
      </c>
      <c r="F3553" s="42" t="s">
        <v>170</v>
      </c>
      <c r="H3553" s="211"/>
      <c r="I3553" s="211"/>
      <c r="J3553" s="211"/>
      <c r="K3553" s="211"/>
      <c r="L3553" s="211"/>
      <c r="M3553" s="211"/>
      <c r="N3553" s="211"/>
      <c r="O3553" s="211"/>
      <c r="P3553" s="211"/>
    </row>
    <row r="3554" spans="1:16" x14ac:dyDescent="0.25">
      <c r="A3554" s="189" t="s">
        <v>9950</v>
      </c>
      <c r="B3554" s="189" t="s">
        <v>10007</v>
      </c>
      <c r="C3554" s="189" t="s">
        <v>358</v>
      </c>
      <c r="D3554" t="s">
        <v>413</v>
      </c>
      <c r="E3554" t="s">
        <v>414</v>
      </c>
      <c r="F3554" s="42" t="s">
        <v>118</v>
      </c>
      <c r="H3554" s="211"/>
      <c r="I3554" s="211"/>
      <c r="J3554" s="211"/>
      <c r="K3554" s="211"/>
      <c r="L3554" s="211"/>
      <c r="M3554" s="211"/>
      <c r="N3554" s="211"/>
      <c r="O3554" s="211"/>
      <c r="P3554" s="211"/>
    </row>
    <row r="3555" spans="1:16" x14ac:dyDescent="0.25">
      <c r="A3555" s="189" t="s">
        <v>9950</v>
      </c>
      <c r="B3555" s="189" t="s">
        <v>10008</v>
      </c>
      <c r="C3555" s="189" t="s">
        <v>358</v>
      </c>
      <c r="D3555" t="s">
        <v>332</v>
      </c>
      <c r="E3555" t="s">
        <v>333</v>
      </c>
      <c r="F3555" s="42" t="s">
        <v>170</v>
      </c>
      <c r="H3555" s="211"/>
      <c r="I3555" s="211"/>
      <c r="J3555" s="211"/>
      <c r="K3555" s="211"/>
      <c r="L3555" s="211"/>
      <c r="M3555" s="211"/>
      <c r="N3555" s="211"/>
      <c r="O3555" s="211"/>
      <c r="P3555" s="211"/>
    </row>
    <row r="3556" spans="1:16" x14ac:dyDescent="0.25">
      <c r="A3556" s="189" t="s">
        <v>9950</v>
      </c>
      <c r="B3556" s="189" t="s">
        <v>10009</v>
      </c>
      <c r="C3556" s="189" t="s">
        <v>358</v>
      </c>
      <c r="D3556" t="s">
        <v>6093</v>
      </c>
      <c r="E3556" t="s">
        <v>6094</v>
      </c>
      <c r="F3556" s="42" t="s">
        <v>170</v>
      </c>
      <c r="H3556" s="211"/>
      <c r="I3556" s="211"/>
      <c r="J3556" s="211"/>
      <c r="K3556" s="211"/>
      <c r="L3556" s="211"/>
      <c r="M3556" s="211"/>
      <c r="N3556" s="211"/>
      <c r="O3556" s="211"/>
      <c r="P3556" s="211"/>
    </row>
    <row r="3557" spans="1:16" x14ac:dyDescent="0.25">
      <c r="A3557" s="189" t="s">
        <v>9950</v>
      </c>
      <c r="B3557" s="189" t="s">
        <v>10010</v>
      </c>
      <c r="C3557" s="189" t="s">
        <v>358</v>
      </c>
      <c r="D3557" t="s">
        <v>296</v>
      </c>
      <c r="E3557" t="s">
        <v>336</v>
      </c>
      <c r="F3557" s="42" t="s">
        <v>170</v>
      </c>
      <c r="H3557" s="211"/>
      <c r="I3557" s="211"/>
      <c r="J3557" s="211"/>
      <c r="K3557" s="211"/>
      <c r="L3557" s="211"/>
      <c r="M3557" s="211"/>
      <c r="N3557" s="211"/>
      <c r="O3557" s="211"/>
      <c r="P3557" s="211"/>
    </row>
    <row r="3558" spans="1:16" x14ac:dyDescent="0.25">
      <c r="A3558" s="189" t="s">
        <v>9950</v>
      </c>
      <c r="B3558" s="189" t="s">
        <v>10011</v>
      </c>
      <c r="C3558" s="189" t="s">
        <v>358</v>
      </c>
      <c r="D3558" t="s">
        <v>296</v>
      </c>
      <c r="E3558" t="s">
        <v>336</v>
      </c>
      <c r="F3558" s="42" t="s">
        <v>170</v>
      </c>
      <c r="H3558" s="211"/>
      <c r="I3558" s="211"/>
      <c r="J3558" s="211"/>
      <c r="K3558" s="211"/>
      <c r="L3558" s="211"/>
      <c r="M3558" s="211"/>
      <c r="N3558" s="211"/>
      <c r="O3558" s="211"/>
      <c r="P3558" s="211"/>
    </row>
    <row r="3559" spans="1:16" x14ac:dyDescent="0.25">
      <c r="A3559" s="189" t="s">
        <v>9950</v>
      </c>
      <c r="B3559" s="189" t="s">
        <v>10012</v>
      </c>
      <c r="C3559" s="189" t="s">
        <v>358</v>
      </c>
      <c r="D3559" t="s">
        <v>6093</v>
      </c>
      <c r="E3559" t="s">
        <v>6094</v>
      </c>
      <c r="F3559" s="42" t="s">
        <v>170</v>
      </c>
      <c r="H3559" s="211"/>
      <c r="I3559" s="211"/>
      <c r="J3559" s="211"/>
      <c r="K3559" s="211"/>
      <c r="L3559" s="211"/>
      <c r="M3559" s="211"/>
      <c r="N3559" s="211"/>
      <c r="O3559" s="211"/>
      <c r="P3559" s="211"/>
    </row>
    <row r="3560" spans="1:16" x14ac:dyDescent="0.25">
      <c r="A3560" s="189" t="s">
        <v>9950</v>
      </c>
      <c r="B3560" s="189" t="s">
        <v>10013</v>
      </c>
      <c r="C3560" s="189" t="s">
        <v>358</v>
      </c>
      <c r="D3560" t="s">
        <v>334</v>
      </c>
      <c r="E3560" t="s">
        <v>335</v>
      </c>
      <c r="F3560" s="42" t="s">
        <v>170</v>
      </c>
      <c r="H3560" s="211"/>
      <c r="I3560" s="211"/>
      <c r="J3560" s="211"/>
      <c r="K3560" s="211"/>
      <c r="L3560" s="211"/>
      <c r="M3560" s="211"/>
      <c r="N3560" s="211"/>
      <c r="O3560" s="211"/>
      <c r="P3560" s="211"/>
    </row>
    <row r="3561" spans="1:16" x14ac:dyDescent="0.25">
      <c r="A3561" s="189" t="s">
        <v>9950</v>
      </c>
      <c r="B3561" s="189" t="s">
        <v>10014</v>
      </c>
      <c r="C3561" s="189" t="s">
        <v>358</v>
      </c>
      <c r="D3561" t="s">
        <v>3811</v>
      </c>
      <c r="E3561" t="s">
        <v>3815</v>
      </c>
      <c r="F3561" s="42" t="s">
        <v>118</v>
      </c>
      <c r="H3561" s="211"/>
      <c r="I3561" s="211"/>
      <c r="J3561" s="211"/>
      <c r="K3561" s="211"/>
      <c r="L3561" s="211"/>
      <c r="M3561" s="211"/>
      <c r="N3561" s="211"/>
      <c r="O3561" s="211"/>
      <c r="P3561" s="211"/>
    </row>
    <row r="3562" spans="1:16" x14ac:dyDescent="0.25">
      <c r="A3562" s="189" t="s">
        <v>9950</v>
      </c>
      <c r="B3562" s="189" t="s">
        <v>10015</v>
      </c>
      <c r="C3562" s="189" t="s">
        <v>358</v>
      </c>
      <c r="D3562" t="s">
        <v>328</v>
      </c>
      <c r="E3562" t="s">
        <v>329</v>
      </c>
      <c r="F3562" s="42" t="s">
        <v>170</v>
      </c>
      <c r="H3562" s="211"/>
      <c r="I3562" s="211"/>
      <c r="J3562" s="211"/>
      <c r="K3562" s="211"/>
      <c r="L3562" s="211"/>
      <c r="M3562" s="211"/>
      <c r="N3562" s="211"/>
      <c r="O3562" s="211"/>
      <c r="P3562" s="211"/>
    </row>
    <row r="3563" spans="1:16" x14ac:dyDescent="0.25">
      <c r="A3563" s="189" t="s">
        <v>9950</v>
      </c>
      <c r="B3563" s="189" t="s">
        <v>10016</v>
      </c>
      <c r="C3563" s="189" t="s">
        <v>358</v>
      </c>
      <c r="D3563" t="s">
        <v>296</v>
      </c>
      <c r="E3563" t="s">
        <v>336</v>
      </c>
      <c r="F3563" s="42" t="s">
        <v>170</v>
      </c>
      <c r="H3563" s="211"/>
      <c r="I3563" s="211"/>
      <c r="J3563" s="211"/>
      <c r="K3563" s="211"/>
      <c r="L3563" s="211"/>
      <c r="M3563" s="211"/>
      <c r="N3563" s="211"/>
      <c r="O3563" s="211"/>
      <c r="P3563" s="211"/>
    </row>
    <row r="3564" spans="1:16" x14ac:dyDescent="0.25">
      <c r="A3564" s="189" t="s">
        <v>9950</v>
      </c>
      <c r="B3564" s="189" t="s">
        <v>10017</v>
      </c>
      <c r="C3564" s="189" t="s">
        <v>358</v>
      </c>
      <c r="D3564" t="s">
        <v>6100</v>
      </c>
      <c r="E3564" t="s">
        <v>6101</v>
      </c>
      <c r="F3564" s="42" t="s">
        <v>170</v>
      </c>
      <c r="H3564" s="211"/>
      <c r="I3564" s="211"/>
      <c r="J3564" s="211"/>
      <c r="K3564" s="211"/>
      <c r="L3564" s="211"/>
      <c r="M3564" s="211"/>
      <c r="N3564" s="211"/>
      <c r="O3564" s="211"/>
      <c r="P3564" s="211"/>
    </row>
    <row r="3565" spans="1:16" x14ac:dyDescent="0.25">
      <c r="A3565" s="189" t="s">
        <v>9950</v>
      </c>
      <c r="B3565" s="189" t="s">
        <v>10018</v>
      </c>
      <c r="C3565" s="189" t="s">
        <v>358</v>
      </c>
      <c r="D3565" t="s">
        <v>413</v>
      </c>
      <c r="E3565" t="s">
        <v>414</v>
      </c>
      <c r="F3565" s="42" t="s">
        <v>118</v>
      </c>
      <c r="H3565" s="211"/>
      <c r="I3565" s="211"/>
      <c r="J3565" s="211"/>
      <c r="K3565" s="211"/>
      <c r="L3565" s="211"/>
      <c r="M3565" s="211"/>
      <c r="N3565" s="211"/>
      <c r="O3565" s="211"/>
      <c r="P3565" s="211"/>
    </row>
    <row r="3566" spans="1:16" x14ac:dyDescent="0.25">
      <c r="A3566" s="189" t="s">
        <v>9950</v>
      </c>
      <c r="B3566" s="189" t="s">
        <v>10019</v>
      </c>
      <c r="C3566" s="189" t="s">
        <v>358</v>
      </c>
      <c r="D3566" t="s">
        <v>332</v>
      </c>
      <c r="E3566" t="s">
        <v>333</v>
      </c>
      <c r="F3566" s="42" t="s">
        <v>170</v>
      </c>
      <c r="H3566" s="211"/>
      <c r="I3566" s="211"/>
      <c r="J3566" s="211"/>
      <c r="K3566" s="211"/>
      <c r="L3566" s="211"/>
      <c r="M3566" s="211"/>
      <c r="N3566" s="211"/>
      <c r="O3566" s="211"/>
      <c r="P3566" s="211"/>
    </row>
    <row r="3567" spans="1:16" x14ac:dyDescent="0.25">
      <c r="A3567" s="189" t="s">
        <v>9950</v>
      </c>
      <c r="B3567" s="189" t="s">
        <v>10020</v>
      </c>
      <c r="C3567" s="189" t="s">
        <v>358</v>
      </c>
      <c r="D3567" t="s">
        <v>6093</v>
      </c>
      <c r="E3567" t="s">
        <v>6094</v>
      </c>
      <c r="F3567" s="42" t="s">
        <v>170</v>
      </c>
      <c r="H3567" s="211"/>
      <c r="I3567" s="211"/>
      <c r="J3567" s="211"/>
      <c r="K3567" s="211"/>
      <c r="L3567" s="211"/>
      <c r="M3567" s="211"/>
      <c r="N3567" s="211"/>
      <c r="O3567" s="211"/>
      <c r="P3567" s="211"/>
    </row>
    <row r="3568" spans="1:16" x14ac:dyDescent="0.25">
      <c r="A3568" s="189" t="s">
        <v>9950</v>
      </c>
      <c r="B3568" s="189" t="s">
        <v>10021</v>
      </c>
      <c r="C3568" s="189" t="s">
        <v>358</v>
      </c>
      <c r="D3568" t="s">
        <v>328</v>
      </c>
      <c r="E3568" t="s">
        <v>329</v>
      </c>
      <c r="F3568" s="42" t="s">
        <v>170</v>
      </c>
      <c r="H3568" s="211"/>
      <c r="I3568" s="211"/>
      <c r="J3568" s="211"/>
      <c r="K3568" s="211"/>
      <c r="L3568" s="211"/>
      <c r="M3568" s="211"/>
      <c r="N3568" s="211"/>
      <c r="O3568" s="211"/>
      <c r="P3568" s="211"/>
    </row>
    <row r="3569" spans="1:16" x14ac:dyDescent="0.25">
      <c r="A3569" s="189" t="s">
        <v>9950</v>
      </c>
      <c r="B3569" s="189" t="s">
        <v>10022</v>
      </c>
      <c r="C3569" s="189" t="s">
        <v>358</v>
      </c>
      <c r="D3569" t="s">
        <v>294</v>
      </c>
      <c r="E3569" t="s">
        <v>298</v>
      </c>
      <c r="F3569" s="42" t="s">
        <v>170</v>
      </c>
      <c r="H3569" s="211"/>
      <c r="I3569" s="211"/>
      <c r="J3569" s="211"/>
      <c r="K3569" s="211"/>
      <c r="L3569" s="211"/>
      <c r="M3569" s="211"/>
      <c r="N3569" s="211"/>
      <c r="O3569" s="211"/>
      <c r="P3569" s="211"/>
    </row>
    <row r="3570" spans="1:16" x14ac:dyDescent="0.25">
      <c r="A3570" s="189" t="s">
        <v>9950</v>
      </c>
      <c r="B3570" s="189" t="s">
        <v>10023</v>
      </c>
      <c r="C3570" s="189" t="s">
        <v>358</v>
      </c>
      <c r="D3570" t="s">
        <v>326</v>
      </c>
      <c r="E3570" t="s">
        <v>327</v>
      </c>
      <c r="F3570" s="42" t="s">
        <v>170</v>
      </c>
      <c r="H3570" s="211"/>
      <c r="I3570" s="211"/>
      <c r="J3570" s="211"/>
      <c r="K3570" s="211"/>
      <c r="L3570" s="211"/>
      <c r="M3570" s="211"/>
      <c r="N3570" s="211"/>
      <c r="O3570" s="211"/>
      <c r="P3570" s="211"/>
    </row>
    <row r="3571" spans="1:16" x14ac:dyDescent="0.25">
      <c r="A3571" s="189" t="s">
        <v>9950</v>
      </c>
      <c r="B3571" s="189" t="s">
        <v>10024</v>
      </c>
      <c r="C3571" s="189" t="s">
        <v>358</v>
      </c>
      <c r="D3571" t="s">
        <v>343</v>
      </c>
      <c r="E3571" t="s">
        <v>6106</v>
      </c>
      <c r="F3571" s="42" t="s">
        <v>170</v>
      </c>
      <c r="H3571" s="211"/>
      <c r="I3571" s="211"/>
      <c r="J3571" s="211"/>
      <c r="K3571" s="211"/>
      <c r="L3571" s="211"/>
      <c r="M3571" s="211"/>
      <c r="N3571" s="211"/>
      <c r="O3571" s="211"/>
      <c r="P3571" s="211"/>
    </row>
    <row r="3572" spans="1:16" x14ac:dyDescent="0.25">
      <c r="A3572" s="189" t="s">
        <v>9950</v>
      </c>
      <c r="B3572" s="189" t="s">
        <v>10025</v>
      </c>
      <c r="C3572" s="189" t="s">
        <v>358</v>
      </c>
      <c r="D3572" t="s">
        <v>295</v>
      </c>
      <c r="E3572" t="s">
        <v>306</v>
      </c>
      <c r="F3572" s="42" t="s">
        <v>170</v>
      </c>
      <c r="H3572" s="211"/>
      <c r="I3572" s="211"/>
      <c r="J3572" s="211"/>
      <c r="K3572" s="211"/>
      <c r="L3572" s="211"/>
      <c r="M3572" s="211"/>
      <c r="N3572" s="211"/>
      <c r="O3572" s="211"/>
      <c r="P3572" s="211"/>
    </row>
    <row r="3573" spans="1:16" x14ac:dyDescent="0.25">
      <c r="A3573" s="189" t="s">
        <v>9950</v>
      </c>
      <c r="B3573" s="189" t="s">
        <v>10026</v>
      </c>
      <c r="C3573" s="189" t="s">
        <v>358</v>
      </c>
      <c r="D3573" t="s">
        <v>328</v>
      </c>
      <c r="E3573" t="s">
        <v>329</v>
      </c>
      <c r="F3573" s="42" t="s">
        <v>170</v>
      </c>
      <c r="H3573" s="211"/>
      <c r="I3573" s="211"/>
      <c r="J3573" s="211"/>
      <c r="K3573" s="211"/>
      <c r="L3573" s="211"/>
      <c r="M3573" s="211"/>
      <c r="N3573" s="211"/>
      <c r="O3573" s="211"/>
      <c r="P3573" s="211"/>
    </row>
    <row r="3574" spans="1:16" x14ac:dyDescent="0.25">
      <c r="A3574" s="189" t="s">
        <v>10027</v>
      </c>
      <c r="B3574" s="189" t="s">
        <v>10028</v>
      </c>
      <c r="C3574" s="189" t="s">
        <v>358</v>
      </c>
      <c r="D3574" t="s">
        <v>6107</v>
      </c>
      <c r="E3574" t="s">
        <v>551</v>
      </c>
      <c r="F3574" s="42" t="s">
        <v>118</v>
      </c>
      <c r="H3574" s="211"/>
      <c r="I3574" s="211"/>
      <c r="J3574" s="211"/>
      <c r="K3574" s="211"/>
      <c r="L3574" s="211"/>
      <c r="M3574" s="211"/>
      <c r="N3574" s="211"/>
      <c r="O3574" s="211"/>
      <c r="P3574" s="211"/>
    </row>
    <row r="3575" spans="1:16" x14ac:dyDescent="0.25">
      <c r="A3575" s="189" t="s">
        <v>10027</v>
      </c>
      <c r="B3575" s="189" t="s">
        <v>10029</v>
      </c>
      <c r="C3575" s="189" t="s">
        <v>358</v>
      </c>
      <c r="D3575" t="s">
        <v>6107</v>
      </c>
      <c r="E3575" t="s">
        <v>551</v>
      </c>
      <c r="F3575" s="42" t="s">
        <v>118</v>
      </c>
      <c r="H3575" s="211"/>
      <c r="I3575" s="211"/>
      <c r="J3575" s="211"/>
      <c r="K3575" s="211"/>
      <c r="L3575" s="211"/>
      <c r="M3575" s="211"/>
      <c r="N3575" s="211"/>
      <c r="O3575" s="211"/>
      <c r="P3575" s="211"/>
    </row>
    <row r="3576" spans="1:16" x14ac:dyDescent="0.25">
      <c r="A3576" s="189" t="s">
        <v>10027</v>
      </c>
      <c r="B3576" s="189" t="s">
        <v>10030</v>
      </c>
      <c r="C3576" s="189" t="s">
        <v>358</v>
      </c>
      <c r="D3576" t="s">
        <v>547</v>
      </c>
      <c r="E3576" t="s">
        <v>548</v>
      </c>
      <c r="F3576" s="42" t="s">
        <v>118</v>
      </c>
      <c r="H3576" s="211"/>
      <c r="I3576" s="211"/>
      <c r="J3576" s="211"/>
      <c r="K3576" s="211"/>
      <c r="L3576" s="211"/>
      <c r="M3576" s="211"/>
      <c r="N3576" s="211"/>
      <c r="O3576" s="211"/>
      <c r="P3576" s="211"/>
    </row>
    <row r="3577" spans="1:16" x14ac:dyDescent="0.25">
      <c r="A3577" s="189" t="s">
        <v>10027</v>
      </c>
      <c r="B3577" s="189" t="s">
        <v>10031</v>
      </c>
      <c r="C3577" s="189" t="s">
        <v>358</v>
      </c>
      <c r="D3577" t="s">
        <v>6107</v>
      </c>
      <c r="E3577" t="s">
        <v>551</v>
      </c>
      <c r="F3577" s="42" t="s">
        <v>118</v>
      </c>
      <c r="H3577" s="211"/>
      <c r="I3577" s="211"/>
      <c r="J3577" s="211"/>
      <c r="K3577" s="211"/>
      <c r="L3577" s="211"/>
      <c r="M3577" s="211"/>
      <c r="N3577" s="211"/>
      <c r="O3577" s="211"/>
      <c r="P3577" s="211"/>
    </row>
    <row r="3578" spans="1:16" x14ac:dyDescent="0.25">
      <c r="A3578" s="189" t="s">
        <v>10027</v>
      </c>
      <c r="B3578" s="189" t="s">
        <v>10032</v>
      </c>
      <c r="C3578" s="189" t="s">
        <v>358</v>
      </c>
      <c r="D3578" t="s">
        <v>547</v>
      </c>
      <c r="E3578" t="s">
        <v>548</v>
      </c>
      <c r="F3578" s="42" t="s">
        <v>118</v>
      </c>
      <c r="H3578" s="211"/>
      <c r="I3578" s="211"/>
      <c r="J3578" s="211"/>
      <c r="K3578" s="211"/>
      <c r="L3578" s="211"/>
      <c r="M3578" s="211"/>
      <c r="N3578" s="211"/>
      <c r="O3578" s="211"/>
      <c r="P3578" s="211"/>
    </row>
    <row r="3579" spans="1:16" x14ac:dyDescent="0.25">
      <c r="A3579" s="189" t="s">
        <v>10027</v>
      </c>
      <c r="B3579" s="189" t="s">
        <v>10033</v>
      </c>
      <c r="C3579" s="189" t="s">
        <v>358</v>
      </c>
      <c r="D3579" t="s">
        <v>6107</v>
      </c>
      <c r="E3579" t="s">
        <v>551</v>
      </c>
      <c r="F3579" s="42" t="s">
        <v>118</v>
      </c>
      <c r="H3579" s="211"/>
      <c r="I3579" s="211"/>
      <c r="J3579" s="211"/>
      <c r="K3579" s="211"/>
      <c r="L3579" s="211"/>
      <c r="M3579" s="211"/>
      <c r="N3579" s="211"/>
      <c r="O3579" s="211"/>
      <c r="P3579" s="211"/>
    </row>
    <row r="3580" spans="1:16" x14ac:dyDescent="0.25">
      <c r="A3580" s="189" t="s">
        <v>10027</v>
      </c>
      <c r="B3580" s="189" t="s">
        <v>10034</v>
      </c>
      <c r="C3580" s="189" t="s">
        <v>358</v>
      </c>
      <c r="D3580" t="s">
        <v>547</v>
      </c>
      <c r="E3580" t="s">
        <v>548</v>
      </c>
      <c r="F3580" s="42" t="s">
        <v>118</v>
      </c>
      <c r="H3580" s="211"/>
      <c r="I3580" s="211"/>
      <c r="J3580" s="211"/>
      <c r="K3580" s="211"/>
      <c r="L3580" s="211"/>
      <c r="M3580" s="211"/>
      <c r="N3580" s="211"/>
      <c r="O3580" s="211"/>
      <c r="P3580" s="211"/>
    </row>
    <row r="3581" spans="1:16" x14ac:dyDescent="0.25">
      <c r="A3581" s="189" t="s">
        <v>10027</v>
      </c>
      <c r="B3581" s="189" t="s">
        <v>10035</v>
      </c>
      <c r="C3581" s="189" t="s">
        <v>358</v>
      </c>
      <c r="D3581" t="s">
        <v>547</v>
      </c>
      <c r="E3581" t="s">
        <v>548</v>
      </c>
      <c r="F3581" s="42" t="s">
        <v>118</v>
      </c>
      <c r="H3581" s="211"/>
      <c r="I3581" s="211"/>
      <c r="J3581" s="211"/>
      <c r="K3581" s="211"/>
      <c r="L3581" s="211"/>
      <c r="M3581" s="211"/>
      <c r="N3581" s="211"/>
      <c r="O3581" s="211"/>
      <c r="P3581" s="211"/>
    </row>
    <row r="3582" spans="1:16" x14ac:dyDescent="0.25">
      <c r="A3582" s="189" t="s">
        <v>10027</v>
      </c>
      <c r="B3582" s="189" t="s">
        <v>10036</v>
      </c>
      <c r="C3582" s="189" t="s">
        <v>358</v>
      </c>
      <c r="D3582" t="s">
        <v>6107</v>
      </c>
      <c r="E3582" t="s">
        <v>551</v>
      </c>
      <c r="F3582" s="42" t="s">
        <v>118</v>
      </c>
      <c r="H3582" s="211"/>
      <c r="I3582" s="211"/>
      <c r="J3582" s="211"/>
      <c r="K3582" s="211"/>
      <c r="L3582" s="211"/>
      <c r="M3582" s="211"/>
      <c r="N3582" s="211"/>
      <c r="O3582" s="211"/>
      <c r="P3582" s="211"/>
    </row>
    <row r="3583" spans="1:16" x14ac:dyDescent="0.25">
      <c r="A3583" s="189" t="s">
        <v>10027</v>
      </c>
      <c r="B3583" s="189" t="s">
        <v>10037</v>
      </c>
      <c r="C3583" s="189" t="s">
        <v>358</v>
      </c>
      <c r="D3583" t="s">
        <v>6107</v>
      </c>
      <c r="E3583" t="s">
        <v>551</v>
      </c>
      <c r="F3583" s="42" t="s">
        <v>118</v>
      </c>
      <c r="H3583" s="211"/>
      <c r="I3583" s="211"/>
      <c r="J3583" s="211"/>
      <c r="K3583" s="211"/>
      <c r="L3583" s="211"/>
      <c r="M3583" s="211"/>
      <c r="N3583" s="211"/>
      <c r="O3583" s="211"/>
      <c r="P3583" s="211"/>
    </row>
    <row r="3584" spans="1:16" x14ac:dyDescent="0.25">
      <c r="A3584" s="189" t="s">
        <v>10027</v>
      </c>
      <c r="B3584" s="189" t="s">
        <v>10038</v>
      </c>
      <c r="C3584" s="189" t="s">
        <v>358</v>
      </c>
      <c r="D3584" t="s">
        <v>6107</v>
      </c>
      <c r="E3584" t="s">
        <v>551</v>
      </c>
      <c r="F3584" s="42" t="s">
        <v>118</v>
      </c>
      <c r="H3584" s="211"/>
      <c r="I3584" s="211"/>
      <c r="J3584" s="211"/>
      <c r="K3584" s="211"/>
      <c r="L3584" s="211"/>
      <c r="M3584" s="211"/>
      <c r="N3584" s="211"/>
      <c r="O3584" s="211"/>
      <c r="P3584" s="211"/>
    </row>
    <row r="3585" spans="1:16" x14ac:dyDescent="0.25">
      <c r="A3585" s="189" t="s">
        <v>10027</v>
      </c>
      <c r="B3585" s="189" t="s">
        <v>10039</v>
      </c>
      <c r="C3585" s="189" t="s">
        <v>358</v>
      </c>
      <c r="D3585" t="s">
        <v>6107</v>
      </c>
      <c r="E3585" t="s">
        <v>551</v>
      </c>
      <c r="F3585" s="42" t="s">
        <v>118</v>
      </c>
      <c r="H3585" s="211"/>
      <c r="I3585" s="211"/>
      <c r="J3585" s="211"/>
      <c r="K3585" s="211"/>
      <c r="L3585" s="211"/>
      <c r="M3585" s="211"/>
      <c r="N3585" s="211"/>
      <c r="O3585" s="211"/>
      <c r="P3585" s="211"/>
    </row>
    <row r="3586" spans="1:16" x14ac:dyDescent="0.25">
      <c r="A3586" s="189" t="s">
        <v>10027</v>
      </c>
      <c r="B3586" s="189" t="s">
        <v>10040</v>
      </c>
      <c r="C3586" s="189" t="s">
        <v>358</v>
      </c>
      <c r="D3586" t="s">
        <v>547</v>
      </c>
      <c r="E3586" t="s">
        <v>548</v>
      </c>
      <c r="F3586" s="42" t="s">
        <v>118</v>
      </c>
      <c r="H3586" s="211"/>
      <c r="I3586" s="211"/>
      <c r="J3586" s="211"/>
      <c r="K3586" s="211"/>
      <c r="L3586" s="211"/>
      <c r="M3586" s="211"/>
      <c r="N3586" s="211"/>
      <c r="O3586" s="211"/>
      <c r="P3586" s="211"/>
    </row>
    <row r="3587" spans="1:16" x14ac:dyDescent="0.25">
      <c r="A3587" s="189" t="s">
        <v>10027</v>
      </c>
      <c r="B3587" s="189" t="s">
        <v>10041</v>
      </c>
      <c r="C3587" s="189" t="s">
        <v>358</v>
      </c>
      <c r="D3587" t="s">
        <v>552</v>
      </c>
      <c r="E3587" t="s">
        <v>553</v>
      </c>
      <c r="F3587" s="42" t="s">
        <v>118</v>
      </c>
      <c r="H3587" s="211"/>
      <c r="I3587" s="211"/>
      <c r="J3587" s="211"/>
      <c r="K3587" s="211"/>
      <c r="L3587" s="211"/>
      <c r="M3587" s="211"/>
      <c r="N3587" s="211"/>
      <c r="O3587" s="211"/>
      <c r="P3587" s="211"/>
    </row>
    <row r="3588" spans="1:16" x14ac:dyDescent="0.25">
      <c r="A3588" s="189" t="s">
        <v>10027</v>
      </c>
      <c r="B3588" s="189" t="s">
        <v>10042</v>
      </c>
      <c r="C3588" s="189" t="s">
        <v>358</v>
      </c>
      <c r="D3588" t="s">
        <v>6107</v>
      </c>
      <c r="E3588" t="s">
        <v>551</v>
      </c>
      <c r="F3588" s="42" t="s">
        <v>118</v>
      </c>
      <c r="H3588" s="211"/>
      <c r="I3588" s="211"/>
      <c r="J3588" s="211"/>
      <c r="K3588" s="211"/>
      <c r="L3588" s="211"/>
      <c r="M3588" s="211"/>
      <c r="N3588" s="211"/>
      <c r="O3588" s="211"/>
      <c r="P3588" s="211"/>
    </row>
    <row r="3589" spans="1:16" x14ac:dyDescent="0.25">
      <c r="A3589" s="189" t="s">
        <v>10027</v>
      </c>
      <c r="B3589" s="189" t="s">
        <v>10043</v>
      </c>
      <c r="C3589" s="189" t="s">
        <v>358</v>
      </c>
      <c r="D3589" t="s">
        <v>6107</v>
      </c>
      <c r="E3589" t="s">
        <v>551</v>
      </c>
      <c r="F3589" s="42" t="s">
        <v>118</v>
      </c>
      <c r="H3589" s="211"/>
      <c r="I3589" s="211"/>
      <c r="J3589" s="211"/>
      <c r="K3589" s="211"/>
      <c r="L3589" s="211"/>
      <c r="M3589" s="211"/>
      <c r="N3589" s="211"/>
      <c r="O3589" s="211"/>
      <c r="P3589" s="211"/>
    </row>
    <row r="3590" spans="1:16" x14ac:dyDescent="0.25">
      <c r="A3590" s="189" t="s">
        <v>10027</v>
      </c>
      <c r="B3590" s="189" t="s">
        <v>10044</v>
      </c>
      <c r="C3590" s="189" t="s">
        <v>358</v>
      </c>
      <c r="D3590" t="s">
        <v>6107</v>
      </c>
      <c r="E3590" t="s">
        <v>551</v>
      </c>
      <c r="F3590" s="42" t="s">
        <v>118</v>
      </c>
      <c r="H3590" s="211"/>
      <c r="I3590" s="211"/>
      <c r="J3590" s="211"/>
      <c r="K3590" s="211"/>
      <c r="L3590" s="211"/>
      <c r="M3590" s="211"/>
      <c r="N3590" s="211"/>
      <c r="O3590" s="211"/>
      <c r="P3590" s="211"/>
    </row>
    <row r="3591" spans="1:16" x14ac:dyDescent="0.25">
      <c r="A3591" s="189" t="s">
        <v>10027</v>
      </c>
      <c r="B3591" s="189" t="s">
        <v>10045</v>
      </c>
      <c r="C3591" s="189" t="s">
        <v>358</v>
      </c>
      <c r="D3591" t="s">
        <v>6107</v>
      </c>
      <c r="E3591" t="s">
        <v>551</v>
      </c>
      <c r="F3591" s="42" t="s">
        <v>118</v>
      </c>
      <c r="H3591" s="211"/>
      <c r="I3591" s="211"/>
      <c r="J3591" s="211"/>
      <c r="K3591" s="211"/>
      <c r="L3591" s="211"/>
      <c r="M3591" s="211"/>
      <c r="N3591" s="211"/>
      <c r="O3591" s="211"/>
      <c r="P3591" s="211"/>
    </row>
    <row r="3592" spans="1:16" x14ac:dyDescent="0.25">
      <c r="A3592" s="189" t="s">
        <v>10027</v>
      </c>
      <c r="B3592" s="189" t="s">
        <v>10046</v>
      </c>
      <c r="C3592" s="189" t="s">
        <v>358</v>
      </c>
      <c r="D3592" t="s">
        <v>547</v>
      </c>
      <c r="E3592" t="s">
        <v>548</v>
      </c>
      <c r="F3592" s="42" t="s">
        <v>118</v>
      </c>
      <c r="H3592" s="211"/>
      <c r="I3592" s="211"/>
      <c r="J3592" s="211"/>
      <c r="K3592" s="211"/>
      <c r="L3592" s="211"/>
      <c r="M3592" s="211"/>
      <c r="N3592" s="211"/>
      <c r="O3592" s="211"/>
      <c r="P3592" s="211"/>
    </row>
    <row r="3593" spans="1:16" x14ac:dyDescent="0.25">
      <c r="A3593" s="189" t="s">
        <v>10027</v>
      </c>
      <c r="B3593" s="189" t="s">
        <v>10047</v>
      </c>
      <c r="C3593" s="189" t="s">
        <v>358</v>
      </c>
      <c r="D3593" t="s">
        <v>6119</v>
      </c>
      <c r="E3593" t="s">
        <v>585</v>
      </c>
      <c r="F3593" s="42" t="s">
        <v>118</v>
      </c>
      <c r="H3593" s="211"/>
      <c r="I3593" s="211"/>
      <c r="J3593" s="211"/>
      <c r="K3593" s="211"/>
      <c r="L3593" s="211"/>
      <c r="M3593" s="211"/>
      <c r="N3593" s="211"/>
      <c r="O3593" s="211"/>
      <c r="P3593" s="211"/>
    </row>
    <row r="3594" spans="1:16" x14ac:dyDescent="0.25">
      <c r="A3594" s="189" t="s">
        <v>10027</v>
      </c>
      <c r="B3594" s="189" t="s">
        <v>10048</v>
      </c>
      <c r="C3594" s="189" t="s">
        <v>358</v>
      </c>
      <c r="D3594" t="s">
        <v>547</v>
      </c>
      <c r="E3594" t="s">
        <v>548</v>
      </c>
      <c r="F3594" s="42" t="s">
        <v>118</v>
      </c>
      <c r="H3594" s="211"/>
      <c r="I3594" s="211"/>
      <c r="J3594" s="211"/>
      <c r="K3594" s="211"/>
      <c r="L3594" s="211"/>
      <c r="M3594" s="211"/>
      <c r="N3594" s="211"/>
      <c r="O3594" s="211"/>
      <c r="P3594" s="211"/>
    </row>
    <row r="3595" spans="1:16" x14ac:dyDescent="0.25">
      <c r="A3595" s="189" t="s">
        <v>10027</v>
      </c>
      <c r="B3595" s="189" t="s">
        <v>10049</v>
      </c>
      <c r="C3595" s="189" t="s">
        <v>358</v>
      </c>
      <c r="D3595" t="s">
        <v>6107</v>
      </c>
      <c r="E3595" t="s">
        <v>551</v>
      </c>
      <c r="F3595" s="42" t="s">
        <v>118</v>
      </c>
      <c r="H3595" s="211"/>
      <c r="I3595" s="211"/>
      <c r="J3595" s="211"/>
      <c r="K3595" s="211"/>
      <c r="L3595" s="211"/>
      <c r="M3595" s="211"/>
      <c r="N3595" s="211"/>
      <c r="O3595" s="211"/>
      <c r="P3595" s="211"/>
    </row>
    <row r="3596" spans="1:16" x14ac:dyDescent="0.25">
      <c r="A3596" s="189" t="s">
        <v>10027</v>
      </c>
      <c r="B3596" s="189" t="s">
        <v>10050</v>
      </c>
      <c r="C3596" s="189" t="s">
        <v>358</v>
      </c>
      <c r="D3596" t="s">
        <v>547</v>
      </c>
      <c r="E3596" t="s">
        <v>548</v>
      </c>
      <c r="F3596" s="42" t="s">
        <v>118</v>
      </c>
      <c r="H3596" s="211"/>
      <c r="I3596" s="211"/>
      <c r="J3596" s="211"/>
      <c r="K3596" s="211"/>
      <c r="L3596" s="211"/>
      <c r="M3596" s="211"/>
      <c r="N3596" s="211"/>
      <c r="O3596" s="211"/>
      <c r="P3596" s="211"/>
    </row>
    <row r="3597" spans="1:16" x14ac:dyDescent="0.25">
      <c r="A3597" s="189" t="s">
        <v>10027</v>
      </c>
      <c r="B3597" s="189" t="s">
        <v>10051</v>
      </c>
      <c r="C3597" s="189" t="s">
        <v>358</v>
      </c>
      <c r="D3597" t="s">
        <v>6107</v>
      </c>
      <c r="E3597" t="s">
        <v>551</v>
      </c>
      <c r="F3597" s="42" t="s">
        <v>118</v>
      </c>
      <c r="H3597" s="211"/>
      <c r="I3597" s="211"/>
      <c r="J3597" s="211"/>
      <c r="K3597" s="211"/>
      <c r="L3597" s="211"/>
      <c r="M3597" s="211"/>
      <c r="N3597" s="211"/>
      <c r="O3597" s="211"/>
      <c r="P3597" s="211"/>
    </row>
    <row r="3598" spans="1:16" x14ac:dyDescent="0.25">
      <c r="A3598" s="189" t="s">
        <v>10027</v>
      </c>
      <c r="B3598" s="189" t="s">
        <v>10052</v>
      </c>
      <c r="C3598" s="189" t="s">
        <v>358</v>
      </c>
      <c r="D3598" t="s">
        <v>6107</v>
      </c>
      <c r="E3598" t="s">
        <v>551</v>
      </c>
      <c r="F3598" s="42" t="s">
        <v>118</v>
      </c>
      <c r="H3598" s="211"/>
      <c r="I3598" s="211"/>
      <c r="J3598" s="211"/>
      <c r="K3598" s="211"/>
      <c r="L3598" s="211"/>
      <c r="M3598" s="211"/>
      <c r="N3598" s="211"/>
      <c r="O3598" s="211"/>
      <c r="P3598" s="211"/>
    </row>
    <row r="3599" spans="1:16" x14ac:dyDescent="0.25">
      <c r="A3599" s="189" t="s">
        <v>10027</v>
      </c>
      <c r="B3599" s="189" t="s">
        <v>10053</v>
      </c>
      <c r="C3599" s="189" t="s">
        <v>358</v>
      </c>
      <c r="D3599" t="s">
        <v>6107</v>
      </c>
      <c r="E3599" t="s">
        <v>551</v>
      </c>
      <c r="F3599" s="42" t="s">
        <v>118</v>
      </c>
      <c r="H3599" s="211"/>
      <c r="I3599" s="211"/>
      <c r="J3599" s="211"/>
      <c r="K3599" s="211"/>
      <c r="L3599" s="211"/>
      <c r="M3599" s="211"/>
      <c r="N3599" s="211"/>
      <c r="O3599" s="211"/>
      <c r="P3599" s="211"/>
    </row>
    <row r="3600" spans="1:16" x14ac:dyDescent="0.25">
      <c r="A3600" s="189" t="s">
        <v>10027</v>
      </c>
      <c r="B3600" s="189" t="s">
        <v>10054</v>
      </c>
      <c r="C3600" s="189" t="s">
        <v>358</v>
      </c>
      <c r="D3600" t="s">
        <v>558</v>
      </c>
      <c r="E3600" t="s">
        <v>559</v>
      </c>
      <c r="F3600" s="42" t="s">
        <v>118</v>
      </c>
      <c r="H3600" s="211"/>
      <c r="I3600" s="211"/>
      <c r="J3600" s="211"/>
      <c r="K3600" s="211"/>
      <c r="L3600" s="211"/>
      <c r="M3600" s="211"/>
      <c r="N3600" s="211"/>
      <c r="O3600" s="211"/>
      <c r="P3600" s="211"/>
    </row>
    <row r="3601" spans="1:16" x14ac:dyDescent="0.25">
      <c r="A3601" s="189" t="s">
        <v>10027</v>
      </c>
      <c r="B3601" s="189" t="s">
        <v>10055</v>
      </c>
      <c r="C3601" s="189" t="s">
        <v>358</v>
      </c>
      <c r="D3601" t="s">
        <v>556</v>
      </c>
      <c r="E3601" t="s">
        <v>557</v>
      </c>
      <c r="F3601" s="42" t="s">
        <v>118</v>
      </c>
      <c r="H3601" s="211"/>
      <c r="I3601" s="211"/>
      <c r="J3601" s="211"/>
      <c r="K3601" s="211"/>
      <c r="L3601" s="211"/>
      <c r="M3601" s="211"/>
      <c r="N3601" s="211"/>
      <c r="O3601" s="211"/>
      <c r="P3601" s="211"/>
    </row>
    <row r="3602" spans="1:16" x14ac:dyDescent="0.25">
      <c r="A3602" s="189" t="s">
        <v>10027</v>
      </c>
      <c r="B3602" s="189" t="s">
        <v>10056</v>
      </c>
      <c r="C3602" s="189" t="s">
        <v>358</v>
      </c>
      <c r="D3602" t="s">
        <v>6107</v>
      </c>
      <c r="E3602" t="s">
        <v>551</v>
      </c>
      <c r="F3602" s="42" t="s">
        <v>118</v>
      </c>
      <c r="H3602" s="211"/>
      <c r="I3602" s="211"/>
      <c r="J3602" s="211"/>
      <c r="K3602" s="211"/>
      <c r="L3602" s="211"/>
      <c r="M3602" s="211"/>
      <c r="N3602" s="211"/>
      <c r="O3602" s="211"/>
      <c r="P3602" s="211"/>
    </row>
    <row r="3603" spans="1:16" x14ac:dyDescent="0.25">
      <c r="A3603" s="189" t="s">
        <v>10027</v>
      </c>
      <c r="B3603" s="189" t="s">
        <v>10057</v>
      </c>
      <c r="C3603" s="189" t="s">
        <v>358</v>
      </c>
      <c r="D3603" t="s">
        <v>6107</v>
      </c>
      <c r="E3603" t="s">
        <v>551</v>
      </c>
      <c r="F3603" s="42" t="s">
        <v>118</v>
      </c>
      <c r="H3603" s="211"/>
      <c r="I3603" s="211"/>
      <c r="J3603" s="211"/>
      <c r="K3603" s="211"/>
      <c r="L3603" s="211"/>
      <c r="M3603" s="211"/>
      <c r="N3603" s="211"/>
      <c r="O3603" s="211"/>
      <c r="P3603" s="211"/>
    </row>
    <row r="3604" spans="1:16" x14ac:dyDescent="0.25">
      <c r="A3604" s="189" t="s">
        <v>10027</v>
      </c>
      <c r="B3604" s="189" t="s">
        <v>10058</v>
      </c>
      <c r="C3604" s="189" t="s">
        <v>358</v>
      </c>
      <c r="D3604" t="s">
        <v>6107</v>
      </c>
      <c r="E3604" t="s">
        <v>551</v>
      </c>
      <c r="F3604" s="42" t="s">
        <v>118</v>
      </c>
      <c r="H3604" s="211"/>
      <c r="I3604" s="211"/>
      <c r="J3604" s="211"/>
      <c r="K3604" s="211"/>
      <c r="L3604" s="211"/>
      <c r="M3604" s="211"/>
      <c r="N3604" s="211"/>
      <c r="O3604" s="211"/>
      <c r="P3604" s="211"/>
    </row>
    <row r="3605" spans="1:16" x14ac:dyDescent="0.25">
      <c r="A3605" s="189" t="s">
        <v>10027</v>
      </c>
      <c r="B3605" s="189" t="s">
        <v>10059</v>
      </c>
      <c r="C3605" s="189" t="s">
        <v>358</v>
      </c>
      <c r="D3605" t="s">
        <v>6107</v>
      </c>
      <c r="E3605" t="s">
        <v>551</v>
      </c>
      <c r="F3605" s="42" t="s">
        <v>118</v>
      </c>
      <c r="H3605" s="211"/>
      <c r="I3605" s="211"/>
      <c r="J3605" s="211"/>
      <c r="K3605" s="211"/>
      <c r="L3605" s="211"/>
      <c r="M3605" s="211"/>
      <c r="N3605" s="211"/>
      <c r="O3605" s="211"/>
      <c r="P3605" s="211"/>
    </row>
    <row r="3606" spans="1:16" x14ac:dyDescent="0.25">
      <c r="A3606" s="189" t="s">
        <v>10027</v>
      </c>
      <c r="B3606" s="189" t="s">
        <v>10060</v>
      </c>
      <c r="C3606" s="189" t="s">
        <v>358</v>
      </c>
      <c r="D3606" t="s">
        <v>6107</v>
      </c>
      <c r="E3606" t="s">
        <v>551</v>
      </c>
      <c r="F3606" s="42" t="s">
        <v>118</v>
      </c>
      <c r="H3606" s="211"/>
      <c r="I3606" s="211"/>
      <c r="J3606" s="211"/>
      <c r="K3606" s="211"/>
      <c r="L3606" s="211"/>
      <c r="M3606" s="211"/>
      <c r="N3606" s="211"/>
      <c r="O3606" s="211"/>
      <c r="P3606" s="211"/>
    </row>
    <row r="3607" spans="1:16" x14ac:dyDescent="0.25">
      <c r="A3607" s="189" t="s">
        <v>10027</v>
      </c>
      <c r="B3607" s="189" t="s">
        <v>10061</v>
      </c>
      <c r="C3607" s="189" t="s">
        <v>358</v>
      </c>
      <c r="D3607" t="s">
        <v>6107</v>
      </c>
      <c r="E3607" t="s">
        <v>551</v>
      </c>
      <c r="F3607" s="42" t="s">
        <v>118</v>
      </c>
      <c r="H3607" s="211"/>
      <c r="I3607" s="211"/>
      <c r="J3607" s="211"/>
      <c r="K3607" s="211"/>
      <c r="L3607" s="211"/>
      <c r="M3607" s="211"/>
      <c r="N3607" s="211"/>
      <c r="O3607" s="211"/>
      <c r="P3607" s="211"/>
    </row>
    <row r="3608" spans="1:16" x14ac:dyDescent="0.25">
      <c r="A3608" s="189" t="s">
        <v>10027</v>
      </c>
      <c r="B3608" s="189" t="s">
        <v>10062</v>
      </c>
      <c r="C3608" s="189" t="s">
        <v>358</v>
      </c>
      <c r="D3608" t="s">
        <v>558</v>
      </c>
      <c r="E3608" t="s">
        <v>559</v>
      </c>
      <c r="F3608" s="42" t="s">
        <v>118</v>
      </c>
      <c r="H3608" s="211"/>
      <c r="I3608" s="211"/>
      <c r="J3608" s="211"/>
      <c r="K3608" s="211"/>
      <c r="L3608" s="211"/>
      <c r="M3608" s="211"/>
      <c r="N3608" s="211"/>
      <c r="O3608" s="211"/>
      <c r="P3608" s="211"/>
    </row>
    <row r="3609" spans="1:16" x14ac:dyDescent="0.25">
      <c r="A3609" s="189" t="s">
        <v>10027</v>
      </c>
      <c r="B3609" s="189" t="s">
        <v>10063</v>
      </c>
      <c r="C3609" s="189" t="s">
        <v>358</v>
      </c>
      <c r="D3609" t="s">
        <v>6107</v>
      </c>
      <c r="E3609" t="s">
        <v>551</v>
      </c>
      <c r="F3609" s="42" t="s">
        <v>118</v>
      </c>
      <c r="H3609" s="211"/>
      <c r="I3609" s="211"/>
      <c r="J3609" s="211"/>
      <c r="K3609" s="211"/>
      <c r="L3609" s="211"/>
      <c r="M3609" s="211"/>
      <c r="N3609" s="211"/>
      <c r="O3609" s="211"/>
      <c r="P3609" s="211"/>
    </row>
    <row r="3610" spans="1:16" x14ac:dyDescent="0.25">
      <c r="A3610" s="189" t="s">
        <v>10027</v>
      </c>
      <c r="B3610" s="189" t="s">
        <v>10064</v>
      </c>
      <c r="C3610" s="189" t="s">
        <v>358</v>
      </c>
      <c r="D3610" t="s">
        <v>6107</v>
      </c>
      <c r="E3610" t="s">
        <v>551</v>
      </c>
      <c r="F3610" s="42" t="s">
        <v>118</v>
      </c>
      <c r="H3610" s="211"/>
      <c r="I3610" s="211"/>
      <c r="J3610" s="211"/>
      <c r="K3610" s="211"/>
      <c r="L3610" s="211"/>
      <c r="M3610" s="211"/>
      <c r="N3610" s="211"/>
      <c r="O3610" s="211"/>
      <c r="P3610" s="211"/>
    </row>
    <row r="3611" spans="1:16" x14ac:dyDescent="0.25">
      <c r="A3611" s="189" t="s">
        <v>10027</v>
      </c>
      <c r="B3611" s="189" t="s">
        <v>10065</v>
      </c>
      <c r="C3611" s="189" t="s">
        <v>358</v>
      </c>
      <c r="D3611" t="s">
        <v>6107</v>
      </c>
      <c r="E3611" t="s">
        <v>551</v>
      </c>
      <c r="F3611" s="42" t="s">
        <v>118</v>
      </c>
      <c r="H3611" s="211"/>
      <c r="I3611" s="211"/>
      <c r="J3611" s="211"/>
      <c r="K3611" s="211"/>
      <c r="L3611" s="211"/>
      <c r="M3611" s="211"/>
      <c r="N3611" s="211"/>
      <c r="O3611" s="211"/>
      <c r="P3611" s="211"/>
    </row>
    <row r="3612" spans="1:16" x14ac:dyDescent="0.25">
      <c r="A3612" s="189" t="s">
        <v>10027</v>
      </c>
      <c r="B3612" s="189" t="s">
        <v>10066</v>
      </c>
      <c r="C3612" s="189" t="s">
        <v>358</v>
      </c>
      <c r="D3612" t="s">
        <v>6107</v>
      </c>
      <c r="E3612" t="s">
        <v>551</v>
      </c>
      <c r="F3612" s="42" t="s">
        <v>118</v>
      </c>
      <c r="H3612" s="211"/>
      <c r="I3612" s="211"/>
      <c r="J3612" s="211"/>
      <c r="K3612" s="211"/>
      <c r="L3612" s="211"/>
      <c r="M3612" s="211"/>
      <c r="N3612" s="211"/>
      <c r="O3612" s="211"/>
      <c r="P3612" s="211"/>
    </row>
    <row r="3613" spans="1:16" x14ac:dyDescent="0.25">
      <c r="A3613" s="189" t="s">
        <v>10027</v>
      </c>
      <c r="B3613" s="189" t="s">
        <v>10067</v>
      </c>
      <c r="C3613" s="189" t="s">
        <v>358</v>
      </c>
      <c r="D3613" t="s">
        <v>547</v>
      </c>
      <c r="E3613" t="s">
        <v>548</v>
      </c>
      <c r="F3613" s="42" t="s">
        <v>118</v>
      </c>
      <c r="H3613" s="211"/>
      <c r="I3613" s="211"/>
      <c r="J3613" s="211"/>
      <c r="K3613" s="211"/>
      <c r="L3613" s="211"/>
      <c r="M3613" s="211"/>
      <c r="N3613" s="211"/>
      <c r="O3613" s="211"/>
      <c r="P3613" s="211"/>
    </row>
    <row r="3614" spans="1:16" x14ac:dyDescent="0.25">
      <c r="A3614" s="189" t="s">
        <v>10027</v>
      </c>
      <c r="B3614" s="189" t="s">
        <v>10068</v>
      </c>
      <c r="C3614" s="189" t="s">
        <v>358</v>
      </c>
      <c r="D3614" t="s">
        <v>547</v>
      </c>
      <c r="E3614" t="s">
        <v>548</v>
      </c>
      <c r="F3614" s="42" t="s">
        <v>118</v>
      </c>
      <c r="H3614" s="211"/>
      <c r="I3614" s="211"/>
      <c r="J3614" s="211"/>
      <c r="K3614" s="211"/>
      <c r="L3614" s="211"/>
      <c r="M3614" s="211"/>
      <c r="N3614" s="211"/>
      <c r="O3614" s="211"/>
      <c r="P3614" s="211"/>
    </row>
    <row r="3615" spans="1:16" x14ac:dyDescent="0.25">
      <c r="A3615" s="189" t="s">
        <v>10027</v>
      </c>
      <c r="B3615" s="189" t="s">
        <v>10069</v>
      </c>
      <c r="C3615" s="189" t="s">
        <v>358</v>
      </c>
      <c r="D3615" t="s">
        <v>547</v>
      </c>
      <c r="E3615" t="s">
        <v>548</v>
      </c>
      <c r="F3615" s="42" t="s">
        <v>118</v>
      </c>
      <c r="H3615" s="211"/>
      <c r="I3615" s="211"/>
      <c r="J3615" s="211"/>
      <c r="K3615" s="211"/>
      <c r="L3615" s="211"/>
      <c r="M3615" s="211"/>
      <c r="N3615" s="211"/>
      <c r="O3615" s="211"/>
      <c r="P3615" s="211"/>
    </row>
    <row r="3616" spans="1:16" x14ac:dyDescent="0.25">
      <c r="A3616" s="189" t="s">
        <v>10027</v>
      </c>
      <c r="B3616" s="189" t="s">
        <v>10070</v>
      </c>
      <c r="C3616" s="189" t="s">
        <v>358</v>
      </c>
      <c r="D3616" t="s">
        <v>547</v>
      </c>
      <c r="E3616" t="s">
        <v>548</v>
      </c>
      <c r="F3616" s="42" t="s">
        <v>118</v>
      </c>
      <c r="H3616" s="211"/>
      <c r="I3616" s="211"/>
      <c r="J3616" s="211"/>
      <c r="K3616" s="211"/>
      <c r="L3616" s="211"/>
      <c r="M3616" s="211"/>
      <c r="N3616" s="211"/>
      <c r="O3616" s="211"/>
      <c r="P3616" s="211"/>
    </row>
    <row r="3617" spans="1:16" x14ac:dyDescent="0.25">
      <c r="A3617" s="189" t="s">
        <v>10027</v>
      </c>
      <c r="B3617" s="189" t="s">
        <v>10071</v>
      </c>
      <c r="C3617" s="189" t="s">
        <v>358</v>
      </c>
      <c r="D3617" t="s">
        <v>547</v>
      </c>
      <c r="E3617" t="s">
        <v>548</v>
      </c>
      <c r="F3617" s="42" t="s">
        <v>118</v>
      </c>
      <c r="H3617" s="211"/>
      <c r="I3617" s="211"/>
      <c r="J3617" s="211"/>
      <c r="K3617" s="211"/>
      <c r="L3617" s="211"/>
      <c r="M3617" s="211"/>
      <c r="N3617" s="211"/>
      <c r="O3617" s="211"/>
      <c r="P3617" s="211"/>
    </row>
    <row r="3618" spans="1:16" x14ac:dyDescent="0.25">
      <c r="A3618" s="189" t="s">
        <v>10027</v>
      </c>
      <c r="B3618" s="189" t="s">
        <v>10072</v>
      </c>
      <c r="C3618" s="189" t="s">
        <v>358</v>
      </c>
      <c r="D3618" t="s">
        <v>558</v>
      </c>
      <c r="E3618" t="s">
        <v>559</v>
      </c>
      <c r="F3618" s="42" t="s">
        <v>118</v>
      </c>
      <c r="H3618" s="211"/>
      <c r="I3618" s="211"/>
      <c r="J3618" s="211"/>
      <c r="K3618" s="211"/>
      <c r="L3618" s="211"/>
      <c r="M3618" s="211"/>
      <c r="N3618" s="211"/>
      <c r="O3618" s="211"/>
      <c r="P3618" s="211"/>
    </row>
    <row r="3619" spans="1:16" x14ac:dyDescent="0.25">
      <c r="A3619" s="189" t="s">
        <v>10027</v>
      </c>
      <c r="B3619" s="189" t="s">
        <v>10073</v>
      </c>
      <c r="C3619" s="189" t="s">
        <v>358</v>
      </c>
      <c r="D3619" t="s">
        <v>552</v>
      </c>
      <c r="E3619" t="s">
        <v>553</v>
      </c>
      <c r="F3619" s="42" t="s">
        <v>118</v>
      </c>
      <c r="H3619" s="211"/>
      <c r="I3619" s="211"/>
      <c r="J3619" s="211"/>
      <c r="K3619" s="211"/>
      <c r="L3619" s="211"/>
      <c r="M3619" s="211"/>
      <c r="N3619" s="211"/>
      <c r="O3619" s="211"/>
      <c r="P3619" s="211"/>
    </row>
    <row r="3620" spans="1:16" x14ac:dyDescent="0.25">
      <c r="A3620" s="189" t="s">
        <v>10027</v>
      </c>
      <c r="B3620" s="189" t="s">
        <v>10074</v>
      </c>
      <c r="C3620" s="189" t="s">
        <v>358</v>
      </c>
      <c r="D3620" t="s">
        <v>547</v>
      </c>
      <c r="E3620" t="s">
        <v>548</v>
      </c>
      <c r="F3620" s="42" t="s">
        <v>118</v>
      </c>
      <c r="H3620" s="211"/>
      <c r="I3620" s="211"/>
      <c r="J3620" s="211"/>
      <c r="K3620" s="211"/>
      <c r="L3620" s="211"/>
      <c r="M3620" s="211"/>
      <c r="N3620" s="211"/>
      <c r="O3620" s="211"/>
      <c r="P3620" s="211"/>
    </row>
    <row r="3621" spans="1:16" x14ac:dyDescent="0.25">
      <c r="A3621" s="189" t="s">
        <v>10027</v>
      </c>
      <c r="B3621" s="189" t="s">
        <v>10075</v>
      </c>
      <c r="C3621" s="189" t="s">
        <v>358</v>
      </c>
      <c r="D3621" t="s">
        <v>556</v>
      </c>
      <c r="E3621" t="s">
        <v>557</v>
      </c>
      <c r="F3621" s="42" t="s">
        <v>118</v>
      </c>
      <c r="H3621" s="211"/>
      <c r="I3621" s="211"/>
      <c r="J3621" s="211"/>
      <c r="K3621" s="211"/>
      <c r="L3621" s="211"/>
      <c r="M3621" s="211"/>
      <c r="N3621" s="211"/>
      <c r="O3621" s="211"/>
      <c r="P3621" s="211"/>
    </row>
    <row r="3622" spans="1:16" x14ac:dyDescent="0.25">
      <c r="A3622" s="189" t="s">
        <v>10027</v>
      </c>
      <c r="B3622" s="189" t="s">
        <v>10076</v>
      </c>
      <c r="C3622" s="189" t="s">
        <v>358</v>
      </c>
      <c r="D3622" t="s">
        <v>556</v>
      </c>
      <c r="E3622" t="s">
        <v>557</v>
      </c>
      <c r="F3622" s="42" t="s">
        <v>118</v>
      </c>
      <c r="H3622" s="211"/>
      <c r="I3622" s="211"/>
      <c r="J3622" s="211"/>
      <c r="K3622" s="211"/>
      <c r="L3622" s="211"/>
      <c r="M3622" s="211"/>
      <c r="N3622" s="211"/>
      <c r="O3622" s="211"/>
      <c r="P3622" s="211"/>
    </row>
    <row r="3623" spans="1:16" x14ac:dyDescent="0.25">
      <c r="A3623" s="189" t="s">
        <v>10027</v>
      </c>
      <c r="B3623" s="189" t="s">
        <v>10077</v>
      </c>
      <c r="C3623" s="189" t="s">
        <v>358</v>
      </c>
      <c r="D3623" t="s">
        <v>547</v>
      </c>
      <c r="E3623" t="s">
        <v>548</v>
      </c>
      <c r="F3623" s="42" t="s">
        <v>118</v>
      </c>
      <c r="H3623" s="211"/>
      <c r="I3623" s="211"/>
      <c r="J3623" s="211"/>
      <c r="K3623" s="211"/>
      <c r="L3623" s="211"/>
      <c r="M3623" s="211"/>
      <c r="N3623" s="211"/>
      <c r="O3623" s="211"/>
      <c r="P3623" s="211"/>
    </row>
    <row r="3624" spans="1:16" x14ac:dyDescent="0.25">
      <c r="A3624" s="189" t="s">
        <v>10027</v>
      </c>
      <c r="B3624" s="189" t="s">
        <v>10078</v>
      </c>
      <c r="C3624" s="189" t="s">
        <v>358</v>
      </c>
      <c r="D3624" t="s">
        <v>6117</v>
      </c>
      <c r="E3624" t="s">
        <v>560</v>
      </c>
      <c r="F3624" s="42" t="s">
        <v>118</v>
      </c>
      <c r="H3624" s="211"/>
      <c r="I3624" s="211"/>
      <c r="J3624" s="211"/>
      <c r="K3624" s="211"/>
      <c r="L3624" s="211"/>
      <c r="M3624" s="211"/>
      <c r="N3624" s="211"/>
      <c r="O3624" s="211"/>
      <c r="P3624" s="211"/>
    </row>
    <row r="3625" spans="1:16" x14ac:dyDescent="0.25">
      <c r="A3625" s="189" t="s">
        <v>10027</v>
      </c>
      <c r="B3625" s="189" t="s">
        <v>10079</v>
      </c>
      <c r="C3625" s="189" t="s">
        <v>358</v>
      </c>
      <c r="D3625" t="s">
        <v>6107</v>
      </c>
      <c r="E3625" t="s">
        <v>551</v>
      </c>
      <c r="F3625" s="42" t="s">
        <v>118</v>
      </c>
      <c r="H3625" s="211"/>
      <c r="I3625" s="211"/>
      <c r="J3625" s="211"/>
      <c r="K3625" s="211"/>
      <c r="L3625" s="211"/>
      <c r="M3625" s="211"/>
      <c r="N3625" s="211"/>
      <c r="O3625" s="211"/>
      <c r="P3625" s="211"/>
    </row>
    <row r="3626" spans="1:16" x14ac:dyDescent="0.25">
      <c r="A3626" s="189" t="s">
        <v>10027</v>
      </c>
      <c r="B3626" s="189" t="s">
        <v>10080</v>
      </c>
      <c r="C3626" s="189" t="s">
        <v>358</v>
      </c>
      <c r="D3626" t="s">
        <v>552</v>
      </c>
      <c r="E3626" t="s">
        <v>553</v>
      </c>
      <c r="F3626" s="42" t="s">
        <v>118</v>
      </c>
      <c r="H3626" s="211"/>
      <c r="I3626" s="211"/>
      <c r="J3626" s="211"/>
      <c r="K3626" s="211"/>
      <c r="L3626" s="211"/>
      <c r="M3626" s="211"/>
      <c r="N3626" s="211"/>
      <c r="O3626" s="211"/>
      <c r="P3626" s="211"/>
    </row>
    <row r="3627" spans="1:16" x14ac:dyDescent="0.25">
      <c r="A3627" s="189" t="s">
        <v>10027</v>
      </c>
      <c r="B3627" s="189" t="s">
        <v>10081</v>
      </c>
      <c r="C3627" s="189" t="s">
        <v>358</v>
      </c>
      <c r="D3627" t="s">
        <v>549</v>
      </c>
      <c r="E3627" t="s">
        <v>550</v>
      </c>
      <c r="F3627" s="42" t="s">
        <v>118</v>
      </c>
      <c r="H3627" s="211"/>
      <c r="I3627" s="211"/>
      <c r="J3627" s="211"/>
      <c r="K3627" s="211"/>
      <c r="L3627" s="211"/>
      <c r="M3627" s="211"/>
      <c r="N3627" s="211"/>
      <c r="O3627" s="211"/>
      <c r="P3627" s="211"/>
    </row>
    <row r="3628" spans="1:16" x14ac:dyDescent="0.25">
      <c r="A3628" s="189" t="s">
        <v>10082</v>
      </c>
      <c r="B3628" s="189" t="s">
        <v>10083</v>
      </c>
      <c r="C3628" s="189" t="s">
        <v>358</v>
      </c>
      <c r="D3628" t="s">
        <v>400</v>
      </c>
      <c r="E3628" t="s">
        <v>401</v>
      </c>
      <c r="F3628" s="42" t="s">
        <v>118</v>
      </c>
      <c r="H3628" s="211"/>
      <c r="I3628" s="211"/>
      <c r="J3628" s="211"/>
      <c r="K3628" s="211"/>
      <c r="L3628" s="211"/>
      <c r="M3628" s="211"/>
      <c r="N3628" s="211"/>
      <c r="O3628" s="211"/>
      <c r="P3628" s="211"/>
    </row>
    <row r="3629" spans="1:16" x14ac:dyDescent="0.25">
      <c r="A3629" s="189" t="s">
        <v>10082</v>
      </c>
      <c r="B3629" s="189" t="s">
        <v>10084</v>
      </c>
      <c r="C3629" s="189" t="s">
        <v>358</v>
      </c>
      <c r="D3629" t="s">
        <v>400</v>
      </c>
      <c r="E3629" t="s">
        <v>401</v>
      </c>
      <c r="F3629" s="42" t="s">
        <v>118</v>
      </c>
      <c r="H3629" s="211"/>
      <c r="I3629" s="211"/>
      <c r="J3629" s="211"/>
      <c r="K3629" s="211"/>
      <c r="L3629" s="211"/>
      <c r="M3629" s="211"/>
      <c r="N3629" s="211"/>
      <c r="O3629" s="211"/>
      <c r="P3629" s="211"/>
    </row>
    <row r="3630" spans="1:16" x14ac:dyDescent="0.25">
      <c r="A3630" s="189" t="s">
        <v>10082</v>
      </c>
      <c r="B3630" s="189" t="s">
        <v>10085</v>
      </c>
      <c r="C3630" s="189" t="s">
        <v>358</v>
      </c>
      <c r="D3630" t="s">
        <v>400</v>
      </c>
      <c r="E3630" t="s">
        <v>401</v>
      </c>
      <c r="F3630" s="42" t="s">
        <v>118</v>
      </c>
      <c r="H3630" s="211"/>
      <c r="I3630" s="211"/>
      <c r="J3630" s="211"/>
      <c r="K3630" s="211"/>
      <c r="L3630" s="211"/>
      <c r="M3630" s="211"/>
      <c r="N3630" s="211"/>
      <c r="O3630" s="211"/>
      <c r="P3630" s="211"/>
    </row>
    <row r="3631" spans="1:16" x14ac:dyDescent="0.25">
      <c r="A3631" s="189" t="s">
        <v>10082</v>
      </c>
      <c r="B3631" s="189" t="s">
        <v>10086</v>
      </c>
      <c r="C3631" s="189" t="s">
        <v>358</v>
      </c>
      <c r="D3631" t="s">
        <v>400</v>
      </c>
      <c r="E3631" t="s">
        <v>401</v>
      </c>
      <c r="F3631" s="42" t="s">
        <v>118</v>
      </c>
      <c r="H3631" s="211"/>
      <c r="I3631" s="211"/>
      <c r="J3631" s="211"/>
      <c r="K3631" s="211"/>
      <c r="L3631" s="211"/>
      <c r="M3631" s="211"/>
      <c r="N3631" s="211"/>
      <c r="O3631" s="211"/>
      <c r="P3631" s="211"/>
    </row>
    <row r="3632" spans="1:16" x14ac:dyDescent="0.25">
      <c r="A3632" s="189" t="s">
        <v>10082</v>
      </c>
      <c r="B3632" s="189" t="s">
        <v>10087</v>
      </c>
      <c r="C3632" s="189" t="s">
        <v>358</v>
      </c>
      <c r="D3632" t="s">
        <v>334</v>
      </c>
      <c r="E3632" t="s">
        <v>335</v>
      </c>
      <c r="F3632" s="42" t="s">
        <v>150</v>
      </c>
      <c r="H3632" s="211"/>
      <c r="I3632" s="211"/>
      <c r="J3632" s="211"/>
      <c r="K3632" s="211"/>
      <c r="L3632" s="211"/>
      <c r="M3632" s="211"/>
      <c r="N3632" s="211"/>
      <c r="O3632" s="211"/>
      <c r="P3632" s="211"/>
    </row>
    <row r="3633" spans="1:16" x14ac:dyDescent="0.25">
      <c r="A3633" s="189" t="s">
        <v>10082</v>
      </c>
      <c r="B3633" s="189" t="s">
        <v>10088</v>
      </c>
      <c r="C3633" s="189" t="s">
        <v>358</v>
      </c>
      <c r="D3633" t="s">
        <v>423</v>
      </c>
      <c r="E3633" t="s">
        <v>424</v>
      </c>
      <c r="F3633" s="42" t="s">
        <v>118</v>
      </c>
      <c r="H3633" s="211"/>
      <c r="I3633" s="211"/>
      <c r="J3633" s="211"/>
      <c r="K3633" s="211"/>
      <c r="L3633" s="211"/>
      <c r="M3633" s="211"/>
      <c r="N3633" s="211"/>
      <c r="O3633" s="211"/>
      <c r="P3633" s="211"/>
    </row>
    <row r="3634" spans="1:16" x14ac:dyDescent="0.25">
      <c r="A3634" s="189" t="s">
        <v>10082</v>
      </c>
      <c r="B3634" s="189" t="s">
        <v>10089</v>
      </c>
      <c r="C3634" s="189" t="s">
        <v>358</v>
      </c>
      <c r="D3634" t="s">
        <v>421</v>
      </c>
      <c r="E3634" t="s">
        <v>422</v>
      </c>
      <c r="F3634" s="42" t="s">
        <v>118</v>
      </c>
      <c r="H3634" s="211"/>
      <c r="I3634" s="211"/>
      <c r="J3634" s="211"/>
      <c r="K3634" s="211"/>
      <c r="L3634" s="211"/>
      <c r="M3634" s="211"/>
      <c r="N3634" s="211"/>
      <c r="O3634" s="211"/>
      <c r="P3634" s="211"/>
    </row>
    <row r="3635" spans="1:16" x14ac:dyDescent="0.25">
      <c r="A3635" s="189" t="s">
        <v>10082</v>
      </c>
      <c r="B3635" s="189" t="s">
        <v>10090</v>
      </c>
      <c r="C3635" s="189" t="s">
        <v>358</v>
      </c>
      <c r="D3635" t="s">
        <v>423</v>
      </c>
      <c r="E3635" t="s">
        <v>424</v>
      </c>
      <c r="F3635" s="42" t="s">
        <v>118</v>
      </c>
      <c r="H3635" s="211"/>
      <c r="I3635" s="211"/>
      <c r="J3635" s="211"/>
      <c r="K3635" s="211"/>
      <c r="L3635" s="211"/>
      <c r="M3635" s="211"/>
      <c r="N3635" s="211"/>
      <c r="O3635" s="211"/>
      <c r="P3635" s="211"/>
    </row>
    <row r="3636" spans="1:16" x14ac:dyDescent="0.25">
      <c r="A3636" s="189" t="s">
        <v>10082</v>
      </c>
      <c r="B3636" s="189" t="s">
        <v>10091</v>
      </c>
      <c r="C3636" s="189" t="s">
        <v>358</v>
      </c>
      <c r="D3636" t="s">
        <v>421</v>
      </c>
      <c r="E3636" t="s">
        <v>422</v>
      </c>
      <c r="F3636" s="42" t="s">
        <v>118</v>
      </c>
      <c r="H3636" s="211"/>
      <c r="I3636" s="211"/>
      <c r="J3636" s="211"/>
      <c r="K3636" s="211"/>
      <c r="L3636" s="211"/>
      <c r="M3636" s="211"/>
      <c r="N3636" s="211"/>
      <c r="O3636" s="211"/>
      <c r="P3636" s="211"/>
    </row>
    <row r="3637" spans="1:16" x14ac:dyDescent="0.25">
      <c r="A3637" s="189" t="s">
        <v>10082</v>
      </c>
      <c r="B3637" s="189" t="s">
        <v>10092</v>
      </c>
      <c r="C3637" s="189" t="s">
        <v>358</v>
      </c>
      <c r="D3637" t="s">
        <v>421</v>
      </c>
      <c r="E3637" t="s">
        <v>422</v>
      </c>
      <c r="F3637" s="42" t="s">
        <v>118</v>
      </c>
      <c r="H3637" s="211"/>
      <c r="I3637" s="211"/>
      <c r="J3637" s="211"/>
      <c r="K3637" s="211"/>
      <c r="L3637" s="211"/>
      <c r="M3637" s="211"/>
      <c r="N3637" s="211"/>
      <c r="O3637" s="211"/>
      <c r="P3637" s="211"/>
    </row>
    <row r="3638" spans="1:16" x14ac:dyDescent="0.25">
      <c r="A3638" s="189" t="s">
        <v>10082</v>
      </c>
      <c r="B3638" s="189" t="s">
        <v>10093</v>
      </c>
      <c r="C3638" s="189" t="s">
        <v>358</v>
      </c>
      <c r="D3638" t="s">
        <v>413</v>
      </c>
      <c r="E3638" t="s">
        <v>414</v>
      </c>
      <c r="F3638" s="42" t="s">
        <v>118</v>
      </c>
      <c r="H3638" s="211"/>
      <c r="I3638" s="211"/>
      <c r="J3638" s="211"/>
      <c r="K3638" s="211"/>
      <c r="L3638" s="211"/>
      <c r="M3638" s="211"/>
      <c r="N3638" s="211"/>
      <c r="O3638" s="211"/>
      <c r="P3638" s="211"/>
    </row>
    <row r="3639" spans="1:16" x14ac:dyDescent="0.25">
      <c r="A3639" s="189" t="s">
        <v>10082</v>
      </c>
      <c r="B3639" s="189" t="s">
        <v>10094</v>
      </c>
      <c r="C3639" s="189" t="s">
        <v>358</v>
      </c>
      <c r="D3639" t="s">
        <v>423</v>
      </c>
      <c r="E3639" t="s">
        <v>424</v>
      </c>
      <c r="F3639" s="42" t="s">
        <v>118</v>
      </c>
      <c r="H3639" s="211"/>
      <c r="I3639" s="211"/>
      <c r="J3639" s="211"/>
      <c r="K3639" s="211"/>
      <c r="L3639" s="211"/>
      <c r="M3639" s="211"/>
      <c r="N3639" s="211"/>
      <c r="O3639" s="211"/>
      <c r="P3639" s="211"/>
    </row>
    <row r="3640" spans="1:16" x14ac:dyDescent="0.25">
      <c r="A3640" s="189" t="s">
        <v>10082</v>
      </c>
      <c r="B3640" s="189" t="s">
        <v>10095</v>
      </c>
      <c r="C3640" s="189" t="s">
        <v>358</v>
      </c>
      <c r="D3640" t="s">
        <v>387</v>
      </c>
      <c r="E3640" t="s">
        <v>388</v>
      </c>
      <c r="F3640" s="42" t="s">
        <v>118</v>
      </c>
      <c r="H3640" s="211"/>
      <c r="I3640" s="211"/>
      <c r="J3640" s="211"/>
      <c r="K3640" s="211"/>
      <c r="L3640" s="211"/>
      <c r="M3640" s="211"/>
      <c r="N3640" s="211"/>
      <c r="O3640" s="211"/>
      <c r="P3640" s="211"/>
    </row>
    <row r="3641" spans="1:16" x14ac:dyDescent="0.25">
      <c r="A3641" s="189" t="s">
        <v>10082</v>
      </c>
      <c r="B3641" s="189" t="s">
        <v>10096</v>
      </c>
      <c r="C3641" s="189" t="s">
        <v>358</v>
      </c>
      <c r="D3641" t="s">
        <v>415</v>
      </c>
      <c r="E3641" t="s">
        <v>416</v>
      </c>
      <c r="F3641" s="42" t="s">
        <v>118</v>
      </c>
      <c r="H3641" s="211"/>
      <c r="I3641" s="211"/>
      <c r="J3641" s="211"/>
      <c r="K3641" s="211"/>
      <c r="L3641" s="211"/>
      <c r="M3641" s="211"/>
      <c r="N3641" s="211"/>
      <c r="O3641" s="211"/>
      <c r="P3641" s="211"/>
    </row>
    <row r="3642" spans="1:16" x14ac:dyDescent="0.25">
      <c r="A3642" s="189" t="s">
        <v>10082</v>
      </c>
      <c r="B3642" s="189" t="s">
        <v>10097</v>
      </c>
      <c r="C3642" s="189" t="s">
        <v>358</v>
      </c>
      <c r="D3642" t="s">
        <v>387</v>
      </c>
      <c r="E3642" t="s">
        <v>388</v>
      </c>
      <c r="F3642" s="42" t="s">
        <v>118</v>
      </c>
      <c r="H3642" s="211"/>
      <c r="I3642" s="211"/>
      <c r="J3642" s="211"/>
      <c r="K3642" s="211"/>
      <c r="L3642" s="211"/>
      <c r="M3642" s="211"/>
      <c r="N3642" s="211"/>
      <c r="O3642" s="211"/>
      <c r="P3642" s="211"/>
    </row>
    <row r="3643" spans="1:16" x14ac:dyDescent="0.25">
      <c r="A3643" s="189" t="s">
        <v>10082</v>
      </c>
      <c r="B3643" s="189" t="s">
        <v>10098</v>
      </c>
      <c r="C3643" s="189" t="s">
        <v>358</v>
      </c>
      <c r="D3643" t="s">
        <v>3811</v>
      </c>
      <c r="E3643" t="s">
        <v>3815</v>
      </c>
      <c r="F3643" s="42" t="s">
        <v>118</v>
      </c>
      <c r="H3643" s="211"/>
      <c r="I3643" s="211"/>
      <c r="J3643" s="211"/>
      <c r="K3643" s="211"/>
      <c r="L3643" s="211"/>
      <c r="M3643" s="211"/>
      <c r="N3643" s="211"/>
      <c r="O3643" s="211"/>
      <c r="P3643" s="211"/>
    </row>
    <row r="3644" spans="1:16" x14ac:dyDescent="0.25">
      <c r="A3644" s="189" t="s">
        <v>10082</v>
      </c>
      <c r="B3644" s="189" t="s">
        <v>10099</v>
      </c>
      <c r="C3644" s="189" t="s">
        <v>358</v>
      </c>
      <c r="D3644" t="s">
        <v>3811</v>
      </c>
      <c r="E3644" t="s">
        <v>3815</v>
      </c>
      <c r="F3644" s="42" t="s">
        <v>118</v>
      </c>
      <c r="H3644" s="211"/>
      <c r="I3644" s="211"/>
      <c r="J3644" s="211"/>
      <c r="K3644" s="211"/>
      <c r="L3644" s="211"/>
      <c r="M3644" s="211"/>
      <c r="N3644" s="211"/>
      <c r="O3644" s="211"/>
      <c r="P3644" s="211"/>
    </row>
    <row r="3645" spans="1:16" x14ac:dyDescent="0.25">
      <c r="A3645" s="189" t="s">
        <v>10082</v>
      </c>
      <c r="B3645" s="189" t="s">
        <v>10100</v>
      </c>
      <c r="C3645" s="189" t="s">
        <v>358</v>
      </c>
      <c r="D3645" t="s">
        <v>383</v>
      </c>
      <c r="E3645" t="s">
        <v>384</v>
      </c>
      <c r="F3645" s="42" t="s">
        <v>118</v>
      </c>
      <c r="H3645" s="211"/>
      <c r="I3645" s="211"/>
      <c r="J3645" s="211"/>
      <c r="K3645" s="211"/>
      <c r="L3645" s="211"/>
      <c r="M3645" s="211"/>
      <c r="N3645" s="211"/>
      <c r="O3645" s="211"/>
      <c r="P3645" s="211"/>
    </row>
    <row r="3646" spans="1:16" x14ac:dyDescent="0.25">
      <c r="A3646" s="189" t="s">
        <v>10082</v>
      </c>
      <c r="B3646" s="189" t="s">
        <v>10101</v>
      </c>
      <c r="C3646" s="189" t="s">
        <v>358</v>
      </c>
      <c r="D3646" t="s">
        <v>421</v>
      </c>
      <c r="E3646" t="s">
        <v>422</v>
      </c>
      <c r="F3646" s="42" t="s">
        <v>118</v>
      </c>
      <c r="H3646" s="211"/>
      <c r="I3646" s="211"/>
      <c r="J3646" s="211"/>
      <c r="K3646" s="211"/>
      <c r="L3646" s="211"/>
      <c r="M3646" s="211"/>
      <c r="N3646" s="211"/>
      <c r="O3646" s="211"/>
      <c r="P3646" s="211"/>
    </row>
    <row r="3647" spans="1:16" x14ac:dyDescent="0.25">
      <c r="A3647" s="189" t="s">
        <v>10082</v>
      </c>
      <c r="B3647" s="189" t="s">
        <v>10102</v>
      </c>
      <c r="C3647" s="189" t="s">
        <v>358</v>
      </c>
      <c r="D3647" t="s">
        <v>387</v>
      </c>
      <c r="E3647" t="s">
        <v>388</v>
      </c>
      <c r="F3647" s="42" t="s">
        <v>118</v>
      </c>
      <c r="H3647" s="211"/>
      <c r="I3647" s="211"/>
      <c r="J3647" s="211"/>
      <c r="K3647" s="211"/>
      <c r="L3647" s="211"/>
      <c r="M3647" s="211"/>
      <c r="N3647" s="211"/>
      <c r="O3647" s="211"/>
      <c r="P3647" s="211"/>
    </row>
    <row r="3648" spans="1:16" x14ac:dyDescent="0.25">
      <c r="A3648" s="189" t="s">
        <v>10082</v>
      </c>
      <c r="B3648" s="189" t="s">
        <v>10103</v>
      </c>
      <c r="C3648" s="189" t="s">
        <v>358</v>
      </c>
      <c r="D3648" t="s">
        <v>421</v>
      </c>
      <c r="E3648" t="s">
        <v>422</v>
      </c>
      <c r="F3648" s="42" t="s">
        <v>118</v>
      </c>
      <c r="H3648" s="211"/>
      <c r="I3648" s="211"/>
      <c r="J3648" s="211"/>
      <c r="K3648" s="211"/>
      <c r="L3648" s="211"/>
      <c r="M3648" s="211"/>
      <c r="N3648" s="211"/>
      <c r="O3648" s="211"/>
      <c r="P3648" s="211"/>
    </row>
    <row r="3649" spans="1:16" x14ac:dyDescent="0.25">
      <c r="A3649" s="189" t="s">
        <v>10082</v>
      </c>
      <c r="B3649" s="189" t="s">
        <v>10104</v>
      </c>
      <c r="C3649" s="189" t="s">
        <v>358</v>
      </c>
      <c r="D3649" t="s">
        <v>391</v>
      </c>
      <c r="E3649" t="s">
        <v>392</v>
      </c>
      <c r="F3649" s="42" t="s">
        <v>118</v>
      </c>
      <c r="H3649" s="211"/>
      <c r="I3649" s="211"/>
      <c r="J3649" s="211"/>
      <c r="K3649" s="211"/>
      <c r="L3649" s="211"/>
      <c r="M3649" s="211"/>
      <c r="N3649" s="211"/>
      <c r="O3649" s="211"/>
      <c r="P3649" s="211"/>
    </row>
    <row r="3650" spans="1:16" x14ac:dyDescent="0.25">
      <c r="A3650" s="189" t="s">
        <v>10082</v>
      </c>
      <c r="B3650" s="189" t="s">
        <v>10105</v>
      </c>
      <c r="C3650" s="189" t="s">
        <v>358</v>
      </c>
      <c r="D3650" t="s">
        <v>413</v>
      </c>
      <c r="E3650" t="s">
        <v>414</v>
      </c>
      <c r="F3650" s="42" t="s">
        <v>118</v>
      </c>
      <c r="H3650" s="211"/>
      <c r="I3650" s="211"/>
      <c r="J3650" s="211"/>
      <c r="K3650" s="211"/>
      <c r="L3650" s="211"/>
      <c r="M3650" s="211"/>
      <c r="N3650" s="211"/>
      <c r="O3650" s="211"/>
      <c r="P3650" s="211"/>
    </row>
    <row r="3651" spans="1:16" x14ac:dyDescent="0.25">
      <c r="A3651" s="189" t="s">
        <v>10082</v>
      </c>
      <c r="B3651" s="189" t="s">
        <v>10106</v>
      </c>
      <c r="C3651" s="189" t="s">
        <v>358</v>
      </c>
      <c r="D3651" t="s">
        <v>383</v>
      </c>
      <c r="E3651" t="s">
        <v>384</v>
      </c>
      <c r="F3651" s="42" t="s">
        <v>118</v>
      </c>
      <c r="H3651" s="211"/>
      <c r="I3651" s="211"/>
      <c r="J3651" s="211"/>
      <c r="K3651" s="211"/>
      <c r="L3651" s="211"/>
      <c r="M3651" s="211"/>
      <c r="N3651" s="211"/>
      <c r="O3651" s="211"/>
      <c r="P3651" s="211"/>
    </row>
    <row r="3652" spans="1:16" x14ac:dyDescent="0.25">
      <c r="A3652" s="189" t="s">
        <v>10082</v>
      </c>
      <c r="B3652" s="189" t="s">
        <v>10107</v>
      </c>
      <c r="C3652" s="189" t="s">
        <v>358</v>
      </c>
      <c r="D3652" t="s">
        <v>423</v>
      </c>
      <c r="E3652" t="s">
        <v>424</v>
      </c>
      <c r="F3652" s="42" t="s">
        <v>118</v>
      </c>
      <c r="H3652" s="211"/>
      <c r="I3652" s="211"/>
      <c r="J3652" s="211"/>
      <c r="K3652" s="211"/>
      <c r="L3652" s="211"/>
      <c r="M3652" s="211"/>
      <c r="N3652" s="211"/>
      <c r="O3652" s="211"/>
      <c r="P3652" s="211"/>
    </row>
    <row r="3653" spans="1:16" x14ac:dyDescent="0.25">
      <c r="A3653" s="189" t="s">
        <v>10082</v>
      </c>
      <c r="B3653" s="189" t="s">
        <v>10108</v>
      </c>
      <c r="C3653" s="189" t="s">
        <v>358</v>
      </c>
      <c r="D3653" t="s">
        <v>387</v>
      </c>
      <c r="E3653" t="s">
        <v>388</v>
      </c>
      <c r="F3653" s="42" t="s">
        <v>118</v>
      </c>
      <c r="H3653" s="211"/>
      <c r="I3653" s="211"/>
      <c r="J3653" s="211"/>
      <c r="K3653" s="211"/>
      <c r="L3653" s="211"/>
      <c r="M3653" s="211"/>
      <c r="N3653" s="211"/>
      <c r="O3653" s="211"/>
      <c r="P3653" s="211"/>
    </row>
    <row r="3654" spans="1:16" x14ac:dyDescent="0.25">
      <c r="A3654" s="189" t="s">
        <v>10082</v>
      </c>
      <c r="B3654" s="189" t="s">
        <v>10109</v>
      </c>
      <c r="C3654" s="189" t="s">
        <v>358</v>
      </c>
      <c r="D3654" t="s">
        <v>383</v>
      </c>
      <c r="E3654" t="s">
        <v>384</v>
      </c>
      <c r="F3654" s="42" t="s">
        <v>118</v>
      </c>
      <c r="H3654" s="211"/>
      <c r="I3654" s="211"/>
      <c r="J3654" s="211"/>
      <c r="K3654" s="211"/>
      <c r="L3654" s="211"/>
      <c r="M3654" s="211"/>
      <c r="N3654" s="211"/>
      <c r="O3654" s="211"/>
      <c r="P3654" s="211"/>
    </row>
    <row r="3655" spans="1:16" x14ac:dyDescent="0.25">
      <c r="A3655" s="189" t="s">
        <v>10082</v>
      </c>
      <c r="B3655" s="189" t="s">
        <v>10110</v>
      </c>
      <c r="C3655" s="189" t="s">
        <v>358</v>
      </c>
      <c r="D3655" t="s">
        <v>423</v>
      </c>
      <c r="E3655" t="s">
        <v>424</v>
      </c>
      <c r="F3655" s="42" t="s">
        <v>118</v>
      </c>
      <c r="H3655" s="211"/>
      <c r="I3655" s="211"/>
      <c r="J3655" s="211"/>
      <c r="K3655" s="211"/>
      <c r="L3655" s="211"/>
      <c r="M3655" s="211"/>
      <c r="N3655" s="211"/>
      <c r="O3655" s="211"/>
      <c r="P3655" s="211"/>
    </row>
    <row r="3656" spans="1:16" x14ac:dyDescent="0.25">
      <c r="A3656" s="189" t="s">
        <v>10082</v>
      </c>
      <c r="B3656" s="189" t="s">
        <v>10111</v>
      </c>
      <c r="C3656" s="189" t="s">
        <v>358</v>
      </c>
      <c r="D3656" t="s">
        <v>415</v>
      </c>
      <c r="E3656" t="s">
        <v>416</v>
      </c>
      <c r="F3656" s="42" t="s">
        <v>118</v>
      </c>
      <c r="H3656" s="211"/>
      <c r="I3656" s="211"/>
      <c r="J3656" s="211"/>
      <c r="K3656" s="211"/>
      <c r="L3656" s="211"/>
      <c r="M3656" s="211"/>
      <c r="N3656" s="211"/>
      <c r="O3656" s="211"/>
      <c r="P3656" s="211"/>
    </row>
    <row r="3657" spans="1:16" x14ac:dyDescent="0.25">
      <c r="A3657" s="189" t="s">
        <v>10082</v>
      </c>
      <c r="B3657" s="189" t="s">
        <v>10112</v>
      </c>
      <c r="C3657" s="189" t="s">
        <v>358</v>
      </c>
      <c r="D3657" t="s">
        <v>387</v>
      </c>
      <c r="E3657" t="s">
        <v>388</v>
      </c>
      <c r="F3657" s="42" t="s">
        <v>118</v>
      </c>
      <c r="H3657" s="211"/>
      <c r="I3657" s="211"/>
      <c r="J3657" s="211"/>
      <c r="K3657" s="211"/>
      <c r="L3657" s="211"/>
      <c r="M3657" s="211"/>
      <c r="N3657" s="211"/>
      <c r="O3657" s="211"/>
      <c r="P3657" s="211"/>
    </row>
    <row r="3658" spans="1:16" x14ac:dyDescent="0.25">
      <c r="A3658" s="189" t="s">
        <v>10082</v>
      </c>
      <c r="B3658" s="189" t="s">
        <v>10113</v>
      </c>
      <c r="C3658" s="189" t="s">
        <v>358</v>
      </c>
      <c r="D3658" t="s">
        <v>387</v>
      </c>
      <c r="E3658" t="s">
        <v>388</v>
      </c>
      <c r="F3658" s="42" t="s">
        <v>118</v>
      </c>
      <c r="H3658" s="211"/>
      <c r="I3658" s="211"/>
      <c r="J3658" s="211"/>
      <c r="K3658" s="211"/>
      <c r="L3658" s="211"/>
      <c r="M3658" s="211"/>
      <c r="N3658" s="211"/>
      <c r="O3658" s="211"/>
      <c r="P3658" s="211"/>
    </row>
    <row r="3659" spans="1:16" x14ac:dyDescent="0.25">
      <c r="A3659" s="189" t="s">
        <v>10082</v>
      </c>
      <c r="B3659" s="189" t="s">
        <v>10114</v>
      </c>
      <c r="C3659" s="189" t="s">
        <v>358</v>
      </c>
      <c r="D3659" t="s">
        <v>387</v>
      </c>
      <c r="E3659" t="s">
        <v>388</v>
      </c>
      <c r="F3659" s="42" t="s">
        <v>118</v>
      </c>
      <c r="H3659" s="211"/>
      <c r="I3659" s="211"/>
      <c r="J3659" s="211"/>
      <c r="K3659" s="211"/>
      <c r="L3659" s="211"/>
      <c r="M3659" s="211"/>
      <c r="N3659" s="211"/>
      <c r="O3659" s="211"/>
      <c r="P3659" s="211"/>
    </row>
    <row r="3660" spans="1:16" x14ac:dyDescent="0.25">
      <c r="A3660" s="189" t="s">
        <v>10082</v>
      </c>
      <c r="B3660" s="189" t="s">
        <v>10115</v>
      </c>
      <c r="C3660" s="189" t="s">
        <v>358</v>
      </c>
      <c r="D3660" t="s">
        <v>415</v>
      </c>
      <c r="E3660" t="s">
        <v>416</v>
      </c>
      <c r="F3660" s="42" t="s">
        <v>118</v>
      </c>
      <c r="H3660" s="211"/>
      <c r="I3660" s="211"/>
      <c r="J3660" s="211"/>
      <c r="K3660" s="211"/>
      <c r="L3660" s="211"/>
      <c r="M3660" s="211"/>
      <c r="N3660" s="211"/>
      <c r="O3660" s="211"/>
      <c r="P3660" s="211"/>
    </row>
    <row r="3661" spans="1:16" x14ac:dyDescent="0.25">
      <c r="A3661" s="189" t="s">
        <v>10082</v>
      </c>
      <c r="B3661" s="189" t="s">
        <v>10116</v>
      </c>
      <c r="C3661" s="189" t="s">
        <v>358</v>
      </c>
      <c r="D3661" t="s">
        <v>391</v>
      </c>
      <c r="E3661" t="s">
        <v>392</v>
      </c>
      <c r="F3661" s="42" t="s">
        <v>118</v>
      </c>
      <c r="H3661" s="211"/>
      <c r="I3661" s="211"/>
      <c r="J3661" s="211"/>
      <c r="K3661" s="211"/>
      <c r="L3661" s="211"/>
      <c r="M3661" s="211"/>
      <c r="N3661" s="211"/>
      <c r="O3661" s="211"/>
      <c r="P3661" s="211"/>
    </row>
    <row r="3662" spans="1:16" x14ac:dyDescent="0.25">
      <c r="A3662" s="189" t="s">
        <v>10082</v>
      </c>
      <c r="B3662" s="189" t="s">
        <v>10117</v>
      </c>
      <c r="C3662" s="189" t="s">
        <v>358</v>
      </c>
      <c r="D3662" t="s">
        <v>415</v>
      </c>
      <c r="E3662" t="s">
        <v>416</v>
      </c>
      <c r="F3662" s="42" t="s">
        <v>118</v>
      </c>
      <c r="H3662" s="211"/>
      <c r="I3662" s="211"/>
      <c r="J3662" s="211"/>
      <c r="K3662" s="211"/>
      <c r="L3662" s="211"/>
      <c r="M3662" s="211"/>
      <c r="N3662" s="211"/>
      <c r="O3662" s="211"/>
      <c r="P3662" s="211"/>
    </row>
    <row r="3663" spans="1:16" x14ac:dyDescent="0.25">
      <c r="A3663" s="189" t="s">
        <v>10082</v>
      </c>
      <c r="B3663" s="189" t="s">
        <v>10118</v>
      </c>
      <c r="C3663" s="189" t="s">
        <v>358</v>
      </c>
      <c r="D3663" t="s">
        <v>3811</v>
      </c>
      <c r="E3663" t="s">
        <v>3815</v>
      </c>
      <c r="F3663" s="42" t="s">
        <v>118</v>
      </c>
      <c r="H3663" s="211"/>
      <c r="I3663" s="211"/>
      <c r="J3663" s="211"/>
      <c r="K3663" s="211"/>
      <c r="L3663" s="211"/>
      <c r="M3663" s="211"/>
      <c r="N3663" s="211"/>
      <c r="O3663" s="211"/>
      <c r="P3663" s="211"/>
    </row>
    <row r="3664" spans="1:16" x14ac:dyDescent="0.25">
      <c r="A3664" s="189" t="s">
        <v>10082</v>
      </c>
      <c r="B3664" s="189" t="s">
        <v>10119</v>
      </c>
      <c r="C3664" s="189" t="s">
        <v>358</v>
      </c>
      <c r="D3664" t="s">
        <v>387</v>
      </c>
      <c r="E3664" t="s">
        <v>388</v>
      </c>
      <c r="F3664" s="42" t="s">
        <v>118</v>
      </c>
      <c r="H3664" s="211"/>
      <c r="I3664" s="211"/>
      <c r="J3664" s="211"/>
      <c r="K3664" s="211"/>
      <c r="L3664" s="211"/>
      <c r="M3664" s="211"/>
      <c r="N3664" s="211"/>
      <c r="O3664" s="211"/>
      <c r="P3664" s="211"/>
    </row>
    <row r="3665" spans="1:16" x14ac:dyDescent="0.25">
      <c r="A3665" s="189" t="s">
        <v>10082</v>
      </c>
      <c r="B3665" s="189" t="s">
        <v>10120</v>
      </c>
      <c r="C3665" s="189" t="s">
        <v>358</v>
      </c>
      <c r="D3665" t="s">
        <v>415</v>
      </c>
      <c r="E3665" t="s">
        <v>416</v>
      </c>
      <c r="F3665" s="42" t="s">
        <v>118</v>
      </c>
      <c r="H3665" s="211"/>
      <c r="I3665" s="211"/>
      <c r="J3665" s="211"/>
      <c r="K3665" s="211"/>
      <c r="L3665" s="211"/>
      <c r="M3665" s="211"/>
      <c r="N3665" s="211"/>
      <c r="O3665" s="211"/>
      <c r="P3665" s="211"/>
    </row>
    <row r="3666" spans="1:16" x14ac:dyDescent="0.25">
      <c r="A3666" s="189" t="s">
        <v>10082</v>
      </c>
      <c r="B3666" s="189" t="s">
        <v>10121</v>
      </c>
      <c r="C3666" s="189" t="s">
        <v>358</v>
      </c>
      <c r="D3666" t="s">
        <v>413</v>
      </c>
      <c r="E3666" t="s">
        <v>414</v>
      </c>
      <c r="F3666" s="42" t="s">
        <v>118</v>
      </c>
      <c r="H3666" s="211"/>
      <c r="I3666" s="211"/>
      <c r="J3666" s="211"/>
      <c r="K3666" s="211"/>
      <c r="L3666" s="211"/>
      <c r="M3666" s="211"/>
      <c r="N3666" s="211"/>
      <c r="O3666" s="211"/>
      <c r="P3666" s="211"/>
    </row>
    <row r="3667" spans="1:16" x14ac:dyDescent="0.25">
      <c r="A3667" s="189" t="s">
        <v>10082</v>
      </c>
      <c r="B3667" s="189" t="s">
        <v>10122</v>
      </c>
      <c r="C3667" s="189" t="s">
        <v>358</v>
      </c>
      <c r="D3667" t="s">
        <v>3811</v>
      </c>
      <c r="E3667" t="s">
        <v>3815</v>
      </c>
      <c r="F3667" s="42" t="s">
        <v>118</v>
      </c>
      <c r="H3667" s="211"/>
      <c r="I3667" s="211"/>
      <c r="J3667" s="211"/>
      <c r="K3667" s="211"/>
      <c r="L3667" s="211"/>
      <c r="M3667" s="211"/>
      <c r="N3667" s="211"/>
      <c r="O3667" s="211"/>
      <c r="P3667" s="211"/>
    </row>
    <row r="3668" spans="1:16" x14ac:dyDescent="0.25">
      <c r="A3668" s="189" t="s">
        <v>10082</v>
      </c>
      <c r="B3668" s="189" t="s">
        <v>10123</v>
      </c>
      <c r="C3668" s="189" t="s">
        <v>358</v>
      </c>
      <c r="D3668" t="s">
        <v>415</v>
      </c>
      <c r="E3668" t="s">
        <v>416</v>
      </c>
      <c r="F3668" s="42" t="s">
        <v>118</v>
      </c>
      <c r="H3668" s="211"/>
      <c r="I3668" s="211"/>
      <c r="J3668" s="211"/>
      <c r="K3668" s="211"/>
      <c r="L3668" s="211"/>
      <c r="M3668" s="211"/>
      <c r="N3668" s="211"/>
      <c r="O3668" s="211"/>
      <c r="P3668" s="211"/>
    </row>
    <row r="3669" spans="1:16" x14ac:dyDescent="0.25">
      <c r="A3669" s="189" t="s">
        <v>10082</v>
      </c>
      <c r="B3669" s="189" t="s">
        <v>10124</v>
      </c>
      <c r="C3669" s="189" t="s">
        <v>358</v>
      </c>
      <c r="D3669" t="s">
        <v>415</v>
      </c>
      <c r="E3669" t="s">
        <v>416</v>
      </c>
      <c r="F3669" s="42" t="s">
        <v>118</v>
      </c>
      <c r="H3669" s="211"/>
      <c r="I3669" s="211"/>
      <c r="J3669" s="211"/>
      <c r="K3669" s="211"/>
      <c r="L3669" s="211"/>
      <c r="M3669" s="211"/>
      <c r="N3669" s="211"/>
      <c r="O3669" s="211"/>
      <c r="P3669" s="211"/>
    </row>
    <row r="3670" spans="1:16" x14ac:dyDescent="0.25">
      <c r="A3670" s="189" t="s">
        <v>10082</v>
      </c>
      <c r="B3670" s="189" t="s">
        <v>10125</v>
      </c>
      <c r="C3670" s="189" t="s">
        <v>358</v>
      </c>
      <c r="D3670" t="s">
        <v>391</v>
      </c>
      <c r="E3670" t="s">
        <v>392</v>
      </c>
      <c r="F3670" s="42" t="s">
        <v>118</v>
      </c>
      <c r="H3670" s="211"/>
      <c r="I3670" s="211"/>
      <c r="J3670" s="211"/>
      <c r="K3670" s="211"/>
      <c r="L3670" s="211"/>
      <c r="M3670" s="211"/>
      <c r="N3670" s="211"/>
      <c r="O3670" s="211"/>
      <c r="P3670" s="211"/>
    </row>
    <row r="3671" spans="1:16" x14ac:dyDescent="0.25">
      <c r="A3671" s="189" t="s">
        <v>10082</v>
      </c>
      <c r="B3671" s="189" t="s">
        <v>10126</v>
      </c>
      <c r="C3671" s="189" t="s">
        <v>358</v>
      </c>
      <c r="D3671" t="s">
        <v>3811</v>
      </c>
      <c r="E3671" t="s">
        <v>3815</v>
      </c>
      <c r="F3671" s="42" t="s">
        <v>118</v>
      </c>
      <c r="H3671" s="211"/>
      <c r="I3671" s="211"/>
      <c r="J3671" s="211"/>
      <c r="K3671" s="211"/>
      <c r="L3671" s="211"/>
      <c r="M3671" s="211"/>
      <c r="N3671" s="211"/>
      <c r="O3671" s="211"/>
      <c r="P3671" s="211"/>
    </row>
    <row r="3672" spans="1:16" x14ac:dyDescent="0.25">
      <c r="A3672" s="189" t="s">
        <v>10082</v>
      </c>
      <c r="B3672" s="189" t="s">
        <v>10127</v>
      </c>
      <c r="C3672" s="189" t="s">
        <v>358</v>
      </c>
      <c r="D3672" t="s">
        <v>423</v>
      </c>
      <c r="E3672" t="s">
        <v>424</v>
      </c>
      <c r="F3672" s="42" t="s">
        <v>118</v>
      </c>
      <c r="H3672" s="211"/>
      <c r="I3672" s="211"/>
      <c r="J3672" s="211"/>
      <c r="K3672" s="211"/>
      <c r="L3672" s="211"/>
      <c r="M3672" s="211"/>
      <c r="N3672" s="211"/>
      <c r="O3672" s="211"/>
      <c r="P3672" s="211"/>
    </row>
    <row r="3673" spans="1:16" x14ac:dyDescent="0.25">
      <c r="A3673" s="189" t="s">
        <v>10082</v>
      </c>
      <c r="B3673" s="189" t="s">
        <v>10128</v>
      </c>
      <c r="C3673" s="189" t="s">
        <v>358</v>
      </c>
      <c r="D3673" t="s">
        <v>3811</v>
      </c>
      <c r="E3673" t="s">
        <v>3815</v>
      </c>
      <c r="F3673" s="42" t="s">
        <v>118</v>
      </c>
      <c r="H3673" s="211"/>
      <c r="I3673" s="211"/>
      <c r="J3673" s="211"/>
      <c r="K3673" s="211"/>
      <c r="L3673" s="211"/>
      <c r="M3673" s="211"/>
      <c r="N3673" s="211"/>
      <c r="O3673" s="211"/>
      <c r="P3673" s="211"/>
    </row>
    <row r="3674" spans="1:16" x14ac:dyDescent="0.25">
      <c r="A3674" s="189" t="s">
        <v>10082</v>
      </c>
      <c r="B3674" s="189" t="s">
        <v>10129</v>
      </c>
      <c r="C3674" s="189" t="s">
        <v>358</v>
      </c>
      <c r="D3674" t="s">
        <v>3811</v>
      </c>
      <c r="E3674" t="s">
        <v>3815</v>
      </c>
      <c r="F3674" s="42" t="s">
        <v>118</v>
      </c>
      <c r="H3674" s="211"/>
      <c r="I3674" s="211"/>
      <c r="J3674" s="211"/>
      <c r="K3674" s="211"/>
      <c r="L3674" s="211"/>
      <c r="M3674" s="211"/>
      <c r="N3674" s="211"/>
      <c r="O3674" s="211"/>
      <c r="P3674" s="211"/>
    </row>
    <row r="3675" spans="1:16" x14ac:dyDescent="0.25">
      <c r="A3675" s="189" t="s">
        <v>10082</v>
      </c>
      <c r="B3675" s="189" t="s">
        <v>10130</v>
      </c>
      <c r="C3675" s="189" t="s">
        <v>358</v>
      </c>
      <c r="D3675" t="s">
        <v>3811</v>
      </c>
      <c r="E3675" t="s">
        <v>3815</v>
      </c>
      <c r="F3675" s="42" t="s">
        <v>118</v>
      </c>
      <c r="H3675" s="211"/>
      <c r="I3675" s="211"/>
      <c r="J3675" s="211"/>
      <c r="K3675" s="211"/>
      <c r="L3675" s="211"/>
      <c r="M3675" s="211"/>
      <c r="N3675" s="211"/>
      <c r="O3675" s="211"/>
      <c r="P3675" s="211"/>
    </row>
    <row r="3676" spans="1:16" x14ac:dyDescent="0.25">
      <c r="A3676" s="189" t="s">
        <v>10082</v>
      </c>
      <c r="B3676" s="189" t="s">
        <v>10131</v>
      </c>
      <c r="C3676" s="189" t="s">
        <v>358</v>
      </c>
      <c r="D3676" t="s">
        <v>3811</v>
      </c>
      <c r="E3676" t="s">
        <v>3815</v>
      </c>
      <c r="F3676" s="42" t="s">
        <v>118</v>
      </c>
      <c r="H3676" s="211"/>
      <c r="I3676" s="211"/>
      <c r="J3676" s="211"/>
      <c r="K3676" s="211"/>
      <c r="L3676" s="211"/>
      <c r="M3676" s="211"/>
      <c r="N3676" s="211"/>
      <c r="O3676" s="211"/>
      <c r="P3676" s="211"/>
    </row>
    <row r="3677" spans="1:16" x14ac:dyDescent="0.25">
      <c r="A3677" s="189" t="s">
        <v>10082</v>
      </c>
      <c r="B3677" s="189" t="s">
        <v>10132</v>
      </c>
      <c r="C3677" s="189" t="s">
        <v>358</v>
      </c>
      <c r="D3677" t="s">
        <v>423</v>
      </c>
      <c r="E3677" t="s">
        <v>424</v>
      </c>
      <c r="F3677" s="42" t="s">
        <v>118</v>
      </c>
      <c r="H3677" s="211"/>
      <c r="I3677" s="211"/>
      <c r="J3677" s="211"/>
      <c r="K3677" s="211"/>
      <c r="L3677" s="211"/>
      <c r="M3677" s="211"/>
      <c r="N3677" s="211"/>
      <c r="O3677" s="211"/>
      <c r="P3677" s="211"/>
    </row>
    <row r="3678" spans="1:16" x14ac:dyDescent="0.25">
      <c r="A3678" s="189" t="s">
        <v>10082</v>
      </c>
      <c r="B3678" s="189" t="s">
        <v>10133</v>
      </c>
      <c r="C3678" s="189" t="s">
        <v>358</v>
      </c>
      <c r="D3678" t="s">
        <v>423</v>
      </c>
      <c r="E3678" t="s">
        <v>424</v>
      </c>
      <c r="F3678" s="42" t="s">
        <v>118</v>
      </c>
      <c r="H3678" s="211"/>
      <c r="I3678" s="211"/>
      <c r="J3678" s="211"/>
      <c r="K3678" s="211"/>
      <c r="L3678" s="211"/>
      <c r="M3678" s="211"/>
      <c r="N3678" s="211"/>
      <c r="O3678" s="211"/>
      <c r="P3678" s="211"/>
    </row>
    <row r="3679" spans="1:16" x14ac:dyDescent="0.25">
      <c r="A3679" s="189" t="s">
        <v>10082</v>
      </c>
      <c r="B3679" s="189" t="s">
        <v>10134</v>
      </c>
      <c r="C3679" s="189" t="s">
        <v>358</v>
      </c>
      <c r="D3679" t="s">
        <v>415</v>
      </c>
      <c r="E3679" t="s">
        <v>416</v>
      </c>
      <c r="F3679" s="42" t="s">
        <v>118</v>
      </c>
      <c r="H3679" s="211"/>
      <c r="I3679" s="211"/>
      <c r="J3679" s="211"/>
      <c r="K3679" s="211"/>
      <c r="L3679" s="211"/>
      <c r="M3679" s="211"/>
      <c r="N3679" s="211"/>
      <c r="O3679" s="211"/>
      <c r="P3679" s="211"/>
    </row>
    <row r="3680" spans="1:16" x14ac:dyDescent="0.25">
      <c r="A3680" s="189" t="s">
        <v>10082</v>
      </c>
      <c r="B3680" s="189" t="s">
        <v>10135</v>
      </c>
      <c r="C3680" s="189" t="s">
        <v>358</v>
      </c>
      <c r="D3680" t="s">
        <v>415</v>
      </c>
      <c r="E3680" t="s">
        <v>416</v>
      </c>
      <c r="F3680" s="42" t="s">
        <v>118</v>
      </c>
      <c r="H3680" s="211"/>
      <c r="I3680" s="211"/>
      <c r="J3680" s="211"/>
      <c r="K3680" s="211"/>
      <c r="L3680" s="211"/>
      <c r="M3680" s="211"/>
      <c r="N3680" s="211"/>
      <c r="O3680" s="211"/>
      <c r="P3680" s="211"/>
    </row>
    <row r="3681" spans="1:16" x14ac:dyDescent="0.25">
      <c r="A3681" s="189" t="s">
        <v>10082</v>
      </c>
      <c r="B3681" s="189" t="s">
        <v>10136</v>
      </c>
      <c r="C3681" s="189" t="s">
        <v>358</v>
      </c>
      <c r="D3681" t="s">
        <v>423</v>
      </c>
      <c r="E3681" t="s">
        <v>424</v>
      </c>
      <c r="F3681" s="42" t="s">
        <v>118</v>
      </c>
      <c r="H3681" s="211"/>
      <c r="I3681" s="211"/>
      <c r="J3681" s="211"/>
      <c r="K3681" s="211"/>
      <c r="L3681" s="211"/>
      <c r="M3681" s="211"/>
      <c r="N3681" s="211"/>
      <c r="O3681" s="211"/>
      <c r="P3681" s="211"/>
    </row>
    <row r="3682" spans="1:16" x14ac:dyDescent="0.25">
      <c r="A3682" s="189" t="s">
        <v>10082</v>
      </c>
      <c r="B3682" s="189" t="s">
        <v>10137</v>
      </c>
      <c r="C3682" s="189" t="s">
        <v>358</v>
      </c>
      <c r="D3682" t="s">
        <v>415</v>
      </c>
      <c r="E3682" t="s">
        <v>416</v>
      </c>
      <c r="F3682" s="42" t="s">
        <v>118</v>
      </c>
      <c r="H3682" s="211"/>
      <c r="I3682" s="211"/>
      <c r="J3682" s="211"/>
      <c r="K3682" s="211"/>
      <c r="L3682" s="211"/>
      <c r="M3682" s="211"/>
      <c r="N3682" s="211"/>
      <c r="O3682" s="211"/>
      <c r="P3682" s="211"/>
    </row>
    <row r="3683" spans="1:16" x14ac:dyDescent="0.25">
      <c r="A3683" s="189" t="s">
        <v>10082</v>
      </c>
      <c r="B3683" s="189" t="s">
        <v>10138</v>
      </c>
      <c r="C3683" s="189" t="s">
        <v>358</v>
      </c>
      <c r="D3683" t="s">
        <v>387</v>
      </c>
      <c r="E3683" t="s">
        <v>388</v>
      </c>
      <c r="F3683" s="42" t="s">
        <v>118</v>
      </c>
      <c r="H3683" s="211"/>
      <c r="I3683" s="211"/>
      <c r="J3683" s="211"/>
      <c r="K3683" s="211"/>
      <c r="L3683" s="211"/>
      <c r="M3683" s="211"/>
      <c r="N3683" s="211"/>
      <c r="O3683" s="211"/>
      <c r="P3683" s="211"/>
    </row>
    <row r="3684" spans="1:16" x14ac:dyDescent="0.25">
      <c r="A3684" s="189" t="s">
        <v>10082</v>
      </c>
      <c r="B3684" s="189" t="s">
        <v>10139</v>
      </c>
      <c r="C3684" s="189" t="s">
        <v>358</v>
      </c>
      <c r="D3684" t="s">
        <v>413</v>
      </c>
      <c r="E3684" t="s">
        <v>414</v>
      </c>
      <c r="F3684" s="42" t="s">
        <v>118</v>
      </c>
      <c r="H3684" s="211"/>
      <c r="I3684" s="211"/>
      <c r="J3684" s="211"/>
      <c r="K3684" s="211"/>
      <c r="L3684" s="211"/>
      <c r="M3684" s="211"/>
      <c r="N3684" s="211"/>
      <c r="O3684" s="211"/>
      <c r="P3684" s="211"/>
    </row>
    <row r="3685" spans="1:16" x14ac:dyDescent="0.25">
      <c r="A3685" s="189" t="s">
        <v>10082</v>
      </c>
      <c r="B3685" s="189" t="s">
        <v>10140</v>
      </c>
      <c r="C3685" s="189" t="s">
        <v>358</v>
      </c>
      <c r="D3685" t="s">
        <v>389</v>
      </c>
      <c r="E3685" t="s">
        <v>390</v>
      </c>
      <c r="F3685" s="42" t="s">
        <v>118</v>
      </c>
      <c r="H3685" s="211"/>
      <c r="I3685" s="211"/>
      <c r="J3685" s="211"/>
      <c r="K3685" s="211"/>
      <c r="L3685" s="211"/>
      <c r="M3685" s="211"/>
      <c r="N3685" s="211"/>
      <c r="O3685" s="211"/>
      <c r="P3685" s="211"/>
    </row>
    <row r="3686" spans="1:16" x14ac:dyDescent="0.25">
      <c r="A3686" s="189" t="s">
        <v>10082</v>
      </c>
      <c r="B3686" s="189" t="s">
        <v>10141</v>
      </c>
      <c r="C3686" s="189" t="s">
        <v>358</v>
      </c>
      <c r="D3686" t="s">
        <v>421</v>
      </c>
      <c r="E3686" t="s">
        <v>422</v>
      </c>
      <c r="F3686" s="42" t="s">
        <v>118</v>
      </c>
      <c r="H3686" s="211"/>
      <c r="I3686" s="211"/>
      <c r="J3686" s="211"/>
      <c r="K3686" s="211"/>
      <c r="L3686" s="211"/>
      <c r="M3686" s="211"/>
      <c r="N3686" s="211"/>
      <c r="O3686" s="211"/>
      <c r="P3686" s="211"/>
    </row>
    <row r="3687" spans="1:16" x14ac:dyDescent="0.25">
      <c r="A3687" s="189" t="s">
        <v>10082</v>
      </c>
      <c r="B3687" s="189" t="s">
        <v>10142</v>
      </c>
      <c r="C3687" s="189" t="s">
        <v>358</v>
      </c>
      <c r="D3687" t="s">
        <v>421</v>
      </c>
      <c r="E3687" t="s">
        <v>422</v>
      </c>
      <c r="F3687" s="42" t="s">
        <v>118</v>
      </c>
      <c r="H3687" s="211"/>
      <c r="I3687" s="211"/>
      <c r="J3687" s="211"/>
      <c r="K3687" s="211"/>
      <c r="L3687" s="211"/>
      <c r="M3687" s="211"/>
      <c r="N3687" s="211"/>
      <c r="O3687" s="211"/>
      <c r="P3687" s="211"/>
    </row>
    <row r="3688" spans="1:16" x14ac:dyDescent="0.25">
      <c r="A3688" s="189" t="s">
        <v>10082</v>
      </c>
      <c r="B3688" s="189" t="s">
        <v>10143</v>
      </c>
      <c r="C3688" s="189" t="s">
        <v>358</v>
      </c>
      <c r="D3688" t="s">
        <v>415</v>
      </c>
      <c r="E3688" t="s">
        <v>416</v>
      </c>
      <c r="F3688" s="42" t="s">
        <v>118</v>
      </c>
      <c r="H3688" s="211"/>
      <c r="I3688" s="211"/>
      <c r="J3688" s="211"/>
      <c r="K3688" s="211"/>
      <c r="L3688" s="211"/>
      <c r="M3688" s="211"/>
      <c r="N3688" s="211"/>
      <c r="O3688" s="211"/>
      <c r="P3688" s="211"/>
    </row>
    <row r="3689" spans="1:16" x14ac:dyDescent="0.25">
      <c r="A3689" s="189" t="s">
        <v>10082</v>
      </c>
      <c r="B3689" s="189" t="s">
        <v>10144</v>
      </c>
      <c r="C3689" s="189" t="s">
        <v>358</v>
      </c>
      <c r="D3689" t="s">
        <v>387</v>
      </c>
      <c r="E3689" t="s">
        <v>388</v>
      </c>
      <c r="F3689" s="42" t="s">
        <v>118</v>
      </c>
      <c r="H3689" s="211"/>
      <c r="I3689" s="211"/>
      <c r="J3689" s="211"/>
      <c r="K3689" s="211"/>
      <c r="L3689" s="211"/>
      <c r="M3689" s="211"/>
      <c r="N3689" s="211"/>
      <c r="O3689" s="211"/>
      <c r="P3689" s="211"/>
    </row>
    <row r="3690" spans="1:16" x14ac:dyDescent="0.25">
      <c r="A3690" s="189" t="s">
        <v>10082</v>
      </c>
      <c r="B3690" s="189" t="s">
        <v>10145</v>
      </c>
      <c r="C3690" s="189" t="s">
        <v>358</v>
      </c>
      <c r="D3690" t="s">
        <v>385</v>
      </c>
      <c r="E3690" t="s">
        <v>386</v>
      </c>
      <c r="F3690" s="42" t="s">
        <v>118</v>
      </c>
      <c r="H3690" s="211"/>
      <c r="I3690" s="211"/>
      <c r="J3690" s="211"/>
      <c r="K3690" s="211"/>
      <c r="L3690" s="211"/>
      <c r="M3690" s="211"/>
      <c r="N3690" s="211"/>
      <c r="O3690" s="211"/>
      <c r="P3690" s="211"/>
    </row>
    <row r="3691" spans="1:16" x14ac:dyDescent="0.25">
      <c r="A3691" s="189" t="s">
        <v>10082</v>
      </c>
      <c r="B3691" s="189" t="s">
        <v>10146</v>
      </c>
      <c r="C3691" s="189" t="s">
        <v>358</v>
      </c>
      <c r="D3691" t="s">
        <v>387</v>
      </c>
      <c r="E3691" t="s">
        <v>388</v>
      </c>
      <c r="F3691" s="42" t="s">
        <v>118</v>
      </c>
      <c r="H3691" s="211"/>
      <c r="I3691" s="211"/>
      <c r="J3691" s="211"/>
      <c r="K3691" s="211"/>
      <c r="L3691" s="211"/>
      <c r="M3691" s="211"/>
      <c r="N3691" s="211"/>
      <c r="O3691" s="211"/>
      <c r="P3691" s="211"/>
    </row>
    <row r="3692" spans="1:16" x14ac:dyDescent="0.25">
      <c r="A3692" s="189" t="s">
        <v>10082</v>
      </c>
      <c r="B3692" s="189" t="s">
        <v>10147</v>
      </c>
      <c r="C3692" s="189" t="s">
        <v>358</v>
      </c>
      <c r="D3692" t="s">
        <v>387</v>
      </c>
      <c r="E3692" t="s">
        <v>388</v>
      </c>
      <c r="F3692" s="42" t="s">
        <v>118</v>
      </c>
      <c r="H3692" s="211"/>
      <c r="I3692" s="211"/>
      <c r="J3692" s="211"/>
      <c r="K3692" s="211"/>
      <c r="L3692" s="211"/>
      <c r="M3692" s="211"/>
      <c r="N3692" s="211"/>
      <c r="O3692" s="211"/>
      <c r="P3692" s="211"/>
    </row>
    <row r="3693" spans="1:16" x14ac:dyDescent="0.25">
      <c r="A3693" s="189" t="s">
        <v>10082</v>
      </c>
      <c r="B3693" s="189" t="s">
        <v>10148</v>
      </c>
      <c r="C3693" s="189" t="s">
        <v>358</v>
      </c>
      <c r="D3693" t="s">
        <v>437</v>
      </c>
      <c r="E3693" t="s">
        <v>449</v>
      </c>
      <c r="F3693" s="42" t="s">
        <v>118</v>
      </c>
      <c r="H3693" s="211"/>
      <c r="I3693" s="211"/>
      <c r="J3693" s="211"/>
      <c r="K3693" s="211"/>
      <c r="L3693" s="211"/>
      <c r="M3693" s="211"/>
      <c r="N3693" s="211"/>
      <c r="O3693" s="211"/>
      <c r="P3693" s="211"/>
    </row>
    <row r="3694" spans="1:16" x14ac:dyDescent="0.25">
      <c r="A3694" s="189" t="s">
        <v>10082</v>
      </c>
      <c r="B3694" s="189" t="s">
        <v>10149</v>
      </c>
      <c r="C3694" s="189" t="s">
        <v>358</v>
      </c>
      <c r="D3694" t="s">
        <v>415</v>
      </c>
      <c r="E3694" t="s">
        <v>416</v>
      </c>
      <c r="F3694" s="42" t="s">
        <v>118</v>
      </c>
      <c r="H3694" s="211"/>
      <c r="I3694" s="211"/>
      <c r="J3694" s="211"/>
      <c r="K3694" s="211"/>
      <c r="L3694" s="211"/>
      <c r="M3694" s="211"/>
      <c r="N3694" s="211"/>
      <c r="O3694" s="211"/>
      <c r="P3694" s="211"/>
    </row>
    <row r="3695" spans="1:16" x14ac:dyDescent="0.25">
      <c r="A3695" s="189" t="s">
        <v>10082</v>
      </c>
      <c r="B3695" s="189" t="s">
        <v>10150</v>
      </c>
      <c r="C3695" s="189" t="s">
        <v>358</v>
      </c>
      <c r="D3695" t="s">
        <v>415</v>
      </c>
      <c r="E3695" t="s">
        <v>416</v>
      </c>
      <c r="F3695" s="42" t="s">
        <v>118</v>
      </c>
      <c r="H3695" s="211"/>
      <c r="I3695" s="211"/>
      <c r="J3695" s="211"/>
      <c r="K3695" s="211"/>
      <c r="L3695" s="211"/>
      <c r="M3695" s="211"/>
      <c r="N3695" s="211"/>
      <c r="O3695" s="211"/>
      <c r="P3695" s="211"/>
    </row>
    <row r="3696" spans="1:16" x14ac:dyDescent="0.25">
      <c r="A3696" s="189" t="s">
        <v>10082</v>
      </c>
      <c r="B3696" s="189" t="s">
        <v>10151</v>
      </c>
      <c r="C3696" s="189" t="s">
        <v>358</v>
      </c>
      <c r="D3696" t="s">
        <v>425</v>
      </c>
      <c r="E3696" t="s">
        <v>426</v>
      </c>
      <c r="F3696" s="42" t="s">
        <v>118</v>
      </c>
      <c r="H3696" s="211"/>
      <c r="I3696" s="211"/>
      <c r="J3696" s="211"/>
      <c r="K3696" s="211"/>
      <c r="L3696" s="211"/>
      <c r="M3696" s="211"/>
      <c r="N3696" s="211"/>
      <c r="O3696" s="211"/>
      <c r="P3696" s="211"/>
    </row>
    <row r="3697" spans="1:16" x14ac:dyDescent="0.25">
      <c r="A3697" s="189" t="s">
        <v>10082</v>
      </c>
      <c r="B3697" s="189" t="s">
        <v>10152</v>
      </c>
      <c r="C3697" s="189" t="s">
        <v>358</v>
      </c>
      <c r="D3697" t="s">
        <v>387</v>
      </c>
      <c r="E3697" t="s">
        <v>388</v>
      </c>
      <c r="F3697" s="42" t="s">
        <v>118</v>
      </c>
      <c r="H3697" s="211"/>
      <c r="I3697" s="211"/>
      <c r="J3697" s="211"/>
      <c r="K3697" s="211"/>
      <c r="L3697" s="211"/>
      <c r="M3697" s="211"/>
      <c r="N3697" s="211"/>
      <c r="O3697" s="211"/>
      <c r="P3697" s="211"/>
    </row>
    <row r="3698" spans="1:16" x14ac:dyDescent="0.25">
      <c r="A3698" s="189" t="s">
        <v>10153</v>
      </c>
      <c r="B3698" s="189" t="s">
        <v>10154</v>
      </c>
      <c r="C3698" s="189" t="s">
        <v>358</v>
      </c>
      <c r="D3698" t="s">
        <v>6093</v>
      </c>
      <c r="E3698" t="s">
        <v>6094</v>
      </c>
      <c r="F3698" s="42" t="s">
        <v>170</v>
      </c>
      <c r="H3698" s="211"/>
      <c r="I3698" s="211"/>
      <c r="J3698" s="211"/>
      <c r="K3698" s="211"/>
      <c r="L3698" s="211"/>
      <c r="M3698" s="211"/>
      <c r="N3698" s="211"/>
      <c r="O3698" s="211"/>
      <c r="P3698" s="211"/>
    </row>
    <row r="3699" spans="1:16" x14ac:dyDescent="0.25">
      <c r="A3699" s="189" t="s">
        <v>10153</v>
      </c>
      <c r="B3699" s="189" t="s">
        <v>10155</v>
      </c>
      <c r="C3699" s="189" t="s">
        <v>358</v>
      </c>
      <c r="D3699" t="s">
        <v>337</v>
      </c>
      <c r="E3699" t="s">
        <v>4366</v>
      </c>
      <c r="F3699" s="42" t="s">
        <v>170</v>
      </c>
      <c r="H3699" s="211"/>
      <c r="I3699" s="211"/>
      <c r="J3699" s="211"/>
      <c r="K3699" s="211"/>
      <c r="L3699" s="211"/>
      <c r="M3699" s="211"/>
      <c r="N3699" s="211"/>
      <c r="O3699" s="211"/>
      <c r="P3699" s="211"/>
    </row>
    <row r="3700" spans="1:16" x14ac:dyDescent="0.25">
      <c r="A3700" s="189" t="s">
        <v>10153</v>
      </c>
      <c r="B3700" s="189" t="s">
        <v>10156</v>
      </c>
      <c r="C3700" s="189" t="s">
        <v>358</v>
      </c>
      <c r="D3700" t="s">
        <v>367</v>
      </c>
      <c r="E3700" t="s">
        <v>368</v>
      </c>
      <c r="F3700" s="42" t="s">
        <v>170</v>
      </c>
      <c r="H3700" s="211"/>
      <c r="I3700" s="211"/>
      <c r="J3700" s="211"/>
      <c r="K3700" s="211"/>
      <c r="L3700" s="211"/>
      <c r="M3700" s="211"/>
      <c r="N3700" s="211"/>
      <c r="O3700" s="211"/>
      <c r="P3700" s="211"/>
    </row>
    <row r="3701" spans="1:16" x14ac:dyDescent="0.25">
      <c r="A3701" s="189" t="s">
        <v>10153</v>
      </c>
      <c r="B3701" s="189" t="s">
        <v>10157</v>
      </c>
      <c r="C3701" s="189" t="s">
        <v>358</v>
      </c>
      <c r="D3701" t="s">
        <v>328</v>
      </c>
      <c r="E3701" t="s">
        <v>349</v>
      </c>
      <c r="F3701" s="42" t="s">
        <v>170</v>
      </c>
      <c r="H3701" s="211"/>
      <c r="I3701" s="211"/>
      <c r="J3701" s="211"/>
      <c r="K3701" s="211"/>
      <c r="L3701" s="211"/>
      <c r="M3701" s="211"/>
      <c r="N3701" s="211"/>
      <c r="O3701" s="211"/>
      <c r="P3701" s="211"/>
    </row>
    <row r="3702" spans="1:16" x14ac:dyDescent="0.25">
      <c r="A3702" s="189" t="s">
        <v>10153</v>
      </c>
      <c r="B3702" s="189" t="s">
        <v>10158</v>
      </c>
      <c r="C3702" s="189" t="s">
        <v>358</v>
      </c>
      <c r="D3702" t="s">
        <v>296</v>
      </c>
      <c r="E3702" t="s">
        <v>336</v>
      </c>
      <c r="F3702" s="42" t="s">
        <v>170</v>
      </c>
      <c r="H3702" s="211"/>
      <c r="I3702" s="211"/>
      <c r="J3702" s="211"/>
      <c r="K3702" s="211"/>
      <c r="L3702" s="211"/>
      <c r="M3702" s="211"/>
      <c r="N3702" s="211"/>
      <c r="O3702" s="211"/>
      <c r="P3702" s="211"/>
    </row>
    <row r="3703" spans="1:16" x14ac:dyDescent="0.25">
      <c r="A3703" s="189" t="s">
        <v>10153</v>
      </c>
      <c r="B3703" s="189" t="s">
        <v>10159</v>
      </c>
      <c r="C3703" s="189" t="s">
        <v>358</v>
      </c>
      <c r="D3703" t="s">
        <v>294</v>
      </c>
      <c r="E3703" t="s">
        <v>351</v>
      </c>
      <c r="F3703" s="42" t="s">
        <v>170</v>
      </c>
      <c r="H3703" s="211"/>
      <c r="I3703" s="211"/>
      <c r="J3703" s="211"/>
      <c r="K3703" s="211"/>
      <c r="L3703" s="211"/>
      <c r="M3703" s="211"/>
      <c r="N3703" s="211"/>
      <c r="O3703" s="211"/>
      <c r="P3703" s="211"/>
    </row>
    <row r="3704" spans="1:16" x14ac:dyDescent="0.25">
      <c r="A3704" s="189" t="s">
        <v>10153</v>
      </c>
      <c r="B3704" s="189" t="s">
        <v>10160</v>
      </c>
      <c r="C3704" s="189" t="s">
        <v>358</v>
      </c>
      <c r="D3704" t="s">
        <v>294</v>
      </c>
      <c r="E3704" t="s">
        <v>351</v>
      </c>
      <c r="F3704" s="42" t="s">
        <v>170</v>
      </c>
      <c r="H3704" s="211"/>
      <c r="I3704" s="211"/>
      <c r="J3704" s="211"/>
      <c r="K3704" s="211"/>
      <c r="L3704" s="211"/>
      <c r="M3704" s="211"/>
      <c r="N3704" s="211"/>
      <c r="O3704" s="211"/>
      <c r="P3704" s="211"/>
    </row>
    <row r="3705" spans="1:16" x14ac:dyDescent="0.25">
      <c r="A3705" s="189" t="s">
        <v>10153</v>
      </c>
      <c r="B3705" s="189" t="s">
        <v>10161</v>
      </c>
      <c r="C3705" s="189" t="s">
        <v>358</v>
      </c>
      <c r="D3705" t="s">
        <v>294</v>
      </c>
      <c r="E3705" t="s">
        <v>298</v>
      </c>
      <c r="F3705" s="42" t="s">
        <v>170</v>
      </c>
      <c r="H3705" s="211"/>
      <c r="I3705" s="211"/>
      <c r="J3705" s="211"/>
      <c r="K3705" s="211"/>
      <c r="L3705" s="211"/>
      <c r="M3705" s="211"/>
      <c r="N3705" s="211"/>
      <c r="O3705" s="211"/>
      <c r="P3705" s="211"/>
    </row>
    <row r="3706" spans="1:16" x14ac:dyDescent="0.25">
      <c r="A3706" s="189" t="s">
        <v>10153</v>
      </c>
      <c r="B3706" s="189" t="s">
        <v>10162</v>
      </c>
      <c r="C3706" s="189" t="s">
        <v>358</v>
      </c>
      <c r="D3706" t="s">
        <v>332</v>
      </c>
      <c r="E3706" t="s">
        <v>333</v>
      </c>
      <c r="F3706" s="42" t="s">
        <v>170</v>
      </c>
      <c r="H3706" s="211"/>
      <c r="I3706" s="211"/>
      <c r="J3706" s="211"/>
      <c r="K3706" s="211"/>
      <c r="L3706" s="211"/>
      <c r="M3706" s="211"/>
      <c r="N3706" s="211"/>
      <c r="O3706" s="211"/>
      <c r="P3706" s="211"/>
    </row>
    <row r="3707" spans="1:16" x14ac:dyDescent="0.25">
      <c r="A3707" s="189" t="s">
        <v>10153</v>
      </c>
      <c r="B3707" s="189" t="s">
        <v>10163</v>
      </c>
      <c r="C3707" s="189" t="s">
        <v>358</v>
      </c>
      <c r="D3707" t="s">
        <v>328</v>
      </c>
      <c r="E3707" t="s">
        <v>349</v>
      </c>
      <c r="F3707" s="42" t="s">
        <v>170</v>
      </c>
      <c r="H3707" s="211"/>
      <c r="I3707" s="211"/>
      <c r="J3707" s="211"/>
      <c r="K3707" s="211"/>
      <c r="L3707" s="211"/>
      <c r="M3707" s="211"/>
      <c r="N3707" s="211"/>
      <c r="O3707" s="211"/>
      <c r="P3707" s="211"/>
    </row>
    <row r="3708" spans="1:16" x14ac:dyDescent="0.25">
      <c r="A3708" s="189" t="s">
        <v>10153</v>
      </c>
      <c r="B3708" s="189" t="s">
        <v>10164</v>
      </c>
      <c r="C3708" s="189" t="s">
        <v>358</v>
      </c>
      <c r="D3708" t="s">
        <v>328</v>
      </c>
      <c r="E3708" t="s">
        <v>349</v>
      </c>
      <c r="F3708" s="42" t="s">
        <v>170</v>
      </c>
      <c r="H3708" s="211"/>
      <c r="I3708" s="211"/>
      <c r="J3708" s="211"/>
      <c r="K3708" s="211"/>
      <c r="L3708" s="211"/>
      <c r="M3708" s="211"/>
      <c r="N3708" s="211"/>
      <c r="O3708" s="211"/>
      <c r="P3708" s="211"/>
    </row>
    <row r="3709" spans="1:16" x14ac:dyDescent="0.25">
      <c r="A3709" s="189" t="s">
        <v>10153</v>
      </c>
      <c r="B3709" s="189" t="s">
        <v>10165</v>
      </c>
      <c r="C3709" s="189" t="s">
        <v>358</v>
      </c>
      <c r="D3709" t="s">
        <v>328</v>
      </c>
      <c r="E3709" t="s">
        <v>349</v>
      </c>
      <c r="F3709" s="42" t="s">
        <v>170</v>
      </c>
      <c r="H3709" s="211"/>
      <c r="I3709" s="211"/>
      <c r="J3709" s="211"/>
      <c r="K3709" s="211"/>
      <c r="L3709" s="211"/>
      <c r="M3709" s="211"/>
      <c r="N3709" s="211"/>
      <c r="O3709" s="211"/>
      <c r="P3709" s="211"/>
    </row>
    <row r="3710" spans="1:16" x14ac:dyDescent="0.25">
      <c r="A3710" s="189" t="s">
        <v>10153</v>
      </c>
      <c r="B3710" s="189" t="s">
        <v>10166</v>
      </c>
      <c r="C3710" s="189" t="s">
        <v>358</v>
      </c>
      <c r="D3710" t="s">
        <v>295</v>
      </c>
      <c r="E3710" t="s">
        <v>532</v>
      </c>
      <c r="F3710" s="42" t="s">
        <v>170</v>
      </c>
      <c r="H3710" s="211"/>
      <c r="I3710" s="211"/>
      <c r="J3710" s="211"/>
      <c r="K3710" s="211"/>
      <c r="L3710" s="211"/>
      <c r="M3710" s="211"/>
      <c r="N3710" s="211"/>
      <c r="O3710" s="211"/>
      <c r="P3710" s="211"/>
    </row>
    <row r="3711" spans="1:16" x14ac:dyDescent="0.25">
      <c r="A3711" s="189" t="s">
        <v>10153</v>
      </c>
      <c r="B3711" s="189" t="s">
        <v>10167</v>
      </c>
      <c r="C3711" s="189" t="s">
        <v>358</v>
      </c>
      <c r="D3711" t="s">
        <v>328</v>
      </c>
      <c r="E3711" t="s">
        <v>329</v>
      </c>
      <c r="F3711" s="42" t="s">
        <v>170</v>
      </c>
      <c r="H3711" s="211"/>
      <c r="I3711" s="211"/>
      <c r="J3711" s="211"/>
      <c r="K3711" s="211"/>
      <c r="L3711" s="211"/>
      <c r="M3711" s="211"/>
      <c r="N3711" s="211"/>
      <c r="O3711" s="211"/>
      <c r="P3711" s="211"/>
    </row>
    <row r="3712" spans="1:16" x14ac:dyDescent="0.25">
      <c r="A3712" s="189" t="s">
        <v>10153</v>
      </c>
      <c r="B3712" s="189" t="s">
        <v>10168</v>
      </c>
      <c r="C3712" s="189" t="s">
        <v>358</v>
      </c>
      <c r="D3712" t="s">
        <v>328</v>
      </c>
      <c r="E3712" t="s">
        <v>349</v>
      </c>
      <c r="F3712" s="42" t="s">
        <v>170</v>
      </c>
      <c r="H3712" s="211"/>
      <c r="I3712" s="211"/>
      <c r="J3712" s="211"/>
      <c r="K3712" s="211"/>
      <c r="L3712" s="211"/>
      <c r="M3712" s="211"/>
      <c r="N3712" s="211"/>
      <c r="O3712" s="211"/>
      <c r="P3712" s="211"/>
    </row>
    <row r="3713" spans="1:16" x14ac:dyDescent="0.25">
      <c r="A3713" s="189" t="s">
        <v>10153</v>
      </c>
      <c r="B3713" s="189" t="s">
        <v>10169</v>
      </c>
      <c r="C3713" s="189" t="s">
        <v>358</v>
      </c>
      <c r="D3713" t="s">
        <v>301</v>
      </c>
      <c r="E3713" t="s">
        <v>307</v>
      </c>
      <c r="F3713" s="42" t="s">
        <v>170</v>
      </c>
      <c r="H3713" s="211"/>
      <c r="I3713" s="211"/>
      <c r="J3713" s="211"/>
      <c r="K3713" s="211"/>
      <c r="L3713" s="211"/>
      <c r="M3713" s="211"/>
      <c r="N3713" s="211"/>
      <c r="O3713" s="211"/>
      <c r="P3713" s="211"/>
    </row>
    <row r="3714" spans="1:16" x14ac:dyDescent="0.25">
      <c r="A3714" s="189" t="s">
        <v>10153</v>
      </c>
      <c r="B3714" s="189" t="s">
        <v>10170</v>
      </c>
      <c r="C3714" s="189" t="s">
        <v>358</v>
      </c>
      <c r="D3714" t="s">
        <v>328</v>
      </c>
      <c r="E3714" t="s">
        <v>349</v>
      </c>
      <c r="F3714" s="42" t="s">
        <v>170</v>
      </c>
      <c r="H3714" s="211"/>
      <c r="I3714" s="211"/>
      <c r="J3714" s="211"/>
      <c r="K3714" s="211"/>
      <c r="L3714" s="211"/>
      <c r="M3714" s="211"/>
      <c r="N3714" s="211"/>
      <c r="O3714" s="211"/>
      <c r="P3714" s="211"/>
    </row>
    <row r="3715" spans="1:16" x14ac:dyDescent="0.25">
      <c r="A3715" s="189" t="s">
        <v>10153</v>
      </c>
      <c r="B3715" s="189" t="s">
        <v>10171</v>
      </c>
      <c r="C3715" s="189" t="s">
        <v>358</v>
      </c>
      <c r="D3715" t="s">
        <v>328</v>
      </c>
      <c r="E3715" t="s">
        <v>349</v>
      </c>
      <c r="F3715" s="42" t="s">
        <v>170</v>
      </c>
      <c r="H3715" s="211"/>
      <c r="I3715" s="211"/>
      <c r="J3715" s="211"/>
      <c r="K3715" s="211"/>
      <c r="L3715" s="211"/>
      <c r="M3715" s="211"/>
      <c r="N3715" s="211"/>
      <c r="O3715" s="211"/>
      <c r="P3715" s="211"/>
    </row>
    <row r="3716" spans="1:16" x14ac:dyDescent="0.25">
      <c r="A3716" s="189" t="s">
        <v>10153</v>
      </c>
      <c r="B3716" s="189" t="s">
        <v>10172</v>
      </c>
      <c r="C3716" s="189" t="s">
        <v>358</v>
      </c>
      <c r="D3716" t="s">
        <v>328</v>
      </c>
      <c r="E3716" t="s">
        <v>349</v>
      </c>
      <c r="F3716" s="42" t="s">
        <v>170</v>
      </c>
      <c r="H3716" s="211"/>
      <c r="I3716" s="211"/>
      <c r="J3716" s="211"/>
      <c r="K3716" s="211"/>
      <c r="L3716" s="211"/>
      <c r="M3716" s="211"/>
      <c r="N3716" s="211"/>
      <c r="O3716" s="211"/>
      <c r="P3716" s="211"/>
    </row>
    <row r="3717" spans="1:16" x14ac:dyDescent="0.25">
      <c r="A3717" s="189" t="s">
        <v>10153</v>
      </c>
      <c r="B3717" s="189" t="s">
        <v>10173</v>
      </c>
      <c r="C3717" s="189" t="s">
        <v>358</v>
      </c>
      <c r="D3717" t="s">
        <v>328</v>
      </c>
      <c r="E3717" t="s">
        <v>349</v>
      </c>
      <c r="F3717" s="42" t="s">
        <v>170</v>
      </c>
      <c r="H3717" s="211"/>
      <c r="I3717" s="211"/>
      <c r="J3717" s="211"/>
      <c r="K3717" s="211"/>
      <c r="L3717" s="211"/>
      <c r="M3717" s="211"/>
      <c r="N3717" s="211"/>
      <c r="O3717" s="211"/>
      <c r="P3717" s="211"/>
    </row>
    <row r="3718" spans="1:16" x14ac:dyDescent="0.25">
      <c r="A3718" s="189" t="s">
        <v>10153</v>
      </c>
      <c r="B3718" s="189" t="s">
        <v>10174</v>
      </c>
      <c r="C3718" s="189" t="s">
        <v>358</v>
      </c>
      <c r="D3718" t="s">
        <v>301</v>
      </c>
      <c r="E3718" t="s">
        <v>307</v>
      </c>
      <c r="F3718" s="42" t="s">
        <v>170</v>
      </c>
      <c r="H3718" s="211"/>
      <c r="I3718" s="211"/>
      <c r="J3718" s="211"/>
      <c r="K3718" s="211"/>
      <c r="L3718" s="211"/>
      <c r="M3718" s="211"/>
      <c r="N3718" s="211"/>
      <c r="O3718" s="211"/>
      <c r="P3718" s="211"/>
    </row>
    <row r="3719" spans="1:16" x14ac:dyDescent="0.25">
      <c r="A3719" s="189" t="s">
        <v>10153</v>
      </c>
      <c r="B3719" s="189" t="s">
        <v>10175</v>
      </c>
      <c r="C3719" s="189" t="s">
        <v>358</v>
      </c>
      <c r="D3719" t="s">
        <v>301</v>
      </c>
      <c r="E3719" t="s">
        <v>307</v>
      </c>
      <c r="F3719" s="42" t="s">
        <v>170</v>
      </c>
      <c r="H3719" s="211"/>
      <c r="I3719" s="211"/>
      <c r="J3719" s="211"/>
      <c r="K3719" s="211"/>
      <c r="L3719" s="211"/>
      <c r="M3719" s="211"/>
      <c r="N3719" s="211"/>
      <c r="O3719" s="211"/>
      <c r="P3719" s="211"/>
    </row>
    <row r="3720" spans="1:16" x14ac:dyDescent="0.25">
      <c r="A3720" s="189" t="s">
        <v>10153</v>
      </c>
      <c r="B3720" s="189" t="s">
        <v>10176</v>
      </c>
      <c r="C3720" s="189" t="s">
        <v>358</v>
      </c>
      <c r="D3720" t="s">
        <v>301</v>
      </c>
      <c r="E3720" t="s">
        <v>307</v>
      </c>
      <c r="F3720" s="42" t="s">
        <v>170</v>
      </c>
      <c r="H3720" s="211"/>
      <c r="I3720" s="211"/>
      <c r="J3720" s="211"/>
      <c r="K3720" s="211"/>
      <c r="L3720" s="211"/>
      <c r="M3720" s="211"/>
      <c r="N3720" s="211"/>
      <c r="O3720" s="211"/>
      <c r="P3720" s="211"/>
    </row>
    <row r="3721" spans="1:16" x14ac:dyDescent="0.25">
      <c r="A3721" s="189" t="s">
        <v>10153</v>
      </c>
      <c r="B3721" s="189" t="s">
        <v>10177</v>
      </c>
      <c r="C3721" s="189" t="s">
        <v>358</v>
      </c>
      <c r="D3721" t="s">
        <v>296</v>
      </c>
      <c r="E3721" t="s">
        <v>297</v>
      </c>
      <c r="F3721" s="42" t="s">
        <v>170</v>
      </c>
      <c r="H3721" s="211"/>
      <c r="I3721" s="211"/>
      <c r="J3721" s="211"/>
      <c r="K3721" s="211"/>
      <c r="L3721" s="211"/>
      <c r="M3721" s="211"/>
      <c r="N3721" s="211"/>
      <c r="O3721" s="211"/>
      <c r="P3721" s="211"/>
    </row>
    <row r="3722" spans="1:16" x14ac:dyDescent="0.25">
      <c r="A3722" s="189" t="s">
        <v>10153</v>
      </c>
      <c r="B3722" s="189" t="s">
        <v>10178</v>
      </c>
      <c r="C3722" s="189" t="s">
        <v>358</v>
      </c>
      <c r="D3722" t="s">
        <v>301</v>
      </c>
      <c r="E3722" t="s">
        <v>307</v>
      </c>
      <c r="F3722" s="42" t="s">
        <v>170</v>
      </c>
      <c r="H3722" s="211"/>
      <c r="I3722" s="211"/>
      <c r="J3722" s="211"/>
      <c r="K3722" s="211"/>
      <c r="L3722" s="211"/>
      <c r="M3722" s="211"/>
      <c r="N3722" s="211"/>
      <c r="O3722" s="211"/>
      <c r="P3722" s="211"/>
    </row>
    <row r="3723" spans="1:16" x14ac:dyDescent="0.25">
      <c r="A3723" s="189" t="s">
        <v>10153</v>
      </c>
      <c r="B3723" s="189" t="s">
        <v>10179</v>
      </c>
      <c r="C3723" s="189" t="s">
        <v>358</v>
      </c>
      <c r="D3723" t="s">
        <v>296</v>
      </c>
      <c r="E3723" t="s">
        <v>297</v>
      </c>
      <c r="F3723" s="42" t="s">
        <v>170</v>
      </c>
      <c r="H3723" s="211"/>
      <c r="I3723" s="211"/>
      <c r="J3723" s="211"/>
      <c r="K3723" s="211"/>
      <c r="L3723" s="211"/>
      <c r="M3723" s="211"/>
      <c r="N3723" s="211"/>
      <c r="O3723" s="211"/>
      <c r="P3723" s="211"/>
    </row>
    <row r="3724" spans="1:16" x14ac:dyDescent="0.25">
      <c r="A3724" s="189" t="s">
        <v>10153</v>
      </c>
      <c r="B3724" s="189" t="s">
        <v>10180</v>
      </c>
      <c r="C3724" s="189" t="s">
        <v>358</v>
      </c>
      <c r="D3724" t="s">
        <v>328</v>
      </c>
      <c r="E3724" t="s">
        <v>329</v>
      </c>
      <c r="F3724" s="42" t="s">
        <v>170</v>
      </c>
      <c r="H3724" s="211"/>
      <c r="I3724" s="211"/>
      <c r="J3724" s="211"/>
      <c r="K3724" s="211"/>
      <c r="L3724" s="211"/>
      <c r="M3724" s="211"/>
      <c r="N3724" s="211"/>
      <c r="O3724" s="211"/>
      <c r="P3724" s="211"/>
    </row>
    <row r="3725" spans="1:16" x14ac:dyDescent="0.25">
      <c r="A3725" s="189" t="s">
        <v>10153</v>
      </c>
      <c r="B3725" s="189" t="s">
        <v>10181</v>
      </c>
      <c r="C3725" s="189" t="s">
        <v>358</v>
      </c>
      <c r="D3725" t="s">
        <v>328</v>
      </c>
      <c r="E3725" t="s">
        <v>329</v>
      </c>
      <c r="F3725" s="42" t="s">
        <v>170</v>
      </c>
      <c r="H3725" s="211"/>
      <c r="I3725" s="211"/>
      <c r="J3725" s="211"/>
      <c r="K3725" s="211"/>
      <c r="L3725" s="211"/>
      <c r="M3725" s="211"/>
      <c r="N3725" s="211"/>
      <c r="O3725" s="211"/>
      <c r="P3725" s="211"/>
    </row>
    <row r="3726" spans="1:16" x14ac:dyDescent="0.25">
      <c r="A3726" s="189" t="s">
        <v>10153</v>
      </c>
      <c r="B3726" s="189" t="s">
        <v>10182</v>
      </c>
      <c r="C3726" s="189" t="s">
        <v>358</v>
      </c>
      <c r="D3726" t="s">
        <v>326</v>
      </c>
      <c r="E3726" t="s">
        <v>327</v>
      </c>
      <c r="F3726" s="42" t="s">
        <v>170</v>
      </c>
      <c r="H3726" s="211"/>
      <c r="I3726" s="211"/>
      <c r="J3726" s="211"/>
      <c r="K3726" s="211"/>
      <c r="L3726" s="211"/>
      <c r="M3726" s="211"/>
      <c r="N3726" s="211"/>
      <c r="O3726" s="211"/>
      <c r="P3726" s="211"/>
    </row>
    <row r="3727" spans="1:16" x14ac:dyDescent="0.25">
      <c r="A3727" s="189" t="s">
        <v>10153</v>
      </c>
      <c r="B3727" s="189" t="s">
        <v>10183</v>
      </c>
      <c r="C3727" s="189" t="s">
        <v>358</v>
      </c>
      <c r="D3727" t="s">
        <v>339</v>
      </c>
      <c r="E3727" t="s">
        <v>340</v>
      </c>
      <c r="F3727" s="42" t="s">
        <v>170</v>
      </c>
      <c r="H3727" s="211"/>
      <c r="I3727" s="211"/>
      <c r="J3727" s="211"/>
      <c r="K3727" s="211"/>
      <c r="L3727" s="211"/>
      <c r="M3727" s="211"/>
      <c r="N3727" s="211"/>
      <c r="O3727" s="211"/>
      <c r="P3727" s="211"/>
    </row>
    <row r="3728" spans="1:16" x14ac:dyDescent="0.25">
      <c r="A3728" s="189" t="s">
        <v>10153</v>
      </c>
      <c r="B3728" s="189" t="s">
        <v>10184</v>
      </c>
      <c r="C3728" s="189" t="s">
        <v>358</v>
      </c>
      <c r="D3728" t="s">
        <v>339</v>
      </c>
      <c r="E3728" t="s">
        <v>340</v>
      </c>
      <c r="F3728" s="42" t="s">
        <v>170</v>
      </c>
      <c r="H3728" s="211"/>
      <c r="I3728" s="211"/>
      <c r="J3728" s="211"/>
      <c r="K3728" s="211"/>
      <c r="L3728" s="211"/>
      <c r="M3728" s="211"/>
      <c r="N3728" s="211"/>
      <c r="O3728" s="211"/>
      <c r="P3728" s="211"/>
    </row>
    <row r="3729" spans="1:16" x14ac:dyDescent="0.25">
      <c r="A3729" s="189" t="s">
        <v>10153</v>
      </c>
      <c r="B3729" s="189" t="s">
        <v>10185</v>
      </c>
      <c r="C3729" s="189" t="s">
        <v>358</v>
      </c>
      <c r="D3729" t="s">
        <v>292</v>
      </c>
      <c r="E3729" t="s">
        <v>293</v>
      </c>
      <c r="F3729" s="42" t="s">
        <v>170</v>
      </c>
      <c r="H3729" s="211"/>
      <c r="I3729" s="211"/>
      <c r="J3729" s="211"/>
      <c r="K3729" s="211"/>
      <c r="L3729" s="211"/>
      <c r="M3729" s="211"/>
      <c r="N3729" s="211"/>
      <c r="O3729" s="211"/>
      <c r="P3729" s="211"/>
    </row>
    <row r="3730" spans="1:16" x14ac:dyDescent="0.25">
      <c r="A3730" s="189" t="s">
        <v>10153</v>
      </c>
      <c r="B3730" s="189" t="s">
        <v>10186</v>
      </c>
      <c r="C3730" s="189" t="s">
        <v>358</v>
      </c>
      <c r="D3730" t="s">
        <v>328</v>
      </c>
      <c r="E3730" t="s">
        <v>329</v>
      </c>
      <c r="F3730" s="42" t="s">
        <v>170</v>
      </c>
      <c r="H3730" s="211"/>
      <c r="I3730" s="211"/>
      <c r="J3730" s="211"/>
      <c r="K3730" s="211"/>
      <c r="L3730" s="211"/>
      <c r="M3730" s="211"/>
      <c r="N3730" s="211"/>
      <c r="O3730" s="211"/>
      <c r="P3730" s="211"/>
    </row>
    <row r="3731" spans="1:16" x14ac:dyDescent="0.25">
      <c r="A3731" s="189" t="s">
        <v>10153</v>
      </c>
      <c r="B3731" s="189" t="s">
        <v>10187</v>
      </c>
      <c r="C3731" s="189" t="s">
        <v>358</v>
      </c>
      <c r="D3731" t="s">
        <v>328</v>
      </c>
      <c r="E3731" t="s">
        <v>329</v>
      </c>
      <c r="F3731" s="42" t="s">
        <v>170</v>
      </c>
      <c r="H3731" s="211"/>
      <c r="I3731" s="211"/>
      <c r="J3731" s="211"/>
      <c r="K3731" s="211"/>
      <c r="L3731" s="211"/>
      <c r="M3731" s="211"/>
      <c r="N3731" s="211"/>
      <c r="O3731" s="211"/>
      <c r="P3731" s="211"/>
    </row>
    <row r="3732" spans="1:16" x14ac:dyDescent="0.25">
      <c r="A3732" s="189" t="s">
        <v>10153</v>
      </c>
      <c r="B3732" s="189" t="s">
        <v>10188</v>
      </c>
      <c r="C3732" s="189" t="s">
        <v>358</v>
      </c>
      <c r="D3732" t="s">
        <v>296</v>
      </c>
      <c r="E3732" t="s">
        <v>336</v>
      </c>
      <c r="F3732" s="42" t="s">
        <v>170</v>
      </c>
      <c r="H3732" s="211"/>
      <c r="I3732" s="211"/>
      <c r="J3732" s="211"/>
      <c r="K3732" s="211"/>
      <c r="L3732" s="211"/>
      <c r="M3732" s="211"/>
      <c r="N3732" s="211"/>
      <c r="O3732" s="211"/>
      <c r="P3732" s="211"/>
    </row>
    <row r="3733" spans="1:16" x14ac:dyDescent="0.25">
      <c r="A3733" s="189" t="s">
        <v>10153</v>
      </c>
      <c r="B3733" s="189" t="s">
        <v>10189</v>
      </c>
      <c r="C3733" s="189" t="s">
        <v>358</v>
      </c>
      <c r="D3733" t="s">
        <v>328</v>
      </c>
      <c r="E3733" t="s">
        <v>329</v>
      </c>
      <c r="F3733" s="42" t="s">
        <v>170</v>
      </c>
      <c r="H3733" s="211"/>
      <c r="I3733" s="211"/>
      <c r="J3733" s="211"/>
      <c r="K3733" s="211"/>
      <c r="L3733" s="211"/>
      <c r="M3733" s="211"/>
      <c r="N3733" s="211"/>
      <c r="O3733" s="211"/>
      <c r="P3733" s="211"/>
    </row>
    <row r="3734" spans="1:16" x14ac:dyDescent="0.25">
      <c r="A3734" s="189" t="s">
        <v>10153</v>
      </c>
      <c r="B3734" s="189" t="s">
        <v>10190</v>
      </c>
      <c r="C3734" s="189" t="s">
        <v>358</v>
      </c>
      <c r="D3734" t="s">
        <v>292</v>
      </c>
      <c r="E3734" t="s">
        <v>293</v>
      </c>
      <c r="F3734" s="42" t="s">
        <v>170</v>
      </c>
      <c r="H3734" s="211"/>
      <c r="I3734" s="211"/>
      <c r="J3734" s="211"/>
      <c r="K3734" s="211"/>
      <c r="L3734" s="211"/>
      <c r="M3734" s="211"/>
      <c r="N3734" s="211"/>
      <c r="O3734" s="211"/>
      <c r="P3734" s="211"/>
    </row>
    <row r="3735" spans="1:16" x14ac:dyDescent="0.25">
      <c r="A3735" s="189" t="s">
        <v>10153</v>
      </c>
      <c r="B3735" s="189" t="s">
        <v>10191</v>
      </c>
      <c r="C3735" s="189" t="s">
        <v>358</v>
      </c>
      <c r="D3735" t="s">
        <v>294</v>
      </c>
      <c r="E3735" t="s">
        <v>298</v>
      </c>
      <c r="F3735" s="42" t="s">
        <v>170</v>
      </c>
      <c r="H3735" s="211"/>
      <c r="I3735" s="211"/>
      <c r="J3735" s="211"/>
      <c r="K3735" s="211"/>
      <c r="L3735" s="211"/>
      <c r="M3735" s="211"/>
      <c r="N3735" s="211"/>
      <c r="O3735" s="211"/>
      <c r="P3735" s="211"/>
    </row>
    <row r="3736" spans="1:16" x14ac:dyDescent="0.25">
      <c r="A3736" s="189" t="s">
        <v>10153</v>
      </c>
      <c r="B3736" s="189" t="s">
        <v>10192</v>
      </c>
      <c r="C3736" s="189" t="s">
        <v>358</v>
      </c>
      <c r="D3736" t="s">
        <v>301</v>
      </c>
      <c r="E3736" t="s">
        <v>344</v>
      </c>
      <c r="F3736" s="42" t="s">
        <v>170</v>
      </c>
      <c r="H3736" s="211"/>
      <c r="I3736" s="211"/>
      <c r="J3736" s="211"/>
      <c r="K3736" s="211"/>
      <c r="L3736" s="211"/>
      <c r="M3736" s="211"/>
      <c r="N3736" s="211"/>
      <c r="O3736" s="211"/>
      <c r="P3736" s="211"/>
    </row>
    <row r="3737" spans="1:16" x14ac:dyDescent="0.25">
      <c r="A3737" s="189" t="s">
        <v>10153</v>
      </c>
      <c r="B3737" s="189" t="s">
        <v>10193</v>
      </c>
      <c r="C3737" s="189" t="s">
        <v>358</v>
      </c>
      <c r="D3737" t="s">
        <v>292</v>
      </c>
      <c r="E3737" t="s">
        <v>293</v>
      </c>
      <c r="F3737" s="42" t="s">
        <v>170</v>
      </c>
      <c r="H3737" s="211"/>
      <c r="I3737" s="211"/>
      <c r="J3737" s="211"/>
      <c r="K3737" s="211"/>
      <c r="L3737" s="211"/>
      <c r="M3737" s="211"/>
      <c r="N3737" s="211"/>
      <c r="O3737" s="211"/>
      <c r="P3737" s="211"/>
    </row>
    <row r="3738" spans="1:16" x14ac:dyDescent="0.25">
      <c r="A3738" s="189" t="s">
        <v>10153</v>
      </c>
      <c r="B3738" s="189" t="s">
        <v>10194</v>
      </c>
      <c r="C3738" s="189" t="s">
        <v>358</v>
      </c>
      <c r="D3738" t="s">
        <v>296</v>
      </c>
      <c r="E3738" t="s">
        <v>336</v>
      </c>
      <c r="F3738" s="42" t="s">
        <v>170</v>
      </c>
      <c r="H3738" s="211"/>
      <c r="I3738" s="211"/>
      <c r="J3738" s="211"/>
      <c r="K3738" s="211"/>
      <c r="L3738" s="211"/>
      <c r="M3738" s="211"/>
      <c r="N3738" s="211"/>
      <c r="O3738" s="211"/>
      <c r="P3738" s="211"/>
    </row>
    <row r="3739" spans="1:16" x14ac:dyDescent="0.25">
      <c r="A3739" s="189" t="s">
        <v>10153</v>
      </c>
      <c r="B3739" s="189" t="s">
        <v>10195</v>
      </c>
      <c r="C3739" s="189" t="s">
        <v>358</v>
      </c>
      <c r="D3739" t="s">
        <v>294</v>
      </c>
      <c r="E3739" t="s">
        <v>298</v>
      </c>
      <c r="F3739" s="42" t="s">
        <v>170</v>
      </c>
      <c r="H3739" s="211"/>
      <c r="I3739" s="211"/>
      <c r="J3739" s="211"/>
      <c r="K3739" s="211"/>
      <c r="L3739" s="211"/>
      <c r="M3739" s="211"/>
      <c r="N3739" s="211"/>
      <c r="O3739" s="211"/>
      <c r="P3739" s="211"/>
    </row>
    <row r="3740" spans="1:16" x14ac:dyDescent="0.25">
      <c r="A3740" s="189" t="s">
        <v>10153</v>
      </c>
      <c r="B3740" s="189" t="s">
        <v>10196</v>
      </c>
      <c r="C3740" s="189" t="s">
        <v>358</v>
      </c>
      <c r="D3740" t="s">
        <v>328</v>
      </c>
      <c r="E3740" t="s">
        <v>349</v>
      </c>
      <c r="F3740" s="42" t="s">
        <v>170</v>
      </c>
      <c r="H3740" s="211"/>
      <c r="I3740" s="211"/>
      <c r="J3740" s="211"/>
      <c r="K3740" s="211"/>
      <c r="L3740" s="211"/>
      <c r="M3740" s="211"/>
      <c r="N3740" s="211"/>
      <c r="O3740" s="211"/>
      <c r="P3740" s="211"/>
    </row>
    <row r="3741" spans="1:16" x14ac:dyDescent="0.25">
      <c r="A3741" s="189" t="s">
        <v>10153</v>
      </c>
      <c r="B3741" s="189" t="s">
        <v>10197</v>
      </c>
      <c r="C3741" s="189" t="s">
        <v>358</v>
      </c>
      <c r="D3741" t="s">
        <v>294</v>
      </c>
      <c r="E3741" t="s">
        <v>298</v>
      </c>
      <c r="F3741" s="42" t="s">
        <v>170</v>
      </c>
      <c r="H3741" s="211"/>
      <c r="I3741" s="211"/>
      <c r="J3741" s="211"/>
      <c r="K3741" s="211"/>
      <c r="L3741" s="211"/>
      <c r="M3741" s="211"/>
      <c r="N3741" s="211"/>
      <c r="O3741" s="211"/>
      <c r="P3741" s="211"/>
    </row>
    <row r="3742" spans="1:16" x14ac:dyDescent="0.25">
      <c r="A3742" s="189" t="s">
        <v>10153</v>
      </c>
      <c r="B3742" s="189" t="s">
        <v>10198</v>
      </c>
      <c r="C3742" s="189" t="s">
        <v>358</v>
      </c>
      <c r="D3742" t="s">
        <v>294</v>
      </c>
      <c r="E3742" t="s">
        <v>298</v>
      </c>
      <c r="F3742" s="42" t="s">
        <v>170</v>
      </c>
      <c r="H3742" s="211"/>
      <c r="I3742" s="211"/>
      <c r="J3742" s="211"/>
      <c r="K3742" s="211"/>
      <c r="L3742" s="211"/>
      <c r="M3742" s="211"/>
      <c r="N3742" s="211"/>
      <c r="O3742" s="211"/>
      <c r="P3742" s="211"/>
    </row>
    <row r="3743" spans="1:16" x14ac:dyDescent="0.25">
      <c r="A3743" s="189" t="s">
        <v>10153</v>
      </c>
      <c r="B3743" s="189" t="s">
        <v>10199</v>
      </c>
      <c r="C3743" s="189" t="s">
        <v>358</v>
      </c>
      <c r="D3743" t="s">
        <v>328</v>
      </c>
      <c r="E3743" t="s">
        <v>329</v>
      </c>
      <c r="F3743" s="42" t="s">
        <v>170</v>
      </c>
      <c r="H3743" s="211"/>
      <c r="I3743" s="211"/>
      <c r="J3743" s="211"/>
      <c r="K3743" s="211"/>
      <c r="L3743" s="211"/>
      <c r="M3743" s="211"/>
      <c r="N3743" s="211"/>
      <c r="O3743" s="211"/>
      <c r="P3743" s="211"/>
    </row>
    <row r="3744" spans="1:16" x14ac:dyDescent="0.25">
      <c r="A3744" s="189" t="s">
        <v>10153</v>
      </c>
      <c r="B3744" s="189" t="s">
        <v>10200</v>
      </c>
      <c r="C3744" s="189" t="s">
        <v>358</v>
      </c>
      <c r="D3744" t="s">
        <v>328</v>
      </c>
      <c r="E3744" t="s">
        <v>329</v>
      </c>
      <c r="F3744" s="42" t="s">
        <v>170</v>
      </c>
      <c r="H3744" s="211"/>
      <c r="I3744" s="211"/>
      <c r="J3744" s="211"/>
      <c r="K3744" s="211"/>
      <c r="L3744" s="211"/>
      <c r="M3744" s="211"/>
      <c r="N3744" s="211"/>
      <c r="O3744" s="211"/>
      <c r="P3744" s="211"/>
    </row>
    <row r="3745" spans="1:16" x14ac:dyDescent="0.25">
      <c r="A3745" s="189" t="s">
        <v>10153</v>
      </c>
      <c r="B3745" s="189" t="s">
        <v>10201</v>
      </c>
      <c r="C3745" s="189" t="s">
        <v>358</v>
      </c>
      <c r="D3745" t="s">
        <v>328</v>
      </c>
      <c r="E3745" t="s">
        <v>329</v>
      </c>
      <c r="F3745" s="42" t="s">
        <v>170</v>
      </c>
      <c r="H3745" s="211"/>
      <c r="I3745" s="211"/>
      <c r="J3745" s="211"/>
      <c r="K3745" s="211"/>
      <c r="L3745" s="211"/>
      <c r="M3745" s="211"/>
      <c r="N3745" s="211"/>
      <c r="O3745" s="211"/>
      <c r="P3745" s="211"/>
    </row>
    <row r="3746" spans="1:16" x14ac:dyDescent="0.25">
      <c r="A3746" s="189" t="s">
        <v>10153</v>
      </c>
      <c r="B3746" s="189" t="s">
        <v>10202</v>
      </c>
      <c r="C3746" s="189" t="s">
        <v>358</v>
      </c>
      <c r="D3746" t="s">
        <v>301</v>
      </c>
      <c r="E3746" t="s">
        <v>307</v>
      </c>
      <c r="F3746" s="42" t="s">
        <v>170</v>
      </c>
      <c r="H3746" s="211"/>
      <c r="I3746" s="211"/>
      <c r="J3746" s="211"/>
      <c r="K3746" s="211"/>
      <c r="L3746" s="211"/>
      <c r="M3746" s="211"/>
      <c r="N3746" s="211"/>
      <c r="O3746" s="211"/>
      <c r="P3746" s="211"/>
    </row>
    <row r="3747" spans="1:16" x14ac:dyDescent="0.25">
      <c r="A3747" s="189" t="s">
        <v>10153</v>
      </c>
      <c r="B3747" s="189" t="s">
        <v>10203</v>
      </c>
      <c r="C3747" s="189" t="s">
        <v>358</v>
      </c>
      <c r="D3747" t="s">
        <v>296</v>
      </c>
      <c r="E3747" t="s">
        <v>336</v>
      </c>
      <c r="F3747" s="42" t="s">
        <v>170</v>
      </c>
      <c r="H3747" s="211"/>
      <c r="I3747" s="211"/>
      <c r="J3747" s="211"/>
      <c r="K3747" s="211"/>
      <c r="L3747" s="211"/>
      <c r="M3747" s="211"/>
      <c r="N3747" s="211"/>
      <c r="O3747" s="211"/>
      <c r="P3747" s="211"/>
    </row>
    <row r="3748" spans="1:16" x14ac:dyDescent="0.25">
      <c r="A3748" s="189" t="s">
        <v>10153</v>
      </c>
      <c r="B3748" s="189" t="s">
        <v>10204</v>
      </c>
      <c r="C3748" s="189" t="s">
        <v>358</v>
      </c>
      <c r="D3748" t="s">
        <v>328</v>
      </c>
      <c r="E3748" t="s">
        <v>329</v>
      </c>
      <c r="F3748" s="42" t="s">
        <v>170</v>
      </c>
      <c r="H3748" s="211"/>
      <c r="I3748" s="211"/>
      <c r="J3748" s="211"/>
      <c r="K3748" s="211"/>
      <c r="L3748" s="211"/>
      <c r="M3748" s="211"/>
      <c r="N3748" s="211"/>
      <c r="O3748" s="211"/>
      <c r="P3748" s="211"/>
    </row>
    <row r="3749" spans="1:16" x14ac:dyDescent="0.25">
      <c r="A3749" s="189" t="s">
        <v>10153</v>
      </c>
      <c r="B3749" s="189" t="s">
        <v>10205</v>
      </c>
      <c r="C3749" s="189" t="s">
        <v>358</v>
      </c>
      <c r="D3749" t="s">
        <v>292</v>
      </c>
      <c r="E3749" t="s">
        <v>293</v>
      </c>
      <c r="F3749" s="42" t="s">
        <v>170</v>
      </c>
      <c r="H3749" s="211"/>
      <c r="I3749" s="211"/>
      <c r="J3749" s="211"/>
      <c r="K3749" s="211"/>
      <c r="L3749" s="211"/>
      <c r="M3749" s="211"/>
      <c r="N3749" s="211"/>
      <c r="O3749" s="211"/>
      <c r="P3749" s="211"/>
    </row>
    <row r="3750" spans="1:16" x14ac:dyDescent="0.25">
      <c r="A3750" s="189" t="s">
        <v>10153</v>
      </c>
      <c r="B3750" s="189" t="s">
        <v>10206</v>
      </c>
      <c r="C3750" s="189" t="s">
        <v>358</v>
      </c>
      <c r="D3750" t="s">
        <v>296</v>
      </c>
      <c r="E3750" t="s">
        <v>336</v>
      </c>
      <c r="F3750" s="42" t="s">
        <v>170</v>
      </c>
      <c r="H3750" s="211"/>
      <c r="I3750" s="211"/>
      <c r="J3750" s="211"/>
      <c r="K3750" s="211"/>
      <c r="L3750" s="211"/>
      <c r="M3750" s="211"/>
      <c r="N3750" s="211"/>
      <c r="O3750" s="211"/>
      <c r="P3750" s="211"/>
    </row>
    <row r="3751" spans="1:16" x14ac:dyDescent="0.25">
      <c r="A3751" s="189" t="s">
        <v>10153</v>
      </c>
      <c r="B3751" s="189" t="s">
        <v>10207</v>
      </c>
      <c r="C3751" s="189" t="s">
        <v>358</v>
      </c>
      <c r="D3751" t="s">
        <v>328</v>
      </c>
      <c r="E3751" t="s">
        <v>329</v>
      </c>
      <c r="F3751" s="42" t="s">
        <v>170</v>
      </c>
      <c r="H3751" s="211"/>
      <c r="I3751" s="211"/>
      <c r="J3751" s="211"/>
      <c r="K3751" s="211"/>
      <c r="L3751" s="211"/>
      <c r="M3751" s="211"/>
      <c r="N3751" s="211"/>
      <c r="O3751" s="211"/>
      <c r="P3751" s="211"/>
    </row>
    <row r="3752" spans="1:16" x14ac:dyDescent="0.25">
      <c r="A3752" s="189" t="s">
        <v>10153</v>
      </c>
      <c r="B3752" s="189" t="s">
        <v>10208</v>
      </c>
      <c r="C3752" s="189" t="s">
        <v>358</v>
      </c>
      <c r="D3752" t="s">
        <v>294</v>
      </c>
      <c r="E3752" t="s">
        <v>298</v>
      </c>
      <c r="F3752" s="42" t="s">
        <v>170</v>
      </c>
      <c r="H3752" s="211"/>
      <c r="I3752" s="211"/>
      <c r="J3752" s="211"/>
      <c r="K3752" s="211"/>
      <c r="L3752" s="211"/>
      <c r="M3752" s="211"/>
      <c r="N3752" s="211"/>
      <c r="O3752" s="211"/>
      <c r="P3752" s="211"/>
    </row>
    <row r="3753" spans="1:16" x14ac:dyDescent="0.25">
      <c r="A3753" s="189" t="s">
        <v>10153</v>
      </c>
      <c r="B3753" s="189" t="s">
        <v>10209</v>
      </c>
      <c r="C3753" s="189" t="s">
        <v>358</v>
      </c>
      <c r="D3753" t="s">
        <v>292</v>
      </c>
      <c r="E3753" t="s">
        <v>293</v>
      </c>
      <c r="F3753" s="42" t="s">
        <v>170</v>
      </c>
      <c r="H3753" s="211"/>
      <c r="I3753" s="211"/>
      <c r="J3753" s="211"/>
      <c r="K3753" s="211"/>
      <c r="L3753" s="211"/>
      <c r="M3753" s="211"/>
      <c r="N3753" s="211"/>
      <c r="O3753" s="211"/>
      <c r="P3753" s="211"/>
    </row>
    <row r="3754" spans="1:16" x14ac:dyDescent="0.25">
      <c r="A3754" s="189" t="s">
        <v>10153</v>
      </c>
      <c r="B3754" s="189" t="s">
        <v>10210</v>
      </c>
      <c r="C3754" s="189" t="s">
        <v>358</v>
      </c>
      <c r="D3754" t="s">
        <v>328</v>
      </c>
      <c r="E3754" t="s">
        <v>329</v>
      </c>
      <c r="F3754" s="42" t="s">
        <v>170</v>
      </c>
      <c r="H3754" s="211"/>
      <c r="I3754" s="211"/>
      <c r="J3754" s="211"/>
      <c r="K3754" s="211"/>
      <c r="L3754" s="211"/>
      <c r="M3754" s="211"/>
      <c r="N3754" s="211"/>
      <c r="O3754" s="211"/>
      <c r="P3754" s="211"/>
    </row>
    <row r="3755" spans="1:16" x14ac:dyDescent="0.25">
      <c r="A3755" s="189" t="s">
        <v>10153</v>
      </c>
      <c r="B3755" s="189" t="s">
        <v>10211</v>
      </c>
      <c r="C3755" s="189" t="s">
        <v>358</v>
      </c>
      <c r="D3755" t="s">
        <v>328</v>
      </c>
      <c r="E3755" t="s">
        <v>329</v>
      </c>
      <c r="F3755" s="42" t="s">
        <v>170</v>
      </c>
      <c r="H3755" s="211"/>
      <c r="I3755" s="211"/>
      <c r="J3755" s="211"/>
      <c r="K3755" s="211"/>
      <c r="L3755" s="211"/>
      <c r="M3755" s="211"/>
      <c r="N3755" s="211"/>
      <c r="O3755" s="211"/>
      <c r="P3755" s="211"/>
    </row>
    <row r="3756" spans="1:16" x14ac:dyDescent="0.25">
      <c r="A3756" s="189" t="s">
        <v>10153</v>
      </c>
      <c r="B3756" s="189" t="s">
        <v>10212</v>
      </c>
      <c r="C3756" s="189" t="s">
        <v>358</v>
      </c>
      <c r="D3756" t="s">
        <v>328</v>
      </c>
      <c r="E3756" t="s">
        <v>329</v>
      </c>
      <c r="F3756" s="42" t="s">
        <v>170</v>
      </c>
      <c r="H3756" s="211"/>
      <c r="I3756" s="211"/>
      <c r="J3756" s="211"/>
      <c r="K3756" s="211"/>
      <c r="L3756" s="211"/>
      <c r="M3756" s="211"/>
      <c r="N3756" s="211"/>
      <c r="O3756" s="211"/>
      <c r="P3756" s="211"/>
    </row>
    <row r="3757" spans="1:16" x14ac:dyDescent="0.25">
      <c r="A3757" s="189" t="s">
        <v>10153</v>
      </c>
      <c r="B3757" s="189" t="s">
        <v>10213</v>
      </c>
      <c r="C3757" s="189" t="s">
        <v>358</v>
      </c>
      <c r="D3757" t="s">
        <v>294</v>
      </c>
      <c r="E3757" t="s">
        <v>298</v>
      </c>
      <c r="F3757" s="42" t="s">
        <v>170</v>
      </c>
      <c r="H3757" s="211"/>
      <c r="I3757" s="211"/>
      <c r="J3757" s="211"/>
      <c r="K3757" s="211"/>
      <c r="L3757" s="211"/>
      <c r="M3757" s="211"/>
      <c r="N3757" s="211"/>
      <c r="O3757" s="211"/>
      <c r="P3757" s="211"/>
    </row>
    <row r="3758" spans="1:16" x14ac:dyDescent="0.25">
      <c r="A3758" s="189" t="s">
        <v>10153</v>
      </c>
      <c r="B3758" s="189" t="s">
        <v>10214</v>
      </c>
      <c r="C3758" s="189" t="s">
        <v>358</v>
      </c>
      <c r="D3758" t="s">
        <v>292</v>
      </c>
      <c r="E3758" t="s">
        <v>293</v>
      </c>
      <c r="F3758" s="42" t="s">
        <v>170</v>
      </c>
      <c r="H3758" s="211"/>
      <c r="I3758" s="211"/>
      <c r="J3758" s="211"/>
      <c r="K3758" s="211"/>
      <c r="L3758" s="211"/>
      <c r="M3758" s="211"/>
      <c r="N3758" s="211"/>
      <c r="O3758" s="211"/>
      <c r="P3758" s="211"/>
    </row>
    <row r="3759" spans="1:16" x14ac:dyDescent="0.25">
      <c r="A3759" s="189" t="s">
        <v>10153</v>
      </c>
      <c r="B3759" s="189" t="s">
        <v>10215</v>
      </c>
      <c r="C3759" s="189" t="s">
        <v>358</v>
      </c>
      <c r="D3759" t="s">
        <v>328</v>
      </c>
      <c r="E3759" t="s">
        <v>329</v>
      </c>
      <c r="F3759" s="42" t="s">
        <v>170</v>
      </c>
      <c r="H3759" s="211"/>
      <c r="I3759" s="211"/>
      <c r="J3759" s="211"/>
      <c r="K3759" s="211"/>
      <c r="L3759" s="211"/>
      <c r="M3759" s="211"/>
      <c r="N3759" s="211"/>
      <c r="O3759" s="211"/>
      <c r="P3759" s="211"/>
    </row>
    <row r="3760" spans="1:16" x14ac:dyDescent="0.25">
      <c r="A3760" s="189" t="s">
        <v>10153</v>
      </c>
      <c r="B3760" s="189" t="s">
        <v>10216</v>
      </c>
      <c r="C3760" s="189" t="s">
        <v>358</v>
      </c>
      <c r="D3760" t="s">
        <v>330</v>
      </c>
      <c r="E3760" t="s">
        <v>331</v>
      </c>
      <c r="F3760" s="42" t="s">
        <v>170</v>
      </c>
      <c r="H3760" s="211"/>
      <c r="I3760" s="211"/>
      <c r="J3760" s="211"/>
      <c r="K3760" s="211"/>
      <c r="L3760" s="211"/>
      <c r="M3760" s="211"/>
      <c r="N3760" s="211"/>
      <c r="O3760" s="211"/>
      <c r="P3760" s="211"/>
    </row>
    <row r="3761" spans="1:16" x14ac:dyDescent="0.25">
      <c r="A3761" s="189" t="s">
        <v>10153</v>
      </c>
      <c r="B3761" s="189" t="s">
        <v>10217</v>
      </c>
      <c r="C3761" s="189" t="s">
        <v>358</v>
      </c>
      <c r="D3761" t="s">
        <v>296</v>
      </c>
      <c r="E3761" t="s">
        <v>336</v>
      </c>
      <c r="F3761" s="42" t="s">
        <v>170</v>
      </c>
      <c r="H3761" s="211"/>
      <c r="I3761" s="211"/>
      <c r="J3761" s="211"/>
      <c r="K3761" s="211"/>
      <c r="L3761" s="211"/>
      <c r="M3761" s="211"/>
      <c r="N3761" s="211"/>
      <c r="O3761" s="211"/>
      <c r="P3761" s="211"/>
    </row>
    <row r="3762" spans="1:16" x14ac:dyDescent="0.25">
      <c r="A3762" s="189" t="s">
        <v>10153</v>
      </c>
      <c r="B3762" s="189" t="s">
        <v>10218</v>
      </c>
      <c r="C3762" s="189" t="s">
        <v>358</v>
      </c>
      <c r="D3762" t="s">
        <v>328</v>
      </c>
      <c r="E3762" t="s">
        <v>329</v>
      </c>
      <c r="F3762" s="42" t="s">
        <v>170</v>
      </c>
      <c r="H3762" s="211"/>
      <c r="I3762" s="211"/>
      <c r="J3762" s="211"/>
      <c r="K3762" s="211"/>
      <c r="L3762" s="211"/>
      <c r="M3762" s="211"/>
      <c r="N3762" s="211"/>
      <c r="O3762" s="211"/>
      <c r="P3762" s="211"/>
    </row>
    <row r="3763" spans="1:16" x14ac:dyDescent="0.25">
      <c r="A3763" s="189" t="s">
        <v>10153</v>
      </c>
      <c r="B3763" s="189" t="s">
        <v>10219</v>
      </c>
      <c r="C3763" s="189" t="s">
        <v>358</v>
      </c>
      <c r="D3763" t="s">
        <v>292</v>
      </c>
      <c r="E3763" t="s">
        <v>293</v>
      </c>
      <c r="F3763" s="42" t="s">
        <v>170</v>
      </c>
      <c r="H3763" s="211"/>
      <c r="I3763" s="211"/>
      <c r="J3763" s="211"/>
      <c r="K3763" s="211"/>
      <c r="L3763" s="211"/>
      <c r="M3763" s="211"/>
      <c r="N3763" s="211"/>
      <c r="O3763" s="211"/>
      <c r="P3763" s="211"/>
    </row>
    <row r="3764" spans="1:16" x14ac:dyDescent="0.25">
      <c r="A3764" s="189" t="s">
        <v>10153</v>
      </c>
      <c r="B3764" s="189" t="s">
        <v>10220</v>
      </c>
      <c r="C3764" s="189" t="s">
        <v>358</v>
      </c>
      <c r="D3764" t="s">
        <v>294</v>
      </c>
      <c r="E3764" t="s">
        <v>298</v>
      </c>
      <c r="F3764" s="42" t="s">
        <v>170</v>
      </c>
      <c r="H3764" s="211"/>
      <c r="I3764" s="211"/>
      <c r="J3764" s="211"/>
      <c r="K3764" s="211"/>
      <c r="L3764" s="211"/>
      <c r="M3764" s="211"/>
      <c r="N3764" s="211"/>
      <c r="O3764" s="211"/>
      <c r="P3764" s="211"/>
    </row>
    <row r="3765" spans="1:16" x14ac:dyDescent="0.25">
      <c r="A3765" s="189" t="s">
        <v>10153</v>
      </c>
      <c r="B3765" s="189" t="s">
        <v>10221</v>
      </c>
      <c r="C3765" s="189" t="s">
        <v>358</v>
      </c>
      <c r="D3765" t="s">
        <v>326</v>
      </c>
      <c r="E3765" t="s">
        <v>327</v>
      </c>
      <c r="F3765" s="42" t="s">
        <v>170</v>
      </c>
      <c r="H3765" s="211"/>
      <c r="I3765" s="211"/>
      <c r="J3765" s="211"/>
      <c r="K3765" s="211"/>
      <c r="L3765" s="211"/>
      <c r="M3765" s="211"/>
      <c r="N3765" s="211"/>
      <c r="O3765" s="211"/>
      <c r="P3765" s="211"/>
    </row>
    <row r="3766" spans="1:16" x14ac:dyDescent="0.25">
      <c r="A3766" s="189" t="s">
        <v>10222</v>
      </c>
      <c r="B3766" s="189" t="s">
        <v>10223</v>
      </c>
      <c r="C3766" s="189" t="s">
        <v>358</v>
      </c>
      <c r="D3766" t="s">
        <v>6107</v>
      </c>
      <c r="E3766" t="s">
        <v>551</v>
      </c>
      <c r="F3766" s="42" t="s">
        <v>118</v>
      </c>
      <c r="H3766" s="211"/>
      <c r="I3766" s="211"/>
      <c r="J3766" s="211"/>
      <c r="K3766" s="211"/>
      <c r="L3766" s="211"/>
      <c r="M3766" s="211"/>
      <c r="N3766" s="211"/>
      <c r="O3766" s="211"/>
      <c r="P3766" s="211"/>
    </row>
    <row r="3767" spans="1:16" x14ac:dyDescent="0.25">
      <c r="A3767" s="189" t="s">
        <v>10222</v>
      </c>
      <c r="B3767" s="189" t="s">
        <v>10224</v>
      </c>
      <c r="C3767" s="189" t="s">
        <v>358</v>
      </c>
      <c r="D3767" t="s">
        <v>12886</v>
      </c>
      <c r="E3767" t="s">
        <v>12887</v>
      </c>
      <c r="F3767" s="42" t="s">
        <v>170</v>
      </c>
      <c r="H3767" s="211"/>
      <c r="I3767" s="211"/>
      <c r="J3767" s="211"/>
      <c r="K3767" s="211"/>
      <c r="L3767" s="211"/>
      <c r="M3767" s="211"/>
      <c r="N3767" s="211"/>
      <c r="O3767" s="211"/>
      <c r="P3767" s="211"/>
    </row>
    <row r="3768" spans="1:16" x14ac:dyDescent="0.25">
      <c r="A3768" s="189" t="s">
        <v>10222</v>
      </c>
      <c r="B3768" s="189" t="s">
        <v>10225</v>
      </c>
      <c r="C3768" s="189" t="s">
        <v>358</v>
      </c>
      <c r="D3768" t="s">
        <v>12886</v>
      </c>
      <c r="E3768" t="s">
        <v>12887</v>
      </c>
      <c r="F3768" s="42" t="s">
        <v>170</v>
      </c>
      <c r="H3768" s="211"/>
      <c r="I3768" s="211"/>
      <c r="J3768" s="211"/>
      <c r="K3768" s="211"/>
      <c r="L3768" s="211"/>
      <c r="M3768" s="211"/>
      <c r="N3768" s="211"/>
      <c r="O3768" s="211"/>
      <c r="P3768" s="211"/>
    </row>
    <row r="3769" spans="1:16" x14ac:dyDescent="0.25">
      <c r="A3769" s="189" t="s">
        <v>10222</v>
      </c>
      <c r="B3769" s="189" t="s">
        <v>10226</v>
      </c>
      <c r="C3769" s="189" t="s">
        <v>358</v>
      </c>
      <c r="D3769" t="s">
        <v>3262</v>
      </c>
      <c r="E3769" t="s">
        <v>3264</v>
      </c>
      <c r="F3769" s="42" t="s">
        <v>170</v>
      </c>
      <c r="H3769" s="211"/>
      <c r="I3769" s="211"/>
      <c r="J3769" s="211"/>
      <c r="K3769" s="211"/>
      <c r="L3769" s="211"/>
      <c r="M3769" s="211"/>
      <c r="N3769" s="211"/>
      <c r="O3769" s="211"/>
      <c r="P3769" s="211"/>
    </row>
    <row r="3770" spans="1:16" x14ac:dyDescent="0.25">
      <c r="A3770" s="189" t="s">
        <v>10222</v>
      </c>
      <c r="B3770" s="189" t="s">
        <v>10227</v>
      </c>
      <c r="C3770" s="189" t="s">
        <v>358</v>
      </c>
      <c r="D3770" t="s">
        <v>290</v>
      </c>
      <c r="E3770" t="s">
        <v>291</v>
      </c>
      <c r="F3770" s="42" t="s">
        <v>170</v>
      </c>
      <c r="H3770" s="211"/>
      <c r="I3770" s="211"/>
      <c r="J3770" s="211"/>
      <c r="K3770" s="211"/>
      <c r="L3770" s="211"/>
      <c r="M3770" s="211"/>
      <c r="N3770" s="211"/>
      <c r="O3770" s="211"/>
      <c r="P3770" s="211"/>
    </row>
    <row r="3771" spans="1:16" x14ac:dyDescent="0.25">
      <c r="A3771" s="189" t="s">
        <v>10222</v>
      </c>
      <c r="B3771" s="189" t="s">
        <v>10228</v>
      </c>
      <c r="C3771" s="189" t="s">
        <v>358</v>
      </c>
      <c r="D3771" t="s">
        <v>3262</v>
      </c>
      <c r="E3771" t="s">
        <v>3264</v>
      </c>
      <c r="F3771" s="42" t="s">
        <v>170</v>
      </c>
      <c r="H3771" s="211"/>
      <c r="I3771" s="211"/>
      <c r="J3771" s="211"/>
      <c r="K3771" s="211"/>
      <c r="L3771" s="211"/>
      <c r="M3771" s="211"/>
      <c r="N3771" s="211"/>
      <c r="O3771" s="211"/>
      <c r="P3771" s="211"/>
    </row>
    <row r="3772" spans="1:16" x14ac:dyDescent="0.25">
      <c r="A3772" s="189" t="s">
        <v>10222</v>
      </c>
      <c r="B3772" s="189" t="s">
        <v>10229</v>
      </c>
      <c r="C3772" s="189" t="s">
        <v>358</v>
      </c>
      <c r="D3772" t="s">
        <v>318</v>
      </c>
      <c r="E3772" t="s">
        <v>319</v>
      </c>
      <c r="F3772" s="42" t="s">
        <v>170</v>
      </c>
      <c r="H3772" s="211"/>
      <c r="I3772" s="211"/>
      <c r="J3772" s="211"/>
      <c r="K3772" s="211"/>
      <c r="L3772" s="211"/>
      <c r="M3772" s="211"/>
      <c r="N3772" s="211"/>
      <c r="O3772" s="211"/>
      <c r="P3772" s="211"/>
    </row>
    <row r="3773" spans="1:16" x14ac:dyDescent="0.25">
      <c r="A3773" s="189" t="s">
        <v>10222</v>
      </c>
      <c r="B3773" s="189" t="s">
        <v>10230</v>
      </c>
      <c r="C3773" s="189" t="s">
        <v>358</v>
      </c>
      <c r="D3773" t="s">
        <v>6117</v>
      </c>
      <c r="E3773" t="s">
        <v>560</v>
      </c>
      <c r="F3773" s="42" t="s">
        <v>118</v>
      </c>
      <c r="H3773" s="211"/>
      <c r="I3773" s="211"/>
      <c r="J3773" s="211"/>
      <c r="K3773" s="211"/>
      <c r="L3773" s="211"/>
      <c r="M3773" s="211"/>
      <c r="N3773" s="211"/>
      <c r="O3773" s="211"/>
      <c r="P3773" s="211"/>
    </row>
    <row r="3774" spans="1:16" x14ac:dyDescent="0.25">
      <c r="A3774" s="189" t="s">
        <v>10222</v>
      </c>
      <c r="B3774" s="189" t="s">
        <v>10231</v>
      </c>
      <c r="C3774" s="189" t="s">
        <v>358</v>
      </c>
      <c r="D3774" t="s">
        <v>12886</v>
      </c>
      <c r="E3774" t="s">
        <v>12887</v>
      </c>
      <c r="F3774" s="42" t="s">
        <v>170</v>
      </c>
      <c r="H3774" s="211"/>
      <c r="I3774" s="211"/>
      <c r="J3774" s="211"/>
      <c r="K3774" s="211"/>
      <c r="L3774" s="211"/>
      <c r="M3774" s="211"/>
      <c r="N3774" s="211"/>
      <c r="O3774" s="211"/>
      <c r="P3774" s="211"/>
    </row>
    <row r="3775" spans="1:16" x14ac:dyDescent="0.25">
      <c r="A3775" s="189" t="s">
        <v>10222</v>
      </c>
      <c r="B3775" s="189" t="s">
        <v>10232</v>
      </c>
      <c r="C3775" s="189" t="s">
        <v>358</v>
      </c>
      <c r="D3775" t="s">
        <v>318</v>
      </c>
      <c r="E3775" t="s">
        <v>319</v>
      </c>
      <c r="F3775" s="42" t="s">
        <v>170</v>
      </c>
      <c r="H3775" s="211"/>
      <c r="I3775" s="211"/>
      <c r="J3775" s="211"/>
      <c r="K3775" s="211"/>
      <c r="L3775" s="211"/>
      <c r="M3775" s="211"/>
      <c r="N3775" s="211"/>
      <c r="O3775" s="211"/>
      <c r="P3775" s="211"/>
    </row>
    <row r="3776" spans="1:16" x14ac:dyDescent="0.25">
      <c r="A3776" s="189" t="s">
        <v>10222</v>
      </c>
      <c r="B3776" s="189" t="s">
        <v>10233</v>
      </c>
      <c r="C3776" s="189" t="s">
        <v>358</v>
      </c>
      <c r="D3776" t="s">
        <v>485</v>
      </c>
      <c r="E3776" t="s">
        <v>486</v>
      </c>
      <c r="F3776" s="42" t="s">
        <v>170</v>
      </c>
      <c r="H3776" s="211"/>
      <c r="I3776" s="211"/>
      <c r="J3776" s="211"/>
      <c r="K3776" s="211"/>
      <c r="L3776" s="211"/>
      <c r="M3776" s="211"/>
      <c r="N3776" s="211"/>
      <c r="O3776" s="211"/>
      <c r="P3776" s="211"/>
    </row>
    <row r="3777" spans="1:16" x14ac:dyDescent="0.25">
      <c r="A3777" s="189" t="s">
        <v>10222</v>
      </c>
      <c r="B3777" s="189" t="s">
        <v>10234</v>
      </c>
      <c r="C3777" s="189" t="s">
        <v>358</v>
      </c>
      <c r="D3777" t="s">
        <v>299</v>
      </c>
      <c r="E3777" t="s">
        <v>300</v>
      </c>
      <c r="F3777" s="42" t="s">
        <v>170</v>
      </c>
      <c r="H3777" s="211"/>
      <c r="I3777" s="211"/>
      <c r="J3777" s="211"/>
      <c r="K3777" s="211"/>
      <c r="L3777" s="211"/>
      <c r="M3777" s="211"/>
      <c r="N3777" s="211"/>
      <c r="O3777" s="211"/>
      <c r="P3777" s="211"/>
    </row>
    <row r="3778" spans="1:16" x14ac:dyDescent="0.25">
      <c r="A3778" s="189" t="s">
        <v>10222</v>
      </c>
      <c r="B3778" s="189" t="s">
        <v>10235</v>
      </c>
      <c r="C3778" s="189" t="s">
        <v>358</v>
      </c>
      <c r="D3778" t="s">
        <v>549</v>
      </c>
      <c r="E3778" t="s">
        <v>550</v>
      </c>
      <c r="F3778" s="42" t="s">
        <v>118</v>
      </c>
      <c r="H3778" s="211"/>
      <c r="I3778" s="211"/>
      <c r="J3778" s="211"/>
      <c r="K3778" s="211"/>
      <c r="L3778" s="211"/>
      <c r="M3778" s="211"/>
      <c r="N3778" s="211"/>
      <c r="O3778" s="211"/>
      <c r="P3778" s="211"/>
    </row>
    <row r="3779" spans="1:16" x14ac:dyDescent="0.25">
      <c r="A3779" s="189" t="s">
        <v>10222</v>
      </c>
      <c r="B3779" s="189" t="s">
        <v>10236</v>
      </c>
      <c r="C3779" s="189" t="s">
        <v>358</v>
      </c>
      <c r="D3779" t="s">
        <v>460</v>
      </c>
      <c r="E3779" t="s">
        <v>461</v>
      </c>
      <c r="F3779" s="42" t="s">
        <v>118</v>
      </c>
      <c r="H3779" s="211"/>
      <c r="I3779" s="211"/>
      <c r="J3779" s="211"/>
      <c r="K3779" s="211"/>
      <c r="L3779" s="211"/>
      <c r="M3779" s="211"/>
      <c r="N3779" s="211"/>
      <c r="O3779" s="211"/>
      <c r="P3779" s="211"/>
    </row>
    <row r="3780" spans="1:16" x14ac:dyDescent="0.25">
      <c r="A3780" s="189" t="s">
        <v>10222</v>
      </c>
      <c r="B3780" s="189" t="s">
        <v>10237</v>
      </c>
      <c r="C3780" s="189" t="s">
        <v>358</v>
      </c>
      <c r="D3780" t="s">
        <v>485</v>
      </c>
      <c r="E3780" t="s">
        <v>486</v>
      </c>
      <c r="F3780" s="42" t="s">
        <v>170</v>
      </c>
      <c r="H3780" s="211"/>
      <c r="I3780" s="211"/>
      <c r="J3780" s="211"/>
      <c r="K3780" s="211"/>
      <c r="L3780" s="211"/>
      <c r="M3780" s="211"/>
      <c r="N3780" s="211"/>
      <c r="O3780" s="211"/>
      <c r="P3780" s="211"/>
    </row>
    <row r="3781" spans="1:16" x14ac:dyDescent="0.25">
      <c r="A3781" s="189" t="s">
        <v>10222</v>
      </c>
      <c r="B3781" s="189" t="s">
        <v>10238</v>
      </c>
      <c r="C3781" s="189" t="s">
        <v>358</v>
      </c>
      <c r="D3781" t="s">
        <v>6107</v>
      </c>
      <c r="E3781" t="s">
        <v>551</v>
      </c>
      <c r="F3781" s="42" t="s">
        <v>118</v>
      </c>
      <c r="H3781" s="211"/>
      <c r="I3781" s="211"/>
      <c r="J3781" s="211"/>
      <c r="K3781" s="211"/>
      <c r="L3781" s="211"/>
      <c r="M3781" s="211"/>
      <c r="N3781" s="211"/>
      <c r="O3781" s="211"/>
      <c r="P3781" s="211"/>
    </row>
    <row r="3782" spans="1:16" x14ac:dyDescent="0.25">
      <c r="A3782" s="189" t="s">
        <v>10222</v>
      </c>
      <c r="B3782" s="189" t="s">
        <v>10239</v>
      </c>
      <c r="C3782" s="189" t="s">
        <v>358</v>
      </c>
      <c r="D3782" t="s">
        <v>320</v>
      </c>
      <c r="E3782" t="s">
        <v>321</v>
      </c>
      <c r="F3782" s="42" t="s">
        <v>170</v>
      </c>
      <c r="H3782" s="211"/>
      <c r="I3782" s="211"/>
      <c r="J3782" s="211"/>
      <c r="K3782" s="211"/>
      <c r="L3782" s="211"/>
      <c r="M3782" s="211"/>
      <c r="N3782" s="211"/>
      <c r="O3782" s="211"/>
      <c r="P3782" s="211"/>
    </row>
    <row r="3783" spans="1:16" x14ac:dyDescent="0.25">
      <c r="A3783" s="189" t="s">
        <v>10222</v>
      </c>
      <c r="B3783" s="189" t="s">
        <v>10240</v>
      </c>
      <c r="C3783" s="189" t="s">
        <v>358</v>
      </c>
      <c r="D3783" t="s">
        <v>299</v>
      </c>
      <c r="E3783" t="s">
        <v>300</v>
      </c>
      <c r="F3783" s="42" t="s">
        <v>170</v>
      </c>
      <c r="H3783" s="211"/>
      <c r="I3783" s="211"/>
      <c r="J3783" s="211"/>
      <c r="K3783" s="211"/>
      <c r="L3783" s="211"/>
      <c r="M3783" s="211"/>
      <c r="N3783" s="211"/>
      <c r="O3783" s="211"/>
      <c r="P3783" s="211"/>
    </row>
    <row r="3784" spans="1:16" x14ac:dyDescent="0.25">
      <c r="A3784" s="189" t="s">
        <v>10222</v>
      </c>
      <c r="B3784" s="189" t="s">
        <v>10241</v>
      </c>
      <c r="C3784" s="189" t="s">
        <v>358</v>
      </c>
      <c r="D3784" t="s">
        <v>290</v>
      </c>
      <c r="E3784" t="s">
        <v>291</v>
      </c>
      <c r="F3784" s="42" t="s">
        <v>170</v>
      </c>
      <c r="H3784" s="211"/>
      <c r="I3784" s="211"/>
      <c r="J3784" s="211"/>
      <c r="K3784" s="211"/>
      <c r="L3784" s="211"/>
      <c r="M3784" s="211"/>
      <c r="N3784" s="211"/>
      <c r="O3784" s="211"/>
      <c r="P3784" s="211"/>
    </row>
    <row r="3785" spans="1:16" x14ac:dyDescent="0.25">
      <c r="A3785" s="189" t="s">
        <v>10222</v>
      </c>
      <c r="B3785" s="189" t="s">
        <v>10242</v>
      </c>
      <c r="C3785" s="189" t="s">
        <v>358</v>
      </c>
      <c r="D3785" t="s">
        <v>324</v>
      </c>
      <c r="E3785" t="s">
        <v>325</v>
      </c>
      <c r="F3785" s="42" t="s">
        <v>170</v>
      </c>
      <c r="H3785" s="211"/>
      <c r="I3785" s="211"/>
      <c r="J3785" s="211"/>
      <c r="K3785" s="211"/>
      <c r="L3785" s="211"/>
      <c r="M3785" s="211"/>
      <c r="N3785" s="211"/>
      <c r="O3785" s="211"/>
      <c r="P3785" s="211"/>
    </row>
    <row r="3786" spans="1:16" x14ac:dyDescent="0.25">
      <c r="A3786" s="189" t="s">
        <v>10222</v>
      </c>
      <c r="B3786" s="189" t="s">
        <v>10243</v>
      </c>
      <c r="C3786" s="189" t="s">
        <v>358</v>
      </c>
      <c r="D3786" t="s">
        <v>299</v>
      </c>
      <c r="E3786" t="s">
        <v>300</v>
      </c>
      <c r="F3786" s="42" t="s">
        <v>170</v>
      </c>
      <c r="H3786" s="211"/>
      <c r="I3786" s="211"/>
      <c r="J3786" s="211"/>
      <c r="K3786" s="211"/>
      <c r="L3786" s="211"/>
      <c r="M3786" s="211"/>
      <c r="N3786" s="211"/>
      <c r="O3786" s="211"/>
      <c r="P3786" s="211"/>
    </row>
    <row r="3787" spans="1:16" x14ac:dyDescent="0.25">
      <c r="A3787" s="189" t="s">
        <v>10222</v>
      </c>
      <c r="B3787" s="189" t="s">
        <v>10244</v>
      </c>
      <c r="C3787" s="189" t="s">
        <v>358</v>
      </c>
      <c r="D3787" t="s">
        <v>299</v>
      </c>
      <c r="E3787" t="s">
        <v>300</v>
      </c>
      <c r="F3787" s="42" t="s">
        <v>170</v>
      </c>
      <c r="H3787" s="211"/>
      <c r="I3787" s="211"/>
      <c r="J3787" s="211"/>
      <c r="K3787" s="211"/>
      <c r="L3787" s="211"/>
      <c r="M3787" s="211"/>
      <c r="N3787" s="211"/>
      <c r="O3787" s="211"/>
      <c r="P3787" s="211"/>
    </row>
    <row r="3788" spans="1:16" x14ac:dyDescent="0.25">
      <c r="A3788" s="189" t="s">
        <v>10222</v>
      </c>
      <c r="B3788" s="189" t="s">
        <v>10245</v>
      </c>
      <c r="C3788" s="189" t="s">
        <v>358</v>
      </c>
      <c r="D3788" t="s">
        <v>320</v>
      </c>
      <c r="E3788" t="s">
        <v>321</v>
      </c>
      <c r="F3788" s="42" t="s">
        <v>170</v>
      </c>
      <c r="H3788" s="211"/>
      <c r="I3788" s="211"/>
      <c r="J3788" s="211"/>
      <c r="K3788" s="211"/>
      <c r="L3788" s="211"/>
      <c r="M3788" s="211"/>
      <c r="N3788" s="211"/>
      <c r="O3788" s="211"/>
      <c r="P3788" s="211"/>
    </row>
    <row r="3789" spans="1:16" x14ac:dyDescent="0.25">
      <c r="A3789" s="189" t="s">
        <v>10222</v>
      </c>
      <c r="B3789" s="189" t="s">
        <v>10246</v>
      </c>
      <c r="C3789" s="189" t="s">
        <v>358</v>
      </c>
      <c r="D3789" t="s">
        <v>299</v>
      </c>
      <c r="E3789" t="s">
        <v>300</v>
      </c>
      <c r="F3789" s="42" t="s">
        <v>170</v>
      </c>
      <c r="H3789" s="211"/>
      <c r="I3789" s="211"/>
      <c r="J3789" s="211"/>
      <c r="K3789" s="211"/>
      <c r="L3789" s="211"/>
      <c r="M3789" s="211"/>
      <c r="N3789" s="211"/>
      <c r="O3789" s="211"/>
      <c r="P3789" s="211"/>
    </row>
    <row r="3790" spans="1:16" x14ac:dyDescent="0.25">
      <c r="A3790" s="189" t="s">
        <v>10222</v>
      </c>
      <c r="B3790" s="189" t="s">
        <v>10247</v>
      </c>
      <c r="C3790" s="189" t="s">
        <v>358</v>
      </c>
      <c r="D3790" t="s">
        <v>299</v>
      </c>
      <c r="E3790" t="s">
        <v>300</v>
      </c>
      <c r="F3790" s="42" t="s">
        <v>170</v>
      </c>
      <c r="H3790" s="211"/>
      <c r="I3790" s="211"/>
      <c r="J3790" s="211"/>
      <c r="K3790" s="211"/>
      <c r="L3790" s="211"/>
      <c r="M3790" s="211"/>
      <c r="N3790" s="211"/>
      <c r="O3790" s="211"/>
      <c r="P3790" s="211"/>
    </row>
    <row r="3791" spans="1:16" x14ac:dyDescent="0.25">
      <c r="A3791" s="189" t="s">
        <v>10222</v>
      </c>
      <c r="B3791" s="189" t="s">
        <v>10248</v>
      </c>
      <c r="C3791" s="189" t="s">
        <v>358</v>
      </c>
      <c r="D3791" t="s">
        <v>302</v>
      </c>
      <c r="E3791" t="s">
        <v>303</v>
      </c>
      <c r="F3791" s="42" t="s">
        <v>170</v>
      </c>
      <c r="H3791" s="211"/>
      <c r="I3791" s="211"/>
      <c r="J3791" s="211"/>
      <c r="K3791" s="211"/>
      <c r="L3791" s="211"/>
      <c r="M3791" s="211"/>
      <c r="N3791" s="211"/>
      <c r="O3791" s="211"/>
      <c r="P3791" s="211"/>
    </row>
    <row r="3792" spans="1:16" x14ac:dyDescent="0.25">
      <c r="A3792" s="189" t="s">
        <v>10222</v>
      </c>
      <c r="B3792" s="189" t="s">
        <v>10249</v>
      </c>
      <c r="C3792" s="189" t="s">
        <v>358</v>
      </c>
      <c r="D3792" t="s">
        <v>299</v>
      </c>
      <c r="E3792" t="s">
        <v>300</v>
      </c>
      <c r="F3792" s="42" t="s">
        <v>170</v>
      </c>
      <c r="H3792" s="211"/>
      <c r="I3792" s="211"/>
      <c r="J3792" s="211"/>
      <c r="K3792" s="211"/>
      <c r="L3792" s="211"/>
      <c r="M3792" s="211"/>
      <c r="N3792" s="211"/>
      <c r="O3792" s="211"/>
      <c r="P3792" s="211"/>
    </row>
    <row r="3793" spans="1:16" x14ac:dyDescent="0.25">
      <c r="A3793" s="189" t="s">
        <v>10222</v>
      </c>
      <c r="B3793" s="189" t="s">
        <v>10250</v>
      </c>
      <c r="C3793" s="189" t="s">
        <v>358</v>
      </c>
      <c r="D3793" t="s">
        <v>4171</v>
      </c>
      <c r="E3793" t="s">
        <v>1634</v>
      </c>
      <c r="F3793" s="42" t="s">
        <v>170</v>
      </c>
      <c r="H3793" s="211"/>
      <c r="I3793" s="211"/>
      <c r="J3793" s="211"/>
      <c r="K3793" s="211"/>
      <c r="L3793" s="211"/>
      <c r="M3793" s="211"/>
      <c r="N3793" s="211"/>
      <c r="O3793" s="211"/>
      <c r="P3793" s="211"/>
    </row>
    <row r="3794" spans="1:16" x14ac:dyDescent="0.25">
      <c r="A3794" s="189" t="s">
        <v>10222</v>
      </c>
      <c r="B3794" s="189" t="s">
        <v>10251</v>
      </c>
      <c r="C3794" s="189" t="s">
        <v>358</v>
      </c>
      <c r="D3794" t="s">
        <v>12889</v>
      </c>
      <c r="E3794" t="s">
        <v>3319</v>
      </c>
      <c r="F3794" s="42" t="s">
        <v>170</v>
      </c>
      <c r="H3794" s="211"/>
      <c r="I3794" s="211"/>
      <c r="J3794" s="211"/>
      <c r="K3794" s="211"/>
      <c r="L3794" s="211"/>
      <c r="M3794" s="211"/>
      <c r="N3794" s="211"/>
      <c r="O3794" s="211"/>
      <c r="P3794" s="211"/>
    </row>
    <row r="3795" spans="1:16" x14ac:dyDescent="0.25">
      <c r="A3795" s="189" t="s">
        <v>10222</v>
      </c>
      <c r="B3795" s="189" t="s">
        <v>10252</v>
      </c>
      <c r="C3795" s="189" t="s">
        <v>358</v>
      </c>
      <c r="D3795" t="s">
        <v>12886</v>
      </c>
      <c r="E3795" t="s">
        <v>12887</v>
      </c>
      <c r="F3795" s="42" t="s">
        <v>170</v>
      </c>
      <c r="H3795" s="211"/>
      <c r="I3795" s="211"/>
      <c r="J3795" s="211"/>
      <c r="K3795" s="211"/>
      <c r="L3795" s="211"/>
      <c r="M3795" s="211"/>
      <c r="N3795" s="211"/>
      <c r="O3795" s="211"/>
      <c r="P3795" s="211"/>
    </row>
    <row r="3796" spans="1:16" x14ac:dyDescent="0.25">
      <c r="A3796" s="189" t="s">
        <v>10222</v>
      </c>
      <c r="B3796" s="189" t="s">
        <v>10253</v>
      </c>
      <c r="C3796" s="189" t="s">
        <v>358</v>
      </c>
      <c r="D3796" t="s">
        <v>12886</v>
      </c>
      <c r="E3796" t="s">
        <v>12887</v>
      </c>
      <c r="F3796" s="42" t="s">
        <v>170</v>
      </c>
      <c r="H3796" s="211"/>
      <c r="I3796" s="211"/>
      <c r="J3796" s="211"/>
      <c r="K3796" s="211"/>
      <c r="L3796" s="211"/>
      <c r="M3796" s="211"/>
      <c r="N3796" s="211"/>
      <c r="O3796" s="211"/>
      <c r="P3796" s="211"/>
    </row>
    <row r="3797" spans="1:16" x14ac:dyDescent="0.25">
      <c r="A3797" s="189" t="s">
        <v>10222</v>
      </c>
      <c r="B3797" s="189" t="s">
        <v>10254</v>
      </c>
      <c r="C3797" s="189" t="s">
        <v>358</v>
      </c>
      <c r="D3797" t="s">
        <v>290</v>
      </c>
      <c r="E3797" t="s">
        <v>291</v>
      </c>
      <c r="F3797" s="42" t="s">
        <v>170</v>
      </c>
      <c r="H3797" s="211"/>
      <c r="I3797" s="211"/>
      <c r="J3797" s="211"/>
      <c r="K3797" s="211"/>
      <c r="L3797" s="211"/>
      <c r="M3797" s="211"/>
      <c r="N3797" s="211"/>
      <c r="O3797" s="211"/>
      <c r="P3797" s="211"/>
    </row>
    <row r="3798" spans="1:16" x14ac:dyDescent="0.25">
      <c r="A3798" s="189" t="s">
        <v>10222</v>
      </c>
      <c r="B3798" s="189" t="s">
        <v>10255</v>
      </c>
      <c r="C3798" s="189" t="s">
        <v>358</v>
      </c>
      <c r="D3798" t="s">
        <v>3262</v>
      </c>
      <c r="E3798" t="s">
        <v>3264</v>
      </c>
      <c r="F3798" s="42" t="s">
        <v>170</v>
      </c>
      <c r="H3798" s="211"/>
      <c r="I3798" s="211"/>
      <c r="J3798" s="211"/>
      <c r="K3798" s="211"/>
      <c r="L3798" s="211"/>
      <c r="M3798" s="211"/>
      <c r="N3798" s="211"/>
      <c r="O3798" s="211"/>
      <c r="P3798" s="211"/>
    </row>
    <row r="3799" spans="1:16" x14ac:dyDescent="0.25">
      <c r="A3799" s="189" t="s">
        <v>10222</v>
      </c>
      <c r="B3799" s="189" t="s">
        <v>10256</v>
      </c>
      <c r="C3799" s="189" t="s">
        <v>358</v>
      </c>
      <c r="D3799" t="s">
        <v>290</v>
      </c>
      <c r="E3799" t="s">
        <v>291</v>
      </c>
      <c r="F3799" s="42" t="s">
        <v>170</v>
      </c>
      <c r="H3799" s="211"/>
      <c r="I3799" s="211"/>
      <c r="J3799" s="211"/>
      <c r="K3799" s="211"/>
      <c r="L3799" s="211"/>
      <c r="M3799" s="211"/>
      <c r="N3799" s="211"/>
      <c r="O3799" s="211"/>
      <c r="P3799" s="211"/>
    </row>
    <row r="3800" spans="1:16" x14ac:dyDescent="0.25">
      <c r="A3800" s="189" t="s">
        <v>10222</v>
      </c>
      <c r="B3800" s="189" t="s">
        <v>10257</v>
      </c>
      <c r="C3800" s="189" t="s">
        <v>358</v>
      </c>
      <c r="D3800" t="s">
        <v>5038</v>
      </c>
      <c r="E3800" t="s">
        <v>5040</v>
      </c>
      <c r="F3800" s="42" t="s">
        <v>170</v>
      </c>
      <c r="H3800" s="211"/>
      <c r="I3800" s="211"/>
      <c r="J3800" s="211"/>
      <c r="K3800" s="211"/>
      <c r="L3800" s="211"/>
      <c r="M3800" s="211"/>
      <c r="N3800" s="211"/>
      <c r="O3800" s="211"/>
      <c r="P3800" s="211"/>
    </row>
    <row r="3801" spans="1:16" x14ac:dyDescent="0.25">
      <c r="A3801" s="189" t="s">
        <v>10222</v>
      </c>
      <c r="B3801" s="189" t="s">
        <v>10258</v>
      </c>
      <c r="C3801" s="189" t="s">
        <v>358</v>
      </c>
      <c r="D3801" t="s">
        <v>3262</v>
      </c>
      <c r="E3801" t="s">
        <v>3264</v>
      </c>
      <c r="F3801" s="42" t="s">
        <v>170</v>
      </c>
      <c r="H3801" s="211"/>
      <c r="I3801" s="211"/>
      <c r="J3801" s="211"/>
      <c r="K3801" s="211"/>
      <c r="L3801" s="211"/>
      <c r="M3801" s="211"/>
      <c r="N3801" s="211"/>
      <c r="O3801" s="211"/>
      <c r="P3801" s="211"/>
    </row>
    <row r="3802" spans="1:16" x14ac:dyDescent="0.25">
      <c r="A3802" s="189" t="s">
        <v>10222</v>
      </c>
      <c r="B3802" s="189" t="s">
        <v>10259</v>
      </c>
      <c r="C3802" s="189" t="s">
        <v>358</v>
      </c>
      <c r="D3802" t="s">
        <v>12886</v>
      </c>
      <c r="E3802" t="s">
        <v>12887</v>
      </c>
      <c r="F3802" s="42" t="s">
        <v>170</v>
      </c>
      <c r="H3802" s="211"/>
      <c r="I3802" s="211"/>
      <c r="J3802" s="211"/>
      <c r="K3802" s="211"/>
      <c r="L3802" s="211"/>
      <c r="M3802" s="211"/>
      <c r="N3802" s="211"/>
      <c r="O3802" s="211"/>
      <c r="P3802" s="211"/>
    </row>
    <row r="3803" spans="1:16" x14ac:dyDescent="0.25">
      <c r="A3803" s="189" t="s">
        <v>10222</v>
      </c>
      <c r="B3803" s="189" t="s">
        <v>10260</v>
      </c>
      <c r="C3803" s="189" t="s">
        <v>358</v>
      </c>
      <c r="D3803" t="s">
        <v>387</v>
      </c>
      <c r="E3803" t="s">
        <v>388</v>
      </c>
      <c r="F3803" s="42" t="s">
        <v>118</v>
      </c>
      <c r="H3803" s="211"/>
      <c r="I3803" s="211"/>
      <c r="J3803" s="211"/>
      <c r="K3803" s="211"/>
      <c r="L3803" s="211"/>
      <c r="M3803" s="211"/>
      <c r="N3803" s="211"/>
      <c r="O3803" s="211"/>
      <c r="P3803" s="211"/>
    </row>
    <row r="3804" spans="1:16" x14ac:dyDescent="0.25">
      <c r="A3804" s="189" t="s">
        <v>10222</v>
      </c>
      <c r="B3804" s="189" t="s">
        <v>10261</v>
      </c>
      <c r="C3804" s="189" t="s">
        <v>358</v>
      </c>
      <c r="D3804" t="s">
        <v>318</v>
      </c>
      <c r="E3804" t="s">
        <v>319</v>
      </c>
      <c r="F3804" s="42" t="s">
        <v>170</v>
      </c>
      <c r="H3804" s="211"/>
      <c r="I3804" s="211"/>
      <c r="J3804" s="211"/>
      <c r="K3804" s="211"/>
      <c r="L3804" s="211"/>
      <c r="M3804" s="211"/>
      <c r="N3804" s="211"/>
      <c r="O3804" s="211"/>
      <c r="P3804" s="211"/>
    </row>
    <row r="3805" spans="1:16" x14ac:dyDescent="0.25">
      <c r="A3805" s="189" t="s">
        <v>10222</v>
      </c>
      <c r="B3805" s="189" t="s">
        <v>10262</v>
      </c>
      <c r="C3805" s="189" t="s">
        <v>358</v>
      </c>
      <c r="D3805" t="s">
        <v>552</v>
      </c>
      <c r="E3805" t="s">
        <v>553</v>
      </c>
      <c r="F3805" s="42" t="s">
        <v>118</v>
      </c>
      <c r="H3805" s="211"/>
      <c r="I3805" s="211"/>
      <c r="J3805" s="211"/>
      <c r="K3805" s="211"/>
      <c r="L3805" s="211"/>
      <c r="M3805" s="211"/>
      <c r="N3805" s="211"/>
      <c r="O3805" s="211"/>
      <c r="P3805" s="211"/>
    </row>
    <row r="3806" spans="1:16" x14ac:dyDescent="0.25">
      <c r="A3806" s="189" t="s">
        <v>10222</v>
      </c>
      <c r="B3806" s="189" t="s">
        <v>10263</v>
      </c>
      <c r="C3806" s="189" t="s">
        <v>358</v>
      </c>
      <c r="D3806" t="s">
        <v>299</v>
      </c>
      <c r="E3806" t="s">
        <v>300</v>
      </c>
      <c r="F3806" s="42" t="s">
        <v>170</v>
      </c>
      <c r="H3806" s="211"/>
      <c r="I3806" s="211"/>
      <c r="J3806" s="211"/>
      <c r="K3806" s="211"/>
      <c r="L3806" s="211"/>
      <c r="M3806" s="211"/>
      <c r="N3806" s="211"/>
      <c r="O3806" s="211"/>
      <c r="P3806" s="211"/>
    </row>
    <row r="3807" spans="1:16" x14ac:dyDescent="0.25">
      <c r="A3807" s="189" t="s">
        <v>10222</v>
      </c>
      <c r="B3807" s="189" t="s">
        <v>10264</v>
      </c>
      <c r="C3807" s="189" t="s">
        <v>358</v>
      </c>
      <c r="D3807" t="s">
        <v>12886</v>
      </c>
      <c r="E3807" t="s">
        <v>12887</v>
      </c>
      <c r="F3807" s="42" t="s">
        <v>170</v>
      </c>
      <c r="H3807" s="211"/>
      <c r="I3807" s="211"/>
      <c r="J3807" s="211"/>
      <c r="K3807" s="211"/>
      <c r="L3807" s="211"/>
      <c r="M3807" s="211"/>
      <c r="N3807" s="211"/>
      <c r="O3807" s="211"/>
      <c r="P3807" s="211"/>
    </row>
    <row r="3808" spans="1:16" x14ac:dyDescent="0.25">
      <c r="A3808" s="189" t="s">
        <v>10222</v>
      </c>
      <c r="B3808" s="189" t="s">
        <v>10265</v>
      </c>
      <c r="C3808" s="189" t="s">
        <v>358</v>
      </c>
      <c r="D3808" t="s">
        <v>12886</v>
      </c>
      <c r="E3808" t="s">
        <v>12887</v>
      </c>
      <c r="F3808" s="42" t="s">
        <v>170</v>
      </c>
      <c r="H3808" s="211"/>
      <c r="I3808" s="211"/>
      <c r="J3808" s="211"/>
      <c r="K3808" s="211"/>
      <c r="L3808" s="211"/>
      <c r="M3808" s="211"/>
      <c r="N3808" s="211"/>
      <c r="O3808" s="211"/>
      <c r="P3808" s="211"/>
    </row>
    <row r="3809" spans="1:16" x14ac:dyDescent="0.25">
      <c r="A3809" s="189" t="s">
        <v>10222</v>
      </c>
      <c r="B3809" s="189" t="s">
        <v>10266</v>
      </c>
      <c r="C3809" s="189" t="s">
        <v>358</v>
      </c>
      <c r="D3809" t="s">
        <v>12886</v>
      </c>
      <c r="E3809" t="s">
        <v>12887</v>
      </c>
      <c r="F3809" s="42" t="s">
        <v>170</v>
      </c>
      <c r="H3809" s="211"/>
      <c r="I3809" s="211"/>
      <c r="J3809" s="211"/>
      <c r="K3809" s="211"/>
      <c r="L3809" s="211"/>
      <c r="M3809" s="211"/>
      <c r="N3809" s="211"/>
      <c r="O3809" s="211"/>
      <c r="P3809" s="211"/>
    </row>
    <row r="3810" spans="1:16" x14ac:dyDescent="0.25">
      <c r="A3810" s="189" t="s">
        <v>10222</v>
      </c>
      <c r="B3810" s="189" t="s">
        <v>10267</v>
      </c>
      <c r="C3810" s="189" t="s">
        <v>358</v>
      </c>
      <c r="D3810" t="s">
        <v>12886</v>
      </c>
      <c r="E3810" t="s">
        <v>12887</v>
      </c>
      <c r="F3810" s="42" t="s">
        <v>170</v>
      </c>
      <c r="H3810" s="211"/>
      <c r="I3810" s="211"/>
      <c r="J3810" s="211"/>
      <c r="K3810" s="211"/>
      <c r="L3810" s="211"/>
      <c r="M3810" s="211"/>
      <c r="N3810" s="211"/>
      <c r="O3810" s="211"/>
      <c r="P3810" s="211"/>
    </row>
    <row r="3811" spans="1:16" x14ac:dyDescent="0.25">
      <c r="A3811" s="189" t="s">
        <v>10222</v>
      </c>
      <c r="B3811" s="189" t="s">
        <v>10268</v>
      </c>
      <c r="C3811" s="189" t="s">
        <v>358</v>
      </c>
      <c r="D3811" t="s">
        <v>290</v>
      </c>
      <c r="E3811" t="s">
        <v>291</v>
      </c>
      <c r="F3811" s="42" t="s">
        <v>170</v>
      </c>
      <c r="H3811" s="211"/>
      <c r="I3811" s="211"/>
      <c r="J3811" s="211"/>
      <c r="K3811" s="211"/>
      <c r="L3811" s="211"/>
      <c r="M3811" s="211"/>
      <c r="N3811" s="211"/>
      <c r="O3811" s="211"/>
      <c r="P3811" s="211"/>
    </row>
    <row r="3812" spans="1:16" x14ac:dyDescent="0.25">
      <c r="A3812" s="189" t="s">
        <v>10222</v>
      </c>
      <c r="B3812" s="189" t="s">
        <v>10269</v>
      </c>
      <c r="C3812" s="189" t="s">
        <v>358</v>
      </c>
      <c r="D3812" t="s">
        <v>381</v>
      </c>
      <c r="E3812" t="s">
        <v>382</v>
      </c>
      <c r="F3812" s="42" t="s">
        <v>170</v>
      </c>
      <c r="H3812" s="211"/>
      <c r="I3812" s="211"/>
      <c r="J3812" s="211"/>
      <c r="K3812" s="211"/>
      <c r="L3812" s="211"/>
      <c r="M3812" s="211"/>
      <c r="N3812" s="211"/>
      <c r="O3812" s="211"/>
      <c r="P3812" s="211"/>
    </row>
    <row r="3813" spans="1:16" x14ac:dyDescent="0.25">
      <c r="A3813" s="189" t="s">
        <v>10222</v>
      </c>
      <c r="B3813" s="189" t="s">
        <v>10270</v>
      </c>
      <c r="C3813" s="189" t="s">
        <v>358</v>
      </c>
      <c r="D3813" t="s">
        <v>290</v>
      </c>
      <c r="E3813" t="s">
        <v>291</v>
      </c>
      <c r="F3813" s="42" t="s">
        <v>170</v>
      </c>
      <c r="H3813" s="211"/>
      <c r="I3813" s="211"/>
      <c r="J3813" s="211"/>
      <c r="K3813" s="211"/>
      <c r="L3813" s="211"/>
      <c r="M3813" s="211"/>
      <c r="N3813" s="211"/>
      <c r="O3813" s="211"/>
      <c r="P3813" s="211"/>
    </row>
    <row r="3814" spans="1:16" x14ac:dyDescent="0.25">
      <c r="A3814" s="189" t="s">
        <v>10222</v>
      </c>
      <c r="B3814" s="189" t="s">
        <v>10271</v>
      </c>
      <c r="C3814" s="189" t="s">
        <v>358</v>
      </c>
      <c r="D3814" t="s">
        <v>318</v>
      </c>
      <c r="E3814" t="s">
        <v>319</v>
      </c>
      <c r="F3814" s="42" t="s">
        <v>170</v>
      </c>
      <c r="H3814" s="211"/>
      <c r="I3814" s="211"/>
      <c r="J3814" s="211"/>
      <c r="K3814" s="211"/>
      <c r="L3814" s="211"/>
      <c r="M3814" s="211"/>
      <c r="N3814" s="211"/>
      <c r="O3814" s="211"/>
      <c r="P3814" s="211"/>
    </row>
    <row r="3815" spans="1:16" x14ac:dyDescent="0.25">
      <c r="A3815" s="189" t="s">
        <v>10222</v>
      </c>
      <c r="B3815" s="189" t="s">
        <v>10272</v>
      </c>
      <c r="C3815" s="189" t="s">
        <v>358</v>
      </c>
      <c r="D3815" t="s">
        <v>373</v>
      </c>
      <c r="E3815" t="s">
        <v>374</v>
      </c>
      <c r="F3815" s="42" t="s">
        <v>170</v>
      </c>
      <c r="H3815" s="211"/>
      <c r="I3815" s="211"/>
      <c r="J3815" s="211"/>
      <c r="K3815" s="211"/>
      <c r="L3815" s="211"/>
      <c r="M3815" s="211"/>
      <c r="N3815" s="211"/>
      <c r="O3815" s="211"/>
      <c r="P3815" s="211"/>
    </row>
    <row r="3816" spans="1:16" x14ac:dyDescent="0.25">
      <c r="A3816" s="189" t="s">
        <v>10222</v>
      </c>
      <c r="B3816" s="189" t="s">
        <v>10273</v>
      </c>
      <c r="C3816" s="189" t="s">
        <v>358</v>
      </c>
      <c r="D3816" t="s">
        <v>3262</v>
      </c>
      <c r="E3816" t="s">
        <v>3264</v>
      </c>
      <c r="F3816" s="42" t="s">
        <v>170</v>
      </c>
      <c r="H3816" s="211"/>
      <c r="I3816" s="211"/>
      <c r="J3816" s="211"/>
      <c r="K3816" s="211"/>
      <c r="L3816" s="211"/>
      <c r="M3816" s="211"/>
      <c r="N3816" s="211"/>
      <c r="O3816" s="211"/>
      <c r="P3816" s="211"/>
    </row>
    <row r="3817" spans="1:16" x14ac:dyDescent="0.25">
      <c r="A3817" s="189" t="s">
        <v>10222</v>
      </c>
      <c r="B3817" s="189" t="s">
        <v>10274</v>
      </c>
      <c r="C3817" s="189" t="s">
        <v>358</v>
      </c>
      <c r="D3817" t="s">
        <v>3262</v>
      </c>
      <c r="E3817" t="s">
        <v>3264</v>
      </c>
      <c r="F3817" s="42" t="s">
        <v>170</v>
      </c>
      <c r="H3817" s="211"/>
      <c r="I3817" s="211"/>
      <c r="J3817" s="211"/>
      <c r="K3817" s="211"/>
      <c r="L3817" s="211"/>
      <c r="M3817" s="211"/>
      <c r="N3817" s="211"/>
      <c r="O3817" s="211"/>
      <c r="P3817" s="211"/>
    </row>
    <row r="3818" spans="1:16" x14ac:dyDescent="0.25">
      <c r="A3818" s="189" t="s">
        <v>10222</v>
      </c>
      <c r="B3818" s="189" t="s">
        <v>10275</v>
      </c>
      <c r="C3818" s="189" t="s">
        <v>358</v>
      </c>
      <c r="D3818" t="s">
        <v>12886</v>
      </c>
      <c r="E3818" t="s">
        <v>12887</v>
      </c>
      <c r="F3818" s="42" t="s">
        <v>170</v>
      </c>
      <c r="H3818" s="211"/>
      <c r="I3818" s="211"/>
      <c r="J3818" s="211"/>
      <c r="K3818" s="211"/>
      <c r="L3818" s="211"/>
      <c r="M3818" s="211"/>
      <c r="N3818" s="211"/>
      <c r="O3818" s="211"/>
      <c r="P3818" s="211"/>
    </row>
    <row r="3819" spans="1:16" x14ac:dyDescent="0.25">
      <c r="A3819" s="189" t="s">
        <v>10222</v>
      </c>
      <c r="B3819" s="189" t="s">
        <v>10276</v>
      </c>
      <c r="C3819" s="189" t="s">
        <v>358</v>
      </c>
      <c r="D3819" t="s">
        <v>12886</v>
      </c>
      <c r="E3819" t="s">
        <v>12887</v>
      </c>
      <c r="F3819" s="42" t="s">
        <v>170</v>
      </c>
      <c r="H3819" s="211"/>
      <c r="I3819" s="211"/>
      <c r="J3819" s="211"/>
      <c r="K3819" s="211"/>
      <c r="L3819" s="211"/>
      <c r="M3819" s="211"/>
      <c r="N3819" s="211"/>
      <c r="O3819" s="211"/>
      <c r="P3819" s="211"/>
    </row>
    <row r="3820" spans="1:16" x14ac:dyDescent="0.25">
      <c r="A3820" s="189" t="s">
        <v>10222</v>
      </c>
      <c r="B3820" s="189" t="s">
        <v>10277</v>
      </c>
      <c r="C3820" s="189" t="s">
        <v>358</v>
      </c>
      <c r="D3820" t="s">
        <v>334</v>
      </c>
      <c r="E3820" t="s">
        <v>335</v>
      </c>
      <c r="F3820" s="42" t="s">
        <v>170</v>
      </c>
      <c r="H3820" s="211"/>
      <c r="I3820" s="211"/>
      <c r="J3820" s="211"/>
      <c r="K3820" s="211"/>
      <c r="L3820" s="211"/>
      <c r="M3820" s="211"/>
      <c r="N3820" s="211"/>
      <c r="O3820" s="211"/>
      <c r="P3820" s="211"/>
    </row>
    <row r="3821" spans="1:16" x14ac:dyDescent="0.25">
      <c r="A3821" s="189" t="s">
        <v>10222</v>
      </c>
      <c r="B3821" s="189" t="s">
        <v>10278</v>
      </c>
      <c r="C3821" s="189" t="s">
        <v>358</v>
      </c>
      <c r="D3821" t="s">
        <v>332</v>
      </c>
      <c r="E3821" t="s">
        <v>333</v>
      </c>
      <c r="F3821" s="42" t="s">
        <v>170</v>
      </c>
      <c r="H3821" s="211"/>
      <c r="I3821" s="211"/>
      <c r="J3821" s="211"/>
      <c r="K3821" s="211"/>
      <c r="L3821" s="211"/>
      <c r="M3821" s="211"/>
      <c r="N3821" s="211"/>
      <c r="O3821" s="211"/>
      <c r="P3821" s="211"/>
    </row>
    <row r="3822" spans="1:16" x14ac:dyDescent="0.25">
      <c r="A3822" s="189" t="s">
        <v>10222</v>
      </c>
      <c r="B3822" s="189" t="s">
        <v>10279</v>
      </c>
      <c r="C3822" s="189" t="s">
        <v>358</v>
      </c>
      <c r="D3822" t="s">
        <v>345</v>
      </c>
      <c r="E3822" t="s">
        <v>346</v>
      </c>
      <c r="F3822" s="42" t="s">
        <v>170</v>
      </c>
      <c r="H3822" s="211"/>
      <c r="I3822" s="211"/>
      <c r="J3822" s="211"/>
      <c r="K3822" s="211"/>
      <c r="L3822" s="211"/>
      <c r="M3822" s="211"/>
      <c r="N3822" s="211"/>
      <c r="O3822" s="211"/>
      <c r="P3822" s="211"/>
    </row>
    <row r="3823" spans="1:16" x14ac:dyDescent="0.25">
      <c r="A3823" s="189" t="s">
        <v>10222</v>
      </c>
      <c r="B3823" s="189" t="s">
        <v>10280</v>
      </c>
      <c r="C3823" s="189" t="s">
        <v>358</v>
      </c>
      <c r="D3823" t="s">
        <v>295</v>
      </c>
      <c r="E3823" t="s">
        <v>306</v>
      </c>
      <c r="F3823" s="42" t="s">
        <v>170</v>
      </c>
      <c r="H3823" s="211"/>
      <c r="I3823" s="211"/>
      <c r="J3823" s="211"/>
      <c r="K3823" s="211"/>
      <c r="L3823" s="211"/>
      <c r="M3823" s="211"/>
      <c r="N3823" s="211"/>
      <c r="O3823" s="211"/>
      <c r="P3823" s="211"/>
    </row>
    <row r="3824" spans="1:16" x14ac:dyDescent="0.25">
      <c r="A3824" s="189" t="s">
        <v>10222</v>
      </c>
      <c r="B3824" s="189" t="s">
        <v>10281</v>
      </c>
      <c r="C3824" s="189" t="s">
        <v>358</v>
      </c>
      <c r="D3824" t="s">
        <v>3262</v>
      </c>
      <c r="E3824" t="s">
        <v>3264</v>
      </c>
      <c r="F3824" s="42" t="s">
        <v>170</v>
      </c>
      <c r="H3824" s="211"/>
      <c r="I3824" s="211"/>
      <c r="J3824" s="211"/>
      <c r="K3824" s="211"/>
      <c r="L3824" s="211"/>
      <c r="M3824" s="211"/>
      <c r="N3824" s="211"/>
      <c r="O3824" s="211"/>
      <c r="P3824" s="211"/>
    </row>
    <row r="3825" spans="1:16" x14ac:dyDescent="0.25">
      <c r="A3825" s="189" t="s">
        <v>10222</v>
      </c>
      <c r="B3825" s="189" t="s">
        <v>10282</v>
      </c>
      <c r="C3825" s="189" t="s">
        <v>358</v>
      </c>
      <c r="D3825" t="s">
        <v>332</v>
      </c>
      <c r="E3825" t="s">
        <v>333</v>
      </c>
      <c r="F3825" s="42" t="s">
        <v>170</v>
      </c>
      <c r="H3825" s="211"/>
      <c r="I3825" s="211"/>
      <c r="J3825" s="211"/>
      <c r="K3825" s="211"/>
      <c r="L3825" s="211"/>
      <c r="M3825" s="211"/>
      <c r="N3825" s="211"/>
      <c r="O3825" s="211"/>
      <c r="P3825" s="211"/>
    </row>
    <row r="3826" spans="1:16" x14ac:dyDescent="0.25">
      <c r="A3826" s="189" t="s">
        <v>10222</v>
      </c>
      <c r="B3826" s="189" t="s">
        <v>10283</v>
      </c>
      <c r="C3826" s="189" t="s">
        <v>358</v>
      </c>
      <c r="D3826" t="s">
        <v>3811</v>
      </c>
      <c r="E3826" t="s">
        <v>3815</v>
      </c>
      <c r="F3826" s="42" t="s">
        <v>118</v>
      </c>
      <c r="H3826" s="211"/>
      <c r="I3826" s="211"/>
      <c r="J3826" s="211"/>
      <c r="K3826" s="211"/>
      <c r="L3826" s="211"/>
      <c r="M3826" s="211"/>
      <c r="N3826" s="211"/>
      <c r="O3826" s="211"/>
      <c r="P3826" s="211"/>
    </row>
    <row r="3827" spans="1:16" x14ac:dyDescent="0.25">
      <c r="A3827" s="189" t="s">
        <v>10222</v>
      </c>
      <c r="B3827" s="189" t="s">
        <v>10284</v>
      </c>
      <c r="C3827" s="189" t="s">
        <v>358</v>
      </c>
      <c r="D3827" t="s">
        <v>322</v>
      </c>
      <c r="E3827" t="s">
        <v>323</v>
      </c>
      <c r="F3827" s="42" t="s">
        <v>170</v>
      </c>
      <c r="H3827" s="211"/>
      <c r="I3827" s="211"/>
      <c r="J3827" s="211"/>
      <c r="K3827" s="211"/>
      <c r="L3827" s="211"/>
      <c r="M3827" s="211"/>
      <c r="N3827" s="211"/>
      <c r="O3827" s="211"/>
      <c r="P3827" s="211"/>
    </row>
    <row r="3828" spans="1:16" x14ac:dyDescent="0.25">
      <c r="A3828" s="189" t="s">
        <v>10222</v>
      </c>
      <c r="B3828" s="189" t="s">
        <v>10285</v>
      </c>
      <c r="C3828" s="189" t="s">
        <v>358</v>
      </c>
      <c r="D3828" t="s">
        <v>324</v>
      </c>
      <c r="E3828" t="s">
        <v>325</v>
      </c>
      <c r="F3828" s="42" t="s">
        <v>170</v>
      </c>
      <c r="H3828" s="211"/>
      <c r="I3828" s="211"/>
      <c r="J3828" s="211"/>
      <c r="K3828" s="211"/>
      <c r="L3828" s="211"/>
      <c r="M3828" s="211"/>
      <c r="N3828" s="211"/>
      <c r="O3828" s="211"/>
      <c r="P3828" s="211"/>
    </row>
    <row r="3829" spans="1:16" x14ac:dyDescent="0.25">
      <c r="A3829" s="189" t="s">
        <v>10222</v>
      </c>
      <c r="B3829" s="189" t="s">
        <v>10286</v>
      </c>
      <c r="C3829" s="189" t="s">
        <v>358</v>
      </c>
      <c r="D3829" t="s">
        <v>304</v>
      </c>
      <c r="E3829" t="s">
        <v>305</v>
      </c>
      <c r="F3829" s="42" t="s">
        <v>170</v>
      </c>
      <c r="H3829" s="211"/>
      <c r="I3829" s="211"/>
      <c r="J3829" s="211"/>
      <c r="K3829" s="211"/>
      <c r="L3829" s="211"/>
      <c r="M3829" s="211"/>
      <c r="N3829" s="211"/>
      <c r="O3829" s="211"/>
      <c r="P3829" s="211"/>
    </row>
    <row r="3830" spans="1:16" x14ac:dyDescent="0.25">
      <c r="A3830" s="189" t="s">
        <v>10222</v>
      </c>
      <c r="B3830" s="189" t="s">
        <v>10287</v>
      </c>
      <c r="C3830" s="189" t="s">
        <v>358</v>
      </c>
      <c r="D3830" t="s">
        <v>304</v>
      </c>
      <c r="E3830" t="s">
        <v>305</v>
      </c>
      <c r="F3830" s="42" t="s">
        <v>170</v>
      </c>
      <c r="H3830" s="211"/>
      <c r="I3830" s="211"/>
      <c r="J3830" s="211"/>
      <c r="K3830" s="211"/>
      <c r="L3830" s="211"/>
      <c r="M3830" s="211"/>
      <c r="N3830" s="211"/>
      <c r="O3830" s="211"/>
      <c r="P3830" s="211"/>
    </row>
    <row r="3831" spans="1:16" x14ac:dyDescent="0.25">
      <c r="A3831" s="189" t="s">
        <v>10222</v>
      </c>
      <c r="B3831" s="189" t="s">
        <v>10288</v>
      </c>
      <c r="C3831" s="189" t="s">
        <v>358</v>
      </c>
      <c r="D3831" t="s">
        <v>3719</v>
      </c>
      <c r="E3831" t="s">
        <v>3720</v>
      </c>
      <c r="F3831" s="42" t="s">
        <v>118</v>
      </c>
      <c r="H3831" s="211"/>
      <c r="I3831" s="211"/>
      <c r="J3831" s="211"/>
      <c r="K3831" s="211"/>
      <c r="L3831" s="211"/>
      <c r="M3831" s="211"/>
      <c r="N3831" s="211"/>
      <c r="O3831" s="211"/>
      <c r="P3831" s="211"/>
    </row>
    <row r="3832" spans="1:16" x14ac:dyDescent="0.25">
      <c r="A3832" s="189" t="s">
        <v>10222</v>
      </c>
      <c r="B3832" s="189" t="s">
        <v>10289</v>
      </c>
      <c r="C3832" s="189" t="s">
        <v>358</v>
      </c>
      <c r="D3832" t="s">
        <v>12886</v>
      </c>
      <c r="E3832" t="s">
        <v>12887</v>
      </c>
      <c r="F3832" s="42" t="s">
        <v>170</v>
      </c>
      <c r="H3832" s="211"/>
      <c r="I3832" s="211"/>
      <c r="J3832" s="211"/>
      <c r="K3832" s="211"/>
      <c r="L3832" s="211"/>
      <c r="M3832" s="211"/>
      <c r="N3832" s="211"/>
      <c r="O3832" s="211"/>
      <c r="P3832" s="211"/>
    </row>
    <row r="3833" spans="1:16" x14ac:dyDescent="0.25">
      <c r="A3833" s="189" t="s">
        <v>10222</v>
      </c>
      <c r="B3833" s="189" t="s">
        <v>10290</v>
      </c>
      <c r="C3833" s="189" t="s">
        <v>358</v>
      </c>
      <c r="D3833" t="s">
        <v>12886</v>
      </c>
      <c r="E3833" t="s">
        <v>12887</v>
      </c>
      <c r="F3833" s="42" t="s">
        <v>170</v>
      </c>
      <c r="H3833" s="211"/>
      <c r="I3833" s="211"/>
      <c r="J3833" s="211"/>
      <c r="K3833" s="211"/>
      <c r="L3833" s="211"/>
      <c r="M3833" s="211"/>
      <c r="N3833" s="211"/>
      <c r="O3833" s="211"/>
      <c r="P3833" s="211"/>
    </row>
    <row r="3834" spans="1:16" x14ac:dyDescent="0.25">
      <c r="A3834" s="189" t="s">
        <v>10222</v>
      </c>
      <c r="B3834" s="189" t="s">
        <v>10291</v>
      </c>
      <c r="C3834" s="189" t="s">
        <v>358</v>
      </c>
      <c r="D3834" t="s">
        <v>12890</v>
      </c>
      <c r="E3834" t="s">
        <v>1690</v>
      </c>
      <c r="F3834" s="42" t="s">
        <v>170</v>
      </c>
      <c r="H3834" s="211"/>
      <c r="I3834" s="211"/>
      <c r="J3834" s="211"/>
      <c r="K3834" s="211"/>
      <c r="L3834" s="211"/>
      <c r="M3834" s="211"/>
      <c r="N3834" s="211"/>
      <c r="O3834" s="211"/>
      <c r="P3834" s="211"/>
    </row>
    <row r="3835" spans="1:16" x14ac:dyDescent="0.25">
      <c r="A3835" s="189" t="s">
        <v>10222</v>
      </c>
      <c r="B3835" s="189" t="s">
        <v>10292</v>
      </c>
      <c r="C3835" s="189" t="s">
        <v>358</v>
      </c>
      <c r="D3835" t="s">
        <v>1655</v>
      </c>
      <c r="E3835" t="s">
        <v>1657</v>
      </c>
      <c r="F3835" s="42" t="s">
        <v>170</v>
      </c>
      <c r="H3835" s="211"/>
      <c r="I3835" s="211"/>
      <c r="J3835" s="211"/>
      <c r="K3835" s="211"/>
      <c r="L3835" s="211"/>
      <c r="M3835" s="211"/>
      <c r="N3835" s="211"/>
      <c r="O3835" s="211"/>
      <c r="P3835" s="211"/>
    </row>
    <row r="3836" spans="1:16" x14ac:dyDescent="0.25">
      <c r="A3836" s="189" t="s">
        <v>10293</v>
      </c>
      <c r="B3836" s="189" t="s">
        <v>10294</v>
      </c>
      <c r="C3836" s="189" t="s">
        <v>358</v>
      </c>
      <c r="D3836" t="s">
        <v>6093</v>
      </c>
      <c r="E3836" t="s">
        <v>6094</v>
      </c>
      <c r="F3836" s="42" t="s">
        <v>170</v>
      </c>
      <c r="H3836" s="211"/>
      <c r="I3836" s="211"/>
      <c r="J3836" s="211"/>
      <c r="K3836" s="211"/>
      <c r="L3836" s="211"/>
      <c r="M3836" s="211"/>
      <c r="N3836" s="211"/>
      <c r="O3836" s="211"/>
      <c r="P3836" s="211"/>
    </row>
    <row r="3837" spans="1:16" x14ac:dyDescent="0.25">
      <c r="A3837" s="189" t="s">
        <v>10293</v>
      </c>
      <c r="B3837" s="189" t="s">
        <v>10295</v>
      </c>
      <c r="C3837" s="189" t="s">
        <v>358</v>
      </c>
      <c r="D3837" t="s">
        <v>328</v>
      </c>
      <c r="E3837" t="s">
        <v>329</v>
      </c>
      <c r="F3837" s="42" t="s">
        <v>170</v>
      </c>
      <c r="H3837" s="211"/>
      <c r="I3837" s="211"/>
      <c r="J3837" s="211"/>
      <c r="K3837" s="211"/>
      <c r="L3837" s="211"/>
      <c r="M3837" s="211"/>
      <c r="N3837" s="211"/>
      <c r="O3837" s="211"/>
      <c r="P3837" s="211"/>
    </row>
    <row r="3838" spans="1:16" x14ac:dyDescent="0.25">
      <c r="A3838" s="189" t="s">
        <v>10293</v>
      </c>
      <c r="B3838" s="189" t="s">
        <v>10296</v>
      </c>
      <c r="C3838" s="189" t="s">
        <v>358</v>
      </c>
      <c r="D3838" t="s">
        <v>301</v>
      </c>
      <c r="E3838" t="s">
        <v>307</v>
      </c>
      <c r="F3838" s="42" t="s">
        <v>170</v>
      </c>
      <c r="H3838" s="211"/>
      <c r="I3838" s="211"/>
      <c r="J3838" s="211"/>
      <c r="K3838" s="211"/>
      <c r="L3838" s="211"/>
      <c r="M3838" s="211"/>
      <c r="N3838" s="211"/>
      <c r="O3838" s="211"/>
      <c r="P3838" s="211"/>
    </row>
    <row r="3839" spans="1:16" x14ac:dyDescent="0.25">
      <c r="A3839" s="189" t="s">
        <v>10293</v>
      </c>
      <c r="B3839" s="189" t="s">
        <v>10297</v>
      </c>
      <c r="C3839" s="189" t="s">
        <v>358</v>
      </c>
      <c r="D3839" t="s">
        <v>343</v>
      </c>
      <c r="E3839" t="s">
        <v>6106</v>
      </c>
      <c r="F3839" s="42" t="s">
        <v>170</v>
      </c>
      <c r="H3839" s="211"/>
      <c r="I3839" s="211"/>
      <c r="J3839" s="211"/>
      <c r="K3839" s="211"/>
      <c r="L3839" s="211"/>
      <c r="M3839" s="211"/>
      <c r="N3839" s="211"/>
      <c r="O3839" s="211"/>
      <c r="P3839" s="211"/>
    </row>
    <row r="3840" spans="1:16" x14ac:dyDescent="0.25">
      <c r="A3840" s="189" t="s">
        <v>10293</v>
      </c>
      <c r="B3840" s="189" t="s">
        <v>10298</v>
      </c>
      <c r="C3840" s="189" t="s">
        <v>358</v>
      </c>
      <c r="D3840" t="s">
        <v>294</v>
      </c>
      <c r="E3840" t="s">
        <v>351</v>
      </c>
      <c r="F3840" s="42" t="s">
        <v>170</v>
      </c>
      <c r="H3840" s="211"/>
      <c r="I3840" s="211"/>
      <c r="J3840" s="211"/>
      <c r="K3840" s="211"/>
      <c r="L3840" s="211"/>
      <c r="M3840" s="211"/>
      <c r="N3840" s="211"/>
      <c r="O3840" s="211"/>
      <c r="P3840" s="211"/>
    </row>
    <row r="3841" spans="1:16" x14ac:dyDescent="0.25">
      <c r="A3841" s="189" t="s">
        <v>10293</v>
      </c>
      <c r="B3841" s="189" t="s">
        <v>10299</v>
      </c>
      <c r="C3841" s="189" t="s">
        <v>358</v>
      </c>
      <c r="D3841" t="s">
        <v>294</v>
      </c>
      <c r="E3841" t="s">
        <v>351</v>
      </c>
      <c r="F3841" s="42" t="s">
        <v>170</v>
      </c>
      <c r="H3841" s="211"/>
      <c r="I3841" s="211"/>
      <c r="J3841" s="211"/>
      <c r="K3841" s="211"/>
      <c r="L3841" s="211"/>
      <c r="M3841" s="211"/>
      <c r="N3841" s="211"/>
      <c r="O3841" s="211"/>
      <c r="P3841" s="211"/>
    </row>
    <row r="3842" spans="1:16" x14ac:dyDescent="0.25">
      <c r="A3842" s="189" t="s">
        <v>10293</v>
      </c>
      <c r="B3842" s="189" t="s">
        <v>10300</v>
      </c>
      <c r="C3842" s="189" t="s">
        <v>358</v>
      </c>
      <c r="D3842" t="s">
        <v>294</v>
      </c>
      <c r="E3842" t="s">
        <v>351</v>
      </c>
      <c r="F3842" s="42" t="s">
        <v>170</v>
      </c>
      <c r="H3842" s="211"/>
      <c r="I3842" s="211"/>
      <c r="J3842" s="211"/>
      <c r="K3842" s="211"/>
      <c r="L3842" s="211"/>
      <c r="M3842" s="211"/>
      <c r="N3842" s="211"/>
      <c r="O3842" s="211"/>
      <c r="P3842" s="211"/>
    </row>
    <row r="3843" spans="1:16" x14ac:dyDescent="0.25">
      <c r="A3843" s="189" t="s">
        <v>10293</v>
      </c>
      <c r="B3843" s="189" t="s">
        <v>10301</v>
      </c>
      <c r="C3843" s="189" t="s">
        <v>358</v>
      </c>
      <c r="D3843" t="s">
        <v>294</v>
      </c>
      <c r="E3843" t="s">
        <v>351</v>
      </c>
      <c r="F3843" s="42" t="s">
        <v>170</v>
      </c>
      <c r="H3843" s="211"/>
      <c r="I3843" s="211"/>
      <c r="J3843" s="211"/>
      <c r="K3843" s="211"/>
      <c r="L3843" s="211"/>
      <c r="M3843" s="211"/>
      <c r="N3843" s="211"/>
      <c r="O3843" s="211"/>
      <c r="P3843" s="211"/>
    </row>
    <row r="3844" spans="1:16" x14ac:dyDescent="0.25">
      <c r="A3844" s="189" t="s">
        <v>10293</v>
      </c>
      <c r="B3844" s="189" t="s">
        <v>10302</v>
      </c>
      <c r="C3844" s="189" t="s">
        <v>358</v>
      </c>
      <c r="D3844" t="s">
        <v>339</v>
      </c>
      <c r="E3844" t="s">
        <v>340</v>
      </c>
      <c r="F3844" s="42" t="s">
        <v>170</v>
      </c>
      <c r="H3844" s="211"/>
      <c r="I3844" s="211"/>
      <c r="J3844" s="211"/>
      <c r="K3844" s="211"/>
      <c r="L3844" s="211"/>
      <c r="M3844" s="211"/>
      <c r="N3844" s="211"/>
      <c r="O3844" s="211"/>
      <c r="P3844" s="211"/>
    </row>
    <row r="3845" spans="1:16" x14ac:dyDescent="0.25">
      <c r="A3845" s="189" t="s">
        <v>10293</v>
      </c>
      <c r="B3845" s="189" t="s">
        <v>10303</v>
      </c>
      <c r="C3845" s="189" t="s">
        <v>358</v>
      </c>
      <c r="D3845" t="s">
        <v>339</v>
      </c>
      <c r="E3845" t="s">
        <v>340</v>
      </c>
      <c r="F3845" s="42" t="s">
        <v>170</v>
      </c>
      <c r="H3845" s="211"/>
      <c r="I3845" s="211"/>
      <c r="J3845" s="211"/>
      <c r="K3845" s="211"/>
      <c r="L3845" s="211"/>
      <c r="M3845" s="211"/>
      <c r="N3845" s="211"/>
      <c r="O3845" s="211"/>
      <c r="P3845" s="211"/>
    </row>
    <row r="3846" spans="1:16" x14ac:dyDescent="0.25">
      <c r="A3846" s="189" t="s">
        <v>10293</v>
      </c>
      <c r="B3846" s="189" t="s">
        <v>10304</v>
      </c>
      <c r="C3846" s="189" t="s">
        <v>358</v>
      </c>
      <c r="D3846" t="s">
        <v>339</v>
      </c>
      <c r="E3846" t="s">
        <v>340</v>
      </c>
      <c r="F3846" s="42" t="s">
        <v>170</v>
      </c>
      <c r="H3846" s="211"/>
      <c r="I3846" s="211"/>
      <c r="J3846" s="211"/>
      <c r="K3846" s="211"/>
      <c r="L3846" s="211"/>
      <c r="M3846" s="211"/>
      <c r="N3846" s="211"/>
      <c r="O3846" s="211"/>
      <c r="P3846" s="211"/>
    </row>
    <row r="3847" spans="1:16" x14ac:dyDescent="0.25">
      <c r="A3847" s="189" t="s">
        <v>10293</v>
      </c>
      <c r="B3847" s="189" t="s">
        <v>10305</v>
      </c>
      <c r="C3847" s="189" t="s">
        <v>358</v>
      </c>
      <c r="D3847" t="s">
        <v>343</v>
      </c>
      <c r="E3847" t="s">
        <v>6106</v>
      </c>
      <c r="F3847" s="42" t="s">
        <v>170</v>
      </c>
      <c r="H3847" s="211"/>
      <c r="I3847" s="211"/>
      <c r="J3847" s="211"/>
      <c r="K3847" s="211"/>
      <c r="L3847" s="211"/>
      <c r="M3847" s="211"/>
      <c r="N3847" s="211"/>
      <c r="O3847" s="211"/>
      <c r="P3847" s="211"/>
    </row>
    <row r="3848" spans="1:16" x14ac:dyDescent="0.25">
      <c r="A3848" s="189" t="s">
        <v>10293</v>
      </c>
      <c r="B3848" s="189" t="s">
        <v>10306</v>
      </c>
      <c r="C3848" s="189" t="s">
        <v>358</v>
      </c>
      <c r="D3848" t="s">
        <v>328</v>
      </c>
      <c r="E3848" t="s">
        <v>349</v>
      </c>
      <c r="F3848" s="42" t="s">
        <v>170</v>
      </c>
      <c r="H3848" s="211"/>
      <c r="I3848" s="211"/>
      <c r="J3848" s="211"/>
      <c r="K3848" s="211"/>
      <c r="L3848" s="211"/>
      <c r="M3848" s="211"/>
      <c r="N3848" s="211"/>
      <c r="O3848" s="211"/>
      <c r="P3848" s="211"/>
    </row>
    <row r="3849" spans="1:16" x14ac:dyDescent="0.25">
      <c r="A3849" s="189" t="s">
        <v>10293</v>
      </c>
      <c r="B3849" s="189" t="s">
        <v>10307</v>
      </c>
      <c r="C3849" s="189" t="s">
        <v>358</v>
      </c>
      <c r="D3849" t="s">
        <v>301</v>
      </c>
      <c r="E3849" t="s">
        <v>307</v>
      </c>
      <c r="F3849" s="42" t="s">
        <v>170</v>
      </c>
      <c r="H3849" s="211"/>
      <c r="I3849" s="211"/>
      <c r="J3849" s="211"/>
      <c r="K3849" s="211"/>
      <c r="L3849" s="211"/>
      <c r="M3849" s="211"/>
      <c r="N3849" s="211"/>
      <c r="O3849" s="211"/>
      <c r="P3849" s="211"/>
    </row>
    <row r="3850" spans="1:16" x14ac:dyDescent="0.25">
      <c r="A3850" s="189" t="s">
        <v>10293</v>
      </c>
      <c r="B3850" s="189" t="s">
        <v>10308</v>
      </c>
      <c r="C3850" s="189" t="s">
        <v>358</v>
      </c>
      <c r="D3850" t="s">
        <v>339</v>
      </c>
      <c r="E3850" t="s">
        <v>340</v>
      </c>
      <c r="F3850" s="42" t="s">
        <v>170</v>
      </c>
      <c r="H3850" s="211"/>
      <c r="I3850" s="211"/>
      <c r="J3850" s="211"/>
      <c r="K3850" s="211"/>
      <c r="L3850" s="211"/>
      <c r="M3850" s="211"/>
      <c r="N3850" s="211"/>
      <c r="O3850" s="211"/>
      <c r="P3850" s="211"/>
    </row>
    <row r="3851" spans="1:16" x14ac:dyDescent="0.25">
      <c r="A3851" s="189" t="s">
        <v>10293</v>
      </c>
      <c r="B3851" s="189" t="s">
        <v>10309</v>
      </c>
      <c r="C3851" s="189" t="s">
        <v>358</v>
      </c>
      <c r="D3851" t="s">
        <v>339</v>
      </c>
      <c r="E3851" t="s">
        <v>340</v>
      </c>
      <c r="F3851" s="42" t="s">
        <v>170</v>
      </c>
      <c r="H3851" s="211"/>
      <c r="I3851" s="211"/>
      <c r="J3851" s="211"/>
      <c r="K3851" s="211"/>
      <c r="L3851" s="211"/>
      <c r="M3851" s="211"/>
      <c r="N3851" s="211"/>
      <c r="O3851" s="211"/>
      <c r="P3851" s="211"/>
    </row>
    <row r="3852" spans="1:16" x14ac:dyDescent="0.25">
      <c r="A3852" s="189" t="s">
        <v>10293</v>
      </c>
      <c r="B3852" s="189" t="s">
        <v>10310</v>
      </c>
      <c r="C3852" s="189" t="s">
        <v>358</v>
      </c>
      <c r="D3852" t="s">
        <v>301</v>
      </c>
      <c r="E3852" t="s">
        <v>307</v>
      </c>
      <c r="F3852" s="42" t="s">
        <v>170</v>
      </c>
      <c r="H3852" s="211"/>
      <c r="I3852" s="211"/>
      <c r="J3852" s="211"/>
      <c r="K3852" s="211"/>
      <c r="L3852" s="211"/>
      <c r="M3852" s="211"/>
      <c r="N3852" s="211"/>
      <c r="O3852" s="211"/>
      <c r="P3852" s="211"/>
    </row>
    <row r="3853" spans="1:16" x14ac:dyDescent="0.25">
      <c r="A3853" s="189" t="s">
        <v>10293</v>
      </c>
      <c r="B3853" s="189" t="s">
        <v>10311</v>
      </c>
      <c r="C3853" s="189" t="s">
        <v>358</v>
      </c>
      <c r="D3853" t="s">
        <v>343</v>
      </c>
      <c r="E3853" t="s">
        <v>6106</v>
      </c>
      <c r="F3853" s="42" t="s">
        <v>170</v>
      </c>
      <c r="H3853" s="211"/>
      <c r="I3853" s="211"/>
      <c r="J3853" s="211"/>
      <c r="K3853" s="211"/>
      <c r="L3853" s="211"/>
      <c r="M3853" s="211"/>
      <c r="N3853" s="211"/>
      <c r="O3853" s="211"/>
      <c r="P3853" s="211"/>
    </row>
    <row r="3854" spans="1:16" x14ac:dyDescent="0.25">
      <c r="A3854" s="189" t="s">
        <v>10293</v>
      </c>
      <c r="B3854" s="189" t="s">
        <v>10312</v>
      </c>
      <c r="C3854" s="189" t="s">
        <v>358</v>
      </c>
      <c r="D3854" t="s">
        <v>339</v>
      </c>
      <c r="E3854" t="s">
        <v>340</v>
      </c>
      <c r="F3854" s="42" t="s">
        <v>170</v>
      </c>
      <c r="H3854" s="211"/>
      <c r="I3854" s="211"/>
      <c r="J3854" s="211"/>
      <c r="K3854" s="211"/>
      <c r="L3854" s="211"/>
      <c r="M3854" s="211"/>
      <c r="N3854" s="211"/>
      <c r="O3854" s="211"/>
      <c r="P3854" s="211"/>
    </row>
    <row r="3855" spans="1:16" x14ac:dyDescent="0.25">
      <c r="A3855" s="189" t="s">
        <v>10293</v>
      </c>
      <c r="B3855" s="189" t="s">
        <v>10313</v>
      </c>
      <c r="C3855" s="189" t="s">
        <v>358</v>
      </c>
      <c r="D3855" t="s">
        <v>301</v>
      </c>
      <c r="E3855" t="s">
        <v>307</v>
      </c>
      <c r="F3855" s="42" t="s">
        <v>170</v>
      </c>
      <c r="H3855" s="211"/>
      <c r="I3855" s="211"/>
      <c r="J3855" s="211"/>
      <c r="K3855" s="211"/>
      <c r="L3855" s="211"/>
      <c r="M3855" s="211"/>
      <c r="N3855" s="211"/>
      <c r="O3855" s="211"/>
      <c r="P3855" s="211"/>
    </row>
    <row r="3856" spans="1:16" x14ac:dyDescent="0.25">
      <c r="A3856" s="189" t="s">
        <v>10293</v>
      </c>
      <c r="B3856" s="189" t="s">
        <v>10314</v>
      </c>
      <c r="C3856" s="189" t="s">
        <v>358</v>
      </c>
      <c r="D3856" t="s">
        <v>292</v>
      </c>
      <c r="E3856" t="s">
        <v>350</v>
      </c>
      <c r="F3856" s="42" t="s">
        <v>170</v>
      </c>
      <c r="H3856" s="211"/>
      <c r="I3856" s="211"/>
      <c r="J3856" s="211"/>
      <c r="K3856" s="211"/>
      <c r="L3856" s="211"/>
      <c r="M3856" s="211"/>
      <c r="N3856" s="211"/>
      <c r="O3856" s="211"/>
      <c r="P3856" s="211"/>
    </row>
    <row r="3857" spans="1:16" x14ac:dyDescent="0.25">
      <c r="A3857" s="189" t="s">
        <v>10293</v>
      </c>
      <c r="B3857" s="189" t="s">
        <v>10315</v>
      </c>
      <c r="C3857" s="189" t="s">
        <v>358</v>
      </c>
      <c r="D3857" t="s">
        <v>328</v>
      </c>
      <c r="E3857" t="s">
        <v>349</v>
      </c>
      <c r="F3857" s="42" t="s">
        <v>170</v>
      </c>
      <c r="H3857" s="211"/>
      <c r="I3857" s="211"/>
      <c r="J3857" s="211"/>
      <c r="K3857" s="211"/>
      <c r="L3857" s="211"/>
      <c r="M3857" s="211"/>
      <c r="N3857" s="211"/>
      <c r="O3857" s="211"/>
      <c r="P3857" s="211"/>
    </row>
    <row r="3858" spans="1:16" x14ac:dyDescent="0.25">
      <c r="A3858" s="189" t="s">
        <v>10293</v>
      </c>
      <c r="B3858" s="189" t="s">
        <v>10316</v>
      </c>
      <c r="C3858" s="189" t="s">
        <v>358</v>
      </c>
      <c r="D3858" t="s">
        <v>328</v>
      </c>
      <c r="E3858" t="s">
        <v>349</v>
      </c>
      <c r="F3858" s="42" t="s">
        <v>170</v>
      </c>
      <c r="H3858" s="211"/>
      <c r="I3858" s="211"/>
      <c r="J3858" s="211"/>
      <c r="K3858" s="211"/>
      <c r="L3858" s="211"/>
      <c r="M3858" s="211"/>
      <c r="N3858" s="211"/>
      <c r="O3858" s="211"/>
      <c r="P3858" s="211"/>
    </row>
    <row r="3859" spans="1:16" x14ac:dyDescent="0.25">
      <c r="A3859" s="189" t="s">
        <v>10293</v>
      </c>
      <c r="B3859" s="189" t="s">
        <v>10317</v>
      </c>
      <c r="C3859" s="189" t="s">
        <v>358</v>
      </c>
      <c r="D3859" t="s">
        <v>367</v>
      </c>
      <c r="E3859" t="s">
        <v>368</v>
      </c>
      <c r="F3859" s="42" t="s">
        <v>170</v>
      </c>
      <c r="H3859" s="211"/>
      <c r="I3859" s="211"/>
      <c r="J3859" s="211"/>
      <c r="K3859" s="211"/>
      <c r="L3859" s="211"/>
      <c r="M3859" s="211"/>
      <c r="N3859" s="211"/>
      <c r="O3859" s="211"/>
      <c r="P3859" s="211"/>
    </row>
    <row r="3860" spans="1:16" x14ac:dyDescent="0.25">
      <c r="A3860" s="189" t="s">
        <v>10293</v>
      </c>
      <c r="B3860" s="189" t="s">
        <v>10318</v>
      </c>
      <c r="C3860" s="189" t="s">
        <v>358</v>
      </c>
      <c r="D3860" t="s">
        <v>328</v>
      </c>
      <c r="E3860" t="s">
        <v>349</v>
      </c>
      <c r="F3860" s="42" t="s">
        <v>170</v>
      </c>
      <c r="H3860" s="211"/>
      <c r="I3860" s="211"/>
      <c r="J3860" s="211"/>
      <c r="K3860" s="211"/>
      <c r="L3860" s="211"/>
      <c r="M3860" s="211"/>
      <c r="N3860" s="211"/>
      <c r="O3860" s="211"/>
      <c r="P3860" s="211"/>
    </row>
    <row r="3861" spans="1:16" x14ac:dyDescent="0.25">
      <c r="A3861" s="189" t="s">
        <v>10293</v>
      </c>
      <c r="B3861" s="189" t="s">
        <v>10319</v>
      </c>
      <c r="C3861" s="189" t="s">
        <v>358</v>
      </c>
      <c r="D3861" t="s">
        <v>328</v>
      </c>
      <c r="E3861" t="s">
        <v>349</v>
      </c>
      <c r="F3861" s="42" t="s">
        <v>170</v>
      </c>
      <c r="H3861" s="211"/>
      <c r="I3861" s="211"/>
      <c r="J3861" s="211"/>
      <c r="K3861" s="211"/>
      <c r="L3861" s="211"/>
      <c r="M3861" s="211"/>
      <c r="N3861" s="211"/>
      <c r="O3861" s="211"/>
      <c r="P3861" s="211"/>
    </row>
    <row r="3862" spans="1:16" x14ac:dyDescent="0.25">
      <c r="A3862" s="189" t="s">
        <v>10293</v>
      </c>
      <c r="B3862" s="189" t="s">
        <v>10320</v>
      </c>
      <c r="C3862" s="189" t="s">
        <v>358</v>
      </c>
      <c r="D3862" t="s">
        <v>301</v>
      </c>
      <c r="E3862" t="s">
        <v>307</v>
      </c>
      <c r="F3862" s="42" t="s">
        <v>170</v>
      </c>
      <c r="H3862" s="211"/>
      <c r="I3862" s="211"/>
      <c r="J3862" s="211"/>
      <c r="K3862" s="211"/>
      <c r="L3862" s="211"/>
      <c r="M3862" s="211"/>
      <c r="N3862" s="211"/>
      <c r="O3862" s="211"/>
      <c r="P3862" s="211"/>
    </row>
    <row r="3863" spans="1:16" x14ac:dyDescent="0.25">
      <c r="A3863" s="189" t="s">
        <v>10293</v>
      </c>
      <c r="B3863" s="189" t="s">
        <v>10321</v>
      </c>
      <c r="C3863" s="189" t="s">
        <v>358</v>
      </c>
      <c r="D3863" t="s">
        <v>328</v>
      </c>
      <c r="E3863" t="s">
        <v>349</v>
      </c>
      <c r="F3863" s="42" t="s">
        <v>170</v>
      </c>
      <c r="H3863" s="211"/>
      <c r="I3863" s="211"/>
      <c r="J3863" s="211"/>
      <c r="K3863" s="211"/>
      <c r="L3863" s="211"/>
      <c r="M3863" s="211"/>
      <c r="N3863" s="211"/>
      <c r="O3863" s="211"/>
      <c r="P3863" s="211"/>
    </row>
    <row r="3864" spans="1:16" x14ac:dyDescent="0.25">
      <c r="A3864" s="189" t="s">
        <v>10293</v>
      </c>
      <c r="B3864" s="189" t="s">
        <v>10322</v>
      </c>
      <c r="C3864" s="189" t="s">
        <v>358</v>
      </c>
      <c r="D3864" t="s">
        <v>328</v>
      </c>
      <c r="E3864" t="s">
        <v>349</v>
      </c>
      <c r="F3864" s="42" t="s">
        <v>170</v>
      </c>
      <c r="H3864" s="211"/>
      <c r="I3864" s="211"/>
      <c r="J3864" s="211"/>
      <c r="K3864" s="211"/>
      <c r="L3864" s="211"/>
      <c r="M3864" s="211"/>
      <c r="N3864" s="211"/>
      <c r="O3864" s="211"/>
      <c r="P3864" s="211"/>
    </row>
    <row r="3865" spans="1:16" x14ac:dyDescent="0.25">
      <c r="A3865" s="189" t="s">
        <v>10293</v>
      </c>
      <c r="B3865" s="189" t="s">
        <v>10323</v>
      </c>
      <c r="C3865" s="189" t="s">
        <v>358</v>
      </c>
      <c r="D3865" t="s">
        <v>328</v>
      </c>
      <c r="E3865" t="s">
        <v>349</v>
      </c>
      <c r="F3865" s="42" t="s">
        <v>170</v>
      </c>
      <c r="H3865" s="211"/>
      <c r="I3865" s="211"/>
      <c r="J3865" s="211"/>
      <c r="K3865" s="211"/>
      <c r="L3865" s="211"/>
      <c r="M3865" s="211"/>
      <c r="N3865" s="211"/>
      <c r="O3865" s="211"/>
      <c r="P3865" s="211"/>
    </row>
    <row r="3866" spans="1:16" x14ac:dyDescent="0.25">
      <c r="A3866" s="189" t="s">
        <v>10293</v>
      </c>
      <c r="B3866" s="189" t="s">
        <v>10324</v>
      </c>
      <c r="C3866" s="189" t="s">
        <v>358</v>
      </c>
      <c r="D3866" t="s">
        <v>296</v>
      </c>
      <c r="E3866" t="s">
        <v>297</v>
      </c>
      <c r="F3866" s="42" t="s">
        <v>170</v>
      </c>
      <c r="H3866" s="211"/>
      <c r="I3866" s="211"/>
      <c r="J3866" s="211"/>
      <c r="K3866" s="211"/>
      <c r="L3866" s="211"/>
      <c r="M3866" s="211"/>
      <c r="N3866" s="211"/>
      <c r="O3866" s="211"/>
      <c r="P3866" s="211"/>
    </row>
    <row r="3867" spans="1:16" x14ac:dyDescent="0.25">
      <c r="A3867" s="189" t="s">
        <v>10293</v>
      </c>
      <c r="B3867" s="189" t="s">
        <v>10325</v>
      </c>
      <c r="C3867" s="189" t="s">
        <v>358</v>
      </c>
      <c r="D3867" t="s">
        <v>328</v>
      </c>
      <c r="E3867" t="s">
        <v>349</v>
      </c>
      <c r="F3867" s="42" t="s">
        <v>170</v>
      </c>
      <c r="H3867" s="211"/>
      <c r="I3867" s="211"/>
      <c r="J3867" s="211"/>
      <c r="K3867" s="211"/>
      <c r="L3867" s="211"/>
      <c r="M3867" s="211"/>
      <c r="N3867" s="211"/>
      <c r="O3867" s="211"/>
      <c r="P3867" s="211"/>
    </row>
    <row r="3868" spans="1:16" x14ac:dyDescent="0.25">
      <c r="A3868" s="189" t="s">
        <v>10293</v>
      </c>
      <c r="B3868" s="189" t="s">
        <v>10326</v>
      </c>
      <c r="C3868" s="189" t="s">
        <v>358</v>
      </c>
      <c r="D3868" t="s">
        <v>328</v>
      </c>
      <c r="E3868" t="s">
        <v>349</v>
      </c>
      <c r="F3868" s="42" t="s">
        <v>170</v>
      </c>
      <c r="H3868" s="211"/>
      <c r="I3868" s="211"/>
      <c r="J3868" s="211"/>
      <c r="K3868" s="211"/>
      <c r="L3868" s="211"/>
      <c r="M3868" s="211"/>
      <c r="N3868" s="211"/>
      <c r="O3868" s="211"/>
      <c r="P3868" s="211"/>
    </row>
    <row r="3869" spans="1:16" x14ac:dyDescent="0.25">
      <c r="A3869" s="189" t="s">
        <v>10293</v>
      </c>
      <c r="B3869" s="189" t="s">
        <v>10327</v>
      </c>
      <c r="C3869" s="189" t="s">
        <v>358</v>
      </c>
      <c r="D3869" t="s">
        <v>301</v>
      </c>
      <c r="E3869" t="s">
        <v>307</v>
      </c>
      <c r="F3869" s="42" t="s">
        <v>170</v>
      </c>
      <c r="H3869" s="211"/>
      <c r="I3869" s="211"/>
      <c r="J3869" s="211"/>
      <c r="K3869" s="211"/>
      <c r="L3869" s="211"/>
      <c r="M3869" s="211"/>
      <c r="N3869" s="211"/>
      <c r="O3869" s="211"/>
      <c r="P3869" s="211"/>
    </row>
    <row r="3870" spans="1:16" x14ac:dyDescent="0.25">
      <c r="A3870" s="189" t="s">
        <v>10293</v>
      </c>
      <c r="B3870" s="189" t="s">
        <v>10328</v>
      </c>
      <c r="C3870" s="189" t="s">
        <v>358</v>
      </c>
      <c r="D3870" t="s">
        <v>328</v>
      </c>
      <c r="E3870" t="s">
        <v>349</v>
      </c>
      <c r="F3870" s="42" t="s">
        <v>170</v>
      </c>
      <c r="H3870" s="211"/>
      <c r="I3870" s="211"/>
      <c r="J3870" s="211"/>
      <c r="K3870" s="211"/>
      <c r="L3870" s="211"/>
      <c r="M3870" s="211"/>
      <c r="N3870" s="211"/>
      <c r="O3870" s="211"/>
      <c r="P3870" s="211"/>
    </row>
    <row r="3871" spans="1:16" x14ac:dyDescent="0.25">
      <c r="A3871" s="189" t="s">
        <v>10293</v>
      </c>
      <c r="B3871" s="189" t="s">
        <v>10329</v>
      </c>
      <c r="C3871" s="189" t="s">
        <v>358</v>
      </c>
      <c r="D3871" t="s">
        <v>328</v>
      </c>
      <c r="E3871" t="s">
        <v>349</v>
      </c>
      <c r="F3871" s="42" t="s">
        <v>170</v>
      </c>
      <c r="H3871" s="211"/>
      <c r="I3871" s="211"/>
      <c r="J3871" s="211"/>
      <c r="K3871" s="211"/>
      <c r="L3871" s="211"/>
      <c r="M3871" s="211"/>
      <c r="N3871" s="211"/>
      <c r="O3871" s="211"/>
      <c r="P3871" s="211"/>
    </row>
    <row r="3872" spans="1:16" x14ac:dyDescent="0.25">
      <c r="A3872" s="189" t="s">
        <v>10293</v>
      </c>
      <c r="B3872" s="189" t="s">
        <v>10330</v>
      </c>
      <c r="C3872" s="189" t="s">
        <v>358</v>
      </c>
      <c r="D3872" t="s">
        <v>328</v>
      </c>
      <c r="E3872" t="s">
        <v>349</v>
      </c>
      <c r="F3872" s="42" t="s">
        <v>170</v>
      </c>
      <c r="H3872" s="211"/>
      <c r="I3872" s="211"/>
      <c r="J3872" s="211"/>
      <c r="K3872" s="211"/>
      <c r="L3872" s="211"/>
      <c r="M3872" s="211"/>
      <c r="N3872" s="211"/>
      <c r="O3872" s="211"/>
      <c r="P3872" s="211"/>
    </row>
    <row r="3873" spans="1:16" x14ac:dyDescent="0.25">
      <c r="A3873" s="189" t="s">
        <v>10293</v>
      </c>
      <c r="B3873" s="189" t="s">
        <v>10331</v>
      </c>
      <c r="C3873" s="189" t="s">
        <v>358</v>
      </c>
      <c r="D3873" t="s">
        <v>301</v>
      </c>
      <c r="E3873" t="s">
        <v>307</v>
      </c>
      <c r="F3873" s="42" t="s">
        <v>170</v>
      </c>
      <c r="H3873" s="211"/>
      <c r="I3873" s="211"/>
      <c r="J3873" s="211"/>
      <c r="K3873" s="211"/>
      <c r="L3873" s="211"/>
      <c r="M3873" s="211"/>
      <c r="N3873" s="211"/>
      <c r="O3873" s="211"/>
      <c r="P3873" s="211"/>
    </row>
    <row r="3874" spans="1:16" x14ac:dyDescent="0.25">
      <c r="A3874" s="189" t="s">
        <v>10293</v>
      </c>
      <c r="B3874" s="189" t="s">
        <v>10332</v>
      </c>
      <c r="C3874" s="189" t="s">
        <v>358</v>
      </c>
      <c r="D3874" t="s">
        <v>328</v>
      </c>
      <c r="E3874" t="s">
        <v>349</v>
      </c>
      <c r="F3874" s="42" t="s">
        <v>170</v>
      </c>
      <c r="H3874" s="211"/>
      <c r="I3874" s="211"/>
      <c r="J3874" s="211"/>
      <c r="K3874" s="211"/>
      <c r="L3874" s="211"/>
      <c r="M3874" s="211"/>
      <c r="N3874" s="211"/>
      <c r="O3874" s="211"/>
      <c r="P3874" s="211"/>
    </row>
    <row r="3875" spans="1:16" x14ac:dyDescent="0.25">
      <c r="A3875" s="189" t="s">
        <v>10293</v>
      </c>
      <c r="B3875" s="189" t="s">
        <v>10333</v>
      </c>
      <c r="C3875" s="189" t="s">
        <v>358</v>
      </c>
      <c r="D3875" t="s">
        <v>367</v>
      </c>
      <c r="E3875" t="s">
        <v>368</v>
      </c>
      <c r="F3875" s="42" t="s">
        <v>170</v>
      </c>
      <c r="H3875" s="211"/>
      <c r="I3875" s="211"/>
      <c r="J3875" s="211"/>
      <c r="K3875" s="211"/>
      <c r="L3875" s="211"/>
      <c r="M3875" s="211"/>
      <c r="N3875" s="211"/>
      <c r="O3875" s="211"/>
      <c r="P3875" s="211"/>
    </row>
    <row r="3876" spans="1:16" x14ac:dyDescent="0.25">
      <c r="A3876" s="189" t="s">
        <v>10293</v>
      </c>
      <c r="B3876" s="189" t="s">
        <v>10334</v>
      </c>
      <c r="C3876" s="189" t="s">
        <v>358</v>
      </c>
      <c r="D3876" t="s">
        <v>301</v>
      </c>
      <c r="E3876" t="s">
        <v>307</v>
      </c>
      <c r="F3876" s="42" t="s">
        <v>170</v>
      </c>
      <c r="H3876" s="211"/>
      <c r="I3876" s="211"/>
      <c r="J3876" s="211"/>
      <c r="K3876" s="211"/>
      <c r="L3876" s="211"/>
      <c r="M3876" s="211"/>
      <c r="N3876" s="211"/>
      <c r="O3876" s="211"/>
      <c r="P3876" s="211"/>
    </row>
    <row r="3877" spans="1:16" x14ac:dyDescent="0.25">
      <c r="A3877" s="189" t="s">
        <v>10293</v>
      </c>
      <c r="B3877" s="189" t="s">
        <v>10335</v>
      </c>
      <c r="C3877" s="189" t="s">
        <v>358</v>
      </c>
      <c r="D3877" t="s">
        <v>339</v>
      </c>
      <c r="E3877" t="s">
        <v>340</v>
      </c>
      <c r="F3877" s="42" t="s">
        <v>170</v>
      </c>
      <c r="H3877" s="211"/>
      <c r="I3877" s="211"/>
      <c r="J3877" s="211"/>
      <c r="K3877" s="211"/>
      <c r="L3877" s="211"/>
      <c r="M3877" s="211"/>
      <c r="N3877" s="211"/>
      <c r="O3877" s="211"/>
      <c r="P3877" s="211"/>
    </row>
    <row r="3878" spans="1:16" x14ac:dyDescent="0.25">
      <c r="A3878" s="189" t="s">
        <v>10293</v>
      </c>
      <c r="B3878" s="189" t="s">
        <v>10336</v>
      </c>
      <c r="C3878" s="189" t="s">
        <v>358</v>
      </c>
      <c r="D3878" t="s">
        <v>301</v>
      </c>
      <c r="E3878" t="s">
        <v>307</v>
      </c>
      <c r="F3878" s="42" t="s">
        <v>170</v>
      </c>
      <c r="H3878" s="211"/>
      <c r="I3878" s="211"/>
      <c r="J3878" s="211"/>
      <c r="K3878" s="211"/>
      <c r="L3878" s="211"/>
      <c r="M3878" s="211"/>
      <c r="N3878" s="211"/>
      <c r="O3878" s="211"/>
      <c r="P3878" s="211"/>
    </row>
    <row r="3879" spans="1:16" x14ac:dyDescent="0.25">
      <c r="A3879" s="189" t="s">
        <v>10293</v>
      </c>
      <c r="B3879" s="189" t="s">
        <v>10337</v>
      </c>
      <c r="C3879" s="189" t="s">
        <v>358</v>
      </c>
      <c r="D3879" t="s">
        <v>343</v>
      </c>
      <c r="E3879" t="s">
        <v>6106</v>
      </c>
      <c r="F3879" s="42" t="s">
        <v>170</v>
      </c>
      <c r="H3879" s="211"/>
      <c r="I3879" s="211"/>
      <c r="J3879" s="211"/>
      <c r="K3879" s="211"/>
      <c r="L3879" s="211"/>
      <c r="M3879" s="211"/>
      <c r="N3879" s="211"/>
      <c r="O3879" s="211"/>
      <c r="P3879" s="211"/>
    </row>
    <row r="3880" spans="1:16" x14ac:dyDescent="0.25">
      <c r="A3880" s="189" t="s">
        <v>10293</v>
      </c>
      <c r="B3880" s="189" t="s">
        <v>10338</v>
      </c>
      <c r="C3880" s="189" t="s">
        <v>358</v>
      </c>
      <c r="D3880" t="s">
        <v>294</v>
      </c>
      <c r="E3880" t="s">
        <v>351</v>
      </c>
      <c r="F3880" s="42" t="s">
        <v>170</v>
      </c>
      <c r="H3880" s="211"/>
      <c r="I3880" s="211"/>
      <c r="J3880" s="211"/>
      <c r="K3880" s="211"/>
      <c r="L3880" s="211"/>
      <c r="M3880" s="211"/>
      <c r="N3880" s="211"/>
      <c r="O3880" s="211"/>
      <c r="P3880" s="211"/>
    </row>
    <row r="3881" spans="1:16" x14ac:dyDescent="0.25">
      <c r="A3881" s="189" t="s">
        <v>10293</v>
      </c>
      <c r="B3881" s="189" t="s">
        <v>10339</v>
      </c>
      <c r="C3881" s="189" t="s">
        <v>358</v>
      </c>
      <c r="D3881" t="s">
        <v>332</v>
      </c>
      <c r="E3881" t="s">
        <v>333</v>
      </c>
      <c r="F3881" s="42" t="s">
        <v>170</v>
      </c>
      <c r="H3881" s="211"/>
      <c r="I3881" s="211"/>
      <c r="J3881" s="211"/>
      <c r="K3881" s="211"/>
      <c r="L3881" s="211"/>
      <c r="M3881" s="211"/>
      <c r="N3881" s="211"/>
      <c r="O3881" s="211"/>
      <c r="P3881" s="211"/>
    </row>
    <row r="3882" spans="1:16" x14ac:dyDescent="0.25">
      <c r="A3882" s="189" t="s">
        <v>10293</v>
      </c>
      <c r="B3882" s="189" t="s">
        <v>10340</v>
      </c>
      <c r="C3882" s="189" t="s">
        <v>358</v>
      </c>
      <c r="D3882" t="s">
        <v>339</v>
      </c>
      <c r="E3882" t="s">
        <v>340</v>
      </c>
      <c r="F3882" s="42" t="s">
        <v>170</v>
      </c>
      <c r="H3882" s="211"/>
      <c r="I3882" s="211"/>
      <c r="J3882" s="211"/>
      <c r="K3882" s="211"/>
      <c r="L3882" s="211"/>
      <c r="M3882" s="211"/>
      <c r="N3882" s="211"/>
      <c r="O3882" s="211"/>
      <c r="P3882" s="211"/>
    </row>
    <row r="3883" spans="1:16" x14ac:dyDescent="0.25">
      <c r="A3883" s="189" t="s">
        <v>10293</v>
      </c>
      <c r="B3883" s="189" t="s">
        <v>10341</v>
      </c>
      <c r="C3883" s="189" t="s">
        <v>358</v>
      </c>
      <c r="D3883" t="s">
        <v>343</v>
      </c>
      <c r="E3883" t="s">
        <v>6106</v>
      </c>
      <c r="F3883" s="42" t="s">
        <v>170</v>
      </c>
      <c r="H3883" s="211"/>
      <c r="I3883" s="211"/>
      <c r="J3883" s="211"/>
      <c r="K3883" s="211"/>
      <c r="L3883" s="211"/>
      <c r="M3883" s="211"/>
      <c r="N3883" s="211"/>
      <c r="O3883" s="211"/>
      <c r="P3883" s="211"/>
    </row>
    <row r="3884" spans="1:16" x14ac:dyDescent="0.25">
      <c r="A3884" s="189" t="s">
        <v>10293</v>
      </c>
      <c r="B3884" s="189" t="s">
        <v>10342</v>
      </c>
      <c r="C3884" s="189" t="s">
        <v>358</v>
      </c>
      <c r="D3884" t="s">
        <v>339</v>
      </c>
      <c r="E3884" t="s">
        <v>340</v>
      </c>
      <c r="F3884" s="42" t="s">
        <v>170</v>
      </c>
      <c r="H3884" s="211"/>
      <c r="I3884" s="211"/>
      <c r="J3884" s="211"/>
      <c r="K3884" s="211"/>
      <c r="L3884" s="211"/>
      <c r="M3884" s="211"/>
      <c r="N3884" s="211"/>
      <c r="O3884" s="211"/>
      <c r="P3884" s="211"/>
    </row>
    <row r="3885" spans="1:16" x14ac:dyDescent="0.25">
      <c r="A3885" s="189" t="s">
        <v>10293</v>
      </c>
      <c r="B3885" s="189" t="s">
        <v>10343</v>
      </c>
      <c r="C3885" s="189" t="s">
        <v>358</v>
      </c>
      <c r="D3885" t="s">
        <v>339</v>
      </c>
      <c r="E3885" t="s">
        <v>340</v>
      </c>
      <c r="F3885" s="42" t="s">
        <v>170</v>
      </c>
      <c r="H3885" s="211"/>
      <c r="I3885" s="211"/>
      <c r="J3885" s="211"/>
      <c r="K3885" s="211"/>
      <c r="L3885" s="211"/>
      <c r="M3885" s="211"/>
      <c r="N3885" s="211"/>
      <c r="O3885" s="211"/>
      <c r="P3885" s="211"/>
    </row>
    <row r="3886" spans="1:16" x14ac:dyDescent="0.25">
      <c r="A3886" s="189" t="s">
        <v>10293</v>
      </c>
      <c r="B3886" s="189" t="s">
        <v>10344</v>
      </c>
      <c r="C3886" s="189" t="s">
        <v>358</v>
      </c>
      <c r="D3886" t="s">
        <v>292</v>
      </c>
      <c r="E3886" t="s">
        <v>350</v>
      </c>
      <c r="F3886" s="42" t="s">
        <v>170</v>
      </c>
      <c r="H3886" s="211"/>
      <c r="I3886" s="211"/>
      <c r="J3886" s="211"/>
      <c r="K3886" s="211"/>
      <c r="L3886" s="211"/>
      <c r="M3886" s="211"/>
      <c r="N3886" s="211"/>
      <c r="O3886" s="211"/>
      <c r="P3886" s="211"/>
    </row>
    <row r="3887" spans="1:16" x14ac:dyDescent="0.25">
      <c r="A3887" s="189" t="s">
        <v>10293</v>
      </c>
      <c r="B3887" s="189" t="s">
        <v>10345</v>
      </c>
      <c r="C3887" s="189" t="s">
        <v>358</v>
      </c>
      <c r="D3887" t="s">
        <v>294</v>
      </c>
      <c r="E3887" t="s">
        <v>298</v>
      </c>
      <c r="F3887" s="42" t="s">
        <v>170</v>
      </c>
      <c r="H3887" s="211"/>
      <c r="I3887" s="211"/>
      <c r="J3887" s="211"/>
      <c r="K3887" s="211"/>
      <c r="L3887" s="211"/>
      <c r="M3887" s="211"/>
      <c r="N3887" s="211"/>
      <c r="O3887" s="211"/>
      <c r="P3887" s="211"/>
    </row>
    <row r="3888" spans="1:16" x14ac:dyDescent="0.25">
      <c r="A3888" s="189" t="s">
        <v>10293</v>
      </c>
      <c r="B3888" s="189" t="s">
        <v>10346</v>
      </c>
      <c r="C3888" s="189" t="s">
        <v>358</v>
      </c>
      <c r="D3888" t="s">
        <v>296</v>
      </c>
      <c r="E3888" t="s">
        <v>336</v>
      </c>
      <c r="F3888" s="42" t="s">
        <v>170</v>
      </c>
      <c r="H3888" s="211"/>
      <c r="I3888" s="211"/>
      <c r="J3888" s="211"/>
      <c r="K3888" s="211"/>
      <c r="L3888" s="211"/>
      <c r="M3888" s="211"/>
      <c r="N3888" s="211"/>
      <c r="O3888" s="211"/>
      <c r="P3888" s="211"/>
    </row>
    <row r="3889" spans="1:16" x14ac:dyDescent="0.25">
      <c r="A3889" s="189" t="s">
        <v>10293</v>
      </c>
      <c r="B3889" s="189" t="s">
        <v>10347</v>
      </c>
      <c r="C3889" s="189" t="s">
        <v>358</v>
      </c>
      <c r="D3889" t="s">
        <v>328</v>
      </c>
      <c r="E3889" t="s">
        <v>329</v>
      </c>
      <c r="F3889" s="42" t="s">
        <v>170</v>
      </c>
      <c r="H3889" s="211"/>
      <c r="I3889" s="211"/>
      <c r="J3889" s="211"/>
      <c r="K3889" s="211"/>
      <c r="L3889" s="211"/>
      <c r="M3889" s="211"/>
      <c r="N3889" s="211"/>
      <c r="O3889" s="211"/>
      <c r="P3889" s="211"/>
    </row>
    <row r="3890" spans="1:16" x14ac:dyDescent="0.25">
      <c r="A3890" s="189" t="s">
        <v>10293</v>
      </c>
      <c r="B3890" s="189" t="s">
        <v>10348</v>
      </c>
      <c r="C3890" s="189" t="s">
        <v>358</v>
      </c>
      <c r="D3890" t="s">
        <v>337</v>
      </c>
      <c r="E3890" t="s">
        <v>338</v>
      </c>
      <c r="F3890" s="42" t="s">
        <v>170</v>
      </c>
      <c r="H3890" s="211"/>
      <c r="I3890" s="211"/>
      <c r="J3890" s="211"/>
      <c r="K3890" s="211"/>
      <c r="L3890" s="211"/>
      <c r="M3890" s="211"/>
      <c r="N3890" s="211"/>
      <c r="O3890" s="211"/>
      <c r="P3890" s="211"/>
    </row>
    <row r="3891" spans="1:16" x14ac:dyDescent="0.25">
      <c r="A3891" s="189" t="s">
        <v>10293</v>
      </c>
      <c r="B3891" s="189" t="s">
        <v>10349</v>
      </c>
      <c r="C3891" s="189" t="s">
        <v>358</v>
      </c>
      <c r="D3891" t="s">
        <v>339</v>
      </c>
      <c r="E3891" t="s">
        <v>340</v>
      </c>
      <c r="F3891" s="42" t="s">
        <v>170</v>
      </c>
      <c r="H3891" s="211"/>
      <c r="I3891" s="211"/>
      <c r="J3891" s="211"/>
      <c r="K3891" s="211"/>
      <c r="L3891" s="211"/>
      <c r="M3891" s="211"/>
      <c r="N3891" s="211"/>
      <c r="O3891" s="211"/>
      <c r="P3891" s="211"/>
    </row>
    <row r="3892" spans="1:16" x14ac:dyDescent="0.25">
      <c r="A3892" s="189" t="s">
        <v>10293</v>
      </c>
      <c r="B3892" s="189" t="s">
        <v>10350</v>
      </c>
      <c r="C3892" s="189" t="s">
        <v>358</v>
      </c>
      <c r="D3892" t="s">
        <v>292</v>
      </c>
      <c r="E3892" t="s">
        <v>350</v>
      </c>
      <c r="F3892" s="42" t="s">
        <v>170</v>
      </c>
      <c r="H3892" s="211"/>
      <c r="I3892" s="211"/>
      <c r="J3892" s="211"/>
      <c r="K3892" s="211"/>
      <c r="L3892" s="211"/>
      <c r="M3892" s="211"/>
      <c r="N3892" s="211"/>
      <c r="O3892" s="211"/>
      <c r="P3892" s="211"/>
    </row>
    <row r="3893" spans="1:16" x14ac:dyDescent="0.25">
      <c r="A3893" s="189" t="s">
        <v>10293</v>
      </c>
      <c r="B3893" s="189" t="s">
        <v>10351</v>
      </c>
      <c r="C3893" s="189" t="s">
        <v>358</v>
      </c>
      <c r="D3893" t="s">
        <v>339</v>
      </c>
      <c r="E3893" t="s">
        <v>340</v>
      </c>
      <c r="F3893" s="42" t="s">
        <v>170</v>
      </c>
      <c r="H3893" s="211"/>
      <c r="I3893" s="211"/>
      <c r="J3893" s="211"/>
      <c r="K3893" s="211"/>
      <c r="L3893" s="211"/>
      <c r="M3893" s="211"/>
      <c r="N3893" s="211"/>
      <c r="O3893" s="211"/>
      <c r="P3893" s="211"/>
    </row>
    <row r="3894" spans="1:16" x14ac:dyDescent="0.25">
      <c r="A3894" s="189" t="s">
        <v>10293</v>
      </c>
      <c r="B3894" s="189" t="s">
        <v>10352</v>
      </c>
      <c r="C3894" s="189" t="s">
        <v>358</v>
      </c>
      <c r="D3894" t="s">
        <v>328</v>
      </c>
      <c r="E3894" t="s">
        <v>349</v>
      </c>
      <c r="F3894" s="42" t="s">
        <v>170</v>
      </c>
      <c r="H3894" s="211"/>
      <c r="I3894" s="211"/>
      <c r="J3894" s="211"/>
      <c r="K3894" s="211"/>
      <c r="L3894" s="211"/>
      <c r="M3894" s="211"/>
      <c r="N3894" s="211"/>
      <c r="O3894" s="211"/>
      <c r="P3894" s="211"/>
    </row>
    <row r="3895" spans="1:16" x14ac:dyDescent="0.25">
      <c r="A3895" s="189" t="s">
        <v>10293</v>
      </c>
      <c r="B3895" s="189" t="s">
        <v>10353</v>
      </c>
      <c r="C3895" s="189" t="s">
        <v>358</v>
      </c>
      <c r="D3895" t="s">
        <v>301</v>
      </c>
      <c r="E3895" t="s">
        <v>307</v>
      </c>
      <c r="F3895" s="42" t="s">
        <v>170</v>
      </c>
      <c r="H3895" s="211"/>
      <c r="I3895" s="211"/>
      <c r="J3895" s="211"/>
      <c r="K3895" s="211"/>
      <c r="L3895" s="211"/>
      <c r="M3895" s="211"/>
      <c r="N3895" s="211"/>
      <c r="O3895" s="211"/>
      <c r="P3895" s="211"/>
    </row>
    <row r="3896" spans="1:16" x14ac:dyDescent="0.25">
      <c r="A3896" s="189" t="s">
        <v>10293</v>
      </c>
      <c r="B3896" s="189" t="s">
        <v>10354</v>
      </c>
      <c r="C3896" s="189" t="s">
        <v>358</v>
      </c>
      <c r="D3896" t="s">
        <v>301</v>
      </c>
      <c r="E3896" t="s">
        <v>307</v>
      </c>
      <c r="F3896" s="42" t="s">
        <v>170</v>
      </c>
      <c r="H3896" s="211"/>
      <c r="I3896" s="211"/>
      <c r="J3896" s="211"/>
      <c r="K3896" s="211"/>
      <c r="L3896" s="211"/>
      <c r="M3896" s="211"/>
      <c r="N3896" s="211"/>
      <c r="O3896" s="211"/>
      <c r="P3896" s="211"/>
    </row>
    <row r="3897" spans="1:16" x14ac:dyDescent="0.25">
      <c r="A3897" s="189" t="s">
        <v>10293</v>
      </c>
      <c r="B3897" s="189" t="s">
        <v>10355</v>
      </c>
      <c r="C3897" s="189" t="s">
        <v>358</v>
      </c>
      <c r="D3897" t="s">
        <v>301</v>
      </c>
      <c r="E3897" t="s">
        <v>307</v>
      </c>
      <c r="F3897" s="42" t="s">
        <v>170</v>
      </c>
      <c r="H3897" s="211"/>
      <c r="I3897" s="211"/>
      <c r="J3897" s="211"/>
      <c r="K3897" s="211"/>
      <c r="L3897" s="211"/>
      <c r="M3897" s="211"/>
      <c r="N3897" s="211"/>
      <c r="O3897" s="211"/>
      <c r="P3897" s="211"/>
    </row>
    <row r="3898" spans="1:16" x14ac:dyDescent="0.25">
      <c r="A3898" s="189" t="s">
        <v>10293</v>
      </c>
      <c r="B3898" s="189" t="s">
        <v>10356</v>
      </c>
      <c r="C3898" s="189" t="s">
        <v>358</v>
      </c>
      <c r="D3898" t="s">
        <v>339</v>
      </c>
      <c r="E3898" t="s">
        <v>340</v>
      </c>
      <c r="F3898" s="42" t="s">
        <v>170</v>
      </c>
      <c r="H3898" s="211"/>
      <c r="I3898" s="211"/>
      <c r="J3898" s="211"/>
      <c r="K3898" s="211"/>
      <c r="L3898" s="211"/>
      <c r="M3898" s="211"/>
      <c r="N3898" s="211"/>
      <c r="O3898" s="211"/>
      <c r="P3898" s="211"/>
    </row>
    <row r="3899" spans="1:16" x14ac:dyDescent="0.25">
      <c r="A3899" s="189" t="s">
        <v>10293</v>
      </c>
      <c r="B3899" s="189" t="s">
        <v>10357</v>
      </c>
      <c r="C3899" s="189" t="s">
        <v>358</v>
      </c>
      <c r="D3899" t="s">
        <v>343</v>
      </c>
      <c r="E3899" t="s">
        <v>6106</v>
      </c>
      <c r="F3899" s="42" t="s">
        <v>170</v>
      </c>
      <c r="H3899" s="211"/>
      <c r="I3899" s="211"/>
      <c r="J3899" s="211"/>
      <c r="K3899" s="211"/>
      <c r="L3899" s="211"/>
      <c r="M3899" s="211"/>
      <c r="N3899" s="211"/>
      <c r="O3899" s="211"/>
      <c r="P3899" s="211"/>
    </row>
    <row r="3900" spans="1:16" x14ac:dyDescent="0.25">
      <c r="A3900" s="189" t="s">
        <v>10293</v>
      </c>
      <c r="B3900" s="189" t="s">
        <v>10358</v>
      </c>
      <c r="C3900" s="189" t="s">
        <v>358</v>
      </c>
      <c r="D3900" t="s">
        <v>343</v>
      </c>
      <c r="E3900" t="s">
        <v>6106</v>
      </c>
      <c r="F3900" s="42" t="s">
        <v>170</v>
      </c>
      <c r="H3900" s="211"/>
      <c r="I3900" s="211"/>
      <c r="J3900" s="211"/>
      <c r="K3900" s="211"/>
      <c r="L3900" s="211"/>
      <c r="M3900" s="211"/>
      <c r="N3900" s="211"/>
      <c r="O3900" s="211"/>
      <c r="P3900" s="211"/>
    </row>
    <row r="3901" spans="1:16" x14ac:dyDescent="0.25">
      <c r="A3901" s="189" t="s">
        <v>10293</v>
      </c>
      <c r="B3901" s="189" t="s">
        <v>10359</v>
      </c>
      <c r="C3901" s="189" t="s">
        <v>358</v>
      </c>
      <c r="D3901" t="s">
        <v>343</v>
      </c>
      <c r="E3901" t="s">
        <v>6106</v>
      </c>
      <c r="F3901" s="42" t="s">
        <v>170</v>
      </c>
      <c r="H3901" s="211"/>
      <c r="I3901" s="211"/>
      <c r="J3901" s="211"/>
      <c r="K3901" s="211"/>
      <c r="L3901" s="211"/>
      <c r="M3901" s="211"/>
      <c r="N3901" s="211"/>
      <c r="O3901" s="211"/>
      <c r="P3901" s="211"/>
    </row>
    <row r="3902" spans="1:16" x14ac:dyDescent="0.25">
      <c r="A3902" s="189" t="s">
        <v>10293</v>
      </c>
      <c r="B3902" s="189" t="s">
        <v>10360</v>
      </c>
      <c r="C3902" s="189" t="s">
        <v>358</v>
      </c>
      <c r="D3902" t="s">
        <v>343</v>
      </c>
      <c r="E3902" t="s">
        <v>6106</v>
      </c>
      <c r="F3902" s="42" t="s">
        <v>170</v>
      </c>
      <c r="H3902" s="211"/>
      <c r="I3902" s="211"/>
      <c r="J3902" s="211"/>
      <c r="K3902" s="211"/>
      <c r="L3902" s="211"/>
      <c r="M3902" s="211"/>
      <c r="N3902" s="211"/>
      <c r="O3902" s="211"/>
      <c r="P3902" s="211"/>
    </row>
    <row r="3903" spans="1:16" x14ac:dyDescent="0.25">
      <c r="A3903" s="189" t="s">
        <v>10293</v>
      </c>
      <c r="B3903" s="189" t="s">
        <v>10361</v>
      </c>
      <c r="C3903" s="189" t="s">
        <v>358</v>
      </c>
      <c r="D3903" t="s">
        <v>328</v>
      </c>
      <c r="E3903" t="s">
        <v>329</v>
      </c>
      <c r="F3903" s="42" t="s">
        <v>170</v>
      </c>
      <c r="H3903" s="211"/>
      <c r="I3903" s="211"/>
      <c r="J3903" s="211"/>
      <c r="K3903" s="211"/>
      <c r="L3903" s="211"/>
      <c r="M3903" s="211"/>
      <c r="N3903" s="211"/>
      <c r="O3903" s="211"/>
      <c r="P3903" s="211"/>
    </row>
    <row r="3904" spans="1:16" x14ac:dyDescent="0.25">
      <c r="A3904" s="189" t="s">
        <v>10293</v>
      </c>
      <c r="B3904" s="189" t="s">
        <v>10362</v>
      </c>
      <c r="C3904" s="189" t="s">
        <v>358</v>
      </c>
      <c r="D3904" t="s">
        <v>301</v>
      </c>
      <c r="E3904" t="s">
        <v>307</v>
      </c>
      <c r="F3904" s="42" t="s">
        <v>170</v>
      </c>
      <c r="H3904" s="211"/>
      <c r="I3904" s="211"/>
      <c r="J3904" s="211"/>
      <c r="K3904" s="211"/>
      <c r="L3904" s="211"/>
      <c r="M3904" s="211"/>
      <c r="N3904" s="211"/>
      <c r="O3904" s="211"/>
      <c r="P3904" s="211"/>
    </row>
    <row r="3905" spans="1:16" x14ac:dyDescent="0.25">
      <c r="A3905" s="189" t="s">
        <v>10293</v>
      </c>
      <c r="B3905" s="189" t="s">
        <v>10363</v>
      </c>
      <c r="C3905" s="189" t="s">
        <v>358</v>
      </c>
      <c r="D3905" t="s">
        <v>328</v>
      </c>
      <c r="E3905" t="s">
        <v>349</v>
      </c>
      <c r="F3905" s="42" t="s">
        <v>170</v>
      </c>
      <c r="H3905" s="211"/>
      <c r="I3905" s="211"/>
      <c r="J3905" s="211"/>
      <c r="K3905" s="211"/>
      <c r="L3905" s="211"/>
      <c r="M3905" s="211"/>
      <c r="N3905" s="211"/>
      <c r="O3905" s="211"/>
      <c r="P3905" s="211"/>
    </row>
    <row r="3906" spans="1:16" x14ac:dyDescent="0.25">
      <c r="A3906" s="189" t="s">
        <v>10293</v>
      </c>
      <c r="B3906" s="189" t="s">
        <v>10364</v>
      </c>
      <c r="C3906" s="189" t="s">
        <v>358</v>
      </c>
      <c r="D3906" t="s">
        <v>328</v>
      </c>
      <c r="E3906" t="s">
        <v>329</v>
      </c>
      <c r="F3906" s="42" t="s">
        <v>170</v>
      </c>
      <c r="H3906" s="211"/>
      <c r="I3906" s="211"/>
      <c r="J3906" s="211"/>
      <c r="K3906" s="211"/>
      <c r="L3906" s="211"/>
      <c r="M3906" s="211"/>
      <c r="N3906" s="211"/>
      <c r="O3906" s="211"/>
      <c r="P3906" s="211"/>
    </row>
    <row r="3907" spans="1:16" x14ac:dyDescent="0.25">
      <c r="A3907" s="189" t="s">
        <v>10293</v>
      </c>
      <c r="B3907" s="189" t="s">
        <v>10365</v>
      </c>
      <c r="C3907" s="189" t="s">
        <v>358</v>
      </c>
      <c r="D3907" t="s">
        <v>301</v>
      </c>
      <c r="E3907" t="s">
        <v>344</v>
      </c>
      <c r="F3907" s="42" t="s">
        <v>170</v>
      </c>
      <c r="H3907" s="211"/>
      <c r="I3907" s="211"/>
      <c r="J3907" s="211"/>
      <c r="K3907" s="211"/>
      <c r="L3907" s="211"/>
      <c r="M3907" s="211"/>
      <c r="N3907" s="211"/>
      <c r="O3907" s="211"/>
      <c r="P3907" s="211"/>
    </row>
    <row r="3908" spans="1:16" x14ac:dyDescent="0.25">
      <c r="A3908" s="189" t="s">
        <v>10293</v>
      </c>
      <c r="B3908" s="189" t="s">
        <v>10366</v>
      </c>
      <c r="C3908" s="189" t="s">
        <v>358</v>
      </c>
      <c r="D3908" t="s">
        <v>294</v>
      </c>
      <c r="E3908" t="s">
        <v>298</v>
      </c>
      <c r="F3908" s="42" t="s">
        <v>170</v>
      </c>
      <c r="H3908" s="211"/>
      <c r="I3908" s="211"/>
      <c r="J3908" s="211"/>
      <c r="K3908" s="211"/>
      <c r="L3908" s="211"/>
      <c r="M3908" s="211"/>
      <c r="N3908" s="211"/>
      <c r="O3908" s="211"/>
      <c r="P3908" s="211"/>
    </row>
    <row r="3909" spans="1:16" x14ac:dyDescent="0.25">
      <c r="A3909" s="189" t="s">
        <v>10293</v>
      </c>
      <c r="B3909" s="189" t="s">
        <v>10367</v>
      </c>
      <c r="C3909" s="189" t="s">
        <v>358</v>
      </c>
      <c r="D3909" t="s">
        <v>296</v>
      </c>
      <c r="E3909" t="s">
        <v>336</v>
      </c>
      <c r="F3909" s="42" t="s">
        <v>170</v>
      </c>
      <c r="H3909" s="211"/>
      <c r="I3909" s="211"/>
      <c r="J3909" s="211"/>
      <c r="K3909" s="211"/>
      <c r="L3909" s="211"/>
      <c r="M3909" s="211"/>
      <c r="N3909" s="211"/>
      <c r="O3909" s="211"/>
      <c r="P3909" s="211"/>
    </row>
    <row r="3910" spans="1:16" x14ac:dyDescent="0.25">
      <c r="A3910" s="189" t="s">
        <v>10293</v>
      </c>
      <c r="B3910" s="189" t="s">
        <v>10368</v>
      </c>
      <c r="C3910" s="189" t="s">
        <v>358</v>
      </c>
      <c r="D3910" t="s">
        <v>330</v>
      </c>
      <c r="E3910" t="s">
        <v>331</v>
      </c>
      <c r="F3910" s="42" t="s">
        <v>170</v>
      </c>
      <c r="H3910" s="211"/>
      <c r="I3910" s="211"/>
      <c r="J3910" s="211"/>
      <c r="K3910" s="211"/>
      <c r="L3910" s="211"/>
      <c r="M3910" s="211"/>
      <c r="N3910" s="211"/>
      <c r="O3910" s="211"/>
      <c r="P3910" s="211"/>
    </row>
    <row r="3911" spans="1:16" x14ac:dyDescent="0.25">
      <c r="A3911" s="189" t="s">
        <v>10293</v>
      </c>
      <c r="B3911" s="189" t="s">
        <v>10369</v>
      </c>
      <c r="C3911" s="189" t="s">
        <v>358</v>
      </c>
      <c r="D3911" t="s">
        <v>295</v>
      </c>
      <c r="E3911" t="s">
        <v>306</v>
      </c>
      <c r="F3911" s="42" t="s">
        <v>170</v>
      </c>
      <c r="H3911" s="211"/>
      <c r="I3911" s="211"/>
      <c r="J3911" s="211"/>
      <c r="K3911" s="211"/>
      <c r="L3911" s="211"/>
      <c r="M3911" s="211"/>
      <c r="N3911" s="211"/>
      <c r="O3911" s="211"/>
      <c r="P3911" s="211"/>
    </row>
    <row r="3912" spans="1:16" x14ac:dyDescent="0.25">
      <c r="A3912" s="189" t="s">
        <v>10293</v>
      </c>
      <c r="B3912" s="189" t="s">
        <v>10370</v>
      </c>
      <c r="C3912" s="189" t="s">
        <v>358</v>
      </c>
      <c r="D3912" t="s">
        <v>328</v>
      </c>
      <c r="E3912" t="s">
        <v>329</v>
      </c>
      <c r="F3912" s="42" t="s">
        <v>170</v>
      </c>
      <c r="H3912" s="211"/>
      <c r="I3912" s="211"/>
      <c r="J3912" s="211"/>
      <c r="K3912" s="211"/>
      <c r="L3912" s="211"/>
      <c r="M3912" s="211"/>
      <c r="N3912" s="211"/>
      <c r="O3912" s="211"/>
      <c r="P3912" s="211"/>
    </row>
    <row r="3913" spans="1:16" x14ac:dyDescent="0.25">
      <c r="A3913" s="189" t="s">
        <v>10293</v>
      </c>
      <c r="B3913" s="189" t="s">
        <v>10371</v>
      </c>
      <c r="C3913" s="189" t="s">
        <v>358</v>
      </c>
      <c r="D3913" t="s">
        <v>295</v>
      </c>
      <c r="E3913" t="s">
        <v>306</v>
      </c>
      <c r="F3913" s="42" t="s">
        <v>170</v>
      </c>
      <c r="H3913" s="211"/>
      <c r="I3913" s="211"/>
      <c r="J3913" s="211"/>
      <c r="K3913" s="211"/>
      <c r="L3913" s="211"/>
      <c r="M3913" s="211"/>
      <c r="N3913" s="211"/>
      <c r="O3913" s="211"/>
      <c r="P3913" s="211"/>
    </row>
    <row r="3914" spans="1:16" x14ac:dyDescent="0.25">
      <c r="A3914" s="189" t="s">
        <v>10293</v>
      </c>
      <c r="B3914" s="189" t="s">
        <v>10372</v>
      </c>
      <c r="C3914" s="189" t="s">
        <v>358</v>
      </c>
      <c r="D3914" t="s">
        <v>292</v>
      </c>
      <c r="E3914" t="s">
        <v>293</v>
      </c>
      <c r="F3914" s="42" t="s">
        <v>170</v>
      </c>
      <c r="H3914" s="211"/>
      <c r="I3914" s="211"/>
      <c r="J3914" s="211"/>
      <c r="K3914" s="211"/>
      <c r="L3914" s="211"/>
      <c r="M3914" s="211"/>
      <c r="N3914" s="211"/>
      <c r="O3914" s="211"/>
      <c r="P3914" s="211"/>
    </row>
    <row r="3915" spans="1:16" x14ac:dyDescent="0.25">
      <c r="A3915" s="189" t="s">
        <v>10373</v>
      </c>
      <c r="B3915" s="189" t="s">
        <v>10374</v>
      </c>
      <c r="C3915" s="189" t="s">
        <v>358</v>
      </c>
      <c r="D3915" t="s">
        <v>6107</v>
      </c>
      <c r="E3915" t="s">
        <v>551</v>
      </c>
      <c r="F3915" s="42" t="s">
        <v>118</v>
      </c>
      <c r="H3915" s="211"/>
      <c r="I3915" s="211"/>
      <c r="J3915" s="211"/>
      <c r="K3915" s="211"/>
      <c r="L3915" s="211"/>
      <c r="M3915" s="211"/>
      <c r="N3915" s="211"/>
      <c r="O3915" s="211"/>
      <c r="P3915" s="211"/>
    </row>
    <row r="3916" spans="1:16" x14ac:dyDescent="0.25">
      <c r="A3916" s="189" t="s">
        <v>10373</v>
      </c>
      <c r="B3916" s="189" t="s">
        <v>10375</v>
      </c>
      <c r="C3916" s="189" t="s">
        <v>358</v>
      </c>
      <c r="D3916" t="s">
        <v>299</v>
      </c>
      <c r="E3916" t="s">
        <v>300</v>
      </c>
      <c r="F3916" s="42" t="s">
        <v>170</v>
      </c>
      <c r="H3916" s="211"/>
      <c r="I3916" s="211"/>
      <c r="J3916" s="211"/>
      <c r="K3916" s="211"/>
      <c r="L3916" s="211"/>
      <c r="M3916" s="211"/>
      <c r="N3916" s="211"/>
      <c r="O3916" s="211"/>
      <c r="P3916" s="211"/>
    </row>
    <row r="3917" spans="1:16" x14ac:dyDescent="0.25">
      <c r="A3917" s="189" t="s">
        <v>10373</v>
      </c>
      <c r="B3917" s="189" t="s">
        <v>10376</v>
      </c>
      <c r="C3917" s="189" t="s">
        <v>358</v>
      </c>
      <c r="D3917" t="s">
        <v>373</v>
      </c>
      <c r="E3917" t="s">
        <v>374</v>
      </c>
      <c r="F3917" s="42" t="s">
        <v>170</v>
      </c>
      <c r="H3917" s="211"/>
      <c r="I3917" s="211"/>
      <c r="J3917" s="211"/>
      <c r="K3917" s="211"/>
      <c r="L3917" s="211"/>
      <c r="M3917" s="211"/>
      <c r="N3917" s="211"/>
      <c r="O3917" s="211"/>
      <c r="P3917" s="211"/>
    </row>
    <row r="3918" spans="1:16" x14ac:dyDescent="0.25">
      <c r="A3918" s="189" t="s">
        <v>10373</v>
      </c>
      <c r="B3918" s="189" t="s">
        <v>10377</v>
      </c>
      <c r="C3918" s="189" t="s">
        <v>358</v>
      </c>
      <c r="D3918" t="s">
        <v>299</v>
      </c>
      <c r="E3918" t="s">
        <v>300</v>
      </c>
      <c r="F3918" s="42" t="s">
        <v>170</v>
      </c>
      <c r="H3918" s="211"/>
      <c r="I3918" s="211"/>
      <c r="J3918" s="211"/>
      <c r="K3918" s="211"/>
      <c r="L3918" s="211"/>
      <c r="M3918" s="211"/>
      <c r="N3918" s="211"/>
      <c r="O3918" s="211"/>
      <c r="P3918" s="211"/>
    </row>
    <row r="3919" spans="1:16" x14ac:dyDescent="0.25">
      <c r="A3919" s="189" t="s">
        <v>10373</v>
      </c>
      <c r="B3919" s="189" t="s">
        <v>10378</v>
      </c>
      <c r="C3919" s="189" t="s">
        <v>358</v>
      </c>
      <c r="D3919" t="s">
        <v>547</v>
      </c>
      <c r="E3919" t="s">
        <v>548</v>
      </c>
      <c r="F3919" s="42" t="s">
        <v>118</v>
      </c>
      <c r="H3919" s="211"/>
      <c r="I3919" s="211"/>
      <c r="J3919" s="211"/>
      <c r="K3919" s="211"/>
      <c r="L3919" s="211"/>
      <c r="M3919" s="211"/>
      <c r="N3919" s="211"/>
      <c r="O3919" s="211"/>
      <c r="P3919" s="211"/>
    </row>
    <row r="3920" spans="1:16" x14ac:dyDescent="0.25">
      <c r="A3920" s="189" t="s">
        <v>10373</v>
      </c>
      <c r="B3920" s="189" t="s">
        <v>10379</v>
      </c>
      <c r="C3920" s="189" t="s">
        <v>358</v>
      </c>
      <c r="D3920" t="s">
        <v>290</v>
      </c>
      <c r="E3920" t="s">
        <v>291</v>
      </c>
      <c r="F3920" s="42" t="s">
        <v>170</v>
      </c>
      <c r="H3920" s="211"/>
      <c r="I3920" s="211"/>
      <c r="J3920" s="211"/>
      <c r="K3920" s="211"/>
      <c r="L3920" s="211"/>
      <c r="M3920" s="211"/>
      <c r="N3920" s="211"/>
      <c r="O3920" s="211"/>
      <c r="P3920" s="211"/>
    </row>
    <row r="3921" spans="1:16" x14ac:dyDescent="0.25">
      <c r="A3921" s="189" t="s">
        <v>10373</v>
      </c>
      <c r="B3921" s="189" t="s">
        <v>10380</v>
      </c>
      <c r="C3921" s="189" t="s">
        <v>358</v>
      </c>
      <c r="D3921" t="s">
        <v>318</v>
      </c>
      <c r="E3921" t="s">
        <v>319</v>
      </c>
      <c r="F3921" s="42" t="s">
        <v>170</v>
      </c>
      <c r="H3921" s="211"/>
      <c r="I3921" s="211"/>
      <c r="J3921" s="211"/>
      <c r="K3921" s="211"/>
      <c r="L3921" s="211"/>
      <c r="M3921" s="211"/>
      <c r="N3921" s="211"/>
      <c r="O3921" s="211"/>
      <c r="P3921" s="211"/>
    </row>
    <row r="3922" spans="1:16" x14ac:dyDescent="0.25">
      <c r="A3922" s="189" t="s">
        <v>10373</v>
      </c>
      <c r="B3922" s="189" t="s">
        <v>10381</v>
      </c>
      <c r="C3922" s="189" t="s">
        <v>358</v>
      </c>
      <c r="D3922" t="s">
        <v>299</v>
      </c>
      <c r="E3922" t="s">
        <v>300</v>
      </c>
      <c r="F3922" s="42" t="s">
        <v>170</v>
      </c>
      <c r="H3922" s="211"/>
      <c r="I3922" s="211"/>
      <c r="J3922" s="211"/>
      <c r="K3922" s="211"/>
      <c r="L3922" s="211"/>
      <c r="M3922" s="211"/>
      <c r="N3922" s="211"/>
      <c r="O3922" s="211"/>
      <c r="P3922" s="211"/>
    </row>
    <row r="3923" spans="1:16" x14ac:dyDescent="0.25">
      <c r="A3923" s="189" t="s">
        <v>10373</v>
      </c>
      <c r="B3923" s="189" t="s">
        <v>10382</v>
      </c>
      <c r="C3923" s="189" t="s">
        <v>358</v>
      </c>
      <c r="D3923" t="s">
        <v>586</v>
      </c>
      <c r="E3923" t="s">
        <v>587</v>
      </c>
      <c r="F3923" s="42" t="s">
        <v>170</v>
      </c>
      <c r="H3923" s="211"/>
      <c r="I3923" s="211"/>
      <c r="J3923" s="211"/>
      <c r="K3923" s="211"/>
      <c r="L3923" s="211"/>
      <c r="M3923" s="211"/>
      <c r="N3923" s="211"/>
      <c r="O3923" s="211"/>
      <c r="P3923" s="211"/>
    </row>
    <row r="3924" spans="1:16" x14ac:dyDescent="0.25">
      <c r="A3924" s="189" t="s">
        <v>10373</v>
      </c>
      <c r="B3924" s="189" t="s">
        <v>10383</v>
      </c>
      <c r="C3924" s="189" t="s">
        <v>358</v>
      </c>
      <c r="D3924" t="s">
        <v>320</v>
      </c>
      <c r="E3924" t="s">
        <v>321</v>
      </c>
      <c r="F3924" s="42" t="s">
        <v>170</v>
      </c>
      <c r="H3924" s="211"/>
      <c r="I3924" s="211"/>
      <c r="J3924" s="211"/>
      <c r="K3924" s="211"/>
      <c r="L3924" s="211"/>
      <c r="M3924" s="211"/>
      <c r="N3924" s="211"/>
      <c r="O3924" s="211"/>
      <c r="P3924" s="211"/>
    </row>
    <row r="3925" spans="1:16" x14ac:dyDescent="0.25">
      <c r="A3925" s="189" t="s">
        <v>10373</v>
      </c>
      <c r="B3925" s="189" t="s">
        <v>10384</v>
      </c>
      <c r="C3925" s="189" t="s">
        <v>358</v>
      </c>
      <c r="D3925" t="s">
        <v>304</v>
      </c>
      <c r="E3925" t="s">
        <v>305</v>
      </c>
      <c r="F3925" s="42" t="s">
        <v>170</v>
      </c>
      <c r="H3925" s="211"/>
      <c r="I3925" s="211"/>
      <c r="J3925" s="211"/>
      <c r="K3925" s="211"/>
      <c r="L3925" s="211"/>
      <c r="M3925" s="211"/>
      <c r="N3925" s="211"/>
      <c r="O3925" s="211"/>
      <c r="P3925" s="211"/>
    </row>
    <row r="3926" spans="1:16" x14ac:dyDescent="0.25">
      <c r="A3926" s="189" t="s">
        <v>10373</v>
      </c>
      <c r="B3926" s="189" t="s">
        <v>10385</v>
      </c>
      <c r="C3926" s="189" t="s">
        <v>358</v>
      </c>
      <c r="D3926" t="s">
        <v>320</v>
      </c>
      <c r="E3926" t="s">
        <v>321</v>
      </c>
      <c r="F3926" s="42" t="s">
        <v>170</v>
      </c>
      <c r="H3926" s="211"/>
      <c r="I3926" s="211"/>
      <c r="J3926" s="211"/>
      <c r="K3926" s="211"/>
      <c r="L3926" s="211"/>
      <c r="M3926" s="211"/>
      <c r="N3926" s="211"/>
      <c r="O3926" s="211"/>
      <c r="P3926" s="211"/>
    </row>
    <row r="3927" spans="1:16" x14ac:dyDescent="0.25">
      <c r="A3927" s="189" t="s">
        <v>10373</v>
      </c>
      <c r="B3927" s="189" t="s">
        <v>10386</v>
      </c>
      <c r="C3927" s="189" t="s">
        <v>358</v>
      </c>
      <c r="D3927" t="s">
        <v>12886</v>
      </c>
      <c r="E3927" t="s">
        <v>12887</v>
      </c>
      <c r="F3927" s="42" t="s">
        <v>170</v>
      </c>
      <c r="H3927" s="211"/>
      <c r="I3927" s="211"/>
      <c r="J3927" s="211"/>
      <c r="K3927" s="211"/>
      <c r="L3927" s="211"/>
      <c r="M3927" s="211"/>
      <c r="N3927" s="211"/>
      <c r="O3927" s="211"/>
      <c r="P3927" s="211"/>
    </row>
    <row r="3928" spans="1:16" x14ac:dyDescent="0.25">
      <c r="A3928" s="189" t="s">
        <v>10373</v>
      </c>
      <c r="B3928" s="189" t="s">
        <v>10387</v>
      </c>
      <c r="C3928" s="189" t="s">
        <v>358</v>
      </c>
      <c r="D3928" t="s">
        <v>12886</v>
      </c>
      <c r="E3928" t="s">
        <v>12887</v>
      </c>
      <c r="F3928" s="42" t="s">
        <v>170</v>
      </c>
      <c r="H3928" s="211"/>
      <c r="I3928" s="211"/>
      <c r="J3928" s="211"/>
      <c r="K3928" s="211"/>
      <c r="L3928" s="211"/>
      <c r="M3928" s="211"/>
      <c r="N3928" s="211"/>
      <c r="O3928" s="211"/>
      <c r="P3928" s="211"/>
    </row>
    <row r="3929" spans="1:16" x14ac:dyDescent="0.25">
      <c r="A3929" s="189" t="s">
        <v>10373</v>
      </c>
      <c r="B3929" s="189" t="s">
        <v>10388</v>
      </c>
      <c r="C3929" s="189" t="s">
        <v>358</v>
      </c>
      <c r="D3929" t="s">
        <v>12886</v>
      </c>
      <c r="E3929" t="s">
        <v>12887</v>
      </c>
      <c r="F3929" s="42" t="s">
        <v>170</v>
      </c>
      <c r="H3929" s="211"/>
      <c r="I3929" s="211"/>
      <c r="J3929" s="211"/>
      <c r="K3929" s="211"/>
      <c r="L3929" s="211"/>
      <c r="M3929" s="211"/>
      <c r="N3929" s="211"/>
      <c r="O3929" s="211"/>
      <c r="P3929" s="211"/>
    </row>
    <row r="3930" spans="1:16" x14ac:dyDescent="0.25">
      <c r="A3930" s="189" t="s">
        <v>10373</v>
      </c>
      <c r="B3930" s="189" t="s">
        <v>10389</v>
      </c>
      <c r="C3930" s="189" t="s">
        <v>358</v>
      </c>
      <c r="D3930" t="s">
        <v>12886</v>
      </c>
      <c r="E3930" t="s">
        <v>12887</v>
      </c>
      <c r="F3930" s="42" t="s">
        <v>170</v>
      </c>
      <c r="H3930" s="211"/>
      <c r="I3930" s="211"/>
      <c r="J3930" s="211"/>
      <c r="K3930" s="211"/>
      <c r="L3930" s="211"/>
      <c r="M3930" s="211"/>
      <c r="N3930" s="211"/>
      <c r="O3930" s="211"/>
      <c r="P3930" s="211"/>
    </row>
    <row r="3931" spans="1:16" x14ac:dyDescent="0.25">
      <c r="A3931" s="189" t="s">
        <v>10373</v>
      </c>
      <c r="B3931" s="189" t="s">
        <v>10390</v>
      </c>
      <c r="C3931" s="189" t="s">
        <v>358</v>
      </c>
      <c r="D3931" t="s">
        <v>304</v>
      </c>
      <c r="E3931" t="s">
        <v>305</v>
      </c>
      <c r="F3931" s="42" t="s">
        <v>170</v>
      </c>
      <c r="H3931" s="211"/>
      <c r="I3931" s="211"/>
      <c r="J3931" s="211"/>
      <c r="K3931" s="211"/>
      <c r="L3931" s="211"/>
      <c r="M3931" s="211"/>
      <c r="N3931" s="211"/>
      <c r="O3931" s="211"/>
      <c r="P3931" s="211"/>
    </row>
    <row r="3932" spans="1:16" x14ac:dyDescent="0.25">
      <c r="A3932" s="189" t="s">
        <v>10373</v>
      </c>
      <c r="B3932" s="189" t="s">
        <v>10391</v>
      </c>
      <c r="C3932" s="189" t="s">
        <v>358</v>
      </c>
      <c r="D3932" t="s">
        <v>299</v>
      </c>
      <c r="E3932" t="s">
        <v>300</v>
      </c>
      <c r="F3932" s="42" t="s">
        <v>170</v>
      </c>
      <c r="H3932" s="211"/>
      <c r="I3932" s="211"/>
      <c r="J3932" s="211"/>
      <c r="K3932" s="211"/>
      <c r="L3932" s="211"/>
      <c r="M3932" s="211"/>
      <c r="N3932" s="211"/>
      <c r="O3932" s="211"/>
      <c r="P3932" s="211"/>
    </row>
    <row r="3933" spans="1:16" x14ac:dyDescent="0.25">
      <c r="A3933" s="189" t="s">
        <v>10373</v>
      </c>
      <c r="B3933" s="189" t="s">
        <v>10392</v>
      </c>
      <c r="C3933" s="189" t="s">
        <v>358</v>
      </c>
      <c r="D3933" t="s">
        <v>6107</v>
      </c>
      <c r="E3933" t="s">
        <v>551</v>
      </c>
      <c r="F3933" s="42" t="s">
        <v>118</v>
      </c>
      <c r="H3933" s="211"/>
      <c r="I3933" s="211"/>
      <c r="J3933" s="211"/>
      <c r="K3933" s="211"/>
      <c r="L3933" s="211"/>
      <c r="M3933" s="211"/>
      <c r="N3933" s="211"/>
      <c r="O3933" s="211"/>
      <c r="P3933" s="211"/>
    </row>
    <row r="3934" spans="1:16" x14ac:dyDescent="0.25">
      <c r="A3934" s="189" t="s">
        <v>10373</v>
      </c>
      <c r="B3934" s="189" t="s">
        <v>10393</v>
      </c>
      <c r="C3934" s="189" t="s">
        <v>358</v>
      </c>
      <c r="D3934" t="s">
        <v>381</v>
      </c>
      <c r="E3934" t="s">
        <v>382</v>
      </c>
      <c r="F3934" s="42" t="s">
        <v>170</v>
      </c>
      <c r="H3934" s="211"/>
      <c r="I3934" s="211"/>
      <c r="J3934" s="211"/>
      <c r="K3934" s="211"/>
      <c r="L3934" s="211"/>
      <c r="M3934" s="211"/>
      <c r="N3934" s="211"/>
      <c r="O3934" s="211"/>
      <c r="P3934" s="211"/>
    </row>
    <row r="3935" spans="1:16" x14ac:dyDescent="0.25">
      <c r="A3935" s="189" t="s">
        <v>10373</v>
      </c>
      <c r="B3935" s="189" t="s">
        <v>10394</v>
      </c>
      <c r="C3935" s="189" t="s">
        <v>358</v>
      </c>
      <c r="D3935" t="s">
        <v>304</v>
      </c>
      <c r="E3935" t="s">
        <v>305</v>
      </c>
      <c r="F3935" s="42" t="s">
        <v>170</v>
      </c>
      <c r="H3935" s="211"/>
      <c r="I3935" s="211"/>
      <c r="J3935" s="211"/>
      <c r="K3935" s="211"/>
      <c r="L3935" s="211"/>
      <c r="M3935" s="211"/>
      <c r="N3935" s="211"/>
      <c r="O3935" s="211"/>
      <c r="P3935" s="211"/>
    </row>
    <row r="3936" spans="1:16" x14ac:dyDescent="0.25">
      <c r="A3936" s="189" t="s">
        <v>10373</v>
      </c>
      <c r="B3936" s="189" t="s">
        <v>10395</v>
      </c>
      <c r="C3936" s="189" t="s">
        <v>358</v>
      </c>
      <c r="D3936" t="s">
        <v>381</v>
      </c>
      <c r="E3936" t="s">
        <v>382</v>
      </c>
      <c r="F3936" s="42" t="s">
        <v>170</v>
      </c>
      <c r="H3936" s="211"/>
      <c r="I3936" s="211"/>
      <c r="J3936" s="211"/>
      <c r="K3936" s="211"/>
      <c r="L3936" s="211"/>
      <c r="M3936" s="211"/>
      <c r="N3936" s="211"/>
      <c r="O3936" s="211"/>
      <c r="P3936" s="211"/>
    </row>
    <row r="3937" spans="1:16" x14ac:dyDescent="0.25">
      <c r="A3937" s="189" t="s">
        <v>10373</v>
      </c>
      <c r="B3937" s="189" t="s">
        <v>10396</v>
      </c>
      <c r="C3937" s="189" t="s">
        <v>358</v>
      </c>
      <c r="D3937" t="s">
        <v>12890</v>
      </c>
      <c r="E3937" t="s">
        <v>1690</v>
      </c>
      <c r="F3937" s="42" t="s">
        <v>170</v>
      </c>
      <c r="H3937" s="211"/>
      <c r="I3937" s="211"/>
      <c r="J3937" s="211"/>
      <c r="K3937" s="211"/>
      <c r="L3937" s="211"/>
      <c r="M3937" s="211"/>
      <c r="N3937" s="211"/>
      <c r="O3937" s="211"/>
      <c r="P3937" s="211"/>
    </row>
    <row r="3938" spans="1:16" x14ac:dyDescent="0.25">
      <c r="A3938" s="189" t="s">
        <v>10373</v>
      </c>
      <c r="B3938" s="189" t="s">
        <v>10397</v>
      </c>
      <c r="C3938" s="189" t="s">
        <v>358</v>
      </c>
      <c r="D3938" t="s">
        <v>290</v>
      </c>
      <c r="E3938" t="s">
        <v>291</v>
      </c>
      <c r="F3938" s="42" t="s">
        <v>170</v>
      </c>
      <c r="H3938" s="211"/>
      <c r="I3938" s="211"/>
      <c r="J3938" s="211"/>
      <c r="K3938" s="211"/>
      <c r="L3938" s="211"/>
      <c r="M3938" s="211"/>
      <c r="N3938" s="211"/>
      <c r="O3938" s="211"/>
      <c r="P3938" s="211"/>
    </row>
    <row r="3939" spans="1:16" x14ac:dyDescent="0.25">
      <c r="A3939" s="189" t="s">
        <v>10373</v>
      </c>
      <c r="B3939" s="189" t="s">
        <v>10398</v>
      </c>
      <c r="C3939" s="189" t="s">
        <v>358</v>
      </c>
      <c r="D3939" t="s">
        <v>485</v>
      </c>
      <c r="E3939" t="s">
        <v>486</v>
      </c>
      <c r="F3939" s="42" t="s">
        <v>170</v>
      </c>
      <c r="H3939" s="211"/>
      <c r="I3939" s="211"/>
      <c r="J3939" s="211"/>
      <c r="K3939" s="211"/>
      <c r="L3939" s="211"/>
      <c r="M3939" s="211"/>
      <c r="N3939" s="211"/>
      <c r="O3939" s="211"/>
      <c r="P3939" s="211"/>
    </row>
    <row r="3940" spans="1:16" x14ac:dyDescent="0.25">
      <c r="A3940" s="189" t="s">
        <v>10373</v>
      </c>
      <c r="B3940" s="189" t="s">
        <v>10399</v>
      </c>
      <c r="C3940" s="189" t="s">
        <v>358</v>
      </c>
      <c r="D3940" t="s">
        <v>324</v>
      </c>
      <c r="E3940" t="s">
        <v>325</v>
      </c>
      <c r="F3940" s="42" t="s">
        <v>170</v>
      </c>
      <c r="H3940" s="211"/>
      <c r="I3940" s="211"/>
      <c r="J3940" s="211"/>
      <c r="K3940" s="211"/>
      <c r="L3940" s="211"/>
      <c r="M3940" s="211"/>
      <c r="N3940" s="211"/>
      <c r="O3940" s="211"/>
      <c r="P3940" s="211"/>
    </row>
    <row r="3941" spans="1:16" x14ac:dyDescent="0.25">
      <c r="A3941" s="189" t="s">
        <v>10373</v>
      </c>
      <c r="B3941" s="189" t="s">
        <v>10400</v>
      </c>
      <c r="C3941" s="189" t="s">
        <v>358</v>
      </c>
      <c r="D3941" t="s">
        <v>299</v>
      </c>
      <c r="E3941" t="s">
        <v>300</v>
      </c>
      <c r="F3941" s="42" t="s">
        <v>170</v>
      </c>
      <c r="H3941" s="211"/>
      <c r="I3941" s="211"/>
      <c r="J3941" s="211"/>
      <c r="K3941" s="211"/>
      <c r="L3941" s="211"/>
      <c r="M3941" s="211"/>
      <c r="N3941" s="211"/>
      <c r="O3941" s="211"/>
      <c r="P3941" s="211"/>
    </row>
    <row r="3942" spans="1:16" x14ac:dyDescent="0.25">
      <c r="A3942" s="189" t="s">
        <v>10373</v>
      </c>
      <c r="B3942" s="189" t="s">
        <v>10401</v>
      </c>
      <c r="C3942" s="189" t="s">
        <v>358</v>
      </c>
      <c r="D3942" t="s">
        <v>290</v>
      </c>
      <c r="E3942" t="s">
        <v>291</v>
      </c>
      <c r="F3942" s="42" t="s">
        <v>170</v>
      </c>
      <c r="H3942" s="211"/>
      <c r="I3942" s="211"/>
      <c r="J3942" s="211"/>
      <c r="K3942" s="211"/>
      <c r="L3942" s="211"/>
      <c r="M3942" s="211"/>
      <c r="N3942" s="211"/>
      <c r="O3942" s="211"/>
      <c r="P3942" s="211"/>
    </row>
    <row r="3943" spans="1:16" x14ac:dyDescent="0.25">
      <c r="A3943" s="189" t="s">
        <v>10373</v>
      </c>
      <c r="B3943" s="189" t="s">
        <v>10402</v>
      </c>
      <c r="C3943" s="189" t="s">
        <v>358</v>
      </c>
      <c r="D3943" t="s">
        <v>1655</v>
      </c>
      <c r="E3943" t="s">
        <v>1657</v>
      </c>
      <c r="F3943" s="42" t="s">
        <v>170</v>
      </c>
      <c r="H3943" s="211"/>
      <c r="I3943" s="211"/>
      <c r="J3943" s="211"/>
      <c r="K3943" s="211"/>
      <c r="L3943" s="211"/>
      <c r="M3943" s="211"/>
      <c r="N3943" s="211"/>
      <c r="O3943" s="211"/>
      <c r="P3943" s="211"/>
    </row>
    <row r="3944" spans="1:16" x14ac:dyDescent="0.25">
      <c r="A3944" s="189" t="s">
        <v>10373</v>
      </c>
      <c r="B3944" s="189" t="s">
        <v>10403</v>
      </c>
      <c r="C3944" s="189" t="s">
        <v>358</v>
      </c>
      <c r="D3944" t="s">
        <v>324</v>
      </c>
      <c r="E3944" t="s">
        <v>325</v>
      </c>
      <c r="F3944" s="42" t="s">
        <v>170</v>
      </c>
      <c r="H3944" s="211"/>
      <c r="I3944" s="211"/>
      <c r="J3944" s="211"/>
      <c r="K3944" s="211"/>
      <c r="L3944" s="211"/>
      <c r="M3944" s="211"/>
      <c r="N3944" s="211"/>
      <c r="O3944" s="211"/>
      <c r="P3944" s="211"/>
    </row>
    <row r="3945" spans="1:16" x14ac:dyDescent="0.25">
      <c r="A3945" s="189" t="s">
        <v>10373</v>
      </c>
      <c r="B3945" s="189" t="s">
        <v>10404</v>
      </c>
      <c r="C3945" s="189" t="s">
        <v>358</v>
      </c>
      <c r="D3945" t="s">
        <v>3262</v>
      </c>
      <c r="E3945" t="s">
        <v>3264</v>
      </c>
      <c r="F3945" s="42" t="s">
        <v>170</v>
      </c>
      <c r="H3945" s="211"/>
      <c r="I3945" s="211"/>
      <c r="J3945" s="211"/>
      <c r="K3945" s="211"/>
      <c r="L3945" s="211"/>
      <c r="M3945" s="211"/>
      <c r="N3945" s="211"/>
      <c r="O3945" s="211"/>
      <c r="P3945" s="211"/>
    </row>
    <row r="3946" spans="1:16" x14ac:dyDescent="0.25">
      <c r="A3946" s="189" t="s">
        <v>10373</v>
      </c>
      <c r="B3946" s="189" t="s">
        <v>10405</v>
      </c>
      <c r="C3946" s="189" t="s">
        <v>358</v>
      </c>
      <c r="D3946" t="s">
        <v>12886</v>
      </c>
      <c r="E3946" t="s">
        <v>12887</v>
      </c>
      <c r="F3946" s="42" t="s">
        <v>170</v>
      </c>
      <c r="H3946" s="211"/>
      <c r="I3946" s="211"/>
      <c r="J3946" s="211"/>
      <c r="K3946" s="211"/>
      <c r="L3946" s="211"/>
      <c r="M3946" s="211"/>
      <c r="N3946" s="211"/>
      <c r="O3946" s="211"/>
      <c r="P3946" s="211"/>
    </row>
    <row r="3947" spans="1:16" x14ac:dyDescent="0.25">
      <c r="A3947" s="189" t="s">
        <v>10373</v>
      </c>
      <c r="B3947" s="189" t="s">
        <v>10406</v>
      </c>
      <c r="C3947" s="189" t="s">
        <v>358</v>
      </c>
      <c r="D3947" t="s">
        <v>299</v>
      </c>
      <c r="E3947" t="s">
        <v>300</v>
      </c>
      <c r="F3947" s="42" t="s">
        <v>170</v>
      </c>
      <c r="H3947" s="211"/>
      <c r="I3947" s="211"/>
      <c r="J3947" s="211"/>
      <c r="K3947" s="211"/>
      <c r="L3947" s="211"/>
      <c r="M3947" s="211"/>
      <c r="N3947" s="211"/>
      <c r="O3947" s="211"/>
      <c r="P3947" s="211"/>
    </row>
    <row r="3948" spans="1:16" x14ac:dyDescent="0.25">
      <c r="A3948" s="189" t="s">
        <v>10373</v>
      </c>
      <c r="B3948" s="189" t="s">
        <v>10407</v>
      </c>
      <c r="C3948" s="189" t="s">
        <v>358</v>
      </c>
      <c r="D3948" t="s">
        <v>290</v>
      </c>
      <c r="E3948" t="s">
        <v>291</v>
      </c>
      <c r="F3948" s="42" t="s">
        <v>170</v>
      </c>
      <c r="H3948" s="211"/>
      <c r="I3948" s="211"/>
      <c r="J3948" s="211"/>
      <c r="K3948" s="211"/>
      <c r="L3948" s="211"/>
      <c r="M3948" s="211"/>
      <c r="N3948" s="211"/>
      <c r="O3948" s="211"/>
      <c r="P3948" s="211"/>
    </row>
    <row r="3949" spans="1:16" x14ac:dyDescent="0.25">
      <c r="A3949" s="189" t="s">
        <v>10373</v>
      </c>
      <c r="B3949" s="189" t="s">
        <v>10408</v>
      </c>
      <c r="C3949" s="189" t="s">
        <v>358</v>
      </c>
      <c r="D3949" t="s">
        <v>304</v>
      </c>
      <c r="E3949" t="s">
        <v>305</v>
      </c>
      <c r="F3949" s="42" t="s">
        <v>170</v>
      </c>
      <c r="H3949" s="211"/>
      <c r="I3949" s="211"/>
      <c r="J3949" s="211"/>
      <c r="K3949" s="211"/>
      <c r="L3949" s="211"/>
      <c r="M3949" s="211"/>
      <c r="N3949" s="211"/>
      <c r="O3949" s="211"/>
      <c r="P3949" s="211"/>
    </row>
    <row r="3950" spans="1:16" x14ac:dyDescent="0.25">
      <c r="A3950" s="189" t="s">
        <v>10373</v>
      </c>
      <c r="B3950" s="189" t="s">
        <v>10409</v>
      </c>
      <c r="C3950" s="189" t="s">
        <v>358</v>
      </c>
      <c r="D3950" t="s">
        <v>299</v>
      </c>
      <c r="E3950" t="s">
        <v>300</v>
      </c>
      <c r="F3950" s="42" t="s">
        <v>170</v>
      </c>
      <c r="H3950" s="211"/>
      <c r="I3950" s="211"/>
      <c r="J3950" s="211"/>
      <c r="K3950" s="211"/>
      <c r="L3950" s="211"/>
      <c r="M3950" s="211"/>
      <c r="N3950" s="211"/>
      <c r="O3950" s="211"/>
      <c r="P3950" s="211"/>
    </row>
    <row r="3951" spans="1:16" x14ac:dyDescent="0.25">
      <c r="A3951" s="189" t="s">
        <v>10373</v>
      </c>
      <c r="B3951" s="189" t="s">
        <v>10410</v>
      </c>
      <c r="C3951" s="189" t="s">
        <v>358</v>
      </c>
      <c r="D3951" t="s">
        <v>292</v>
      </c>
      <c r="E3951" t="s">
        <v>293</v>
      </c>
      <c r="F3951" s="42" t="s">
        <v>170</v>
      </c>
      <c r="H3951" s="211"/>
      <c r="I3951" s="211"/>
      <c r="J3951" s="211"/>
      <c r="K3951" s="211"/>
      <c r="L3951" s="211"/>
      <c r="M3951" s="211"/>
      <c r="N3951" s="211"/>
      <c r="O3951" s="211"/>
      <c r="P3951" s="211"/>
    </row>
    <row r="3952" spans="1:16" x14ac:dyDescent="0.25">
      <c r="A3952" s="189" t="s">
        <v>10373</v>
      </c>
      <c r="B3952" s="189" t="s">
        <v>10411</v>
      </c>
      <c r="C3952" s="189" t="s">
        <v>358</v>
      </c>
      <c r="D3952" t="s">
        <v>326</v>
      </c>
      <c r="E3952" t="s">
        <v>327</v>
      </c>
      <c r="F3952" s="42" t="s">
        <v>170</v>
      </c>
      <c r="H3952" s="211"/>
      <c r="I3952" s="211"/>
      <c r="J3952" s="211"/>
      <c r="K3952" s="211"/>
      <c r="L3952" s="211"/>
      <c r="M3952" s="211"/>
      <c r="N3952" s="211"/>
      <c r="O3952" s="211"/>
      <c r="P3952" s="211"/>
    </row>
    <row r="3953" spans="1:16" x14ac:dyDescent="0.25">
      <c r="A3953" s="189" t="s">
        <v>10373</v>
      </c>
      <c r="B3953" s="189" t="s">
        <v>10412</v>
      </c>
      <c r="C3953" s="189" t="s">
        <v>358</v>
      </c>
      <c r="D3953" t="s">
        <v>292</v>
      </c>
      <c r="E3953" t="s">
        <v>293</v>
      </c>
      <c r="F3953" s="42" t="s">
        <v>170</v>
      </c>
      <c r="H3953" s="211"/>
      <c r="I3953" s="211"/>
      <c r="J3953" s="211"/>
      <c r="K3953" s="211"/>
      <c r="L3953" s="211"/>
      <c r="M3953" s="211"/>
      <c r="N3953" s="211"/>
      <c r="O3953" s="211"/>
      <c r="P3953" s="211"/>
    </row>
    <row r="3954" spans="1:16" x14ac:dyDescent="0.25">
      <c r="A3954" s="189" t="s">
        <v>10373</v>
      </c>
      <c r="B3954" s="189" t="s">
        <v>10413</v>
      </c>
      <c r="C3954" s="189" t="s">
        <v>358</v>
      </c>
      <c r="D3954" t="s">
        <v>4171</v>
      </c>
      <c r="E3954" t="s">
        <v>1634</v>
      </c>
      <c r="F3954" s="42" t="s">
        <v>170</v>
      </c>
      <c r="H3954" s="211"/>
      <c r="I3954" s="211"/>
      <c r="J3954" s="211"/>
      <c r="K3954" s="211"/>
      <c r="L3954" s="211"/>
      <c r="M3954" s="211"/>
      <c r="N3954" s="211"/>
      <c r="O3954" s="211"/>
      <c r="P3954" s="211"/>
    </row>
    <row r="3955" spans="1:16" x14ac:dyDescent="0.25">
      <c r="A3955" s="189" t="s">
        <v>10373</v>
      </c>
      <c r="B3955" s="189" t="s">
        <v>10414</v>
      </c>
      <c r="C3955" s="189" t="s">
        <v>358</v>
      </c>
      <c r="D3955" t="s">
        <v>318</v>
      </c>
      <c r="E3955" t="s">
        <v>319</v>
      </c>
      <c r="F3955" s="42" t="s">
        <v>170</v>
      </c>
      <c r="H3955" s="211"/>
      <c r="I3955" s="211"/>
      <c r="J3955" s="211"/>
      <c r="K3955" s="211"/>
      <c r="L3955" s="211"/>
      <c r="M3955" s="211"/>
      <c r="N3955" s="211"/>
      <c r="O3955" s="211"/>
      <c r="P3955" s="211"/>
    </row>
    <row r="3956" spans="1:16" x14ac:dyDescent="0.25">
      <c r="A3956" s="189" t="s">
        <v>10373</v>
      </c>
      <c r="B3956" s="189" t="s">
        <v>10415</v>
      </c>
      <c r="C3956" s="189" t="s">
        <v>358</v>
      </c>
      <c r="D3956" t="s">
        <v>320</v>
      </c>
      <c r="E3956" t="s">
        <v>321</v>
      </c>
      <c r="F3956" s="42" t="s">
        <v>170</v>
      </c>
      <c r="H3956" s="211"/>
      <c r="I3956" s="211"/>
      <c r="J3956" s="211"/>
      <c r="K3956" s="211"/>
      <c r="L3956" s="211"/>
      <c r="M3956" s="211"/>
      <c r="N3956" s="211"/>
      <c r="O3956" s="211"/>
      <c r="P3956" s="211"/>
    </row>
    <row r="3957" spans="1:16" x14ac:dyDescent="0.25">
      <c r="A3957" s="189" t="s">
        <v>10373</v>
      </c>
      <c r="B3957" s="189" t="s">
        <v>10416</v>
      </c>
      <c r="C3957" s="189" t="s">
        <v>358</v>
      </c>
      <c r="D3957" t="s">
        <v>485</v>
      </c>
      <c r="E3957" t="s">
        <v>486</v>
      </c>
      <c r="F3957" s="42" t="s">
        <v>170</v>
      </c>
      <c r="H3957" s="211"/>
      <c r="I3957" s="211"/>
      <c r="J3957" s="211"/>
      <c r="K3957" s="211"/>
      <c r="L3957" s="211"/>
      <c r="M3957" s="211"/>
      <c r="N3957" s="211"/>
      <c r="O3957" s="211"/>
      <c r="P3957" s="211"/>
    </row>
    <row r="3958" spans="1:16" x14ac:dyDescent="0.25">
      <c r="A3958" s="189" t="s">
        <v>10373</v>
      </c>
      <c r="B3958" s="189" t="s">
        <v>10417</v>
      </c>
      <c r="C3958" s="189" t="s">
        <v>358</v>
      </c>
      <c r="D3958" t="s">
        <v>423</v>
      </c>
      <c r="E3958" t="s">
        <v>424</v>
      </c>
      <c r="F3958" s="42" t="s">
        <v>118</v>
      </c>
      <c r="H3958" s="211"/>
      <c r="I3958" s="211"/>
      <c r="J3958" s="211"/>
      <c r="K3958" s="211"/>
      <c r="L3958" s="211"/>
      <c r="M3958" s="211"/>
      <c r="N3958" s="211"/>
      <c r="O3958" s="211"/>
      <c r="P3958" s="211"/>
    </row>
    <row r="3959" spans="1:16" x14ac:dyDescent="0.25">
      <c r="A3959" s="189" t="s">
        <v>10373</v>
      </c>
      <c r="B3959" s="189" t="s">
        <v>10418</v>
      </c>
      <c r="C3959" s="189" t="s">
        <v>358</v>
      </c>
      <c r="D3959" t="s">
        <v>494</v>
      </c>
      <c r="E3959" t="s">
        <v>6108</v>
      </c>
      <c r="F3959" s="42" t="s">
        <v>170</v>
      </c>
      <c r="H3959" s="211"/>
      <c r="I3959" s="211"/>
      <c r="J3959" s="211"/>
      <c r="K3959" s="211"/>
      <c r="L3959" s="211"/>
      <c r="M3959" s="211"/>
      <c r="N3959" s="211"/>
      <c r="O3959" s="211"/>
      <c r="P3959" s="211"/>
    </row>
    <row r="3960" spans="1:16" x14ac:dyDescent="0.25">
      <c r="A3960" s="189" t="s">
        <v>10373</v>
      </c>
      <c r="B3960" s="189" t="s">
        <v>10419</v>
      </c>
      <c r="C3960" s="189" t="s">
        <v>358</v>
      </c>
      <c r="D3960" t="s">
        <v>343</v>
      </c>
      <c r="E3960" t="s">
        <v>6106</v>
      </c>
      <c r="F3960" s="42" t="s">
        <v>170</v>
      </c>
      <c r="H3960" s="211"/>
      <c r="I3960" s="211"/>
      <c r="J3960" s="211"/>
      <c r="K3960" s="211"/>
      <c r="L3960" s="211"/>
      <c r="M3960" s="211"/>
      <c r="N3960" s="211"/>
      <c r="O3960" s="211"/>
      <c r="P3960" s="211"/>
    </row>
    <row r="3961" spans="1:16" x14ac:dyDescent="0.25">
      <c r="A3961" s="189" t="s">
        <v>10373</v>
      </c>
      <c r="B3961" s="189" t="s">
        <v>10420</v>
      </c>
      <c r="C3961" s="189" t="s">
        <v>358</v>
      </c>
      <c r="D3961" t="s">
        <v>326</v>
      </c>
      <c r="E3961" t="s">
        <v>327</v>
      </c>
      <c r="F3961" s="42" t="s">
        <v>170</v>
      </c>
      <c r="H3961" s="211"/>
      <c r="I3961" s="211"/>
      <c r="J3961" s="211"/>
      <c r="K3961" s="211"/>
      <c r="L3961" s="211"/>
      <c r="M3961" s="211"/>
      <c r="N3961" s="211"/>
      <c r="O3961" s="211"/>
      <c r="P3961" s="211"/>
    </row>
    <row r="3962" spans="1:16" x14ac:dyDescent="0.25">
      <c r="A3962" s="189" t="s">
        <v>10373</v>
      </c>
      <c r="B3962" s="189" t="s">
        <v>10421</v>
      </c>
      <c r="C3962" s="189" t="s">
        <v>358</v>
      </c>
      <c r="D3962" t="s">
        <v>328</v>
      </c>
      <c r="E3962" t="s">
        <v>329</v>
      </c>
      <c r="F3962" s="42" t="s">
        <v>170</v>
      </c>
      <c r="H3962" s="211"/>
      <c r="I3962" s="211"/>
      <c r="J3962" s="211"/>
      <c r="K3962" s="211"/>
      <c r="L3962" s="211"/>
      <c r="M3962" s="211"/>
      <c r="N3962" s="211"/>
      <c r="O3962" s="211"/>
      <c r="P3962" s="211"/>
    </row>
    <row r="3963" spans="1:16" x14ac:dyDescent="0.25">
      <c r="A3963" s="189" t="s">
        <v>10373</v>
      </c>
      <c r="B3963" s="189" t="s">
        <v>10422</v>
      </c>
      <c r="C3963" s="189" t="s">
        <v>358</v>
      </c>
      <c r="D3963" t="s">
        <v>328</v>
      </c>
      <c r="E3963" t="s">
        <v>329</v>
      </c>
      <c r="F3963" s="42" t="s">
        <v>170</v>
      </c>
      <c r="H3963" s="211"/>
      <c r="I3963" s="211"/>
      <c r="J3963" s="211"/>
      <c r="K3963" s="211"/>
      <c r="L3963" s="211"/>
      <c r="M3963" s="211"/>
      <c r="N3963" s="211"/>
      <c r="O3963" s="211"/>
      <c r="P3963" s="211"/>
    </row>
    <row r="3964" spans="1:16" x14ac:dyDescent="0.25">
      <c r="A3964" s="189" t="s">
        <v>10373</v>
      </c>
      <c r="B3964" s="189" t="s">
        <v>10423</v>
      </c>
      <c r="C3964" s="189" t="s">
        <v>358</v>
      </c>
      <c r="D3964" t="s">
        <v>6100</v>
      </c>
      <c r="E3964" t="s">
        <v>6101</v>
      </c>
      <c r="F3964" s="42" t="s">
        <v>170</v>
      </c>
      <c r="H3964" s="211"/>
      <c r="I3964" s="211"/>
      <c r="J3964" s="211"/>
      <c r="K3964" s="211"/>
      <c r="L3964" s="211"/>
      <c r="M3964" s="211"/>
      <c r="N3964" s="211"/>
      <c r="O3964" s="211"/>
      <c r="P3964" s="211"/>
    </row>
    <row r="3965" spans="1:16" x14ac:dyDescent="0.25">
      <c r="A3965" s="189" t="s">
        <v>10373</v>
      </c>
      <c r="B3965" s="189" t="s">
        <v>10424</v>
      </c>
      <c r="C3965" s="189" t="s">
        <v>358</v>
      </c>
      <c r="D3965" t="s">
        <v>292</v>
      </c>
      <c r="E3965" t="s">
        <v>293</v>
      </c>
      <c r="F3965" s="42" t="s">
        <v>170</v>
      </c>
      <c r="H3965" s="211"/>
      <c r="I3965" s="211"/>
      <c r="J3965" s="211"/>
      <c r="K3965" s="211"/>
      <c r="L3965" s="211"/>
      <c r="M3965" s="211"/>
      <c r="N3965" s="211"/>
      <c r="O3965" s="211"/>
      <c r="P3965" s="211"/>
    </row>
    <row r="3966" spans="1:16" x14ac:dyDescent="0.25">
      <c r="A3966" s="189" t="s">
        <v>10373</v>
      </c>
      <c r="B3966" s="189" t="s">
        <v>10425</v>
      </c>
      <c r="C3966" s="189" t="s">
        <v>358</v>
      </c>
      <c r="D3966" t="s">
        <v>304</v>
      </c>
      <c r="E3966" t="s">
        <v>305</v>
      </c>
      <c r="F3966" s="42" t="s">
        <v>170</v>
      </c>
      <c r="H3966" s="211"/>
      <c r="I3966" s="211"/>
      <c r="J3966" s="211"/>
      <c r="K3966" s="211"/>
      <c r="L3966" s="211"/>
      <c r="M3966" s="211"/>
      <c r="N3966" s="211"/>
      <c r="O3966" s="211"/>
      <c r="P3966" s="211"/>
    </row>
    <row r="3967" spans="1:16" x14ac:dyDescent="0.25">
      <c r="A3967" s="189" t="s">
        <v>10373</v>
      </c>
      <c r="B3967" s="189" t="s">
        <v>10426</v>
      </c>
      <c r="C3967" s="189" t="s">
        <v>358</v>
      </c>
      <c r="D3967" t="s">
        <v>292</v>
      </c>
      <c r="E3967" t="s">
        <v>293</v>
      </c>
      <c r="F3967" s="42" t="s">
        <v>170</v>
      </c>
      <c r="H3967" s="211"/>
      <c r="I3967" s="211"/>
      <c r="J3967" s="211"/>
      <c r="K3967" s="211"/>
      <c r="L3967" s="211"/>
      <c r="M3967" s="211"/>
      <c r="N3967" s="211"/>
      <c r="O3967" s="211"/>
      <c r="P3967" s="211"/>
    </row>
    <row r="3968" spans="1:16" x14ac:dyDescent="0.25">
      <c r="A3968" s="189" t="s">
        <v>10373</v>
      </c>
      <c r="B3968" s="189" t="s">
        <v>10427</v>
      </c>
      <c r="C3968" s="189" t="s">
        <v>358</v>
      </c>
      <c r="D3968" t="s">
        <v>299</v>
      </c>
      <c r="E3968" t="s">
        <v>300</v>
      </c>
      <c r="F3968" s="42" t="s">
        <v>170</v>
      </c>
      <c r="H3968" s="211"/>
      <c r="I3968" s="211"/>
      <c r="J3968" s="211"/>
      <c r="K3968" s="211"/>
      <c r="L3968" s="211"/>
      <c r="M3968" s="211"/>
      <c r="N3968" s="211"/>
      <c r="O3968" s="211"/>
      <c r="P3968" s="211"/>
    </row>
    <row r="3969" spans="1:16" x14ac:dyDescent="0.25">
      <c r="A3969" s="189" t="s">
        <v>10373</v>
      </c>
      <c r="B3969" s="189" t="s">
        <v>10428</v>
      </c>
      <c r="C3969" s="189" t="s">
        <v>358</v>
      </c>
      <c r="D3969" t="s">
        <v>299</v>
      </c>
      <c r="E3969" t="s">
        <v>300</v>
      </c>
      <c r="F3969" s="42" t="s">
        <v>170</v>
      </c>
      <c r="H3969" s="211"/>
      <c r="I3969" s="211"/>
      <c r="J3969" s="211"/>
      <c r="K3969" s="211"/>
      <c r="L3969" s="211"/>
      <c r="M3969" s="211"/>
      <c r="N3969" s="211"/>
      <c r="O3969" s="211"/>
      <c r="P3969" s="211"/>
    </row>
    <row r="3970" spans="1:16" x14ac:dyDescent="0.25">
      <c r="A3970" s="189" t="s">
        <v>10373</v>
      </c>
      <c r="B3970" s="189" t="s">
        <v>10429</v>
      </c>
      <c r="C3970" s="189" t="s">
        <v>358</v>
      </c>
      <c r="D3970" t="s">
        <v>339</v>
      </c>
      <c r="E3970" t="s">
        <v>340</v>
      </c>
      <c r="F3970" s="42" t="s">
        <v>170</v>
      </c>
      <c r="H3970" s="211"/>
      <c r="I3970" s="211"/>
      <c r="J3970" s="211"/>
      <c r="K3970" s="211"/>
      <c r="L3970" s="211"/>
      <c r="M3970" s="211"/>
      <c r="N3970" s="211"/>
      <c r="O3970" s="211"/>
      <c r="P3970" s="211"/>
    </row>
    <row r="3971" spans="1:16" x14ac:dyDescent="0.25">
      <c r="A3971" s="189" t="s">
        <v>10373</v>
      </c>
      <c r="B3971" s="189" t="s">
        <v>10430</v>
      </c>
      <c r="C3971" s="189" t="s">
        <v>358</v>
      </c>
      <c r="D3971" t="s">
        <v>415</v>
      </c>
      <c r="E3971" t="s">
        <v>416</v>
      </c>
      <c r="F3971" s="42" t="s">
        <v>118</v>
      </c>
      <c r="H3971" s="211"/>
      <c r="I3971" s="211"/>
      <c r="J3971" s="211"/>
      <c r="K3971" s="211"/>
      <c r="L3971" s="211"/>
      <c r="M3971" s="211"/>
      <c r="N3971" s="211"/>
      <c r="O3971" s="211"/>
      <c r="P3971" s="211"/>
    </row>
    <row r="3972" spans="1:16" x14ac:dyDescent="0.25">
      <c r="A3972" s="189" t="s">
        <v>10373</v>
      </c>
      <c r="B3972" s="189" t="s">
        <v>10431</v>
      </c>
      <c r="C3972" s="189" t="s">
        <v>358</v>
      </c>
      <c r="D3972" t="s">
        <v>334</v>
      </c>
      <c r="E3972" t="s">
        <v>335</v>
      </c>
      <c r="F3972" s="42" t="s">
        <v>170</v>
      </c>
      <c r="H3972" s="211"/>
      <c r="I3972" s="211"/>
      <c r="J3972" s="211"/>
      <c r="K3972" s="211"/>
      <c r="L3972" s="211"/>
      <c r="M3972" s="211"/>
      <c r="N3972" s="211"/>
      <c r="O3972" s="211"/>
      <c r="P3972" s="211"/>
    </row>
    <row r="3973" spans="1:16" x14ac:dyDescent="0.25">
      <c r="A3973" s="189" t="s">
        <v>10373</v>
      </c>
      <c r="B3973" s="189" t="s">
        <v>10432</v>
      </c>
      <c r="C3973" s="189" t="s">
        <v>358</v>
      </c>
      <c r="D3973" t="s">
        <v>294</v>
      </c>
      <c r="E3973" t="s">
        <v>298</v>
      </c>
      <c r="F3973" s="42" t="s">
        <v>170</v>
      </c>
      <c r="H3973" s="211"/>
      <c r="I3973" s="211"/>
      <c r="J3973" s="211"/>
      <c r="K3973" s="211"/>
      <c r="L3973" s="211"/>
      <c r="M3973" s="211"/>
      <c r="N3973" s="211"/>
      <c r="O3973" s="211"/>
      <c r="P3973" s="211"/>
    </row>
    <row r="3974" spans="1:16" x14ac:dyDescent="0.25">
      <c r="A3974" s="189" t="s">
        <v>10373</v>
      </c>
      <c r="B3974" s="189" t="s">
        <v>10433</v>
      </c>
      <c r="C3974" s="189" t="s">
        <v>358</v>
      </c>
      <c r="D3974" t="s">
        <v>6100</v>
      </c>
      <c r="E3974" t="s">
        <v>6101</v>
      </c>
      <c r="F3974" s="42" t="s">
        <v>170</v>
      </c>
      <c r="H3974" s="211"/>
      <c r="I3974" s="211"/>
      <c r="J3974" s="211"/>
      <c r="K3974" s="211"/>
      <c r="L3974" s="211"/>
      <c r="M3974" s="211"/>
      <c r="N3974" s="211"/>
      <c r="O3974" s="211"/>
      <c r="P3974" s="211"/>
    </row>
    <row r="3975" spans="1:16" x14ac:dyDescent="0.25">
      <c r="A3975" s="189" t="s">
        <v>10373</v>
      </c>
      <c r="B3975" s="189" t="s">
        <v>10434</v>
      </c>
      <c r="C3975" s="189" t="s">
        <v>358</v>
      </c>
      <c r="D3975" t="s">
        <v>295</v>
      </c>
      <c r="E3975" t="s">
        <v>306</v>
      </c>
      <c r="F3975" s="42" t="s">
        <v>170</v>
      </c>
      <c r="H3975" s="211"/>
      <c r="I3975" s="211"/>
      <c r="J3975" s="211"/>
      <c r="K3975" s="211"/>
      <c r="L3975" s="211"/>
      <c r="M3975" s="211"/>
      <c r="N3975" s="211"/>
      <c r="O3975" s="211"/>
      <c r="P3975" s="211"/>
    </row>
    <row r="3976" spans="1:16" x14ac:dyDescent="0.25">
      <c r="A3976" s="189" t="s">
        <v>10373</v>
      </c>
      <c r="B3976" s="189" t="s">
        <v>10435</v>
      </c>
      <c r="C3976" s="189" t="s">
        <v>358</v>
      </c>
      <c r="D3976" t="s">
        <v>423</v>
      </c>
      <c r="E3976" t="s">
        <v>424</v>
      </c>
      <c r="F3976" s="42" t="s">
        <v>118</v>
      </c>
      <c r="H3976" s="211"/>
      <c r="I3976" s="211"/>
      <c r="J3976" s="211"/>
      <c r="K3976" s="211"/>
      <c r="L3976" s="211"/>
      <c r="M3976" s="211"/>
      <c r="N3976" s="211"/>
      <c r="O3976" s="211"/>
      <c r="P3976" s="211"/>
    </row>
    <row r="3977" spans="1:16" x14ac:dyDescent="0.25">
      <c r="A3977" s="189" t="s">
        <v>10436</v>
      </c>
      <c r="B3977" s="189" t="s">
        <v>10437</v>
      </c>
      <c r="C3977" s="189" t="s">
        <v>358</v>
      </c>
      <c r="D3977" t="s">
        <v>6107</v>
      </c>
      <c r="E3977" t="s">
        <v>551</v>
      </c>
      <c r="F3977" s="42" t="s">
        <v>118</v>
      </c>
      <c r="H3977" s="211"/>
      <c r="I3977" s="211"/>
      <c r="J3977" s="211"/>
      <c r="K3977" s="211"/>
      <c r="L3977" s="211"/>
      <c r="M3977" s="211"/>
      <c r="N3977" s="211"/>
      <c r="O3977" s="211"/>
      <c r="P3977" s="211"/>
    </row>
    <row r="3978" spans="1:16" x14ac:dyDescent="0.25">
      <c r="A3978" s="189" t="s">
        <v>10436</v>
      </c>
      <c r="B3978" s="189" t="s">
        <v>10438</v>
      </c>
      <c r="C3978" s="189" t="s">
        <v>358</v>
      </c>
      <c r="D3978" t="s">
        <v>6107</v>
      </c>
      <c r="E3978" t="s">
        <v>551</v>
      </c>
      <c r="F3978" s="42" t="s">
        <v>118</v>
      </c>
      <c r="H3978" s="211"/>
      <c r="I3978" s="211"/>
      <c r="J3978" s="211"/>
      <c r="K3978" s="211"/>
      <c r="L3978" s="211"/>
      <c r="M3978" s="211"/>
      <c r="N3978" s="211"/>
      <c r="O3978" s="211"/>
      <c r="P3978" s="211"/>
    </row>
    <row r="3979" spans="1:16" x14ac:dyDescent="0.25">
      <c r="A3979" s="189" t="s">
        <v>10436</v>
      </c>
      <c r="B3979" s="189" t="s">
        <v>10439</v>
      </c>
      <c r="C3979" s="189" t="s">
        <v>358</v>
      </c>
      <c r="D3979" t="s">
        <v>6107</v>
      </c>
      <c r="E3979" t="s">
        <v>551</v>
      </c>
      <c r="F3979" s="42" t="s">
        <v>118</v>
      </c>
      <c r="H3979" s="211"/>
      <c r="I3979" s="211"/>
      <c r="J3979" s="211"/>
      <c r="K3979" s="211"/>
      <c r="L3979" s="211"/>
      <c r="M3979" s="211"/>
      <c r="N3979" s="211"/>
      <c r="O3979" s="211"/>
      <c r="P3979" s="211"/>
    </row>
    <row r="3980" spans="1:16" x14ac:dyDescent="0.25">
      <c r="A3980" s="189" t="s">
        <v>10436</v>
      </c>
      <c r="B3980" s="189" t="s">
        <v>10440</v>
      </c>
      <c r="C3980" s="189" t="s">
        <v>358</v>
      </c>
      <c r="D3980" t="s">
        <v>6107</v>
      </c>
      <c r="E3980" t="s">
        <v>551</v>
      </c>
      <c r="F3980" s="42" t="s">
        <v>118</v>
      </c>
      <c r="H3980" s="211"/>
      <c r="I3980" s="211"/>
      <c r="J3980" s="211"/>
      <c r="K3980" s="211"/>
      <c r="L3980" s="211"/>
      <c r="M3980" s="211"/>
      <c r="N3980" s="211"/>
      <c r="O3980" s="211"/>
      <c r="P3980" s="211"/>
    </row>
    <row r="3981" spans="1:16" x14ac:dyDescent="0.25">
      <c r="A3981" s="189" t="s">
        <v>10436</v>
      </c>
      <c r="B3981" s="189" t="s">
        <v>10441</v>
      </c>
      <c r="C3981" s="189" t="s">
        <v>358</v>
      </c>
      <c r="D3981" t="s">
        <v>6107</v>
      </c>
      <c r="E3981" t="s">
        <v>551</v>
      </c>
      <c r="F3981" s="42" t="s">
        <v>118</v>
      </c>
      <c r="H3981" s="211"/>
      <c r="I3981" s="211"/>
      <c r="J3981" s="211"/>
      <c r="K3981" s="211"/>
      <c r="L3981" s="211"/>
      <c r="M3981" s="211"/>
      <c r="N3981" s="211"/>
      <c r="O3981" s="211"/>
      <c r="P3981" s="211"/>
    </row>
    <row r="3982" spans="1:16" x14ac:dyDescent="0.25">
      <c r="A3982" s="189" t="s">
        <v>10436</v>
      </c>
      <c r="B3982" s="189" t="s">
        <v>10442</v>
      </c>
      <c r="C3982" s="189" t="s">
        <v>358</v>
      </c>
      <c r="D3982" t="s">
        <v>547</v>
      </c>
      <c r="E3982" t="s">
        <v>548</v>
      </c>
      <c r="F3982" s="42" t="s">
        <v>118</v>
      </c>
      <c r="H3982" s="211"/>
      <c r="I3982" s="211"/>
      <c r="J3982" s="211"/>
      <c r="K3982" s="211"/>
      <c r="L3982" s="211"/>
      <c r="M3982" s="211"/>
      <c r="N3982" s="211"/>
      <c r="O3982" s="211"/>
      <c r="P3982" s="211"/>
    </row>
    <row r="3983" spans="1:16" x14ac:dyDescent="0.25">
      <c r="A3983" s="189" t="s">
        <v>10436</v>
      </c>
      <c r="B3983" s="189" t="s">
        <v>10443</v>
      </c>
      <c r="C3983" s="189" t="s">
        <v>358</v>
      </c>
      <c r="D3983" t="s">
        <v>547</v>
      </c>
      <c r="E3983" t="s">
        <v>548</v>
      </c>
      <c r="F3983" s="42" t="s">
        <v>118</v>
      </c>
      <c r="H3983" s="211"/>
      <c r="I3983" s="211"/>
      <c r="J3983" s="211"/>
      <c r="K3983" s="211"/>
      <c r="L3983" s="211"/>
      <c r="M3983" s="211"/>
      <c r="N3983" s="211"/>
      <c r="O3983" s="211"/>
      <c r="P3983" s="211"/>
    </row>
    <row r="3984" spans="1:16" x14ac:dyDescent="0.25">
      <c r="A3984" s="189" t="s">
        <v>10436</v>
      </c>
      <c r="B3984" s="189" t="s">
        <v>10444</v>
      </c>
      <c r="C3984" s="189" t="s">
        <v>358</v>
      </c>
      <c r="D3984" t="s">
        <v>547</v>
      </c>
      <c r="E3984" t="s">
        <v>548</v>
      </c>
      <c r="F3984" s="42" t="s">
        <v>118</v>
      </c>
      <c r="H3984" s="211"/>
      <c r="I3984" s="211"/>
      <c r="J3984" s="211"/>
      <c r="K3984" s="211"/>
      <c r="L3984" s="211"/>
      <c r="M3984" s="211"/>
      <c r="N3984" s="211"/>
      <c r="O3984" s="211"/>
      <c r="P3984" s="211"/>
    </row>
    <row r="3985" spans="1:16" x14ac:dyDescent="0.25">
      <c r="A3985" s="189" t="s">
        <v>10436</v>
      </c>
      <c r="B3985" s="189" t="s">
        <v>10445</v>
      </c>
      <c r="C3985" s="189" t="s">
        <v>358</v>
      </c>
      <c r="D3985" t="s">
        <v>547</v>
      </c>
      <c r="E3985" t="s">
        <v>548</v>
      </c>
      <c r="F3985" s="42" t="s">
        <v>118</v>
      </c>
      <c r="H3985" s="211"/>
      <c r="I3985" s="211"/>
      <c r="J3985" s="211"/>
      <c r="K3985" s="211"/>
      <c r="L3985" s="211"/>
      <c r="M3985" s="211"/>
      <c r="N3985" s="211"/>
      <c r="O3985" s="211"/>
      <c r="P3985" s="211"/>
    </row>
    <row r="3986" spans="1:16" x14ac:dyDescent="0.25">
      <c r="A3986" s="189" t="s">
        <v>10436</v>
      </c>
      <c r="B3986" s="189" t="s">
        <v>10446</v>
      </c>
      <c r="C3986" s="189" t="s">
        <v>358</v>
      </c>
      <c r="D3986" t="s">
        <v>6107</v>
      </c>
      <c r="E3986" t="s">
        <v>551</v>
      </c>
      <c r="F3986" s="42" t="s">
        <v>118</v>
      </c>
      <c r="H3986" s="211"/>
      <c r="I3986" s="211"/>
      <c r="J3986" s="211"/>
      <c r="K3986" s="211"/>
      <c r="L3986" s="211"/>
      <c r="M3986" s="211"/>
      <c r="N3986" s="211"/>
      <c r="O3986" s="211"/>
      <c r="P3986" s="211"/>
    </row>
    <row r="3987" spans="1:16" x14ac:dyDescent="0.25">
      <c r="A3987" s="189" t="s">
        <v>10436</v>
      </c>
      <c r="B3987" s="189" t="s">
        <v>10447</v>
      </c>
      <c r="C3987" s="189" t="s">
        <v>358</v>
      </c>
      <c r="D3987" t="s">
        <v>6107</v>
      </c>
      <c r="E3987" t="s">
        <v>551</v>
      </c>
      <c r="F3987" s="42" t="s">
        <v>118</v>
      </c>
      <c r="H3987" s="211"/>
      <c r="I3987" s="211"/>
      <c r="J3987" s="211"/>
      <c r="K3987" s="211"/>
      <c r="L3987" s="211"/>
      <c r="M3987" s="211"/>
      <c r="N3987" s="211"/>
      <c r="O3987" s="211"/>
      <c r="P3987" s="211"/>
    </row>
    <row r="3988" spans="1:16" x14ac:dyDescent="0.25">
      <c r="A3988" s="189" t="s">
        <v>10436</v>
      </c>
      <c r="B3988" s="189" t="s">
        <v>10448</v>
      </c>
      <c r="C3988" s="189" t="s">
        <v>358</v>
      </c>
      <c r="D3988" t="s">
        <v>556</v>
      </c>
      <c r="E3988" t="s">
        <v>557</v>
      </c>
      <c r="F3988" s="42" t="s">
        <v>118</v>
      </c>
      <c r="H3988" s="211"/>
      <c r="I3988" s="211"/>
      <c r="J3988" s="211"/>
      <c r="K3988" s="211"/>
      <c r="L3988" s="211"/>
      <c r="M3988" s="211"/>
      <c r="N3988" s="211"/>
      <c r="O3988" s="211"/>
      <c r="P3988" s="211"/>
    </row>
    <row r="3989" spans="1:16" x14ac:dyDescent="0.25">
      <c r="A3989" s="189" t="s">
        <v>10436</v>
      </c>
      <c r="B3989" s="189" t="s">
        <v>10449</v>
      </c>
      <c r="C3989" s="189" t="s">
        <v>358</v>
      </c>
      <c r="D3989" t="s">
        <v>556</v>
      </c>
      <c r="E3989" t="s">
        <v>557</v>
      </c>
      <c r="F3989" s="42" t="s">
        <v>118</v>
      </c>
      <c r="H3989" s="211"/>
      <c r="I3989" s="211"/>
      <c r="J3989" s="211"/>
      <c r="K3989" s="211"/>
      <c r="L3989" s="211"/>
      <c r="M3989" s="211"/>
      <c r="N3989" s="211"/>
      <c r="O3989" s="211"/>
      <c r="P3989" s="211"/>
    </row>
    <row r="3990" spans="1:16" x14ac:dyDescent="0.25">
      <c r="A3990" s="189" t="s">
        <v>10436</v>
      </c>
      <c r="B3990" s="189" t="s">
        <v>10450</v>
      </c>
      <c r="C3990" s="189" t="s">
        <v>358</v>
      </c>
      <c r="D3990" t="s">
        <v>6107</v>
      </c>
      <c r="E3990" t="s">
        <v>551</v>
      </c>
      <c r="F3990" s="42" t="s">
        <v>118</v>
      </c>
      <c r="H3990" s="211"/>
      <c r="I3990" s="211"/>
      <c r="J3990" s="211"/>
      <c r="K3990" s="211"/>
      <c r="L3990" s="211"/>
      <c r="M3990" s="211"/>
      <c r="N3990" s="211"/>
      <c r="O3990" s="211"/>
      <c r="P3990" s="211"/>
    </row>
    <row r="3991" spans="1:16" x14ac:dyDescent="0.25">
      <c r="A3991" s="189" t="s">
        <v>10436</v>
      </c>
      <c r="B3991" s="189" t="s">
        <v>10451</v>
      </c>
      <c r="C3991" s="189" t="s">
        <v>358</v>
      </c>
      <c r="D3991" t="s">
        <v>556</v>
      </c>
      <c r="E3991" t="s">
        <v>557</v>
      </c>
      <c r="F3991" s="42" t="s">
        <v>118</v>
      </c>
      <c r="H3991" s="211"/>
      <c r="I3991" s="211"/>
      <c r="J3991" s="211"/>
      <c r="K3991" s="211"/>
      <c r="L3991" s="211"/>
      <c r="M3991" s="211"/>
      <c r="N3991" s="211"/>
      <c r="O3991" s="211"/>
      <c r="P3991" s="211"/>
    </row>
    <row r="3992" spans="1:16" x14ac:dyDescent="0.25">
      <c r="A3992" s="189" t="s">
        <v>10436</v>
      </c>
      <c r="B3992" s="189" t="s">
        <v>10452</v>
      </c>
      <c r="C3992" s="189" t="s">
        <v>358</v>
      </c>
      <c r="D3992" t="s">
        <v>556</v>
      </c>
      <c r="E3992" t="s">
        <v>557</v>
      </c>
      <c r="F3992" s="42" t="s">
        <v>118</v>
      </c>
      <c r="H3992" s="211"/>
      <c r="I3992" s="211"/>
      <c r="J3992" s="211"/>
      <c r="K3992" s="211"/>
      <c r="L3992" s="211"/>
      <c r="M3992" s="211"/>
      <c r="N3992" s="211"/>
      <c r="O3992" s="211"/>
      <c r="P3992" s="211"/>
    </row>
    <row r="3993" spans="1:16" x14ac:dyDescent="0.25">
      <c r="A3993" s="189" t="s">
        <v>10436</v>
      </c>
      <c r="B3993" s="189" t="s">
        <v>10453</v>
      </c>
      <c r="C3993" s="189" t="s">
        <v>358</v>
      </c>
      <c r="D3993" t="s">
        <v>547</v>
      </c>
      <c r="E3993" t="s">
        <v>548</v>
      </c>
      <c r="F3993" s="42" t="s">
        <v>118</v>
      </c>
      <c r="H3993" s="211"/>
      <c r="I3993" s="211"/>
      <c r="J3993" s="211"/>
      <c r="K3993" s="211"/>
      <c r="L3993" s="211"/>
      <c r="M3993" s="211"/>
      <c r="N3993" s="211"/>
      <c r="O3993" s="211"/>
      <c r="P3993" s="211"/>
    </row>
    <row r="3994" spans="1:16" x14ac:dyDescent="0.25">
      <c r="A3994" s="189" t="s">
        <v>10436</v>
      </c>
      <c r="B3994" s="189" t="s">
        <v>10454</v>
      </c>
      <c r="C3994" s="189" t="s">
        <v>358</v>
      </c>
      <c r="D3994" t="s">
        <v>549</v>
      </c>
      <c r="E3994" t="s">
        <v>550</v>
      </c>
      <c r="F3994" s="42" t="s">
        <v>118</v>
      </c>
      <c r="H3994" s="211"/>
      <c r="I3994" s="211"/>
      <c r="J3994" s="211"/>
      <c r="K3994" s="211"/>
      <c r="L3994" s="211"/>
      <c r="M3994" s="211"/>
      <c r="N3994" s="211"/>
      <c r="O3994" s="211"/>
      <c r="P3994" s="211"/>
    </row>
    <row r="3995" spans="1:16" x14ac:dyDescent="0.25">
      <c r="A3995" s="189" t="s">
        <v>10436</v>
      </c>
      <c r="B3995" s="189" t="s">
        <v>10455</v>
      </c>
      <c r="C3995" s="189" t="s">
        <v>358</v>
      </c>
      <c r="D3995" t="s">
        <v>556</v>
      </c>
      <c r="E3995" t="s">
        <v>557</v>
      </c>
      <c r="F3995" s="42" t="s">
        <v>118</v>
      </c>
      <c r="H3995" s="211"/>
      <c r="I3995" s="211"/>
      <c r="J3995" s="211"/>
      <c r="K3995" s="211"/>
      <c r="L3995" s="211"/>
      <c r="M3995" s="211"/>
      <c r="N3995" s="211"/>
      <c r="O3995" s="211"/>
      <c r="P3995" s="211"/>
    </row>
    <row r="3996" spans="1:16" x14ac:dyDescent="0.25">
      <c r="A3996" s="189" t="s">
        <v>10436</v>
      </c>
      <c r="B3996" s="189" t="s">
        <v>10456</v>
      </c>
      <c r="C3996" s="189" t="s">
        <v>358</v>
      </c>
      <c r="D3996" t="s">
        <v>556</v>
      </c>
      <c r="E3996" t="s">
        <v>557</v>
      </c>
      <c r="F3996" s="42" t="s">
        <v>118</v>
      </c>
      <c r="H3996" s="211"/>
      <c r="I3996" s="211"/>
      <c r="J3996" s="211"/>
      <c r="K3996" s="211"/>
      <c r="L3996" s="211"/>
      <c r="M3996" s="211"/>
      <c r="N3996" s="211"/>
      <c r="O3996" s="211"/>
      <c r="P3996" s="211"/>
    </row>
    <row r="3997" spans="1:16" x14ac:dyDescent="0.25">
      <c r="A3997" s="189" t="s">
        <v>10436</v>
      </c>
      <c r="B3997" s="189" t="s">
        <v>10457</v>
      </c>
      <c r="C3997" s="189" t="s">
        <v>358</v>
      </c>
      <c r="D3997" t="s">
        <v>556</v>
      </c>
      <c r="E3997" t="s">
        <v>557</v>
      </c>
      <c r="F3997" s="42" t="s">
        <v>118</v>
      </c>
      <c r="H3997" s="211"/>
      <c r="I3997" s="211"/>
      <c r="J3997" s="211"/>
      <c r="K3997" s="211"/>
      <c r="L3997" s="211"/>
      <c r="M3997" s="211"/>
      <c r="N3997" s="211"/>
      <c r="O3997" s="211"/>
      <c r="P3997" s="211"/>
    </row>
    <row r="3998" spans="1:16" x14ac:dyDescent="0.25">
      <c r="A3998" s="189" t="s">
        <v>10436</v>
      </c>
      <c r="B3998" s="189" t="s">
        <v>10458</v>
      </c>
      <c r="C3998" s="189" t="s">
        <v>358</v>
      </c>
      <c r="D3998" t="s">
        <v>6107</v>
      </c>
      <c r="E3998" t="s">
        <v>551</v>
      </c>
      <c r="F3998" s="42" t="s">
        <v>118</v>
      </c>
      <c r="H3998" s="211"/>
      <c r="I3998" s="211"/>
      <c r="J3998" s="211"/>
      <c r="K3998" s="211"/>
      <c r="L3998" s="211"/>
      <c r="M3998" s="211"/>
      <c r="N3998" s="211"/>
      <c r="O3998" s="211"/>
      <c r="P3998" s="211"/>
    </row>
    <row r="3999" spans="1:16" x14ac:dyDescent="0.25">
      <c r="A3999" s="189" t="s">
        <v>10436</v>
      </c>
      <c r="B3999" s="189" t="s">
        <v>10459</v>
      </c>
      <c r="C3999" s="189" t="s">
        <v>358</v>
      </c>
      <c r="D3999" t="s">
        <v>6118</v>
      </c>
      <c r="E3999" t="s">
        <v>562</v>
      </c>
      <c r="F3999" s="42" t="s">
        <v>118</v>
      </c>
      <c r="H3999" s="211"/>
      <c r="I3999" s="211"/>
      <c r="J3999" s="211"/>
      <c r="K3999" s="211"/>
      <c r="L3999" s="211"/>
      <c r="M3999" s="211"/>
      <c r="N3999" s="211"/>
      <c r="O3999" s="211"/>
      <c r="P3999" s="211"/>
    </row>
    <row r="4000" spans="1:16" x14ac:dyDescent="0.25">
      <c r="A4000" s="189" t="s">
        <v>10436</v>
      </c>
      <c r="B4000" s="189" t="s">
        <v>10460</v>
      </c>
      <c r="C4000" s="189" t="s">
        <v>358</v>
      </c>
      <c r="D4000" t="s">
        <v>6117</v>
      </c>
      <c r="E4000" t="s">
        <v>560</v>
      </c>
      <c r="F4000" s="42" t="s">
        <v>118</v>
      </c>
      <c r="H4000" s="211"/>
      <c r="I4000" s="211"/>
      <c r="J4000" s="211"/>
      <c r="K4000" s="211"/>
      <c r="L4000" s="211"/>
      <c r="M4000" s="211"/>
      <c r="N4000" s="211"/>
      <c r="O4000" s="211"/>
      <c r="P4000" s="211"/>
    </row>
    <row r="4001" spans="1:16" x14ac:dyDescent="0.25">
      <c r="A4001" s="189" t="s">
        <v>10436</v>
      </c>
      <c r="B4001" s="189" t="s">
        <v>10461</v>
      </c>
      <c r="C4001" s="189" t="s">
        <v>358</v>
      </c>
      <c r="D4001" t="s">
        <v>556</v>
      </c>
      <c r="E4001" t="s">
        <v>557</v>
      </c>
      <c r="F4001" s="42" t="s">
        <v>118</v>
      </c>
      <c r="H4001" s="211"/>
      <c r="I4001" s="211"/>
      <c r="J4001" s="211"/>
      <c r="K4001" s="211"/>
      <c r="L4001" s="211"/>
      <c r="M4001" s="211"/>
      <c r="N4001" s="211"/>
      <c r="O4001" s="211"/>
      <c r="P4001" s="211"/>
    </row>
    <row r="4002" spans="1:16" x14ac:dyDescent="0.25">
      <c r="A4002" s="189" t="s">
        <v>10436</v>
      </c>
      <c r="B4002" s="189" t="s">
        <v>10462</v>
      </c>
      <c r="C4002" s="189" t="s">
        <v>358</v>
      </c>
      <c r="D4002" t="s">
        <v>6107</v>
      </c>
      <c r="E4002" t="s">
        <v>551</v>
      </c>
      <c r="F4002" s="42" t="s">
        <v>118</v>
      </c>
      <c r="H4002" s="211"/>
      <c r="I4002" s="211"/>
      <c r="J4002" s="211"/>
      <c r="K4002" s="211"/>
      <c r="L4002" s="211"/>
      <c r="M4002" s="211"/>
      <c r="N4002" s="211"/>
      <c r="O4002" s="211"/>
      <c r="P4002" s="211"/>
    </row>
    <row r="4003" spans="1:16" x14ac:dyDescent="0.25">
      <c r="A4003" s="189" t="s">
        <v>10436</v>
      </c>
      <c r="B4003" s="189" t="s">
        <v>10463</v>
      </c>
      <c r="C4003" s="189" t="s">
        <v>358</v>
      </c>
      <c r="D4003" t="s">
        <v>6119</v>
      </c>
      <c r="E4003" t="s">
        <v>585</v>
      </c>
      <c r="F4003" s="42" t="s">
        <v>118</v>
      </c>
      <c r="H4003" s="211"/>
      <c r="I4003" s="211"/>
      <c r="J4003" s="211"/>
      <c r="K4003" s="211"/>
      <c r="L4003" s="211"/>
      <c r="M4003" s="211"/>
      <c r="N4003" s="211"/>
      <c r="O4003" s="211"/>
      <c r="P4003" s="211"/>
    </row>
    <row r="4004" spans="1:16" x14ac:dyDescent="0.25">
      <c r="A4004" s="189" t="s">
        <v>10436</v>
      </c>
      <c r="B4004" s="189" t="s">
        <v>10464</v>
      </c>
      <c r="C4004" s="189" t="s">
        <v>358</v>
      </c>
      <c r="D4004" t="s">
        <v>6117</v>
      </c>
      <c r="E4004" t="s">
        <v>560</v>
      </c>
      <c r="F4004" s="42" t="s">
        <v>118</v>
      </c>
      <c r="H4004" s="211"/>
      <c r="I4004" s="211"/>
      <c r="J4004" s="211"/>
      <c r="K4004" s="211"/>
      <c r="L4004" s="211"/>
      <c r="M4004" s="211"/>
      <c r="N4004" s="211"/>
      <c r="O4004" s="211"/>
      <c r="P4004" s="211"/>
    </row>
    <row r="4005" spans="1:16" x14ac:dyDescent="0.25">
      <c r="A4005" s="189" t="s">
        <v>10436</v>
      </c>
      <c r="B4005" s="189" t="s">
        <v>10465</v>
      </c>
      <c r="C4005" s="189" t="s">
        <v>358</v>
      </c>
      <c r="D4005" t="s">
        <v>6107</v>
      </c>
      <c r="E4005" t="s">
        <v>551</v>
      </c>
      <c r="F4005" s="42" t="s">
        <v>118</v>
      </c>
      <c r="H4005" s="211"/>
      <c r="I4005" s="211"/>
      <c r="J4005" s="211"/>
      <c r="K4005" s="211"/>
      <c r="L4005" s="211"/>
      <c r="M4005" s="211"/>
      <c r="N4005" s="211"/>
      <c r="O4005" s="211"/>
      <c r="P4005" s="211"/>
    </row>
    <row r="4006" spans="1:16" x14ac:dyDescent="0.25">
      <c r="A4006" s="189" t="s">
        <v>10436</v>
      </c>
      <c r="B4006" s="189" t="s">
        <v>10466</v>
      </c>
      <c r="C4006" s="189" t="s">
        <v>358</v>
      </c>
      <c r="D4006" t="s">
        <v>6107</v>
      </c>
      <c r="E4006" t="s">
        <v>551</v>
      </c>
      <c r="F4006" s="42" t="s">
        <v>118</v>
      </c>
      <c r="H4006" s="211"/>
      <c r="I4006" s="211"/>
      <c r="J4006" s="211"/>
      <c r="K4006" s="211"/>
      <c r="L4006" s="211"/>
      <c r="M4006" s="211"/>
      <c r="N4006" s="211"/>
      <c r="O4006" s="211"/>
      <c r="P4006" s="211"/>
    </row>
    <row r="4007" spans="1:16" x14ac:dyDescent="0.25">
      <c r="A4007" s="189" t="s">
        <v>10436</v>
      </c>
      <c r="B4007" s="189" t="s">
        <v>10467</v>
      </c>
      <c r="C4007" s="189" t="s">
        <v>358</v>
      </c>
      <c r="D4007" t="s">
        <v>547</v>
      </c>
      <c r="E4007" t="s">
        <v>548</v>
      </c>
      <c r="F4007" s="42" t="s">
        <v>118</v>
      </c>
      <c r="H4007" s="211"/>
      <c r="I4007" s="211"/>
      <c r="J4007" s="211"/>
      <c r="K4007" s="211"/>
      <c r="L4007" s="211"/>
      <c r="M4007" s="211"/>
      <c r="N4007" s="211"/>
      <c r="O4007" s="211"/>
      <c r="P4007" s="211"/>
    </row>
    <row r="4008" spans="1:16" x14ac:dyDescent="0.25">
      <c r="A4008" s="189" t="s">
        <v>10436</v>
      </c>
      <c r="B4008" s="189" t="s">
        <v>10468</v>
      </c>
      <c r="C4008" s="189" t="s">
        <v>358</v>
      </c>
      <c r="D4008" t="s">
        <v>549</v>
      </c>
      <c r="E4008" t="s">
        <v>550</v>
      </c>
      <c r="F4008" s="42" t="s">
        <v>118</v>
      </c>
      <c r="H4008" s="211"/>
      <c r="I4008" s="211"/>
      <c r="J4008" s="211"/>
      <c r="K4008" s="211"/>
      <c r="L4008" s="211"/>
      <c r="M4008" s="211"/>
      <c r="N4008" s="211"/>
      <c r="O4008" s="211"/>
      <c r="P4008" s="211"/>
    </row>
    <row r="4009" spans="1:16" x14ac:dyDescent="0.25">
      <c r="A4009" s="189" t="s">
        <v>10436</v>
      </c>
      <c r="B4009" s="189" t="s">
        <v>10469</v>
      </c>
      <c r="C4009" s="189" t="s">
        <v>358</v>
      </c>
      <c r="D4009" t="s">
        <v>6107</v>
      </c>
      <c r="E4009" t="s">
        <v>551</v>
      </c>
      <c r="F4009" s="42" t="s">
        <v>118</v>
      </c>
      <c r="H4009" s="211"/>
      <c r="I4009" s="211"/>
      <c r="J4009" s="211"/>
      <c r="K4009" s="211"/>
      <c r="L4009" s="211"/>
      <c r="M4009" s="211"/>
      <c r="N4009" s="211"/>
      <c r="O4009" s="211"/>
      <c r="P4009" s="211"/>
    </row>
    <row r="4010" spans="1:16" x14ac:dyDescent="0.25">
      <c r="A4010" s="189" t="s">
        <v>10436</v>
      </c>
      <c r="B4010" s="189" t="s">
        <v>10470</v>
      </c>
      <c r="C4010" s="189" t="s">
        <v>358</v>
      </c>
      <c r="D4010" t="s">
        <v>547</v>
      </c>
      <c r="E4010" t="s">
        <v>548</v>
      </c>
      <c r="F4010" s="42" t="s">
        <v>118</v>
      </c>
      <c r="H4010" s="211"/>
      <c r="I4010" s="211"/>
      <c r="J4010" s="211"/>
      <c r="K4010" s="211"/>
      <c r="L4010" s="211"/>
      <c r="M4010" s="211"/>
      <c r="N4010" s="211"/>
      <c r="O4010" s="211"/>
      <c r="P4010" s="211"/>
    </row>
    <row r="4011" spans="1:16" x14ac:dyDescent="0.25">
      <c r="A4011" s="189" t="s">
        <v>10436</v>
      </c>
      <c r="B4011" s="189" t="s">
        <v>10471</v>
      </c>
      <c r="C4011" s="189" t="s">
        <v>358</v>
      </c>
      <c r="D4011" t="s">
        <v>552</v>
      </c>
      <c r="E4011" t="s">
        <v>553</v>
      </c>
      <c r="F4011" s="42" t="s">
        <v>118</v>
      </c>
      <c r="H4011" s="211"/>
      <c r="I4011" s="211"/>
      <c r="J4011" s="211"/>
      <c r="K4011" s="211"/>
      <c r="L4011" s="211"/>
      <c r="M4011" s="211"/>
      <c r="N4011" s="211"/>
      <c r="O4011" s="211"/>
      <c r="P4011" s="211"/>
    </row>
    <row r="4012" spans="1:16" x14ac:dyDescent="0.25">
      <c r="A4012" s="189" t="s">
        <v>10436</v>
      </c>
      <c r="B4012" s="189" t="s">
        <v>10472</v>
      </c>
      <c r="C4012" s="189" t="s">
        <v>358</v>
      </c>
      <c r="D4012" t="s">
        <v>547</v>
      </c>
      <c r="E4012" t="s">
        <v>548</v>
      </c>
      <c r="F4012" s="42" t="s">
        <v>118</v>
      </c>
      <c r="H4012" s="211"/>
      <c r="I4012" s="211"/>
      <c r="J4012" s="211"/>
      <c r="K4012" s="211"/>
      <c r="L4012" s="211"/>
      <c r="M4012" s="211"/>
      <c r="N4012" s="211"/>
      <c r="O4012" s="211"/>
      <c r="P4012" s="211"/>
    </row>
    <row r="4013" spans="1:16" x14ac:dyDescent="0.25">
      <c r="A4013" s="189" t="s">
        <v>10436</v>
      </c>
      <c r="B4013" s="189" t="s">
        <v>10473</v>
      </c>
      <c r="C4013" s="189" t="s">
        <v>358</v>
      </c>
      <c r="D4013" t="s">
        <v>552</v>
      </c>
      <c r="E4013" t="s">
        <v>553</v>
      </c>
      <c r="F4013" s="42" t="s">
        <v>118</v>
      </c>
      <c r="H4013" s="211"/>
      <c r="I4013" s="211"/>
      <c r="J4013" s="211"/>
      <c r="K4013" s="211"/>
      <c r="L4013" s="211"/>
      <c r="M4013" s="211"/>
      <c r="N4013" s="211"/>
      <c r="O4013" s="211"/>
      <c r="P4013" s="211"/>
    </row>
    <row r="4014" spans="1:16" x14ac:dyDescent="0.25">
      <c r="A4014" s="189" t="s">
        <v>10436</v>
      </c>
      <c r="B4014" s="189" t="s">
        <v>10474</v>
      </c>
      <c r="C4014" s="189" t="s">
        <v>358</v>
      </c>
      <c r="D4014" t="s">
        <v>6107</v>
      </c>
      <c r="E4014" t="s">
        <v>551</v>
      </c>
      <c r="F4014" s="42" t="s">
        <v>118</v>
      </c>
      <c r="H4014" s="211"/>
      <c r="I4014" s="211"/>
      <c r="J4014" s="211"/>
      <c r="K4014" s="211"/>
      <c r="L4014" s="211"/>
      <c r="M4014" s="211"/>
      <c r="N4014" s="211"/>
      <c r="O4014" s="211"/>
      <c r="P4014" s="211"/>
    </row>
    <row r="4015" spans="1:16" x14ac:dyDescent="0.25">
      <c r="A4015" s="189" t="s">
        <v>10436</v>
      </c>
      <c r="B4015" s="189" t="s">
        <v>10475</v>
      </c>
      <c r="C4015" s="189" t="s">
        <v>358</v>
      </c>
      <c r="D4015" t="s">
        <v>547</v>
      </c>
      <c r="E4015" t="s">
        <v>548</v>
      </c>
      <c r="F4015" s="42" t="s">
        <v>118</v>
      </c>
      <c r="H4015" s="211"/>
      <c r="I4015" s="211"/>
      <c r="J4015" s="211"/>
      <c r="K4015" s="211"/>
      <c r="L4015" s="211"/>
      <c r="M4015" s="211"/>
      <c r="N4015" s="211"/>
      <c r="O4015" s="211"/>
      <c r="P4015" s="211"/>
    </row>
    <row r="4016" spans="1:16" x14ac:dyDescent="0.25">
      <c r="A4016" s="189" t="s">
        <v>10436</v>
      </c>
      <c r="B4016" s="189" t="s">
        <v>10476</v>
      </c>
      <c r="C4016" s="189" t="s">
        <v>358</v>
      </c>
      <c r="D4016" t="s">
        <v>558</v>
      </c>
      <c r="E4016" t="s">
        <v>559</v>
      </c>
      <c r="F4016" s="42" t="s">
        <v>118</v>
      </c>
      <c r="H4016" s="211"/>
      <c r="I4016" s="211"/>
      <c r="J4016" s="211"/>
      <c r="K4016" s="211"/>
      <c r="L4016" s="211"/>
      <c r="M4016" s="211"/>
      <c r="N4016" s="211"/>
      <c r="O4016" s="211"/>
      <c r="P4016" s="211"/>
    </row>
    <row r="4017" spans="1:16" x14ac:dyDescent="0.25">
      <c r="A4017" s="189" t="s">
        <v>10436</v>
      </c>
      <c r="B4017" s="189" t="s">
        <v>10477</v>
      </c>
      <c r="C4017" s="189" t="s">
        <v>358</v>
      </c>
      <c r="D4017" t="s">
        <v>547</v>
      </c>
      <c r="E4017" t="s">
        <v>548</v>
      </c>
      <c r="F4017" s="42" t="s">
        <v>118</v>
      </c>
      <c r="H4017" s="211"/>
      <c r="I4017" s="211"/>
      <c r="J4017" s="211"/>
      <c r="K4017" s="211"/>
      <c r="L4017" s="211"/>
      <c r="M4017" s="211"/>
      <c r="N4017" s="211"/>
      <c r="O4017" s="211"/>
      <c r="P4017" s="211"/>
    </row>
    <row r="4018" spans="1:16" x14ac:dyDescent="0.25">
      <c r="A4018" s="189" t="s">
        <v>10436</v>
      </c>
      <c r="B4018" s="189" t="s">
        <v>10478</v>
      </c>
      <c r="C4018" s="189" t="s">
        <v>358</v>
      </c>
      <c r="D4018" t="s">
        <v>6116</v>
      </c>
      <c r="E4018" t="s">
        <v>4121</v>
      </c>
      <c r="F4018" s="42" t="s">
        <v>118</v>
      </c>
      <c r="H4018" s="211"/>
      <c r="I4018" s="211"/>
      <c r="J4018" s="211"/>
      <c r="K4018" s="211"/>
      <c r="L4018" s="211"/>
      <c r="M4018" s="211"/>
      <c r="N4018" s="211"/>
      <c r="O4018" s="211"/>
      <c r="P4018" s="211"/>
    </row>
    <row r="4019" spans="1:16" x14ac:dyDescent="0.25">
      <c r="A4019" s="189" t="s">
        <v>10436</v>
      </c>
      <c r="B4019" s="189" t="s">
        <v>10479</v>
      </c>
      <c r="C4019" s="189" t="s">
        <v>358</v>
      </c>
      <c r="D4019" t="s">
        <v>549</v>
      </c>
      <c r="E4019" t="s">
        <v>550</v>
      </c>
      <c r="F4019" s="42" t="s">
        <v>118</v>
      </c>
      <c r="H4019" s="211"/>
      <c r="I4019" s="211"/>
      <c r="J4019" s="211"/>
      <c r="K4019" s="211"/>
      <c r="L4019" s="211"/>
      <c r="M4019" s="211"/>
      <c r="N4019" s="211"/>
      <c r="O4019" s="211"/>
      <c r="P4019" s="211"/>
    </row>
    <row r="4020" spans="1:16" x14ac:dyDescent="0.25">
      <c r="A4020" s="189" t="s">
        <v>10436</v>
      </c>
      <c r="B4020" s="189" t="s">
        <v>10480</v>
      </c>
      <c r="C4020" s="189" t="s">
        <v>358</v>
      </c>
      <c r="D4020" t="s">
        <v>6107</v>
      </c>
      <c r="E4020" t="s">
        <v>551</v>
      </c>
      <c r="F4020" s="42" t="s">
        <v>118</v>
      </c>
      <c r="H4020" s="211"/>
      <c r="I4020" s="211"/>
      <c r="J4020" s="211"/>
      <c r="K4020" s="211"/>
      <c r="L4020" s="211"/>
      <c r="M4020" s="211"/>
      <c r="N4020" s="211"/>
      <c r="O4020" s="211"/>
      <c r="P4020" s="211"/>
    </row>
    <row r="4021" spans="1:16" x14ac:dyDescent="0.25">
      <c r="A4021" s="189" t="s">
        <v>10436</v>
      </c>
      <c r="B4021" s="189" t="s">
        <v>10481</v>
      </c>
      <c r="C4021" s="189" t="s">
        <v>358</v>
      </c>
      <c r="D4021" t="s">
        <v>6117</v>
      </c>
      <c r="E4021" t="s">
        <v>560</v>
      </c>
      <c r="F4021" s="42" t="s">
        <v>118</v>
      </c>
      <c r="H4021" s="211"/>
      <c r="I4021" s="211"/>
      <c r="J4021" s="211"/>
      <c r="K4021" s="211"/>
      <c r="L4021" s="211"/>
      <c r="M4021" s="211"/>
      <c r="N4021" s="211"/>
      <c r="O4021" s="211"/>
      <c r="P4021" s="211"/>
    </row>
    <row r="4022" spans="1:16" x14ac:dyDescent="0.25">
      <c r="A4022" s="189" t="s">
        <v>10436</v>
      </c>
      <c r="B4022" s="189" t="s">
        <v>10482</v>
      </c>
      <c r="C4022" s="189" t="s">
        <v>358</v>
      </c>
      <c r="D4022" t="s">
        <v>558</v>
      </c>
      <c r="E4022" t="s">
        <v>559</v>
      </c>
      <c r="F4022" s="42" t="s">
        <v>118</v>
      </c>
      <c r="H4022" s="211"/>
      <c r="I4022" s="211"/>
      <c r="J4022" s="211"/>
      <c r="K4022" s="211"/>
      <c r="L4022" s="211"/>
      <c r="M4022" s="211"/>
      <c r="N4022" s="211"/>
      <c r="O4022" s="211"/>
      <c r="P4022" s="211"/>
    </row>
    <row r="4023" spans="1:16" x14ac:dyDescent="0.25">
      <c r="A4023" s="189" t="s">
        <v>10436</v>
      </c>
      <c r="B4023" s="189" t="s">
        <v>10483</v>
      </c>
      <c r="C4023" s="189" t="s">
        <v>358</v>
      </c>
      <c r="D4023" t="s">
        <v>6107</v>
      </c>
      <c r="E4023" t="s">
        <v>551</v>
      </c>
      <c r="F4023" s="42" t="s">
        <v>118</v>
      </c>
      <c r="H4023" s="211"/>
      <c r="I4023" s="211"/>
      <c r="J4023" s="211"/>
      <c r="K4023" s="211"/>
      <c r="L4023" s="211"/>
      <c r="M4023" s="211"/>
      <c r="N4023" s="211"/>
      <c r="O4023" s="211"/>
      <c r="P4023" s="211"/>
    </row>
    <row r="4024" spans="1:16" x14ac:dyDescent="0.25">
      <c r="A4024" s="189" t="s">
        <v>10436</v>
      </c>
      <c r="B4024" s="189" t="s">
        <v>10484</v>
      </c>
      <c r="C4024" s="189" t="s">
        <v>358</v>
      </c>
      <c r="D4024" t="s">
        <v>6107</v>
      </c>
      <c r="E4024" t="s">
        <v>551</v>
      </c>
      <c r="F4024" s="42" t="s">
        <v>118</v>
      </c>
      <c r="H4024" s="211"/>
      <c r="I4024" s="211"/>
      <c r="J4024" s="211"/>
      <c r="K4024" s="211"/>
      <c r="L4024" s="211"/>
      <c r="M4024" s="211"/>
      <c r="N4024" s="211"/>
      <c r="O4024" s="211"/>
      <c r="P4024" s="211"/>
    </row>
    <row r="4025" spans="1:16" x14ac:dyDescent="0.25">
      <c r="A4025" s="189" t="s">
        <v>10436</v>
      </c>
      <c r="B4025" s="189" t="s">
        <v>10485</v>
      </c>
      <c r="C4025" s="189" t="s">
        <v>358</v>
      </c>
      <c r="D4025" t="s">
        <v>6107</v>
      </c>
      <c r="E4025" t="s">
        <v>551</v>
      </c>
      <c r="F4025" s="42" t="s">
        <v>118</v>
      </c>
      <c r="H4025" s="211"/>
      <c r="I4025" s="211"/>
      <c r="J4025" s="211"/>
      <c r="K4025" s="211"/>
      <c r="L4025" s="211"/>
      <c r="M4025" s="211"/>
      <c r="N4025" s="211"/>
      <c r="O4025" s="211"/>
      <c r="P4025" s="211"/>
    </row>
    <row r="4026" spans="1:16" x14ac:dyDescent="0.25">
      <c r="A4026" s="189" t="s">
        <v>10436</v>
      </c>
      <c r="B4026" s="189" t="s">
        <v>10486</v>
      </c>
      <c r="C4026" s="189" t="s">
        <v>358</v>
      </c>
      <c r="D4026" t="s">
        <v>6107</v>
      </c>
      <c r="E4026" t="s">
        <v>551</v>
      </c>
      <c r="F4026" s="42" t="s">
        <v>118</v>
      </c>
      <c r="H4026" s="211"/>
      <c r="I4026" s="211"/>
      <c r="J4026" s="211"/>
      <c r="K4026" s="211"/>
      <c r="L4026" s="211"/>
      <c r="M4026" s="211"/>
      <c r="N4026" s="211"/>
      <c r="O4026" s="211"/>
      <c r="P4026" s="211"/>
    </row>
    <row r="4027" spans="1:16" x14ac:dyDescent="0.25">
      <c r="A4027" s="189" t="s">
        <v>10487</v>
      </c>
      <c r="B4027" s="189" t="s">
        <v>10488</v>
      </c>
      <c r="C4027" s="189" t="s">
        <v>358</v>
      </c>
      <c r="D4027" t="s">
        <v>6093</v>
      </c>
      <c r="E4027" t="s">
        <v>6094</v>
      </c>
      <c r="F4027" s="42" t="s">
        <v>150</v>
      </c>
      <c r="H4027" s="211"/>
      <c r="I4027" s="211"/>
      <c r="J4027" s="211"/>
      <c r="K4027" s="211"/>
      <c r="L4027" s="211"/>
      <c r="M4027" s="211"/>
      <c r="N4027" s="211"/>
      <c r="O4027" s="211"/>
      <c r="P4027" s="211"/>
    </row>
    <row r="4028" spans="1:16" x14ac:dyDescent="0.25">
      <c r="A4028" s="189" t="s">
        <v>10487</v>
      </c>
      <c r="B4028" s="189" t="s">
        <v>10489</v>
      </c>
      <c r="C4028" s="189" t="s">
        <v>358</v>
      </c>
      <c r="D4028" t="s">
        <v>6093</v>
      </c>
      <c r="E4028" t="s">
        <v>6094</v>
      </c>
      <c r="F4028" s="42" t="s">
        <v>150</v>
      </c>
      <c r="H4028" s="211"/>
      <c r="I4028" s="211"/>
      <c r="J4028" s="211"/>
      <c r="K4028" s="211"/>
      <c r="L4028" s="211"/>
      <c r="M4028" s="211"/>
      <c r="N4028" s="211"/>
      <c r="O4028" s="211"/>
      <c r="P4028" s="211"/>
    </row>
    <row r="4029" spans="1:16" x14ac:dyDescent="0.25">
      <c r="A4029" s="189" t="s">
        <v>10487</v>
      </c>
      <c r="B4029" s="189" t="s">
        <v>10490</v>
      </c>
      <c r="C4029" s="189" t="s">
        <v>358</v>
      </c>
      <c r="D4029" t="s">
        <v>6093</v>
      </c>
      <c r="E4029" t="s">
        <v>6094</v>
      </c>
      <c r="F4029" s="42" t="s">
        <v>150</v>
      </c>
      <c r="H4029" s="211"/>
      <c r="I4029" s="211"/>
      <c r="J4029" s="211"/>
      <c r="K4029" s="211"/>
      <c r="L4029" s="211"/>
      <c r="M4029" s="211"/>
      <c r="N4029" s="211"/>
      <c r="O4029" s="211"/>
      <c r="P4029" s="211"/>
    </row>
    <row r="4030" spans="1:16" x14ac:dyDescent="0.25">
      <c r="A4030" s="189" t="s">
        <v>10487</v>
      </c>
      <c r="B4030" s="189" t="s">
        <v>10491</v>
      </c>
      <c r="C4030" s="189" t="s">
        <v>358</v>
      </c>
      <c r="D4030" t="s">
        <v>6093</v>
      </c>
      <c r="E4030" t="s">
        <v>6094</v>
      </c>
      <c r="F4030" s="42" t="s">
        <v>150</v>
      </c>
      <c r="H4030" s="211"/>
      <c r="I4030" s="211"/>
      <c r="J4030" s="211"/>
      <c r="K4030" s="211"/>
      <c r="L4030" s="211"/>
      <c r="M4030" s="211"/>
      <c r="N4030" s="211"/>
      <c r="O4030" s="211"/>
      <c r="P4030" s="211"/>
    </row>
    <row r="4031" spans="1:16" x14ac:dyDescent="0.25">
      <c r="A4031" s="189" t="s">
        <v>10487</v>
      </c>
      <c r="B4031" s="189" t="s">
        <v>10492</v>
      </c>
      <c r="C4031" s="189" t="s">
        <v>358</v>
      </c>
      <c r="D4031" t="s">
        <v>6093</v>
      </c>
      <c r="E4031" t="s">
        <v>6094</v>
      </c>
      <c r="F4031" s="42" t="s">
        <v>150</v>
      </c>
      <c r="H4031" s="211"/>
      <c r="I4031" s="211"/>
      <c r="J4031" s="211"/>
      <c r="K4031" s="211"/>
      <c r="L4031" s="211"/>
      <c r="M4031" s="211"/>
      <c r="N4031" s="211"/>
      <c r="O4031" s="211"/>
      <c r="P4031" s="211"/>
    </row>
    <row r="4032" spans="1:16" x14ac:dyDescent="0.25">
      <c r="A4032" s="189" t="s">
        <v>10487</v>
      </c>
      <c r="B4032" s="189" t="s">
        <v>10493</v>
      </c>
      <c r="C4032" s="189" t="s">
        <v>358</v>
      </c>
      <c r="D4032" t="s">
        <v>6093</v>
      </c>
      <c r="E4032" t="s">
        <v>6094</v>
      </c>
      <c r="F4032" s="42" t="s">
        <v>150</v>
      </c>
      <c r="H4032" s="211"/>
      <c r="I4032" s="211"/>
      <c r="J4032" s="211"/>
      <c r="K4032" s="211"/>
      <c r="L4032" s="211"/>
      <c r="M4032" s="211"/>
      <c r="N4032" s="211"/>
      <c r="O4032" s="211"/>
      <c r="P4032" s="211"/>
    </row>
    <row r="4033" spans="1:16" x14ac:dyDescent="0.25">
      <c r="A4033" s="189" t="s">
        <v>10487</v>
      </c>
      <c r="B4033" s="189" t="s">
        <v>10494</v>
      </c>
      <c r="C4033" s="189" t="s">
        <v>358</v>
      </c>
      <c r="D4033" t="s">
        <v>6093</v>
      </c>
      <c r="E4033" t="s">
        <v>6094</v>
      </c>
      <c r="F4033" s="42" t="s">
        <v>150</v>
      </c>
      <c r="H4033" s="211"/>
      <c r="I4033" s="211"/>
      <c r="J4033" s="211"/>
      <c r="K4033" s="211"/>
      <c r="L4033" s="211"/>
      <c r="M4033" s="211"/>
      <c r="N4033" s="211"/>
      <c r="O4033" s="211"/>
      <c r="P4033" s="211"/>
    </row>
    <row r="4034" spans="1:16" x14ac:dyDescent="0.25">
      <c r="A4034" s="189" t="s">
        <v>10487</v>
      </c>
      <c r="B4034" s="189" t="s">
        <v>10495</v>
      </c>
      <c r="C4034" s="189" t="s">
        <v>358</v>
      </c>
      <c r="D4034" t="s">
        <v>6093</v>
      </c>
      <c r="E4034" t="s">
        <v>6094</v>
      </c>
      <c r="F4034" s="42" t="s">
        <v>150</v>
      </c>
      <c r="H4034" s="211"/>
      <c r="I4034" s="211"/>
      <c r="J4034" s="211"/>
      <c r="K4034" s="211"/>
      <c r="L4034" s="211"/>
      <c r="M4034" s="211"/>
      <c r="N4034" s="211"/>
      <c r="O4034" s="211"/>
      <c r="P4034" s="211"/>
    </row>
    <row r="4035" spans="1:16" x14ac:dyDescent="0.25">
      <c r="A4035" s="189" t="s">
        <v>10487</v>
      </c>
      <c r="B4035" s="189" t="s">
        <v>10496</v>
      </c>
      <c r="C4035" s="189" t="s">
        <v>358</v>
      </c>
      <c r="D4035" t="s">
        <v>6093</v>
      </c>
      <c r="E4035" t="s">
        <v>6094</v>
      </c>
      <c r="F4035" s="42" t="s">
        <v>150</v>
      </c>
      <c r="H4035" s="211"/>
      <c r="I4035" s="211"/>
      <c r="J4035" s="211"/>
      <c r="K4035" s="211"/>
      <c r="L4035" s="211"/>
      <c r="M4035" s="211"/>
      <c r="N4035" s="211"/>
      <c r="O4035" s="211"/>
      <c r="P4035" s="211"/>
    </row>
    <row r="4036" spans="1:16" x14ac:dyDescent="0.25">
      <c r="A4036" s="189" t="s">
        <v>10487</v>
      </c>
      <c r="B4036" s="189" t="s">
        <v>10497</v>
      </c>
      <c r="C4036" s="189" t="s">
        <v>358</v>
      </c>
      <c r="D4036" t="s">
        <v>6093</v>
      </c>
      <c r="E4036" t="s">
        <v>6094</v>
      </c>
      <c r="F4036" s="42" t="s">
        <v>150</v>
      </c>
      <c r="H4036" s="211"/>
      <c r="I4036" s="211"/>
      <c r="J4036" s="211"/>
      <c r="K4036" s="211"/>
      <c r="L4036" s="211"/>
      <c r="M4036" s="211"/>
      <c r="N4036" s="211"/>
      <c r="O4036" s="211"/>
      <c r="P4036" s="211"/>
    </row>
    <row r="4037" spans="1:16" x14ac:dyDescent="0.25">
      <c r="A4037" s="189" t="s">
        <v>10487</v>
      </c>
      <c r="B4037" s="189" t="s">
        <v>10498</v>
      </c>
      <c r="C4037" s="189" t="s">
        <v>358</v>
      </c>
      <c r="D4037" t="s">
        <v>294</v>
      </c>
      <c r="E4037" t="s">
        <v>298</v>
      </c>
      <c r="F4037" s="42" t="s">
        <v>150</v>
      </c>
      <c r="H4037" s="211"/>
      <c r="I4037" s="211"/>
      <c r="J4037" s="211"/>
      <c r="K4037" s="211"/>
      <c r="L4037" s="211"/>
      <c r="M4037" s="211"/>
      <c r="N4037" s="211"/>
      <c r="O4037" s="211"/>
      <c r="P4037" s="211"/>
    </row>
    <row r="4038" spans="1:16" x14ac:dyDescent="0.25">
      <c r="A4038" s="189" t="s">
        <v>10487</v>
      </c>
      <c r="B4038" s="189" t="s">
        <v>10499</v>
      </c>
      <c r="C4038" s="189" t="s">
        <v>358</v>
      </c>
      <c r="D4038" t="s">
        <v>328</v>
      </c>
      <c r="E4038" t="s">
        <v>329</v>
      </c>
      <c r="F4038" s="42" t="s">
        <v>150</v>
      </c>
      <c r="H4038" s="211"/>
      <c r="I4038" s="211"/>
      <c r="J4038" s="211"/>
      <c r="K4038" s="211"/>
      <c r="L4038" s="211"/>
      <c r="M4038" s="211"/>
      <c r="N4038" s="211"/>
      <c r="O4038" s="211"/>
      <c r="P4038" s="211"/>
    </row>
    <row r="4039" spans="1:16" x14ac:dyDescent="0.25">
      <c r="A4039" s="189" t="s">
        <v>10487</v>
      </c>
      <c r="B4039" s="189" t="s">
        <v>10500</v>
      </c>
      <c r="C4039" s="189" t="s">
        <v>358</v>
      </c>
      <c r="D4039" t="s">
        <v>294</v>
      </c>
      <c r="E4039" t="s">
        <v>298</v>
      </c>
      <c r="F4039" s="42" t="s">
        <v>150</v>
      </c>
      <c r="H4039" s="211"/>
      <c r="I4039" s="211"/>
      <c r="J4039" s="211"/>
      <c r="K4039" s="211"/>
      <c r="L4039" s="211"/>
      <c r="M4039" s="211"/>
      <c r="N4039" s="211"/>
      <c r="O4039" s="211"/>
      <c r="P4039" s="211"/>
    </row>
    <row r="4040" spans="1:16" x14ac:dyDescent="0.25">
      <c r="A4040" s="189" t="s">
        <v>10487</v>
      </c>
      <c r="B4040" s="189" t="s">
        <v>10501</v>
      </c>
      <c r="C4040" s="189" t="s">
        <v>358</v>
      </c>
      <c r="D4040" t="s">
        <v>3811</v>
      </c>
      <c r="E4040" t="s">
        <v>3815</v>
      </c>
      <c r="F4040" s="42" t="s">
        <v>118</v>
      </c>
      <c r="H4040" s="211"/>
      <c r="I4040" s="211"/>
      <c r="J4040" s="211"/>
      <c r="K4040" s="211"/>
      <c r="L4040" s="211"/>
      <c r="M4040" s="211"/>
      <c r="N4040" s="211"/>
      <c r="O4040" s="211"/>
      <c r="P4040" s="211"/>
    </row>
    <row r="4041" spans="1:16" x14ac:dyDescent="0.25">
      <c r="A4041" s="189" t="s">
        <v>10487</v>
      </c>
      <c r="B4041" s="189" t="s">
        <v>10502</v>
      </c>
      <c r="C4041" s="189" t="s">
        <v>358</v>
      </c>
      <c r="D4041" t="s">
        <v>3811</v>
      </c>
      <c r="E4041" t="s">
        <v>3815</v>
      </c>
      <c r="F4041" s="42" t="s">
        <v>118</v>
      </c>
      <c r="H4041" s="211"/>
      <c r="I4041" s="211"/>
      <c r="J4041" s="211"/>
      <c r="K4041" s="211"/>
      <c r="L4041" s="211"/>
      <c r="M4041" s="211"/>
      <c r="N4041" s="211"/>
      <c r="O4041" s="211"/>
      <c r="P4041" s="211"/>
    </row>
    <row r="4042" spans="1:16" x14ac:dyDescent="0.25">
      <c r="A4042" s="189" t="s">
        <v>10487</v>
      </c>
      <c r="B4042" s="189" t="s">
        <v>10503</v>
      </c>
      <c r="C4042" s="189" t="s">
        <v>358</v>
      </c>
      <c r="D4042" t="s">
        <v>295</v>
      </c>
      <c r="E4042" t="s">
        <v>532</v>
      </c>
      <c r="F4042" s="42" t="s">
        <v>150</v>
      </c>
      <c r="H4042" s="211"/>
      <c r="I4042" s="211"/>
      <c r="J4042" s="211"/>
      <c r="K4042" s="211"/>
      <c r="L4042" s="211"/>
      <c r="M4042" s="211"/>
      <c r="N4042" s="211"/>
      <c r="O4042" s="211"/>
      <c r="P4042" s="211"/>
    </row>
    <row r="4043" spans="1:16" x14ac:dyDescent="0.25">
      <c r="A4043" s="189" t="s">
        <v>10487</v>
      </c>
      <c r="B4043" s="189" t="s">
        <v>10504</v>
      </c>
      <c r="C4043" s="189" t="s">
        <v>358</v>
      </c>
      <c r="D4043" t="s">
        <v>294</v>
      </c>
      <c r="E4043" t="s">
        <v>298</v>
      </c>
      <c r="F4043" s="42" t="s">
        <v>150</v>
      </c>
      <c r="H4043" s="211"/>
      <c r="I4043" s="211"/>
      <c r="J4043" s="211"/>
      <c r="K4043" s="211"/>
      <c r="L4043" s="211"/>
      <c r="M4043" s="211"/>
      <c r="N4043" s="211"/>
      <c r="O4043" s="211"/>
      <c r="P4043" s="211"/>
    </row>
    <row r="4044" spans="1:16" x14ac:dyDescent="0.25">
      <c r="A4044" s="189" t="s">
        <v>10487</v>
      </c>
      <c r="B4044" s="189" t="s">
        <v>10505</v>
      </c>
      <c r="C4044" s="189" t="s">
        <v>358</v>
      </c>
      <c r="D4044" t="s">
        <v>294</v>
      </c>
      <c r="E4044" t="s">
        <v>298</v>
      </c>
      <c r="F4044" s="42" t="s">
        <v>150</v>
      </c>
      <c r="H4044" s="211"/>
      <c r="I4044" s="211"/>
      <c r="J4044" s="211"/>
      <c r="K4044" s="211"/>
      <c r="L4044" s="211"/>
      <c r="M4044" s="211"/>
      <c r="N4044" s="211"/>
      <c r="O4044" s="211"/>
      <c r="P4044" s="211"/>
    </row>
    <row r="4045" spans="1:16" x14ac:dyDescent="0.25">
      <c r="A4045" s="189" t="s">
        <v>10487</v>
      </c>
      <c r="B4045" s="189" t="s">
        <v>10506</v>
      </c>
      <c r="C4045" s="189" t="s">
        <v>358</v>
      </c>
      <c r="D4045" t="s">
        <v>301</v>
      </c>
      <c r="E4045" t="s">
        <v>307</v>
      </c>
      <c r="F4045" s="42" t="s">
        <v>360</v>
      </c>
      <c r="H4045" s="211"/>
      <c r="I4045" s="211"/>
      <c r="J4045" s="211"/>
      <c r="K4045" s="211"/>
      <c r="L4045" s="211"/>
      <c r="M4045" s="211"/>
      <c r="N4045" s="211"/>
      <c r="O4045" s="211"/>
      <c r="P4045" s="211"/>
    </row>
    <row r="4046" spans="1:16" x14ac:dyDescent="0.25">
      <c r="A4046" s="189" t="s">
        <v>10487</v>
      </c>
      <c r="B4046" s="189" t="s">
        <v>10507</v>
      </c>
      <c r="C4046" s="189" t="s">
        <v>358</v>
      </c>
      <c r="D4046" t="s">
        <v>295</v>
      </c>
      <c r="E4046" t="s">
        <v>532</v>
      </c>
      <c r="F4046" s="42" t="s">
        <v>360</v>
      </c>
      <c r="H4046" s="211"/>
      <c r="I4046" s="211"/>
      <c r="J4046" s="211"/>
      <c r="K4046" s="211"/>
      <c r="L4046" s="211"/>
      <c r="M4046" s="211"/>
      <c r="N4046" s="211"/>
      <c r="O4046" s="211"/>
      <c r="P4046" s="211"/>
    </row>
    <row r="4047" spans="1:16" x14ac:dyDescent="0.25">
      <c r="A4047" s="189" t="s">
        <v>10487</v>
      </c>
      <c r="B4047" s="189" t="s">
        <v>10508</v>
      </c>
      <c r="C4047" s="189" t="s">
        <v>358</v>
      </c>
      <c r="D4047" t="s">
        <v>326</v>
      </c>
      <c r="E4047" t="s">
        <v>327</v>
      </c>
      <c r="F4047" s="42" t="s">
        <v>360</v>
      </c>
      <c r="H4047" s="211"/>
      <c r="I4047" s="211"/>
      <c r="J4047" s="211"/>
      <c r="K4047" s="211"/>
      <c r="L4047" s="211"/>
      <c r="M4047" s="211"/>
      <c r="N4047" s="211"/>
      <c r="O4047" s="211"/>
      <c r="P4047" s="211"/>
    </row>
    <row r="4048" spans="1:16" x14ac:dyDescent="0.25">
      <c r="A4048" s="189" t="s">
        <v>10487</v>
      </c>
      <c r="B4048" s="189" t="s">
        <v>10509</v>
      </c>
      <c r="C4048" s="189" t="s">
        <v>358</v>
      </c>
      <c r="D4048" t="s">
        <v>296</v>
      </c>
      <c r="E4048" t="s">
        <v>336</v>
      </c>
      <c r="F4048" s="42" t="s">
        <v>360</v>
      </c>
      <c r="H4048" s="211"/>
      <c r="I4048" s="211"/>
      <c r="J4048" s="211"/>
      <c r="K4048" s="211"/>
      <c r="L4048" s="211"/>
      <c r="M4048" s="211"/>
      <c r="N4048" s="211"/>
      <c r="O4048" s="211"/>
      <c r="P4048" s="211"/>
    </row>
    <row r="4049" spans="1:16" x14ac:dyDescent="0.25">
      <c r="A4049" s="189" t="s">
        <v>10487</v>
      </c>
      <c r="B4049" s="189" t="s">
        <v>10510</v>
      </c>
      <c r="C4049" s="189" t="s">
        <v>358</v>
      </c>
      <c r="D4049" t="s">
        <v>341</v>
      </c>
      <c r="E4049" t="s">
        <v>342</v>
      </c>
      <c r="F4049" s="42" t="s">
        <v>360</v>
      </c>
      <c r="H4049" s="211"/>
      <c r="I4049" s="211"/>
      <c r="J4049" s="211"/>
      <c r="K4049" s="211"/>
      <c r="L4049" s="211"/>
      <c r="M4049" s="211"/>
      <c r="N4049" s="211"/>
      <c r="O4049" s="211"/>
      <c r="P4049" s="211"/>
    </row>
    <row r="4050" spans="1:16" x14ac:dyDescent="0.25">
      <c r="A4050" s="189" t="s">
        <v>10487</v>
      </c>
      <c r="B4050" s="189" t="s">
        <v>10511</v>
      </c>
      <c r="C4050" s="189" t="s">
        <v>358</v>
      </c>
      <c r="D4050" t="s">
        <v>294</v>
      </c>
      <c r="E4050" t="s">
        <v>351</v>
      </c>
      <c r="F4050" s="42" t="s">
        <v>150</v>
      </c>
      <c r="H4050" s="211"/>
      <c r="I4050" s="211"/>
      <c r="J4050" s="211"/>
      <c r="K4050" s="211"/>
      <c r="L4050" s="211"/>
      <c r="M4050" s="211"/>
      <c r="N4050" s="211"/>
      <c r="O4050" s="211"/>
      <c r="P4050" s="211"/>
    </row>
    <row r="4051" spans="1:16" x14ac:dyDescent="0.25">
      <c r="A4051" s="189" t="s">
        <v>10487</v>
      </c>
      <c r="B4051" s="189" t="s">
        <v>10512</v>
      </c>
      <c r="C4051" s="189" t="s">
        <v>358</v>
      </c>
      <c r="D4051" t="s">
        <v>328</v>
      </c>
      <c r="E4051" t="s">
        <v>349</v>
      </c>
      <c r="F4051" s="42" t="s">
        <v>150</v>
      </c>
      <c r="H4051" s="211"/>
      <c r="I4051" s="211"/>
      <c r="J4051" s="211"/>
      <c r="K4051" s="211"/>
      <c r="L4051" s="211"/>
      <c r="M4051" s="211"/>
      <c r="N4051" s="211"/>
      <c r="O4051" s="211"/>
      <c r="P4051" s="211"/>
    </row>
    <row r="4052" spans="1:16" x14ac:dyDescent="0.25">
      <c r="A4052" s="189" t="s">
        <v>10487</v>
      </c>
      <c r="B4052" s="189" t="s">
        <v>10513</v>
      </c>
      <c r="C4052" s="189" t="s">
        <v>358</v>
      </c>
      <c r="D4052" t="s">
        <v>296</v>
      </c>
      <c r="E4052" t="s">
        <v>336</v>
      </c>
      <c r="F4052" s="42" t="s">
        <v>360</v>
      </c>
      <c r="H4052" s="211"/>
      <c r="I4052" s="211"/>
      <c r="J4052" s="211"/>
      <c r="K4052" s="211"/>
      <c r="L4052" s="211"/>
      <c r="M4052" s="211"/>
      <c r="N4052" s="211"/>
      <c r="O4052" s="211"/>
      <c r="P4052" s="211"/>
    </row>
    <row r="4053" spans="1:16" x14ac:dyDescent="0.25">
      <c r="A4053" s="189" t="s">
        <v>10487</v>
      </c>
      <c r="B4053" s="189" t="s">
        <v>10514</v>
      </c>
      <c r="C4053" s="189" t="s">
        <v>358</v>
      </c>
      <c r="D4053" t="s">
        <v>328</v>
      </c>
      <c r="E4053" t="s">
        <v>349</v>
      </c>
      <c r="F4053" s="42" t="s">
        <v>150</v>
      </c>
      <c r="H4053" s="211"/>
      <c r="I4053" s="211"/>
      <c r="J4053" s="211"/>
      <c r="K4053" s="211"/>
      <c r="L4053" s="211"/>
      <c r="M4053" s="211"/>
      <c r="N4053" s="211"/>
      <c r="O4053" s="211"/>
      <c r="P4053" s="211"/>
    </row>
    <row r="4054" spans="1:16" x14ac:dyDescent="0.25">
      <c r="A4054" s="189" t="s">
        <v>10487</v>
      </c>
      <c r="B4054" s="189" t="s">
        <v>10515</v>
      </c>
      <c r="C4054" s="189" t="s">
        <v>358</v>
      </c>
      <c r="D4054" t="s">
        <v>328</v>
      </c>
      <c r="E4054" t="s">
        <v>329</v>
      </c>
      <c r="F4054" s="42" t="s">
        <v>150</v>
      </c>
      <c r="H4054" s="211"/>
      <c r="I4054" s="211"/>
      <c r="J4054" s="211"/>
      <c r="K4054" s="211"/>
      <c r="L4054" s="211"/>
      <c r="M4054" s="211"/>
      <c r="N4054" s="211"/>
      <c r="O4054" s="211"/>
      <c r="P4054" s="211"/>
    </row>
    <row r="4055" spans="1:16" x14ac:dyDescent="0.25">
      <c r="A4055" s="189" t="s">
        <v>10487</v>
      </c>
      <c r="B4055" s="189" t="s">
        <v>10516</v>
      </c>
      <c r="C4055" s="189" t="s">
        <v>358</v>
      </c>
      <c r="D4055" t="s">
        <v>339</v>
      </c>
      <c r="E4055" t="s">
        <v>340</v>
      </c>
      <c r="F4055" s="42" t="s">
        <v>360</v>
      </c>
      <c r="H4055" s="211"/>
      <c r="I4055" s="211"/>
      <c r="J4055" s="211"/>
      <c r="K4055" s="211"/>
      <c r="L4055" s="211"/>
      <c r="M4055" s="211"/>
      <c r="N4055" s="211"/>
      <c r="O4055" s="211"/>
      <c r="P4055" s="211"/>
    </row>
    <row r="4056" spans="1:16" x14ac:dyDescent="0.25">
      <c r="A4056" s="189" t="s">
        <v>10487</v>
      </c>
      <c r="B4056" s="189" t="s">
        <v>10517</v>
      </c>
      <c r="C4056" s="189" t="s">
        <v>358</v>
      </c>
      <c r="D4056" t="s">
        <v>322</v>
      </c>
      <c r="E4056" t="s">
        <v>323</v>
      </c>
      <c r="F4056" s="42" t="s">
        <v>150</v>
      </c>
      <c r="H4056" s="211"/>
      <c r="I4056" s="211"/>
      <c r="J4056" s="211"/>
      <c r="K4056" s="211"/>
      <c r="L4056" s="211"/>
      <c r="M4056" s="211"/>
      <c r="N4056" s="211"/>
      <c r="O4056" s="211"/>
      <c r="P4056" s="211"/>
    </row>
    <row r="4057" spans="1:16" x14ac:dyDescent="0.25">
      <c r="A4057" s="189" t="s">
        <v>10487</v>
      </c>
      <c r="B4057" s="189" t="s">
        <v>10518</v>
      </c>
      <c r="C4057" s="189" t="s">
        <v>358</v>
      </c>
      <c r="D4057" t="s">
        <v>301</v>
      </c>
      <c r="E4057" t="s">
        <v>307</v>
      </c>
      <c r="F4057" s="42" t="s">
        <v>150</v>
      </c>
      <c r="H4057" s="211"/>
      <c r="I4057" s="211"/>
      <c r="J4057" s="211"/>
      <c r="K4057" s="211"/>
      <c r="L4057" s="211"/>
      <c r="M4057" s="211"/>
      <c r="N4057" s="211"/>
      <c r="O4057" s="211"/>
      <c r="P4057" s="211"/>
    </row>
    <row r="4058" spans="1:16" x14ac:dyDescent="0.25">
      <c r="A4058" s="189" t="s">
        <v>10487</v>
      </c>
      <c r="B4058" s="189" t="s">
        <v>10519</v>
      </c>
      <c r="C4058" s="189" t="s">
        <v>358</v>
      </c>
      <c r="D4058" t="s">
        <v>301</v>
      </c>
      <c r="E4058" t="s">
        <v>344</v>
      </c>
      <c r="F4058" s="42" t="s">
        <v>150</v>
      </c>
      <c r="H4058" s="211"/>
      <c r="I4058" s="211"/>
      <c r="J4058" s="211"/>
      <c r="K4058" s="211"/>
      <c r="L4058" s="211"/>
      <c r="M4058" s="211"/>
      <c r="N4058" s="211"/>
      <c r="O4058" s="211"/>
      <c r="P4058" s="211"/>
    </row>
    <row r="4059" spans="1:16" x14ac:dyDescent="0.25">
      <c r="A4059" s="189" t="s">
        <v>10487</v>
      </c>
      <c r="B4059" s="189" t="s">
        <v>10520</v>
      </c>
      <c r="C4059" s="189" t="s">
        <v>358</v>
      </c>
      <c r="D4059" t="s">
        <v>328</v>
      </c>
      <c r="E4059" t="s">
        <v>349</v>
      </c>
      <c r="F4059" s="42" t="s">
        <v>150</v>
      </c>
      <c r="H4059" s="211"/>
      <c r="I4059" s="211"/>
      <c r="J4059" s="211"/>
      <c r="K4059" s="211"/>
      <c r="L4059" s="211"/>
      <c r="M4059" s="211"/>
      <c r="N4059" s="211"/>
      <c r="O4059" s="211"/>
      <c r="P4059" s="211"/>
    </row>
    <row r="4060" spans="1:16" x14ac:dyDescent="0.25">
      <c r="A4060" s="189" t="s">
        <v>10487</v>
      </c>
      <c r="B4060" s="189" t="s">
        <v>10521</v>
      </c>
      <c r="C4060" s="189" t="s">
        <v>358</v>
      </c>
      <c r="D4060" t="s">
        <v>295</v>
      </c>
      <c r="E4060" t="s">
        <v>532</v>
      </c>
      <c r="F4060" s="42" t="s">
        <v>150</v>
      </c>
      <c r="H4060" s="211"/>
      <c r="I4060" s="211"/>
      <c r="J4060" s="211"/>
      <c r="K4060" s="211"/>
      <c r="L4060" s="211"/>
      <c r="M4060" s="211"/>
      <c r="N4060" s="211"/>
      <c r="O4060" s="211"/>
      <c r="P4060" s="211"/>
    </row>
    <row r="4061" spans="1:16" x14ac:dyDescent="0.25">
      <c r="A4061" s="189" t="s">
        <v>10487</v>
      </c>
      <c r="B4061" s="189" t="s">
        <v>10522</v>
      </c>
      <c r="C4061" s="189" t="s">
        <v>358</v>
      </c>
      <c r="D4061" t="s">
        <v>301</v>
      </c>
      <c r="E4061" t="s">
        <v>307</v>
      </c>
      <c r="F4061" s="42" t="s">
        <v>150</v>
      </c>
      <c r="H4061" s="211"/>
      <c r="I4061" s="211"/>
      <c r="J4061" s="211"/>
      <c r="K4061" s="211"/>
      <c r="L4061" s="211"/>
      <c r="M4061" s="211"/>
      <c r="N4061" s="211"/>
      <c r="O4061" s="211"/>
      <c r="P4061" s="211"/>
    </row>
    <row r="4062" spans="1:16" x14ac:dyDescent="0.25">
      <c r="A4062" s="189" t="s">
        <v>10487</v>
      </c>
      <c r="B4062" s="189" t="s">
        <v>10523</v>
      </c>
      <c r="C4062" s="189" t="s">
        <v>358</v>
      </c>
      <c r="D4062" t="s">
        <v>337</v>
      </c>
      <c r="E4062" t="s">
        <v>338</v>
      </c>
      <c r="F4062" s="42" t="s">
        <v>150</v>
      </c>
      <c r="H4062" s="211"/>
      <c r="I4062" s="211"/>
      <c r="J4062" s="211"/>
      <c r="K4062" s="211"/>
      <c r="L4062" s="211"/>
      <c r="M4062" s="211"/>
      <c r="N4062" s="211"/>
      <c r="O4062" s="211"/>
      <c r="P4062" s="211"/>
    </row>
    <row r="4063" spans="1:16" x14ac:dyDescent="0.25">
      <c r="A4063" s="189" t="s">
        <v>10487</v>
      </c>
      <c r="B4063" s="189" t="s">
        <v>10524</v>
      </c>
      <c r="C4063" s="189" t="s">
        <v>358</v>
      </c>
      <c r="D4063" t="s">
        <v>328</v>
      </c>
      <c r="E4063" t="s">
        <v>329</v>
      </c>
      <c r="F4063" s="42" t="s">
        <v>150</v>
      </c>
      <c r="H4063" s="211"/>
      <c r="I4063" s="211"/>
      <c r="J4063" s="211"/>
      <c r="K4063" s="211"/>
      <c r="L4063" s="211"/>
      <c r="M4063" s="211"/>
      <c r="N4063" s="211"/>
      <c r="O4063" s="211"/>
      <c r="P4063" s="211"/>
    </row>
    <row r="4064" spans="1:16" x14ac:dyDescent="0.25">
      <c r="A4064" s="189" t="s">
        <v>10487</v>
      </c>
      <c r="B4064" s="189" t="s">
        <v>10525</v>
      </c>
      <c r="C4064" s="189" t="s">
        <v>358</v>
      </c>
      <c r="D4064" t="s">
        <v>294</v>
      </c>
      <c r="E4064" t="s">
        <v>298</v>
      </c>
      <c r="F4064" s="42" t="s">
        <v>150</v>
      </c>
      <c r="H4064" s="211"/>
      <c r="I4064" s="211"/>
      <c r="J4064" s="211"/>
      <c r="K4064" s="211"/>
      <c r="L4064" s="211"/>
      <c r="M4064" s="211"/>
      <c r="N4064" s="211"/>
      <c r="O4064" s="211"/>
      <c r="P4064" s="211"/>
    </row>
    <row r="4065" spans="1:16" x14ac:dyDescent="0.25">
      <c r="A4065" s="189" t="s">
        <v>10487</v>
      </c>
      <c r="B4065" s="189" t="s">
        <v>10526</v>
      </c>
      <c r="C4065" s="189" t="s">
        <v>358</v>
      </c>
      <c r="D4065" t="s">
        <v>345</v>
      </c>
      <c r="E4065" t="s">
        <v>346</v>
      </c>
      <c r="F4065" s="42" t="s">
        <v>150</v>
      </c>
      <c r="H4065" s="211"/>
      <c r="I4065" s="211"/>
      <c r="J4065" s="211"/>
      <c r="K4065" s="211"/>
      <c r="L4065" s="211"/>
      <c r="M4065" s="211"/>
      <c r="N4065" s="211"/>
      <c r="O4065" s="211"/>
      <c r="P4065" s="211"/>
    </row>
    <row r="4066" spans="1:16" x14ac:dyDescent="0.25">
      <c r="A4066" s="189" t="s">
        <v>10487</v>
      </c>
      <c r="B4066" s="189" t="s">
        <v>10527</v>
      </c>
      <c r="C4066" s="189" t="s">
        <v>358</v>
      </c>
      <c r="D4066" t="s">
        <v>301</v>
      </c>
      <c r="E4066" t="s">
        <v>307</v>
      </c>
      <c r="F4066" s="42" t="s">
        <v>150</v>
      </c>
      <c r="H4066" s="211"/>
      <c r="I4066" s="211"/>
      <c r="J4066" s="211"/>
      <c r="K4066" s="211"/>
      <c r="L4066" s="211"/>
      <c r="M4066" s="211"/>
      <c r="N4066" s="211"/>
      <c r="O4066" s="211"/>
      <c r="P4066" s="211"/>
    </row>
    <row r="4067" spans="1:16" x14ac:dyDescent="0.25">
      <c r="A4067" s="189" t="s">
        <v>10487</v>
      </c>
      <c r="B4067" s="189" t="s">
        <v>10528</v>
      </c>
      <c r="C4067" s="189" t="s">
        <v>358</v>
      </c>
      <c r="D4067" t="s">
        <v>345</v>
      </c>
      <c r="E4067" t="s">
        <v>346</v>
      </c>
      <c r="F4067" s="42" t="s">
        <v>150</v>
      </c>
      <c r="H4067" s="211"/>
      <c r="I4067" s="211"/>
      <c r="J4067" s="211"/>
      <c r="K4067" s="211"/>
      <c r="L4067" s="211"/>
      <c r="M4067" s="211"/>
      <c r="N4067" s="211"/>
      <c r="O4067" s="211"/>
      <c r="P4067" s="211"/>
    </row>
    <row r="4068" spans="1:16" x14ac:dyDescent="0.25">
      <c r="A4068" s="189" t="s">
        <v>10487</v>
      </c>
      <c r="B4068" s="189" t="s">
        <v>10529</v>
      </c>
      <c r="C4068" s="189" t="s">
        <v>358</v>
      </c>
      <c r="D4068" t="s">
        <v>301</v>
      </c>
      <c r="E4068" t="s">
        <v>307</v>
      </c>
      <c r="F4068" s="42" t="s">
        <v>150</v>
      </c>
      <c r="H4068" s="211"/>
      <c r="I4068" s="211"/>
      <c r="J4068" s="211"/>
      <c r="K4068" s="211"/>
      <c r="L4068" s="211"/>
      <c r="M4068" s="211"/>
      <c r="N4068" s="211"/>
      <c r="O4068" s="211"/>
      <c r="P4068" s="211"/>
    </row>
    <row r="4069" spans="1:16" x14ac:dyDescent="0.25">
      <c r="A4069" s="189" t="s">
        <v>10487</v>
      </c>
      <c r="B4069" s="189" t="s">
        <v>10530</v>
      </c>
      <c r="C4069" s="189" t="s">
        <v>358</v>
      </c>
      <c r="D4069" t="s">
        <v>332</v>
      </c>
      <c r="E4069" t="s">
        <v>333</v>
      </c>
      <c r="F4069" s="42" t="s">
        <v>150</v>
      </c>
      <c r="H4069" s="211"/>
      <c r="I4069" s="211"/>
      <c r="J4069" s="211"/>
      <c r="K4069" s="211"/>
      <c r="L4069" s="211"/>
      <c r="M4069" s="211"/>
      <c r="N4069" s="211"/>
      <c r="O4069" s="211"/>
      <c r="P4069" s="211"/>
    </row>
    <row r="4070" spans="1:16" x14ac:dyDescent="0.25">
      <c r="A4070" s="189" t="s">
        <v>10487</v>
      </c>
      <c r="B4070" s="189" t="s">
        <v>10531</v>
      </c>
      <c r="C4070" s="189" t="s">
        <v>358</v>
      </c>
      <c r="D4070" t="s">
        <v>328</v>
      </c>
      <c r="E4070" t="s">
        <v>329</v>
      </c>
      <c r="F4070" s="42" t="s">
        <v>150</v>
      </c>
      <c r="H4070" s="211"/>
      <c r="I4070" s="211"/>
      <c r="J4070" s="211"/>
      <c r="K4070" s="211"/>
      <c r="L4070" s="211"/>
      <c r="M4070" s="211"/>
      <c r="N4070" s="211"/>
      <c r="O4070" s="211"/>
      <c r="P4070" s="211"/>
    </row>
    <row r="4071" spans="1:16" x14ac:dyDescent="0.25">
      <c r="A4071" s="189" t="s">
        <v>10487</v>
      </c>
      <c r="B4071" s="189" t="s">
        <v>10532</v>
      </c>
      <c r="C4071" s="189" t="s">
        <v>358</v>
      </c>
      <c r="D4071" t="s">
        <v>296</v>
      </c>
      <c r="E4071" t="s">
        <v>297</v>
      </c>
      <c r="F4071" s="42" t="s">
        <v>150</v>
      </c>
      <c r="H4071" s="211"/>
      <c r="I4071" s="211"/>
      <c r="J4071" s="211"/>
      <c r="K4071" s="211"/>
      <c r="L4071" s="211"/>
      <c r="M4071" s="211"/>
      <c r="N4071" s="211"/>
      <c r="O4071" s="211"/>
      <c r="P4071" s="211"/>
    </row>
    <row r="4072" spans="1:16" x14ac:dyDescent="0.25">
      <c r="A4072" s="189" t="s">
        <v>10487</v>
      </c>
      <c r="B4072" s="189" t="s">
        <v>10533</v>
      </c>
      <c r="C4072" s="189" t="s">
        <v>358</v>
      </c>
      <c r="D4072" t="s">
        <v>301</v>
      </c>
      <c r="E4072" t="s">
        <v>307</v>
      </c>
      <c r="F4072" s="42" t="s">
        <v>150</v>
      </c>
      <c r="H4072" s="211"/>
      <c r="I4072" s="211"/>
      <c r="J4072" s="211"/>
      <c r="K4072" s="211"/>
      <c r="L4072" s="211"/>
      <c r="M4072" s="211"/>
      <c r="N4072" s="211"/>
      <c r="O4072" s="211"/>
      <c r="P4072" s="211"/>
    </row>
    <row r="4073" spans="1:16" x14ac:dyDescent="0.25">
      <c r="A4073" s="189" t="s">
        <v>10487</v>
      </c>
      <c r="B4073" s="189" t="s">
        <v>10534</v>
      </c>
      <c r="C4073" s="189" t="s">
        <v>358</v>
      </c>
      <c r="D4073" t="s">
        <v>328</v>
      </c>
      <c r="E4073" t="s">
        <v>329</v>
      </c>
      <c r="F4073" s="42" t="s">
        <v>150</v>
      </c>
      <c r="H4073" s="211"/>
      <c r="I4073" s="211"/>
      <c r="J4073" s="211"/>
      <c r="K4073" s="211"/>
      <c r="L4073" s="211"/>
      <c r="M4073" s="211"/>
      <c r="N4073" s="211"/>
      <c r="O4073" s="211"/>
      <c r="P4073" s="211"/>
    </row>
    <row r="4074" spans="1:16" x14ac:dyDescent="0.25">
      <c r="A4074" s="189" t="s">
        <v>10487</v>
      </c>
      <c r="B4074" s="189" t="s">
        <v>10535</v>
      </c>
      <c r="C4074" s="189" t="s">
        <v>358</v>
      </c>
      <c r="D4074" t="s">
        <v>295</v>
      </c>
      <c r="E4074" t="s">
        <v>306</v>
      </c>
      <c r="F4074" s="42" t="s">
        <v>360</v>
      </c>
      <c r="H4074" s="211"/>
      <c r="I4074" s="211"/>
      <c r="J4074" s="211"/>
      <c r="K4074" s="211"/>
      <c r="L4074" s="211"/>
      <c r="M4074" s="211"/>
      <c r="N4074" s="211"/>
      <c r="O4074" s="211"/>
      <c r="P4074" s="211"/>
    </row>
    <row r="4075" spans="1:16" x14ac:dyDescent="0.25">
      <c r="A4075" s="189" t="s">
        <v>10487</v>
      </c>
      <c r="B4075" s="189" t="s">
        <v>10536</v>
      </c>
      <c r="C4075" s="189" t="s">
        <v>358</v>
      </c>
      <c r="D4075" t="s">
        <v>341</v>
      </c>
      <c r="E4075" t="s">
        <v>342</v>
      </c>
      <c r="F4075" s="42" t="s">
        <v>360</v>
      </c>
      <c r="H4075" s="211"/>
      <c r="I4075" s="211"/>
      <c r="J4075" s="211"/>
      <c r="K4075" s="211"/>
      <c r="L4075" s="211"/>
      <c r="M4075" s="211"/>
      <c r="N4075" s="211"/>
      <c r="O4075" s="211"/>
      <c r="P4075" s="211"/>
    </row>
    <row r="4076" spans="1:16" x14ac:dyDescent="0.25">
      <c r="A4076" s="189" t="s">
        <v>10487</v>
      </c>
      <c r="B4076" s="189" t="s">
        <v>10537</v>
      </c>
      <c r="C4076" s="189" t="s">
        <v>358</v>
      </c>
      <c r="D4076" t="s">
        <v>296</v>
      </c>
      <c r="E4076" t="s">
        <v>297</v>
      </c>
      <c r="F4076" s="42" t="s">
        <v>360</v>
      </c>
      <c r="H4076" s="211"/>
      <c r="I4076" s="211"/>
      <c r="J4076" s="211"/>
      <c r="K4076" s="211"/>
      <c r="L4076" s="211"/>
      <c r="M4076" s="211"/>
      <c r="N4076" s="211"/>
      <c r="O4076" s="211"/>
      <c r="P4076" s="211"/>
    </row>
    <row r="4077" spans="1:16" x14ac:dyDescent="0.25">
      <c r="A4077" s="189" t="s">
        <v>10487</v>
      </c>
      <c r="B4077" s="189" t="s">
        <v>10538</v>
      </c>
      <c r="C4077" s="189" t="s">
        <v>358</v>
      </c>
      <c r="D4077" t="s">
        <v>296</v>
      </c>
      <c r="E4077" t="s">
        <v>297</v>
      </c>
      <c r="F4077" s="42" t="s">
        <v>150</v>
      </c>
      <c r="H4077" s="211"/>
      <c r="I4077" s="211"/>
      <c r="J4077" s="211"/>
      <c r="K4077" s="211"/>
      <c r="L4077" s="211"/>
      <c r="M4077" s="211"/>
      <c r="N4077" s="211"/>
      <c r="O4077" s="211"/>
      <c r="P4077" s="211"/>
    </row>
    <row r="4078" spans="1:16" x14ac:dyDescent="0.25">
      <c r="A4078" s="189" t="s">
        <v>10487</v>
      </c>
      <c r="B4078" s="189" t="s">
        <v>10539</v>
      </c>
      <c r="C4078" s="189" t="s">
        <v>358</v>
      </c>
      <c r="D4078" t="s">
        <v>341</v>
      </c>
      <c r="E4078" t="s">
        <v>342</v>
      </c>
      <c r="F4078" s="42" t="s">
        <v>360</v>
      </c>
      <c r="H4078" s="211"/>
      <c r="I4078" s="211"/>
      <c r="J4078" s="211"/>
      <c r="K4078" s="211"/>
      <c r="L4078" s="211"/>
      <c r="M4078" s="211"/>
      <c r="N4078" s="211"/>
      <c r="O4078" s="211"/>
      <c r="P4078" s="211"/>
    </row>
    <row r="4079" spans="1:16" x14ac:dyDescent="0.25">
      <c r="A4079" s="189" t="s">
        <v>10487</v>
      </c>
      <c r="B4079" s="189" t="s">
        <v>10540</v>
      </c>
      <c r="C4079" s="189" t="s">
        <v>358</v>
      </c>
      <c r="D4079" t="s">
        <v>345</v>
      </c>
      <c r="E4079" t="s">
        <v>346</v>
      </c>
      <c r="F4079" s="42" t="s">
        <v>150</v>
      </c>
      <c r="H4079" s="211"/>
      <c r="I4079" s="211"/>
      <c r="J4079" s="211"/>
      <c r="K4079" s="211"/>
      <c r="L4079" s="211"/>
      <c r="M4079" s="211"/>
      <c r="N4079" s="211"/>
      <c r="O4079" s="211"/>
      <c r="P4079" s="211"/>
    </row>
    <row r="4080" spans="1:16" x14ac:dyDescent="0.25">
      <c r="A4080" s="189" t="s">
        <v>10487</v>
      </c>
      <c r="B4080" s="189" t="s">
        <v>10541</v>
      </c>
      <c r="C4080" s="189" t="s">
        <v>358</v>
      </c>
      <c r="D4080" t="s">
        <v>345</v>
      </c>
      <c r="E4080" t="s">
        <v>346</v>
      </c>
      <c r="F4080" s="42" t="s">
        <v>150</v>
      </c>
      <c r="H4080" s="211"/>
      <c r="I4080" s="211"/>
      <c r="J4080" s="211"/>
      <c r="K4080" s="211"/>
      <c r="L4080" s="211"/>
      <c r="M4080" s="211"/>
      <c r="N4080" s="211"/>
      <c r="O4080" s="211"/>
      <c r="P4080" s="211"/>
    </row>
    <row r="4081" spans="1:16" x14ac:dyDescent="0.25">
      <c r="A4081" s="189" t="s">
        <v>10487</v>
      </c>
      <c r="B4081" s="189" t="s">
        <v>10542</v>
      </c>
      <c r="C4081" s="189" t="s">
        <v>358</v>
      </c>
      <c r="D4081" t="s">
        <v>326</v>
      </c>
      <c r="E4081" t="s">
        <v>327</v>
      </c>
      <c r="F4081" s="42" t="s">
        <v>150</v>
      </c>
      <c r="H4081" s="211"/>
      <c r="I4081" s="211"/>
      <c r="J4081" s="211"/>
      <c r="K4081" s="211"/>
      <c r="L4081" s="211"/>
      <c r="M4081" s="211"/>
      <c r="N4081" s="211"/>
      <c r="O4081" s="211"/>
      <c r="P4081" s="211"/>
    </row>
    <row r="4082" spans="1:16" x14ac:dyDescent="0.25">
      <c r="A4082" s="189" t="s">
        <v>10487</v>
      </c>
      <c r="B4082" s="189" t="s">
        <v>10543</v>
      </c>
      <c r="C4082" s="189" t="s">
        <v>358</v>
      </c>
      <c r="D4082" t="s">
        <v>345</v>
      </c>
      <c r="E4082" t="s">
        <v>346</v>
      </c>
      <c r="F4082" s="42" t="s">
        <v>150</v>
      </c>
      <c r="H4082" s="211"/>
      <c r="I4082" s="211"/>
      <c r="J4082" s="211"/>
      <c r="K4082" s="211"/>
      <c r="L4082" s="211"/>
      <c r="M4082" s="211"/>
      <c r="N4082" s="211"/>
      <c r="O4082" s="211"/>
      <c r="P4082" s="211"/>
    </row>
    <row r="4083" spans="1:16" x14ac:dyDescent="0.25">
      <c r="A4083" s="189" t="s">
        <v>10487</v>
      </c>
      <c r="B4083" s="189" t="s">
        <v>10544</v>
      </c>
      <c r="C4083" s="189" t="s">
        <v>358</v>
      </c>
      <c r="D4083" t="s">
        <v>301</v>
      </c>
      <c r="E4083" t="s">
        <v>307</v>
      </c>
      <c r="F4083" s="42" t="s">
        <v>150</v>
      </c>
      <c r="H4083" s="211"/>
      <c r="I4083" s="211"/>
      <c r="J4083" s="211"/>
      <c r="K4083" s="211"/>
      <c r="L4083" s="211"/>
      <c r="M4083" s="211"/>
      <c r="N4083" s="211"/>
      <c r="O4083" s="211"/>
      <c r="P4083" s="211"/>
    </row>
    <row r="4084" spans="1:16" x14ac:dyDescent="0.25">
      <c r="A4084" s="189" t="s">
        <v>10487</v>
      </c>
      <c r="B4084" s="189" t="s">
        <v>10545</v>
      </c>
      <c r="C4084" s="189" t="s">
        <v>358</v>
      </c>
      <c r="D4084" t="s">
        <v>301</v>
      </c>
      <c r="E4084" t="s">
        <v>307</v>
      </c>
      <c r="F4084" s="42" t="s">
        <v>150</v>
      </c>
      <c r="H4084" s="211"/>
      <c r="I4084" s="211"/>
      <c r="J4084" s="211"/>
      <c r="K4084" s="211"/>
      <c r="L4084" s="211"/>
      <c r="M4084" s="211"/>
      <c r="N4084" s="211"/>
      <c r="O4084" s="211"/>
      <c r="P4084" s="211"/>
    </row>
    <row r="4085" spans="1:16" x14ac:dyDescent="0.25">
      <c r="A4085" s="189" t="s">
        <v>10487</v>
      </c>
      <c r="B4085" s="189" t="s">
        <v>10546</v>
      </c>
      <c r="C4085" s="189" t="s">
        <v>358</v>
      </c>
      <c r="D4085" t="s">
        <v>328</v>
      </c>
      <c r="E4085" t="s">
        <v>329</v>
      </c>
      <c r="F4085" s="42" t="s">
        <v>150</v>
      </c>
      <c r="H4085" s="211"/>
      <c r="I4085" s="211"/>
      <c r="J4085" s="211"/>
      <c r="K4085" s="211"/>
      <c r="L4085" s="211"/>
      <c r="M4085" s="211"/>
      <c r="N4085" s="211"/>
      <c r="O4085" s="211"/>
      <c r="P4085" s="211"/>
    </row>
    <row r="4086" spans="1:16" x14ac:dyDescent="0.25">
      <c r="A4086" s="189" t="s">
        <v>10487</v>
      </c>
      <c r="B4086" s="189" t="s">
        <v>10547</v>
      </c>
      <c r="C4086" s="189" t="s">
        <v>358</v>
      </c>
      <c r="D4086" t="s">
        <v>337</v>
      </c>
      <c r="E4086" t="s">
        <v>338</v>
      </c>
      <c r="F4086" s="42" t="s">
        <v>150</v>
      </c>
      <c r="H4086" s="211"/>
      <c r="I4086" s="211"/>
      <c r="J4086" s="211"/>
      <c r="K4086" s="211"/>
      <c r="L4086" s="211"/>
      <c r="M4086" s="211"/>
      <c r="N4086" s="211"/>
      <c r="O4086" s="211"/>
      <c r="P4086" s="211"/>
    </row>
    <row r="4087" spans="1:16" x14ac:dyDescent="0.25">
      <c r="A4087" s="189" t="s">
        <v>10487</v>
      </c>
      <c r="B4087" s="189" t="s">
        <v>10548</v>
      </c>
      <c r="C4087" s="189" t="s">
        <v>358</v>
      </c>
      <c r="D4087" t="s">
        <v>345</v>
      </c>
      <c r="E4087" t="s">
        <v>346</v>
      </c>
      <c r="F4087" s="42" t="s">
        <v>150</v>
      </c>
      <c r="H4087" s="211"/>
      <c r="I4087" s="211"/>
      <c r="J4087" s="211"/>
      <c r="K4087" s="211"/>
      <c r="L4087" s="211"/>
      <c r="M4087" s="211"/>
      <c r="N4087" s="211"/>
      <c r="O4087" s="211"/>
      <c r="P4087" s="211"/>
    </row>
    <row r="4088" spans="1:16" x14ac:dyDescent="0.25">
      <c r="A4088" s="189" t="s">
        <v>10487</v>
      </c>
      <c r="B4088" s="189" t="s">
        <v>10549</v>
      </c>
      <c r="C4088" s="189" t="s">
        <v>358</v>
      </c>
      <c r="D4088" t="s">
        <v>6093</v>
      </c>
      <c r="E4088" t="s">
        <v>6094</v>
      </c>
      <c r="F4088" s="42" t="s">
        <v>150</v>
      </c>
      <c r="H4088" s="211"/>
      <c r="I4088" s="211"/>
      <c r="J4088" s="211"/>
      <c r="K4088" s="211"/>
      <c r="L4088" s="211"/>
      <c r="M4088" s="211"/>
      <c r="N4088" s="211"/>
      <c r="O4088" s="211"/>
      <c r="P4088" s="211"/>
    </row>
    <row r="4089" spans="1:16" x14ac:dyDescent="0.25">
      <c r="A4089" s="189" t="s">
        <v>10487</v>
      </c>
      <c r="B4089" s="189" t="s">
        <v>10550</v>
      </c>
      <c r="C4089" s="189" t="s">
        <v>358</v>
      </c>
      <c r="D4089" t="s">
        <v>345</v>
      </c>
      <c r="E4089" t="s">
        <v>346</v>
      </c>
      <c r="F4089" s="42" t="s">
        <v>150</v>
      </c>
      <c r="H4089" s="211"/>
      <c r="I4089" s="211"/>
      <c r="J4089" s="211"/>
      <c r="K4089" s="211"/>
      <c r="L4089" s="211"/>
      <c r="M4089" s="211"/>
      <c r="N4089" s="211"/>
      <c r="O4089" s="211"/>
      <c r="P4089" s="211"/>
    </row>
    <row r="4090" spans="1:16" x14ac:dyDescent="0.25">
      <c r="A4090" s="189" t="s">
        <v>10487</v>
      </c>
      <c r="B4090" s="189" t="s">
        <v>10551</v>
      </c>
      <c r="C4090" s="189" t="s">
        <v>358</v>
      </c>
      <c r="D4090" t="s">
        <v>296</v>
      </c>
      <c r="E4090" t="s">
        <v>336</v>
      </c>
      <c r="F4090" s="42" t="s">
        <v>150</v>
      </c>
      <c r="H4090" s="211"/>
      <c r="I4090" s="211"/>
      <c r="J4090" s="211"/>
      <c r="K4090" s="211"/>
      <c r="L4090" s="211"/>
      <c r="M4090" s="211"/>
      <c r="N4090" s="211"/>
      <c r="O4090" s="211"/>
      <c r="P4090" s="211"/>
    </row>
    <row r="4091" spans="1:16" x14ac:dyDescent="0.25">
      <c r="A4091" s="189" t="s">
        <v>10487</v>
      </c>
      <c r="B4091" s="189" t="s">
        <v>10552</v>
      </c>
      <c r="C4091" s="189" t="s">
        <v>358</v>
      </c>
      <c r="D4091" t="s">
        <v>328</v>
      </c>
      <c r="E4091" t="s">
        <v>329</v>
      </c>
      <c r="F4091" s="42" t="s">
        <v>150</v>
      </c>
      <c r="H4091" s="211"/>
      <c r="I4091" s="211"/>
      <c r="J4091" s="211"/>
      <c r="K4091" s="211"/>
      <c r="L4091" s="211"/>
      <c r="M4091" s="211"/>
      <c r="N4091" s="211"/>
      <c r="O4091" s="211"/>
      <c r="P4091" s="211"/>
    </row>
    <row r="4092" spans="1:16" x14ac:dyDescent="0.25">
      <c r="A4092" s="189" t="s">
        <v>10487</v>
      </c>
      <c r="B4092" s="189" t="s">
        <v>10553</v>
      </c>
      <c r="C4092" s="189" t="s">
        <v>358</v>
      </c>
      <c r="D4092" t="s">
        <v>6093</v>
      </c>
      <c r="E4092" t="s">
        <v>6094</v>
      </c>
      <c r="F4092" s="42" t="s">
        <v>150</v>
      </c>
      <c r="H4092" s="211"/>
      <c r="I4092" s="211"/>
      <c r="J4092" s="211"/>
      <c r="K4092" s="211"/>
      <c r="L4092" s="211"/>
      <c r="M4092" s="211"/>
      <c r="N4092" s="211"/>
      <c r="O4092" s="211"/>
      <c r="P4092" s="211"/>
    </row>
    <row r="4093" spans="1:16" x14ac:dyDescent="0.25">
      <c r="A4093" s="189" t="s">
        <v>10487</v>
      </c>
      <c r="B4093" s="189" t="s">
        <v>10554</v>
      </c>
      <c r="C4093" s="189" t="s">
        <v>358</v>
      </c>
      <c r="D4093" t="s">
        <v>294</v>
      </c>
      <c r="E4093" t="s">
        <v>298</v>
      </c>
      <c r="F4093" s="42" t="s">
        <v>150</v>
      </c>
      <c r="H4093" s="211"/>
      <c r="I4093" s="211"/>
      <c r="J4093" s="211"/>
      <c r="K4093" s="211"/>
      <c r="L4093" s="211"/>
      <c r="M4093" s="211"/>
      <c r="N4093" s="211"/>
      <c r="O4093" s="211"/>
      <c r="P4093" s="211"/>
    </row>
    <row r="4094" spans="1:16" x14ac:dyDescent="0.25">
      <c r="A4094" s="189" t="s">
        <v>10487</v>
      </c>
      <c r="B4094" s="189" t="s">
        <v>10555</v>
      </c>
      <c r="C4094" s="189" t="s">
        <v>358</v>
      </c>
      <c r="D4094" t="s">
        <v>296</v>
      </c>
      <c r="E4094" t="s">
        <v>297</v>
      </c>
      <c r="F4094" s="42" t="s">
        <v>150</v>
      </c>
      <c r="H4094" s="211"/>
      <c r="I4094" s="211"/>
      <c r="J4094" s="211"/>
      <c r="K4094" s="211"/>
      <c r="L4094" s="211"/>
      <c r="M4094" s="211"/>
      <c r="N4094" s="211"/>
      <c r="O4094" s="211"/>
      <c r="P4094" s="211"/>
    </row>
    <row r="4095" spans="1:16" x14ac:dyDescent="0.25">
      <c r="A4095" s="189" t="s">
        <v>10487</v>
      </c>
      <c r="B4095" s="189" t="s">
        <v>10556</v>
      </c>
      <c r="C4095" s="189" t="s">
        <v>358</v>
      </c>
      <c r="D4095" t="s">
        <v>326</v>
      </c>
      <c r="E4095" t="s">
        <v>327</v>
      </c>
      <c r="F4095" s="42" t="s">
        <v>150</v>
      </c>
      <c r="H4095" s="211"/>
      <c r="I4095" s="211"/>
      <c r="J4095" s="211"/>
      <c r="K4095" s="211"/>
      <c r="L4095" s="211"/>
      <c r="M4095" s="211"/>
      <c r="N4095" s="211"/>
      <c r="O4095" s="211"/>
      <c r="P4095" s="211"/>
    </row>
    <row r="4096" spans="1:16" x14ac:dyDescent="0.25">
      <c r="A4096" s="189" t="s">
        <v>10487</v>
      </c>
      <c r="B4096" s="189" t="s">
        <v>10557</v>
      </c>
      <c r="C4096" s="189" t="s">
        <v>358</v>
      </c>
      <c r="D4096" t="s">
        <v>6093</v>
      </c>
      <c r="E4096" t="s">
        <v>6094</v>
      </c>
      <c r="F4096" s="42" t="s">
        <v>150</v>
      </c>
      <c r="H4096" s="211"/>
      <c r="I4096" s="211"/>
      <c r="J4096" s="211"/>
      <c r="K4096" s="211"/>
      <c r="L4096" s="211"/>
      <c r="M4096" s="211"/>
      <c r="N4096" s="211"/>
      <c r="O4096" s="211"/>
      <c r="P4096" s="211"/>
    </row>
    <row r="4097" spans="1:16" x14ac:dyDescent="0.25">
      <c r="A4097" s="189" t="s">
        <v>10487</v>
      </c>
      <c r="B4097" s="189" t="s">
        <v>10558</v>
      </c>
      <c r="C4097" s="189" t="s">
        <v>358</v>
      </c>
      <c r="D4097" t="s">
        <v>330</v>
      </c>
      <c r="E4097" t="s">
        <v>331</v>
      </c>
      <c r="F4097" s="42" t="s">
        <v>150</v>
      </c>
      <c r="H4097" s="211"/>
      <c r="I4097" s="211"/>
      <c r="J4097" s="211"/>
      <c r="K4097" s="211"/>
      <c r="L4097" s="211"/>
      <c r="M4097" s="211"/>
      <c r="N4097" s="211"/>
      <c r="O4097" s="211"/>
      <c r="P4097" s="211"/>
    </row>
    <row r="4098" spans="1:16" x14ac:dyDescent="0.25">
      <c r="A4098" s="189" t="s">
        <v>10487</v>
      </c>
      <c r="B4098" s="189" t="s">
        <v>10559</v>
      </c>
      <c r="C4098" s="189" t="s">
        <v>358</v>
      </c>
      <c r="D4098" t="s">
        <v>294</v>
      </c>
      <c r="E4098" t="s">
        <v>298</v>
      </c>
      <c r="F4098" s="42" t="s">
        <v>150</v>
      </c>
      <c r="H4098" s="211"/>
      <c r="I4098" s="211"/>
      <c r="J4098" s="211"/>
      <c r="K4098" s="211"/>
      <c r="L4098" s="211"/>
      <c r="M4098" s="211"/>
      <c r="N4098" s="211"/>
      <c r="O4098" s="211"/>
      <c r="P4098" s="211"/>
    </row>
    <row r="4099" spans="1:16" x14ac:dyDescent="0.25">
      <c r="A4099" s="189" t="s">
        <v>10487</v>
      </c>
      <c r="B4099" s="189" t="s">
        <v>10560</v>
      </c>
      <c r="C4099" s="189" t="s">
        <v>358</v>
      </c>
      <c r="D4099" t="s">
        <v>343</v>
      </c>
      <c r="E4099" t="s">
        <v>6106</v>
      </c>
      <c r="F4099" s="42" t="s">
        <v>150</v>
      </c>
      <c r="H4099" s="211"/>
      <c r="I4099" s="211"/>
      <c r="J4099" s="211"/>
      <c r="K4099" s="211"/>
      <c r="L4099" s="211"/>
      <c r="M4099" s="211"/>
      <c r="N4099" s="211"/>
      <c r="O4099" s="211"/>
      <c r="P4099" s="211"/>
    </row>
    <row r="4100" spans="1:16" x14ac:dyDescent="0.25">
      <c r="A4100" s="189" t="s">
        <v>10487</v>
      </c>
      <c r="B4100" s="189" t="s">
        <v>10561</v>
      </c>
      <c r="C4100" s="189" t="s">
        <v>358</v>
      </c>
      <c r="D4100" t="s">
        <v>295</v>
      </c>
      <c r="E4100" t="s">
        <v>306</v>
      </c>
      <c r="F4100" s="42" t="s">
        <v>150</v>
      </c>
      <c r="H4100" s="211"/>
      <c r="I4100" s="211"/>
      <c r="J4100" s="211"/>
      <c r="K4100" s="211"/>
      <c r="L4100" s="211"/>
      <c r="M4100" s="211"/>
      <c r="N4100" s="211"/>
      <c r="O4100" s="211"/>
      <c r="P4100" s="211"/>
    </row>
    <row r="4101" spans="1:16" x14ac:dyDescent="0.25">
      <c r="A4101" s="189" t="s">
        <v>10487</v>
      </c>
      <c r="B4101" s="189" t="s">
        <v>10562</v>
      </c>
      <c r="C4101" s="189" t="s">
        <v>358</v>
      </c>
      <c r="D4101" t="s">
        <v>341</v>
      </c>
      <c r="E4101" t="s">
        <v>342</v>
      </c>
      <c r="F4101" s="42" t="s">
        <v>360</v>
      </c>
      <c r="H4101" s="211"/>
      <c r="I4101" s="211"/>
      <c r="J4101" s="211"/>
      <c r="K4101" s="211"/>
      <c r="L4101" s="211"/>
      <c r="M4101" s="211"/>
      <c r="N4101" s="211"/>
      <c r="O4101" s="211"/>
      <c r="P4101" s="211"/>
    </row>
    <row r="4102" spans="1:16" x14ac:dyDescent="0.25">
      <c r="A4102" s="189" t="s">
        <v>10487</v>
      </c>
      <c r="B4102" s="189" t="s">
        <v>10563</v>
      </c>
      <c r="C4102" s="189" t="s">
        <v>358</v>
      </c>
      <c r="D4102" t="s">
        <v>294</v>
      </c>
      <c r="E4102" t="s">
        <v>298</v>
      </c>
      <c r="F4102" s="42" t="s">
        <v>150</v>
      </c>
      <c r="H4102" s="211"/>
      <c r="I4102" s="211"/>
      <c r="J4102" s="211"/>
      <c r="K4102" s="211"/>
      <c r="L4102" s="211"/>
      <c r="M4102" s="211"/>
      <c r="N4102" s="211"/>
      <c r="O4102" s="211"/>
      <c r="P4102" s="211"/>
    </row>
    <row r="4103" spans="1:16" x14ac:dyDescent="0.25">
      <c r="A4103" s="189" t="s">
        <v>10487</v>
      </c>
      <c r="B4103" s="189" t="s">
        <v>10564</v>
      </c>
      <c r="C4103" s="189" t="s">
        <v>358</v>
      </c>
      <c r="D4103" t="s">
        <v>295</v>
      </c>
      <c r="E4103" t="s">
        <v>306</v>
      </c>
      <c r="F4103" s="42" t="s">
        <v>150</v>
      </c>
      <c r="H4103" s="211"/>
      <c r="I4103" s="211"/>
      <c r="J4103" s="211"/>
      <c r="K4103" s="211"/>
      <c r="L4103" s="211"/>
      <c r="M4103" s="211"/>
      <c r="N4103" s="211"/>
      <c r="O4103" s="211"/>
      <c r="P4103" s="211"/>
    </row>
    <row r="4104" spans="1:16" x14ac:dyDescent="0.25">
      <c r="A4104" s="189" t="s">
        <v>10487</v>
      </c>
      <c r="B4104" s="189" t="s">
        <v>10565</v>
      </c>
      <c r="C4104" s="189" t="s">
        <v>358</v>
      </c>
      <c r="D4104" t="s">
        <v>294</v>
      </c>
      <c r="E4104" t="s">
        <v>298</v>
      </c>
      <c r="F4104" s="42" t="s">
        <v>150</v>
      </c>
      <c r="H4104" s="211"/>
      <c r="I4104" s="211"/>
      <c r="J4104" s="211"/>
      <c r="K4104" s="211"/>
      <c r="L4104" s="211"/>
      <c r="M4104" s="211"/>
      <c r="N4104" s="211"/>
      <c r="O4104" s="211"/>
      <c r="P4104" s="211"/>
    </row>
    <row r="4105" spans="1:16" x14ac:dyDescent="0.25">
      <c r="A4105" s="189" t="s">
        <v>10487</v>
      </c>
      <c r="B4105" s="189" t="s">
        <v>10566</v>
      </c>
      <c r="C4105" s="189" t="s">
        <v>358</v>
      </c>
      <c r="D4105" t="s">
        <v>341</v>
      </c>
      <c r="E4105" t="s">
        <v>342</v>
      </c>
      <c r="F4105" s="42" t="s">
        <v>360</v>
      </c>
      <c r="H4105" s="211"/>
      <c r="I4105" s="211"/>
      <c r="J4105" s="211"/>
      <c r="K4105" s="211"/>
      <c r="L4105" s="211"/>
      <c r="M4105" s="211"/>
      <c r="N4105" s="211"/>
      <c r="O4105" s="211"/>
      <c r="P4105" s="211"/>
    </row>
    <row r="4106" spans="1:16" x14ac:dyDescent="0.25">
      <c r="A4106" s="189" t="s">
        <v>10487</v>
      </c>
      <c r="B4106" s="189" t="s">
        <v>10567</v>
      </c>
      <c r="C4106" s="189" t="s">
        <v>358</v>
      </c>
      <c r="D4106" t="s">
        <v>332</v>
      </c>
      <c r="E4106" t="s">
        <v>333</v>
      </c>
      <c r="F4106" s="42" t="s">
        <v>150</v>
      </c>
      <c r="H4106" s="211"/>
      <c r="I4106" s="211"/>
      <c r="J4106" s="211"/>
      <c r="K4106" s="211"/>
      <c r="L4106" s="211"/>
      <c r="M4106" s="211"/>
      <c r="N4106" s="211"/>
      <c r="O4106" s="211"/>
      <c r="P4106" s="211"/>
    </row>
    <row r="4107" spans="1:16" x14ac:dyDescent="0.25">
      <c r="A4107" s="189" t="s">
        <v>10487</v>
      </c>
      <c r="B4107" s="189" t="s">
        <v>10568</v>
      </c>
      <c r="C4107" s="189" t="s">
        <v>358</v>
      </c>
      <c r="D4107" t="s">
        <v>341</v>
      </c>
      <c r="E4107" t="s">
        <v>342</v>
      </c>
      <c r="F4107" s="42" t="s">
        <v>360</v>
      </c>
      <c r="H4107" s="211"/>
      <c r="I4107" s="211"/>
      <c r="J4107" s="211"/>
      <c r="K4107" s="211"/>
      <c r="L4107" s="211"/>
      <c r="M4107" s="211"/>
      <c r="N4107" s="211"/>
      <c r="O4107" s="211"/>
      <c r="P4107" s="211"/>
    </row>
    <row r="4108" spans="1:16" x14ac:dyDescent="0.25">
      <c r="A4108" s="189" t="s">
        <v>10487</v>
      </c>
      <c r="B4108" s="189" t="s">
        <v>10569</v>
      </c>
      <c r="C4108" s="189" t="s">
        <v>358</v>
      </c>
      <c r="D4108" t="s">
        <v>295</v>
      </c>
      <c r="E4108" t="s">
        <v>306</v>
      </c>
      <c r="F4108" s="42" t="s">
        <v>150</v>
      </c>
      <c r="H4108" s="211"/>
      <c r="I4108" s="211"/>
      <c r="J4108" s="211"/>
      <c r="K4108" s="211"/>
      <c r="L4108" s="211"/>
      <c r="M4108" s="211"/>
      <c r="N4108" s="211"/>
      <c r="O4108" s="211"/>
      <c r="P4108" s="211"/>
    </row>
    <row r="4109" spans="1:16" x14ac:dyDescent="0.25">
      <c r="A4109" s="189" t="s">
        <v>10487</v>
      </c>
      <c r="B4109" s="189" t="s">
        <v>10570</v>
      </c>
      <c r="C4109" s="189" t="s">
        <v>358</v>
      </c>
      <c r="D4109" t="s">
        <v>345</v>
      </c>
      <c r="E4109" t="s">
        <v>346</v>
      </c>
      <c r="F4109" s="42" t="s">
        <v>150</v>
      </c>
      <c r="H4109" s="211"/>
      <c r="I4109" s="211"/>
      <c r="J4109" s="211"/>
      <c r="K4109" s="211"/>
      <c r="L4109" s="211"/>
      <c r="M4109" s="211"/>
      <c r="N4109" s="211"/>
      <c r="O4109" s="211"/>
      <c r="P4109" s="211"/>
    </row>
    <row r="4110" spans="1:16" x14ac:dyDescent="0.25">
      <c r="A4110" s="189" t="s">
        <v>10487</v>
      </c>
      <c r="B4110" s="189" t="s">
        <v>10571</v>
      </c>
      <c r="C4110" s="189" t="s">
        <v>358</v>
      </c>
      <c r="D4110" t="s">
        <v>301</v>
      </c>
      <c r="E4110" t="s">
        <v>344</v>
      </c>
      <c r="F4110" s="42" t="s">
        <v>150</v>
      </c>
      <c r="H4110" s="211"/>
      <c r="I4110" s="211"/>
      <c r="J4110" s="211"/>
      <c r="K4110" s="211"/>
      <c r="L4110" s="211"/>
      <c r="M4110" s="211"/>
      <c r="N4110" s="211"/>
      <c r="O4110" s="211"/>
      <c r="P4110" s="211"/>
    </row>
    <row r="4111" spans="1:16" x14ac:dyDescent="0.25">
      <c r="A4111" s="189" t="s">
        <v>10487</v>
      </c>
      <c r="B4111" s="189" t="s">
        <v>10572</v>
      </c>
      <c r="C4111" s="189" t="s">
        <v>358</v>
      </c>
      <c r="D4111" t="s">
        <v>296</v>
      </c>
      <c r="E4111" t="s">
        <v>297</v>
      </c>
      <c r="F4111" s="42" t="s">
        <v>360</v>
      </c>
      <c r="H4111" s="211"/>
      <c r="I4111" s="211"/>
      <c r="J4111" s="211"/>
      <c r="K4111" s="211"/>
      <c r="L4111" s="211"/>
      <c r="M4111" s="211"/>
      <c r="N4111" s="211"/>
      <c r="O4111" s="211"/>
      <c r="P4111" s="211"/>
    </row>
    <row r="4112" spans="1:16" x14ac:dyDescent="0.25">
      <c r="A4112" s="189" t="s">
        <v>10487</v>
      </c>
      <c r="B4112" s="189" t="s">
        <v>10573</v>
      </c>
      <c r="C4112" s="189" t="s">
        <v>358</v>
      </c>
      <c r="D4112" t="s">
        <v>345</v>
      </c>
      <c r="E4112" t="s">
        <v>346</v>
      </c>
      <c r="F4112" s="42" t="s">
        <v>150</v>
      </c>
      <c r="H4112" s="211"/>
      <c r="I4112" s="211"/>
      <c r="J4112" s="211"/>
      <c r="K4112" s="211"/>
      <c r="L4112" s="211"/>
      <c r="M4112" s="211"/>
      <c r="N4112" s="211"/>
      <c r="O4112" s="211"/>
      <c r="P4112" s="211"/>
    </row>
    <row r="4113" spans="1:16" x14ac:dyDescent="0.25">
      <c r="A4113" s="189" t="s">
        <v>10487</v>
      </c>
      <c r="B4113" s="189" t="s">
        <v>10574</v>
      </c>
      <c r="C4113" s="189" t="s">
        <v>358</v>
      </c>
      <c r="D4113" t="s">
        <v>343</v>
      </c>
      <c r="E4113" t="s">
        <v>6106</v>
      </c>
      <c r="F4113" s="42" t="s">
        <v>150</v>
      </c>
      <c r="H4113" s="211"/>
      <c r="I4113" s="211"/>
      <c r="J4113" s="211"/>
      <c r="K4113" s="211"/>
      <c r="L4113" s="211"/>
      <c r="M4113" s="211"/>
      <c r="N4113" s="211"/>
      <c r="O4113" s="211"/>
      <c r="P4113" s="211"/>
    </row>
    <row r="4114" spans="1:16" x14ac:dyDescent="0.25">
      <c r="A4114" s="189" t="s">
        <v>10487</v>
      </c>
      <c r="B4114" s="189" t="s">
        <v>10575</v>
      </c>
      <c r="C4114" s="189" t="s">
        <v>358</v>
      </c>
      <c r="D4114" t="s">
        <v>341</v>
      </c>
      <c r="E4114" t="s">
        <v>342</v>
      </c>
      <c r="F4114" s="42" t="s">
        <v>360</v>
      </c>
      <c r="H4114" s="211"/>
      <c r="I4114" s="211"/>
      <c r="J4114" s="211"/>
      <c r="K4114" s="211"/>
      <c r="L4114" s="211"/>
      <c r="M4114" s="211"/>
      <c r="N4114" s="211"/>
      <c r="O4114" s="211"/>
      <c r="P4114" s="211"/>
    </row>
    <row r="4115" spans="1:16" x14ac:dyDescent="0.25">
      <c r="A4115" s="189" t="s">
        <v>10487</v>
      </c>
      <c r="B4115" s="189" t="s">
        <v>10576</v>
      </c>
      <c r="C4115" s="189" t="s">
        <v>358</v>
      </c>
      <c r="D4115" t="s">
        <v>294</v>
      </c>
      <c r="E4115" t="s">
        <v>298</v>
      </c>
      <c r="F4115" s="42" t="s">
        <v>150</v>
      </c>
      <c r="H4115" s="211"/>
      <c r="I4115" s="211"/>
      <c r="J4115" s="211"/>
      <c r="K4115" s="211"/>
      <c r="L4115" s="211"/>
      <c r="M4115" s="211"/>
      <c r="N4115" s="211"/>
      <c r="O4115" s="211"/>
      <c r="P4115" s="211"/>
    </row>
    <row r="4116" spans="1:16" x14ac:dyDescent="0.25">
      <c r="A4116" s="189" t="s">
        <v>10487</v>
      </c>
      <c r="B4116" s="189" t="s">
        <v>10577</v>
      </c>
      <c r="C4116" s="189" t="s">
        <v>358</v>
      </c>
      <c r="D4116" t="s">
        <v>294</v>
      </c>
      <c r="E4116" t="s">
        <v>298</v>
      </c>
      <c r="F4116" s="42" t="s">
        <v>150</v>
      </c>
      <c r="H4116" s="211"/>
      <c r="I4116" s="211"/>
      <c r="J4116" s="211"/>
      <c r="K4116" s="211"/>
      <c r="L4116" s="211"/>
      <c r="M4116" s="211"/>
      <c r="N4116" s="211"/>
      <c r="O4116" s="211"/>
      <c r="P4116" s="211"/>
    </row>
    <row r="4117" spans="1:16" x14ac:dyDescent="0.25">
      <c r="A4117" s="189" t="s">
        <v>10578</v>
      </c>
      <c r="B4117" s="189" t="s">
        <v>10579</v>
      </c>
      <c r="C4117" s="189" t="s">
        <v>358</v>
      </c>
      <c r="D4117" t="s">
        <v>6093</v>
      </c>
      <c r="E4117" t="s">
        <v>6094</v>
      </c>
      <c r="F4117" s="42" t="s">
        <v>170</v>
      </c>
      <c r="H4117" s="211"/>
      <c r="I4117" s="211"/>
      <c r="J4117" s="211"/>
      <c r="K4117" s="211"/>
      <c r="L4117" s="211"/>
      <c r="M4117" s="211"/>
      <c r="N4117" s="211"/>
      <c r="O4117" s="211"/>
      <c r="P4117" s="211"/>
    </row>
    <row r="4118" spans="1:16" x14ac:dyDescent="0.25">
      <c r="A4118" s="189" t="s">
        <v>10578</v>
      </c>
      <c r="B4118" s="189" t="s">
        <v>10580</v>
      </c>
      <c r="C4118" s="189" t="s">
        <v>358</v>
      </c>
      <c r="D4118" t="s">
        <v>6093</v>
      </c>
      <c r="E4118" t="s">
        <v>6094</v>
      </c>
      <c r="F4118" s="42" t="s">
        <v>170</v>
      </c>
      <c r="H4118" s="211"/>
      <c r="I4118" s="211"/>
      <c r="J4118" s="211"/>
      <c r="K4118" s="211"/>
      <c r="L4118" s="211"/>
      <c r="M4118" s="211"/>
      <c r="N4118" s="211"/>
      <c r="O4118" s="211"/>
      <c r="P4118" s="211"/>
    </row>
    <row r="4119" spans="1:16" x14ac:dyDescent="0.25">
      <c r="A4119" s="189" t="s">
        <v>10578</v>
      </c>
      <c r="B4119" s="189" t="s">
        <v>10581</v>
      </c>
      <c r="C4119" s="189" t="s">
        <v>358</v>
      </c>
      <c r="D4119" t="s">
        <v>294</v>
      </c>
      <c r="E4119" t="s">
        <v>298</v>
      </c>
      <c r="F4119" s="42" t="s">
        <v>170</v>
      </c>
      <c r="H4119" s="211"/>
      <c r="I4119" s="211"/>
      <c r="J4119" s="211"/>
      <c r="K4119" s="211"/>
      <c r="L4119" s="211"/>
      <c r="M4119" s="211"/>
      <c r="N4119" s="211"/>
      <c r="O4119" s="211"/>
      <c r="P4119" s="211"/>
    </row>
    <row r="4120" spans="1:16" x14ac:dyDescent="0.25">
      <c r="A4120" s="189" t="s">
        <v>10578</v>
      </c>
      <c r="B4120" s="189" t="s">
        <v>10582</v>
      </c>
      <c r="C4120" s="189" t="s">
        <v>358</v>
      </c>
      <c r="D4120" t="s">
        <v>328</v>
      </c>
      <c r="E4120" t="s">
        <v>329</v>
      </c>
      <c r="F4120" s="42" t="s">
        <v>170</v>
      </c>
      <c r="H4120" s="211"/>
      <c r="I4120" s="211"/>
      <c r="J4120" s="211"/>
      <c r="K4120" s="211"/>
      <c r="L4120" s="211"/>
      <c r="M4120" s="211"/>
      <c r="N4120" s="211"/>
      <c r="O4120" s="211"/>
      <c r="P4120" s="211"/>
    </row>
    <row r="4121" spans="1:16" x14ac:dyDescent="0.25">
      <c r="A4121" s="189" t="s">
        <v>10578</v>
      </c>
      <c r="B4121" s="189" t="s">
        <v>10583</v>
      </c>
      <c r="C4121" s="189" t="s">
        <v>358</v>
      </c>
      <c r="D4121" t="s">
        <v>328</v>
      </c>
      <c r="E4121" t="s">
        <v>329</v>
      </c>
      <c r="F4121" s="42" t="s">
        <v>170</v>
      </c>
      <c r="H4121" s="211"/>
      <c r="I4121" s="211"/>
      <c r="J4121" s="211"/>
      <c r="K4121" s="211"/>
      <c r="L4121" s="211"/>
      <c r="M4121" s="211"/>
      <c r="N4121" s="211"/>
      <c r="O4121" s="211"/>
      <c r="P4121" s="211"/>
    </row>
    <row r="4122" spans="1:16" x14ac:dyDescent="0.25">
      <c r="A4122" s="189" t="s">
        <v>10578</v>
      </c>
      <c r="B4122" s="189" t="s">
        <v>10584</v>
      </c>
      <c r="C4122" s="189" t="s">
        <v>358</v>
      </c>
      <c r="D4122" t="s">
        <v>371</v>
      </c>
      <c r="E4122" t="s">
        <v>372</v>
      </c>
      <c r="F4122" s="42" t="s">
        <v>170</v>
      </c>
      <c r="H4122" s="211"/>
      <c r="I4122" s="211"/>
      <c r="J4122" s="211"/>
      <c r="K4122" s="211"/>
      <c r="L4122" s="211"/>
      <c r="M4122" s="211"/>
      <c r="N4122" s="211"/>
      <c r="O4122" s="211"/>
      <c r="P4122" s="211"/>
    </row>
    <row r="4123" spans="1:16" x14ac:dyDescent="0.25">
      <c r="A4123" s="189" t="s">
        <v>10578</v>
      </c>
      <c r="B4123" s="189" t="s">
        <v>10585</v>
      </c>
      <c r="C4123" s="189" t="s">
        <v>358</v>
      </c>
      <c r="D4123" t="s">
        <v>339</v>
      </c>
      <c r="E4123" t="s">
        <v>340</v>
      </c>
      <c r="F4123" s="42" t="s">
        <v>170</v>
      </c>
      <c r="H4123" s="211"/>
      <c r="I4123" s="211"/>
      <c r="J4123" s="211"/>
      <c r="K4123" s="211"/>
      <c r="L4123" s="211"/>
      <c r="M4123" s="211"/>
      <c r="N4123" s="211"/>
      <c r="O4123" s="211"/>
      <c r="P4123" s="211"/>
    </row>
    <row r="4124" spans="1:16" x14ac:dyDescent="0.25">
      <c r="A4124" s="189" t="s">
        <v>10578</v>
      </c>
      <c r="B4124" s="189" t="s">
        <v>10586</v>
      </c>
      <c r="C4124" s="189" t="s">
        <v>358</v>
      </c>
      <c r="D4124" t="s">
        <v>339</v>
      </c>
      <c r="E4124" t="s">
        <v>340</v>
      </c>
      <c r="F4124" s="42" t="s">
        <v>170</v>
      </c>
      <c r="H4124" s="211"/>
      <c r="I4124" s="211"/>
      <c r="J4124" s="211"/>
      <c r="K4124" s="211"/>
      <c r="L4124" s="211"/>
      <c r="M4124" s="211"/>
      <c r="N4124" s="211"/>
      <c r="O4124" s="211"/>
      <c r="P4124" s="211"/>
    </row>
    <row r="4125" spans="1:16" x14ac:dyDescent="0.25">
      <c r="A4125" s="189" t="s">
        <v>10578</v>
      </c>
      <c r="B4125" s="189" t="s">
        <v>10587</v>
      </c>
      <c r="C4125" s="189" t="s">
        <v>358</v>
      </c>
      <c r="D4125" t="s">
        <v>339</v>
      </c>
      <c r="E4125" t="s">
        <v>340</v>
      </c>
      <c r="F4125" s="42" t="s">
        <v>170</v>
      </c>
      <c r="H4125" s="211"/>
      <c r="I4125" s="211"/>
      <c r="J4125" s="211"/>
      <c r="K4125" s="211"/>
      <c r="L4125" s="211"/>
      <c r="M4125" s="211"/>
      <c r="N4125" s="211"/>
      <c r="O4125" s="211"/>
      <c r="P4125" s="211"/>
    </row>
    <row r="4126" spans="1:16" x14ac:dyDescent="0.25">
      <c r="A4126" s="189" t="s">
        <v>10578</v>
      </c>
      <c r="B4126" s="189" t="s">
        <v>10588</v>
      </c>
      <c r="C4126" s="189" t="s">
        <v>358</v>
      </c>
      <c r="D4126" t="s">
        <v>294</v>
      </c>
      <c r="E4126" t="s">
        <v>298</v>
      </c>
      <c r="F4126" s="42" t="s">
        <v>170</v>
      </c>
      <c r="H4126" s="211"/>
      <c r="I4126" s="211"/>
      <c r="J4126" s="211"/>
      <c r="K4126" s="211"/>
      <c r="L4126" s="211"/>
      <c r="M4126" s="211"/>
      <c r="N4126" s="211"/>
      <c r="O4126" s="211"/>
      <c r="P4126" s="211"/>
    </row>
    <row r="4127" spans="1:16" x14ac:dyDescent="0.25">
      <c r="A4127" s="189" t="s">
        <v>10578</v>
      </c>
      <c r="B4127" s="189" t="s">
        <v>10589</v>
      </c>
      <c r="C4127" s="189" t="s">
        <v>358</v>
      </c>
      <c r="D4127" t="s">
        <v>367</v>
      </c>
      <c r="E4127" t="s">
        <v>368</v>
      </c>
      <c r="F4127" s="42" t="s">
        <v>170</v>
      </c>
      <c r="H4127" s="211"/>
      <c r="I4127" s="211"/>
      <c r="J4127" s="211"/>
      <c r="K4127" s="211"/>
      <c r="L4127" s="211"/>
      <c r="M4127" s="211"/>
      <c r="N4127" s="211"/>
      <c r="O4127" s="211"/>
      <c r="P4127" s="211"/>
    </row>
    <row r="4128" spans="1:16" x14ac:dyDescent="0.25">
      <c r="A4128" s="189" t="s">
        <v>10578</v>
      </c>
      <c r="B4128" s="189" t="s">
        <v>10590</v>
      </c>
      <c r="C4128" s="189" t="s">
        <v>358</v>
      </c>
      <c r="D4128" t="s">
        <v>295</v>
      </c>
      <c r="E4128" t="s">
        <v>306</v>
      </c>
      <c r="F4128" s="42" t="s">
        <v>170</v>
      </c>
      <c r="H4128" s="211"/>
      <c r="I4128" s="211"/>
      <c r="J4128" s="211"/>
      <c r="K4128" s="211"/>
      <c r="L4128" s="211"/>
      <c r="M4128" s="211"/>
      <c r="N4128" s="211"/>
      <c r="O4128" s="211"/>
      <c r="P4128" s="211"/>
    </row>
    <row r="4129" spans="1:16" x14ac:dyDescent="0.25">
      <c r="A4129" s="189" t="s">
        <v>10578</v>
      </c>
      <c r="B4129" s="189" t="s">
        <v>10591</v>
      </c>
      <c r="C4129" s="189" t="s">
        <v>358</v>
      </c>
      <c r="D4129" t="s">
        <v>332</v>
      </c>
      <c r="E4129" t="s">
        <v>333</v>
      </c>
      <c r="F4129" s="42" t="s">
        <v>170</v>
      </c>
      <c r="H4129" s="211"/>
      <c r="I4129" s="211"/>
      <c r="J4129" s="211"/>
      <c r="K4129" s="211"/>
      <c r="L4129" s="211"/>
      <c r="M4129" s="211"/>
      <c r="N4129" s="211"/>
      <c r="O4129" s="211"/>
      <c r="P4129" s="211"/>
    </row>
    <row r="4130" spans="1:16" x14ac:dyDescent="0.25">
      <c r="A4130" s="189" t="s">
        <v>10578</v>
      </c>
      <c r="B4130" s="189" t="s">
        <v>10592</v>
      </c>
      <c r="C4130" s="189" t="s">
        <v>358</v>
      </c>
      <c r="D4130" t="s">
        <v>296</v>
      </c>
      <c r="E4130" t="s">
        <v>336</v>
      </c>
      <c r="F4130" s="42" t="s">
        <v>170</v>
      </c>
      <c r="H4130" s="211"/>
      <c r="I4130" s="211"/>
      <c r="J4130" s="211"/>
      <c r="K4130" s="211"/>
      <c r="L4130" s="211"/>
      <c r="M4130" s="211"/>
      <c r="N4130" s="211"/>
      <c r="O4130" s="211"/>
      <c r="P4130" s="211"/>
    </row>
    <row r="4131" spans="1:16" x14ac:dyDescent="0.25">
      <c r="A4131" s="189" t="s">
        <v>10578</v>
      </c>
      <c r="B4131" s="189" t="s">
        <v>10593</v>
      </c>
      <c r="C4131" s="189" t="s">
        <v>358</v>
      </c>
      <c r="D4131" t="s">
        <v>339</v>
      </c>
      <c r="E4131" t="s">
        <v>340</v>
      </c>
      <c r="F4131" s="42" t="s">
        <v>170</v>
      </c>
      <c r="H4131" s="211"/>
      <c r="I4131" s="211"/>
      <c r="J4131" s="211"/>
      <c r="K4131" s="211"/>
      <c r="L4131" s="211"/>
      <c r="M4131" s="211"/>
      <c r="N4131" s="211"/>
      <c r="O4131" s="211"/>
      <c r="P4131" s="211"/>
    </row>
    <row r="4132" spans="1:16" x14ac:dyDescent="0.25">
      <c r="A4132" s="189" t="s">
        <v>10578</v>
      </c>
      <c r="B4132" s="189" t="s">
        <v>10594</v>
      </c>
      <c r="C4132" s="189" t="s">
        <v>358</v>
      </c>
      <c r="D4132" t="s">
        <v>339</v>
      </c>
      <c r="E4132" t="s">
        <v>340</v>
      </c>
      <c r="F4132" s="42" t="s">
        <v>170</v>
      </c>
      <c r="H4132" s="211"/>
      <c r="I4132" s="211"/>
      <c r="J4132" s="211"/>
      <c r="K4132" s="211"/>
      <c r="L4132" s="211"/>
      <c r="M4132" s="211"/>
      <c r="N4132" s="211"/>
      <c r="O4132" s="211"/>
      <c r="P4132" s="211"/>
    </row>
    <row r="4133" spans="1:16" x14ac:dyDescent="0.25">
      <c r="A4133" s="189" t="s">
        <v>10578</v>
      </c>
      <c r="B4133" s="189" t="s">
        <v>10595</v>
      </c>
      <c r="C4133" s="189" t="s">
        <v>358</v>
      </c>
      <c r="D4133" t="s">
        <v>367</v>
      </c>
      <c r="E4133" t="s">
        <v>368</v>
      </c>
      <c r="F4133" s="42" t="s">
        <v>170</v>
      </c>
      <c r="H4133" s="211"/>
      <c r="I4133" s="211"/>
      <c r="J4133" s="211"/>
      <c r="K4133" s="211"/>
      <c r="L4133" s="211"/>
      <c r="M4133" s="211"/>
      <c r="N4133" s="211"/>
      <c r="O4133" s="211"/>
      <c r="P4133" s="211"/>
    </row>
    <row r="4134" spans="1:16" x14ac:dyDescent="0.25">
      <c r="A4134" s="189" t="s">
        <v>10578</v>
      </c>
      <c r="B4134" s="189" t="s">
        <v>10596</v>
      </c>
      <c r="C4134" s="189" t="s">
        <v>358</v>
      </c>
      <c r="D4134" t="s">
        <v>367</v>
      </c>
      <c r="E4134" t="s">
        <v>368</v>
      </c>
      <c r="F4134" s="42" t="s">
        <v>170</v>
      </c>
      <c r="H4134" s="211"/>
      <c r="I4134" s="211"/>
      <c r="J4134" s="211"/>
      <c r="K4134" s="211"/>
      <c r="L4134" s="211"/>
      <c r="M4134" s="211"/>
      <c r="N4134" s="211"/>
      <c r="O4134" s="211"/>
      <c r="P4134" s="211"/>
    </row>
    <row r="4135" spans="1:16" x14ac:dyDescent="0.25">
      <c r="A4135" s="189" t="s">
        <v>10578</v>
      </c>
      <c r="B4135" s="189" t="s">
        <v>10597</v>
      </c>
      <c r="C4135" s="189" t="s">
        <v>358</v>
      </c>
      <c r="D4135" t="s">
        <v>339</v>
      </c>
      <c r="E4135" t="s">
        <v>340</v>
      </c>
      <c r="F4135" s="42" t="s">
        <v>170</v>
      </c>
      <c r="H4135" s="211"/>
      <c r="I4135" s="211"/>
      <c r="J4135" s="211"/>
      <c r="K4135" s="211"/>
      <c r="L4135" s="211"/>
      <c r="M4135" s="211"/>
      <c r="N4135" s="211"/>
      <c r="O4135" s="211"/>
      <c r="P4135" s="211"/>
    </row>
    <row r="4136" spans="1:16" x14ac:dyDescent="0.25">
      <c r="A4136" s="189" t="s">
        <v>10578</v>
      </c>
      <c r="B4136" s="189" t="s">
        <v>10598</v>
      </c>
      <c r="C4136" s="189" t="s">
        <v>358</v>
      </c>
      <c r="D4136" t="s">
        <v>485</v>
      </c>
      <c r="E4136" t="s">
        <v>486</v>
      </c>
      <c r="F4136" s="42" t="s">
        <v>170</v>
      </c>
      <c r="H4136" s="211"/>
      <c r="I4136" s="211"/>
      <c r="J4136" s="211"/>
      <c r="K4136" s="211"/>
      <c r="L4136" s="211"/>
      <c r="M4136" s="211"/>
      <c r="N4136" s="211"/>
      <c r="O4136" s="211"/>
      <c r="P4136" s="211"/>
    </row>
    <row r="4137" spans="1:16" x14ac:dyDescent="0.25">
      <c r="A4137" s="189" t="s">
        <v>10578</v>
      </c>
      <c r="B4137" s="189" t="s">
        <v>10599</v>
      </c>
      <c r="C4137" s="189" t="s">
        <v>358</v>
      </c>
      <c r="D4137" t="s">
        <v>343</v>
      </c>
      <c r="E4137" t="s">
        <v>6106</v>
      </c>
      <c r="F4137" s="42" t="s">
        <v>170</v>
      </c>
      <c r="H4137" s="211"/>
      <c r="I4137" s="211"/>
      <c r="J4137" s="211"/>
      <c r="K4137" s="211"/>
      <c r="L4137" s="211"/>
      <c r="M4137" s="211"/>
      <c r="N4137" s="211"/>
      <c r="O4137" s="211"/>
      <c r="P4137" s="211"/>
    </row>
    <row r="4138" spans="1:16" x14ac:dyDescent="0.25">
      <c r="A4138" s="189" t="s">
        <v>10578</v>
      </c>
      <c r="B4138" s="189" t="s">
        <v>10600</v>
      </c>
      <c r="C4138" s="189" t="s">
        <v>358</v>
      </c>
      <c r="D4138" t="s">
        <v>343</v>
      </c>
      <c r="E4138" t="s">
        <v>6106</v>
      </c>
      <c r="F4138" s="42" t="s">
        <v>170</v>
      </c>
      <c r="H4138" s="211"/>
      <c r="I4138" s="211"/>
      <c r="J4138" s="211"/>
      <c r="K4138" s="211"/>
      <c r="L4138" s="211"/>
      <c r="M4138" s="211"/>
      <c r="N4138" s="211"/>
      <c r="O4138" s="211"/>
      <c r="P4138" s="211"/>
    </row>
    <row r="4139" spans="1:16" x14ac:dyDescent="0.25">
      <c r="A4139" s="189" t="s">
        <v>10578</v>
      </c>
      <c r="B4139" s="189" t="s">
        <v>10601</v>
      </c>
      <c r="C4139" s="189" t="s">
        <v>358</v>
      </c>
      <c r="D4139" t="s">
        <v>339</v>
      </c>
      <c r="E4139" t="s">
        <v>340</v>
      </c>
      <c r="F4139" s="42" t="s">
        <v>170</v>
      </c>
      <c r="H4139" s="211"/>
      <c r="I4139" s="211"/>
      <c r="J4139" s="211"/>
      <c r="K4139" s="211"/>
      <c r="L4139" s="211"/>
      <c r="M4139" s="211"/>
      <c r="N4139" s="211"/>
      <c r="O4139" s="211"/>
      <c r="P4139" s="211"/>
    </row>
    <row r="4140" spans="1:16" x14ac:dyDescent="0.25">
      <c r="A4140" s="189" t="s">
        <v>10578</v>
      </c>
      <c r="B4140" s="189" t="s">
        <v>10602</v>
      </c>
      <c r="C4140" s="189" t="s">
        <v>358</v>
      </c>
      <c r="D4140" t="s">
        <v>339</v>
      </c>
      <c r="E4140" t="s">
        <v>340</v>
      </c>
      <c r="F4140" s="42" t="s">
        <v>170</v>
      </c>
      <c r="H4140" s="211"/>
      <c r="I4140" s="211"/>
      <c r="J4140" s="211"/>
      <c r="K4140" s="211"/>
      <c r="L4140" s="211"/>
      <c r="M4140" s="211"/>
      <c r="N4140" s="211"/>
      <c r="O4140" s="211"/>
      <c r="P4140" s="211"/>
    </row>
    <row r="4141" spans="1:16" x14ac:dyDescent="0.25">
      <c r="A4141" s="189" t="s">
        <v>10578</v>
      </c>
      <c r="B4141" s="189" t="s">
        <v>10603</v>
      </c>
      <c r="C4141" s="189" t="s">
        <v>358</v>
      </c>
      <c r="D4141" t="s">
        <v>343</v>
      </c>
      <c r="E4141" t="s">
        <v>6106</v>
      </c>
      <c r="F4141" s="42" t="s">
        <v>170</v>
      </c>
      <c r="H4141" s="211"/>
      <c r="I4141" s="211"/>
      <c r="J4141" s="211"/>
      <c r="K4141" s="211"/>
      <c r="L4141" s="211"/>
      <c r="M4141" s="211"/>
      <c r="N4141" s="211"/>
      <c r="O4141" s="211"/>
      <c r="P4141" s="211"/>
    </row>
    <row r="4142" spans="1:16" x14ac:dyDescent="0.25">
      <c r="A4142" s="189" t="s">
        <v>10578</v>
      </c>
      <c r="B4142" s="189" t="s">
        <v>10604</v>
      </c>
      <c r="C4142" s="189" t="s">
        <v>358</v>
      </c>
      <c r="D4142" t="s">
        <v>339</v>
      </c>
      <c r="E4142" t="s">
        <v>340</v>
      </c>
      <c r="F4142" s="42" t="s">
        <v>170</v>
      </c>
      <c r="H4142" s="211"/>
      <c r="I4142" s="211"/>
      <c r="J4142" s="211"/>
      <c r="K4142" s="211"/>
      <c r="L4142" s="211"/>
      <c r="M4142" s="211"/>
      <c r="N4142" s="211"/>
      <c r="O4142" s="211"/>
      <c r="P4142" s="211"/>
    </row>
    <row r="4143" spans="1:16" x14ac:dyDescent="0.25">
      <c r="A4143" s="189" t="s">
        <v>10578</v>
      </c>
      <c r="B4143" s="189" t="s">
        <v>10605</v>
      </c>
      <c r="C4143" s="189" t="s">
        <v>358</v>
      </c>
      <c r="D4143" t="s">
        <v>343</v>
      </c>
      <c r="E4143" t="s">
        <v>6106</v>
      </c>
      <c r="F4143" s="42" t="s">
        <v>170</v>
      </c>
      <c r="H4143" s="211"/>
      <c r="I4143" s="211"/>
      <c r="J4143" s="211"/>
      <c r="K4143" s="211"/>
      <c r="L4143" s="211"/>
      <c r="M4143" s="211"/>
      <c r="N4143" s="211"/>
      <c r="O4143" s="211"/>
      <c r="P4143" s="211"/>
    </row>
    <row r="4144" spans="1:16" x14ac:dyDescent="0.25">
      <c r="A4144" s="189" t="s">
        <v>10578</v>
      </c>
      <c r="B4144" s="189" t="s">
        <v>10606</v>
      </c>
      <c r="C4144" s="189" t="s">
        <v>358</v>
      </c>
      <c r="D4144" t="s">
        <v>343</v>
      </c>
      <c r="E4144" t="s">
        <v>6106</v>
      </c>
      <c r="F4144" s="42" t="s">
        <v>170</v>
      </c>
      <c r="H4144" s="211"/>
      <c r="I4144" s="211"/>
      <c r="J4144" s="211"/>
      <c r="K4144" s="211"/>
      <c r="L4144" s="211"/>
      <c r="M4144" s="211"/>
      <c r="N4144" s="211"/>
      <c r="O4144" s="211"/>
      <c r="P4144" s="211"/>
    </row>
    <row r="4145" spans="1:16" x14ac:dyDescent="0.25">
      <c r="A4145" s="189" t="s">
        <v>10578</v>
      </c>
      <c r="B4145" s="189" t="s">
        <v>10607</v>
      </c>
      <c r="C4145" s="189" t="s">
        <v>358</v>
      </c>
      <c r="D4145" t="s">
        <v>339</v>
      </c>
      <c r="E4145" t="s">
        <v>340</v>
      </c>
      <c r="F4145" s="42" t="s">
        <v>170</v>
      </c>
      <c r="H4145" s="211"/>
      <c r="I4145" s="211"/>
      <c r="J4145" s="211"/>
      <c r="K4145" s="211"/>
      <c r="L4145" s="211"/>
      <c r="M4145" s="211"/>
      <c r="N4145" s="211"/>
      <c r="O4145" s="211"/>
      <c r="P4145" s="211"/>
    </row>
    <row r="4146" spans="1:16" x14ac:dyDescent="0.25">
      <c r="A4146" s="189" t="s">
        <v>10578</v>
      </c>
      <c r="B4146" s="189" t="s">
        <v>10608</v>
      </c>
      <c r="C4146" s="189" t="s">
        <v>358</v>
      </c>
      <c r="D4146" t="s">
        <v>339</v>
      </c>
      <c r="E4146" t="s">
        <v>340</v>
      </c>
      <c r="F4146" s="42" t="s">
        <v>170</v>
      </c>
      <c r="H4146" s="211"/>
      <c r="I4146" s="211"/>
      <c r="J4146" s="211"/>
      <c r="K4146" s="211"/>
      <c r="L4146" s="211"/>
      <c r="M4146" s="211"/>
      <c r="N4146" s="211"/>
      <c r="O4146" s="211"/>
      <c r="P4146" s="211"/>
    </row>
    <row r="4147" spans="1:16" x14ac:dyDescent="0.25">
      <c r="A4147" s="189" t="s">
        <v>10578</v>
      </c>
      <c r="B4147" s="189" t="s">
        <v>10609</v>
      </c>
      <c r="C4147" s="189" t="s">
        <v>358</v>
      </c>
      <c r="D4147" t="s">
        <v>332</v>
      </c>
      <c r="E4147" t="s">
        <v>333</v>
      </c>
      <c r="F4147" s="42" t="s">
        <v>170</v>
      </c>
      <c r="H4147" s="211"/>
      <c r="I4147" s="211"/>
      <c r="J4147" s="211"/>
      <c r="K4147" s="211"/>
      <c r="L4147" s="211"/>
      <c r="M4147" s="211"/>
      <c r="N4147" s="211"/>
      <c r="O4147" s="211"/>
      <c r="P4147" s="211"/>
    </row>
    <row r="4148" spans="1:16" x14ac:dyDescent="0.25">
      <c r="A4148" s="189" t="s">
        <v>10578</v>
      </c>
      <c r="B4148" s="189" t="s">
        <v>10610</v>
      </c>
      <c r="C4148" s="189" t="s">
        <v>358</v>
      </c>
      <c r="D4148" t="s">
        <v>343</v>
      </c>
      <c r="E4148" t="s">
        <v>6106</v>
      </c>
      <c r="F4148" s="42" t="s">
        <v>170</v>
      </c>
      <c r="H4148" s="211"/>
      <c r="I4148" s="211"/>
      <c r="J4148" s="211"/>
      <c r="K4148" s="211"/>
      <c r="L4148" s="211"/>
      <c r="M4148" s="211"/>
      <c r="N4148" s="211"/>
      <c r="O4148" s="211"/>
      <c r="P4148" s="211"/>
    </row>
    <row r="4149" spans="1:16" x14ac:dyDescent="0.25">
      <c r="A4149" s="189" t="s">
        <v>10578</v>
      </c>
      <c r="B4149" s="189" t="s">
        <v>10611</v>
      </c>
      <c r="C4149" s="189" t="s">
        <v>358</v>
      </c>
      <c r="D4149" t="s">
        <v>343</v>
      </c>
      <c r="E4149" t="s">
        <v>6106</v>
      </c>
      <c r="F4149" s="42" t="s">
        <v>170</v>
      </c>
      <c r="H4149" s="211"/>
      <c r="I4149" s="211"/>
      <c r="J4149" s="211"/>
      <c r="K4149" s="211"/>
      <c r="L4149" s="211"/>
      <c r="M4149" s="211"/>
      <c r="N4149" s="211"/>
      <c r="O4149" s="211"/>
      <c r="P4149" s="211"/>
    </row>
    <row r="4150" spans="1:16" x14ac:dyDescent="0.25">
      <c r="A4150" s="189" t="s">
        <v>10578</v>
      </c>
      <c r="B4150" s="189" t="s">
        <v>10612</v>
      </c>
      <c r="C4150" s="189" t="s">
        <v>358</v>
      </c>
      <c r="D4150" t="s">
        <v>343</v>
      </c>
      <c r="E4150" t="s">
        <v>6106</v>
      </c>
      <c r="F4150" s="42" t="s">
        <v>170</v>
      </c>
      <c r="H4150" s="211"/>
      <c r="I4150" s="211"/>
      <c r="J4150" s="211"/>
      <c r="K4150" s="211"/>
      <c r="L4150" s="211"/>
      <c r="M4150" s="211"/>
      <c r="N4150" s="211"/>
      <c r="O4150" s="211"/>
      <c r="P4150" s="211"/>
    </row>
    <row r="4151" spans="1:16" x14ac:dyDescent="0.25">
      <c r="A4151" s="189" t="s">
        <v>10578</v>
      </c>
      <c r="B4151" s="189" t="s">
        <v>10613</v>
      </c>
      <c r="C4151" s="189" t="s">
        <v>358</v>
      </c>
      <c r="D4151" t="s">
        <v>343</v>
      </c>
      <c r="E4151" t="s">
        <v>6106</v>
      </c>
      <c r="F4151" s="42" t="s">
        <v>170</v>
      </c>
      <c r="H4151" s="211"/>
      <c r="I4151" s="211"/>
      <c r="J4151" s="211"/>
      <c r="K4151" s="211"/>
      <c r="L4151" s="211"/>
      <c r="M4151" s="211"/>
      <c r="N4151" s="211"/>
      <c r="O4151" s="211"/>
      <c r="P4151" s="211"/>
    </row>
    <row r="4152" spans="1:16" x14ac:dyDescent="0.25">
      <c r="A4152" s="189" t="s">
        <v>10578</v>
      </c>
      <c r="B4152" s="189" t="s">
        <v>10614</v>
      </c>
      <c r="C4152" s="189" t="s">
        <v>358</v>
      </c>
      <c r="D4152" t="s">
        <v>343</v>
      </c>
      <c r="E4152" t="s">
        <v>6106</v>
      </c>
      <c r="F4152" s="42" t="s">
        <v>170</v>
      </c>
      <c r="H4152" s="211"/>
      <c r="I4152" s="211"/>
      <c r="J4152" s="211"/>
      <c r="K4152" s="211"/>
      <c r="L4152" s="211"/>
      <c r="M4152" s="211"/>
      <c r="N4152" s="211"/>
      <c r="O4152" s="211"/>
      <c r="P4152" s="211"/>
    </row>
    <row r="4153" spans="1:16" x14ac:dyDescent="0.25">
      <c r="A4153" s="189" t="s">
        <v>10578</v>
      </c>
      <c r="B4153" s="189" t="s">
        <v>10615</v>
      </c>
      <c r="C4153" s="189" t="s">
        <v>358</v>
      </c>
      <c r="D4153" t="s">
        <v>332</v>
      </c>
      <c r="E4153" t="s">
        <v>333</v>
      </c>
      <c r="F4153" s="42" t="s">
        <v>170</v>
      </c>
      <c r="H4153" s="211"/>
      <c r="I4153" s="211"/>
      <c r="J4153" s="211"/>
      <c r="K4153" s="211"/>
      <c r="L4153" s="211"/>
      <c r="M4153" s="211"/>
      <c r="N4153" s="211"/>
      <c r="O4153" s="211"/>
      <c r="P4153" s="211"/>
    </row>
    <row r="4154" spans="1:16" x14ac:dyDescent="0.25">
      <c r="A4154" s="189" t="s">
        <v>10578</v>
      </c>
      <c r="B4154" s="189" t="s">
        <v>10616</v>
      </c>
      <c r="C4154" s="189" t="s">
        <v>358</v>
      </c>
      <c r="D4154" t="s">
        <v>339</v>
      </c>
      <c r="E4154" t="s">
        <v>340</v>
      </c>
      <c r="F4154" s="42" t="s">
        <v>170</v>
      </c>
      <c r="H4154" s="211"/>
      <c r="I4154" s="211"/>
      <c r="J4154" s="211"/>
      <c r="K4154" s="211"/>
      <c r="L4154" s="211"/>
      <c r="M4154" s="211"/>
      <c r="N4154" s="211"/>
      <c r="O4154" s="211"/>
      <c r="P4154" s="211"/>
    </row>
    <row r="4155" spans="1:16" x14ac:dyDescent="0.25">
      <c r="A4155" s="189" t="s">
        <v>10578</v>
      </c>
      <c r="B4155" s="189" t="s">
        <v>10617</v>
      </c>
      <c r="C4155" s="189" t="s">
        <v>358</v>
      </c>
      <c r="D4155" t="s">
        <v>343</v>
      </c>
      <c r="E4155" t="s">
        <v>6106</v>
      </c>
      <c r="F4155" s="42" t="s">
        <v>170</v>
      </c>
      <c r="H4155" s="211"/>
      <c r="I4155" s="211"/>
      <c r="J4155" s="211"/>
      <c r="K4155" s="211"/>
      <c r="L4155" s="211"/>
      <c r="M4155" s="211"/>
      <c r="N4155" s="211"/>
      <c r="O4155" s="211"/>
      <c r="P4155" s="211"/>
    </row>
    <row r="4156" spans="1:16" x14ac:dyDescent="0.25">
      <c r="A4156" s="189" t="s">
        <v>10578</v>
      </c>
      <c r="B4156" s="189" t="s">
        <v>10618</v>
      </c>
      <c r="C4156" s="189" t="s">
        <v>358</v>
      </c>
      <c r="D4156" t="s">
        <v>367</v>
      </c>
      <c r="E4156" t="s">
        <v>368</v>
      </c>
      <c r="F4156" s="42" t="s">
        <v>170</v>
      </c>
      <c r="H4156" s="211"/>
      <c r="I4156" s="211"/>
      <c r="J4156" s="211"/>
      <c r="K4156" s="211"/>
      <c r="L4156" s="211"/>
      <c r="M4156" s="211"/>
      <c r="N4156" s="211"/>
      <c r="O4156" s="211"/>
      <c r="P4156" s="211"/>
    </row>
    <row r="4157" spans="1:16" x14ac:dyDescent="0.25">
      <c r="A4157" s="189" t="s">
        <v>10578</v>
      </c>
      <c r="B4157" s="189" t="s">
        <v>10619</v>
      </c>
      <c r="C4157" s="189" t="s">
        <v>358</v>
      </c>
      <c r="D4157" t="s">
        <v>367</v>
      </c>
      <c r="E4157" t="s">
        <v>368</v>
      </c>
      <c r="F4157" s="42" t="s">
        <v>170</v>
      </c>
      <c r="H4157" s="211"/>
      <c r="I4157" s="211"/>
      <c r="J4157" s="211"/>
      <c r="K4157" s="211"/>
      <c r="L4157" s="211"/>
      <c r="M4157" s="211"/>
      <c r="N4157" s="211"/>
      <c r="O4157" s="211"/>
      <c r="P4157" s="211"/>
    </row>
    <row r="4158" spans="1:16" x14ac:dyDescent="0.25">
      <c r="A4158" s="189" t="s">
        <v>10578</v>
      </c>
      <c r="B4158" s="189" t="s">
        <v>10620</v>
      </c>
      <c r="C4158" s="189" t="s">
        <v>358</v>
      </c>
      <c r="D4158" t="s">
        <v>343</v>
      </c>
      <c r="E4158" t="s">
        <v>6106</v>
      </c>
      <c r="F4158" s="42" t="s">
        <v>170</v>
      </c>
      <c r="H4158" s="211"/>
      <c r="I4158" s="211"/>
      <c r="J4158" s="211"/>
      <c r="K4158" s="211"/>
      <c r="L4158" s="211"/>
      <c r="M4158" s="211"/>
      <c r="N4158" s="211"/>
      <c r="O4158" s="211"/>
      <c r="P4158" s="211"/>
    </row>
    <row r="4159" spans="1:16" x14ac:dyDescent="0.25">
      <c r="A4159" s="189" t="s">
        <v>10578</v>
      </c>
      <c r="B4159" s="189" t="s">
        <v>10621</v>
      </c>
      <c r="C4159" s="189" t="s">
        <v>358</v>
      </c>
      <c r="D4159" t="s">
        <v>339</v>
      </c>
      <c r="E4159" t="s">
        <v>340</v>
      </c>
      <c r="F4159" s="42" t="s">
        <v>170</v>
      </c>
      <c r="H4159" s="211"/>
      <c r="I4159" s="211"/>
      <c r="J4159" s="211"/>
      <c r="K4159" s="211"/>
      <c r="L4159" s="211"/>
      <c r="M4159" s="211"/>
      <c r="N4159" s="211"/>
      <c r="O4159" s="211"/>
      <c r="P4159" s="211"/>
    </row>
    <row r="4160" spans="1:16" x14ac:dyDescent="0.25">
      <c r="A4160" s="189" t="s">
        <v>10578</v>
      </c>
      <c r="B4160" s="189" t="s">
        <v>10622</v>
      </c>
      <c r="C4160" s="189" t="s">
        <v>358</v>
      </c>
      <c r="D4160" t="s">
        <v>339</v>
      </c>
      <c r="E4160" t="s">
        <v>340</v>
      </c>
      <c r="F4160" s="42" t="s">
        <v>170</v>
      </c>
      <c r="H4160" s="211"/>
      <c r="I4160" s="211"/>
      <c r="J4160" s="211"/>
      <c r="K4160" s="211"/>
      <c r="L4160" s="211"/>
      <c r="M4160" s="211"/>
      <c r="N4160" s="211"/>
      <c r="O4160" s="211"/>
      <c r="P4160" s="211"/>
    </row>
    <row r="4161" spans="1:16" x14ac:dyDescent="0.25">
      <c r="A4161" s="189" t="s">
        <v>10578</v>
      </c>
      <c r="B4161" s="189" t="s">
        <v>10623</v>
      </c>
      <c r="C4161" s="189" t="s">
        <v>358</v>
      </c>
      <c r="D4161" t="s">
        <v>330</v>
      </c>
      <c r="E4161" t="s">
        <v>331</v>
      </c>
      <c r="F4161" s="42" t="s">
        <v>170</v>
      </c>
      <c r="H4161" s="211"/>
      <c r="I4161" s="211"/>
      <c r="J4161" s="211"/>
      <c r="K4161" s="211"/>
      <c r="L4161" s="211"/>
      <c r="M4161" s="211"/>
      <c r="N4161" s="211"/>
      <c r="O4161" s="211"/>
      <c r="P4161" s="211"/>
    </row>
    <row r="4162" spans="1:16" x14ac:dyDescent="0.25">
      <c r="A4162" s="189" t="s">
        <v>10578</v>
      </c>
      <c r="B4162" s="189" t="s">
        <v>10624</v>
      </c>
      <c r="C4162" s="189" t="s">
        <v>358</v>
      </c>
      <c r="D4162" t="s">
        <v>294</v>
      </c>
      <c r="E4162" t="s">
        <v>298</v>
      </c>
      <c r="F4162" s="42" t="s">
        <v>170</v>
      </c>
      <c r="H4162" s="211"/>
      <c r="I4162" s="211"/>
      <c r="J4162" s="211"/>
      <c r="K4162" s="211"/>
      <c r="L4162" s="211"/>
      <c r="M4162" s="211"/>
      <c r="N4162" s="211"/>
      <c r="O4162" s="211"/>
      <c r="P4162" s="211"/>
    </row>
    <row r="4163" spans="1:16" x14ac:dyDescent="0.25">
      <c r="A4163" s="189" t="s">
        <v>10578</v>
      </c>
      <c r="B4163" s="189" t="s">
        <v>10625</v>
      </c>
      <c r="C4163" s="189" t="s">
        <v>358</v>
      </c>
      <c r="D4163" t="s">
        <v>295</v>
      </c>
      <c r="E4163" t="s">
        <v>306</v>
      </c>
      <c r="F4163" s="42" t="s">
        <v>170</v>
      </c>
      <c r="H4163" s="211"/>
      <c r="I4163" s="211"/>
      <c r="J4163" s="211"/>
      <c r="K4163" s="211"/>
      <c r="L4163" s="211"/>
      <c r="M4163" s="211"/>
      <c r="N4163" s="211"/>
      <c r="O4163" s="211"/>
      <c r="P4163" s="211"/>
    </row>
    <row r="4164" spans="1:16" x14ac:dyDescent="0.25">
      <c r="A4164" s="189" t="s">
        <v>10578</v>
      </c>
      <c r="B4164" s="189" t="s">
        <v>10626</v>
      </c>
      <c r="C4164" s="189" t="s">
        <v>358</v>
      </c>
      <c r="D4164" t="s">
        <v>339</v>
      </c>
      <c r="E4164" t="s">
        <v>340</v>
      </c>
      <c r="F4164" s="42" t="s">
        <v>170</v>
      </c>
      <c r="H4164" s="211"/>
      <c r="I4164" s="211"/>
      <c r="J4164" s="211"/>
      <c r="K4164" s="211"/>
      <c r="L4164" s="211"/>
      <c r="M4164" s="211"/>
      <c r="N4164" s="211"/>
      <c r="O4164" s="211"/>
      <c r="P4164" s="211"/>
    </row>
    <row r="4165" spans="1:16" x14ac:dyDescent="0.25">
      <c r="A4165" s="189" t="s">
        <v>10578</v>
      </c>
      <c r="B4165" s="189" t="s">
        <v>10627</v>
      </c>
      <c r="C4165" s="189" t="s">
        <v>358</v>
      </c>
      <c r="D4165" t="s">
        <v>339</v>
      </c>
      <c r="E4165" t="s">
        <v>340</v>
      </c>
      <c r="F4165" s="42" t="s">
        <v>170</v>
      </c>
      <c r="H4165" s="211"/>
      <c r="I4165" s="211"/>
      <c r="J4165" s="211"/>
      <c r="K4165" s="211"/>
      <c r="L4165" s="211"/>
      <c r="M4165" s="211"/>
      <c r="N4165" s="211"/>
      <c r="O4165" s="211"/>
      <c r="P4165" s="211"/>
    </row>
    <row r="4166" spans="1:16" x14ac:dyDescent="0.25">
      <c r="A4166" s="189" t="s">
        <v>10578</v>
      </c>
      <c r="B4166" s="189" t="s">
        <v>10628</v>
      </c>
      <c r="C4166" s="189" t="s">
        <v>358</v>
      </c>
      <c r="D4166" t="s">
        <v>343</v>
      </c>
      <c r="E4166" t="s">
        <v>6106</v>
      </c>
      <c r="F4166" s="42" t="s">
        <v>170</v>
      </c>
      <c r="H4166" s="211"/>
      <c r="I4166" s="211"/>
      <c r="J4166" s="211"/>
      <c r="K4166" s="211"/>
      <c r="L4166" s="211"/>
      <c r="M4166" s="211"/>
      <c r="N4166" s="211"/>
      <c r="O4166" s="211"/>
      <c r="P4166" s="211"/>
    </row>
    <row r="4167" spans="1:16" x14ac:dyDescent="0.25">
      <c r="A4167" s="189" t="s">
        <v>10578</v>
      </c>
      <c r="B4167" s="189" t="s">
        <v>10629</v>
      </c>
      <c r="C4167" s="189" t="s">
        <v>358</v>
      </c>
      <c r="D4167" t="s">
        <v>301</v>
      </c>
      <c r="E4167" t="s">
        <v>344</v>
      </c>
      <c r="F4167" s="42" t="s">
        <v>170</v>
      </c>
      <c r="H4167" s="211"/>
      <c r="I4167" s="211"/>
      <c r="J4167" s="211"/>
      <c r="K4167" s="211"/>
      <c r="L4167" s="211"/>
      <c r="M4167" s="211"/>
      <c r="N4167" s="211"/>
      <c r="O4167" s="211"/>
      <c r="P4167" s="211"/>
    </row>
    <row r="4168" spans="1:16" x14ac:dyDescent="0.25">
      <c r="A4168" s="189" t="s">
        <v>10578</v>
      </c>
      <c r="B4168" s="189" t="s">
        <v>10630</v>
      </c>
      <c r="C4168" s="189" t="s">
        <v>358</v>
      </c>
      <c r="D4168" t="s">
        <v>294</v>
      </c>
      <c r="E4168" t="s">
        <v>298</v>
      </c>
      <c r="F4168" s="42" t="s">
        <v>170</v>
      </c>
      <c r="H4168" s="211"/>
      <c r="I4168" s="211"/>
      <c r="J4168" s="211"/>
      <c r="K4168" s="211"/>
      <c r="L4168" s="211"/>
      <c r="M4168" s="211"/>
      <c r="N4168" s="211"/>
      <c r="O4168" s="211"/>
      <c r="P4168" s="211"/>
    </row>
    <row r="4169" spans="1:16" x14ac:dyDescent="0.25">
      <c r="A4169" s="189" t="s">
        <v>10578</v>
      </c>
      <c r="B4169" s="189" t="s">
        <v>10631</v>
      </c>
      <c r="C4169" s="189" t="s">
        <v>358</v>
      </c>
      <c r="D4169" t="s">
        <v>326</v>
      </c>
      <c r="E4169" t="s">
        <v>327</v>
      </c>
      <c r="F4169" s="42" t="s">
        <v>170</v>
      </c>
      <c r="H4169" s="211"/>
      <c r="I4169" s="211"/>
      <c r="J4169" s="211"/>
      <c r="K4169" s="211"/>
      <c r="L4169" s="211"/>
      <c r="M4169" s="211"/>
      <c r="N4169" s="211"/>
      <c r="O4169" s="211"/>
      <c r="P4169" s="211"/>
    </row>
    <row r="4170" spans="1:16" x14ac:dyDescent="0.25">
      <c r="A4170" s="189" t="s">
        <v>10578</v>
      </c>
      <c r="B4170" s="189" t="s">
        <v>10632</v>
      </c>
      <c r="C4170" s="189" t="s">
        <v>358</v>
      </c>
      <c r="D4170" t="s">
        <v>343</v>
      </c>
      <c r="E4170" t="s">
        <v>6106</v>
      </c>
      <c r="F4170" s="42" t="s">
        <v>170</v>
      </c>
      <c r="H4170" s="211"/>
      <c r="I4170" s="211"/>
      <c r="J4170" s="211"/>
      <c r="K4170" s="211"/>
      <c r="L4170" s="211"/>
      <c r="M4170" s="211"/>
      <c r="N4170" s="211"/>
      <c r="O4170" s="211"/>
      <c r="P4170" s="211"/>
    </row>
    <row r="4171" spans="1:16" x14ac:dyDescent="0.25">
      <c r="A4171" s="189" t="s">
        <v>10578</v>
      </c>
      <c r="B4171" s="189" t="s">
        <v>10633</v>
      </c>
      <c r="C4171" s="189" t="s">
        <v>358</v>
      </c>
      <c r="D4171" t="s">
        <v>295</v>
      </c>
      <c r="E4171" t="s">
        <v>532</v>
      </c>
      <c r="F4171" s="42" t="s">
        <v>170</v>
      </c>
      <c r="H4171" s="211"/>
      <c r="I4171" s="211"/>
      <c r="J4171" s="211"/>
      <c r="K4171" s="211"/>
      <c r="L4171" s="211"/>
      <c r="M4171" s="211"/>
      <c r="N4171" s="211"/>
      <c r="O4171" s="211"/>
      <c r="P4171" s="211"/>
    </row>
    <row r="4172" spans="1:16" x14ac:dyDescent="0.25">
      <c r="A4172" s="189" t="s">
        <v>10578</v>
      </c>
      <c r="B4172" s="189" t="s">
        <v>10634</v>
      </c>
      <c r="C4172" s="189" t="s">
        <v>358</v>
      </c>
      <c r="D4172" t="s">
        <v>454</v>
      </c>
      <c r="E4172" t="s">
        <v>455</v>
      </c>
      <c r="F4172" s="42" t="s">
        <v>170</v>
      </c>
      <c r="H4172" s="211"/>
      <c r="I4172" s="211"/>
      <c r="J4172" s="211"/>
      <c r="K4172" s="211"/>
      <c r="L4172" s="211"/>
      <c r="M4172" s="211"/>
      <c r="N4172" s="211"/>
      <c r="O4172" s="211"/>
      <c r="P4172" s="211"/>
    </row>
    <row r="4173" spans="1:16" x14ac:dyDescent="0.25">
      <c r="A4173" s="189" t="s">
        <v>10578</v>
      </c>
      <c r="B4173" s="189" t="s">
        <v>10635</v>
      </c>
      <c r="C4173" s="189" t="s">
        <v>358</v>
      </c>
      <c r="D4173" t="s">
        <v>295</v>
      </c>
      <c r="E4173" t="s">
        <v>306</v>
      </c>
      <c r="F4173" s="42" t="s">
        <v>170</v>
      </c>
      <c r="H4173" s="211"/>
      <c r="I4173" s="211"/>
      <c r="J4173" s="211"/>
      <c r="K4173" s="211"/>
      <c r="L4173" s="211"/>
      <c r="M4173" s="211"/>
      <c r="N4173" s="211"/>
      <c r="O4173" s="211"/>
      <c r="P4173" s="211"/>
    </row>
    <row r="4174" spans="1:16" x14ac:dyDescent="0.25">
      <c r="A4174" s="189" t="s">
        <v>10578</v>
      </c>
      <c r="B4174" s="189" t="s">
        <v>10636</v>
      </c>
      <c r="C4174" s="189" t="s">
        <v>358</v>
      </c>
      <c r="D4174" t="s">
        <v>295</v>
      </c>
      <c r="E4174" t="s">
        <v>306</v>
      </c>
      <c r="F4174" s="42" t="s">
        <v>170</v>
      </c>
      <c r="H4174" s="211"/>
      <c r="I4174" s="211"/>
      <c r="J4174" s="211"/>
      <c r="K4174" s="211"/>
      <c r="L4174" s="211"/>
      <c r="M4174" s="211"/>
      <c r="N4174" s="211"/>
      <c r="O4174" s="211"/>
      <c r="P4174" s="211"/>
    </row>
    <row r="4175" spans="1:16" x14ac:dyDescent="0.25">
      <c r="A4175" s="189" t="s">
        <v>10578</v>
      </c>
      <c r="B4175" s="189" t="s">
        <v>10637</v>
      </c>
      <c r="C4175" s="189" t="s">
        <v>358</v>
      </c>
      <c r="D4175" t="s">
        <v>328</v>
      </c>
      <c r="E4175" t="s">
        <v>329</v>
      </c>
      <c r="F4175" s="42" t="s">
        <v>170</v>
      </c>
      <c r="H4175" s="211"/>
      <c r="I4175" s="211"/>
      <c r="J4175" s="211"/>
      <c r="K4175" s="211"/>
      <c r="L4175" s="211"/>
      <c r="M4175" s="211"/>
      <c r="N4175" s="211"/>
      <c r="O4175" s="211"/>
      <c r="P4175" s="211"/>
    </row>
    <row r="4176" spans="1:16" x14ac:dyDescent="0.25">
      <c r="A4176" s="189" t="s">
        <v>10578</v>
      </c>
      <c r="B4176" s="189" t="s">
        <v>10638</v>
      </c>
      <c r="C4176" s="189" t="s">
        <v>358</v>
      </c>
      <c r="D4176" t="s">
        <v>423</v>
      </c>
      <c r="E4176" t="s">
        <v>424</v>
      </c>
      <c r="F4176" s="42" t="s">
        <v>118</v>
      </c>
      <c r="H4176" s="211"/>
      <c r="I4176" s="211"/>
      <c r="J4176" s="211"/>
      <c r="K4176" s="211"/>
      <c r="L4176" s="211"/>
      <c r="M4176" s="211"/>
      <c r="N4176" s="211"/>
      <c r="O4176" s="211"/>
      <c r="P4176" s="211"/>
    </row>
    <row r="4177" spans="1:16" x14ac:dyDescent="0.25">
      <c r="A4177" s="189" t="s">
        <v>10578</v>
      </c>
      <c r="B4177" s="189" t="s">
        <v>10639</v>
      </c>
      <c r="C4177" s="189" t="s">
        <v>358</v>
      </c>
      <c r="D4177" t="s">
        <v>296</v>
      </c>
      <c r="E4177" t="s">
        <v>336</v>
      </c>
      <c r="F4177" s="42" t="s">
        <v>170</v>
      </c>
      <c r="H4177" s="211"/>
      <c r="I4177" s="211"/>
      <c r="J4177" s="211"/>
      <c r="K4177" s="211"/>
      <c r="L4177" s="211"/>
      <c r="M4177" s="211"/>
      <c r="N4177" s="211"/>
      <c r="O4177" s="211"/>
      <c r="P4177" s="211"/>
    </row>
    <row r="4178" spans="1:16" x14ac:dyDescent="0.25">
      <c r="A4178" s="189" t="s">
        <v>10578</v>
      </c>
      <c r="B4178" s="189" t="s">
        <v>10640</v>
      </c>
      <c r="C4178" s="189" t="s">
        <v>358</v>
      </c>
      <c r="D4178" t="s">
        <v>294</v>
      </c>
      <c r="E4178" t="s">
        <v>298</v>
      </c>
      <c r="F4178" s="42" t="s">
        <v>170</v>
      </c>
      <c r="H4178" s="211"/>
      <c r="I4178" s="211"/>
      <c r="J4178" s="211"/>
      <c r="K4178" s="211"/>
      <c r="L4178" s="211"/>
      <c r="M4178" s="211"/>
      <c r="N4178" s="211"/>
      <c r="O4178" s="211"/>
      <c r="P4178" s="211"/>
    </row>
    <row r="4179" spans="1:16" x14ac:dyDescent="0.25">
      <c r="A4179" s="189" t="s">
        <v>10578</v>
      </c>
      <c r="B4179" s="189" t="s">
        <v>10641</v>
      </c>
      <c r="C4179" s="189" t="s">
        <v>358</v>
      </c>
      <c r="D4179" t="s">
        <v>343</v>
      </c>
      <c r="E4179" t="s">
        <v>6106</v>
      </c>
      <c r="F4179" s="42" t="s">
        <v>170</v>
      </c>
      <c r="H4179" s="211"/>
      <c r="I4179" s="211"/>
      <c r="J4179" s="211"/>
      <c r="K4179" s="211"/>
      <c r="L4179" s="211"/>
      <c r="M4179" s="211"/>
      <c r="N4179" s="211"/>
      <c r="O4179" s="211"/>
      <c r="P4179" s="211"/>
    </row>
    <row r="4180" spans="1:16" x14ac:dyDescent="0.25">
      <c r="A4180" s="189" t="s">
        <v>10578</v>
      </c>
      <c r="B4180" s="189" t="s">
        <v>10642</v>
      </c>
      <c r="C4180" s="189" t="s">
        <v>358</v>
      </c>
      <c r="D4180" t="s">
        <v>326</v>
      </c>
      <c r="E4180" t="s">
        <v>327</v>
      </c>
      <c r="F4180" s="42" t="s">
        <v>170</v>
      </c>
      <c r="H4180" s="211"/>
      <c r="I4180" s="211"/>
      <c r="J4180" s="211"/>
      <c r="K4180" s="211"/>
      <c r="L4180" s="211"/>
      <c r="M4180" s="211"/>
      <c r="N4180" s="211"/>
      <c r="O4180" s="211"/>
      <c r="P4180" s="211"/>
    </row>
    <row r="4181" spans="1:16" x14ac:dyDescent="0.25">
      <c r="A4181" s="189" t="s">
        <v>10578</v>
      </c>
      <c r="B4181" s="189" t="s">
        <v>10643</v>
      </c>
      <c r="C4181" s="189" t="s">
        <v>358</v>
      </c>
      <c r="D4181" t="s">
        <v>328</v>
      </c>
      <c r="E4181" t="s">
        <v>329</v>
      </c>
      <c r="F4181" s="42" t="s">
        <v>170</v>
      </c>
      <c r="H4181" s="211"/>
      <c r="I4181" s="211"/>
      <c r="J4181" s="211"/>
      <c r="K4181" s="211"/>
      <c r="L4181" s="211"/>
      <c r="M4181" s="211"/>
      <c r="N4181" s="211"/>
      <c r="O4181" s="211"/>
      <c r="P4181" s="211"/>
    </row>
    <row r="4182" spans="1:16" x14ac:dyDescent="0.25">
      <c r="A4182" s="189" t="s">
        <v>10578</v>
      </c>
      <c r="B4182" s="189" t="s">
        <v>10644</v>
      </c>
      <c r="C4182" s="189" t="s">
        <v>358</v>
      </c>
      <c r="D4182" t="s">
        <v>296</v>
      </c>
      <c r="E4182" t="s">
        <v>336</v>
      </c>
      <c r="F4182" s="42" t="s">
        <v>170</v>
      </c>
      <c r="H4182" s="211"/>
      <c r="I4182" s="211"/>
      <c r="J4182" s="211"/>
      <c r="K4182" s="211"/>
      <c r="L4182" s="211"/>
      <c r="M4182" s="211"/>
      <c r="N4182" s="211"/>
      <c r="O4182" s="211"/>
      <c r="P4182" s="211"/>
    </row>
    <row r="4183" spans="1:16" x14ac:dyDescent="0.25">
      <c r="A4183" s="189" t="s">
        <v>10578</v>
      </c>
      <c r="B4183" s="189" t="s">
        <v>10645</v>
      </c>
      <c r="C4183" s="189" t="s">
        <v>358</v>
      </c>
      <c r="D4183" t="s">
        <v>328</v>
      </c>
      <c r="E4183" t="s">
        <v>329</v>
      </c>
      <c r="F4183" s="42" t="s">
        <v>170</v>
      </c>
      <c r="H4183" s="211"/>
      <c r="I4183" s="211"/>
      <c r="J4183" s="211"/>
      <c r="K4183" s="211"/>
      <c r="L4183" s="211"/>
      <c r="M4183" s="211"/>
      <c r="N4183" s="211"/>
      <c r="O4183" s="211"/>
      <c r="P4183" s="211"/>
    </row>
    <row r="4184" spans="1:16" x14ac:dyDescent="0.25">
      <c r="A4184" s="189" t="s">
        <v>10578</v>
      </c>
      <c r="B4184" s="189" t="s">
        <v>10646</v>
      </c>
      <c r="C4184" s="189" t="s">
        <v>358</v>
      </c>
      <c r="D4184" t="s">
        <v>326</v>
      </c>
      <c r="E4184" t="s">
        <v>327</v>
      </c>
      <c r="F4184" s="42" t="s">
        <v>170</v>
      </c>
      <c r="H4184" s="211"/>
      <c r="I4184" s="211"/>
      <c r="J4184" s="211"/>
      <c r="K4184" s="211"/>
      <c r="L4184" s="211"/>
      <c r="M4184" s="211"/>
      <c r="N4184" s="211"/>
      <c r="O4184" s="211"/>
      <c r="P4184" s="211"/>
    </row>
    <row r="4185" spans="1:16" x14ac:dyDescent="0.25">
      <c r="A4185" s="189" t="s">
        <v>10578</v>
      </c>
      <c r="B4185" s="189" t="s">
        <v>10647</v>
      </c>
      <c r="C4185" s="189" t="s">
        <v>358</v>
      </c>
      <c r="D4185" t="s">
        <v>334</v>
      </c>
      <c r="E4185" t="s">
        <v>335</v>
      </c>
      <c r="F4185" s="42" t="s">
        <v>170</v>
      </c>
      <c r="H4185" s="211"/>
      <c r="I4185" s="211"/>
      <c r="J4185" s="211"/>
      <c r="K4185" s="211"/>
      <c r="L4185" s="211"/>
      <c r="M4185" s="211"/>
      <c r="N4185" s="211"/>
      <c r="O4185" s="211"/>
      <c r="P4185" s="211"/>
    </row>
    <row r="4186" spans="1:16" x14ac:dyDescent="0.25">
      <c r="A4186" s="189" t="s">
        <v>10648</v>
      </c>
      <c r="B4186" s="189" t="s">
        <v>10649</v>
      </c>
      <c r="C4186" s="189" t="s">
        <v>358</v>
      </c>
      <c r="D4186" t="s">
        <v>294</v>
      </c>
      <c r="E4186" t="s">
        <v>298</v>
      </c>
      <c r="F4186" s="42" t="s">
        <v>150</v>
      </c>
      <c r="H4186" s="211"/>
      <c r="I4186" s="211"/>
      <c r="J4186" s="211"/>
      <c r="K4186" s="211"/>
      <c r="L4186" s="211"/>
      <c r="M4186" s="211"/>
      <c r="N4186" s="211"/>
      <c r="O4186" s="211"/>
      <c r="P4186" s="211"/>
    </row>
    <row r="4187" spans="1:16" x14ac:dyDescent="0.25">
      <c r="A4187" s="189" t="s">
        <v>10648</v>
      </c>
      <c r="B4187" s="189" t="s">
        <v>10650</v>
      </c>
      <c r="C4187" s="189" t="s">
        <v>358</v>
      </c>
      <c r="D4187" t="s">
        <v>421</v>
      </c>
      <c r="E4187" t="s">
        <v>422</v>
      </c>
      <c r="F4187" s="42" t="s">
        <v>118</v>
      </c>
      <c r="H4187" s="211"/>
      <c r="I4187" s="211"/>
      <c r="J4187" s="211"/>
      <c r="K4187" s="211"/>
      <c r="L4187" s="211"/>
      <c r="M4187" s="211"/>
      <c r="N4187" s="211"/>
      <c r="O4187" s="211"/>
      <c r="P4187" s="211"/>
    </row>
    <row r="4188" spans="1:16" x14ac:dyDescent="0.25">
      <c r="A4188" s="189" t="s">
        <v>10648</v>
      </c>
      <c r="B4188" s="189" t="s">
        <v>10651</v>
      </c>
      <c r="C4188" s="189" t="s">
        <v>358</v>
      </c>
      <c r="D4188" t="s">
        <v>421</v>
      </c>
      <c r="E4188" t="s">
        <v>422</v>
      </c>
      <c r="F4188" s="42" t="s">
        <v>118</v>
      </c>
      <c r="H4188" s="211"/>
      <c r="I4188" s="211"/>
      <c r="J4188" s="211"/>
      <c r="K4188" s="211"/>
      <c r="L4188" s="211"/>
      <c r="M4188" s="211"/>
      <c r="N4188" s="211"/>
      <c r="O4188" s="211"/>
      <c r="P4188" s="211"/>
    </row>
    <row r="4189" spans="1:16" x14ac:dyDescent="0.25">
      <c r="A4189" s="189" t="s">
        <v>10648</v>
      </c>
      <c r="B4189" s="189" t="s">
        <v>10652</v>
      </c>
      <c r="C4189" s="189" t="s">
        <v>358</v>
      </c>
      <c r="D4189" t="s">
        <v>413</v>
      </c>
      <c r="E4189" t="s">
        <v>414</v>
      </c>
      <c r="F4189" s="42" t="s">
        <v>118</v>
      </c>
      <c r="H4189" s="211"/>
      <c r="I4189" s="211"/>
      <c r="J4189" s="211"/>
      <c r="K4189" s="211"/>
      <c r="L4189" s="211"/>
      <c r="M4189" s="211"/>
      <c r="N4189" s="211"/>
      <c r="O4189" s="211"/>
      <c r="P4189" s="211"/>
    </row>
    <row r="4190" spans="1:16" x14ac:dyDescent="0.25">
      <c r="A4190" s="189" t="s">
        <v>10648</v>
      </c>
      <c r="B4190" s="189" t="s">
        <v>10653</v>
      </c>
      <c r="C4190" s="189" t="s">
        <v>358</v>
      </c>
      <c r="D4190" t="s">
        <v>413</v>
      </c>
      <c r="E4190" t="s">
        <v>414</v>
      </c>
      <c r="F4190" s="42" t="s">
        <v>118</v>
      </c>
      <c r="H4190" s="211"/>
      <c r="I4190" s="211"/>
      <c r="J4190" s="211"/>
      <c r="K4190" s="211"/>
      <c r="L4190" s="211"/>
      <c r="M4190" s="211"/>
      <c r="N4190" s="211"/>
      <c r="O4190" s="211"/>
      <c r="P4190" s="211"/>
    </row>
    <row r="4191" spans="1:16" x14ac:dyDescent="0.25">
      <c r="A4191" s="189" t="s">
        <v>10648</v>
      </c>
      <c r="B4191" s="189" t="s">
        <v>10654</v>
      </c>
      <c r="C4191" s="189" t="s">
        <v>358</v>
      </c>
      <c r="D4191" t="s">
        <v>413</v>
      </c>
      <c r="E4191" t="s">
        <v>414</v>
      </c>
      <c r="F4191" s="42" t="s">
        <v>118</v>
      </c>
      <c r="H4191" s="211"/>
      <c r="I4191" s="211"/>
      <c r="J4191" s="211"/>
      <c r="K4191" s="211"/>
      <c r="L4191" s="211"/>
      <c r="M4191" s="211"/>
      <c r="N4191" s="211"/>
      <c r="O4191" s="211"/>
      <c r="P4191" s="211"/>
    </row>
    <row r="4192" spans="1:16" x14ac:dyDescent="0.25">
      <c r="A4192" s="189" t="s">
        <v>10648</v>
      </c>
      <c r="B4192" s="189" t="s">
        <v>10655</v>
      </c>
      <c r="C4192" s="189" t="s">
        <v>358</v>
      </c>
      <c r="D4192" t="s">
        <v>421</v>
      </c>
      <c r="E4192" t="s">
        <v>422</v>
      </c>
      <c r="F4192" s="42" t="s">
        <v>118</v>
      </c>
      <c r="H4192" s="211"/>
      <c r="I4192" s="211"/>
      <c r="J4192" s="211"/>
      <c r="K4192" s="211"/>
      <c r="L4192" s="211"/>
      <c r="M4192" s="211"/>
      <c r="N4192" s="211"/>
      <c r="O4192" s="211"/>
      <c r="P4192" s="211"/>
    </row>
    <row r="4193" spans="1:16" x14ac:dyDescent="0.25">
      <c r="A4193" s="189" t="s">
        <v>10648</v>
      </c>
      <c r="B4193" s="189" t="s">
        <v>10656</v>
      </c>
      <c r="C4193" s="189" t="s">
        <v>358</v>
      </c>
      <c r="D4193" t="s">
        <v>423</v>
      </c>
      <c r="E4193" t="s">
        <v>424</v>
      </c>
      <c r="F4193" s="42" t="s">
        <v>118</v>
      </c>
      <c r="H4193" s="211"/>
      <c r="I4193" s="211"/>
      <c r="J4193" s="211"/>
      <c r="K4193" s="211"/>
      <c r="L4193" s="211"/>
      <c r="M4193" s="211"/>
      <c r="N4193" s="211"/>
      <c r="O4193" s="211"/>
      <c r="P4193" s="211"/>
    </row>
    <row r="4194" spans="1:16" x14ac:dyDescent="0.25">
      <c r="A4194" s="189" t="s">
        <v>10648</v>
      </c>
      <c r="B4194" s="189" t="s">
        <v>10657</v>
      </c>
      <c r="C4194" s="189" t="s">
        <v>358</v>
      </c>
      <c r="D4194" t="s">
        <v>3811</v>
      </c>
      <c r="E4194" t="s">
        <v>3815</v>
      </c>
      <c r="F4194" s="42" t="s">
        <v>118</v>
      </c>
      <c r="H4194" s="211"/>
      <c r="I4194" s="211"/>
      <c r="J4194" s="211"/>
      <c r="K4194" s="211"/>
      <c r="L4194" s="211"/>
      <c r="M4194" s="211"/>
      <c r="N4194" s="211"/>
      <c r="O4194" s="211"/>
      <c r="P4194" s="211"/>
    </row>
    <row r="4195" spans="1:16" x14ac:dyDescent="0.25">
      <c r="A4195" s="189" t="s">
        <v>10648</v>
      </c>
      <c r="B4195" s="189" t="s">
        <v>10658</v>
      </c>
      <c r="C4195" s="189" t="s">
        <v>358</v>
      </c>
      <c r="D4195" t="s">
        <v>3811</v>
      </c>
      <c r="E4195" t="s">
        <v>3815</v>
      </c>
      <c r="F4195" s="42" t="s">
        <v>118</v>
      </c>
      <c r="H4195" s="211"/>
      <c r="I4195" s="211"/>
      <c r="J4195" s="211"/>
      <c r="K4195" s="211"/>
      <c r="L4195" s="211"/>
      <c r="M4195" s="211"/>
      <c r="N4195" s="211"/>
      <c r="O4195" s="211"/>
      <c r="P4195" s="211"/>
    </row>
    <row r="4196" spans="1:16" x14ac:dyDescent="0.25">
      <c r="A4196" s="189" t="s">
        <v>10648</v>
      </c>
      <c r="B4196" s="189" t="s">
        <v>10659</v>
      </c>
      <c r="C4196" s="189" t="s">
        <v>358</v>
      </c>
      <c r="D4196" t="s">
        <v>383</v>
      </c>
      <c r="E4196" t="s">
        <v>384</v>
      </c>
      <c r="F4196" s="42" t="s">
        <v>118</v>
      </c>
      <c r="H4196" s="211"/>
      <c r="I4196" s="211"/>
      <c r="J4196" s="211"/>
      <c r="K4196" s="211"/>
      <c r="L4196" s="211"/>
      <c r="M4196" s="211"/>
      <c r="N4196" s="211"/>
      <c r="O4196" s="211"/>
      <c r="P4196" s="211"/>
    </row>
    <row r="4197" spans="1:16" x14ac:dyDescent="0.25">
      <c r="A4197" s="189" t="s">
        <v>10648</v>
      </c>
      <c r="B4197" s="189" t="s">
        <v>10660</v>
      </c>
      <c r="C4197" s="189" t="s">
        <v>358</v>
      </c>
      <c r="D4197" t="s">
        <v>394</v>
      </c>
      <c r="E4197" t="s">
        <v>395</v>
      </c>
      <c r="F4197" s="42" t="s">
        <v>118</v>
      </c>
      <c r="H4197" s="211"/>
      <c r="I4197" s="211"/>
      <c r="J4197" s="211"/>
      <c r="K4197" s="211"/>
      <c r="L4197" s="211"/>
      <c r="M4197" s="211"/>
      <c r="N4197" s="211"/>
      <c r="O4197" s="211"/>
      <c r="P4197" s="211"/>
    </row>
    <row r="4198" spans="1:16" x14ac:dyDescent="0.25">
      <c r="A4198" s="189" t="s">
        <v>10648</v>
      </c>
      <c r="B4198" s="189" t="s">
        <v>10661</v>
      </c>
      <c r="C4198" s="189" t="s">
        <v>358</v>
      </c>
      <c r="D4198" t="s">
        <v>391</v>
      </c>
      <c r="E4198" t="s">
        <v>392</v>
      </c>
      <c r="F4198" s="42" t="s">
        <v>118</v>
      </c>
      <c r="H4198" s="211"/>
      <c r="I4198" s="211"/>
      <c r="J4198" s="211"/>
      <c r="K4198" s="211"/>
      <c r="L4198" s="211"/>
      <c r="M4198" s="211"/>
      <c r="N4198" s="211"/>
      <c r="O4198" s="211"/>
      <c r="P4198" s="211"/>
    </row>
    <row r="4199" spans="1:16" x14ac:dyDescent="0.25">
      <c r="A4199" s="189" t="s">
        <v>10648</v>
      </c>
      <c r="B4199" s="189" t="s">
        <v>10662</v>
      </c>
      <c r="C4199" s="189" t="s">
        <v>358</v>
      </c>
      <c r="D4199" t="s">
        <v>385</v>
      </c>
      <c r="E4199" t="s">
        <v>386</v>
      </c>
      <c r="F4199" s="42" t="s">
        <v>118</v>
      </c>
      <c r="H4199" s="211"/>
      <c r="I4199" s="211"/>
      <c r="J4199" s="211"/>
      <c r="K4199" s="211"/>
      <c r="L4199" s="211"/>
      <c r="M4199" s="211"/>
      <c r="N4199" s="211"/>
      <c r="O4199" s="211"/>
      <c r="P4199" s="211"/>
    </row>
    <row r="4200" spans="1:16" x14ac:dyDescent="0.25">
      <c r="A4200" s="189" t="s">
        <v>10648</v>
      </c>
      <c r="B4200" s="189" t="s">
        <v>10663</v>
      </c>
      <c r="C4200" s="189" t="s">
        <v>358</v>
      </c>
      <c r="D4200" t="s">
        <v>3811</v>
      </c>
      <c r="E4200" t="s">
        <v>3815</v>
      </c>
      <c r="F4200" s="42" t="s">
        <v>118</v>
      </c>
      <c r="H4200" s="211"/>
      <c r="I4200" s="211"/>
      <c r="J4200" s="211"/>
      <c r="K4200" s="211"/>
      <c r="L4200" s="211"/>
      <c r="M4200" s="211"/>
      <c r="N4200" s="211"/>
      <c r="O4200" s="211"/>
      <c r="P4200" s="211"/>
    </row>
    <row r="4201" spans="1:16" x14ac:dyDescent="0.25">
      <c r="A4201" s="189" t="s">
        <v>10648</v>
      </c>
      <c r="B4201" s="189" t="s">
        <v>10664</v>
      </c>
      <c r="C4201" s="189" t="s">
        <v>358</v>
      </c>
      <c r="D4201" t="s">
        <v>391</v>
      </c>
      <c r="E4201" t="s">
        <v>392</v>
      </c>
      <c r="F4201" s="42" t="s">
        <v>118</v>
      </c>
      <c r="H4201" s="211"/>
      <c r="I4201" s="211"/>
      <c r="J4201" s="211"/>
      <c r="K4201" s="211"/>
      <c r="L4201" s="211"/>
      <c r="M4201" s="211"/>
      <c r="N4201" s="211"/>
      <c r="O4201" s="211"/>
      <c r="P4201" s="211"/>
    </row>
    <row r="4202" spans="1:16" x14ac:dyDescent="0.25">
      <c r="A4202" s="189" t="s">
        <v>10648</v>
      </c>
      <c r="B4202" s="189" t="s">
        <v>10665</v>
      </c>
      <c r="C4202" s="189" t="s">
        <v>358</v>
      </c>
      <c r="D4202" t="s">
        <v>415</v>
      </c>
      <c r="E4202" t="s">
        <v>416</v>
      </c>
      <c r="F4202" s="42" t="s">
        <v>118</v>
      </c>
      <c r="H4202" s="211"/>
      <c r="I4202" s="211"/>
      <c r="J4202" s="211"/>
      <c r="K4202" s="211"/>
      <c r="L4202" s="211"/>
      <c r="M4202" s="211"/>
      <c r="N4202" s="211"/>
      <c r="O4202" s="211"/>
      <c r="P4202" s="211"/>
    </row>
    <row r="4203" spans="1:16" x14ac:dyDescent="0.25">
      <c r="A4203" s="189" t="s">
        <v>10648</v>
      </c>
      <c r="B4203" s="189" t="s">
        <v>10666</v>
      </c>
      <c r="C4203" s="189" t="s">
        <v>358</v>
      </c>
      <c r="D4203" t="s">
        <v>385</v>
      </c>
      <c r="E4203" t="s">
        <v>386</v>
      </c>
      <c r="F4203" s="42" t="s">
        <v>118</v>
      </c>
      <c r="H4203" s="211"/>
      <c r="I4203" s="211"/>
      <c r="J4203" s="211"/>
      <c r="K4203" s="211"/>
      <c r="L4203" s="211"/>
      <c r="M4203" s="211"/>
      <c r="N4203" s="211"/>
      <c r="O4203" s="211"/>
      <c r="P4203" s="211"/>
    </row>
    <row r="4204" spans="1:16" x14ac:dyDescent="0.25">
      <c r="A4204" s="189" t="s">
        <v>10648</v>
      </c>
      <c r="B4204" s="189" t="s">
        <v>10667</v>
      </c>
      <c r="C4204" s="189" t="s">
        <v>358</v>
      </c>
      <c r="D4204" t="s">
        <v>415</v>
      </c>
      <c r="E4204" t="s">
        <v>416</v>
      </c>
      <c r="F4204" s="42" t="s">
        <v>118</v>
      </c>
      <c r="H4204" s="211"/>
      <c r="I4204" s="211"/>
      <c r="J4204" s="211"/>
      <c r="K4204" s="211"/>
      <c r="L4204" s="211"/>
      <c r="M4204" s="211"/>
      <c r="N4204" s="211"/>
      <c r="O4204" s="211"/>
      <c r="P4204" s="211"/>
    </row>
    <row r="4205" spans="1:16" x14ac:dyDescent="0.25">
      <c r="A4205" s="189" t="s">
        <v>10648</v>
      </c>
      <c r="B4205" s="189" t="s">
        <v>10668</v>
      </c>
      <c r="C4205" s="189" t="s">
        <v>358</v>
      </c>
      <c r="D4205" t="s">
        <v>415</v>
      </c>
      <c r="E4205" t="s">
        <v>416</v>
      </c>
      <c r="F4205" s="42" t="s">
        <v>118</v>
      </c>
      <c r="H4205" s="211"/>
      <c r="I4205" s="211"/>
      <c r="J4205" s="211"/>
      <c r="K4205" s="211"/>
      <c r="L4205" s="211"/>
      <c r="M4205" s="211"/>
      <c r="N4205" s="211"/>
      <c r="O4205" s="211"/>
      <c r="P4205" s="211"/>
    </row>
    <row r="4206" spans="1:16" x14ac:dyDescent="0.25">
      <c r="A4206" s="189" t="s">
        <v>10648</v>
      </c>
      <c r="B4206" s="189" t="s">
        <v>10669</v>
      </c>
      <c r="C4206" s="189" t="s">
        <v>358</v>
      </c>
      <c r="D4206" t="s">
        <v>394</v>
      </c>
      <c r="E4206" t="s">
        <v>395</v>
      </c>
      <c r="F4206" s="42" t="s">
        <v>118</v>
      </c>
      <c r="H4206" s="211"/>
      <c r="I4206" s="211"/>
      <c r="J4206" s="211"/>
      <c r="K4206" s="211"/>
      <c r="L4206" s="211"/>
      <c r="M4206" s="211"/>
      <c r="N4206" s="211"/>
      <c r="O4206" s="211"/>
      <c r="P4206" s="211"/>
    </row>
    <row r="4207" spans="1:16" x14ac:dyDescent="0.25">
      <c r="A4207" s="189" t="s">
        <v>10648</v>
      </c>
      <c r="B4207" s="189" t="s">
        <v>10670</v>
      </c>
      <c r="C4207" s="189" t="s">
        <v>358</v>
      </c>
      <c r="D4207" t="s">
        <v>387</v>
      </c>
      <c r="E4207" t="s">
        <v>388</v>
      </c>
      <c r="F4207" s="42" t="s">
        <v>118</v>
      </c>
      <c r="H4207" s="211"/>
      <c r="I4207" s="211"/>
      <c r="J4207" s="211"/>
      <c r="K4207" s="211"/>
      <c r="L4207" s="211"/>
      <c r="M4207" s="211"/>
      <c r="N4207" s="211"/>
      <c r="O4207" s="211"/>
      <c r="P4207" s="211"/>
    </row>
    <row r="4208" spans="1:16" x14ac:dyDescent="0.25">
      <c r="A4208" s="189" t="s">
        <v>10648</v>
      </c>
      <c r="B4208" s="189" t="s">
        <v>10671</v>
      </c>
      <c r="C4208" s="189" t="s">
        <v>358</v>
      </c>
      <c r="D4208" t="s">
        <v>423</v>
      </c>
      <c r="E4208" t="s">
        <v>424</v>
      </c>
      <c r="F4208" s="42" t="s">
        <v>118</v>
      </c>
      <c r="H4208" s="211"/>
      <c r="I4208" s="211"/>
      <c r="J4208" s="211"/>
      <c r="K4208" s="211"/>
      <c r="L4208" s="211"/>
      <c r="M4208" s="211"/>
      <c r="N4208" s="211"/>
      <c r="O4208" s="211"/>
      <c r="P4208" s="211"/>
    </row>
    <row r="4209" spans="1:16" x14ac:dyDescent="0.25">
      <c r="A4209" s="189" t="s">
        <v>10648</v>
      </c>
      <c r="B4209" s="189" t="s">
        <v>10672</v>
      </c>
      <c r="C4209" s="189" t="s">
        <v>358</v>
      </c>
      <c r="D4209" t="s">
        <v>387</v>
      </c>
      <c r="E4209" t="s">
        <v>388</v>
      </c>
      <c r="F4209" s="42" t="s">
        <v>118</v>
      </c>
      <c r="H4209" s="211"/>
      <c r="I4209" s="211"/>
      <c r="J4209" s="211"/>
      <c r="K4209" s="211"/>
      <c r="L4209" s="211"/>
      <c r="M4209" s="211"/>
      <c r="N4209" s="211"/>
      <c r="O4209" s="211"/>
      <c r="P4209" s="211"/>
    </row>
    <row r="4210" spans="1:16" x14ac:dyDescent="0.25">
      <c r="A4210" s="189" t="s">
        <v>10648</v>
      </c>
      <c r="B4210" s="189" t="s">
        <v>10673</v>
      </c>
      <c r="C4210" s="189" t="s">
        <v>358</v>
      </c>
      <c r="D4210" t="s">
        <v>394</v>
      </c>
      <c r="E4210" t="s">
        <v>395</v>
      </c>
      <c r="F4210" s="42" t="s">
        <v>118</v>
      </c>
      <c r="H4210" s="211"/>
      <c r="I4210" s="211"/>
      <c r="J4210" s="211"/>
      <c r="K4210" s="211"/>
      <c r="L4210" s="211"/>
      <c r="M4210" s="211"/>
      <c r="N4210" s="211"/>
      <c r="O4210" s="211"/>
      <c r="P4210" s="211"/>
    </row>
    <row r="4211" spans="1:16" x14ac:dyDescent="0.25">
      <c r="A4211" s="189" t="s">
        <v>10648</v>
      </c>
      <c r="B4211" s="189" t="s">
        <v>10674</v>
      </c>
      <c r="C4211" s="189" t="s">
        <v>358</v>
      </c>
      <c r="D4211" t="s">
        <v>460</v>
      </c>
      <c r="E4211" t="s">
        <v>461</v>
      </c>
      <c r="F4211" s="42" t="s">
        <v>118</v>
      </c>
      <c r="H4211" s="211"/>
      <c r="I4211" s="211"/>
      <c r="J4211" s="211"/>
      <c r="K4211" s="211"/>
      <c r="L4211" s="211"/>
      <c r="M4211" s="211"/>
      <c r="N4211" s="211"/>
      <c r="O4211" s="211"/>
      <c r="P4211" s="211"/>
    </row>
    <row r="4212" spans="1:16" x14ac:dyDescent="0.25">
      <c r="A4212" s="189" t="s">
        <v>10648</v>
      </c>
      <c r="B4212" s="189" t="s">
        <v>10675</v>
      </c>
      <c r="C4212" s="189" t="s">
        <v>358</v>
      </c>
      <c r="D4212" t="s">
        <v>394</v>
      </c>
      <c r="E4212" t="s">
        <v>395</v>
      </c>
      <c r="F4212" s="42" t="s">
        <v>118</v>
      </c>
      <c r="H4212" s="211"/>
      <c r="I4212" s="211"/>
      <c r="J4212" s="211"/>
      <c r="K4212" s="211"/>
      <c r="L4212" s="211"/>
      <c r="M4212" s="211"/>
      <c r="N4212" s="211"/>
      <c r="O4212" s="211"/>
      <c r="P4212" s="211"/>
    </row>
    <row r="4213" spans="1:16" x14ac:dyDescent="0.25">
      <c r="A4213" s="189" t="s">
        <v>10648</v>
      </c>
      <c r="B4213" s="189" t="s">
        <v>10676</v>
      </c>
      <c r="C4213" s="189" t="s">
        <v>358</v>
      </c>
      <c r="D4213" t="s">
        <v>387</v>
      </c>
      <c r="E4213" t="s">
        <v>388</v>
      </c>
      <c r="F4213" s="42" t="s">
        <v>118</v>
      </c>
      <c r="H4213" s="211"/>
      <c r="I4213" s="211"/>
      <c r="J4213" s="211"/>
      <c r="K4213" s="211"/>
      <c r="L4213" s="211"/>
      <c r="M4213" s="211"/>
      <c r="N4213" s="211"/>
      <c r="O4213" s="211"/>
      <c r="P4213" s="211"/>
    </row>
    <row r="4214" spans="1:16" x14ac:dyDescent="0.25">
      <c r="A4214" s="189" t="s">
        <v>10648</v>
      </c>
      <c r="B4214" s="189" t="s">
        <v>10677</v>
      </c>
      <c r="C4214" s="189" t="s">
        <v>358</v>
      </c>
      <c r="D4214" t="s">
        <v>421</v>
      </c>
      <c r="E4214" t="s">
        <v>422</v>
      </c>
      <c r="F4214" s="42" t="s">
        <v>118</v>
      </c>
      <c r="H4214" s="211"/>
      <c r="I4214" s="211"/>
      <c r="J4214" s="211"/>
      <c r="K4214" s="211"/>
      <c r="L4214" s="211"/>
      <c r="M4214" s="211"/>
      <c r="N4214" s="211"/>
      <c r="O4214" s="211"/>
      <c r="P4214" s="211"/>
    </row>
    <row r="4215" spans="1:16" x14ac:dyDescent="0.25">
      <c r="A4215" s="189" t="s">
        <v>10648</v>
      </c>
      <c r="B4215" s="189" t="s">
        <v>10678</v>
      </c>
      <c r="C4215" s="189" t="s">
        <v>358</v>
      </c>
      <c r="D4215" t="s">
        <v>423</v>
      </c>
      <c r="E4215" t="s">
        <v>424</v>
      </c>
      <c r="F4215" s="42" t="s">
        <v>118</v>
      </c>
      <c r="H4215" s="211"/>
      <c r="I4215" s="211"/>
      <c r="J4215" s="211"/>
      <c r="K4215" s="211"/>
      <c r="L4215" s="211"/>
      <c r="M4215" s="211"/>
      <c r="N4215" s="211"/>
      <c r="O4215" s="211"/>
      <c r="P4215" s="211"/>
    </row>
    <row r="4216" spans="1:16" x14ac:dyDescent="0.25">
      <c r="A4216" s="189" t="s">
        <v>10648</v>
      </c>
      <c r="B4216" s="189" t="s">
        <v>10679</v>
      </c>
      <c r="C4216" s="189" t="s">
        <v>358</v>
      </c>
      <c r="D4216" t="s">
        <v>423</v>
      </c>
      <c r="E4216" t="s">
        <v>424</v>
      </c>
      <c r="F4216" s="42" t="s">
        <v>118</v>
      </c>
      <c r="H4216" s="211"/>
      <c r="I4216" s="211"/>
      <c r="J4216" s="211"/>
      <c r="K4216" s="211"/>
      <c r="L4216" s="211"/>
      <c r="M4216" s="211"/>
      <c r="N4216" s="211"/>
      <c r="O4216" s="211"/>
      <c r="P4216" s="211"/>
    </row>
    <row r="4217" spans="1:16" x14ac:dyDescent="0.25">
      <c r="A4217" s="189" t="s">
        <v>10648</v>
      </c>
      <c r="B4217" s="189" t="s">
        <v>10680</v>
      </c>
      <c r="C4217" s="189" t="s">
        <v>358</v>
      </c>
      <c r="D4217" t="s">
        <v>3811</v>
      </c>
      <c r="E4217" t="s">
        <v>3815</v>
      </c>
      <c r="F4217" s="42" t="s">
        <v>118</v>
      </c>
      <c r="H4217" s="211"/>
      <c r="I4217" s="211"/>
      <c r="J4217" s="211"/>
      <c r="K4217" s="211"/>
      <c r="L4217" s="211"/>
      <c r="M4217" s="211"/>
      <c r="N4217" s="211"/>
      <c r="O4217" s="211"/>
      <c r="P4217" s="211"/>
    </row>
    <row r="4218" spans="1:16" x14ac:dyDescent="0.25">
      <c r="A4218" s="189" t="s">
        <v>10648</v>
      </c>
      <c r="B4218" s="189" t="s">
        <v>10681</v>
      </c>
      <c r="C4218" s="189" t="s">
        <v>358</v>
      </c>
      <c r="D4218" t="s">
        <v>3811</v>
      </c>
      <c r="E4218" t="s">
        <v>3815</v>
      </c>
      <c r="F4218" s="42" t="s">
        <v>118</v>
      </c>
      <c r="H4218" s="211"/>
      <c r="I4218" s="211"/>
      <c r="J4218" s="211"/>
      <c r="K4218" s="211"/>
      <c r="L4218" s="211"/>
      <c r="M4218" s="211"/>
      <c r="N4218" s="211"/>
      <c r="O4218" s="211"/>
      <c r="P4218" s="211"/>
    </row>
    <row r="4219" spans="1:16" x14ac:dyDescent="0.25">
      <c r="A4219" s="189" t="s">
        <v>10648</v>
      </c>
      <c r="B4219" s="189" t="s">
        <v>10682</v>
      </c>
      <c r="C4219" s="189" t="s">
        <v>358</v>
      </c>
      <c r="D4219" t="s">
        <v>3811</v>
      </c>
      <c r="E4219" t="s">
        <v>3815</v>
      </c>
      <c r="F4219" s="42" t="s">
        <v>118</v>
      </c>
      <c r="H4219" s="211"/>
      <c r="I4219" s="211"/>
      <c r="J4219" s="211"/>
      <c r="K4219" s="211"/>
      <c r="L4219" s="211"/>
      <c r="M4219" s="211"/>
      <c r="N4219" s="211"/>
      <c r="O4219" s="211"/>
      <c r="P4219" s="211"/>
    </row>
    <row r="4220" spans="1:16" x14ac:dyDescent="0.25">
      <c r="A4220" s="189" t="s">
        <v>10648</v>
      </c>
      <c r="B4220" s="189" t="s">
        <v>10683</v>
      </c>
      <c r="C4220" s="189" t="s">
        <v>358</v>
      </c>
      <c r="D4220" t="s">
        <v>383</v>
      </c>
      <c r="E4220" t="s">
        <v>384</v>
      </c>
      <c r="F4220" s="42" t="s">
        <v>118</v>
      </c>
      <c r="H4220" s="211"/>
      <c r="I4220" s="211"/>
      <c r="J4220" s="211"/>
      <c r="K4220" s="211"/>
      <c r="L4220" s="211"/>
      <c r="M4220" s="211"/>
      <c r="N4220" s="211"/>
      <c r="O4220" s="211"/>
      <c r="P4220" s="211"/>
    </row>
    <row r="4221" spans="1:16" x14ac:dyDescent="0.25">
      <c r="A4221" s="189" t="s">
        <v>10648</v>
      </c>
      <c r="B4221" s="189" t="s">
        <v>10684</v>
      </c>
      <c r="C4221" s="189" t="s">
        <v>358</v>
      </c>
      <c r="D4221" t="s">
        <v>415</v>
      </c>
      <c r="E4221" t="s">
        <v>416</v>
      </c>
      <c r="F4221" s="42" t="s">
        <v>118</v>
      </c>
      <c r="H4221" s="211"/>
      <c r="I4221" s="211"/>
      <c r="J4221" s="211"/>
      <c r="K4221" s="211"/>
      <c r="L4221" s="211"/>
      <c r="M4221" s="211"/>
      <c r="N4221" s="211"/>
      <c r="O4221" s="211"/>
      <c r="P4221" s="211"/>
    </row>
    <row r="4222" spans="1:16" x14ac:dyDescent="0.25">
      <c r="A4222" s="189" t="s">
        <v>10648</v>
      </c>
      <c r="B4222" s="189" t="s">
        <v>10685</v>
      </c>
      <c r="C4222" s="189" t="s">
        <v>358</v>
      </c>
      <c r="D4222" t="s">
        <v>415</v>
      </c>
      <c r="E4222" t="s">
        <v>416</v>
      </c>
      <c r="F4222" s="42" t="s">
        <v>118</v>
      </c>
      <c r="H4222" s="211"/>
      <c r="I4222" s="211"/>
      <c r="J4222" s="211"/>
      <c r="K4222" s="211"/>
      <c r="L4222" s="211"/>
      <c r="M4222" s="211"/>
      <c r="N4222" s="211"/>
      <c r="O4222" s="211"/>
      <c r="P4222" s="211"/>
    </row>
    <row r="4223" spans="1:16" x14ac:dyDescent="0.25">
      <c r="A4223" s="189" t="s">
        <v>10648</v>
      </c>
      <c r="B4223" s="189" t="s">
        <v>10686</v>
      </c>
      <c r="C4223" s="189" t="s">
        <v>358</v>
      </c>
      <c r="D4223" t="s">
        <v>413</v>
      </c>
      <c r="E4223" t="s">
        <v>414</v>
      </c>
      <c r="F4223" s="42" t="s">
        <v>118</v>
      </c>
      <c r="H4223" s="211"/>
      <c r="I4223" s="211"/>
      <c r="J4223" s="211"/>
      <c r="K4223" s="211"/>
      <c r="L4223" s="211"/>
      <c r="M4223" s="211"/>
      <c r="N4223" s="211"/>
      <c r="O4223" s="211"/>
      <c r="P4223" s="211"/>
    </row>
    <row r="4224" spans="1:16" x14ac:dyDescent="0.25">
      <c r="A4224" s="189" t="s">
        <v>10648</v>
      </c>
      <c r="B4224" s="189" t="s">
        <v>10687</v>
      </c>
      <c r="C4224" s="189" t="s">
        <v>358</v>
      </c>
      <c r="D4224" t="s">
        <v>387</v>
      </c>
      <c r="E4224" t="s">
        <v>388</v>
      </c>
      <c r="F4224" s="42" t="s">
        <v>118</v>
      </c>
      <c r="H4224" s="211"/>
      <c r="I4224" s="211"/>
      <c r="J4224" s="211"/>
      <c r="K4224" s="211"/>
      <c r="L4224" s="211"/>
      <c r="M4224" s="211"/>
      <c r="N4224" s="211"/>
      <c r="O4224" s="211"/>
      <c r="P4224" s="211"/>
    </row>
    <row r="4225" spans="1:16" x14ac:dyDescent="0.25">
      <c r="A4225" s="189" t="s">
        <v>10648</v>
      </c>
      <c r="B4225" s="189" t="s">
        <v>10688</v>
      </c>
      <c r="C4225" s="189" t="s">
        <v>358</v>
      </c>
      <c r="D4225" t="s">
        <v>411</v>
      </c>
      <c r="E4225" t="s">
        <v>412</v>
      </c>
      <c r="F4225" s="42" t="s">
        <v>118</v>
      </c>
      <c r="H4225" s="211"/>
      <c r="I4225" s="211"/>
      <c r="J4225" s="211"/>
      <c r="K4225" s="211"/>
      <c r="L4225" s="211"/>
      <c r="M4225" s="211"/>
      <c r="N4225" s="211"/>
      <c r="O4225" s="211"/>
      <c r="P4225" s="211"/>
    </row>
    <row r="4226" spans="1:16" x14ac:dyDescent="0.25">
      <c r="A4226" s="189" t="s">
        <v>10648</v>
      </c>
      <c r="B4226" s="189" t="s">
        <v>10689</v>
      </c>
      <c r="C4226" s="189" t="s">
        <v>358</v>
      </c>
      <c r="D4226" t="s">
        <v>404</v>
      </c>
      <c r="E4226" t="s">
        <v>405</v>
      </c>
      <c r="F4226" s="42" t="s">
        <v>118</v>
      </c>
      <c r="H4226" s="211"/>
      <c r="I4226" s="211"/>
      <c r="J4226" s="211"/>
      <c r="K4226" s="211"/>
      <c r="L4226" s="211"/>
      <c r="M4226" s="211"/>
      <c r="N4226" s="211"/>
      <c r="O4226" s="211"/>
      <c r="P4226" s="211"/>
    </row>
    <row r="4227" spans="1:16" x14ac:dyDescent="0.25">
      <c r="A4227" s="189" t="s">
        <v>10648</v>
      </c>
      <c r="B4227" s="189" t="s">
        <v>10690</v>
      </c>
      <c r="C4227" s="189" t="s">
        <v>358</v>
      </c>
      <c r="D4227" t="s">
        <v>413</v>
      </c>
      <c r="E4227" t="s">
        <v>414</v>
      </c>
      <c r="F4227" s="42" t="s">
        <v>118</v>
      </c>
      <c r="H4227" s="211"/>
      <c r="I4227" s="211"/>
      <c r="J4227" s="211"/>
      <c r="K4227" s="211"/>
      <c r="L4227" s="211"/>
      <c r="M4227" s="211"/>
      <c r="N4227" s="211"/>
      <c r="O4227" s="211"/>
      <c r="P4227" s="211"/>
    </row>
    <row r="4228" spans="1:16" x14ac:dyDescent="0.25">
      <c r="A4228" s="189" t="s">
        <v>10648</v>
      </c>
      <c r="B4228" s="189" t="s">
        <v>10691</v>
      </c>
      <c r="C4228" s="189" t="s">
        <v>358</v>
      </c>
      <c r="D4228" t="s">
        <v>383</v>
      </c>
      <c r="E4228" t="s">
        <v>384</v>
      </c>
      <c r="F4228" s="42" t="s">
        <v>118</v>
      </c>
      <c r="H4228" s="211"/>
      <c r="I4228" s="211"/>
      <c r="J4228" s="211"/>
      <c r="K4228" s="211"/>
      <c r="L4228" s="211"/>
      <c r="M4228" s="211"/>
      <c r="N4228" s="211"/>
      <c r="O4228" s="211"/>
      <c r="P4228" s="211"/>
    </row>
    <row r="4229" spans="1:16" x14ac:dyDescent="0.25">
      <c r="A4229" s="189" t="s">
        <v>10648</v>
      </c>
      <c r="B4229" s="189" t="s">
        <v>10692</v>
      </c>
      <c r="C4229" s="189" t="s">
        <v>358</v>
      </c>
      <c r="D4229" t="s">
        <v>415</v>
      </c>
      <c r="E4229" t="s">
        <v>416</v>
      </c>
      <c r="F4229" s="42" t="s">
        <v>118</v>
      </c>
      <c r="H4229" s="211"/>
      <c r="I4229" s="211"/>
      <c r="J4229" s="211"/>
      <c r="K4229" s="211"/>
      <c r="L4229" s="211"/>
      <c r="M4229" s="211"/>
      <c r="N4229" s="211"/>
      <c r="O4229" s="211"/>
      <c r="P4229" s="211"/>
    </row>
    <row r="4230" spans="1:16" x14ac:dyDescent="0.25">
      <c r="A4230" s="189" t="s">
        <v>10648</v>
      </c>
      <c r="B4230" s="189" t="s">
        <v>10693</v>
      </c>
      <c r="C4230" s="189" t="s">
        <v>358</v>
      </c>
      <c r="D4230" t="s">
        <v>415</v>
      </c>
      <c r="E4230" t="s">
        <v>416</v>
      </c>
      <c r="F4230" s="42" t="s">
        <v>118</v>
      </c>
      <c r="H4230" s="211"/>
      <c r="I4230" s="211"/>
      <c r="J4230" s="211"/>
      <c r="K4230" s="211"/>
      <c r="L4230" s="211"/>
      <c r="M4230" s="211"/>
      <c r="N4230" s="211"/>
      <c r="O4230" s="211"/>
      <c r="P4230" s="211"/>
    </row>
    <row r="4231" spans="1:16" x14ac:dyDescent="0.25">
      <c r="A4231" s="189" t="s">
        <v>10648</v>
      </c>
      <c r="B4231" s="189" t="s">
        <v>10694</v>
      </c>
      <c r="C4231" s="189" t="s">
        <v>358</v>
      </c>
      <c r="D4231" t="s">
        <v>423</v>
      </c>
      <c r="E4231" t="s">
        <v>424</v>
      </c>
      <c r="F4231" s="42" t="s">
        <v>118</v>
      </c>
      <c r="H4231" s="211"/>
      <c r="I4231" s="211"/>
      <c r="J4231" s="211"/>
      <c r="K4231" s="211"/>
      <c r="L4231" s="211"/>
      <c r="M4231" s="211"/>
      <c r="N4231" s="211"/>
      <c r="O4231" s="211"/>
      <c r="P4231" s="211"/>
    </row>
    <row r="4232" spans="1:16" x14ac:dyDescent="0.25">
      <c r="A4232" s="189" t="s">
        <v>10648</v>
      </c>
      <c r="B4232" s="189" t="s">
        <v>10695</v>
      </c>
      <c r="C4232" s="189" t="s">
        <v>358</v>
      </c>
      <c r="D4232" t="s">
        <v>437</v>
      </c>
      <c r="E4232" t="s">
        <v>449</v>
      </c>
      <c r="F4232" s="42" t="s">
        <v>118</v>
      </c>
      <c r="H4232" s="211"/>
      <c r="I4232" s="211"/>
      <c r="J4232" s="211"/>
      <c r="K4232" s="211"/>
      <c r="L4232" s="211"/>
      <c r="M4232" s="211"/>
      <c r="N4232" s="211"/>
      <c r="O4232" s="211"/>
      <c r="P4232" s="211"/>
    </row>
    <row r="4233" spans="1:16" x14ac:dyDescent="0.25">
      <c r="A4233" s="189" t="s">
        <v>10648</v>
      </c>
      <c r="B4233" s="189" t="s">
        <v>10696</v>
      </c>
      <c r="C4233" s="189" t="s">
        <v>358</v>
      </c>
      <c r="D4233" t="s">
        <v>334</v>
      </c>
      <c r="E4233" t="s">
        <v>335</v>
      </c>
      <c r="F4233" s="42" t="s">
        <v>150</v>
      </c>
      <c r="H4233" s="211"/>
      <c r="I4233" s="211"/>
      <c r="J4233" s="211"/>
      <c r="K4233" s="211"/>
      <c r="L4233" s="211"/>
      <c r="M4233" s="211"/>
      <c r="N4233" s="211"/>
      <c r="O4233" s="211"/>
      <c r="P4233" s="211"/>
    </row>
    <row r="4234" spans="1:16" x14ac:dyDescent="0.25">
      <c r="A4234" s="189" t="s">
        <v>10648</v>
      </c>
      <c r="B4234" s="189" t="s">
        <v>10697</v>
      </c>
      <c r="C4234" s="189" t="s">
        <v>358</v>
      </c>
      <c r="D4234" t="s">
        <v>387</v>
      </c>
      <c r="E4234" t="s">
        <v>388</v>
      </c>
      <c r="F4234" s="42" t="s">
        <v>118</v>
      </c>
      <c r="H4234" s="211"/>
      <c r="I4234" s="211"/>
      <c r="J4234" s="211"/>
      <c r="K4234" s="211"/>
      <c r="L4234" s="211"/>
      <c r="M4234" s="211"/>
      <c r="N4234" s="211"/>
      <c r="O4234" s="211"/>
      <c r="P4234" s="211"/>
    </row>
    <row r="4235" spans="1:16" x14ac:dyDescent="0.25">
      <c r="A4235" s="189" t="s">
        <v>10648</v>
      </c>
      <c r="B4235" s="189" t="s">
        <v>10698</v>
      </c>
      <c r="C4235" s="189" t="s">
        <v>358</v>
      </c>
      <c r="D4235" t="s">
        <v>413</v>
      </c>
      <c r="E4235" t="s">
        <v>414</v>
      </c>
      <c r="F4235" s="42" t="s">
        <v>118</v>
      </c>
      <c r="H4235" s="211"/>
      <c r="I4235" s="211"/>
      <c r="J4235" s="211"/>
      <c r="K4235" s="211"/>
      <c r="L4235" s="211"/>
      <c r="M4235" s="211"/>
      <c r="N4235" s="211"/>
      <c r="O4235" s="211"/>
      <c r="P4235" s="211"/>
    </row>
    <row r="4236" spans="1:16" x14ac:dyDescent="0.25">
      <c r="A4236" s="189" t="s">
        <v>10648</v>
      </c>
      <c r="B4236" s="189" t="s">
        <v>10699</v>
      </c>
      <c r="C4236" s="189" t="s">
        <v>358</v>
      </c>
      <c r="D4236" t="s">
        <v>383</v>
      </c>
      <c r="E4236" t="s">
        <v>384</v>
      </c>
      <c r="F4236" s="42" t="s">
        <v>118</v>
      </c>
      <c r="H4236" s="211"/>
      <c r="I4236" s="211"/>
      <c r="J4236" s="211"/>
      <c r="K4236" s="211"/>
      <c r="L4236" s="211"/>
      <c r="M4236" s="211"/>
      <c r="N4236" s="211"/>
      <c r="O4236" s="211"/>
      <c r="P4236" s="211"/>
    </row>
    <row r="4237" spans="1:16" x14ac:dyDescent="0.25">
      <c r="A4237" s="189" t="s">
        <v>10648</v>
      </c>
      <c r="B4237" s="189" t="s">
        <v>10700</v>
      </c>
      <c r="C4237" s="189" t="s">
        <v>358</v>
      </c>
      <c r="D4237" t="s">
        <v>423</v>
      </c>
      <c r="E4237" t="s">
        <v>424</v>
      </c>
      <c r="F4237" s="42" t="s">
        <v>118</v>
      </c>
      <c r="H4237" s="211"/>
      <c r="I4237" s="211"/>
      <c r="J4237" s="211"/>
      <c r="K4237" s="211"/>
      <c r="L4237" s="211"/>
      <c r="M4237" s="211"/>
      <c r="N4237" s="211"/>
      <c r="O4237" s="211"/>
      <c r="P4237" s="211"/>
    </row>
    <row r="4238" spans="1:16" x14ac:dyDescent="0.25">
      <c r="A4238" s="189" t="s">
        <v>10648</v>
      </c>
      <c r="B4238" s="189" t="s">
        <v>10701</v>
      </c>
      <c r="C4238" s="189" t="s">
        <v>358</v>
      </c>
      <c r="D4238" t="s">
        <v>383</v>
      </c>
      <c r="E4238" t="s">
        <v>384</v>
      </c>
      <c r="F4238" s="42" t="s">
        <v>118</v>
      </c>
      <c r="H4238" s="211"/>
      <c r="I4238" s="211"/>
      <c r="J4238" s="211"/>
      <c r="K4238" s="211"/>
      <c r="L4238" s="211"/>
      <c r="M4238" s="211"/>
      <c r="N4238" s="211"/>
      <c r="O4238" s="211"/>
      <c r="P4238" s="211"/>
    </row>
    <row r="4239" spans="1:16" x14ac:dyDescent="0.25">
      <c r="A4239" s="189" t="s">
        <v>10648</v>
      </c>
      <c r="B4239" s="189" t="s">
        <v>10702</v>
      </c>
      <c r="C4239" s="189" t="s">
        <v>358</v>
      </c>
      <c r="D4239" t="s">
        <v>417</v>
      </c>
      <c r="E4239" t="s">
        <v>418</v>
      </c>
      <c r="F4239" s="42" t="s">
        <v>118</v>
      </c>
      <c r="H4239" s="211"/>
      <c r="I4239" s="211"/>
      <c r="J4239" s="211"/>
      <c r="K4239" s="211"/>
      <c r="L4239" s="211"/>
      <c r="M4239" s="211"/>
      <c r="N4239" s="211"/>
      <c r="O4239" s="211"/>
      <c r="P4239" s="211"/>
    </row>
    <row r="4240" spans="1:16" x14ac:dyDescent="0.25">
      <c r="A4240" s="189" t="s">
        <v>10648</v>
      </c>
      <c r="B4240" s="189" t="s">
        <v>10703</v>
      </c>
      <c r="C4240" s="189" t="s">
        <v>358</v>
      </c>
      <c r="D4240" t="s">
        <v>391</v>
      </c>
      <c r="E4240" t="s">
        <v>392</v>
      </c>
      <c r="F4240" s="42" t="s">
        <v>118</v>
      </c>
      <c r="H4240" s="211"/>
      <c r="I4240" s="211"/>
      <c r="J4240" s="211"/>
      <c r="K4240" s="211"/>
      <c r="L4240" s="211"/>
      <c r="M4240" s="211"/>
      <c r="N4240" s="211"/>
      <c r="O4240" s="211"/>
      <c r="P4240" s="211"/>
    </row>
    <row r="4241" spans="1:16" x14ac:dyDescent="0.25">
      <c r="A4241" s="189" t="s">
        <v>10648</v>
      </c>
      <c r="B4241" s="189" t="s">
        <v>10704</v>
      </c>
      <c r="C4241" s="189" t="s">
        <v>358</v>
      </c>
      <c r="D4241" t="s">
        <v>3811</v>
      </c>
      <c r="E4241" t="s">
        <v>3815</v>
      </c>
      <c r="F4241" s="42" t="s">
        <v>118</v>
      </c>
      <c r="H4241" s="211"/>
      <c r="I4241" s="211"/>
      <c r="J4241" s="211"/>
      <c r="K4241" s="211"/>
      <c r="L4241" s="211"/>
      <c r="M4241" s="211"/>
      <c r="N4241" s="211"/>
      <c r="O4241" s="211"/>
      <c r="P4241" s="211"/>
    </row>
    <row r="4242" spans="1:16" x14ac:dyDescent="0.25">
      <c r="A4242" s="189" t="s">
        <v>10648</v>
      </c>
      <c r="B4242" s="189" t="s">
        <v>10705</v>
      </c>
      <c r="C4242" s="189" t="s">
        <v>358</v>
      </c>
      <c r="D4242" t="s">
        <v>423</v>
      </c>
      <c r="E4242" t="s">
        <v>424</v>
      </c>
      <c r="F4242" s="42" t="s">
        <v>118</v>
      </c>
      <c r="H4242" s="211"/>
      <c r="I4242" s="211"/>
      <c r="J4242" s="211"/>
      <c r="K4242" s="211"/>
      <c r="L4242" s="211"/>
      <c r="M4242" s="211"/>
      <c r="N4242" s="211"/>
      <c r="O4242" s="211"/>
      <c r="P4242" s="211"/>
    </row>
    <row r="4243" spans="1:16" x14ac:dyDescent="0.25">
      <c r="A4243" s="189" t="s">
        <v>10648</v>
      </c>
      <c r="B4243" s="189" t="s">
        <v>10706</v>
      </c>
      <c r="C4243" s="189" t="s">
        <v>358</v>
      </c>
      <c r="D4243" t="s">
        <v>460</v>
      </c>
      <c r="E4243" t="s">
        <v>461</v>
      </c>
      <c r="F4243" s="42" t="s">
        <v>118</v>
      </c>
      <c r="H4243" s="211"/>
      <c r="I4243" s="211"/>
      <c r="J4243" s="211"/>
      <c r="K4243" s="211"/>
      <c r="L4243" s="211"/>
      <c r="M4243" s="211"/>
      <c r="N4243" s="211"/>
      <c r="O4243" s="211"/>
      <c r="P4243" s="211"/>
    </row>
    <row r="4244" spans="1:16" x14ac:dyDescent="0.25">
      <c r="A4244" s="189" t="s">
        <v>10648</v>
      </c>
      <c r="B4244" s="189" t="s">
        <v>10707</v>
      </c>
      <c r="C4244" s="189" t="s">
        <v>358</v>
      </c>
      <c r="D4244" t="s">
        <v>296</v>
      </c>
      <c r="E4244" t="s">
        <v>336</v>
      </c>
      <c r="F4244" s="42" t="s">
        <v>150</v>
      </c>
      <c r="H4244" s="211"/>
      <c r="I4244" s="211"/>
      <c r="J4244" s="211"/>
      <c r="K4244" s="211"/>
      <c r="L4244" s="211"/>
      <c r="M4244" s="211"/>
      <c r="N4244" s="211"/>
      <c r="O4244" s="211"/>
      <c r="P4244" s="211"/>
    </row>
    <row r="4245" spans="1:16" x14ac:dyDescent="0.25">
      <c r="A4245" s="189" t="s">
        <v>10648</v>
      </c>
      <c r="B4245" s="189" t="s">
        <v>10708</v>
      </c>
      <c r="C4245" s="189" t="s">
        <v>358</v>
      </c>
      <c r="D4245" t="s">
        <v>415</v>
      </c>
      <c r="E4245" t="s">
        <v>416</v>
      </c>
      <c r="F4245" s="42" t="s">
        <v>118</v>
      </c>
      <c r="H4245" s="211"/>
      <c r="I4245" s="211"/>
      <c r="J4245" s="211"/>
      <c r="K4245" s="211"/>
      <c r="L4245" s="211"/>
      <c r="M4245" s="211"/>
      <c r="N4245" s="211"/>
      <c r="O4245" s="211"/>
      <c r="P4245" s="211"/>
    </row>
    <row r="4246" spans="1:16" x14ac:dyDescent="0.25">
      <c r="A4246" s="189" t="s">
        <v>10648</v>
      </c>
      <c r="B4246" s="189" t="s">
        <v>10709</v>
      </c>
      <c r="C4246" s="189" t="s">
        <v>358</v>
      </c>
      <c r="D4246" t="s">
        <v>415</v>
      </c>
      <c r="E4246" t="s">
        <v>416</v>
      </c>
      <c r="F4246" s="42" t="s">
        <v>118</v>
      </c>
      <c r="H4246" s="211"/>
      <c r="I4246" s="211"/>
      <c r="J4246" s="211"/>
      <c r="K4246" s="211"/>
      <c r="L4246" s="211"/>
      <c r="M4246" s="211"/>
      <c r="N4246" s="211"/>
      <c r="O4246" s="211"/>
      <c r="P4246" s="211"/>
    </row>
    <row r="4247" spans="1:16" x14ac:dyDescent="0.25">
      <c r="A4247" s="189" t="s">
        <v>10648</v>
      </c>
      <c r="B4247" s="189" t="s">
        <v>10710</v>
      </c>
      <c r="C4247" s="189" t="s">
        <v>358</v>
      </c>
      <c r="D4247" t="s">
        <v>415</v>
      </c>
      <c r="E4247" t="s">
        <v>416</v>
      </c>
      <c r="F4247" s="42" t="s">
        <v>118</v>
      </c>
      <c r="H4247" s="211"/>
      <c r="I4247" s="211"/>
      <c r="J4247" s="211"/>
      <c r="K4247" s="211"/>
      <c r="L4247" s="211"/>
      <c r="M4247" s="211"/>
      <c r="N4247" s="211"/>
      <c r="O4247" s="211"/>
      <c r="P4247" s="211"/>
    </row>
    <row r="4248" spans="1:16" x14ac:dyDescent="0.25">
      <c r="A4248" s="189" t="s">
        <v>10711</v>
      </c>
      <c r="B4248" s="189" t="s">
        <v>10712</v>
      </c>
      <c r="C4248" s="189" t="s">
        <v>358</v>
      </c>
      <c r="D4248" t="s">
        <v>413</v>
      </c>
      <c r="E4248" t="s">
        <v>414</v>
      </c>
      <c r="F4248" s="42" t="s">
        <v>118</v>
      </c>
      <c r="H4248" s="211"/>
      <c r="I4248" s="211"/>
      <c r="J4248" s="211"/>
      <c r="K4248" s="211"/>
      <c r="L4248" s="211"/>
      <c r="M4248" s="211"/>
      <c r="N4248" s="211"/>
      <c r="O4248" s="211"/>
      <c r="P4248" s="211"/>
    </row>
    <row r="4249" spans="1:16" x14ac:dyDescent="0.25">
      <c r="A4249" s="189" t="s">
        <v>10711</v>
      </c>
      <c r="B4249" s="189" t="s">
        <v>10713</v>
      </c>
      <c r="C4249" s="189" t="s">
        <v>358</v>
      </c>
      <c r="D4249" t="s">
        <v>394</v>
      </c>
      <c r="E4249" t="s">
        <v>395</v>
      </c>
      <c r="F4249" s="42" t="s">
        <v>118</v>
      </c>
      <c r="H4249" s="211"/>
      <c r="I4249" s="211"/>
      <c r="J4249" s="211"/>
      <c r="K4249" s="211"/>
      <c r="L4249" s="211"/>
      <c r="M4249" s="211"/>
      <c r="N4249" s="211"/>
      <c r="O4249" s="211"/>
      <c r="P4249" s="211"/>
    </row>
    <row r="4250" spans="1:16" x14ac:dyDescent="0.25">
      <c r="A4250" s="189" t="s">
        <v>10711</v>
      </c>
      <c r="B4250" s="189" t="s">
        <v>10714</v>
      </c>
      <c r="C4250" s="189" t="s">
        <v>358</v>
      </c>
      <c r="D4250" t="s">
        <v>423</v>
      </c>
      <c r="E4250" t="s">
        <v>424</v>
      </c>
      <c r="F4250" s="42" t="s">
        <v>118</v>
      </c>
      <c r="H4250" s="211"/>
      <c r="I4250" s="211"/>
      <c r="J4250" s="211"/>
      <c r="K4250" s="211"/>
      <c r="L4250" s="211"/>
      <c r="M4250" s="211"/>
      <c r="N4250" s="211"/>
      <c r="O4250" s="211"/>
      <c r="P4250" s="211"/>
    </row>
    <row r="4251" spans="1:16" x14ac:dyDescent="0.25">
      <c r="A4251" s="189" t="s">
        <v>10711</v>
      </c>
      <c r="B4251" s="189" t="s">
        <v>10715</v>
      </c>
      <c r="C4251" s="189" t="s">
        <v>358</v>
      </c>
      <c r="D4251" t="s">
        <v>423</v>
      </c>
      <c r="E4251" t="s">
        <v>424</v>
      </c>
      <c r="F4251" s="42" t="s">
        <v>118</v>
      </c>
      <c r="H4251" s="211"/>
      <c r="I4251" s="211"/>
      <c r="J4251" s="211"/>
      <c r="K4251" s="211"/>
      <c r="L4251" s="211"/>
      <c r="M4251" s="211"/>
      <c r="N4251" s="211"/>
      <c r="O4251" s="211"/>
      <c r="P4251" s="211"/>
    </row>
    <row r="4252" spans="1:16" x14ac:dyDescent="0.25">
      <c r="A4252" s="189" t="s">
        <v>10711</v>
      </c>
      <c r="B4252" s="189" t="s">
        <v>10716</v>
      </c>
      <c r="C4252" s="189" t="s">
        <v>358</v>
      </c>
      <c r="D4252" t="s">
        <v>413</v>
      </c>
      <c r="E4252" t="s">
        <v>414</v>
      </c>
      <c r="F4252" s="42" t="s">
        <v>118</v>
      </c>
      <c r="H4252" s="211"/>
      <c r="I4252" s="211"/>
      <c r="J4252" s="211"/>
      <c r="K4252" s="211"/>
      <c r="L4252" s="211"/>
      <c r="M4252" s="211"/>
      <c r="N4252" s="211"/>
      <c r="O4252" s="211"/>
      <c r="P4252" s="211"/>
    </row>
    <row r="4253" spans="1:16" x14ac:dyDescent="0.25">
      <c r="A4253" s="189" t="s">
        <v>10711</v>
      </c>
      <c r="B4253" s="189" t="s">
        <v>10717</v>
      </c>
      <c r="C4253" s="189" t="s">
        <v>358</v>
      </c>
      <c r="D4253" t="s">
        <v>3811</v>
      </c>
      <c r="E4253" t="s">
        <v>3815</v>
      </c>
      <c r="F4253" s="42" t="s">
        <v>118</v>
      </c>
      <c r="H4253" s="211"/>
      <c r="I4253" s="211"/>
      <c r="J4253" s="211"/>
      <c r="K4253" s="211"/>
      <c r="L4253" s="211"/>
      <c r="M4253" s="211"/>
      <c r="N4253" s="211"/>
      <c r="O4253" s="211"/>
      <c r="P4253" s="211"/>
    </row>
    <row r="4254" spans="1:16" x14ac:dyDescent="0.25">
      <c r="A4254" s="189" t="s">
        <v>10711</v>
      </c>
      <c r="B4254" s="189" t="s">
        <v>10718</v>
      </c>
      <c r="C4254" s="189" t="s">
        <v>358</v>
      </c>
      <c r="D4254" t="s">
        <v>3811</v>
      </c>
      <c r="E4254" t="s">
        <v>3815</v>
      </c>
      <c r="F4254" s="42" t="s">
        <v>118</v>
      </c>
      <c r="H4254" s="211"/>
      <c r="I4254" s="211"/>
      <c r="J4254" s="211"/>
      <c r="K4254" s="211"/>
      <c r="L4254" s="211"/>
      <c r="M4254" s="211"/>
      <c r="N4254" s="211"/>
      <c r="O4254" s="211"/>
      <c r="P4254" s="211"/>
    </row>
    <row r="4255" spans="1:16" x14ac:dyDescent="0.25">
      <c r="A4255" s="189" t="s">
        <v>10711</v>
      </c>
      <c r="B4255" s="189" t="s">
        <v>10719</v>
      </c>
      <c r="C4255" s="189" t="s">
        <v>358</v>
      </c>
      <c r="D4255" t="s">
        <v>423</v>
      </c>
      <c r="E4255" t="s">
        <v>424</v>
      </c>
      <c r="F4255" s="42" t="s">
        <v>118</v>
      </c>
      <c r="H4255" s="211"/>
      <c r="I4255" s="211"/>
      <c r="J4255" s="211"/>
      <c r="K4255" s="211"/>
      <c r="L4255" s="211"/>
      <c r="M4255" s="211"/>
      <c r="N4255" s="211"/>
      <c r="O4255" s="211"/>
      <c r="P4255" s="211"/>
    </row>
    <row r="4256" spans="1:16" x14ac:dyDescent="0.25">
      <c r="A4256" s="189" t="s">
        <v>10711</v>
      </c>
      <c r="B4256" s="189" t="s">
        <v>10720</v>
      </c>
      <c r="C4256" s="189" t="s">
        <v>358</v>
      </c>
      <c r="D4256" t="s">
        <v>387</v>
      </c>
      <c r="E4256" t="s">
        <v>388</v>
      </c>
      <c r="F4256" s="42" t="s">
        <v>118</v>
      </c>
      <c r="H4256" s="211"/>
      <c r="I4256" s="211"/>
      <c r="J4256" s="211"/>
      <c r="K4256" s="211"/>
      <c r="L4256" s="211"/>
      <c r="M4256" s="211"/>
      <c r="N4256" s="211"/>
      <c r="O4256" s="211"/>
      <c r="P4256" s="211"/>
    </row>
    <row r="4257" spans="1:16" x14ac:dyDescent="0.25">
      <c r="A4257" s="189" t="s">
        <v>10711</v>
      </c>
      <c r="B4257" s="189" t="s">
        <v>10721</v>
      </c>
      <c r="C4257" s="189" t="s">
        <v>358</v>
      </c>
      <c r="D4257" t="s">
        <v>3811</v>
      </c>
      <c r="E4257" t="s">
        <v>3815</v>
      </c>
      <c r="F4257" s="42" t="s">
        <v>118</v>
      </c>
      <c r="H4257" s="211"/>
      <c r="I4257" s="211"/>
      <c r="J4257" s="211"/>
      <c r="K4257" s="211"/>
      <c r="L4257" s="211"/>
      <c r="M4257" s="211"/>
      <c r="N4257" s="211"/>
      <c r="O4257" s="211"/>
      <c r="P4257" s="211"/>
    </row>
    <row r="4258" spans="1:16" x14ac:dyDescent="0.25">
      <c r="A4258" s="189" t="s">
        <v>10711</v>
      </c>
      <c r="B4258" s="189" t="s">
        <v>10722</v>
      </c>
      <c r="C4258" s="189" t="s">
        <v>358</v>
      </c>
      <c r="D4258" t="s">
        <v>3811</v>
      </c>
      <c r="E4258" t="s">
        <v>3815</v>
      </c>
      <c r="F4258" s="42" t="s">
        <v>118</v>
      </c>
      <c r="H4258" s="211"/>
      <c r="I4258" s="211"/>
      <c r="J4258" s="211"/>
      <c r="K4258" s="211"/>
      <c r="L4258" s="211"/>
      <c r="M4258" s="211"/>
      <c r="N4258" s="211"/>
      <c r="O4258" s="211"/>
      <c r="P4258" s="211"/>
    </row>
    <row r="4259" spans="1:16" x14ac:dyDescent="0.25">
      <c r="A4259" s="189" t="s">
        <v>10711</v>
      </c>
      <c r="B4259" s="189" t="s">
        <v>10723</v>
      </c>
      <c r="C4259" s="189" t="s">
        <v>358</v>
      </c>
      <c r="D4259" t="s">
        <v>3811</v>
      </c>
      <c r="E4259" t="s">
        <v>3815</v>
      </c>
      <c r="F4259" s="42" t="s">
        <v>118</v>
      </c>
      <c r="H4259" s="211"/>
      <c r="I4259" s="211"/>
      <c r="J4259" s="211"/>
      <c r="K4259" s="211"/>
      <c r="L4259" s="211"/>
      <c r="M4259" s="211"/>
      <c r="N4259" s="211"/>
      <c r="O4259" s="211"/>
      <c r="P4259" s="211"/>
    </row>
    <row r="4260" spans="1:16" x14ac:dyDescent="0.25">
      <c r="A4260" s="189" t="s">
        <v>10711</v>
      </c>
      <c r="B4260" s="189" t="s">
        <v>10724</v>
      </c>
      <c r="C4260" s="189" t="s">
        <v>358</v>
      </c>
      <c r="D4260" t="s">
        <v>413</v>
      </c>
      <c r="E4260" t="s">
        <v>414</v>
      </c>
      <c r="F4260" s="42" t="s">
        <v>118</v>
      </c>
      <c r="H4260" s="211"/>
      <c r="I4260" s="211"/>
      <c r="J4260" s="211"/>
      <c r="K4260" s="211"/>
      <c r="L4260" s="211"/>
      <c r="M4260" s="211"/>
      <c r="N4260" s="211"/>
      <c r="O4260" s="211"/>
      <c r="P4260" s="211"/>
    </row>
    <row r="4261" spans="1:16" x14ac:dyDescent="0.25">
      <c r="A4261" s="189" t="s">
        <v>10711</v>
      </c>
      <c r="B4261" s="189" t="s">
        <v>10725</v>
      </c>
      <c r="C4261" s="189" t="s">
        <v>358</v>
      </c>
      <c r="D4261" t="s">
        <v>417</v>
      </c>
      <c r="E4261" t="s">
        <v>418</v>
      </c>
      <c r="F4261" s="42" t="s">
        <v>118</v>
      </c>
      <c r="H4261" s="211"/>
      <c r="I4261" s="211"/>
      <c r="J4261" s="211"/>
      <c r="K4261" s="211"/>
      <c r="L4261" s="211"/>
      <c r="M4261" s="211"/>
      <c r="N4261" s="211"/>
      <c r="O4261" s="211"/>
      <c r="P4261" s="211"/>
    </row>
    <row r="4262" spans="1:16" x14ac:dyDescent="0.25">
      <c r="A4262" s="189" t="s">
        <v>10711</v>
      </c>
      <c r="B4262" s="189" t="s">
        <v>10726</v>
      </c>
      <c r="C4262" s="189" t="s">
        <v>358</v>
      </c>
      <c r="D4262" t="s">
        <v>423</v>
      </c>
      <c r="E4262" t="s">
        <v>424</v>
      </c>
      <c r="F4262" s="42" t="s">
        <v>118</v>
      </c>
      <c r="H4262" s="211"/>
      <c r="I4262" s="211"/>
      <c r="J4262" s="211"/>
      <c r="K4262" s="211"/>
      <c r="L4262" s="211"/>
      <c r="M4262" s="211"/>
      <c r="N4262" s="211"/>
      <c r="O4262" s="211"/>
      <c r="P4262" s="211"/>
    </row>
    <row r="4263" spans="1:16" x14ac:dyDescent="0.25">
      <c r="A4263" s="189" t="s">
        <v>10711</v>
      </c>
      <c r="B4263" s="189" t="s">
        <v>10727</v>
      </c>
      <c r="C4263" s="189" t="s">
        <v>358</v>
      </c>
      <c r="D4263" t="s">
        <v>423</v>
      </c>
      <c r="E4263" t="s">
        <v>424</v>
      </c>
      <c r="F4263" s="42" t="s">
        <v>118</v>
      </c>
      <c r="H4263" s="211"/>
      <c r="I4263" s="211"/>
      <c r="J4263" s="211"/>
      <c r="K4263" s="211"/>
      <c r="L4263" s="211"/>
      <c r="M4263" s="211"/>
      <c r="N4263" s="211"/>
      <c r="O4263" s="211"/>
      <c r="P4263" s="211"/>
    </row>
    <row r="4264" spans="1:16" x14ac:dyDescent="0.25">
      <c r="A4264" s="189" t="s">
        <v>10711</v>
      </c>
      <c r="B4264" s="189" t="s">
        <v>10728</v>
      </c>
      <c r="C4264" s="189" t="s">
        <v>358</v>
      </c>
      <c r="D4264" t="s">
        <v>415</v>
      </c>
      <c r="E4264" t="s">
        <v>416</v>
      </c>
      <c r="F4264" s="42" t="s">
        <v>118</v>
      </c>
      <c r="H4264" s="211"/>
      <c r="I4264" s="211"/>
      <c r="J4264" s="211"/>
      <c r="K4264" s="211"/>
      <c r="L4264" s="211"/>
      <c r="M4264" s="211"/>
      <c r="N4264" s="211"/>
      <c r="O4264" s="211"/>
      <c r="P4264" s="211"/>
    </row>
    <row r="4265" spans="1:16" x14ac:dyDescent="0.25">
      <c r="A4265" s="189" t="s">
        <v>10711</v>
      </c>
      <c r="B4265" s="189" t="s">
        <v>10729</v>
      </c>
      <c r="C4265" s="189" t="s">
        <v>358</v>
      </c>
      <c r="D4265" t="s">
        <v>415</v>
      </c>
      <c r="E4265" t="s">
        <v>416</v>
      </c>
      <c r="F4265" s="42" t="s">
        <v>118</v>
      </c>
      <c r="H4265" s="211"/>
      <c r="I4265" s="211"/>
      <c r="J4265" s="211"/>
      <c r="K4265" s="211"/>
      <c r="L4265" s="211"/>
      <c r="M4265" s="211"/>
      <c r="N4265" s="211"/>
      <c r="O4265" s="211"/>
      <c r="P4265" s="211"/>
    </row>
    <row r="4266" spans="1:16" x14ac:dyDescent="0.25">
      <c r="A4266" s="189" t="s">
        <v>10711</v>
      </c>
      <c r="B4266" s="189" t="s">
        <v>10730</v>
      </c>
      <c r="C4266" s="189" t="s">
        <v>358</v>
      </c>
      <c r="D4266" t="s">
        <v>415</v>
      </c>
      <c r="E4266" t="s">
        <v>416</v>
      </c>
      <c r="F4266" s="42" t="s">
        <v>118</v>
      </c>
      <c r="H4266" s="211"/>
      <c r="I4266" s="211"/>
      <c r="J4266" s="211"/>
      <c r="K4266" s="211"/>
      <c r="L4266" s="211"/>
      <c r="M4266" s="211"/>
      <c r="N4266" s="211"/>
      <c r="O4266" s="211"/>
      <c r="P4266" s="211"/>
    </row>
    <row r="4267" spans="1:16" x14ac:dyDescent="0.25">
      <c r="A4267" s="189" t="s">
        <v>10711</v>
      </c>
      <c r="B4267" s="189" t="s">
        <v>10731</v>
      </c>
      <c r="C4267" s="189" t="s">
        <v>358</v>
      </c>
      <c r="D4267" t="s">
        <v>415</v>
      </c>
      <c r="E4267" t="s">
        <v>416</v>
      </c>
      <c r="F4267" s="42" t="s">
        <v>118</v>
      </c>
      <c r="H4267" s="211"/>
      <c r="I4267" s="211"/>
      <c r="J4267" s="211"/>
      <c r="K4267" s="211"/>
      <c r="L4267" s="211"/>
      <c r="M4267" s="211"/>
      <c r="N4267" s="211"/>
      <c r="O4267" s="211"/>
      <c r="P4267" s="211"/>
    </row>
    <row r="4268" spans="1:16" x14ac:dyDescent="0.25">
      <c r="A4268" s="189" t="s">
        <v>10711</v>
      </c>
      <c r="B4268" s="189" t="s">
        <v>10732</v>
      </c>
      <c r="C4268" s="189" t="s">
        <v>358</v>
      </c>
      <c r="D4268" t="s">
        <v>423</v>
      </c>
      <c r="E4268" t="s">
        <v>424</v>
      </c>
      <c r="F4268" s="42" t="s">
        <v>118</v>
      </c>
      <c r="H4268" s="211"/>
      <c r="I4268" s="211"/>
      <c r="J4268" s="211"/>
      <c r="K4268" s="211"/>
      <c r="L4268" s="211"/>
      <c r="M4268" s="211"/>
      <c r="N4268" s="211"/>
      <c r="O4268" s="211"/>
      <c r="P4268" s="211"/>
    </row>
    <row r="4269" spans="1:16" x14ac:dyDescent="0.25">
      <c r="A4269" s="189" t="s">
        <v>10711</v>
      </c>
      <c r="B4269" s="189" t="s">
        <v>10733</v>
      </c>
      <c r="C4269" s="189" t="s">
        <v>358</v>
      </c>
      <c r="D4269" t="s">
        <v>387</v>
      </c>
      <c r="E4269" t="s">
        <v>388</v>
      </c>
      <c r="F4269" s="42" t="s">
        <v>118</v>
      </c>
      <c r="H4269" s="211"/>
      <c r="I4269" s="211"/>
      <c r="J4269" s="211"/>
      <c r="K4269" s="211"/>
      <c r="L4269" s="211"/>
      <c r="M4269" s="211"/>
      <c r="N4269" s="211"/>
      <c r="O4269" s="211"/>
      <c r="P4269" s="211"/>
    </row>
    <row r="4270" spans="1:16" x14ac:dyDescent="0.25">
      <c r="A4270" s="189" t="s">
        <v>10711</v>
      </c>
      <c r="B4270" s="189" t="s">
        <v>10734</v>
      </c>
      <c r="C4270" s="189" t="s">
        <v>358</v>
      </c>
      <c r="D4270" t="s">
        <v>387</v>
      </c>
      <c r="E4270" t="s">
        <v>388</v>
      </c>
      <c r="F4270" s="42" t="s">
        <v>118</v>
      </c>
      <c r="H4270" s="211"/>
      <c r="I4270" s="211"/>
      <c r="J4270" s="211"/>
      <c r="K4270" s="211"/>
      <c r="L4270" s="211"/>
      <c r="M4270" s="211"/>
      <c r="N4270" s="211"/>
      <c r="O4270" s="211"/>
      <c r="P4270" s="211"/>
    </row>
    <row r="4271" spans="1:16" x14ac:dyDescent="0.25">
      <c r="A4271" s="189" t="s">
        <v>10711</v>
      </c>
      <c r="B4271" s="189" t="s">
        <v>10735</v>
      </c>
      <c r="C4271" s="189" t="s">
        <v>358</v>
      </c>
      <c r="D4271" t="s">
        <v>415</v>
      </c>
      <c r="E4271" t="s">
        <v>416</v>
      </c>
      <c r="F4271" s="42" t="s">
        <v>118</v>
      </c>
      <c r="H4271" s="211"/>
      <c r="I4271" s="211"/>
      <c r="J4271" s="211"/>
      <c r="K4271" s="211"/>
      <c r="L4271" s="211"/>
      <c r="M4271" s="211"/>
      <c r="N4271" s="211"/>
      <c r="O4271" s="211"/>
      <c r="P4271" s="211"/>
    </row>
    <row r="4272" spans="1:16" x14ac:dyDescent="0.25">
      <c r="A4272" s="189" t="s">
        <v>10711</v>
      </c>
      <c r="B4272" s="189" t="s">
        <v>10736</v>
      </c>
      <c r="C4272" s="189" t="s">
        <v>358</v>
      </c>
      <c r="D4272" t="s">
        <v>387</v>
      </c>
      <c r="E4272" t="s">
        <v>388</v>
      </c>
      <c r="F4272" s="42" t="s">
        <v>118</v>
      </c>
      <c r="H4272" s="211"/>
      <c r="I4272" s="211"/>
      <c r="J4272" s="211"/>
      <c r="K4272" s="211"/>
      <c r="L4272" s="211"/>
      <c r="M4272" s="211"/>
      <c r="N4272" s="211"/>
      <c r="O4272" s="211"/>
      <c r="P4272" s="211"/>
    </row>
    <row r="4273" spans="1:16" x14ac:dyDescent="0.25">
      <c r="A4273" s="189" t="s">
        <v>10711</v>
      </c>
      <c r="B4273" s="189" t="s">
        <v>10737</v>
      </c>
      <c r="C4273" s="189" t="s">
        <v>358</v>
      </c>
      <c r="D4273" t="s">
        <v>387</v>
      </c>
      <c r="E4273" t="s">
        <v>388</v>
      </c>
      <c r="F4273" s="42" t="s">
        <v>118</v>
      </c>
      <c r="H4273" s="211"/>
      <c r="I4273" s="211"/>
      <c r="J4273" s="211"/>
      <c r="K4273" s="211"/>
      <c r="L4273" s="211"/>
      <c r="M4273" s="211"/>
      <c r="N4273" s="211"/>
      <c r="O4273" s="211"/>
      <c r="P4273" s="211"/>
    </row>
    <row r="4274" spans="1:16" x14ac:dyDescent="0.25">
      <c r="A4274" s="189" t="s">
        <v>10711</v>
      </c>
      <c r="B4274" s="189" t="s">
        <v>10738</v>
      </c>
      <c r="C4274" s="189" t="s">
        <v>358</v>
      </c>
      <c r="D4274" t="s">
        <v>385</v>
      </c>
      <c r="E4274" t="s">
        <v>386</v>
      </c>
      <c r="F4274" s="42" t="s">
        <v>118</v>
      </c>
      <c r="H4274" s="211"/>
      <c r="I4274" s="211"/>
      <c r="J4274" s="211"/>
      <c r="K4274" s="211"/>
      <c r="L4274" s="211"/>
      <c r="M4274" s="211"/>
      <c r="N4274" s="211"/>
      <c r="O4274" s="211"/>
      <c r="P4274" s="211"/>
    </row>
    <row r="4275" spans="1:16" x14ac:dyDescent="0.25">
      <c r="A4275" s="189" t="s">
        <v>10711</v>
      </c>
      <c r="B4275" s="189" t="s">
        <v>10739</v>
      </c>
      <c r="C4275" s="189" t="s">
        <v>358</v>
      </c>
      <c r="D4275" t="s">
        <v>415</v>
      </c>
      <c r="E4275" t="s">
        <v>416</v>
      </c>
      <c r="F4275" s="42" t="s">
        <v>118</v>
      </c>
      <c r="H4275" s="211"/>
      <c r="I4275" s="211"/>
      <c r="J4275" s="211"/>
      <c r="K4275" s="211"/>
      <c r="L4275" s="211"/>
      <c r="M4275" s="211"/>
      <c r="N4275" s="211"/>
      <c r="O4275" s="211"/>
      <c r="P4275" s="211"/>
    </row>
    <row r="4276" spans="1:16" x14ac:dyDescent="0.25">
      <c r="A4276" s="189" t="s">
        <v>10711</v>
      </c>
      <c r="B4276" s="189" t="s">
        <v>10740</v>
      </c>
      <c r="C4276" s="189" t="s">
        <v>358</v>
      </c>
      <c r="D4276" t="s">
        <v>383</v>
      </c>
      <c r="E4276" t="s">
        <v>384</v>
      </c>
      <c r="F4276" s="42" t="s">
        <v>118</v>
      </c>
      <c r="H4276" s="211"/>
      <c r="I4276" s="211"/>
      <c r="J4276" s="211"/>
      <c r="K4276" s="211"/>
      <c r="L4276" s="211"/>
      <c r="M4276" s="211"/>
      <c r="N4276" s="211"/>
      <c r="O4276" s="211"/>
      <c r="P4276" s="211"/>
    </row>
    <row r="4277" spans="1:16" x14ac:dyDescent="0.25">
      <c r="A4277" s="189" t="s">
        <v>10711</v>
      </c>
      <c r="B4277" s="189" t="s">
        <v>10741</v>
      </c>
      <c r="C4277" s="189" t="s">
        <v>358</v>
      </c>
      <c r="D4277" t="s">
        <v>441</v>
      </c>
      <c r="E4277" t="s">
        <v>442</v>
      </c>
      <c r="F4277" s="42" t="s">
        <v>118</v>
      </c>
      <c r="H4277" s="211"/>
      <c r="I4277" s="211"/>
      <c r="J4277" s="211"/>
      <c r="K4277" s="211"/>
      <c r="L4277" s="211"/>
      <c r="M4277" s="211"/>
      <c r="N4277" s="211"/>
      <c r="O4277" s="211"/>
      <c r="P4277" s="211"/>
    </row>
    <row r="4278" spans="1:16" x14ac:dyDescent="0.25">
      <c r="A4278" s="189" t="s">
        <v>10711</v>
      </c>
      <c r="B4278" s="189" t="s">
        <v>10742</v>
      </c>
      <c r="C4278" s="189" t="s">
        <v>358</v>
      </c>
      <c r="D4278" t="s">
        <v>296</v>
      </c>
      <c r="E4278" t="s">
        <v>336</v>
      </c>
      <c r="F4278" s="42" t="s">
        <v>150</v>
      </c>
      <c r="H4278" s="211"/>
      <c r="I4278" s="211"/>
      <c r="J4278" s="211"/>
      <c r="K4278" s="211"/>
      <c r="L4278" s="211"/>
      <c r="M4278" s="211"/>
      <c r="N4278" s="211"/>
      <c r="O4278" s="211"/>
      <c r="P4278" s="211"/>
    </row>
    <row r="4279" spans="1:16" x14ac:dyDescent="0.25">
      <c r="A4279" s="189" t="s">
        <v>10711</v>
      </c>
      <c r="B4279" s="189" t="s">
        <v>10743</v>
      </c>
      <c r="C4279" s="189" t="s">
        <v>358</v>
      </c>
      <c r="D4279" t="s">
        <v>415</v>
      </c>
      <c r="E4279" t="s">
        <v>416</v>
      </c>
      <c r="F4279" s="42" t="s">
        <v>118</v>
      </c>
      <c r="H4279" s="211"/>
      <c r="I4279" s="211"/>
      <c r="J4279" s="211"/>
      <c r="K4279" s="211"/>
      <c r="L4279" s="211"/>
      <c r="M4279" s="211"/>
      <c r="N4279" s="211"/>
      <c r="O4279" s="211"/>
      <c r="P4279" s="211"/>
    </row>
    <row r="4280" spans="1:16" x14ac:dyDescent="0.25">
      <c r="A4280" s="189" t="s">
        <v>10711</v>
      </c>
      <c r="B4280" s="189" t="s">
        <v>10744</v>
      </c>
      <c r="C4280" s="189" t="s">
        <v>358</v>
      </c>
      <c r="D4280" t="s">
        <v>3811</v>
      </c>
      <c r="E4280" t="s">
        <v>3815</v>
      </c>
      <c r="F4280" s="42" t="s">
        <v>118</v>
      </c>
      <c r="H4280" s="211"/>
      <c r="I4280" s="211"/>
      <c r="J4280" s="211"/>
      <c r="K4280" s="211"/>
      <c r="L4280" s="211"/>
      <c r="M4280" s="211"/>
      <c r="N4280" s="211"/>
      <c r="O4280" s="211"/>
      <c r="P4280" s="211"/>
    </row>
    <row r="4281" spans="1:16" x14ac:dyDescent="0.25">
      <c r="A4281" s="189" t="s">
        <v>10711</v>
      </c>
      <c r="B4281" s="189" t="s">
        <v>10745</v>
      </c>
      <c r="C4281" s="189" t="s">
        <v>358</v>
      </c>
      <c r="D4281" t="s">
        <v>421</v>
      </c>
      <c r="E4281" t="s">
        <v>422</v>
      </c>
      <c r="F4281" s="42" t="s">
        <v>118</v>
      </c>
      <c r="H4281" s="211"/>
      <c r="I4281" s="211"/>
      <c r="J4281" s="211"/>
      <c r="K4281" s="211"/>
      <c r="L4281" s="211"/>
      <c r="M4281" s="211"/>
      <c r="N4281" s="211"/>
      <c r="O4281" s="211"/>
      <c r="P4281" s="211"/>
    </row>
    <row r="4282" spans="1:16" x14ac:dyDescent="0.25">
      <c r="A4282" s="189" t="s">
        <v>10711</v>
      </c>
      <c r="B4282" s="189" t="s">
        <v>10746</v>
      </c>
      <c r="C4282" s="189" t="s">
        <v>358</v>
      </c>
      <c r="D4282" t="s">
        <v>385</v>
      </c>
      <c r="E4282" t="s">
        <v>386</v>
      </c>
      <c r="F4282" s="42" t="s">
        <v>118</v>
      </c>
      <c r="H4282" s="211"/>
      <c r="I4282" s="211"/>
      <c r="J4282" s="211"/>
      <c r="K4282" s="211"/>
      <c r="L4282" s="211"/>
      <c r="M4282" s="211"/>
      <c r="N4282" s="211"/>
      <c r="O4282" s="211"/>
      <c r="P4282" s="211"/>
    </row>
    <row r="4283" spans="1:16" x14ac:dyDescent="0.25">
      <c r="A4283" s="189" t="s">
        <v>10711</v>
      </c>
      <c r="B4283" s="189" t="s">
        <v>10747</v>
      </c>
      <c r="C4283" s="189" t="s">
        <v>358</v>
      </c>
      <c r="D4283" t="s">
        <v>385</v>
      </c>
      <c r="E4283" t="s">
        <v>386</v>
      </c>
      <c r="F4283" s="42" t="s">
        <v>118</v>
      </c>
      <c r="H4283" s="211"/>
      <c r="I4283" s="211"/>
      <c r="J4283" s="211"/>
      <c r="K4283" s="211"/>
      <c r="L4283" s="211"/>
      <c r="M4283" s="211"/>
      <c r="N4283" s="211"/>
      <c r="O4283" s="211"/>
      <c r="P4283" s="211"/>
    </row>
    <row r="4284" spans="1:16" x14ac:dyDescent="0.25">
      <c r="A4284" s="189" t="s">
        <v>10711</v>
      </c>
      <c r="B4284" s="189" t="s">
        <v>10748</v>
      </c>
      <c r="C4284" s="189" t="s">
        <v>358</v>
      </c>
      <c r="D4284" t="s">
        <v>4534</v>
      </c>
      <c r="E4284" t="s">
        <v>4535</v>
      </c>
      <c r="F4284" s="42" t="s">
        <v>118</v>
      </c>
      <c r="H4284" s="211"/>
      <c r="I4284" s="211"/>
      <c r="J4284" s="211"/>
      <c r="K4284" s="211"/>
      <c r="L4284" s="211"/>
      <c r="M4284" s="211"/>
      <c r="N4284" s="211"/>
      <c r="O4284" s="211"/>
      <c r="P4284" s="211"/>
    </row>
    <row r="4285" spans="1:16" x14ac:dyDescent="0.25">
      <c r="A4285" s="189" t="s">
        <v>10711</v>
      </c>
      <c r="B4285" s="189" t="s">
        <v>10749</v>
      </c>
      <c r="C4285" s="189" t="s">
        <v>358</v>
      </c>
      <c r="D4285" t="s">
        <v>369</v>
      </c>
      <c r="E4285" t="s">
        <v>370</v>
      </c>
      <c r="F4285" s="42" t="s">
        <v>118</v>
      </c>
      <c r="H4285" s="211"/>
      <c r="I4285" s="211"/>
      <c r="J4285" s="211"/>
      <c r="K4285" s="211"/>
      <c r="L4285" s="211"/>
      <c r="M4285" s="211"/>
      <c r="N4285" s="211"/>
      <c r="O4285" s="211"/>
      <c r="P4285" s="211"/>
    </row>
    <row r="4286" spans="1:16" x14ac:dyDescent="0.25">
      <c r="A4286" s="189" t="s">
        <v>10711</v>
      </c>
      <c r="B4286" s="189" t="s">
        <v>10750</v>
      </c>
      <c r="C4286" s="189" t="s">
        <v>358</v>
      </c>
      <c r="D4286" t="s">
        <v>391</v>
      </c>
      <c r="E4286" t="s">
        <v>392</v>
      </c>
      <c r="F4286" s="42" t="s">
        <v>118</v>
      </c>
      <c r="H4286" s="211"/>
      <c r="I4286" s="211"/>
      <c r="J4286" s="211"/>
      <c r="K4286" s="211"/>
      <c r="L4286" s="211"/>
      <c r="M4286" s="211"/>
      <c r="N4286" s="211"/>
      <c r="O4286" s="211"/>
      <c r="P4286" s="211"/>
    </row>
    <row r="4287" spans="1:16" x14ac:dyDescent="0.25">
      <c r="A4287" s="189" t="s">
        <v>10711</v>
      </c>
      <c r="B4287" s="189" t="s">
        <v>10751</v>
      </c>
      <c r="C4287" s="189" t="s">
        <v>358</v>
      </c>
      <c r="D4287" t="s">
        <v>413</v>
      </c>
      <c r="E4287" t="s">
        <v>414</v>
      </c>
      <c r="F4287" s="42" t="s">
        <v>118</v>
      </c>
      <c r="H4287" s="211"/>
      <c r="I4287" s="211"/>
      <c r="J4287" s="211"/>
      <c r="K4287" s="211"/>
      <c r="L4287" s="211"/>
      <c r="M4287" s="211"/>
      <c r="N4287" s="211"/>
      <c r="O4287" s="211"/>
      <c r="P4287" s="211"/>
    </row>
    <row r="4288" spans="1:16" x14ac:dyDescent="0.25">
      <c r="A4288" s="189" t="s">
        <v>10711</v>
      </c>
      <c r="B4288" s="189" t="s">
        <v>10752</v>
      </c>
      <c r="C4288" s="189" t="s">
        <v>358</v>
      </c>
      <c r="D4288" t="s">
        <v>425</v>
      </c>
      <c r="E4288" t="s">
        <v>426</v>
      </c>
      <c r="F4288" s="42" t="s">
        <v>118</v>
      </c>
      <c r="H4288" s="211"/>
      <c r="I4288" s="211"/>
      <c r="J4288" s="211"/>
      <c r="K4288" s="211"/>
      <c r="L4288" s="211"/>
      <c r="M4288" s="211"/>
      <c r="N4288" s="211"/>
      <c r="O4288" s="211"/>
      <c r="P4288" s="211"/>
    </row>
    <row r="4289" spans="1:16" x14ac:dyDescent="0.25">
      <c r="A4289" s="189" t="s">
        <v>10711</v>
      </c>
      <c r="B4289" s="189" t="s">
        <v>10753</v>
      </c>
      <c r="C4289" s="189" t="s">
        <v>358</v>
      </c>
      <c r="D4289" t="s">
        <v>387</v>
      </c>
      <c r="E4289" t="s">
        <v>388</v>
      </c>
      <c r="F4289" s="42" t="s">
        <v>118</v>
      </c>
      <c r="H4289" s="211"/>
      <c r="I4289" s="211"/>
      <c r="J4289" s="211"/>
      <c r="K4289" s="211"/>
      <c r="L4289" s="211"/>
      <c r="M4289" s="211"/>
      <c r="N4289" s="211"/>
      <c r="O4289" s="211"/>
      <c r="P4289" s="211"/>
    </row>
    <row r="4290" spans="1:16" x14ac:dyDescent="0.25">
      <c r="A4290" s="189" t="s">
        <v>10711</v>
      </c>
      <c r="B4290" s="189" t="s">
        <v>10754</v>
      </c>
      <c r="C4290" s="189" t="s">
        <v>358</v>
      </c>
      <c r="D4290" t="s">
        <v>394</v>
      </c>
      <c r="E4290" t="s">
        <v>395</v>
      </c>
      <c r="F4290" s="42" t="s">
        <v>118</v>
      </c>
      <c r="H4290" s="211"/>
      <c r="I4290" s="211"/>
      <c r="J4290" s="211"/>
      <c r="K4290" s="211"/>
      <c r="L4290" s="211"/>
      <c r="M4290" s="211"/>
      <c r="N4290" s="211"/>
      <c r="O4290" s="211"/>
      <c r="P4290" s="211"/>
    </row>
    <row r="4291" spans="1:16" x14ac:dyDescent="0.25">
      <c r="A4291" s="189" t="s">
        <v>10711</v>
      </c>
      <c r="B4291" s="189" t="s">
        <v>10755</v>
      </c>
      <c r="C4291" s="189" t="s">
        <v>358</v>
      </c>
      <c r="D4291" t="s">
        <v>391</v>
      </c>
      <c r="E4291" t="s">
        <v>392</v>
      </c>
      <c r="F4291" s="42" t="s">
        <v>118</v>
      </c>
      <c r="H4291" s="211"/>
      <c r="I4291" s="211"/>
      <c r="J4291" s="211"/>
      <c r="K4291" s="211"/>
      <c r="L4291" s="211"/>
      <c r="M4291" s="211"/>
      <c r="N4291" s="211"/>
      <c r="O4291" s="211"/>
      <c r="P4291" s="211"/>
    </row>
    <row r="4292" spans="1:16" x14ac:dyDescent="0.25">
      <c r="A4292" s="189" t="s">
        <v>10711</v>
      </c>
      <c r="B4292" s="189" t="s">
        <v>10756</v>
      </c>
      <c r="C4292" s="189" t="s">
        <v>358</v>
      </c>
      <c r="D4292" t="s">
        <v>3811</v>
      </c>
      <c r="E4292" t="s">
        <v>3815</v>
      </c>
      <c r="F4292" s="42" t="s">
        <v>118</v>
      </c>
      <c r="H4292" s="211"/>
      <c r="I4292" s="211"/>
      <c r="J4292" s="211"/>
      <c r="K4292" s="211"/>
      <c r="L4292" s="211"/>
      <c r="M4292" s="211"/>
      <c r="N4292" s="211"/>
      <c r="O4292" s="211"/>
      <c r="P4292" s="211"/>
    </row>
    <row r="4293" spans="1:16" x14ac:dyDescent="0.25">
      <c r="A4293" s="189" t="s">
        <v>10711</v>
      </c>
      <c r="B4293" s="189" t="s">
        <v>10757</v>
      </c>
      <c r="C4293" s="189" t="s">
        <v>358</v>
      </c>
      <c r="D4293" t="s">
        <v>328</v>
      </c>
      <c r="E4293" t="s">
        <v>329</v>
      </c>
      <c r="F4293" s="42" t="s">
        <v>150</v>
      </c>
      <c r="H4293" s="211"/>
      <c r="I4293" s="211"/>
      <c r="J4293" s="211"/>
      <c r="K4293" s="211"/>
      <c r="L4293" s="211"/>
      <c r="M4293" s="211"/>
      <c r="N4293" s="211"/>
      <c r="O4293" s="211"/>
      <c r="P4293" s="211"/>
    </row>
    <row r="4294" spans="1:16" x14ac:dyDescent="0.25">
      <c r="A4294" s="189" t="s">
        <v>10711</v>
      </c>
      <c r="B4294" s="189" t="s">
        <v>10758</v>
      </c>
      <c r="C4294" s="189" t="s">
        <v>358</v>
      </c>
      <c r="D4294" t="s">
        <v>413</v>
      </c>
      <c r="E4294" t="s">
        <v>414</v>
      </c>
      <c r="F4294" s="42" t="s">
        <v>118</v>
      </c>
      <c r="H4294" s="211"/>
      <c r="I4294" s="211"/>
      <c r="J4294" s="211"/>
      <c r="K4294" s="211"/>
      <c r="L4294" s="211"/>
      <c r="M4294" s="211"/>
      <c r="N4294" s="211"/>
      <c r="O4294" s="211"/>
      <c r="P4294" s="211"/>
    </row>
    <row r="4295" spans="1:16" x14ac:dyDescent="0.25">
      <c r="A4295" s="189" t="s">
        <v>10711</v>
      </c>
      <c r="B4295" s="189" t="s">
        <v>10759</v>
      </c>
      <c r="C4295" s="189" t="s">
        <v>358</v>
      </c>
      <c r="D4295" t="s">
        <v>3811</v>
      </c>
      <c r="E4295" t="s">
        <v>3815</v>
      </c>
      <c r="F4295" s="42" t="s">
        <v>118</v>
      </c>
      <c r="H4295" s="211"/>
      <c r="I4295" s="211"/>
      <c r="J4295" s="211"/>
      <c r="K4295" s="211"/>
      <c r="L4295" s="211"/>
      <c r="M4295" s="211"/>
      <c r="N4295" s="211"/>
      <c r="O4295" s="211"/>
      <c r="P4295" s="211"/>
    </row>
    <row r="4296" spans="1:16" x14ac:dyDescent="0.25">
      <c r="A4296" s="189" t="s">
        <v>10711</v>
      </c>
      <c r="B4296" s="189" t="s">
        <v>10760</v>
      </c>
      <c r="C4296" s="189" t="s">
        <v>358</v>
      </c>
      <c r="D4296" t="s">
        <v>387</v>
      </c>
      <c r="E4296" t="s">
        <v>388</v>
      </c>
      <c r="F4296" s="42" t="s">
        <v>118</v>
      </c>
      <c r="H4296" s="211"/>
      <c r="I4296" s="211"/>
      <c r="J4296" s="211"/>
      <c r="K4296" s="211"/>
      <c r="L4296" s="211"/>
      <c r="M4296" s="211"/>
      <c r="N4296" s="211"/>
      <c r="O4296" s="211"/>
      <c r="P4296" s="211"/>
    </row>
    <row r="4297" spans="1:16" x14ac:dyDescent="0.25">
      <c r="A4297" s="189" t="s">
        <v>10711</v>
      </c>
      <c r="B4297" s="189" t="s">
        <v>10761</v>
      </c>
      <c r="C4297" s="189" t="s">
        <v>358</v>
      </c>
      <c r="D4297" t="s">
        <v>417</v>
      </c>
      <c r="E4297" t="s">
        <v>418</v>
      </c>
      <c r="F4297" s="42" t="s">
        <v>118</v>
      </c>
      <c r="H4297" s="211"/>
      <c r="I4297" s="211"/>
      <c r="J4297" s="211"/>
      <c r="K4297" s="211"/>
      <c r="L4297" s="211"/>
      <c r="M4297" s="211"/>
      <c r="N4297" s="211"/>
      <c r="O4297" s="211"/>
      <c r="P4297" s="211"/>
    </row>
    <row r="4298" spans="1:16" x14ac:dyDescent="0.25">
      <c r="A4298" s="189" t="s">
        <v>10711</v>
      </c>
      <c r="B4298" s="189" t="s">
        <v>10762</v>
      </c>
      <c r="C4298" s="189" t="s">
        <v>358</v>
      </c>
      <c r="D4298" t="s">
        <v>394</v>
      </c>
      <c r="E4298" t="s">
        <v>395</v>
      </c>
      <c r="F4298" s="42" t="s">
        <v>118</v>
      </c>
      <c r="H4298" s="211"/>
      <c r="I4298" s="211"/>
      <c r="J4298" s="211"/>
      <c r="K4298" s="211"/>
      <c r="L4298" s="211"/>
      <c r="M4298" s="211"/>
      <c r="N4298" s="211"/>
      <c r="O4298" s="211"/>
      <c r="P4298" s="211"/>
    </row>
    <row r="4299" spans="1:16" x14ac:dyDescent="0.25">
      <c r="A4299" s="189" t="s">
        <v>10711</v>
      </c>
      <c r="B4299" s="189" t="s">
        <v>10763</v>
      </c>
      <c r="C4299" s="189" t="s">
        <v>358</v>
      </c>
      <c r="D4299" t="s">
        <v>413</v>
      </c>
      <c r="E4299" t="s">
        <v>414</v>
      </c>
      <c r="F4299" s="42" t="s">
        <v>118</v>
      </c>
      <c r="H4299" s="211"/>
      <c r="I4299" s="211"/>
      <c r="J4299" s="211"/>
      <c r="K4299" s="211"/>
      <c r="L4299" s="211"/>
      <c r="M4299" s="211"/>
      <c r="N4299" s="211"/>
      <c r="O4299" s="211"/>
      <c r="P4299" s="211"/>
    </row>
    <row r="4300" spans="1:16" x14ac:dyDescent="0.25">
      <c r="A4300" s="189" t="s">
        <v>10711</v>
      </c>
      <c r="B4300" s="189" t="s">
        <v>10764</v>
      </c>
      <c r="C4300" s="189" t="s">
        <v>358</v>
      </c>
      <c r="D4300" t="s">
        <v>3811</v>
      </c>
      <c r="E4300" t="s">
        <v>3815</v>
      </c>
      <c r="F4300" s="42" t="s">
        <v>118</v>
      </c>
      <c r="H4300" s="211"/>
      <c r="I4300" s="211"/>
      <c r="J4300" s="211"/>
      <c r="K4300" s="211"/>
      <c r="L4300" s="211"/>
      <c r="M4300" s="211"/>
      <c r="N4300" s="211"/>
      <c r="O4300" s="211"/>
      <c r="P4300" s="211"/>
    </row>
    <row r="4301" spans="1:16" x14ac:dyDescent="0.25">
      <c r="A4301" s="189" t="s">
        <v>10711</v>
      </c>
      <c r="B4301" s="189" t="s">
        <v>10765</v>
      </c>
      <c r="C4301" s="189" t="s">
        <v>358</v>
      </c>
      <c r="D4301" t="s">
        <v>423</v>
      </c>
      <c r="E4301" t="s">
        <v>424</v>
      </c>
      <c r="F4301" s="42" t="s">
        <v>118</v>
      </c>
      <c r="H4301" s="211"/>
      <c r="I4301" s="211"/>
      <c r="J4301" s="211"/>
      <c r="K4301" s="211"/>
      <c r="L4301" s="211"/>
      <c r="M4301" s="211"/>
      <c r="N4301" s="211"/>
      <c r="O4301" s="211"/>
      <c r="P4301" s="211"/>
    </row>
    <row r="4302" spans="1:16" x14ac:dyDescent="0.25">
      <c r="A4302" s="189" t="s">
        <v>10711</v>
      </c>
      <c r="B4302" s="189" t="s">
        <v>10766</v>
      </c>
      <c r="C4302" s="189" t="s">
        <v>358</v>
      </c>
      <c r="D4302" t="s">
        <v>3811</v>
      </c>
      <c r="E4302" t="s">
        <v>3815</v>
      </c>
      <c r="F4302" s="42" t="s">
        <v>118</v>
      </c>
      <c r="H4302" s="211"/>
      <c r="I4302" s="211"/>
      <c r="J4302" s="211"/>
      <c r="K4302" s="211"/>
      <c r="L4302" s="211"/>
      <c r="M4302" s="211"/>
      <c r="N4302" s="211"/>
      <c r="O4302" s="211"/>
      <c r="P4302" s="211"/>
    </row>
    <row r="4303" spans="1:16" x14ac:dyDescent="0.25">
      <c r="A4303" s="189" t="s">
        <v>10711</v>
      </c>
      <c r="B4303" s="189" t="s">
        <v>10767</v>
      </c>
      <c r="C4303" s="189" t="s">
        <v>358</v>
      </c>
      <c r="D4303" t="s">
        <v>369</v>
      </c>
      <c r="E4303" t="s">
        <v>370</v>
      </c>
      <c r="F4303" s="42" t="s">
        <v>118</v>
      </c>
      <c r="H4303" s="211"/>
      <c r="I4303" s="211"/>
      <c r="J4303" s="211"/>
      <c r="K4303" s="211"/>
      <c r="L4303" s="211"/>
      <c r="M4303" s="211"/>
      <c r="N4303" s="211"/>
      <c r="O4303" s="211"/>
      <c r="P4303" s="211"/>
    </row>
    <row r="4304" spans="1:16" x14ac:dyDescent="0.25">
      <c r="A4304" s="189" t="s">
        <v>10711</v>
      </c>
      <c r="B4304" s="189" t="s">
        <v>10768</v>
      </c>
      <c r="C4304" s="189" t="s">
        <v>358</v>
      </c>
      <c r="D4304" t="s">
        <v>391</v>
      </c>
      <c r="E4304" t="s">
        <v>392</v>
      </c>
      <c r="F4304" s="42" t="s">
        <v>118</v>
      </c>
      <c r="H4304" s="211"/>
      <c r="I4304" s="211"/>
      <c r="J4304" s="211"/>
      <c r="K4304" s="211"/>
      <c r="L4304" s="211"/>
      <c r="M4304" s="211"/>
      <c r="N4304" s="211"/>
      <c r="O4304" s="211"/>
      <c r="P4304" s="211"/>
    </row>
    <row r="4305" spans="1:16" x14ac:dyDescent="0.25">
      <c r="A4305" s="189" t="s">
        <v>10711</v>
      </c>
      <c r="B4305" s="189" t="s">
        <v>10769</v>
      </c>
      <c r="C4305" s="189" t="s">
        <v>358</v>
      </c>
      <c r="D4305" t="s">
        <v>537</v>
      </c>
      <c r="E4305" t="s">
        <v>538</v>
      </c>
      <c r="F4305" s="42" t="s">
        <v>118</v>
      </c>
      <c r="H4305" s="211"/>
      <c r="I4305" s="211"/>
      <c r="J4305" s="211"/>
      <c r="K4305" s="211"/>
      <c r="L4305" s="211"/>
      <c r="M4305" s="211"/>
      <c r="N4305" s="211"/>
      <c r="O4305" s="211"/>
      <c r="P4305" s="211"/>
    </row>
    <row r="4306" spans="1:16" x14ac:dyDescent="0.25">
      <c r="A4306" s="189" t="s">
        <v>10711</v>
      </c>
      <c r="B4306" s="189" t="s">
        <v>10770</v>
      </c>
      <c r="C4306" s="189" t="s">
        <v>358</v>
      </c>
      <c r="D4306" t="s">
        <v>387</v>
      </c>
      <c r="E4306" t="s">
        <v>388</v>
      </c>
      <c r="F4306" s="42" t="s">
        <v>118</v>
      </c>
      <c r="H4306" s="211"/>
      <c r="I4306" s="211"/>
      <c r="J4306" s="211"/>
      <c r="K4306" s="211"/>
      <c r="L4306" s="211"/>
      <c r="M4306" s="211"/>
      <c r="N4306" s="211"/>
      <c r="O4306" s="211"/>
      <c r="P4306" s="211"/>
    </row>
    <row r="4307" spans="1:16" x14ac:dyDescent="0.25">
      <c r="A4307" s="189" t="s">
        <v>10711</v>
      </c>
      <c r="B4307" s="189" t="s">
        <v>10771</v>
      </c>
      <c r="C4307" s="189" t="s">
        <v>358</v>
      </c>
      <c r="D4307" t="s">
        <v>415</v>
      </c>
      <c r="E4307" t="s">
        <v>416</v>
      </c>
      <c r="F4307" s="42" t="s">
        <v>118</v>
      </c>
      <c r="H4307" s="211"/>
      <c r="I4307" s="211"/>
      <c r="J4307" s="211"/>
      <c r="K4307" s="211"/>
      <c r="L4307" s="211"/>
      <c r="M4307" s="211"/>
      <c r="N4307" s="211"/>
      <c r="O4307" s="211"/>
      <c r="P4307" s="211"/>
    </row>
    <row r="4308" spans="1:16" x14ac:dyDescent="0.25">
      <c r="A4308" s="189" t="s">
        <v>10711</v>
      </c>
      <c r="B4308" s="189" t="s">
        <v>10772</v>
      </c>
      <c r="C4308" s="189" t="s">
        <v>358</v>
      </c>
      <c r="D4308" t="s">
        <v>387</v>
      </c>
      <c r="E4308" t="s">
        <v>388</v>
      </c>
      <c r="F4308" s="42" t="s">
        <v>118</v>
      </c>
      <c r="H4308" s="211"/>
      <c r="I4308" s="211"/>
      <c r="J4308" s="211"/>
      <c r="K4308" s="211"/>
      <c r="L4308" s="211"/>
      <c r="M4308" s="211"/>
      <c r="N4308" s="211"/>
      <c r="O4308" s="211"/>
      <c r="P4308" s="211"/>
    </row>
    <row r="4309" spans="1:16" x14ac:dyDescent="0.25">
      <c r="A4309" s="189" t="s">
        <v>10711</v>
      </c>
      <c r="B4309" s="189" t="s">
        <v>10773</v>
      </c>
      <c r="C4309" s="189" t="s">
        <v>358</v>
      </c>
      <c r="D4309" t="s">
        <v>387</v>
      </c>
      <c r="E4309" t="s">
        <v>388</v>
      </c>
      <c r="F4309" s="42" t="s">
        <v>118</v>
      </c>
      <c r="H4309" s="211"/>
      <c r="I4309" s="211"/>
      <c r="J4309" s="211"/>
      <c r="K4309" s="211"/>
      <c r="L4309" s="211"/>
      <c r="M4309" s="211"/>
      <c r="N4309" s="211"/>
      <c r="O4309" s="211"/>
      <c r="P4309" s="211"/>
    </row>
    <row r="4310" spans="1:16" x14ac:dyDescent="0.25">
      <c r="A4310" s="189" t="s">
        <v>10711</v>
      </c>
      <c r="B4310" s="189" t="s">
        <v>10774</v>
      </c>
      <c r="C4310" s="189" t="s">
        <v>358</v>
      </c>
      <c r="D4310" t="s">
        <v>411</v>
      </c>
      <c r="E4310" t="s">
        <v>412</v>
      </c>
      <c r="F4310" s="42" t="s">
        <v>118</v>
      </c>
      <c r="H4310" s="211"/>
      <c r="I4310" s="211"/>
      <c r="J4310" s="211"/>
      <c r="K4310" s="211"/>
      <c r="L4310" s="211"/>
      <c r="M4310" s="211"/>
      <c r="N4310" s="211"/>
      <c r="O4310" s="211"/>
      <c r="P4310" s="211"/>
    </row>
    <row r="4311" spans="1:16" x14ac:dyDescent="0.25">
      <c r="A4311" s="189" t="s">
        <v>10711</v>
      </c>
      <c r="B4311" s="189" t="s">
        <v>10775</v>
      </c>
      <c r="C4311" s="189" t="s">
        <v>358</v>
      </c>
      <c r="D4311" t="s">
        <v>383</v>
      </c>
      <c r="E4311" t="s">
        <v>384</v>
      </c>
      <c r="F4311" s="42" t="s">
        <v>118</v>
      </c>
      <c r="H4311" s="211"/>
      <c r="I4311" s="211"/>
      <c r="J4311" s="211"/>
      <c r="K4311" s="211"/>
      <c r="L4311" s="211"/>
      <c r="M4311" s="211"/>
      <c r="N4311" s="211"/>
      <c r="O4311" s="211"/>
      <c r="P4311" s="211"/>
    </row>
    <row r="4312" spans="1:16" x14ac:dyDescent="0.25">
      <c r="A4312" s="189" t="s">
        <v>10711</v>
      </c>
      <c r="B4312" s="189" t="s">
        <v>10776</v>
      </c>
      <c r="C4312" s="189" t="s">
        <v>358</v>
      </c>
      <c r="D4312" t="s">
        <v>296</v>
      </c>
      <c r="E4312" t="s">
        <v>336</v>
      </c>
      <c r="F4312" s="42" t="s">
        <v>150</v>
      </c>
      <c r="H4312" s="211"/>
      <c r="I4312" s="211"/>
      <c r="J4312" s="211"/>
      <c r="K4312" s="211"/>
      <c r="L4312" s="211"/>
      <c r="M4312" s="211"/>
      <c r="N4312" s="211"/>
      <c r="O4312" s="211"/>
      <c r="P4312" s="211"/>
    </row>
    <row r="4313" spans="1:16" x14ac:dyDescent="0.25">
      <c r="A4313" s="189" t="s">
        <v>10711</v>
      </c>
      <c r="B4313" s="189" t="s">
        <v>10777</v>
      </c>
      <c r="C4313" s="189" t="s">
        <v>358</v>
      </c>
      <c r="D4313" t="s">
        <v>296</v>
      </c>
      <c r="E4313" t="s">
        <v>336</v>
      </c>
      <c r="F4313" s="42" t="s">
        <v>150</v>
      </c>
      <c r="H4313" s="211"/>
      <c r="I4313" s="211"/>
      <c r="J4313" s="211"/>
      <c r="K4313" s="211"/>
      <c r="L4313" s="211"/>
      <c r="M4313" s="211"/>
      <c r="N4313" s="211"/>
      <c r="O4313" s="211"/>
      <c r="P4313" s="211"/>
    </row>
    <row r="4314" spans="1:16" x14ac:dyDescent="0.25">
      <c r="A4314" s="189" t="s">
        <v>10711</v>
      </c>
      <c r="B4314" s="189" t="s">
        <v>10778</v>
      </c>
      <c r="C4314" s="189" t="s">
        <v>358</v>
      </c>
      <c r="D4314" t="s">
        <v>3811</v>
      </c>
      <c r="E4314" t="s">
        <v>3815</v>
      </c>
      <c r="F4314" s="42" t="s">
        <v>118</v>
      </c>
      <c r="H4314" s="211"/>
      <c r="I4314" s="211"/>
      <c r="J4314" s="211"/>
      <c r="K4314" s="211"/>
      <c r="L4314" s="211"/>
      <c r="M4314" s="211"/>
      <c r="N4314" s="211"/>
      <c r="O4314" s="211"/>
      <c r="P4314" s="211"/>
    </row>
    <row r="4315" spans="1:16" x14ac:dyDescent="0.25">
      <c r="A4315" s="189" t="s">
        <v>10711</v>
      </c>
      <c r="B4315" s="189" t="s">
        <v>10779</v>
      </c>
      <c r="C4315" s="189" t="s">
        <v>358</v>
      </c>
      <c r="D4315" t="s">
        <v>415</v>
      </c>
      <c r="E4315" t="s">
        <v>416</v>
      </c>
      <c r="F4315" s="42" t="s">
        <v>118</v>
      </c>
      <c r="H4315" s="211"/>
      <c r="I4315" s="211"/>
      <c r="J4315" s="211"/>
      <c r="K4315" s="211"/>
      <c r="L4315" s="211"/>
      <c r="M4315" s="211"/>
      <c r="N4315" s="211"/>
      <c r="O4315" s="211"/>
      <c r="P4315" s="211"/>
    </row>
    <row r="4316" spans="1:16" x14ac:dyDescent="0.25">
      <c r="A4316" s="189" t="s">
        <v>10711</v>
      </c>
      <c r="B4316" s="189" t="s">
        <v>10780</v>
      </c>
      <c r="C4316" s="189" t="s">
        <v>358</v>
      </c>
      <c r="D4316" t="s">
        <v>394</v>
      </c>
      <c r="E4316" t="s">
        <v>395</v>
      </c>
      <c r="F4316" s="42" t="s">
        <v>118</v>
      </c>
      <c r="H4316" s="211"/>
      <c r="I4316" s="211"/>
      <c r="J4316" s="211"/>
      <c r="K4316" s="211"/>
      <c r="L4316" s="211"/>
      <c r="M4316" s="211"/>
      <c r="N4316" s="211"/>
      <c r="O4316" s="211"/>
      <c r="P4316" s="211"/>
    </row>
    <row r="4317" spans="1:16" x14ac:dyDescent="0.25">
      <c r="A4317" s="189" t="s">
        <v>10711</v>
      </c>
      <c r="B4317" s="189" t="s">
        <v>10781</v>
      </c>
      <c r="C4317" s="189" t="s">
        <v>358</v>
      </c>
      <c r="D4317" t="s">
        <v>396</v>
      </c>
      <c r="E4317" t="s">
        <v>397</v>
      </c>
      <c r="F4317" s="42" t="s">
        <v>118</v>
      </c>
      <c r="H4317" s="211"/>
      <c r="I4317" s="211"/>
      <c r="J4317" s="211"/>
      <c r="K4317" s="211"/>
      <c r="L4317" s="211"/>
      <c r="M4317" s="211"/>
      <c r="N4317" s="211"/>
      <c r="O4317" s="211"/>
      <c r="P4317" s="211"/>
    </row>
    <row r="4318" spans="1:16" x14ac:dyDescent="0.25">
      <c r="A4318" s="189" t="s">
        <v>10711</v>
      </c>
      <c r="B4318" s="189" t="s">
        <v>10782</v>
      </c>
      <c r="C4318" s="189" t="s">
        <v>358</v>
      </c>
      <c r="D4318" t="s">
        <v>296</v>
      </c>
      <c r="E4318" t="s">
        <v>336</v>
      </c>
      <c r="F4318" s="42" t="s">
        <v>150</v>
      </c>
      <c r="H4318" s="211"/>
      <c r="I4318" s="211"/>
      <c r="J4318" s="211"/>
      <c r="K4318" s="211"/>
      <c r="L4318" s="211"/>
      <c r="M4318" s="211"/>
      <c r="N4318" s="211"/>
      <c r="O4318" s="211"/>
      <c r="P4318" s="211"/>
    </row>
    <row r="4319" spans="1:16" x14ac:dyDescent="0.25">
      <c r="A4319" s="189" t="s">
        <v>10711</v>
      </c>
      <c r="B4319" s="189" t="s">
        <v>10783</v>
      </c>
      <c r="C4319" s="189" t="s">
        <v>358</v>
      </c>
      <c r="D4319" t="s">
        <v>400</v>
      </c>
      <c r="E4319" t="s">
        <v>401</v>
      </c>
      <c r="F4319" s="42" t="s">
        <v>118</v>
      </c>
      <c r="H4319" s="211"/>
      <c r="I4319" s="211"/>
      <c r="J4319" s="211"/>
      <c r="K4319" s="211"/>
      <c r="L4319" s="211"/>
      <c r="M4319" s="211"/>
      <c r="N4319" s="211"/>
      <c r="O4319" s="211"/>
      <c r="P4319" s="211"/>
    </row>
    <row r="4320" spans="1:16" x14ac:dyDescent="0.25">
      <c r="A4320" s="189" t="s">
        <v>10711</v>
      </c>
      <c r="B4320" s="189" t="s">
        <v>10784</v>
      </c>
      <c r="C4320" s="189" t="s">
        <v>358</v>
      </c>
      <c r="D4320" t="s">
        <v>415</v>
      </c>
      <c r="E4320" t="s">
        <v>416</v>
      </c>
      <c r="F4320" s="42" t="s">
        <v>118</v>
      </c>
      <c r="H4320" s="211"/>
      <c r="I4320" s="211"/>
      <c r="J4320" s="211"/>
      <c r="K4320" s="211"/>
      <c r="L4320" s="211"/>
      <c r="M4320" s="211"/>
      <c r="N4320" s="211"/>
      <c r="O4320" s="211"/>
      <c r="P4320" s="211"/>
    </row>
    <row r="4321" spans="1:16" x14ac:dyDescent="0.25">
      <c r="A4321" s="189" t="s">
        <v>10711</v>
      </c>
      <c r="B4321" s="189" t="s">
        <v>10785</v>
      </c>
      <c r="C4321" s="189" t="s">
        <v>358</v>
      </c>
      <c r="D4321" t="s">
        <v>415</v>
      </c>
      <c r="E4321" t="s">
        <v>416</v>
      </c>
      <c r="F4321" s="42" t="s">
        <v>118</v>
      </c>
      <c r="H4321" s="211"/>
      <c r="I4321" s="211"/>
      <c r="J4321" s="211"/>
      <c r="K4321" s="211"/>
      <c r="L4321" s="211"/>
      <c r="M4321" s="211"/>
      <c r="N4321" s="211"/>
      <c r="O4321" s="211"/>
      <c r="P4321" s="211"/>
    </row>
    <row r="4322" spans="1:16" x14ac:dyDescent="0.25">
      <c r="A4322" s="189" t="s">
        <v>10711</v>
      </c>
      <c r="B4322" s="189" t="s">
        <v>10786</v>
      </c>
      <c r="C4322" s="189" t="s">
        <v>358</v>
      </c>
      <c r="D4322" t="s">
        <v>415</v>
      </c>
      <c r="E4322" t="s">
        <v>416</v>
      </c>
      <c r="F4322" s="42" t="s">
        <v>118</v>
      </c>
      <c r="H4322" s="211"/>
      <c r="I4322" s="211"/>
      <c r="J4322" s="211"/>
      <c r="K4322" s="211"/>
      <c r="L4322" s="211"/>
      <c r="M4322" s="211"/>
      <c r="N4322" s="211"/>
      <c r="O4322" s="211"/>
      <c r="P4322" s="211"/>
    </row>
    <row r="4323" spans="1:16" x14ac:dyDescent="0.25">
      <c r="A4323" s="189" t="s">
        <v>10711</v>
      </c>
      <c r="B4323" s="189" t="s">
        <v>10787</v>
      </c>
      <c r="C4323" s="189" t="s">
        <v>358</v>
      </c>
      <c r="D4323" t="s">
        <v>383</v>
      </c>
      <c r="E4323" t="s">
        <v>384</v>
      </c>
      <c r="F4323" s="42" t="s">
        <v>118</v>
      </c>
      <c r="H4323" s="211"/>
      <c r="I4323" s="211"/>
      <c r="J4323" s="211"/>
      <c r="K4323" s="211"/>
      <c r="L4323" s="211"/>
      <c r="M4323" s="211"/>
      <c r="N4323" s="211"/>
      <c r="O4323" s="211"/>
      <c r="P4323" s="211"/>
    </row>
    <row r="4324" spans="1:16" x14ac:dyDescent="0.25">
      <c r="A4324" s="189" t="s">
        <v>10711</v>
      </c>
      <c r="B4324" s="189" t="s">
        <v>10788</v>
      </c>
      <c r="C4324" s="189" t="s">
        <v>358</v>
      </c>
      <c r="D4324" t="s">
        <v>537</v>
      </c>
      <c r="E4324" t="s">
        <v>538</v>
      </c>
      <c r="F4324" s="42" t="s">
        <v>118</v>
      </c>
      <c r="H4324" s="211"/>
      <c r="I4324" s="211"/>
      <c r="J4324" s="211"/>
      <c r="K4324" s="211"/>
      <c r="L4324" s="211"/>
      <c r="M4324" s="211"/>
      <c r="N4324" s="211"/>
      <c r="O4324" s="211"/>
      <c r="P4324" s="211"/>
    </row>
    <row r="4325" spans="1:16" x14ac:dyDescent="0.25">
      <c r="A4325" s="189" t="s">
        <v>10711</v>
      </c>
      <c r="B4325" s="189" t="s">
        <v>10789</v>
      </c>
      <c r="C4325" s="189" t="s">
        <v>358</v>
      </c>
      <c r="D4325" t="s">
        <v>387</v>
      </c>
      <c r="E4325" t="s">
        <v>388</v>
      </c>
      <c r="F4325" s="42" t="s">
        <v>118</v>
      </c>
      <c r="H4325" s="211"/>
      <c r="I4325" s="211"/>
      <c r="J4325" s="211"/>
      <c r="K4325" s="211"/>
      <c r="L4325" s="211"/>
      <c r="M4325" s="211"/>
      <c r="N4325" s="211"/>
      <c r="O4325" s="211"/>
      <c r="P4325" s="211"/>
    </row>
    <row r="4326" spans="1:16" x14ac:dyDescent="0.25">
      <c r="A4326" s="189" t="s">
        <v>10711</v>
      </c>
      <c r="B4326" s="189" t="s">
        <v>10790</v>
      </c>
      <c r="C4326" s="189" t="s">
        <v>358</v>
      </c>
      <c r="D4326" t="s">
        <v>387</v>
      </c>
      <c r="E4326" t="s">
        <v>388</v>
      </c>
      <c r="F4326" s="42" t="s">
        <v>118</v>
      </c>
      <c r="H4326" s="211"/>
      <c r="I4326" s="211"/>
      <c r="J4326" s="211"/>
      <c r="K4326" s="211"/>
      <c r="L4326" s="211"/>
      <c r="M4326" s="211"/>
      <c r="N4326" s="211"/>
      <c r="O4326" s="211"/>
      <c r="P4326" s="211"/>
    </row>
    <row r="4327" spans="1:16" x14ac:dyDescent="0.25">
      <c r="A4327" s="189" t="s">
        <v>10711</v>
      </c>
      <c r="B4327" s="189" t="s">
        <v>10791</v>
      </c>
      <c r="C4327" s="189" t="s">
        <v>358</v>
      </c>
      <c r="D4327" t="s">
        <v>387</v>
      </c>
      <c r="E4327" t="s">
        <v>388</v>
      </c>
      <c r="F4327" s="42" t="s">
        <v>118</v>
      </c>
      <c r="H4327" s="211"/>
      <c r="I4327" s="211"/>
      <c r="J4327" s="211"/>
      <c r="K4327" s="211"/>
      <c r="L4327" s="211"/>
      <c r="M4327" s="211"/>
      <c r="N4327" s="211"/>
      <c r="O4327" s="211"/>
      <c r="P4327" s="211"/>
    </row>
    <row r="4328" spans="1:16" x14ac:dyDescent="0.25">
      <c r="A4328" s="189" t="s">
        <v>10711</v>
      </c>
      <c r="B4328" s="189" t="s">
        <v>10792</v>
      </c>
      <c r="C4328" s="189" t="s">
        <v>358</v>
      </c>
      <c r="D4328" t="s">
        <v>415</v>
      </c>
      <c r="E4328" t="s">
        <v>416</v>
      </c>
      <c r="F4328" s="42" t="s">
        <v>118</v>
      </c>
      <c r="H4328" s="211"/>
      <c r="I4328" s="211"/>
      <c r="J4328" s="211"/>
      <c r="K4328" s="211"/>
      <c r="L4328" s="211"/>
      <c r="M4328" s="211"/>
      <c r="N4328" s="211"/>
      <c r="O4328" s="211"/>
      <c r="P4328" s="211"/>
    </row>
    <row r="4329" spans="1:16" x14ac:dyDescent="0.25">
      <c r="A4329" s="189" t="s">
        <v>10711</v>
      </c>
      <c r="B4329" s="189" t="s">
        <v>10793</v>
      </c>
      <c r="C4329" s="189" t="s">
        <v>358</v>
      </c>
      <c r="D4329" t="s">
        <v>3811</v>
      </c>
      <c r="E4329" t="s">
        <v>3815</v>
      </c>
      <c r="F4329" s="42" t="s">
        <v>118</v>
      </c>
      <c r="H4329" s="211"/>
      <c r="I4329" s="211"/>
      <c r="J4329" s="211"/>
      <c r="K4329" s="211"/>
      <c r="L4329" s="211"/>
      <c r="M4329" s="211"/>
      <c r="N4329" s="211"/>
      <c r="O4329" s="211"/>
      <c r="P4329" s="211"/>
    </row>
    <row r="4330" spans="1:16" x14ac:dyDescent="0.25">
      <c r="A4330" s="189" t="s">
        <v>10711</v>
      </c>
      <c r="B4330" s="189" t="s">
        <v>10794</v>
      </c>
      <c r="C4330" s="189" t="s">
        <v>358</v>
      </c>
      <c r="D4330" t="s">
        <v>3811</v>
      </c>
      <c r="E4330" t="s">
        <v>3815</v>
      </c>
      <c r="F4330" s="42" t="s">
        <v>118</v>
      </c>
      <c r="H4330" s="211"/>
      <c r="I4330" s="211"/>
      <c r="J4330" s="211"/>
      <c r="K4330" s="211"/>
      <c r="L4330" s="211"/>
      <c r="M4330" s="211"/>
      <c r="N4330" s="211"/>
      <c r="O4330" s="211"/>
      <c r="P4330" s="211"/>
    </row>
    <row r="4331" spans="1:16" x14ac:dyDescent="0.25">
      <c r="A4331" s="189" t="s">
        <v>10711</v>
      </c>
      <c r="B4331" s="189" t="s">
        <v>10795</v>
      </c>
      <c r="C4331" s="189" t="s">
        <v>358</v>
      </c>
      <c r="D4331" t="s">
        <v>3811</v>
      </c>
      <c r="E4331" t="s">
        <v>3815</v>
      </c>
      <c r="F4331" s="42" t="s">
        <v>118</v>
      </c>
      <c r="H4331" s="211"/>
      <c r="I4331" s="211"/>
      <c r="J4331" s="211"/>
      <c r="K4331" s="211"/>
      <c r="L4331" s="211"/>
      <c r="M4331" s="211"/>
      <c r="N4331" s="211"/>
      <c r="O4331" s="211"/>
      <c r="P4331" s="211"/>
    </row>
    <row r="4332" spans="1:16" x14ac:dyDescent="0.25">
      <c r="A4332" s="189" t="s">
        <v>10796</v>
      </c>
      <c r="B4332" s="189" t="s">
        <v>10797</v>
      </c>
      <c r="C4332" s="189" t="s">
        <v>358</v>
      </c>
      <c r="D4332" t="s">
        <v>294</v>
      </c>
      <c r="E4332" t="s">
        <v>298</v>
      </c>
      <c r="F4332" s="42" t="s">
        <v>360</v>
      </c>
      <c r="H4332" s="211"/>
      <c r="I4332" s="211"/>
      <c r="J4332" s="211"/>
      <c r="K4332" s="211"/>
      <c r="L4332" s="211"/>
      <c r="M4332" s="211"/>
      <c r="N4332" s="211"/>
      <c r="O4332" s="211"/>
      <c r="P4332" s="211"/>
    </row>
    <row r="4333" spans="1:16" x14ac:dyDescent="0.25">
      <c r="A4333" s="189" t="s">
        <v>10796</v>
      </c>
      <c r="B4333" s="189" t="s">
        <v>10798</v>
      </c>
      <c r="C4333" s="189" t="s">
        <v>358</v>
      </c>
      <c r="D4333" t="s">
        <v>294</v>
      </c>
      <c r="E4333" t="s">
        <v>298</v>
      </c>
      <c r="F4333" s="42" t="s">
        <v>360</v>
      </c>
      <c r="H4333" s="211"/>
      <c r="I4333" s="211"/>
      <c r="J4333" s="211"/>
      <c r="K4333" s="211"/>
      <c r="L4333" s="211"/>
      <c r="M4333" s="211"/>
      <c r="N4333" s="211"/>
      <c r="O4333" s="211"/>
      <c r="P4333" s="211"/>
    </row>
    <row r="4334" spans="1:16" x14ac:dyDescent="0.25">
      <c r="A4334" s="189" t="s">
        <v>10796</v>
      </c>
      <c r="B4334" s="189" t="s">
        <v>10799</v>
      </c>
      <c r="C4334" s="189" t="s">
        <v>358</v>
      </c>
      <c r="D4334" t="s">
        <v>294</v>
      </c>
      <c r="E4334" t="s">
        <v>298</v>
      </c>
      <c r="F4334" s="42" t="s">
        <v>360</v>
      </c>
      <c r="H4334" s="211"/>
      <c r="I4334" s="211"/>
      <c r="J4334" s="211"/>
      <c r="K4334" s="211"/>
      <c r="L4334" s="211"/>
      <c r="M4334" s="211"/>
      <c r="N4334" s="211"/>
      <c r="O4334" s="211"/>
      <c r="P4334" s="211"/>
    </row>
    <row r="4335" spans="1:16" x14ac:dyDescent="0.25">
      <c r="A4335" s="189" t="s">
        <v>10796</v>
      </c>
      <c r="B4335" s="189" t="s">
        <v>10800</v>
      </c>
      <c r="C4335" s="189" t="s">
        <v>358</v>
      </c>
      <c r="D4335" t="s">
        <v>294</v>
      </c>
      <c r="E4335" t="s">
        <v>298</v>
      </c>
      <c r="F4335" s="42" t="s">
        <v>360</v>
      </c>
      <c r="H4335" s="211"/>
      <c r="I4335" s="211"/>
      <c r="J4335" s="211"/>
      <c r="K4335" s="211"/>
      <c r="L4335" s="211"/>
      <c r="M4335" s="211"/>
      <c r="N4335" s="211"/>
      <c r="O4335" s="211"/>
      <c r="P4335" s="211"/>
    </row>
    <row r="4336" spans="1:16" x14ac:dyDescent="0.25">
      <c r="A4336" s="189" t="s">
        <v>10796</v>
      </c>
      <c r="B4336" s="189" t="s">
        <v>10801</v>
      </c>
      <c r="C4336" s="189" t="s">
        <v>358</v>
      </c>
      <c r="D4336" t="s">
        <v>294</v>
      </c>
      <c r="E4336" t="s">
        <v>298</v>
      </c>
      <c r="F4336" s="42" t="s">
        <v>360</v>
      </c>
      <c r="H4336" s="211"/>
      <c r="I4336" s="211"/>
      <c r="J4336" s="211"/>
      <c r="K4336" s="211"/>
      <c r="L4336" s="211"/>
      <c r="M4336" s="211"/>
      <c r="N4336" s="211"/>
      <c r="O4336" s="211"/>
      <c r="P4336" s="211"/>
    </row>
    <row r="4337" spans="1:16" x14ac:dyDescent="0.25">
      <c r="A4337" s="189" t="s">
        <v>10796</v>
      </c>
      <c r="B4337" s="189" t="s">
        <v>10802</v>
      </c>
      <c r="C4337" s="189" t="s">
        <v>358</v>
      </c>
      <c r="D4337" t="s">
        <v>294</v>
      </c>
      <c r="E4337" t="s">
        <v>298</v>
      </c>
      <c r="F4337" s="42" t="s">
        <v>360</v>
      </c>
      <c r="H4337" s="211"/>
      <c r="I4337" s="211"/>
      <c r="J4337" s="211"/>
      <c r="K4337" s="211"/>
      <c r="L4337" s="211"/>
      <c r="M4337" s="211"/>
      <c r="N4337" s="211"/>
      <c r="O4337" s="211"/>
      <c r="P4337" s="211"/>
    </row>
    <row r="4338" spans="1:16" x14ac:dyDescent="0.25">
      <c r="A4338" s="189" t="s">
        <v>10796</v>
      </c>
      <c r="B4338" s="189" t="s">
        <v>10803</v>
      </c>
      <c r="C4338" s="189" t="s">
        <v>358</v>
      </c>
      <c r="D4338" t="s">
        <v>294</v>
      </c>
      <c r="E4338" t="s">
        <v>298</v>
      </c>
      <c r="F4338" s="42" t="s">
        <v>150</v>
      </c>
      <c r="H4338" s="211"/>
      <c r="I4338" s="211"/>
      <c r="J4338" s="211"/>
      <c r="K4338" s="211"/>
      <c r="L4338" s="211"/>
      <c r="M4338" s="211"/>
      <c r="N4338" s="211"/>
      <c r="O4338" s="211"/>
      <c r="P4338" s="211"/>
    </row>
    <row r="4339" spans="1:16" x14ac:dyDescent="0.25">
      <c r="A4339" s="189" t="s">
        <v>10796</v>
      </c>
      <c r="B4339" s="189" t="s">
        <v>10804</v>
      </c>
      <c r="C4339" s="189" t="s">
        <v>358</v>
      </c>
      <c r="D4339" t="s">
        <v>6093</v>
      </c>
      <c r="E4339" t="s">
        <v>6094</v>
      </c>
      <c r="F4339" s="42" t="s">
        <v>150</v>
      </c>
      <c r="H4339" s="211"/>
      <c r="I4339" s="211"/>
      <c r="J4339" s="211"/>
      <c r="K4339" s="211"/>
      <c r="L4339" s="211"/>
      <c r="M4339" s="211"/>
      <c r="N4339" s="211"/>
      <c r="O4339" s="211"/>
      <c r="P4339" s="211"/>
    </row>
    <row r="4340" spans="1:16" x14ac:dyDescent="0.25">
      <c r="A4340" s="189" t="s">
        <v>10796</v>
      </c>
      <c r="B4340" s="189" t="s">
        <v>10805</v>
      </c>
      <c r="C4340" s="189" t="s">
        <v>358</v>
      </c>
      <c r="D4340" t="s">
        <v>6093</v>
      </c>
      <c r="E4340" t="s">
        <v>6094</v>
      </c>
      <c r="F4340" s="42" t="s">
        <v>150</v>
      </c>
      <c r="H4340" s="211"/>
      <c r="I4340" s="211"/>
      <c r="J4340" s="211"/>
      <c r="K4340" s="211"/>
      <c r="L4340" s="211"/>
      <c r="M4340" s="211"/>
      <c r="N4340" s="211"/>
      <c r="O4340" s="211"/>
      <c r="P4340" s="211"/>
    </row>
    <row r="4341" spans="1:16" x14ac:dyDescent="0.25">
      <c r="A4341" s="189" t="s">
        <v>10796</v>
      </c>
      <c r="B4341" s="189" t="s">
        <v>10806</v>
      </c>
      <c r="C4341" s="189" t="s">
        <v>358</v>
      </c>
      <c r="D4341" t="s">
        <v>328</v>
      </c>
      <c r="E4341" t="s">
        <v>329</v>
      </c>
      <c r="F4341" s="42" t="s">
        <v>360</v>
      </c>
      <c r="H4341" s="211"/>
      <c r="I4341" s="211"/>
      <c r="J4341" s="211"/>
      <c r="K4341" s="211"/>
      <c r="L4341" s="211"/>
      <c r="M4341" s="211"/>
      <c r="N4341" s="211"/>
      <c r="O4341" s="211"/>
      <c r="P4341" s="211"/>
    </row>
    <row r="4342" spans="1:16" x14ac:dyDescent="0.25">
      <c r="A4342" s="189" t="s">
        <v>10796</v>
      </c>
      <c r="B4342" s="189" t="s">
        <v>10807</v>
      </c>
      <c r="C4342" s="189" t="s">
        <v>358</v>
      </c>
      <c r="D4342" t="s">
        <v>337</v>
      </c>
      <c r="E4342" t="s">
        <v>338</v>
      </c>
      <c r="F4342" s="42" t="s">
        <v>360</v>
      </c>
      <c r="H4342" s="211"/>
      <c r="I4342" s="211"/>
      <c r="J4342" s="211"/>
      <c r="K4342" s="211"/>
      <c r="L4342" s="211"/>
      <c r="M4342" s="211"/>
      <c r="N4342" s="211"/>
      <c r="O4342" s="211"/>
      <c r="P4342" s="211"/>
    </row>
    <row r="4343" spans="1:16" x14ac:dyDescent="0.25">
      <c r="A4343" s="189" t="s">
        <v>10796</v>
      </c>
      <c r="B4343" s="189" t="s">
        <v>10808</v>
      </c>
      <c r="C4343" s="189" t="s">
        <v>358</v>
      </c>
      <c r="D4343" t="s">
        <v>328</v>
      </c>
      <c r="E4343" t="s">
        <v>329</v>
      </c>
      <c r="F4343" s="42" t="s">
        <v>360</v>
      </c>
      <c r="H4343" s="211"/>
      <c r="I4343" s="211"/>
      <c r="J4343" s="211"/>
      <c r="K4343" s="211"/>
      <c r="L4343" s="211"/>
      <c r="M4343" s="211"/>
      <c r="N4343" s="211"/>
      <c r="O4343" s="211"/>
      <c r="P4343" s="211"/>
    </row>
    <row r="4344" spans="1:16" x14ac:dyDescent="0.25">
      <c r="A4344" s="189" t="s">
        <v>10796</v>
      </c>
      <c r="B4344" s="189" t="s">
        <v>10809</v>
      </c>
      <c r="C4344" s="189" t="s">
        <v>358</v>
      </c>
      <c r="D4344" t="s">
        <v>328</v>
      </c>
      <c r="E4344" t="s">
        <v>329</v>
      </c>
      <c r="F4344" s="42" t="s">
        <v>360</v>
      </c>
      <c r="H4344" s="211"/>
      <c r="I4344" s="211"/>
      <c r="J4344" s="211"/>
      <c r="K4344" s="211"/>
      <c r="L4344" s="211"/>
      <c r="M4344" s="211"/>
      <c r="N4344" s="211"/>
      <c r="O4344" s="211"/>
      <c r="P4344" s="211"/>
    </row>
    <row r="4345" spans="1:16" x14ac:dyDescent="0.25">
      <c r="A4345" s="189" t="s">
        <v>10796</v>
      </c>
      <c r="B4345" s="189" t="s">
        <v>10810</v>
      </c>
      <c r="C4345" s="189" t="s">
        <v>358</v>
      </c>
      <c r="D4345" t="s">
        <v>328</v>
      </c>
      <c r="E4345" t="s">
        <v>329</v>
      </c>
      <c r="F4345" s="42" t="s">
        <v>360</v>
      </c>
      <c r="H4345" s="211"/>
      <c r="I4345" s="211"/>
      <c r="J4345" s="211"/>
      <c r="K4345" s="211"/>
      <c r="L4345" s="211"/>
      <c r="M4345" s="211"/>
      <c r="N4345" s="211"/>
      <c r="O4345" s="211"/>
      <c r="P4345" s="211"/>
    </row>
    <row r="4346" spans="1:16" x14ac:dyDescent="0.25">
      <c r="A4346" s="189" t="s">
        <v>10796</v>
      </c>
      <c r="B4346" s="189" t="s">
        <v>10811</v>
      </c>
      <c r="C4346" s="189" t="s">
        <v>358</v>
      </c>
      <c r="D4346" t="s">
        <v>328</v>
      </c>
      <c r="E4346" t="s">
        <v>329</v>
      </c>
      <c r="F4346" s="42" t="s">
        <v>360</v>
      </c>
      <c r="H4346" s="211"/>
      <c r="I4346" s="211"/>
      <c r="J4346" s="211"/>
      <c r="K4346" s="211"/>
      <c r="L4346" s="211"/>
      <c r="M4346" s="211"/>
      <c r="N4346" s="211"/>
      <c r="O4346" s="211"/>
      <c r="P4346" s="211"/>
    </row>
    <row r="4347" spans="1:16" x14ac:dyDescent="0.25">
      <c r="A4347" s="189" t="s">
        <v>10796</v>
      </c>
      <c r="B4347" s="189" t="s">
        <v>10812</v>
      </c>
      <c r="C4347" s="189" t="s">
        <v>358</v>
      </c>
      <c r="D4347" t="s">
        <v>328</v>
      </c>
      <c r="E4347" t="s">
        <v>329</v>
      </c>
      <c r="F4347" s="42" t="s">
        <v>360</v>
      </c>
      <c r="H4347" s="211"/>
      <c r="I4347" s="211"/>
      <c r="J4347" s="211"/>
      <c r="K4347" s="211"/>
      <c r="L4347" s="211"/>
      <c r="M4347" s="211"/>
      <c r="N4347" s="211"/>
      <c r="O4347" s="211"/>
      <c r="P4347" s="211"/>
    </row>
    <row r="4348" spans="1:16" x14ac:dyDescent="0.25">
      <c r="A4348" s="189" t="s">
        <v>10796</v>
      </c>
      <c r="B4348" s="189" t="s">
        <v>10813</v>
      </c>
      <c r="C4348" s="189" t="s">
        <v>358</v>
      </c>
      <c r="D4348" t="s">
        <v>328</v>
      </c>
      <c r="E4348" t="s">
        <v>329</v>
      </c>
      <c r="F4348" s="42" t="s">
        <v>360</v>
      </c>
      <c r="H4348" s="211"/>
      <c r="I4348" s="211"/>
      <c r="J4348" s="211"/>
      <c r="K4348" s="211"/>
      <c r="L4348" s="211"/>
      <c r="M4348" s="211"/>
      <c r="N4348" s="211"/>
      <c r="O4348" s="211"/>
      <c r="P4348" s="211"/>
    </row>
    <row r="4349" spans="1:16" x14ac:dyDescent="0.25">
      <c r="A4349" s="189" t="s">
        <v>10796</v>
      </c>
      <c r="B4349" s="189" t="s">
        <v>10814</v>
      </c>
      <c r="C4349" s="189" t="s">
        <v>358</v>
      </c>
      <c r="D4349" t="s">
        <v>328</v>
      </c>
      <c r="E4349" t="s">
        <v>329</v>
      </c>
      <c r="F4349" s="42" t="s">
        <v>360</v>
      </c>
      <c r="H4349" s="211"/>
      <c r="I4349" s="211"/>
      <c r="J4349" s="211"/>
      <c r="K4349" s="211"/>
      <c r="L4349" s="211"/>
      <c r="M4349" s="211"/>
      <c r="N4349" s="211"/>
      <c r="O4349" s="211"/>
      <c r="P4349" s="211"/>
    </row>
    <row r="4350" spans="1:16" x14ac:dyDescent="0.25">
      <c r="A4350" s="189" t="s">
        <v>10796</v>
      </c>
      <c r="B4350" s="189" t="s">
        <v>10815</v>
      </c>
      <c r="C4350" s="189" t="s">
        <v>358</v>
      </c>
      <c r="D4350" t="s">
        <v>328</v>
      </c>
      <c r="E4350" t="s">
        <v>329</v>
      </c>
      <c r="F4350" s="42" t="s">
        <v>360</v>
      </c>
      <c r="H4350" s="211"/>
      <c r="I4350" s="211"/>
      <c r="J4350" s="211"/>
      <c r="K4350" s="211"/>
      <c r="L4350" s="211"/>
      <c r="M4350" s="211"/>
      <c r="N4350" s="211"/>
      <c r="O4350" s="211"/>
      <c r="P4350" s="211"/>
    </row>
    <row r="4351" spans="1:16" x14ac:dyDescent="0.25">
      <c r="A4351" s="189" t="s">
        <v>10796</v>
      </c>
      <c r="B4351" s="189" t="s">
        <v>10816</v>
      </c>
      <c r="C4351" s="189" t="s">
        <v>358</v>
      </c>
      <c r="D4351" t="s">
        <v>328</v>
      </c>
      <c r="E4351" t="s">
        <v>329</v>
      </c>
      <c r="F4351" s="42" t="s">
        <v>360</v>
      </c>
      <c r="H4351" s="211"/>
      <c r="I4351" s="211"/>
      <c r="J4351" s="211"/>
      <c r="K4351" s="211"/>
      <c r="L4351" s="211"/>
      <c r="M4351" s="211"/>
      <c r="N4351" s="211"/>
      <c r="O4351" s="211"/>
      <c r="P4351" s="211"/>
    </row>
    <row r="4352" spans="1:16" x14ac:dyDescent="0.25">
      <c r="A4352" s="189" t="s">
        <v>10796</v>
      </c>
      <c r="B4352" s="189" t="s">
        <v>10817</v>
      </c>
      <c r="C4352" s="189" t="s">
        <v>358</v>
      </c>
      <c r="D4352" t="s">
        <v>328</v>
      </c>
      <c r="E4352" t="s">
        <v>329</v>
      </c>
      <c r="F4352" s="42" t="s">
        <v>150</v>
      </c>
      <c r="H4352" s="211"/>
      <c r="I4352" s="211"/>
      <c r="J4352" s="211"/>
      <c r="K4352" s="211"/>
      <c r="L4352" s="211"/>
      <c r="M4352" s="211"/>
      <c r="N4352" s="211"/>
      <c r="O4352" s="211"/>
      <c r="P4352" s="211"/>
    </row>
    <row r="4353" spans="1:16" x14ac:dyDescent="0.25">
      <c r="A4353" s="189" t="s">
        <v>10796</v>
      </c>
      <c r="B4353" s="189" t="s">
        <v>10818</v>
      </c>
      <c r="C4353" s="189" t="s">
        <v>358</v>
      </c>
      <c r="D4353" t="s">
        <v>328</v>
      </c>
      <c r="E4353" t="s">
        <v>329</v>
      </c>
      <c r="F4353" s="42" t="s">
        <v>150</v>
      </c>
      <c r="H4353" s="211"/>
      <c r="I4353" s="211"/>
      <c r="J4353" s="211"/>
      <c r="K4353" s="211"/>
      <c r="L4353" s="211"/>
      <c r="M4353" s="211"/>
      <c r="N4353" s="211"/>
      <c r="O4353" s="211"/>
      <c r="P4353" s="211"/>
    </row>
    <row r="4354" spans="1:16" x14ac:dyDescent="0.25">
      <c r="A4354" s="189" t="s">
        <v>10796</v>
      </c>
      <c r="B4354" s="189" t="s">
        <v>10819</v>
      </c>
      <c r="C4354" s="189" t="s">
        <v>358</v>
      </c>
      <c r="D4354" t="s">
        <v>328</v>
      </c>
      <c r="E4354" t="s">
        <v>329</v>
      </c>
      <c r="F4354" s="42" t="s">
        <v>150</v>
      </c>
      <c r="H4354" s="211"/>
      <c r="I4354" s="211"/>
      <c r="J4354" s="211"/>
      <c r="K4354" s="211"/>
      <c r="L4354" s="211"/>
      <c r="M4354" s="211"/>
      <c r="N4354" s="211"/>
      <c r="O4354" s="211"/>
      <c r="P4354" s="211"/>
    </row>
    <row r="4355" spans="1:16" x14ac:dyDescent="0.25">
      <c r="A4355" s="189" t="s">
        <v>10796</v>
      </c>
      <c r="B4355" s="189" t="s">
        <v>10820</v>
      </c>
      <c r="C4355" s="189" t="s">
        <v>358</v>
      </c>
      <c r="D4355" t="s">
        <v>328</v>
      </c>
      <c r="E4355" t="s">
        <v>329</v>
      </c>
      <c r="F4355" s="42" t="s">
        <v>150</v>
      </c>
      <c r="H4355" s="211"/>
      <c r="I4355" s="211"/>
      <c r="J4355" s="211"/>
      <c r="K4355" s="211"/>
      <c r="L4355" s="211"/>
      <c r="M4355" s="211"/>
      <c r="N4355" s="211"/>
      <c r="O4355" s="211"/>
      <c r="P4355" s="211"/>
    </row>
    <row r="4356" spans="1:16" x14ac:dyDescent="0.25">
      <c r="A4356" s="189" t="s">
        <v>10796</v>
      </c>
      <c r="B4356" s="189" t="s">
        <v>10821</v>
      </c>
      <c r="C4356" s="189" t="s">
        <v>358</v>
      </c>
      <c r="D4356" t="s">
        <v>328</v>
      </c>
      <c r="E4356" t="s">
        <v>329</v>
      </c>
      <c r="F4356" s="42" t="s">
        <v>150</v>
      </c>
      <c r="H4356" s="211"/>
      <c r="I4356" s="211"/>
      <c r="J4356" s="211"/>
      <c r="K4356" s="211"/>
      <c r="L4356" s="211"/>
      <c r="M4356" s="211"/>
      <c r="N4356" s="211"/>
      <c r="O4356" s="211"/>
      <c r="P4356" s="211"/>
    </row>
    <row r="4357" spans="1:16" x14ac:dyDescent="0.25">
      <c r="A4357" s="189" t="s">
        <v>10796</v>
      </c>
      <c r="B4357" s="189" t="s">
        <v>10822</v>
      </c>
      <c r="C4357" s="189" t="s">
        <v>358</v>
      </c>
      <c r="D4357" t="s">
        <v>328</v>
      </c>
      <c r="E4357" t="s">
        <v>329</v>
      </c>
      <c r="F4357" s="42" t="s">
        <v>150</v>
      </c>
      <c r="H4357" s="211"/>
      <c r="I4357" s="211"/>
      <c r="J4357" s="211"/>
      <c r="K4357" s="211"/>
      <c r="L4357" s="211"/>
      <c r="M4357" s="211"/>
      <c r="N4357" s="211"/>
      <c r="O4357" s="211"/>
      <c r="P4357" s="211"/>
    </row>
    <row r="4358" spans="1:16" x14ac:dyDescent="0.25">
      <c r="A4358" s="189" t="s">
        <v>10796</v>
      </c>
      <c r="B4358" s="189" t="s">
        <v>10823</v>
      </c>
      <c r="C4358" s="189" t="s">
        <v>358</v>
      </c>
      <c r="D4358" t="s">
        <v>328</v>
      </c>
      <c r="E4358" t="s">
        <v>329</v>
      </c>
      <c r="F4358" s="42" t="s">
        <v>360</v>
      </c>
      <c r="H4358" s="211"/>
      <c r="I4358" s="211"/>
      <c r="J4358" s="211"/>
      <c r="K4358" s="211"/>
      <c r="L4358" s="211"/>
      <c r="M4358" s="211"/>
      <c r="N4358" s="211"/>
      <c r="O4358" s="211"/>
      <c r="P4358" s="211"/>
    </row>
    <row r="4359" spans="1:16" x14ac:dyDescent="0.25">
      <c r="A4359" s="189" t="s">
        <v>10796</v>
      </c>
      <c r="B4359" s="189" t="s">
        <v>10824</v>
      </c>
      <c r="C4359" s="189" t="s">
        <v>358</v>
      </c>
      <c r="D4359" t="s">
        <v>328</v>
      </c>
      <c r="E4359" t="s">
        <v>329</v>
      </c>
      <c r="F4359" s="42" t="s">
        <v>360</v>
      </c>
      <c r="H4359" s="211"/>
      <c r="I4359" s="211"/>
      <c r="J4359" s="211"/>
      <c r="K4359" s="211"/>
      <c r="L4359" s="211"/>
      <c r="M4359" s="211"/>
      <c r="N4359" s="211"/>
      <c r="O4359" s="211"/>
      <c r="P4359" s="211"/>
    </row>
    <row r="4360" spans="1:16" x14ac:dyDescent="0.25">
      <c r="A4360" s="189" t="s">
        <v>10796</v>
      </c>
      <c r="B4360" s="189" t="s">
        <v>10825</v>
      </c>
      <c r="C4360" s="189" t="s">
        <v>358</v>
      </c>
      <c r="D4360" t="s">
        <v>328</v>
      </c>
      <c r="E4360" t="s">
        <v>329</v>
      </c>
      <c r="F4360" s="42" t="s">
        <v>360</v>
      </c>
      <c r="H4360" s="211"/>
      <c r="I4360" s="211"/>
      <c r="J4360" s="211"/>
      <c r="K4360" s="211"/>
      <c r="L4360" s="211"/>
      <c r="M4360" s="211"/>
      <c r="N4360" s="211"/>
      <c r="O4360" s="211"/>
      <c r="P4360" s="211"/>
    </row>
    <row r="4361" spans="1:16" x14ac:dyDescent="0.25">
      <c r="A4361" s="189" t="s">
        <v>10796</v>
      </c>
      <c r="B4361" s="189" t="s">
        <v>10826</v>
      </c>
      <c r="C4361" s="189" t="s">
        <v>358</v>
      </c>
      <c r="D4361" t="s">
        <v>328</v>
      </c>
      <c r="E4361" t="s">
        <v>329</v>
      </c>
      <c r="F4361" s="42" t="s">
        <v>150</v>
      </c>
      <c r="H4361" s="211"/>
      <c r="I4361" s="211"/>
      <c r="J4361" s="211"/>
      <c r="K4361" s="211"/>
      <c r="L4361" s="211"/>
      <c r="M4361" s="211"/>
      <c r="N4361" s="211"/>
      <c r="O4361" s="211"/>
      <c r="P4361" s="211"/>
    </row>
    <row r="4362" spans="1:16" x14ac:dyDescent="0.25">
      <c r="A4362" s="189" t="s">
        <v>10796</v>
      </c>
      <c r="B4362" s="189" t="s">
        <v>10827</v>
      </c>
      <c r="C4362" s="189" t="s">
        <v>358</v>
      </c>
      <c r="D4362" t="s">
        <v>328</v>
      </c>
      <c r="E4362" t="s">
        <v>329</v>
      </c>
      <c r="F4362" s="42" t="s">
        <v>360</v>
      </c>
      <c r="H4362" s="211"/>
      <c r="I4362" s="211"/>
      <c r="J4362" s="211"/>
      <c r="K4362" s="211"/>
      <c r="L4362" s="211"/>
      <c r="M4362" s="211"/>
      <c r="N4362" s="211"/>
      <c r="O4362" s="211"/>
      <c r="P4362" s="211"/>
    </row>
    <row r="4363" spans="1:16" x14ac:dyDescent="0.25">
      <c r="A4363" s="189" t="s">
        <v>10796</v>
      </c>
      <c r="B4363" s="189" t="s">
        <v>10828</v>
      </c>
      <c r="C4363" s="189" t="s">
        <v>358</v>
      </c>
      <c r="D4363" t="s">
        <v>328</v>
      </c>
      <c r="E4363" t="s">
        <v>329</v>
      </c>
      <c r="F4363" s="42" t="s">
        <v>150</v>
      </c>
      <c r="H4363" s="211"/>
      <c r="I4363" s="211"/>
      <c r="J4363" s="211"/>
      <c r="K4363" s="211"/>
      <c r="L4363" s="211"/>
      <c r="M4363" s="211"/>
      <c r="N4363" s="211"/>
      <c r="O4363" s="211"/>
      <c r="P4363" s="211"/>
    </row>
    <row r="4364" spans="1:16" x14ac:dyDescent="0.25">
      <c r="A4364" s="189" t="s">
        <v>10796</v>
      </c>
      <c r="B4364" s="189" t="s">
        <v>10829</v>
      </c>
      <c r="C4364" s="189" t="s">
        <v>358</v>
      </c>
      <c r="D4364" t="s">
        <v>294</v>
      </c>
      <c r="E4364" t="s">
        <v>298</v>
      </c>
      <c r="F4364" s="42" t="s">
        <v>150</v>
      </c>
      <c r="H4364" s="211"/>
      <c r="I4364" s="211"/>
      <c r="J4364" s="211"/>
      <c r="K4364" s="211"/>
      <c r="L4364" s="211"/>
      <c r="M4364" s="211"/>
      <c r="N4364" s="211"/>
      <c r="O4364" s="211"/>
      <c r="P4364" s="211"/>
    </row>
    <row r="4365" spans="1:16" x14ac:dyDescent="0.25">
      <c r="A4365" s="189" t="s">
        <v>10796</v>
      </c>
      <c r="B4365" s="189" t="s">
        <v>10830</v>
      </c>
      <c r="C4365" s="189" t="s">
        <v>358</v>
      </c>
      <c r="D4365" t="s">
        <v>294</v>
      </c>
      <c r="E4365" t="s">
        <v>298</v>
      </c>
      <c r="F4365" s="42" t="s">
        <v>150</v>
      </c>
      <c r="H4365" s="211"/>
      <c r="I4365" s="211"/>
      <c r="J4365" s="211"/>
      <c r="K4365" s="211"/>
      <c r="L4365" s="211"/>
      <c r="M4365" s="211"/>
      <c r="N4365" s="211"/>
      <c r="O4365" s="211"/>
      <c r="P4365" s="211"/>
    </row>
    <row r="4366" spans="1:16" x14ac:dyDescent="0.25">
      <c r="A4366" s="189" t="s">
        <v>10796</v>
      </c>
      <c r="B4366" s="189" t="s">
        <v>10831</v>
      </c>
      <c r="C4366" s="189" t="s">
        <v>358</v>
      </c>
      <c r="D4366" t="s">
        <v>339</v>
      </c>
      <c r="E4366" t="s">
        <v>340</v>
      </c>
      <c r="F4366" s="42" t="s">
        <v>150</v>
      </c>
      <c r="H4366" s="211"/>
      <c r="I4366" s="211"/>
      <c r="J4366" s="211"/>
      <c r="K4366" s="211"/>
      <c r="L4366" s="211"/>
      <c r="M4366" s="211"/>
      <c r="N4366" s="211"/>
      <c r="O4366" s="211"/>
      <c r="P4366" s="211"/>
    </row>
    <row r="4367" spans="1:16" x14ac:dyDescent="0.25">
      <c r="A4367" s="189" t="s">
        <v>10796</v>
      </c>
      <c r="B4367" s="189" t="s">
        <v>10832</v>
      </c>
      <c r="C4367" s="189" t="s">
        <v>358</v>
      </c>
      <c r="D4367" t="s">
        <v>292</v>
      </c>
      <c r="E4367" t="s">
        <v>350</v>
      </c>
      <c r="F4367" s="42" t="s">
        <v>150</v>
      </c>
      <c r="H4367" s="211"/>
      <c r="I4367" s="211"/>
      <c r="J4367" s="211"/>
      <c r="K4367" s="211"/>
      <c r="L4367" s="211"/>
      <c r="M4367" s="211"/>
      <c r="N4367" s="211"/>
      <c r="O4367" s="211"/>
      <c r="P4367" s="211"/>
    </row>
    <row r="4368" spans="1:16" x14ac:dyDescent="0.25">
      <c r="A4368" s="189" t="s">
        <v>10796</v>
      </c>
      <c r="B4368" s="189" t="s">
        <v>10833</v>
      </c>
      <c r="C4368" s="189" t="s">
        <v>358</v>
      </c>
      <c r="D4368" t="s">
        <v>292</v>
      </c>
      <c r="E4368" t="s">
        <v>350</v>
      </c>
      <c r="F4368" s="42" t="s">
        <v>360</v>
      </c>
      <c r="H4368" s="211"/>
      <c r="I4368" s="211"/>
      <c r="J4368" s="211"/>
      <c r="K4368" s="211"/>
      <c r="L4368" s="211"/>
      <c r="M4368" s="211"/>
      <c r="N4368" s="211"/>
      <c r="O4368" s="211"/>
      <c r="P4368" s="211"/>
    </row>
    <row r="4369" spans="1:16" x14ac:dyDescent="0.25">
      <c r="A4369" s="189" t="s">
        <v>10796</v>
      </c>
      <c r="B4369" s="189" t="s">
        <v>10834</v>
      </c>
      <c r="C4369" s="189" t="s">
        <v>358</v>
      </c>
      <c r="D4369" t="s">
        <v>292</v>
      </c>
      <c r="E4369" t="s">
        <v>350</v>
      </c>
      <c r="F4369" s="42" t="s">
        <v>360</v>
      </c>
      <c r="H4369" s="211"/>
      <c r="I4369" s="211"/>
      <c r="J4369" s="211"/>
      <c r="K4369" s="211"/>
      <c r="L4369" s="211"/>
      <c r="M4369" s="211"/>
      <c r="N4369" s="211"/>
      <c r="O4369" s="211"/>
      <c r="P4369" s="211"/>
    </row>
    <row r="4370" spans="1:16" x14ac:dyDescent="0.25">
      <c r="A4370" s="189" t="s">
        <v>10796</v>
      </c>
      <c r="B4370" s="189" t="s">
        <v>10835</v>
      </c>
      <c r="C4370" s="189" t="s">
        <v>358</v>
      </c>
      <c r="D4370" t="s">
        <v>292</v>
      </c>
      <c r="E4370" t="s">
        <v>350</v>
      </c>
      <c r="F4370" s="42" t="s">
        <v>150</v>
      </c>
      <c r="H4370" s="211"/>
      <c r="I4370" s="211"/>
      <c r="J4370" s="211"/>
      <c r="K4370" s="211"/>
      <c r="L4370" s="211"/>
      <c r="M4370" s="211"/>
      <c r="N4370" s="211"/>
      <c r="O4370" s="211"/>
      <c r="P4370" s="211"/>
    </row>
    <row r="4371" spans="1:16" x14ac:dyDescent="0.25">
      <c r="A4371" s="189" t="s">
        <v>10796</v>
      </c>
      <c r="B4371" s="189" t="s">
        <v>10836</v>
      </c>
      <c r="C4371" s="189" t="s">
        <v>358</v>
      </c>
      <c r="D4371" t="s">
        <v>292</v>
      </c>
      <c r="E4371" t="s">
        <v>350</v>
      </c>
      <c r="F4371" s="42" t="s">
        <v>150</v>
      </c>
      <c r="H4371" s="211"/>
      <c r="I4371" s="211"/>
      <c r="J4371" s="211"/>
      <c r="K4371" s="211"/>
      <c r="L4371" s="211"/>
      <c r="M4371" s="211"/>
      <c r="N4371" s="211"/>
      <c r="O4371" s="211"/>
      <c r="P4371" s="211"/>
    </row>
    <row r="4372" spans="1:16" x14ac:dyDescent="0.25">
      <c r="A4372" s="189" t="s">
        <v>10796</v>
      </c>
      <c r="B4372" s="189" t="s">
        <v>10837</v>
      </c>
      <c r="C4372" s="189" t="s">
        <v>358</v>
      </c>
      <c r="D4372" t="s">
        <v>328</v>
      </c>
      <c r="E4372" t="s">
        <v>349</v>
      </c>
      <c r="F4372" s="42" t="s">
        <v>360</v>
      </c>
      <c r="H4372" s="211"/>
      <c r="I4372" s="211"/>
      <c r="J4372" s="211"/>
      <c r="K4372" s="211"/>
      <c r="L4372" s="211"/>
      <c r="M4372" s="211"/>
      <c r="N4372" s="211"/>
      <c r="O4372" s="211"/>
      <c r="P4372" s="211"/>
    </row>
    <row r="4373" spans="1:16" x14ac:dyDescent="0.25">
      <c r="A4373" s="189" t="s">
        <v>10796</v>
      </c>
      <c r="B4373" s="189" t="s">
        <v>10838</v>
      </c>
      <c r="C4373" s="189" t="s">
        <v>358</v>
      </c>
      <c r="D4373" t="s">
        <v>292</v>
      </c>
      <c r="E4373" t="s">
        <v>350</v>
      </c>
      <c r="F4373" s="42" t="s">
        <v>150</v>
      </c>
      <c r="H4373" s="211"/>
      <c r="I4373" s="211"/>
      <c r="J4373" s="211"/>
      <c r="K4373" s="211"/>
      <c r="L4373" s="211"/>
      <c r="M4373" s="211"/>
      <c r="N4373" s="211"/>
      <c r="O4373" s="211"/>
      <c r="P4373" s="211"/>
    </row>
    <row r="4374" spans="1:16" x14ac:dyDescent="0.25">
      <c r="A4374" s="189" t="s">
        <v>10796</v>
      </c>
      <c r="B4374" s="189" t="s">
        <v>10839</v>
      </c>
      <c r="C4374" s="189" t="s">
        <v>358</v>
      </c>
      <c r="D4374" t="s">
        <v>292</v>
      </c>
      <c r="E4374" t="s">
        <v>350</v>
      </c>
      <c r="F4374" s="42" t="s">
        <v>150</v>
      </c>
      <c r="H4374" s="211"/>
      <c r="I4374" s="211"/>
      <c r="J4374" s="211"/>
      <c r="K4374" s="211"/>
      <c r="L4374" s="211"/>
      <c r="M4374" s="211"/>
      <c r="N4374" s="211"/>
      <c r="O4374" s="211"/>
      <c r="P4374" s="211"/>
    </row>
    <row r="4375" spans="1:16" x14ac:dyDescent="0.25">
      <c r="A4375" s="189" t="s">
        <v>10796</v>
      </c>
      <c r="B4375" s="189" t="s">
        <v>10840</v>
      </c>
      <c r="C4375" s="189" t="s">
        <v>358</v>
      </c>
      <c r="D4375" t="s">
        <v>339</v>
      </c>
      <c r="E4375" t="s">
        <v>340</v>
      </c>
      <c r="F4375" s="42" t="s">
        <v>150</v>
      </c>
      <c r="H4375" s="211"/>
      <c r="I4375" s="211"/>
      <c r="J4375" s="211"/>
      <c r="K4375" s="211"/>
      <c r="L4375" s="211"/>
      <c r="M4375" s="211"/>
      <c r="N4375" s="211"/>
      <c r="O4375" s="211"/>
      <c r="P4375" s="211"/>
    </row>
    <row r="4376" spans="1:16" x14ac:dyDescent="0.25">
      <c r="A4376" s="189" t="s">
        <v>10796</v>
      </c>
      <c r="B4376" s="189" t="s">
        <v>10841</v>
      </c>
      <c r="C4376" s="189" t="s">
        <v>358</v>
      </c>
      <c r="D4376" t="s">
        <v>292</v>
      </c>
      <c r="E4376" t="s">
        <v>350</v>
      </c>
      <c r="F4376" s="42" t="s">
        <v>150</v>
      </c>
      <c r="H4376" s="211"/>
      <c r="I4376" s="211"/>
      <c r="J4376" s="211"/>
      <c r="K4376" s="211"/>
      <c r="L4376" s="211"/>
      <c r="M4376" s="211"/>
      <c r="N4376" s="211"/>
      <c r="O4376" s="211"/>
      <c r="P4376" s="211"/>
    </row>
    <row r="4377" spans="1:16" x14ac:dyDescent="0.25">
      <c r="A4377" s="189" t="s">
        <v>10796</v>
      </c>
      <c r="B4377" s="189" t="s">
        <v>10842</v>
      </c>
      <c r="C4377" s="189" t="s">
        <v>358</v>
      </c>
      <c r="D4377" t="s">
        <v>292</v>
      </c>
      <c r="E4377" t="s">
        <v>350</v>
      </c>
      <c r="F4377" s="42" t="s">
        <v>150</v>
      </c>
      <c r="H4377" s="211"/>
      <c r="I4377" s="211"/>
      <c r="J4377" s="211"/>
      <c r="K4377" s="211"/>
      <c r="L4377" s="211"/>
      <c r="M4377" s="211"/>
      <c r="N4377" s="211"/>
      <c r="O4377" s="211"/>
      <c r="P4377" s="211"/>
    </row>
    <row r="4378" spans="1:16" x14ac:dyDescent="0.25">
      <c r="A4378" s="189" t="s">
        <v>10796</v>
      </c>
      <c r="B4378" s="189" t="s">
        <v>10843</v>
      </c>
      <c r="C4378" s="189" t="s">
        <v>358</v>
      </c>
      <c r="D4378" t="s">
        <v>292</v>
      </c>
      <c r="E4378" t="s">
        <v>350</v>
      </c>
      <c r="F4378" s="42" t="s">
        <v>360</v>
      </c>
      <c r="H4378" s="211"/>
      <c r="I4378" s="211"/>
      <c r="J4378" s="211"/>
      <c r="K4378" s="211"/>
      <c r="L4378" s="211"/>
      <c r="M4378" s="211"/>
      <c r="N4378" s="211"/>
      <c r="O4378" s="211"/>
      <c r="P4378" s="211"/>
    </row>
    <row r="4379" spans="1:16" x14ac:dyDescent="0.25">
      <c r="A4379" s="189" t="s">
        <v>10796</v>
      </c>
      <c r="B4379" s="189" t="s">
        <v>10844</v>
      </c>
      <c r="C4379" s="189" t="s">
        <v>358</v>
      </c>
      <c r="D4379" t="s">
        <v>292</v>
      </c>
      <c r="E4379" t="s">
        <v>350</v>
      </c>
      <c r="F4379" s="42" t="s">
        <v>150</v>
      </c>
      <c r="H4379" s="211"/>
      <c r="I4379" s="211"/>
      <c r="J4379" s="211"/>
      <c r="K4379" s="211"/>
      <c r="L4379" s="211"/>
      <c r="M4379" s="211"/>
      <c r="N4379" s="211"/>
      <c r="O4379" s="211"/>
      <c r="P4379" s="211"/>
    </row>
    <row r="4380" spans="1:16" x14ac:dyDescent="0.25">
      <c r="A4380" s="189" t="s">
        <v>10796</v>
      </c>
      <c r="B4380" s="189" t="s">
        <v>10845</v>
      </c>
      <c r="C4380" s="189" t="s">
        <v>358</v>
      </c>
      <c r="D4380" t="s">
        <v>339</v>
      </c>
      <c r="E4380" t="s">
        <v>340</v>
      </c>
      <c r="F4380" s="42" t="s">
        <v>150</v>
      </c>
      <c r="H4380" s="211"/>
      <c r="I4380" s="211"/>
      <c r="J4380" s="211"/>
      <c r="K4380" s="211"/>
      <c r="L4380" s="211"/>
      <c r="M4380" s="211"/>
      <c r="N4380" s="211"/>
      <c r="O4380" s="211"/>
      <c r="P4380" s="211"/>
    </row>
    <row r="4381" spans="1:16" x14ac:dyDescent="0.25">
      <c r="A4381" s="189" t="s">
        <v>10796</v>
      </c>
      <c r="B4381" s="189" t="s">
        <v>10846</v>
      </c>
      <c r="C4381" s="189" t="s">
        <v>358</v>
      </c>
      <c r="D4381" t="s">
        <v>339</v>
      </c>
      <c r="E4381" t="s">
        <v>340</v>
      </c>
      <c r="F4381" s="42" t="s">
        <v>150</v>
      </c>
      <c r="H4381" s="211"/>
      <c r="I4381" s="211"/>
      <c r="J4381" s="211"/>
      <c r="K4381" s="211"/>
      <c r="L4381" s="211"/>
      <c r="M4381" s="211"/>
      <c r="N4381" s="211"/>
      <c r="O4381" s="211"/>
      <c r="P4381" s="211"/>
    </row>
    <row r="4382" spans="1:16" x14ac:dyDescent="0.25">
      <c r="A4382" s="189" t="s">
        <v>10796</v>
      </c>
      <c r="B4382" s="189" t="s">
        <v>10847</v>
      </c>
      <c r="C4382" s="189" t="s">
        <v>358</v>
      </c>
      <c r="D4382" t="s">
        <v>343</v>
      </c>
      <c r="E4382" t="s">
        <v>6106</v>
      </c>
      <c r="F4382" s="42" t="s">
        <v>360</v>
      </c>
      <c r="H4382" s="211"/>
      <c r="I4382" s="211"/>
      <c r="J4382" s="211"/>
      <c r="K4382" s="211"/>
      <c r="L4382" s="211"/>
      <c r="M4382" s="211"/>
      <c r="N4382" s="211"/>
      <c r="O4382" s="211"/>
      <c r="P4382" s="211"/>
    </row>
    <row r="4383" spans="1:16" x14ac:dyDescent="0.25">
      <c r="A4383" s="189" t="s">
        <v>10796</v>
      </c>
      <c r="B4383" s="189" t="s">
        <v>10848</v>
      </c>
      <c r="C4383" s="189" t="s">
        <v>358</v>
      </c>
      <c r="D4383" t="s">
        <v>296</v>
      </c>
      <c r="E4383" t="s">
        <v>297</v>
      </c>
      <c r="F4383" s="42" t="s">
        <v>360</v>
      </c>
      <c r="H4383" s="211"/>
      <c r="I4383" s="211"/>
      <c r="J4383" s="211"/>
      <c r="K4383" s="211"/>
      <c r="L4383" s="211"/>
      <c r="M4383" s="211"/>
      <c r="N4383" s="211"/>
      <c r="O4383" s="211"/>
      <c r="P4383" s="211"/>
    </row>
    <row r="4384" spans="1:16" x14ac:dyDescent="0.25">
      <c r="A4384" s="189" t="s">
        <v>10796</v>
      </c>
      <c r="B4384" s="189" t="s">
        <v>10849</v>
      </c>
      <c r="C4384" s="189" t="s">
        <v>358</v>
      </c>
      <c r="D4384" t="s">
        <v>296</v>
      </c>
      <c r="E4384" t="s">
        <v>297</v>
      </c>
      <c r="F4384" s="42" t="s">
        <v>150</v>
      </c>
      <c r="H4384" s="211"/>
      <c r="I4384" s="211"/>
      <c r="J4384" s="211"/>
      <c r="K4384" s="211"/>
      <c r="L4384" s="211"/>
      <c r="M4384" s="211"/>
      <c r="N4384" s="211"/>
      <c r="O4384" s="211"/>
      <c r="P4384" s="211"/>
    </row>
    <row r="4385" spans="1:16" x14ac:dyDescent="0.25">
      <c r="A4385" s="189" t="s">
        <v>10796</v>
      </c>
      <c r="B4385" s="189" t="s">
        <v>10850</v>
      </c>
      <c r="C4385" s="189" t="s">
        <v>358</v>
      </c>
      <c r="D4385" t="s">
        <v>337</v>
      </c>
      <c r="E4385" t="s">
        <v>338</v>
      </c>
      <c r="F4385" s="42" t="s">
        <v>150</v>
      </c>
      <c r="H4385" s="211"/>
      <c r="I4385" s="211"/>
      <c r="J4385" s="211"/>
      <c r="K4385" s="211"/>
      <c r="L4385" s="211"/>
      <c r="M4385" s="211"/>
      <c r="N4385" s="211"/>
      <c r="O4385" s="211"/>
      <c r="P4385" s="211"/>
    </row>
    <row r="4386" spans="1:16" x14ac:dyDescent="0.25">
      <c r="A4386" s="189" t="s">
        <v>10796</v>
      </c>
      <c r="B4386" s="189" t="s">
        <v>10851</v>
      </c>
      <c r="C4386" s="189" t="s">
        <v>358</v>
      </c>
      <c r="D4386" t="s">
        <v>6093</v>
      </c>
      <c r="E4386" t="s">
        <v>6094</v>
      </c>
      <c r="F4386" s="42" t="s">
        <v>150</v>
      </c>
      <c r="H4386" s="211"/>
      <c r="I4386" s="211"/>
      <c r="J4386" s="211"/>
      <c r="K4386" s="211"/>
      <c r="L4386" s="211"/>
      <c r="M4386" s="211"/>
      <c r="N4386" s="211"/>
      <c r="O4386" s="211"/>
      <c r="P4386" s="211"/>
    </row>
    <row r="4387" spans="1:16" x14ac:dyDescent="0.25">
      <c r="A4387" s="189" t="s">
        <v>10796</v>
      </c>
      <c r="B4387" s="189" t="s">
        <v>10852</v>
      </c>
      <c r="C4387" s="189" t="s">
        <v>358</v>
      </c>
      <c r="D4387" t="s">
        <v>6093</v>
      </c>
      <c r="E4387" t="s">
        <v>6094</v>
      </c>
      <c r="F4387" s="42" t="s">
        <v>150</v>
      </c>
      <c r="H4387" s="211"/>
      <c r="I4387" s="211"/>
      <c r="J4387" s="211"/>
      <c r="K4387" s="211"/>
      <c r="L4387" s="211"/>
      <c r="M4387" s="211"/>
      <c r="N4387" s="211"/>
      <c r="O4387" s="211"/>
      <c r="P4387" s="211"/>
    </row>
    <row r="4388" spans="1:16" x14ac:dyDescent="0.25">
      <c r="A4388" s="189" t="s">
        <v>10796</v>
      </c>
      <c r="B4388" s="189" t="s">
        <v>10853</v>
      </c>
      <c r="C4388" s="189" t="s">
        <v>358</v>
      </c>
      <c r="D4388" t="s">
        <v>337</v>
      </c>
      <c r="E4388" t="s">
        <v>338</v>
      </c>
      <c r="F4388" s="42" t="s">
        <v>150</v>
      </c>
      <c r="H4388" s="211"/>
      <c r="I4388" s="211"/>
      <c r="J4388" s="211"/>
      <c r="K4388" s="211"/>
      <c r="L4388" s="211"/>
      <c r="M4388" s="211"/>
      <c r="N4388" s="211"/>
      <c r="O4388" s="211"/>
      <c r="P4388" s="211"/>
    </row>
    <row r="4389" spans="1:16" x14ac:dyDescent="0.25">
      <c r="A4389" s="189" t="s">
        <v>10796</v>
      </c>
      <c r="B4389" s="189" t="s">
        <v>10854</v>
      </c>
      <c r="C4389" s="189" t="s">
        <v>358</v>
      </c>
      <c r="D4389" t="s">
        <v>6093</v>
      </c>
      <c r="E4389" t="s">
        <v>6094</v>
      </c>
      <c r="F4389" s="42" t="s">
        <v>150</v>
      </c>
      <c r="H4389" s="211"/>
      <c r="I4389" s="211"/>
      <c r="J4389" s="211"/>
      <c r="K4389" s="211"/>
      <c r="L4389" s="211"/>
      <c r="M4389" s="211"/>
      <c r="N4389" s="211"/>
      <c r="O4389" s="211"/>
      <c r="P4389" s="211"/>
    </row>
    <row r="4390" spans="1:16" x14ac:dyDescent="0.25">
      <c r="A4390" s="189" t="s">
        <v>10796</v>
      </c>
      <c r="B4390" s="189" t="s">
        <v>10855</v>
      </c>
      <c r="C4390" s="189" t="s">
        <v>358</v>
      </c>
      <c r="D4390" t="s">
        <v>345</v>
      </c>
      <c r="E4390" t="s">
        <v>346</v>
      </c>
      <c r="F4390" s="42" t="s">
        <v>150</v>
      </c>
      <c r="H4390" s="211"/>
      <c r="I4390" s="211"/>
      <c r="J4390" s="211"/>
      <c r="K4390" s="211"/>
      <c r="L4390" s="211"/>
      <c r="M4390" s="211"/>
      <c r="N4390" s="211"/>
      <c r="O4390" s="211"/>
      <c r="P4390" s="211"/>
    </row>
    <row r="4391" spans="1:16" x14ac:dyDescent="0.25">
      <c r="A4391" s="189" t="s">
        <v>10796</v>
      </c>
      <c r="B4391" s="189" t="s">
        <v>10856</v>
      </c>
      <c r="C4391" s="189" t="s">
        <v>358</v>
      </c>
      <c r="D4391" t="s">
        <v>296</v>
      </c>
      <c r="E4391" t="s">
        <v>336</v>
      </c>
      <c r="F4391" s="42" t="s">
        <v>150</v>
      </c>
      <c r="H4391" s="211"/>
      <c r="I4391" s="211"/>
      <c r="J4391" s="211"/>
      <c r="K4391" s="211"/>
      <c r="L4391" s="211"/>
      <c r="M4391" s="211"/>
      <c r="N4391" s="211"/>
      <c r="O4391" s="211"/>
      <c r="P4391" s="211"/>
    </row>
    <row r="4392" spans="1:16" x14ac:dyDescent="0.25">
      <c r="A4392" s="189" t="s">
        <v>10796</v>
      </c>
      <c r="B4392" s="189" t="s">
        <v>10857</v>
      </c>
      <c r="C4392" s="189" t="s">
        <v>358</v>
      </c>
      <c r="D4392" t="s">
        <v>296</v>
      </c>
      <c r="E4392" t="s">
        <v>336</v>
      </c>
      <c r="F4392" s="42" t="s">
        <v>360</v>
      </c>
      <c r="H4392" s="211"/>
      <c r="I4392" s="211"/>
      <c r="J4392" s="211"/>
      <c r="K4392" s="211"/>
      <c r="L4392" s="211"/>
      <c r="M4392" s="211"/>
      <c r="N4392" s="211"/>
      <c r="O4392" s="211"/>
      <c r="P4392" s="211"/>
    </row>
    <row r="4393" spans="1:16" x14ac:dyDescent="0.25">
      <c r="A4393" s="189" t="s">
        <v>10796</v>
      </c>
      <c r="B4393" s="189" t="s">
        <v>10858</v>
      </c>
      <c r="C4393" s="189" t="s">
        <v>358</v>
      </c>
      <c r="D4393" t="s">
        <v>345</v>
      </c>
      <c r="E4393" t="s">
        <v>346</v>
      </c>
      <c r="F4393" s="42" t="s">
        <v>150</v>
      </c>
      <c r="H4393" s="211"/>
      <c r="I4393" s="211"/>
      <c r="J4393" s="211"/>
      <c r="K4393" s="211"/>
      <c r="L4393" s="211"/>
      <c r="M4393" s="211"/>
      <c r="N4393" s="211"/>
      <c r="O4393" s="211"/>
      <c r="P4393" s="211"/>
    </row>
    <row r="4394" spans="1:16" x14ac:dyDescent="0.25">
      <c r="A4394" s="189" t="s">
        <v>10796</v>
      </c>
      <c r="B4394" s="189" t="s">
        <v>10859</v>
      </c>
      <c r="C4394" s="189" t="s">
        <v>358</v>
      </c>
      <c r="D4394" t="s">
        <v>337</v>
      </c>
      <c r="E4394" t="s">
        <v>338</v>
      </c>
      <c r="F4394" s="42" t="s">
        <v>150</v>
      </c>
      <c r="H4394" s="211"/>
      <c r="I4394" s="211"/>
      <c r="J4394" s="211"/>
      <c r="K4394" s="211"/>
      <c r="L4394" s="211"/>
      <c r="M4394" s="211"/>
      <c r="N4394" s="211"/>
      <c r="O4394" s="211"/>
      <c r="P4394" s="211"/>
    </row>
    <row r="4395" spans="1:16" x14ac:dyDescent="0.25">
      <c r="A4395" s="189" t="s">
        <v>10796</v>
      </c>
      <c r="B4395" s="189" t="s">
        <v>10860</v>
      </c>
      <c r="C4395" s="189" t="s">
        <v>358</v>
      </c>
      <c r="D4395" t="s">
        <v>326</v>
      </c>
      <c r="E4395" t="s">
        <v>327</v>
      </c>
      <c r="F4395" s="42" t="s">
        <v>360</v>
      </c>
      <c r="H4395" s="211"/>
      <c r="I4395" s="211"/>
      <c r="J4395" s="211"/>
      <c r="K4395" s="211"/>
      <c r="L4395" s="211"/>
      <c r="M4395" s="211"/>
      <c r="N4395" s="211"/>
      <c r="O4395" s="211"/>
      <c r="P4395" s="211"/>
    </row>
    <row r="4396" spans="1:16" x14ac:dyDescent="0.25">
      <c r="A4396" s="189" t="s">
        <v>10796</v>
      </c>
      <c r="B4396" s="189" t="s">
        <v>10861</v>
      </c>
      <c r="C4396" s="189" t="s">
        <v>358</v>
      </c>
      <c r="D4396" t="s">
        <v>301</v>
      </c>
      <c r="E4396" t="s">
        <v>307</v>
      </c>
      <c r="F4396" s="42" t="s">
        <v>360</v>
      </c>
      <c r="H4396" s="211"/>
      <c r="I4396" s="211"/>
      <c r="J4396" s="211"/>
      <c r="K4396" s="211"/>
      <c r="L4396" s="211"/>
      <c r="M4396" s="211"/>
      <c r="N4396" s="211"/>
      <c r="O4396" s="211"/>
      <c r="P4396" s="211"/>
    </row>
    <row r="4397" spans="1:16" x14ac:dyDescent="0.25">
      <c r="A4397" s="189" t="s">
        <v>10796</v>
      </c>
      <c r="B4397" s="189" t="s">
        <v>10862</v>
      </c>
      <c r="C4397" s="189" t="s">
        <v>358</v>
      </c>
      <c r="D4397" t="s">
        <v>296</v>
      </c>
      <c r="E4397" t="s">
        <v>336</v>
      </c>
      <c r="F4397" s="42" t="s">
        <v>360</v>
      </c>
      <c r="H4397" s="211"/>
      <c r="I4397" s="211"/>
      <c r="J4397" s="211"/>
      <c r="K4397" s="211"/>
      <c r="L4397" s="211"/>
      <c r="M4397" s="211"/>
      <c r="N4397" s="211"/>
      <c r="O4397" s="211"/>
      <c r="P4397" s="211"/>
    </row>
    <row r="4398" spans="1:16" x14ac:dyDescent="0.25">
      <c r="A4398" s="189" t="s">
        <v>10796</v>
      </c>
      <c r="B4398" s="189" t="s">
        <v>10863</v>
      </c>
      <c r="C4398" s="189" t="s">
        <v>358</v>
      </c>
      <c r="D4398" t="s">
        <v>337</v>
      </c>
      <c r="E4398" t="s">
        <v>338</v>
      </c>
      <c r="F4398" s="42" t="s">
        <v>150</v>
      </c>
      <c r="H4398" s="211"/>
      <c r="I4398" s="211"/>
      <c r="J4398" s="211"/>
      <c r="K4398" s="211"/>
      <c r="L4398" s="211"/>
      <c r="M4398" s="211"/>
      <c r="N4398" s="211"/>
      <c r="O4398" s="211"/>
      <c r="P4398" s="211"/>
    </row>
    <row r="4399" spans="1:16" x14ac:dyDescent="0.25">
      <c r="A4399" s="189" t="s">
        <v>10796</v>
      </c>
      <c r="B4399" s="189" t="s">
        <v>10864</v>
      </c>
      <c r="C4399" s="189" t="s">
        <v>358</v>
      </c>
      <c r="D4399" t="s">
        <v>337</v>
      </c>
      <c r="E4399" t="s">
        <v>338</v>
      </c>
      <c r="F4399" s="42" t="s">
        <v>150</v>
      </c>
      <c r="H4399" s="211"/>
      <c r="I4399" s="211"/>
      <c r="J4399" s="211"/>
      <c r="K4399" s="211"/>
      <c r="L4399" s="211"/>
      <c r="M4399" s="211"/>
      <c r="N4399" s="211"/>
      <c r="O4399" s="211"/>
      <c r="P4399" s="211"/>
    </row>
    <row r="4400" spans="1:16" x14ac:dyDescent="0.25">
      <c r="A4400" s="189" t="s">
        <v>10796</v>
      </c>
      <c r="B4400" s="189" t="s">
        <v>10865</v>
      </c>
      <c r="C4400" s="189" t="s">
        <v>358</v>
      </c>
      <c r="D4400" t="s">
        <v>343</v>
      </c>
      <c r="E4400" t="s">
        <v>6106</v>
      </c>
      <c r="F4400" s="42" t="s">
        <v>150</v>
      </c>
      <c r="H4400" s="211"/>
      <c r="I4400" s="211"/>
      <c r="J4400" s="211"/>
      <c r="K4400" s="211"/>
      <c r="L4400" s="211"/>
      <c r="M4400" s="211"/>
      <c r="N4400" s="211"/>
      <c r="O4400" s="211"/>
      <c r="P4400" s="211"/>
    </row>
    <row r="4401" spans="1:16" x14ac:dyDescent="0.25">
      <c r="A4401" s="189" t="s">
        <v>10796</v>
      </c>
      <c r="B4401" s="189" t="s">
        <v>10866</v>
      </c>
      <c r="C4401" s="189" t="s">
        <v>358</v>
      </c>
      <c r="D4401" t="s">
        <v>296</v>
      </c>
      <c r="E4401" t="s">
        <v>336</v>
      </c>
      <c r="F4401" s="42" t="s">
        <v>360</v>
      </c>
      <c r="H4401" s="211"/>
      <c r="I4401" s="211"/>
      <c r="J4401" s="211"/>
      <c r="K4401" s="211"/>
      <c r="L4401" s="211"/>
      <c r="M4401" s="211"/>
      <c r="N4401" s="211"/>
      <c r="O4401" s="211"/>
      <c r="P4401" s="211"/>
    </row>
    <row r="4402" spans="1:16" x14ac:dyDescent="0.25">
      <c r="A4402" s="189" t="s">
        <v>10796</v>
      </c>
      <c r="B4402" s="189" t="s">
        <v>10867</v>
      </c>
      <c r="C4402" s="189" t="s">
        <v>358</v>
      </c>
      <c r="D4402" t="s">
        <v>292</v>
      </c>
      <c r="E4402" t="s">
        <v>293</v>
      </c>
      <c r="F4402" s="42" t="s">
        <v>150</v>
      </c>
      <c r="H4402" s="211"/>
      <c r="I4402" s="211"/>
      <c r="J4402" s="211"/>
      <c r="K4402" s="211"/>
      <c r="L4402" s="211"/>
      <c r="M4402" s="211"/>
      <c r="N4402" s="211"/>
      <c r="O4402" s="211"/>
      <c r="P4402" s="211"/>
    </row>
    <row r="4403" spans="1:16" x14ac:dyDescent="0.25">
      <c r="A4403" s="189" t="s">
        <v>10796</v>
      </c>
      <c r="B4403" s="189" t="s">
        <v>10868</v>
      </c>
      <c r="C4403" s="189" t="s">
        <v>358</v>
      </c>
      <c r="D4403" t="s">
        <v>337</v>
      </c>
      <c r="E4403" t="s">
        <v>338</v>
      </c>
      <c r="F4403" s="42" t="s">
        <v>150</v>
      </c>
      <c r="H4403" s="211"/>
      <c r="I4403" s="211"/>
      <c r="J4403" s="211"/>
      <c r="K4403" s="211"/>
      <c r="L4403" s="211"/>
      <c r="M4403" s="211"/>
      <c r="N4403" s="211"/>
      <c r="O4403" s="211"/>
      <c r="P4403" s="211"/>
    </row>
    <row r="4404" spans="1:16" x14ac:dyDescent="0.25">
      <c r="A4404" s="189" t="s">
        <v>10796</v>
      </c>
      <c r="B4404" s="189" t="s">
        <v>10869</v>
      </c>
      <c r="C4404" s="189" t="s">
        <v>358</v>
      </c>
      <c r="D4404" t="s">
        <v>296</v>
      </c>
      <c r="E4404" t="s">
        <v>336</v>
      </c>
      <c r="F4404" s="42" t="s">
        <v>360</v>
      </c>
      <c r="H4404" s="211"/>
      <c r="I4404" s="211"/>
      <c r="J4404" s="211"/>
      <c r="K4404" s="211"/>
      <c r="L4404" s="211"/>
      <c r="M4404" s="211"/>
      <c r="N4404" s="211"/>
      <c r="O4404" s="211"/>
      <c r="P4404" s="211"/>
    </row>
    <row r="4405" spans="1:16" x14ac:dyDescent="0.25">
      <c r="A4405" s="189" t="s">
        <v>10796</v>
      </c>
      <c r="B4405" s="189" t="s">
        <v>10870</v>
      </c>
      <c r="C4405" s="189" t="s">
        <v>358</v>
      </c>
      <c r="D4405" t="s">
        <v>296</v>
      </c>
      <c r="E4405" t="s">
        <v>336</v>
      </c>
      <c r="F4405" s="42" t="s">
        <v>150</v>
      </c>
      <c r="H4405" s="211"/>
      <c r="I4405" s="211"/>
      <c r="J4405" s="211"/>
      <c r="K4405" s="211"/>
      <c r="L4405" s="211"/>
      <c r="M4405" s="211"/>
      <c r="N4405" s="211"/>
      <c r="O4405" s="211"/>
      <c r="P4405" s="211"/>
    </row>
    <row r="4406" spans="1:16" x14ac:dyDescent="0.25">
      <c r="A4406" s="189" t="s">
        <v>10796</v>
      </c>
      <c r="B4406" s="189" t="s">
        <v>10871</v>
      </c>
      <c r="C4406" s="189" t="s">
        <v>358</v>
      </c>
      <c r="D4406" t="s">
        <v>296</v>
      </c>
      <c r="E4406" t="s">
        <v>336</v>
      </c>
      <c r="F4406" s="42" t="s">
        <v>150</v>
      </c>
      <c r="H4406" s="211"/>
      <c r="I4406" s="211"/>
      <c r="J4406" s="211"/>
      <c r="K4406" s="211"/>
      <c r="L4406" s="211"/>
      <c r="M4406" s="211"/>
      <c r="N4406" s="211"/>
      <c r="O4406" s="211"/>
      <c r="P4406" s="211"/>
    </row>
    <row r="4407" spans="1:16" x14ac:dyDescent="0.25">
      <c r="A4407" s="189" t="s">
        <v>10796</v>
      </c>
      <c r="B4407" s="189" t="s">
        <v>10872</v>
      </c>
      <c r="C4407" s="189" t="s">
        <v>358</v>
      </c>
      <c r="D4407" t="s">
        <v>296</v>
      </c>
      <c r="E4407" t="s">
        <v>336</v>
      </c>
      <c r="F4407" s="42" t="s">
        <v>360</v>
      </c>
      <c r="H4407" s="211"/>
      <c r="I4407" s="211"/>
      <c r="J4407" s="211"/>
      <c r="K4407" s="211"/>
      <c r="L4407" s="211"/>
      <c r="M4407" s="211"/>
      <c r="N4407" s="211"/>
      <c r="O4407" s="211"/>
      <c r="P4407" s="211"/>
    </row>
    <row r="4408" spans="1:16" x14ac:dyDescent="0.25">
      <c r="A4408" s="189" t="s">
        <v>10796</v>
      </c>
      <c r="B4408" s="189" t="s">
        <v>10873</v>
      </c>
      <c r="C4408" s="189" t="s">
        <v>358</v>
      </c>
      <c r="D4408" t="s">
        <v>296</v>
      </c>
      <c r="E4408" t="s">
        <v>336</v>
      </c>
      <c r="F4408" s="42" t="s">
        <v>360</v>
      </c>
      <c r="H4408" s="211"/>
      <c r="I4408" s="211"/>
      <c r="J4408" s="211"/>
      <c r="K4408" s="211"/>
      <c r="L4408" s="211"/>
      <c r="M4408" s="211"/>
      <c r="N4408" s="211"/>
      <c r="O4408" s="211"/>
      <c r="P4408" s="211"/>
    </row>
    <row r="4409" spans="1:16" x14ac:dyDescent="0.25">
      <c r="A4409" s="189" t="s">
        <v>10796</v>
      </c>
      <c r="B4409" s="189" t="s">
        <v>10874</v>
      </c>
      <c r="C4409" s="189" t="s">
        <v>358</v>
      </c>
      <c r="D4409" t="s">
        <v>328</v>
      </c>
      <c r="E4409" t="s">
        <v>329</v>
      </c>
      <c r="F4409" s="42" t="s">
        <v>150</v>
      </c>
      <c r="H4409" s="211"/>
      <c r="I4409" s="211"/>
      <c r="J4409" s="211"/>
      <c r="K4409" s="211"/>
      <c r="L4409" s="211"/>
      <c r="M4409" s="211"/>
      <c r="N4409" s="211"/>
      <c r="O4409" s="211"/>
      <c r="P4409" s="211"/>
    </row>
    <row r="4410" spans="1:16" x14ac:dyDescent="0.25">
      <c r="A4410" s="189" t="s">
        <v>10796</v>
      </c>
      <c r="B4410" s="189" t="s">
        <v>10875</v>
      </c>
      <c r="C4410" s="189" t="s">
        <v>358</v>
      </c>
      <c r="D4410" t="s">
        <v>296</v>
      </c>
      <c r="E4410" t="s">
        <v>336</v>
      </c>
      <c r="F4410" s="42" t="s">
        <v>360</v>
      </c>
      <c r="H4410" s="211"/>
      <c r="I4410" s="211"/>
      <c r="J4410" s="211"/>
      <c r="K4410" s="211"/>
      <c r="L4410" s="211"/>
      <c r="M4410" s="211"/>
      <c r="N4410" s="211"/>
      <c r="O4410" s="211"/>
      <c r="P4410" s="211"/>
    </row>
    <row r="4411" spans="1:16" x14ac:dyDescent="0.25">
      <c r="A4411" s="189" t="s">
        <v>10796</v>
      </c>
      <c r="B4411" s="189" t="s">
        <v>10876</v>
      </c>
      <c r="C4411" s="189" t="s">
        <v>358</v>
      </c>
      <c r="D4411" t="s">
        <v>296</v>
      </c>
      <c r="E4411" t="s">
        <v>297</v>
      </c>
      <c r="F4411" s="42" t="s">
        <v>150</v>
      </c>
      <c r="H4411" s="211"/>
      <c r="I4411" s="211"/>
      <c r="J4411" s="211"/>
      <c r="K4411" s="211"/>
      <c r="L4411" s="211"/>
      <c r="M4411" s="211"/>
      <c r="N4411" s="211"/>
      <c r="O4411" s="211"/>
      <c r="P4411" s="211"/>
    </row>
    <row r="4412" spans="1:16" x14ac:dyDescent="0.25">
      <c r="A4412" s="189" t="s">
        <v>10796</v>
      </c>
      <c r="B4412" s="189" t="s">
        <v>10877</v>
      </c>
      <c r="C4412" s="189" t="s">
        <v>358</v>
      </c>
      <c r="D4412" t="s">
        <v>296</v>
      </c>
      <c r="E4412" t="s">
        <v>297</v>
      </c>
      <c r="F4412" s="42" t="s">
        <v>360</v>
      </c>
      <c r="H4412" s="211"/>
      <c r="I4412" s="211"/>
      <c r="J4412" s="211"/>
      <c r="K4412" s="211"/>
      <c r="L4412" s="211"/>
      <c r="M4412" s="211"/>
      <c r="N4412" s="211"/>
      <c r="O4412" s="211"/>
      <c r="P4412" s="211"/>
    </row>
    <row r="4413" spans="1:16" x14ac:dyDescent="0.25">
      <c r="A4413" s="189" t="s">
        <v>10796</v>
      </c>
      <c r="B4413" s="189" t="s">
        <v>10878</v>
      </c>
      <c r="C4413" s="189" t="s">
        <v>358</v>
      </c>
      <c r="D4413" t="s">
        <v>343</v>
      </c>
      <c r="E4413" t="s">
        <v>375</v>
      </c>
      <c r="F4413" s="42" t="s">
        <v>360</v>
      </c>
      <c r="H4413" s="211"/>
      <c r="I4413" s="211"/>
      <c r="J4413" s="211"/>
      <c r="K4413" s="211"/>
      <c r="L4413" s="211"/>
      <c r="M4413" s="211"/>
      <c r="N4413" s="211"/>
      <c r="O4413" s="211"/>
      <c r="P4413" s="211"/>
    </row>
    <row r="4414" spans="1:16" x14ac:dyDescent="0.25">
      <c r="A4414" s="189" t="s">
        <v>10796</v>
      </c>
      <c r="B4414" s="189" t="s">
        <v>10879</v>
      </c>
      <c r="C4414" s="189" t="s">
        <v>358</v>
      </c>
      <c r="D4414" t="s">
        <v>343</v>
      </c>
      <c r="E4414" t="s">
        <v>375</v>
      </c>
      <c r="F4414" s="42" t="s">
        <v>360</v>
      </c>
      <c r="H4414" s="211"/>
      <c r="I4414" s="211"/>
      <c r="J4414" s="211"/>
      <c r="K4414" s="211"/>
      <c r="L4414" s="211"/>
      <c r="M4414" s="211"/>
      <c r="N4414" s="211"/>
      <c r="O4414" s="211"/>
      <c r="P4414" s="211"/>
    </row>
    <row r="4415" spans="1:16" x14ac:dyDescent="0.25">
      <c r="A4415" s="189" t="s">
        <v>10796</v>
      </c>
      <c r="B4415" s="189" t="s">
        <v>10880</v>
      </c>
      <c r="C4415" s="189" t="s">
        <v>358</v>
      </c>
      <c r="D4415" t="s">
        <v>296</v>
      </c>
      <c r="E4415" t="s">
        <v>297</v>
      </c>
      <c r="F4415" s="42" t="s">
        <v>360</v>
      </c>
      <c r="H4415" s="211"/>
      <c r="I4415" s="211"/>
      <c r="J4415" s="211"/>
      <c r="K4415" s="211"/>
      <c r="L4415" s="211"/>
      <c r="M4415" s="211"/>
      <c r="N4415" s="211"/>
      <c r="O4415" s="211"/>
      <c r="P4415" s="211"/>
    </row>
    <row r="4416" spans="1:16" x14ac:dyDescent="0.25">
      <c r="A4416" s="189" t="s">
        <v>10796</v>
      </c>
      <c r="B4416" s="189" t="s">
        <v>10881</v>
      </c>
      <c r="C4416" s="189" t="s">
        <v>358</v>
      </c>
      <c r="D4416" t="s">
        <v>296</v>
      </c>
      <c r="E4416" t="s">
        <v>297</v>
      </c>
      <c r="F4416" s="42" t="s">
        <v>150</v>
      </c>
      <c r="H4416" s="211"/>
      <c r="I4416" s="211"/>
      <c r="J4416" s="211"/>
      <c r="K4416" s="211"/>
      <c r="L4416" s="211"/>
      <c r="M4416" s="211"/>
      <c r="N4416" s="211"/>
      <c r="O4416" s="211"/>
      <c r="P4416" s="211"/>
    </row>
    <row r="4417" spans="1:16" x14ac:dyDescent="0.25">
      <c r="A4417" s="189" t="s">
        <v>10796</v>
      </c>
      <c r="B4417" s="189" t="s">
        <v>10882</v>
      </c>
      <c r="C4417" s="189" t="s">
        <v>358</v>
      </c>
      <c r="D4417" t="s">
        <v>296</v>
      </c>
      <c r="E4417" t="s">
        <v>297</v>
      </c>
      <c r="F4417" s="42" t="s">
        <v>360</v>
      </c>
      <c r="H4417" s="211"/>
      <c r="I4417" s="211"/>
      <c r="J4417" s="211"/>
      <c r="K4417" s="211"/>
      <c r="L4417" s="211"/>
      <c r="M4417" s="211"/>
      <c r="N4417" s="211"/>
      <c r="O4417" s="211"/>
      <c r="P4417" s="211"/>
    </row>
    <row r="4418" spans="1:16" x14ac:dyDescent="0.25">
      <c r="A4418" s="189" t="s">
        <v>10883</v>
      </c>
      <c r="B4418" s="189" t="s">
        <v>10884</v>
      </c>
      <c r="C4418" s="189" t="s">
        <v>358</v>
      </c>
      <c r="D4418" t="s">
        <v>6093</v>
      </c>
      <c r="E4418" t="s">
        <v>6094</v>
      </c>
      <c r="F4418" s="42" t="s">
        <v>150</v>
      </c>
      <c r="H4418" s="211"/>
      <c r="I4418" s="211"/>
      <c r="J4418" s="211"/>
      <c r="K4418" s="211"/>
      <c r="L4418" s="211"/>
      <c r="M4418" s="211"/>
      <c r="N4418" s="211"/>
      <c r="O4418" s="211"/>
      <c r="P4418" s="211"/>
    </row>
    <row r="4419" spans="1:16" x14ac:dyDescent="0.25">
      <c r="A4419" s="189" t="s">
        <v>10883</v>
      </c>
      <c r="B4419" s="189" t="s">
        <v>10885</v>
      </c>
      <c r="C4419" s="189" t="s">
        <v>358</v>
      </c>
      <c r="D4419" t="s">
        <v>294</v>
      </c>
      <c r="E4419" t="s">
        <v>298</v>
      </c>
      <c r="F4419" s="42" t="s">
        <v>360</v>
      </c>
      <c r="H4419" s="211"/>
      <c r="I4419" s="211"/>
      <c r="J4419" s="211"/>
      <c r="K4419" s="211"/>
      <c r="L4419" s="211"/>
      <c r="M4419" s="211"/>
      <c r="N4419" s="211"/>
      <c r="O4419" s="211"/>
      <c r="P4419" s="211"/>
    </row>
    <row r="4420" spans="1:16" x14ac:dyDescent="0.25">
      <c r="A4420" s="189" t="s">
        <v>10883</v>
      </c>
      <c r="B4420" s="189" t="s">
        <v>10886</v>
      </c>
      <c r="C4420" s="189" t="s">
        <v>358</v>
      </c>
      <c r="D4420" t="s">
        <v>294</v>
      </c>
      <c r="E4420" t="s">
        <v>298</v>
      </c>
      <c r="F4420" s="42" t="s">
        <v>150</v>
      </c>
      <c r="H4420" s="211"/>
      <c r="I4420" s="211"/>
      <c r="J4420" s="211"/>
      <c r="K4420" s="211"/>
      <c r="L4420" s="211"/>
      <c r="M4420" s="211"/>
      <c r="N4420" s="211"/>
      <c r="O4420" s="211"/>
      <c r="P4420" s="211"/>
    </row>
    <row r="4421" spans="1:16" x14ac:dyDescent="0.25">
      <c r="A4421" s="189" t="s">
        <v>10883</v>
      </c>
      <c r="B4421" s="189" t="s">
        <v>10887</v>
      </c>
      <c r="C4421" s="189" t="s">
        <v>358</v>
      </c>
      <c r="D4421" t="s">
        <v>294</v>
      </c>
      <c r="E4421" t="s">
        <v>298</v>
      </c>
      <c r="F4421" s="42" t="s">
        <v>360</v>
      </c>
      <c r="H4421" s="211"/>
      <c r="I4421" s="211"/>
      <c r="J4421" s="211"/>
      <c r="K4421" s="211"/>
      <c r="L4421" s="211"/>
      <c r="M4421" s="211"/>
      <c r="N4421" s="211"/>
      <c r="O4421" s="211"/>
      <c r="P4421" s="211"/>
    </row>
    <row r="4422" spans="1:16" x14ac:dyDescent="0.25">
      <c r="A4422" s="189" t="s">
        <v>10883</v>
      </c>
      <c r="B4422" s="189" t="s">
        <v>10888</v>
      </c>
      <c r="C4422" s="189" t="s">
        <v>358</v>
      </c>
      <c r="D4422" t="s">
        <v>294</v>
      </c>
      <c r="E4422" t="s">
        <v>298</v>
      </c>
      <c r="F4422" s="42" t="s">
        <v>360</v>
      </c>
      <c r="H4422" s="211"/>
      <c r="I4422" s="211"/>
      <c r="J4422" s="211"/>
      <c r="K4422" s="211"/>
      <c r="L4422" s="211"/>
      <c r="M4422" s="211"/>
      <c r="N4422" s="211"/>
      <c r="O4422" s="211"/>
      <c r="P4422" s="211"/>
    </row>
    <row r="4423" spans="1:16" x14ac:dyDescent="0.25">
      <c r="A4423" s="189" t="s">
        <v>10883</v>
      </c>
      <c r="B4423" s="189" t="s">
        <v>10889</v>
      </c>
      <c r="C4423" s="189" t="s">
        <v>358</v>
      </c>
      <c r="D4423" t="s">
        <v>294</v>
      </c>
      <c r="E4423" t="s">
        <v>298</v>
      </c>
      <c r="F4423" s="42" t="s">
        <v>150</v>
      </c>
      <c r="H4423" s="211"/>
      <c r="I4423" s="211"/>
      <c r="J4423" s="211"/>
      <c r="K4423" s="211"/>
      <c r="L4423" s="211"/>
      <c r="M4423" s="211"/>
      <c r="N4423" s="211"/>
      <c r="O4423" s="211"/>
      <c r="P4423" s="211"/>
    </row>
    <row r="4424" spans="1:16" x14ac:dyDescent="0.25">
      <c r="A4424" s="189" t="s">
        <v>10883</v>
      </c>
      <c r="B4424" s="189" t="s">
        <v>10890</v>
      </c>
      <c r="C4424" s="189" t="s">
        <v>358</v>
      </c>
      <c r="D4424" t="s">
        <v>294</v>
      </c>
      <c r="E4424" t="s">
        <v>298</v>
      </c>
      <c r="F4424" s="42" t="s">
        <v>360</v>
      </c>
      <c r="H4424" s="211"/>
      <c r="I4424" s="211"/>
      <c r="J4424" s="211"/>
      <c r="K4424" s="211"/>
      <c r="L4424" s="211"/>
      <c r="M4424" s="211"/>
      <c r="N4424" s="211"/>
      <c r="O4424" s="211"/>
      <c r="P4424" s="211"/>
    </row>
    <row r="4425" spans="1:16" x14ac:dyDescent="0.25">
      <c r="A4425" s="189" t="s">
        <v>10883</v>
      </c>
      <c r="B4425" s="189" t="s">
        <v>10891</v>
      </c>
      <c r="C4425" s="189" t="s">
        <v>358</v>
      </c>
      <c r="D4425" t="s">
        <v>294</v>
      </c>
      <c r="E4425" t="s">
        <v>298</v>
      </c>
      <c r="F4425" s="42" t="s">
        <v>150</v>
      </c>
      <c r="H4425" s="211"/>
      <c r="I4425" s="211"/>
      <c r="J4425" s="211"/>
      <c r="K4425" s="211"/>
      <c r="L4425" s="211"/>
      <c r="M4425" s="211"/>
      <c r="N4425" s="211"/>
      <c r="O4425" s="211"/>
      <c r="P4425" s="211"/>
    </row>
    <row r="4426" spans="1:16" x14ac:dyDescent="0.25">
      <c r="A4426" s="189" t="s">
        <v>10883</v>
      </c>
      <c r="B4426" s="189" t="s">
        <v>10892</v>
      </c>
      <c r="C4426" s="189" t="s">
        <v>358</v>
      </c>
      <c r="D4426" t="s">
        <v>294</v>
      </c>
      <c r="E4426" t="s">
        <v>298</v>
      </c>
      <c r="F4426" s="42" t="s">
        <v>150</v>
      </c>
      <c r="H4426" s="211"/>
      <c r="I4426" s="211"/>
      <c r="J4426" s="211"/>
      <c r="K4426" s="211"/>
      <c r="L4426" s="211"/>
      <c r="M4426" s="211"/>
      <c r="N4426" s="211"/>
      <c r="O4426" s="211"/>
      <c r="P4426" s="211"/>
    </row>
    <row r="4427" spans="1:16" x14ac:dyDescent="0.25">
      <c r="A4427" s="189" t="s">
        <v>10883</v>
      </c>
      <c r="B4427" s="189" t="s">
        <v>10893</v>
      </c>
      <c r="C4427" s="189" t="s">
        <v>358</v>
      </c>
      <c r="D4427" t="s">
        <v>6093</v>
      </c>
      <c r="E4427" t="s">
        <v>6094</v>
      </c>
      <c r="F4427" s="42" t="s">
        <v>150</v>
      </c>
      <c r="H4427" s="211"/>
      <c r="I4427" s="211"/>
      <c r="J4427" s="211"/>
      <c r="K4427" s="211"/>
      <c r="L4427" s="211"/>
      <c r="M4427" s="211"/>
      <c r="N4427" s="211"/>
      <c r="O4427" s="211"/>
      <c r="P4427" s="211"/>
    </row>
    <row r="4428" spans="1:16" x14ac:dyDescent="0.25">
      <c r="A4428" s="189" t="s">
        <v>10883</v>
      </c>
      <c r="B4428" s="189" t="s">
        <v>10894</v>
      </c>
      <c r="C4428" s="189" t="s">
        <v>358</v>
      </c>
      <c r="D4428" t="s">
        <v>6093</v>
      </c>
      <c r="E4428" t="s">
        <v>6094</v>
      </c>
      <c r="F4428" s="42" t="s">
        <v>150</v>
      </c>
      <c r="H4428" s="211"/>
      <c r="I4428" s="211"/>
      <c r="J4428" s="211"/>
      <c r="K4428" s="211"/>
      <c r="L4428" s="211"/>
      <c r="M4428" s="211"/>
      <c r="N4428" s="211"/>
      <c r="O4428" s="211"/>
      <c r="P4428" s="211"/>
    </row>
    <row r="4429" spans="1:16" x14ac:dyDescent="0.25">
      <c r="A4429" s="189" t="s">
        <v>10883</v>
      </c>
      <c r="B4429" s="189" t="s">
        <v>10895</v>
      </c>
      <c r="C4429" s="189" t="s">
        <v>358</v>
      </c>
      <c r="D4429" t="s">
        <v>328</v>
      </c>
      <c r="E4429" t="s">
        <v>329</v>
      </c>
      <c r="F4429" s="42" t="s">
        <v>150</v>
      </c>
      <c r="H4429" s="211"/>
      <c r="I4429" s="211"/>
      <c r="J4429" s="211"/>
      <c r="K4429" s="211"/>
      <c r="L4429" s="211"/>
      <c r="M4429" s="211"/>
      <c r="N4429" s="211"/>
      <c r="O4429" s="211"/>
      <c r="P4429" s="211"/>
    </row>
    <row r="4430" spans="1:16" x14ac:dyDescent="0.25">
      <c r="A4430" s="189" t="s">
        <v>10883</v>
      </c>
      <c r="B4430" s="189" t="s">
        <v>10896</v>
      </c>
      <c r="C4430" s="189" t="s">
        <v>358</v>
      </c>
      <c r="D4430" t="s">
        <v>328</v>
      </c>
      <c r="E4430" t="s">
        <v>329</v>
      </c>
      <c r="F4430" s="42" t="s">
        <v>360</v>
      </c>
      <c r="H4430" s="211"/>
      <c r="I4430" s="211"/>
      <c r="J4430" s="211"/>
      <c r="K4430" s="211"/>
      <c r="L4430" s="211"/>
      <c r="M4430" s="211"/>
      <c r="N4430" s="211"/>
      <c r="O4430" s="211"/>
      <c r="P4430" s="211"/>
    </row>
    <row r="4431" spans="1:16" x14ac:dyDescent="0.25">
      <c r="A4431" s="189" t="s">
        <v>10883</v>
      </c>
      <c r="B4431" s="189" t="s">
        <v>10897</v>
      </c>
      <c r="C4431" s="189" t="s">
        <v>358</v>
      </c>
      <c r="D4431" t="s">
        <v>328</v>
      </c>
      <c r="E4431" t="s">
        <v>329</v>
      </c>
      <c r="F4431" s="42" t="s">
        <v>360</v>
      </c>
      <c r="H4431" s="211"/>
      <c r="I4431" s="211"/>
      <c r="J4431" s="211"/>
      <c r="K4431" s="211"/>
      <c r="L4431" s="211"/>
      <c r="M4431" s="211"/>
      <c r="N4431" s="211"/>
      <c r="O4431" s="211"/>
      <c r="P4431" s="211"/>
    </row>
    <row r="4432" spans="1:16" x14ac:dyDescent="0.25">
      <c r="A4432" s="189" t="s">
        <v>10883</v>
      </c>
      <c r="B4432" s="189" t="s">
        <v>10898</v>
      </c>
      <c r="C4432" s="189" t="s">
        <v>358</v>
      </c>
      <c r="D4432" t="s">
        <v>328</v>
      </c>
      <c r="E4432" t="s">
        <v>329</v>
      </c>
      <c r="F4432" s="42" t="s">
        <v>360</v>
      </c>
      <c r="H4432" s="211"/>
      <c r="I4432" s="211"/>
      <c r="J4432" s="211"/>
      <c r="K4432" s="211"/>
      <c r="L4432" s="211"/>
      <c r="M4432" s="211"/>
      <c r="N4432" s="211"/>
      <c r="O4432" s="211"/>
      <c r="P4432" s="211"/>
    </row>
    <row r="4433" spans="1:16" x14ac:dyDescent="0.25">
      <c r="A4433" s="189" t="s">
        <v>10883</v>
      </c>
      <c r="B4433" s="189" t="s">
        <v>10899</v>
      </c>
      <c r="C4433" s="189" t="s">
        <v>358</v>
      </c>
      <c r="D4433" t="s">
        <v>328</v>
      </c>
      <c r="E4433" t="s">
        <v>329</v>
      </c>
      <c r="F4433" s="42" t="s">
        <v>360</v>
      </c>
      <c r="H4433" s="211"/>
      <c r="I4433" s="211"/>
      <c r="J4433" s="211"/>
      <c r="K4433" s="211"/>
      <c r="L4433" s="211"/>
      <c r="M4433" s="211"/>
      <c r="N4433" s="211"/>
      <c r="O4433" s="211"/>
      <c r="P4433" s="211"/>
    </row>
    <row r="4434" spans="1:16" x14ac:dyDescent="0.25">
      <c r="A4434" s="189" t="s">
        <v>10883</v>
      </c>
      <c r="B4434" s="189" t="s">
        <v>10900</v>
      </c>
      <c r="C4434" s="189" t="s">
        <v>358</v>
      </c>
      <c r="D4434" t="s">
        <v>328</v>
      </c>
      <c r="E4434" t="s">
        <v>329</v>
      </c>
      <c r="F4434" s="42" t="s">
        <v>150</v>
      </c>
      <c r="H4434" s="211"/>
      <c r="I4434" s="211"/>
      <c r="J4434" s="211"/>
      <c r="K4434" s="211"/>
      <c r="L4434" s="211"/>
      <c r="M4434" s="211"/>
      <c r="N4434" s="211"/>
      <c r="O4434" s="211"/>
      <c r="P4434" s="211"/>
    </row>
    <row r="4435" spans="1:16" x14ac:dyDescent="0.25">
      <c r="A4435" s="189" t="s">
        <v>10883</v>
      </c>
      <c r="B4435" s="189" t="s">
        <v>10901</v>
      </c>
      <c r="C4435" s="189" t="s">
        <v>358</v>
      </c>
      <c r="D4435" t="s">
        <v>328</v>
      </c>
      <c r="E4435" t="s">
        <v>329</v>
      </c>
      <c r="F4435" s="42" t="s">
        <v>360</v>
      </c>
      <c r="H4435" s="211"/>
      <c r="I4435" s="211"/>
      <c r="J4435" s="211"/>
      <c r="K4435" s="211"/>
      <c r="L4435" s="211"/>
      <c r="M4435" s="211"/>
      <c r="N4435" s="211"/>
      <c r="O4435" s="211"/>
      <c r="P4435" s="211"/>
    </row>
    <row r="4436" spans="1:16" x14ac:dyDescent="0.25">
      <c r="A4436" s="189" t="s">
        <v>10883</v>
      </c>
      <c r="B4436" s="189" t="s">
        <v>10902</v>
      </c>
      <c r="C4436" s="189" t="s">
        <v>358</v>
      </c>
      <c r="D4436" t="s">
        <v>328</v>
      </c>
      <c r="E4436" t="s">
        <v>329</v>
      </c>
      <c r="F4436" s="42" t="s">
        <v>360</v>
      </c>
      <c r="H4436" s="211"/>
      <c r="I4436" s="211"/>
      <c r="J4436" s="211"/>
      <c r="K4436" s="211"/>
      <c r="L4436" s="211"/>
      <c r="M4436" s="211"/>
      <c r="N4436" s="211"/>
      <c r="O4436" s="211"/>
      <c r="P4436" s="211"/>
    </row>
    <row r="4437" spans="1:16" x14ac:dyDescent="0.25">
      <c r="A4437" s="189" t="s">
        <v>10883</v>
      </c>
      <c r="B4437" s="189" t="s">
        <v>10903</v>
      </c>
      <c r="C4437" s="189" t="s">
        <v>358</v>
      </c>
      <c r="D4437" t="s">
        <v>328</v>
      </c>
      <c r="E4437" t="s">
        <v>329</v>
      </c>
      <c r="F4437" s="42" t="s">
        <v>150</v>
      </c>
      <c r="H4437" s="211"/>
      <c r="I4437" s="211"/>
      <c r="J4437" s="211"/>
      <c r="K4437" s="211"/>
      <c r="L4437" s="211"/>
      <c r="M4437" s="211"/>
      <c r="N4437" s="211"/>
      <c r="O4437" s="211"/>
      <c r="P4437" s="211"/>
    </row>
    <row r="4438" spans="1:16" x14ac:dyDescent="0.25">
      <c r="A4438" s="189" t="s">
        <v>10883</v>
      </c>
      <c r="B4438" s="189" t="s">
        <v>10904</v>
      </c>
      <c r="C4438" s="189" t="s">
        <v>358</v>
      </c>
      <c r="D4438" t="s">
        <v>328</v>
      </c>
      <c r="E4438" t="s">
        <v>329</v>
      </c>
      <c r="F4438" s="42" t="s">
        <v>150</v>
      </c>
      <c r="H4438" s="211"/>
      <c r="I4438" s="211"/>
      <c r="J4438" s="211"/>
      <c r="K4438" s="211"/>
      <c r="L4438" s="211"/>
      <c r="M4438" s="211"/>
      <c r="N4438" s="211"/>
      <c r="O4438" s="211"/>
      <c r="P4438" s="211"/>
    </row>
    <row r="4439" spans="1:16" x14ac:dyDescent="0.25">
      <c r="A4439" s="189" t="s">
        <v>10883</v>
      </c>
      <c r="B4439" s="189" t="s">
        <v>10905</v>
      </c>
      <c r="C4439" s="189" t="s">
        <v>358</v>
      </c>
      <c r="D4439" t="s">
        <v>328</v>
      </c>
      <c r="E4439" t="s">
        <v>329</v>
      </c>
      <c r="F4439" s="42" t="s">
        <v>360</v>
      </c>
      <c r="H4439" s="211"/>
      <c r="I4439" s="211"/>
      <c r="J4439" s="211"/>
      <c r="K4439" s="211"/>
      <c r="L4439" s="211"/>
      <c r="M4439" s="211"/>
      <c r="N4439" s="211"/>
      <c r="O4439" s="211"/>
      <c r="P4439" s="211"/>
    </row>
    <row r="4440" spans="1:16" x14ac:dyDescent="0.25">
      <c r="A4440" s="189" t="s">
        <v>10883</v>
      </c>
      <c r="B4440" s="189" t="s">
        <v>10906</v>
      </c>
      <c r="C4440" s="189" t="s">
        <v>358</v>
      </c>
      <c r="D4440" t="s">
        <v>328</v>
      </c>
      <c r="E4440" t="s">
        <v>329</v>
      </c>
      <c r="F4440" s="42" t="s">
        <v>150</v>
      </c>
      <c r="H4440" s="211"/>
      <c r="I4440" s="211"/>
      <c r="J4440" s="211"/>
      <c r="K4440" s="211"/>
      <c r="L4440" s="211"/>
      <c r="M4440" s="211"/>
      <c r="N4440" s="211"/>
      <c r="O4440" s="211"/>
      <c r="P4440" s="211"/>
    </row>
    <row r="4441" spans="1:16" x14ac:dyDescent="0.25">
      <c r="A4441" s="189" t="s">
        <v>10883</v>
      </c>
      <c r="B4441" s="189" t="s">
        <v>10907</v>
      </c>
      <c r="C4441" s="189" t="s">
        <v>358</v>
      </c>
      <c r="D4441" t="s">
        <v>328</v>
      </c>
      <c r="E4441" t="s">
        <v>329</v>
      </c>
      <c r="F4441" s="42" t="s">
        <v>360</v>
      </c>
      <c r="H4441" s="211"/>
      <c r="I4441" s="211"/>
      <c r="J4441" s="211"/>
      <c r="K4441" s="211"/>
      <c r="L4441" s="211"/>
      <c r="M4441" s="211"/>
      <c r="N4441" s="211"/>
      <c r="O4441" s="211"/>
      <c r="P4441" s="211"/>
    </row>
    <row r="4442" spans="1:16" x14ac:dyDescent="0.25">
      <c r="A4442" s="189" t="s">
        <v>10883</v>
      </c>
      <c r="B4442" s="189" t="s">
        <v>10908</v>
      </c>
      <c r="C4442" s="189" t="s">
        <v>358</v>
      </c>
      <c r="D4442" t="s">
        <v>328</v>
      </c>
      <c r="E4442" t="s">
        <v>329</v>
      </c>
      <c r="F4442" s="42" t="s">
        <v>150</v>
      </c>
      <c r="H4442" s="211"/>
      <c r="I4442" s="211"/>
      <c r="J4442" s="211"/>
      <c r="K4442" s="211"/>
      <c r="L4442" s="211"/>
      <c r="M4442" s="211"/>
      <c r="N4442" s="211"/>
      <c r="O4442" s="211"/>
      <c r="P4442" s="211"/>
    </row>
    <row r="4443" spans="1:16" x14ac:dyDescent="0.25">
      <c r="A4443" s="189" t="s">
        <v>10883</v>
      </c>
      <c r="B4443" s="189" t="s">
        <v>10909</v>
      </c>
      <c r="C4443" s="189" t="s">
        <v>358</v>
      </c>
      <c r="D4443" t="s">
        <v>328</v>
      </c>
      <c r="E4443" t="s">
        <v>329</v>
      </c>
      <c r="F4443" s="42" t="s">
        <v>150</v>
      </c>
      <c r="H4443" s="211"/>
      <c r="I4443" s="211"/>
      <c r="J4443" s="211"/>
      <c r="K4443" s="211"/>
      <c r="L4443" s="211"/>
      <c r="M4443" s="211"/>
      <c r="N4443" s="211"/>
      <c r="O4443" s="211"/>
      <c r="P4443" s="211"/>
    </row>
    <row r="4444" spans="1:16" x14ac:dyDescent="0.25">
      <c r="A4444" s="189" t="s">
        <v>10883</v>
      </c>
      <c r="B4444" s="189" t="s">
        <v>10910</v>
      </c>
      <c r="C4444" s="189" t="s">
        <v>358</v>
      </c>
      <c r="D4444" t="s">
        <v>328</v>
      </c>
      <c r="E4444" t="s">
        <v>329</v>
      </c>
      <c r="F4444" s="42" t="s">
        <v>150</v>
      </c>
      <c r="H4444" s="211"/>
      <c r="I4444" s="211"/>
      <c r="J4444" s="211"/>
      <c r="K4444" s="211"/>
      <c r="L4444" s="211"/>
      <c r="M4444" s="211"/>
      <c r="N4444" s="211"/>
      <c r="O4444" s="211"/>
      <c r="P4444" s="211"/>
    </row>
    <row r="4445" spans="1:16" x14ac:dyDescent="0.25">
      <c r="A4445" s="189" t="s">
        <v>10883</v>
      </c>
      <c r="B4445" s="189" t="s">
        <v>10911</v>
      </c>
      <c r="C4445" s="189" t="s">
        <v>358</v>
      </c>
      <c r="D4445" t="s">
        <v>294</v>
      </c>
      <c r="E4445" t="s">
        <v>351</v>
      </c>
      <c r="F4445" s="42" t="s">
        <v>360</v>
      </c>
      <c r="H4445" s="211"/>
      <c r="I4445" s="211"/>
      <c r="J4445" s="211"/>
      <c r="K4445" s="211"/>
      <c r="L4445" s="211"/>
      <c r="M4445" s="211"/>
      <c r="N4445" s="211"/>
      <c r="O4445" s="211"/>
      <c r="P4445" s="211"/>
    </row>
    <row r="4446" spans="1:16" x14ac:dyDescent="0.25">
      <c r="A4446" s="189" t="s">
        <v>10883</v>
      </c>
      <c r="B4446" s="189" t="s">
        <v>10912</v>
      </c>
      <c r="C4446" s="189" t="s">
        <v>358</v>
      </c>
      <c r="D4446" t="s">
        <v>294</v>
      </c>
      <c r="E4446" t="s">
        <v>351</v>
      </c>
      <c r="F4446" s="42" t="s">
        <v>360</v>
      </c>
      <c r="H4446" s="211"/>
      <c r="I4446" s="211"/>
      <c r="J4446" s="211"/>
      <c r="K4446" s="211"/>
      <c r="L4446" s="211"/>
      <c r="M4446" s="211"/>
      <c r="N4446" s="211"/>
      <c r="O4446" s="211"/>
      <c r="P4446" s="211"/>
    </row>
    <row r="4447" spans="1:16" x14ac:dyDescent="0.25">
      <c r="A4447" s="189" t="s">
        <v>10883</v>
      </c>
      <c r="B4447" s="189" t="s">
        <v>10913</v>
      </c>
      <c r="C4447" s="189" t="s">
        <v>358</v>
      </c>
      <c r="D4447" t="s">
        <v>294</v>
      </c>
      <c r="E4447" t="s">
        <v>351</v>
      </c>
      <c r="F4447" s="42" t="s">
        <v>360</v>
      </c>
      <c r="H4447" s="211"/>
      <c r="I4447" s="211"/>
      <c r="J4447" s="211"/>
      <c r="K4447" s="211"/>
      <c r="L4447" s="211"/>
      <c r="M4447" s="211"/>
      <c r="N4447" s="211"/>
      <c r="O4447" s="211"/>
      <c r="P4447" s="211"/>
    </row>
    <row r="4448" spans="1:16" x14ac:dyDescent="0.25">
      <c r="A4448" s="189" t="s">
        <v>10883</v>
      </c>
      <c r="B4448" s="189" t="s">
        <v>10914</v>
      </c>
      <c r="C4448" s="189" t="s">
        <v>358</v>
      </c>
      <c r="D4448" t="s">
        <v>294</v>
      </c>
      <c r="E4448" t="s">
        <v>351</v>
      </c>
      <c r="F4448" s="42" t="s">
        <v>360</v>
      </c>
      <c r="H4448" s="211"/>
      <c r="I4448" s="211"/>
      <c r="J4448" s="211"/>
      <c r="K4448" s="211"/>
      <c r="L4448" s="211"/>
      <c r="M4448" s="211"/>
      <c r="N4448" s="211"/>
      <c r="O4448" s="211"/>
      <c r="P4448" s="211"/>
    </row>
    <row r="4449" spans="1:16" x14ac:dyDescent="0.25">
      <c r="A4449" s="189" t="s">
        <v>10883</v>
      </c>
      <c r="B4449" s="189" t="s">
        <v>10915</v>
      </c>
      <c r="C4449" s="189" t="s">
        <v>358</v>
      </c>
      <c r="D4449" t="s">
        <v>294</v>
      </c>
      <c r="E4449" t="s">
        <v>351</v>
      </c>
      <c r="F4449" s="42" t="s">
        <v>360</v>
      </c>
      <c r="H4449" s="211"/>
      <c r="I4449" s="211"/>
      <c r="J4449" s="211"/>
      <c r="K4449" s="211"/>
      <c r="L4449" s="211"/>
      <c r="M4449" s="211"/>
      <c r="N4449" s="211"/>
      <c r="O4449" s="211"/>
      <c r="P4449" s="211"/>
    </row>
    <row r="4450" spans="1:16" x14ac:dyDescent="0.25">
      <c r="A4450" s="189" t="s">
        <v>10883</v>
      </c>
      <c r="B4450" s="189" t="s">
        <v>10916</v>
      </c>
      <c r="C4450" s="189" t="s">
        <v>358</v>
      </c>
      <c r="D4450" t="s">
        <v>328</v>
      </c>
      <c r="E4450" t="s">
        <v>329</v>
      </c>
      <c r="F4450" s="42" t="s">
        <v>150</v>
      </c>
      <c r="H4450" s="211"/>
      <c r="I4450" s="211"/>
      <c r="J4450" s="211"/>
      <c r="K4450" s="211"/>
      <c r="L4450" s="211"/>
      <c r="M4450" s="211"/>
      <c r="N4450" s="211"/>
      <c r="O4450" s="211"/>
      <c r="P4450" s="211"/>
    </row>
    <row r="4451" spans="1:16" x14ac:dyDescent="0.25">
      <c r="A4451" s="189" t="s">
        <v>10883</v>
      </c>
      <c r="B4451" s="189" t="s">
        <v>10917</v>
      </c>
      <c r="C4451" s="189" t="s">
        <v>358</v>
      </c>
      <c r="D4451" t="s">
        <v>294</v>
      </c>
      <c r="E4451" t="s">
        <v>351</v>
      </c>
      <c r="F4451" s="42" t="s">
        <v>360</v>
      </c>
      <c r="H4451" s="211"/>
      <c r="I4451" s="211"/>
      <c r="J4451" s="211"/>
      <c r="K4451" s="211"/>
      <c r="L4451" s="211"/>
      <c r="M4451" s="211"/>
      <c r="N4451" s="211"/>
      <c r="O4451" s="211"/>
      <c r="P4451" s="211"/>
    </row>
    <row r="4452" spans="1:16" x14ac:dyDescent="0.25">
      <c r="A4452" s="189" t="s">
        <v>10883</v>
      </c>
      <c r="B4452" s="189" t="s">
        <v>10918</v>
      </c>
      <c r="C4452" s="189" t="s">
        <v>358</v>
      </c>
      <c r="D4452" t="s">
        <v>296</v>
      </c>
      <c r="E4452" t="s">
        <v>297</v>
      </c>
      <c r="F4452" s="42" t="s">
        <v>360</v>
      </c>
      <c r="H4452" s="211"/>
      <c r="I4452" s="211"/>
      <c r="J4452" s="211"/>
      <c r="K4452" s="211"/>
      <c r="L4452" s="211"/>
      <c r="M4452" s="211"/>
      <c r="N4452" s="211"/>
      <c r="O4452" s="211"/>
      <c r="P4452" s="211"/>
    </row>
    <row r="4453" spans="1:16" x14ac:dyDescent="0.25">
      <c r="A4453" s="189" t="s">
        <v>10883</v>
      </c>
      <c r="B4453" s="189" t="s">
        <v>10919</v>
      </c>
      <c r="C4453" s="189" t="s">
        <v>358</v>
      </c>
      <c r="D4453" t="s">
        <v>294</v>
      </c>
      <c r="E4453" t="s">
        <v>351</v>
      </c>
      <c r="F4453" s="42" t="s">
        <v>360</v>
      </c>
      <c r="H4453" s="211"/>
      <c r="I4453" s="211"/>
      <c r="J4453" s="211"/>
      <c r="K4453" s="211"/>
      <c r="L4453" s="211"/>
      <c r="M4453" s="211"/>
      <c r="N4453" s="211"/>
      <c r="O4453" s="211"/>
      <c r="P4453" s="211"/>
    </row>
    <row r="4454" spans="1:16" x14ac:dyDescent="0.25">
      <c r="A4454" s="189" t="s">
        <v>10883</v>
      </c>
      <c r="B4454" s="189" t="s">
        <v>10920</v>
      </c>
      <c r="C4454" s="189" t="s">
        <v>358</v>
      </c>
      <c r="D4454" t="s">
        <v>296</v>
      </c>
      <c r="E4454" t="s">
        <v>297</v>
      </c>
      <c r="F4454" s="42" t="s">
        <v>360</v>
      </c>
      <c r="H4454" s="211"/>
      <c r="I4454" s="211"/>
      <c r="J4454" s="211"/>
      <c r="K4454" s="211"/>
      <c r="L4454" s="211"/>
      <c r="M4454" s="211"/>
      <c r="N4454" s="211"/>
      <c r="O4454" s="211"/>
      <c r="P4454" s="211"/>
    </row>
    <row r="4455" spans="1:16" x14ac:dyDescent="0.25">
      <c r="A4455" s="189" t="s">
        <v>10883</v>
      </c>
      <c r="B4455" s="189" t="s">
        <v>10921</v>
      </c>
      <c r="C4455" s="189" t="s">
        <v>358</v>
      </c>
      <c r="D4455" t="s">
        <v>296</v>
      </c>
      <c r="E4455" t="s">
        <v>297</v>
      </c>
      <c r="F4455" s="42" t="s">
        <v>360</v>
      </c>
      <c r="H4455" s="211"/>
      <c r="I4455" s="211"/>
      <c r="J4455" s="211"/>
      <c r="K4455" s="211"/>
      <c r="L4455" s="211"/>
      <c r="M4455" s="211"/>
      <c r="N4455" s="211"/>
      <c r="O4455" s="211"/>
      <c r="P4455" s="211"/>
    </row>
    <row r="4456" spans="1:16" x14ac:dyDescent="0.25">
      <c r="A4456" s="189" t="s">
        <v>10883</v>
      </c>
      <c r="B4456" s="189" t="s">
        <v>10922</v>
      </c>
      <c r="C4456" s="189" t="s">
        <v>358</v>
      </c>
      <c r="D4456" t="s">
        <v>296</v>
      </c>
      <c r="E4456" t="s">
        <v>297</v>
      </c>
      <c r="F4456" s="42" t="s">
        <v>360</v>
      </c>
      <c r="H4456" s="211"/>
      <c r="I4456" s="211"/>
      <c r="J4456" s="211"/>
      <c r="K4456" s="211"/>
      <c r="L4456" s="211"/>
      <c r="M4456" s="211"/>
      <c r="N4456" s="211"/>
      <c r="O4456" s="211"/>
      <c r="P4456" s="211"/>
    </row>
    <row r="4457" spans="1:16" x14ac:dyDescent="0.25">
      <c r="A4457" s="189" t="s">
        <v>10883</v>
      </c>
      <c r="B4457" s="189" t="s">
        <v>10923</v>
      </c>
      <c r="C4457" s="189" t="s">
        <v>358</v>
      </c>
      <c r="D4457" t="s">
        <v>337</v>
      </c>
      <c r="E4457" t="s">
        <v>338</v>
      </c>
      <c r="F4457" s="42" t="s">
        <v>150</v>
      </c>
      <c r="H4457" s="211"/>
      <c r="I4457" s="211"/>
      <c r="J4457" s="211"/>
      <c r="K4457" s="211"/>
      <c r="L4457" s="211"/>
      <c r="M4457" s="211"/>
      <c r="N4457" s="211"/>
      <c r="O4457" s="211"/>
      <c r="P4457" s="211"/>
    </row>
    <row r="4458" spans="1:16" x14ac:dyDescent="0.25">
      <c r="A4458" s="189" t="s">
        <v>10883</v>
      </c>
      <c r="B4458" s="189" t="s">
        <v>10924</v>
      </c>
      <c r="C4458" s="189" t="s">
        <v>358</v>
      </c>
      <c r="D4458" t="s">
        <v>301</v>
      </c>
      <c r="E4458" t="s">
        <v>307</v>
      </c>
      <c r="F4458" s="42" t="s">
        <v>150</v>
      </c>
      <c r="H4458" s="211"/>
      <c r="I4458" s="211"/>
      <c r="J4458" s="211"/>
      <c r="K4458" s="211"/>
      <c r="L4458" s="211"/>
      <c r="M4458" s="211"/>
      <c r="N4458" s="211"/>
      <c r="O4458" s="211"/>
      <c r="P4458" s="211"/>
    </row>
    <row r="4459" spans="1:16" x14ac:dyDescent="0.25">
      <c r="A4459" s="189" t="s">
        <v>10883</v>
      </c>
      <c r="B4459" s="189" t="s">
        <v>10925</v>
      </c>
      <c r="C4459" s="189" t="s">
        <v>358</v>
      </c>
      <c r="D4459" t="s">
        <v>301</v>
      </c>
      <c r="E4459" t="s">
        <v>307</v>
      </c>
      <c r="F4459" s="42" t="s">
        <v>150</v>
      </c>
      <c r="H4459" s="211"/>
      <c r="I4459" s="211"/>
      <c r="J4459" s="211"/>
      <c r="K4459" s="211"/>
      <c r="L4459" s="211"/>
      <c r="M4459" s="211"/>
      <c r="N4459" s="211"/>
      <c r="O4459" s="211"/>
      <c r="P4459" s="211"/>
    </row>
    <row r="4460" spans="1:16" x14ac:dyDescent="0.25">
      <c r="A4460" s="189" t="s">
        <v>10883</v>
      </c>
      <c r="B4460" s="189" t="s">
        <v>10926</v>
      </c>
      <c r="C4460" s="189" t="s">
        <v>358</v>
      </c>
      <c r="D4460" t="s">
        <v>330</v>
      </c>
      <c r="E4460" t="s">
        <v>561</v>
      </c>
      <c r="F4460" s="42" t="s">
        <v>150</v>
      </c>
      <c r="H4460" s="211"/>
      <c r="I4460" s="211"/>
      <c r="J4460" s="211"/>
      <c r="K4460" s="211"/>
      <c r="L4460" s="211"/>
      <c r="M4460" s="211"/>
      <c r="N4460" s="211"/>
      <c r="O4460" s="211"/>
      <c r="P4460" s="211"/>
    </row>
    <row r="4461" spans="1:16" x14ac:dyDescent="0.25">
      <c r="A4461" s="189" t="s">
        <v>10883</v>
      </c>
      <c r="B4461" s="189" t="s">
        <v>10927</v>
      </c>
      <c r="C4461" s="189" t="s">
        <v>358</v>
      </c>
      <c r="D4461" t="s">
        <v>301</v>
      </c>
      <c r="E4461" t="s">
        <v>307</v>
      </c>
      <c r="F4461" s="42" t="s">
        <v>150</v>
      </c>
      <c r="H4461" s="211"/>
      <c r="I4461" s="211"/>
      <c r="J4461" s="211"/>
      <c r="K4461" s="211"/>
      <c r="L4461" s="211"/>
      <c r="M4461" s="211"/>
      <c r="N4461" s="211"/>
      <c r="O4461" s="211"/>
      <c r="P4461" s="211"/>
    </row>
    <row r="4462" spans="1:16" x14ac:dyDescent="0.25">
      <c r="A4462" s="189" t="s">
        <v>10883</v>
      </c>
      <c r="B4462" s="189" t="s">
        <v>10928</v>
      </c>
      <c r="C4462" s="189" t="s">
        <v>358</v>
      </c>
      <c r="D4462" t="s">
        <v>296</v>
      </c>
      <c r="E4462" t="s">
        <v>297</v>
      </c>
      <c r="F4462" s="42" t="s">
        <v>360</v>
      </c>
      <c r="H4462" s="211"/>
      <c r="I4462" s="211"/>
      <c r="J4462" s="211"/>
      <c r="K4462" s="211"/>
      <c r="L4462" s="211"/>
      <c r="M4462" s="211"/>
      <c r="N4462" s="211"/>
      <c r="O4462" s="211"/>
      <c r="P4462" s="211"/>
    </row>
    <row r="4463" spans="1:16" x14ac:dyDescent="0.25">
      <c r="A4463" s="189" t="s">
        <v>10883</v>
      </c>
      <c r="B4463" s="189" t="s">
        <v>10929</v>
      </c>
      <c r="C4463" s="189" t="s">
        <v>358</v>
      </c>
      <c r="D4463" t="s">
        <v>296</v>
      </c>
      <c r="E4463" t="s">
        <v>297</v>
      </c>
      <c r="F4463" s="42" t="s">
        <v>150</v>
      </c>
      <c r="H4463" s="211"/>
      <c r="I4463" s="211"/>
      <c r="J4463" s="211"/>
      <c r="K4463" s="211"/>
      <c r="L4463" s="211"/>
      <c r="M4463" s="211"/>
      <c r="N4463" s="211"/>
      <c r="O4463" s="211"/>
      <c r="P4463" s="211"/>
    </row>
    <row r="4464" spans="1:16" x14ac:dyDescent="0.25">
      <c r="A4464" s="189" t="s">
        <v>10883</v>
      </c>
      <c r="B4464" s="189" t="s">
        <v>10930</v>
      </c>
      <c r="C4464" s="189" t="s">
        <v>358</v>
      </c>
      <c r="D4464" t="s">
        <v>301</v>
      </c>
      <c r="E4464" t="s">
        <v>307</v>
      </c>
      <c r="F4464" s="42" t="s">
        <v>150</v>
      </c>
      <c r="H4464" s="211"/>
      <c r="I4464" s="211"/>
      <c r="J4464" s="211"/>
      <c r="K4464" s="211"/>
      <c r="L4464" s="211"/>
      <c r="M4464" s="211"/>
      <c r="N4464" s="211"/>
      <c r="O4464" s="211"/>
      <c r="P4464" s="211"/>
    </row>
    <row r="4465" spans="1:16" x14ac:dyDescent="0.25">
      <c r="A4465" s="189" t="s">
        <v>10883</v>
      </c>
      <c r="B4465" s="189" t="s">
        <v>10931</v>
      </c>
      <c r="C4465" s="189" t="s">
        <v>358</v>
      </c>
      <c r="D4465" t="s">
        <v>292</v>
      </c>
      <c r="E4465" t="s">
        <v>350</v>
      </c>
      <c r="F4465" s="42" t="s">
        <v>360</v>
      </c>
      <c r="H4465" s="211"/>
      <c r="I4465" s="211"/>
      <c r="J4465" s="211"/>
      <c r="K4465" s="211"/>
      <c r="L4465" s="211"/>
      <c r="M4465" s="211"/>
      <c r="N4465" s="211"/>
      <c r="O4465" s="211"/>
      <c r="P4465" s="211"/>
    </row>
    <row r="4466" spans="1:16" x14ac:dyDescent="0.25">
      <c r="A4466" s="189" t="s">
        <v>10883</v>
      </c>
      <c r="B4466" s="189" t="s">
        <v>10932</v>
      </c>
      <c r="C4466" s="189" t="s">
        <v>358</v>
      </c>
      <c r="D4466" t="s">
        <v>337</v>
      </c>
      <c r="E4466" t="s">
        <v>338</v>
      </c>
      <c r="F4466" s="42" t="s">
        <v>150</v>
      </c>
      <c r="H4466" s="211"/>
      <c r="I4466" s="211"/>
      <c r="J4466" s="211"/>
      <c r="K4466" s="211"/>
      <c r="L4466" s="211"/>
      <c r="M4466" s="211"/>
      <c r="N4466" s="211"/>
      <c r="O4466" s="211"/>
      <c r="P4466" s="211"/>
    </row>
    <row r="4467" spans="1:16" x14ac:dyDescent="0.25">
      <c r="A4467" s="189" t="s">
        <v>10883</v>
      </c>
      <c r="B4467" s="189" t="s">
        <v>10933</v>
      </c>
      <c r="C4467" s="189" t="s">
        <v>358</v>
      </c>
      <c r="D4467" t="s">
        <v>330</v>
      </c>
      <c r="E4467" t="s">
        <v>331</v>
      </c>
      <c r="F4467" s="42" t="s">
        <v>150</v>
      </c>
      <c r="H4467" s="211"/>
      <c r="I4467" s="211"/>
      <c r="J4467" s="211"/>
      <c r="K4467" s="211"/>
      <c r="L4467" s="211"/>
      <c r="M4467" s="211"/>
      <c r="N4467" s="211"/>
      <c r="O4467" s="211"/>
      <c r="P4467" s="211"/>
    </row>
    <row r="4468" spans="1:16" x14ac:dyDescent="0.25">
      <c r="A4468" s="189" t="s">
        <v>10883</v>
      </c>
      <c r="B4468" s="189" t="s">
        <v>10934</v>
      </c>
      <c r="C4468" s="189" t="s">
        <v>358</v>
      </c>
      <c r="D4468" t="s">
        <v>292</v>
      </c>
      <c r="E4468" t="s">
        <v>293</v>
      </c>
      <c r="F4468" s="42" t="s">
        <v>360</v>
      </c>
      <c r="H4468" s="211"/>
      <c r="I4468" s="211"/>
      <c r="J4468" s="211"/>
      <c r="K4468" s="211"/>
      <c r="L4468" s="211"/>
      <c r="M4468" s="211"/>
      <c r="N4468" s="211"/>
      <c r="O4468" s="211"/>
      <c r="P4468" s="211"/>
    </row>
    <row r="4469" spans="1:16" x14ac:dyDescent="0.25">
      <c r="A4469" s="189" t="s">
        <v>10883</v>
      </c>
      <c r="B4469" s="189" t="s">
        <v>10935</v>
      </c>
      <c r="C4469" s="189" t="s">
        <v>358</v>
      </c>
      <c r="D4469" t="s">
        <v>292</v>
      </c>
      <c r="E4469" t="s">
        <v>293</v>
      </c>
      <c r="F4469" s="42" t="s">
        <v>150</v>
      </c>
      <c r="H4469" s="211"/>
      <c r="I4469" s="211"/>
      <c r="J4469" s="211"/>
      <c r="K4469" s="211"/>
      <c r="L4469" s="211"/>
      <c r="M4469" s="211"/>
      <c r="N4469" s="211"/>
      <c r="O4469" s="211"/>
      <c r="P4469" s="211"/>
    </row>
    <row r="4470" spans="1:16" x14ac:dyDescent="0.25">
      <c r="A4470" s="189" t="s">
        <v>10883</v>
      </c>
      <c r="B4470" s="189" t="s">
        <v>10936</v>
      </c>
      <c r="C4470" s="189" t="s">
        <v>358</v>
      </c>
      <c r="D4470" t="s">
        <v>301</v>
      </c>
      <c r="E4470" t="s">
        <v>307</v>
      </c>
      <c r="F4470" s="42" t="s">
        <v>150</v>
      </c>
      <c r="H4470" s="211"/>
      <c r="I4470" s="211"/>
      <c r="J4470" s="211"/>
      <c r="K4470" s="211"/>
      <c r="L4470" s="211"/>
      <c r="M4470" s="211"/>
      <c r="N4470" s="211"/>
      <c r="O4470" s="211"/>
      <c r="P4470" s="211"/>
    </row>
    <row r="4471" spans="1:16" x14ac:dyDescent="0.25">
      <c r="A4471" s="189" t="s">
        <v>10883</v>
      </c>
      <c r="B4471" s="189" t="s">
        <v>10937</v>
      </c>
      <c r="C4471" s="189" t="s">
        <v>358</v>
      </c>
      <c r="D4471" t="s">
        <v>330</v>
      </c>
      <c r="E4471" t="s">
        <v>331</v>
      </c>
      <c r="F4471" s="42" t="s">
        <v>150</v>
      </c>
      <c r="H4471" s="211"/>
      <c r="I4471" s="211"/>
      <c r="J4471" s="211"/>
      <c r="K4471" s="211"/>
      <c r="L4471" s="211"/>
      <c r="M4471" s="211"/>
      <c r="N4471" s="211"/>
      <c r="O4471" s="211"/>
      <c r="P4471" s="211"/>
    </row>
    <row r="4472" spans="1:16" x14ac:dyDescent="0.25">
      <c r="A4472" s="189" t="s">
        <v>10883</v>
      </c>
      <c r="B4472" s="189" t="s">
        <v>10938</v>
      </c>
      <c r="C4472" s="189" t="s">
        <v>358</v>
      </c>
      <c r="D4472" t="s">
        <v>337</v>
      </c>
      <c r="E4472" t="s">
        <v>338</v>
      </c>
      <c r="F4472" s="42" t="s">
        <v>150</v>
      </c>
      <c r="H4472" s="211"/>
      <c r="I4472" s="211"/>
      <c r="J4472" s="211"/>
      <c r="K4472" s="211"/>
      <c r="L4472" s="211"/>
      <c r="M4472" s="211"/>
      <c r="N4472" s="211"/>
      <c r="O4472" s="211"/>
      <c r="P4472" s="211"/>
    </row>
    <row r="4473" spans="1:16" x14ac:dyDescent="0.25">
      <c r="A4473" s="189" t="s">
        <v>10883</v>
      </c>
      <c r="B4473" s="189" t="s">
        <v>10939</v>
      </c>
      <c r="C4473" s="189" t="s">
        <v>358</v>
      </c>
      <c r="D4473" t="s">
        <v>326</v>
      </c>
      <c r="E4473" t="s">
        <v>327</v>
      </c>
      <c r="F4473" s="42" t="s">
        <v>150</v>
      </c>
      <c r="H4473" s="211"/>
      <c r="I4473" s="211"/>
      <c r="J4473" s="211"/>
      <c r="K4473" s="211"/>
      <c r="L4473" s="211"/>
      <c r="M4473" s="211"/>
      <c r="N4473" s="211"/>
      <c r="O4473" s="211"/>
      <c r="P4473" s="211"/>
    </row>
    <row r="4474" spans="1:16" x14ac:dyDescent="0.25">
      <c r="A4474" s="189" t="s">
        <v>10883</v>
      </c>
      <c r="B4474" s="189" t="s">
        <v>10940</v>
      </c>
      <c r="C4474" s="189" t="s">
        <v>358</v>
      </c>
      <c r="D4474" t="s">
        <v>296</v>
      </c>
      <c r="E4474" t="s">
        <v>336</v>
      </c>
      <c r="F4474" s="42" t="s">
        <v>360</v>
      </c>
      <c r="H4474" s="211"/>
      <c r="I4474" s="211"/>
      <c r="J4474" s="211"/>
      <c r="K4474" s="211"/>
      <c r="L4474" s="211"/>
      <c r="M4474" s="211"/>
      <c r="N4474" s="211"/>
      <c r="O4474" s="211"/>
      <c r="P4474" s="211"/>
    </row>
    <row r="4475" spans="1:16" x14ac:dyDescent="0.25">
      <c r="A4475" s="189" t="s">
        <v>10883</v>
      </c>
      <c r="B4475" s="189" t="s">
        <v>10941</v>
      </c>
      <c r="C4475" s="189" t="s">
        <v>358</v>
      </c>
      <c r="D4475" t="s">
        <v>301</v>
      </c>
      <c r="E4475" t="s">
        <v>307</v>
      </c>
      <c r="F4475" s="42" t="s">
        <v>150</v>
      </c>
      <c r="H4475" s="211"/>
      <c r="I4475" s="211"/>
      <c r="J4475" s="211"/>
      <c r="K4475" s="211"/>
      <c r="L4475" s="211"/>
      <c r="M4475" s="211"/>
      <c r="N4475" s="211"/>
      <c r="O4475" s="211"/>
      <c r="P4475" s="211"/>
    </row>
    <row r="4476" spans="1:16" x14ac:dyDescent="0.25">
      <c r="A4476" s="189" t="s">
        <v>10883</v>
      </c>
      <c r="B4476" s="189" t="s">
        <v>10942</v>
      </c>
      <c r="C4476" s="189" t="s">
        <v>358</v>
      </c>
      <c r="D4476" t="s">
        <v>296</v>
      </c>
      <c r="E4476" t="s">
        <v>336</v>
      </c>
      <c r="F4476" s="42" t="s">
        <v>360</v>
      </c>
      <c r="H4476" s="211"/>
      <c r="I4476" s="211"/>
      <c r="J4476" s="211"/>
      <c r="K4476" s="211"/>
      <c r="L4476" s="211"/>
      <c r="M4476" s="211"/>
      <c r="N4476" s="211"/>
      <c r="O4476" s="211"/>
      <c r="P4476" s="211"/>
    </row>
    <row r="4477" spans="1:16" x14ac:dyDescent="0.25">
      <c r="A4477" s="189" t="s">
        <v>10883</v>
      </c>
      <c r="B4477" s="189" t="s">
        <v>10943</v>
      </c>
      <c r="C4477" s="189" t="s">
        <v>358</v>
      </c>
      <c r="D4477" t="s">
        <v>295</v>
      </c>
      <c r="E4477" t="s">
        <v>306</v>
      </c>
      <c r="F4477" s="42" t="s">
        <v>150</v>
      </c>
      <c r="H4477" s="211"/>
      <c r="I4477" s="211"/>
      <c r="J4477" s="211"/>
      <c r="K4477" s="211"/>
      <c r="L4477" s="211"/>
      <c r="M4477" s="211"/>
      <c r="N4477" s="211"/>
      <c r="O4477" s="211"/>
      <c r="P4477" s="211"/>
    </row>
    <row r="4478" spans="1:16" x14ac:dyDescent="0.25">
      <c r="A4478" s="189" t="s">
        <v>10883</v>
      </c>
      <c r="B4478" s="189" t="s">
        <v>10944</v>
      </c>
      <c r="C4478" s="189" t="s">
        <v>358</v>
      </c>
      <c r="D4478" t="s">
        <v>295</v>
      </c>
      <c r="E4478" t="s">
        <v>306</v>
      </c>
      <c r="F4478" s="42" t="s">
        <v>150</v>
      </c>
      <c r="H4478" s="211"/>
      <c r="I4478" s="211"/>
      <c r="J4478" s="211"/>
      <c r="K4478" s="211"/>
      <c r="L4478" s="211"/>
      <c r="M4478" s="211"/>
      <c r="N4478" s="211"/>
      <c r="O4478" s="211"/>
      <c r="P4478" s="211"/>
    </row>
    <row r="4479" spans="1:16" x14ac:dyDescent="0.25">
      <c r="A4479" s="189" t="s">
        <v>10883</v>
      </c>
      <c r="B4479" s="189" t="s">
        <v>10945</v>
      </c>
      <c r="C4479" s="189" t="s">
        <v>358</v>
      </c>
      <c r="D4479" t="s">
        <v>296</v>
      </c>
      <c r="E4479" t="s">
        <v>336</v>
      </c>
      <c r="F4479" s="42" t="s">
        <v>360</v>
      </c>
      <c r="H4479" s="211"/>
      <c r="I4479" s="211"/>
      <c r="J4479" s="211"/>
      <c r="K4479" s="211"/>
      <c r="L4479" s="211"/>
      <c r="M4479" s="211"/>
      <c r="N4479" s="211"/>
      <c r="O4479" s="211"/>
      <c r="P4479" s="211"/>
    </row>
    <row r="4480" spans="1:16" x14ac:dyDescent="0.25">
      <c r="A4480" s="189" t="s">
        <v>10883</v>
      </c>
      <c r="B4480" s="189" t="s">
        <v>10946</v>
      </c>
      <c r="C4480" s="189" t="s">
        <v>358</v>
      </c>
      <c r="D4480" t="s">
        <v>296</v>
      </c>
      <c r="E4480" t="s">
        <v>336</v>
      </c>
      <c r="F4480" s="42" t="s">
        <v>360</v>
      </c>
      <c r="H4480" s="211"/>
      <c r="I4480" s="211"/>
      <c r="J4480" s="211"/>
      <c r="K4480" s="211"/>
      <c r="L4480" s="211"/>
      <c r="M4480" s="211"/>
      <c r="N4480" s="211"/>
      <c r="O4480" s="211"/>
      <c r="P4480" s="211"/>
    </row>
    <row r="4481" spans="1:16" x14ac:dyDescent="0.25">
      <c r="A4481" s="189" t="s">
        <v>10883</v>
      </c>
      <c r="B4481" s="189" t="s">
        <v>10947</v>
      </c>
      <c r="C4481" s="189" t="s">
        <v>358</v>
      </c>
      <c r="D4481" t="s">
        <v>296</v>
      </c>
      <c r="E4481" t="s">
        <v>336</v>
      </c>
      <c r="F4481" s="42" t="s">
        <v>360</v>
      </c>
      <c r="H4481" s="211"/>
      <c r="I4481" s="211"/>
      <c r="J4481" s="211"/>
      <c r="K4481" s="211"/>
      <c r="L4481" s="211"/>
      <c r="M4481" s="211"/>
      <c r="N4481" s="211"/>
      <c r="O4481" s="211"/>
      <c r="P4481" s="211"/>
    </row>
    <row r="4482" spans="1:16" x14ac:dyDescent="0.25">
      <c r="A4482" s="189" t="s">
        <v>10883</v>
      </c>
      <c r="B4482" s="189" t="s">
        <v>10948</v>
      </c>
      <c r="C4482" s="189" t="s">
        <v>358</v>
      </c>
      <c r="D4482" t="s">
        <v>337</v>
      </c>
      <c r="E4482" t="s">
        <v>338</v>
      </c>
      <c r="F4482" s="42" t="s">
        <v>150</v>
      </c>
      <c r="H4482" s="211"/>
      <c r="I4482" s="211"/>
      <c r="J4482" s="211"/>
      <c r="K4482" s="211"/>
      <c r="L4482" s="211"/>
      <c r="M4482" s="211"/>
      <c r="N4482" s="211"/>
      <c r="O4482" s="211"/>
      <c r="P4482" s="211"/>
    </row>
    <row r="4483" spans="1:16" x14ac:dyDescent="0.25">
      <c r="A4483" s="189" t="s">
        <v>10883</v>
      </c>
      <c r="B4483" s="189" t="s">
        <v>10949</v>
      </c>
      <c r="C4483" s="189" t="s">
        <v>358</v>
      </c>
      <c r="D4483" t="s">
        <v>343</v>
      </c>
      <c r="E4483" t="s">
        <v>6106</v>
      </c>
      <c r="F4483" s="42" t="s">
        <v>360</v>
      </c>
      <c r="H4483" s="211"/>
      <c r="I4483" s="211"/>
      <c r="J4483" s="211"/>
      <c r="K4483" s="211"/>
      <c r="L4483" s="211"/>
      <c r="M4483" s="211"/>
      <c r="N4483" s="211"/>
      <c r="O4483" s="211"/>
      <c r="P4483" s="211"/>
    </row>
    <row r="4484" spans="1:16" x14ac:dyDescent="0.25">
      <c r="A4484" s="189" t="s">
        <v>10883</v>
      </c>
      <c r="B4484" s="189" t="s">
        <v>10950</v>
      </c>
      <c r="C4484" s="189" t="s">
        <v>358</v>
      </c>
      <c r="D4484" t="s">
        <v>343</v>
      </c>
      <c r="E4484" t="s">
        <v>6106</v>
      </c>
      <c r="F4484" s="42" t="s">
        <v>360</v>
      </c>
      <c r="H4484" s="211"/>
      <c r="I4484" s="211"/>
      <c r="J4484" s="211"/>
      <c r="K4484" s="211"/>
      <c r="L4484" s="211"/>
      <c r="M4484" s="211"/>
      <c r="N4484" s="211"/>
      <c r="O4484" s="211"/>
      <c r="P4484" s="211"/>
    </row>
    <row r="4485" spans="1:16" x14ac:dyDescent="0.25">
      <c r="A4485" s="189" t="s">
        <v>10883</v>
      </c>
      <c r="B4485" s="189" t="s">
        <v>10951</v>
      </c>
      <c r="C4485" s="189" t="s">
        <v>358</v>
      </c>
      <c r="D4485" t="s">
        <v>343</v>
      </c>
      <c r="E4485" t="s">
        <v>375</v>
      </c>
      <c r="F4485" s="42" t="s">
        <v>360</v>
      </c>
      <c r="H4485" s="211"/>
      <c r="I4485" s="211"/>
      <c r="J4485" s="211"/>
      <c r="K4485" s="211"/>
      <c r="L4485" s="211"/>
      <c r="M4485" s="211"/>
      <c r="N4485" s="211"/>
      <c r="O4485" s="211"/>
      <c r="P4485" s="211"/>
    </row>
    <row r="4486" spans="1:16" x14ac:dyDescent="0.25">
      <c r="A4486" s="189" t="s">
        <v>10883</v>
      </c>
      <c r="B4486" s="189" t="s">
        <v>10952</v>
      </c>
      <c r="C4486" s="189" t="s">
        <v>358</v>
      </c>
      <c r="D4486" t="s">
        <v>343</v>
      </c>
      <c r="E4486" t="s">
        <v>6106</v>
      </c>
      <c r="F4486" s="42" t="s">
        <v>360</v>
      </c>
      <c r="H4486" s="211"/>
      <c r="I4486" s="211"/>
      <c r="J4486" s="211"/>
      <c r="K4486" s="211"/>
      <c r="L4486" s="211"/>
      <c r="M4486" s="211"/>
      <c r="N4486" s="211"/>
      <c r="O4486" s="211"/>
      <c r="P4486" s="211"/>
    </row>
    <row r="4487" spans="1:16" x14ac:dyDescent="0.25">
      <c r="A4487" s="189" t="s">
        <v>10883</v>
      </c>
      <c r="B4487" s="189" t="s">
        <v>10953</v>
      </c>
      <c r="C4487" s="189" t="s">
        <v>358</v>
      </c>
      <c r="D4487" t="s">
        <v>343</v>
      </c>
      <c r="E4487" t="s">
        <v>375</v>
      </c>
      <c r="F4487" s="42" t="s">
        <v>360</v>
      </c>
      <c r="H4487" s="211"/>
      <c r="I4487" s="211"/>
      <c r="J4487" s="211"/>
      <c r="K4487" s="211"/>
      <c r="L4487" s="211"/>
      <c r="M4487" s="211"/>
      <c r="N4487" s="211"/>
      <c r="O4487" s="211"/>
      <c r="P4487" s="211"/>
    </row>
    <row r="4488" spans="1:16" x14ac:dyDescent="0.25">
      <c r="A4488" s="189" t="s">
        <v>10883</v>
      </c>
      <c r="B4488" s="189" t="s">
        <v>10954</v>
      </c>
      <c r="C4488" s="189" t="s">
        <v>358</v>
      </c>
      <c r="D4488" t="s">
        <v>343</v>
      </c>
      <c r="E4488" t="s">
        <v>375</v>
      </c>
      <c r="F4488" s="42" t="s">
        <v>360</v>
      </c>
      <c r="H4488" s="211"/>
      <c r="I4488" s="211"/>
      <c r="J4488" s="211"/>
      <c r="K4488" s="211"/>
      <c r="L4488" s="211"/>
      <c r="M4488" s="211"/>
      <c r="N4488" s="211"/>
      <c r="O4488" s="211"/>
      <c r="P4488" s="211"/>
    </row>
    <row r="4489" spans="1:16" x14ac:dyDescent="0.25">
      <c r="A4489" s="189" t="s">
        <v>10883</v>
      </c>
      <c r="B4489" s="189" t="s">
        <v>10955</v>
      </c>
      <c r="C4489" s="189" t="s">
        <v>358</v>
      </c>
      <c r="D4489" t="s">
        <v>343</v>
      </c>
      <c r="E4489" t="s">
        <v>375</v>
      </c>
      <c r="F4489" s="42" t="s">
        <v>360</v>
      </c>
      <c r="H4489" s="211"/>
      <c r="I4489" s="211"/>
      <c r="J4489" s="211"/>
      <c r="K4489" s="211"/>
      <c r="L4489" s="211"/>
      <c r="M4489" s="211"/>
      <c r="N4489" s="211"/>
      <c r="O4489" s="211"/>
      <c r="P4489" s="211"/>
    </row>
    <row r="4490" spans="1:16" x14ac:dyDescent="0.25">
      <c r="A4490" s="189" t="s">
        <v>10883</v>
      </c>
      <c r="B4490" s="189" t="s">
        <v>10956</v>
      </c>
      <c r="C4490" s="189" t="s">
        <v>358</v>
      </c>
      <c r="D4490" t="s">
        <v>328</v>
      </c>
      <c r="E4490" t="s">
        <v>329</v>
      </c>
      <c r="F4490" s="42" t="s">
        <v>360</v>
      </c>
      <c r="H4490" s="211"/>
      <c r="I4490" s="211"/>
      <c r="J4490" s="211"/>
      <c r="K4490" s="211"/>
      <c r="L4490" s="211"/>
      <c r="M4490" s="211"/>
      <c r="N4490" s="211"/>
      <c r="O4490" s="211"/>
      <c r="P4490" s="211"/>
    </row>
    <row r="4491" spans="1:16" x14ac:dyDescent="0.25">
      <c r="A4491" s="189" t="s">
        <v>10883</v>
      </c>
      <c r="B4491" s="189" t="s">
        <v>10957</v>
      </c>
      <c r="C4491" s="189" t="s">
        <v>358</v>
      </c>
      <c r="D4491" t="s">
        <v>328</v>
      </c>
      <c r="E4491" t="s">
        <v>329</v>
      </c>
      <c r="F4491" s="42" t="s">
        <v>150</v>
      </c>
      <c r="H4491" s="211"/>
      <c r="I4491" s="211"/>
      <c r="J4491" s="211"/>
      <c r="K4491" s="211"/>
      <c r="L4491" s="211"/>
      <c r="M4491" s="211"/>
      <c r="N4491" s="211"/>
      <c r="O4491" s="211"/>
      <c r="P4491" s="211"/>
    </row>
    <row r="4492" spans="1:16" x14ac:dyDescent="0.25">
      <c r="A4492" s="189" t="s">
        <v>10883</v>
      </c>
      <c r="B4492" s="189" t="s">
        <v>10958</v>
      </c>
      <c r="C4492" s="189" t="s">
        <v>358</v>
      </c>
      <c r="D4492" t="s">
        <v>296</v>
      </c>
      <c r="E4492" t="s">
        <v>336</v>
      </c>
      <c r="F4492" s="42" t="s">
        <v>360</v>
      </c>
      <c r="H4492" s="211"/>
      <c r="I4492" s="211"/>
      <c r="J4492" s="211"/>
      <c r="K4492" s="211"/>
      <c r="L4492" s="211"/>
      <c r="M4492" s="211"/>
      <c r="N4492" s="211"/>
      <c r="O4492" s="211"/>
      <c r="P4492" s="211"/>
    </row>
    <row r="4493" spans="1:16" x14ac:dyDescent="0.25">
      <c r="A4493" s="189" t="s">
        <v>10883</v>
      </c>
      <c r="B4493" s="189" t="s">
        <v>10959</v>
      </c>
      <c r="C4493" s="189" t="s">
        <v>358</v>
      </c>
      <c r="D4493" t="s">
        <v>328</v>
      </c>
      <c r="E4493" t="s">
        <v>329</v>
      </c>
      <c r="F4493" s="42" t="s">
        <v>360</v>
      </c>
      <c r="H4493" s="211"/>
      <c r="I4493" s="211"/>
      <c r="J4493" s="211"/>
      <c r="K4493" s="211"/>
      <c r="L4493" s="211"/>
      <c r="M4493" s="211"/>
      <c r="N4493" s="211"/>
      <c r="O4493" s="211"/>
      <c r="P4493" s="211"/>
    </row>
    <row r="4494" spans="1:16" x14ac:dyDescent="0.25">
      <c r="A4494" s="189" t="s">
        <v>10883</v>
      </c>
      <c r="B4494" s="189" t="s">
        <v>10960</v>
      </c>
      <c r="C4494" s="189" t="s">
        <v>358</v>
      </c>
      <c r="D4494" t="s">
        <v>296</v>
      </c>
      <c r="E4494" t="s">
        <v>336</v>
      </c>
      <c r="F4494" s="42" t="s">
        <v>360</v>
      </c>
      <c r="H4494" s="211"/>
      <c r="I4494" s="211"/>
      <c r="J4494" s="211"/>
      <c r="K4494" s="211"/>
      <c r="L4494" s="211"/>
      <c r="M4494" s="211"/>
      <c r="N4494" s="211"/>
      <c r="O4494" s="211"/>
      <c r="P4494" s="211"/>
    </row>
    <row r="4495" spans="1:16" x14ac:dyDescent="0.25">
      <c r="A4495" s="189" t="s">
        <v>10883</v>
      </c>
      <c r="B4495" s="189" t="s">
        <v>10961</v>
      </c>
      <c r="C4495" s="189" t="s">
        <v>358</v>
      </c>
      <c r="D4495" t="s">
        <v>296</v>
      </c>
      <c r="E4495" t="s">
        <v>336</v>
      </c>
      <c r="F4495" s="42" t="s">
        <v>150</v>
      </c>
      <c r="H4495" s="211"/>
      <c r="I4495" s="211"/>
      <c r="J4495" s="211"/>
      <c r="K4495" s="211"/>
      <c r="L4495" s="211"/>
      <c r="M4495" s="211"/>
      <c r="N4495" s="211"/>
      <c r="O4495" s="211"/>
      <c r="P4495" s="211"/>
    </row>
    <row r="4496" spans="1:16" x14ac:dyDescent="0.25">
      <c r="A4496" s="189" t="s">
        <v>10883</v>
      </c>
      <c r="B4496" s="189" t="s">
        <v>10962</v>
      </c>
      <c r="C4496" s="189" t="s">
        <v>358</v>
      </c>
      <c r="D4496" t="s">
        <v>343</v>
      </c>
      <c r="E4496" t="s">
        <v>6106</v>
      </c>
      <c r="F4496" s="42" t="s">
        <v>360</v>
      </c>
      <c r="H4496" s="211"/>
      <c r="I4496" s="211"/>
      <c r="J4496" s="211"/>
      <c r="K4496" s="211"/>
      <c r="L4496" s="211"/>
      <c r="M4496" s="211"/>
      <c r="N4496" s="211"/>
      <c r="O4496" s="211"/>
      <c r="P4496" s="211"/>
    </row>
    <row r="4497" spans="1:16" x14ac:dyDescent="0.25">
      <c r="A4497" s="189" t="s">
        <v>10883</v>
      </c>
      <c r="B4497" s="189" t="s">
        <v>10963</v>
      </c>
      <c r="C4497" s="189" t="s">
        <v>358</v>
      </c>
      <c r="D4497" t="s">
        <v>328</v>
      </c>
      <c r="E4497" t="s">
        <v>329</v>
      </c>
      <c r="F4497" s="42" t="s">
        <v>360</v>
      </c>
      <c r="H4497" s="211"/>
      <c r="I4497" s="211"/>
      <c r="J4497" s="211"/>
      <c r="K4497" s="211"/>
      <c r="L4497" s="211"/>
      <c r="M4497" s="211"/>
      <c r="N4497" s="211"/>
      <c r="O4497" s="211"/>
      <c r="P4497" s="211"/>
    </row>
    <row r="4498" spans="1:16" x14ac:dyDescent="0.25">
      <c r="A4498" s="189" t="s">
        <v>10883</v>
      </c>
      <c r="B4498" s="189" t="s">
        <v>10964</v>
      </c>
      <c r="C4498" s="189" t="s">
        <v>358</v>
      </c>
      <c r="D4498" t="s">
        <v>339</v>
      </c>
      <c r="E4498" t="s">
        <v>340</v>
      </c>
      <c r="F4498" s="42" t="s">
        <v>360</v>
      </c>
      <c r="H4498" s="211"/>
      <c r="I4498" s="211"/>
      <c r="J4498" s="211"/>
      <c r="K4498" s="211"/>
      <c r="L4498" s="211"/>
      <c r="M4498" s="211"/>
      <c r="N4498" s="211"/>
      <c r="O4498" s="211"/>
      <c r="P4498" s="211"/>
    </row>
    <row r="4499" spans="1:16" x14ac:dyDescent="0.25">
      <c r="A4499" s="189" t="s">
        <v>10883</v>
      </c>
      <c r="B4499" s="189" t="s">
        <v>10965</v>
      </c>
      <c r="C4499" s="189" t="s">
        <v>358</v>
      </c>
      <c r="D4499" t="s">
        <v>328</v>
      </c>
      <c r="E4499" t="s">
        <v>329</v>
      </c>
      <c r="F4499" s="42" t="s">
        <v>360</v>
      </c>
      <c r="H4499" s="211"/>
      <c r="I4499" s="211"/>
      <c r="J4499" s="211"/>
      <c r="K4499" s="211"/>
      <c r="L4499" s="211"/>
      <c r="M4499" s="211"/>
      <c r="N4499" s="211"/>
      <c r="O4499" s="211"/>
      <c r="P4499" s="211"/>
    </row>
    <row r="4500" spans="1:16" x14ac:dyDescent="0.25">
      <c r="A4500" s="189" t="s">
        <v>10966</v>
      </c>
      <c r="B4500" s="189" t="s">
        <v>10967</v>
      </c>
      <c r="C4500" s="189" t="s">
        <v>358</v>
      </c>
      <c r="D4500" t="s">
        <v>5728</v>
      </c>
      <c r="E4500" t="s">
        <v>5730</v>
      </c>
      <c r="F4500" s="42" t="s">
        <v>170</v>
      </c>
      <c r="H4500" s="211"/>
      <c r="I4500" s="211"/>
      <c r="J4500" s="211"/>
      <c r="K4500" s="211"/>
      <c r="L4500" s="211"/>
      <c r="M4500" s="211"/>
      <c r="N4500" s="211"/>
      <c r="O4500" s="211"/>
      <c r="P4500" s="211"/>
    </row>
    <row r="4501" spans="1:16" x14ac:dyDescent="0.25">
      <c r="A4501" s="189" t="s">
        <v>10966</v>
      </c>
      <c r="B4501" s="189" t="s">
        <v>10968</v>
      </c>
      <c r="C4501" s="189" t="s">
        <v>358</v>
      </c>
      <c r="D4501" t="s">
        <v>339</v>
      </c>
      <c r="E4501" t="s">
        <v>340</v>
      </c>
      <c r="F4501" s="42" t="s">
        <v>170</v>
      </c>
      <c r="H4501" s="211"/>
      <c r="I4501" s="211"/>
      <c r="J4501" s="211"/>
      <c r="K4501" s="211"/>
      <c r="L4501" s="211"/>
      <c r="M4501" s="211"/>
      <c r="N4501" s="211"/>
      <c r="O4501" s="211"/>
      <c r="P4501" s="211"/>
    </row>
    <row r="4502" spans="1:16" x14ac:dyDescent="0.25">
      <c r="A4502" s="189" t="s">
        <v>10966</v>
      </c>
      <c r="B4502" s="189" t="s">
        <v>10969</v>
      </c>
      <c r="C4502" s="189" t="s">
        <v>358</v>
      </c>
      <c r="D4502" t="s">
        <v>295</v>
      </c>
      <c r="E4502" t="s">
        <v>306</v>
      </c>
      <c r="F4502" s="42" t="s">
        <v>170</v>
      </c>
      <c r="H4502" s="211"/>
      <c r="I4502" s="211"/>
      <c r="J4502" s="211"/>
      <c r="K4502" s="211"/>
      <c r="L4502" s="211"/>
      <c r="M4502" s="211"/>
      <c r="N4502" s="211"/>
      <c r="O4502" s="211"/>
      <c r="P4502" s="211"/>
    </row>
    <row r="4503" spans="1:16" x14ac:dyDescent="0.25">
      <c r="A4503" s="189" t="s">
        <v>10966</v>
      </c>
      <c r="B4503" s="189" t="s">
        <v>10970</v>
      </c>
      <c r="C4503" s="189" t="s">
        <v>358</v>
      </c>
      <c r="D4503" t="s">
        <v>294</v>
      </c>
      <c r="E4503" t="s">
        <v>298</v>
      </c>
      <c r="F4503" s="42" t="s">
        <v>170</v>
      </c>
      <c r="H4503" s="211"/>
      <c r="I4503" s="211"/>
      <c r="J4503" s="211"/>
      <c r="K4503" s="211"/>
      <c r="L4503" s="211"/>
      <c r="M4503" s="211"/>
      <c r="N4503" s="211"/>
      <c r="O4503" s="211"/>
      <c r="P4503" s="211"/>
    </row>
    <row r="4504" spans="1:16" x14ac:dyDescent="0.25">
      <c r="A4504" s="189" t="s">
        <v>10966</v>
      </c>
      <c r="B4504" s="189" t="s">
        <v>10971</v>
      </c>
      <c r="C4504" s="189" t="s">
        <v>358</v>
      </c>
      <c r="D4504" t="s">
        <v>6100</v>
      </c>
      <c r="E4504" t="s">
        <v>6101</v>
      </c>
      <c r="F4504" s="42" t="s">
        <v>170</v>
      </c>
      <c r="H4504" s="211"/>
      <c r="I4504" s="211"/>
      <c r="J4504" s="211"/>
      <c r="K4504" s="211"/>
      <c r="L4504" s="211"/>
      <c r="M4504" s="211"/>
      <c r="N4504" s="211"/>
      <c r="O4504" s="211"/>
      <c r="P4504" s="211"/>
    </row>
    <row r="4505" spans="1:16" x14ac:dyDescent="0.25">
      <c r="A4505" s="189" t="s">
        <v>10966</v>
      </c>
      <c r="B4505" s="189" t="s">
        <v>10972</v>
      </c>
      <c r="C4505" s="189" t="s">
        <v>358</v>
      </c>
      <c r="D4505" t="s">
        <v>497</v>
      </c>
      <c r="E4505" t="s">
        <v>498</v>
      </c>
      <c r="F4505" s="42" t="s">
        <v>170</v>
      </c>
      <c r="H4505" s="211"/>
      <c r="I4505" s="211"/>
      <c r="J4505" s="211"/>
      <c r="K4505" s="211"/>
      <c r="L4505" s="211"/>
      <c r="M4505" s="211"/>
      <c r="N4505" s="211"/>
      <c r="O4505" s="211"/>
      <c r="P4505" s="211"/>
    </row>
    <row r="4506" spans="1:16" x14ac:dyDescent="0.25">
      <c r="A4506" s="189" t="s">
        <v>10966</v>
      </c>
      <c r="B4506" s="189" t="s">
        <v>10973</v>
      </c>
      <c r="C4506" s="189" t="s">
        <v>358</v>
      </c>
      <c r="D4506" t="s">
        <v>6025</v>
      </c>
      <c r="E4506" t="s">
        <v>6027</v>
      </c>
      <c r="F4506" s="42" t="s">
        <v>170</v>
      </c>
      <c r="H4506" s="211"/>
      <c r="I4506" s="211"/>
      <c r="J4506" s="211"/>
      <c r="K4506" s="211"/>
      <c r="L4506" s="211"/>
      <c r="M4506" s="211"/>
      <c r="N4506" s="211"/>
      <c r="O4506" s="211"/>
      <c r="P4506" s="211"/>
    </row>
    <row r="4507" spans="1:16" x14ac:dyDescent="0.25">
      <c r="A4507" s="189" t="s">
        <v>10966</v>
      </c>
      <c r="B4507" s="189" t="s">
        <v>10974</v>
      </c>
      <c r="C4507" s="189" t="s">
        <v>358</v>
      </c>
      <c r="D4507" t="s">
        <v>295</v>
      </c>
      <c r="E4507" t="s">
        <v>306</v>
      </c>
      <c r="F4507" s="42" t="s">
        <v>170</v>
      </c>
      <c r="H4507" s="211"/>
      <c r="I4507" s="211"/>
      <c r="J4507" s="211"/>
      <c r="K4507" s="211"/>
      <c r="L4507" s="211"/>
      <c r="M4507" s="211"/>
      <c r="N4507" s="211"/>
      <c r="O4507" s="211"/>
      <c r="P4507" s="211"/>
    </row>
    <row r="4508" spans="1:16" x14ac:dyDescent="0.25">
      <c r="A4508" s="189" t="s">
        <v>10966</v>
      </c>
      <c r="B4508" s="189" t="s">
        <v>10975</v>
      </c>
      <c r="C4508" s="189" t="s">
        <v>358</v>
      </c>
      <c r="D4508" t="s">
        <v>299</v>
      </c>
      <c r="E4508" t="s">
        <v>300</v>
      </c>
      <c r="F4508" s="42" t="s">
        <v>170</v>
      </c>
      <c r="H4508" s="211"/>
      <c r="I4508" s="211"/>
      <c r="J4508" s="211"/>
      <c r="K4508" s="211"/>
      <c r="L4508" s="211"/>
      <c r="M4508" s="211"/>
      <c r="N4508" s="211"/>
      <c r="O4508" s="211"/>
      <c r="P4508" s="211"/>
    </row>
    <row r="4509" spans="1:16" x14ac:dyDescent="0.25">
      <c r="A4509" s="189" t="s">
        <v>10966</v>
      </c>
      <c r="B4509" s="189" t="s">
        <v>10976</v>
      </c>
      <c r="C4509" s="189" t="s">
        <v>358</v>
      </c>
      <c r="D4509" t="s">
        <v>299</v>
      </c>
      <c r="E4509" t="s">
        <v>300</v>
      </c>
      <c r="F4509" s="42" t="s">
        <v>170</v>
      </c>
      <c r="H4509" s="211"/>
      <c r="I4509" s="211"/>
      <c r="J4509" s="211"/>
      <c r="K4509" s="211"/>
      <c r="L4509" s="211"/>
      <c r="M4509" s="211"/>
      <c r="N4509" s="211"/>
      <c r="O4509" s="211"/>
      <c r="P4509" s="211"/>
    </row>
    <row r="4510" spans="1:16" x14ac:dyDescent="0.25">
      <c r="A4510" s="189" t="s">
        <v>10966</v>
      </c>
      <c r="B4510" s="189" t="s">
        <v>10977</v>
      </c>
      <c r="C4510" s="189" t="s">
        <v>358</v>
      </c>
      <c r="D4510" t="s">
        <v>1239</v>
      </c>
      <c r="E4510" t="s">
        <v>1241</v>
      </c>
      <c r="F4510" s="42" t="s">
        <v>170</v>
      </c>
      <c r="H4510" s="211"/>
      <c r="I4510" s="211"/>
      <c r="J4510" s="211"/>
      <c r="K4510" s="211"/>
      <c r="L4510" s="211"/>
      <c r="M4510" s="211"/>
      <c r="N4510" s="211"/>
      <c r="O4510" s="211"/>
      <c r="P4510" s="211"/>
    </row>
    <row r="4511" spans="1:16" x14ac:dyDescent="0.25">
      <c r="A4511" s="189" t="s">
        <v>10966</v>
      </c>
      <c r="B4511" s="189" t="s">
        <v>10978</v>
      </c>
      <c r="C4511" s="189" t="s">
        <v>358</v>
      </c>
      <c r="D4511" t="s">
        <v>318</v>
      </c>
      <c r="E4511" t="s">
        <v>319</v>
      </c>
      <c r="F4511" s="42" t="s">
        <v>170</v>
      </c>
      <c r="H4511" s="211"/>
      <c r="I4511" s="211"/>
      <c r="J4511" s="211"/>
      <c r="K4511" s="211"/>
      <c r="L4511" s="211"/>
      <c r="M4511" s="211"/>
      <c r="N4511" s="211"/>
      <c r="O4511" s="211"/>
      <c r="P4511" s="211"/>
    </row>
    <row r="4512" spans="1:16" x14ac:dyDescent="0.25">
      <c r="A4512" s="189" t="s">
        <v>10966</v>
      </c>
      <c r="B4512" s="189" t="s">
        <v>10979</v>
      </c>
      <c r="C4512" s="189" t="s">
        <v>358</v>
      </c>
      <c r="D4512" t="s">
        <v>373</v>
      </c>
      <c r="E4512" t="s">
        <v>374</v>
      </c>
      <c r="F4512" s="42" t="s">
        <v>170</v>
      </c>
      <c r="H4512" s="211"/>
      <c r="I4512" s="211"/>
      <c r="J4512" s="211"/>
      <c r="K4512" s="211"/>
      <c r="L4512" s="211"/>
      <c r="M4512" s="211"/>
      <c r="N4512" s="211"/>
      <c r="O4512" s="211"/>
      <c r="P4512" s="211"/>
    </row>
    <row r="4513" spans="1:16" x14ac:dyDescent="0.25">
      <c r="A4513" s="189" t="s">
        <v>10966</v>
      </c>
      <c r="B4513" s="189" t="s">
        <v>10980</v>
      </c>
      <c r="C4513" s="189" t="s">
        <v>358</v>
      </c>
      <c r="D4513" t="s">
        <v>295</v>
      </c>
      <c r="E4513" t="s">
        <v>306</v>
      </c>
      <c r="F4513" s="42" t="s">
        <v>170</v>
      </c>
      <c r="H4513" s="211"/>
      <c r="I4513" s="211"/>
      <c r="J4513" s="211"/>
      <c r="K4513" s="211"/>
      <c r="L4513" s="211"/>
      <c r="M4513" s="211"/>
      <c r="N4513" s="211"/>
      <c r="O4513" s="211"/>
      <c r="P4513" s="211"/>
    </row>
    <row r="4514" spans="1:16" x14ac:dyDescent="0.25">
      <c r="A4514" s="189" t="s">
        <v>10966</v>
      </c>
      <c r="B4514" s="189" t="s">
        <v>10981</v>
      </c>
      <c r="C4514" s="189" t="s">
        <v>358</v>
      </c>
      <c r="D4514" t="s">
        <v>497</v>
      </c>
      <c r="E4514" t="s">
        <v>498</v>
      </c>
      <c r="F4514" s="42" t="s">
        <v>170</v>
      </c>
      <c r="H4514" s="211"/>
      <c r="I4514" s="211"/>
      <c r="J4514" s="211"/>
      <c r="K4514" s="211"/>
      <c r="L4514" s="211"/>
      <c r="M4514" s="211"/>
      <c r="N4514" s="211"/>
      <c r="O4514" s="211"/>
      <c r="P4514" s="211"/>
    </row>
    <row r="4515" spans="1:16" x14ac:dyDescent="0.25">
      <c r="A4515" s="189" t="s">
        <v>10966</v>
      </c>
      <c r="B4515" s="189" t="s">
        <v>10982</v>
      </c>
      <c r="C4515" s="189" t="s">
        <v>358</v>
      </c>
      <c r="D4515" t="s">
        <v>387</v>
      </c>
      <c r="E4515" t="s">
        <v>388</v>
      </c>
      <c r="F4515" s="42" t="s">
        <v>118</v>
      </c>
      <c r="H4515" s="211"/>
      <c r="I4515" s="211"/>
      <c r="J4515" s="211"/>
      <c r="K4515" s="211"/>
      <c r="L4515" s="211"/>
      <c r="M4515" s="211"/>
      <c r="N4515" s="211"/>
      <c r="O4515" s="211"/>
      <c r="P4515" s="211"/>
    </row>
    <row r="4516" spans="1:16" x14ac:dyDescent="0.25">
      <c r="A4516" s="189" t="s">
        <v>10966</v>
      </c>
      <c r="B4516" s="189" t="s">
        <v>10983</v>
      </c>
      <c r="C4516" s="189" t="s">
        <v>358</v>
      </c>
      <c r="D4516" t="s">
        <v>494</v>
      </c>
      <c r="E4516" t="s">
        <v>6108</v>
      </c>
      <c r="F4516" s="42" t="s">
        <v>170</v>
      </c>
      <c r="H4516" s="211"/>
      <c r="I4516" s="211"/>
      <c r="J4516" s="211"/>
      <c r="K4516" s="211"/>
      <c r="L4516" s="211"/>
      <c r="M4516" s="211"/>
      <c r="N4516" s="211"/>
      <c r="O4516" s="211"/>
      <c r="P4516" s="211"/>
    </row>
    <row r="4517" spans="1:16" x14ac:dyDescent="0.25">
      <c r="A4517" s="189" t="s">
        <v>10966</v>
      </c>
      <c r="B4517" s="189" t="s">
        <v>10984</v>
      </c>
      <c r="C4517" s="189" t="s">
        <v>358</v>
      </c>
      <c r="D4517" t="s">
        <v>341</v>
      </c>
      <c r="E4517" t="s">
        <v>342</v>
      </c>
      <c r="F4517" s="42" t="s">
        <v>170</v>
      </c>
      <c r="H4517" s="211"/>
      <c r="I4517" s="211"/>
      <c r="J4517" s="211"/>
      <c r="K4517" s="211"/>
      <c r="L4517" s="211"/>
      <c r="M4517" s="211"/>
      <c r="N4517" s="211"/>
      <c r="O4517" s="211"/>
      <c r="P4517" s="211"/>
    </row>
    <row r="4518" spans="1:16" x14ac:dyDescent="0.25">
      <c r="A4518" s="189" t="s">
        <v>10966</v>
      </c>
      <c r="B4518" s="189" t="s">
        <v>10985</v>
      </c>
      <c r="C4518" s="189" t="s">
        <v>358</v>
      </c>
      <c r="D4518" t="s">
        <v>294</v>
      </c>
      <c r="E4518" t="s">
        <v>298</v>
      </c>
      <c r="F4518" s="42" t="s">
        <v>170</v>
      </c>
      <c r="H4518" s="211"/>
      <c r="I4518" s="211"/>
      <c r="J4518" s="211"/>
      <c r="K4518" s="211"/>
      <c r="L4518" s="211"/>
      <c r="M4518" s="211"/>
      <c r="N4518" s="211"/>
      <c r="O4518" s="211"/>
      <c r="P4518" s="211"/>
    </row>
    <row r="4519" spans="1:16" x14ac:dyDescent="0.25">
      <c r="A4519" s="189" t="s">
        <v>10966</v>
      </c>
      <c r="B4519" s="189" t="s">
        <v>10986</v>
      </c>
      <c r="C4519" s="189" t="s">
        <v>358</v>
      </c>
      <c r="D4519" t="s">
        <v>296</v>
      </c>
      <c r="E4519" t="s">
        <v>336</v>
      </c>
      <c r="F4519" s="42" t="s">
        <v>170</v>
      </c>
      <c r="H4519" s="211"/>
      <c r="I4519" s="211"/>
      <c r="J4519" s="211"/>
      <c r="K4519" s="211"/>
      <c r="L4519" s="211"/>
      <c r="M4519" s="211"/>
      <c r="N4519" s="211"/>
      <c r="O4519" s="211"/>
      <c r="P4519" s="211"/>
    </row>
    <row r="4520" spans="1:16" x14ac:dyDescent="0.25">
      <c r="A4520" s="189" t="s">
        <v>10966</v>
      </c>
      <c r="B4520" s="189" t="s">
        <v>10987</v>
      </c>
      <c r="C4520" s="189" t="s">
        <v>358</v>
      </c>
      <c r="D4520" t="s">
        <v>301</v>
      </c>
      <c r="E4520" t="s">
        <v>344</v>
      </c>
      <c r="F4520" s="42" t="s">
        <v>170</v>
      </c>
      <c r="H4520" s="211"/>
      <c r="I4520" s="211"/>
      <c r="J4520" s="211"/>
      <c r="K4520" s="211"/>
      <c r="L4520" s="211"/>
      <c r="M4520" s="211"/>
      <c r="N4520" s="211"/>
      <c r="O4520" s="211"/>
      <c r="P4520" s="211"/>
    </row>
    <row r="4521" spans="1:16" x14ac:dyDescent="0.25">
      <c r="A4521" s="189" t="s">
        <v>10966</v>
      </c>
      <c r="B4521" s="189" t="s">
        <v>10988</v>
      </c>
      <c r="C4521" s="189" t="s">
        <v>358</v>
      </c>
      <c r="D4521" t="s">
        <v>12884</v>
      </c>
      <c r="E4521" t="s">
        <v>12885</v>
      </c>
      <c r="F4521" s="42" t="s">
        <v>170</v>
      </c>
      <c r="H4521" s="211"/>
      <c r="I4521" s="211"/>
      <c r="J4521" s="211"/>
      <c r="K4521" s="211"/>
      <c r="L4521" s="211"/>
      <c r="M4521" s="211"/>
      <c r="N4521" s="211"/>
      <c r="O4521" s="211"/>
      <c r="P4521" s="211"/>
    </row>
    <row r="4522" spans="1:16" x14ac:dyDescent="0.25">
      <c r="A4522" s="189" t="s">
        <v>10966</v>
      </c>
      <c r="B4522" s="189" t="s">
        <v>10989</v>
      </c>
      <c r="C4522" s="189" t="s">
        <v>358</v>
      </c>
      <c r="D4522" t="s">
        <v>12884</v>
      </c>
      <c r="E4522" t="s">
        <v>12885</v>
      </c>
      <c r="F4522" s="42" t="s">
        <v>170</v>
      </c>
      <c r="H4522" s="211"/>
      <c r="I4522" s="211"/>
      <c r="J4522" s="211"/>
      <c r="K4522" s="211"/>
      <c r="L4522" s="211"/>
      <c r="M4522" s="211"/>
      <c r="N4522" s="211"/>
      <c r="O4522" s="211"/>
      <c r="P4522" s="211"/>
    </row>
    <row r="4523" spans="1:16" x14ac:dyDescent="0.25">
      <c r="A4523" s="189" t="s">
        <v>10966</v>
      </c>
      <c r="B4523" s="189" t="s">
        <v>10990</v>
      </c>
      <c r="C4523" s="189" t="s">
        <v>358</v>
      </c>
      <c r="D4523" t="s">
        <v>12884</v>
      </c>
      <c r="E4523" t="s">
        <v>12885</v>
      </c>
      <c r="F4523" s="42" t="s">
        <v>170</v>
      </c>
      <c r="H4523" s="211"/>
      <c r="I4523" s="211"/>
      <c r="J4523" s="211"/>
      <c r="K4523" s="211"/>
      <c r="L4523" s="211"/>
      <c r="M4523" s="211"/>
      <c r="N4523" s="211"/>
      <c r="O4523" s="211"/>
      <c r="P4523" s="211"/>
    </row>
    <row r="4524" spans="1:16" x14ac:dyDescent="0.25">
      <c r="A4524" s="189" t="s">
        <v>10966</v>
      </c>
      <c r="B4524" s="189" t="s">
        <v>10991</v>
      </c>
      <c r="C4524" s="189" t="s">
        <v>358</v>
      </c>
      <c r="D4524" t="s">
        <v>304</v>
      </c>
      <c r="E4524" t="s">
        <v>305</v>
      </c>
      <c r="F4524" s="42" t="s">
        <v>170</v>
      </c>
      <c r="H4524" s="211"/>
      <c r="I4524" s="211"/>
      <c r="J4524" s="211"/>
      <c r="K4524" s="211"/>
      <c r="L4524" s="211"/>
      <c r="M4524" s="211"/>
      <c r="N4524" s="211"/>
      <c r="O4524" s="211"/>
      <c r="P4524" s="211"/>
    </row>
    <row r="4525" spans="1:16" x14ac:dyDescent="0.25">
      <c r="A4525" s="189" t="s">
        <v>10966</v>
      </c>
      <c r="B4525" s="189" t="s">
        <v>10992</v>
      </c>
      <c r="C4525" s="189" t="s">
        <v>358</v>
      </c>
      <c r="D4525" t="s">
        <v>485</v>
      </c>
      <c r="E4525" t="s">
        <v>486</v>
      </c>
      <c r="F4525" s="42" t="s">
        <v>170</v>
      </c>
      <c r="H4525" s="211"/>
      <c r="I4525" s="211"/>
      <c r="J4525" s="211"/>
      <c r="K4525" s="211"/>
      <c r="L4525" s="211"/>
      <c r="M4525" s="211"/>
      <c r="N4525" s="211"/>
      <c r="O4525" s="211"/>
      <c r="P4525" s="211"/>
    </row>
    <row r="4526" spans="1:16" x14ac:dyDescent="0.25">
      <c r="A4526" s="189" t="s">
        <v>10966</v>
      </c>
      <c r="B4526" s="189" t="s">
        <v>10993</v>
      </c>
      <c r="C4526" s="189" t="s">
        <v>358</v>
      </c>
      <c r="D4526" t="s">
        <v>328</v>
      </c>
      <c r="E4526" t="s">
        <v>329</v>
      </c>
      <c r="F4526" s="42" t="s">
        <v>170</v>
      </c>
      <c r="H4526" s="211"/>
      <c r="I4526" s="211"/>
      <c r="J4526" s="211"/>
      <c r="K4526" s="211"/>
      <c r="L4526" s="211"/>
      <c r="M4526" s="211"/>
      <c r="N4526" s="211"/>
      <c r="O4526" s="211"/>
      <c r="P4526" s="211"/>
    </row>
    <row r="4527" spans="1:16" x14ac:dyDescent="0.25">
      <c r="A4527" s="189" t="s">
        <v>10966</v>
      </c>
      <c r="B4527" s="189" t="s">
        <v>10994</v>
      </c>
      <c r="C4527" s="189" t="s">
        <v>358</v>
      </c>
      <c r="D4527" t="s">
        <v>332</v>
      </c>
      <c r="E4527" t="s">
        <v>333</v>
      </c>
      <c r="F4527" s="42" t="s">
        <v>170</v>
      </c>
      <c r="H4527" s="211"/>
      <c r="I4527" s="211"/>
      <c r="J4527" s="211"/>
      <c r="K4527" s="211"/>
      <c r="L4527" s="211"/>
      <c r="M4527" s="211"/>
      <c r="N4527" s="211"/>
      <c r="O4527" s="211"/>
      <c r="P4527" s="211"/>
    </row>
    <row r="4528" spans="1:16" x14ac:dyDescent="0.25">
      <c r="A4528" s="189" t="s">
        <v>10966</v>
      </c>
      <c r="B4528" s="189" t="s">
        <v>10995</v>
      </c>
      <c r="C4528" s="189" t="s">
        <v>358</v>
      </c>
      <c r="D4528" t="s">
        <v>328</v>
      </c>
      <c r="E4528" t="s">
        <v>329</v>
      </c>
      <c r="F4528" s="42" t="s">
        <v>170</v>
      </c>
      <c r="H4528" s="211"/>
      <c r="I4528" s="211"/>
      <c r="J4528" s="211"/>
      <c r="K4528" s="211"/>
      <c r="L4528" s="211"/>
      <c r="M4528" s="211"/>
      <c r="N4528" s="211"/>
      <c r="O4528" s="211"/>
      <c r="P4528" s="211"/>
    </row>
    <row r="4529" spans="1:16" x14ac:dyDescent="0.25">
      <c r="A4529" s="189" t="s">
        <v>10966</v>
      </c>
      <c r="B4529" s="189" t="s">
        <v>10996</v>
      </c>
      <c r="C4529" s="189" t="s">
        <v>358</v>
      </c>
      <c r="D4529" t="s">
        <v>332</v>
      </c>
      <c r="E4529" t="s">
        <v>333</v>
      </c>
      <c r="F4529" s="42" t="s">
        <v>170</v>
      </c>
      <c r="H4529" s="211"/>
      <c r="I4529" s="211"/>
      <c r="J4529" s="211"/>
      <c r="K4529" s="211"/>
      <c r="L4529" s="211"/>
      <c r="M4529" s="211"/>
      <c r="N4529" s="211"/>
      <c r="O4529" s="211"/>
      <c r="P4529" s="211"/>
    </row>
    <row r="4530" spans="1:16" x14ac:dyDescent="0.25">
      <c r="A4530" s="189" t="s">
        <v>10966</v>
      </c>
      <c r="B4530" s="189" t="s">
        <v>10997</v>
      </c>
      <c r="C4530" s="189" t="s">
        <v>358</v>
      </c>
      <c r="D4530" t="s">
        <v>324</v>
      </c>
      <c r="E4530" t="s">
        <v>325</v>
      </c>
      <c r="F4530" s="42" t="s">
        <v>170</v>
      </c>
      <c r="H4530" s="211"/>
      <c r="I4530" s="211"/>
      <c r="J4530" s="211"/>
      <c r="K4530" s="211"/>
      <c r="L4530" s="211"/>
      <c r="M4530" s="211"/>
      <c r="N4530" s="211"/>
      <c r="O4530" s="211"/>
      <c r="P4530" s="211"/>
    </row>
    <row r="4531" spans="1:16" x14ac:dyDescent="0.25">
      <c r="A4531" s="189" t="s">
        <v>10966</v>
      </c>
      <c r="B4531" s="189" t="s">
        <v>10998</v>
      </c>
      <c r="C4531" s="189" t="s">
        <v>358</v>
      </c>
      <c r="D4531" t="s">
        <v>292</v>
      </c>
      <c r="E4531" t="s">
        <v>293</v>
      </c>
      <c r="F4531" s="42" t="s">
        <v>170</v>
      </c>
      <c r="H4531" s="211"/>
      <c r="I4531" s="211"/>
      <c r="J4531" s="211"/>
      <c r="K4531" s="211"/>
      <c r="L4531" s="211"/>
      <c r="M4531" s="211"/>
      <c r="N4531" s="211"/>
      <c r="O4531" s="211"/>
      <c r="P4531" s="211"/>
    </row>
    <row r="4532" spans="1:16" x14ac:dyDescent="0.25">
      <c r="A4532" s="189" t="s">
        <v>10966</v>
      </c>
      <c r="B4532" s="189" t="s">
        <v>10999</v>
      </c>
      <c r="C4532" s="189" t="s">
        <v>358</v>
      </c>
      <c r="D4532" t="s">
        <v>415</v>
      </c>
      <c r="E4532" t="s">
        <v>416</v>
      </c>
      <c r="F4532" s="42" t="s">
        <v>118</v>
      </c>
      <c r="H4532" s="211"/>
      <c r="I4532" s="211"/>
      <c r="J4532" s="211"/>
      <c r="K4532" s="211"/>
      <c r="L4532" s="211"/>
      <c r="M4532" s="211"/>
      <c r="N4532" s="211"/>
      <c r="O4532" s="211"/>
      <c r="P4532" s="211"/>
    </row>
    <row r="4533" spans="1:16" x14ac:dyDescent="0.25">
      <c r="A4533" s="189" t="s">
        <v>10966</v>
      </c>
      <c r="B4533" s="189" t="s">
        <v>11000</v>
      </c>
      <c r="C4533" s="189" t="s">
        <v>358</v>
      </c>
      <c r="D4533" t="s">
        <v>334</v>
      </c>
      <c r="E4533" t="s">
        <v>335</v>
      </c>
      <c r="F4533" s="42" t="s">
        <v>170</v>
      </c>
      <c r="H4533" s="211"/>
      <c r="I4533" s="211"/>
      <c r="J4533" s="211"/>
      <c r="K4533" s="211"/>
      <c r="L4533" s="211"/>
      <c r="M4533" s="211"/>
      <c r="N4533" s="211"/>
      <c r="O4533" s="211"/>
      <c r="P4533" s="211"/>
    </row>
    <row r="4534" spans="1:16" x14ac:dyDescent="0.25">
      <c r="A4534" s="189" t="s">
        <v>10966</v>
      </c>
      <c r="B4534" s="189" t="s">
        <v>11001</v>
      </c>
      <c r="C4534" s="189" t="s">
        <v>358</v>
      </c>
      <c r="D4534" t="s">
        <v>292</v>
      </c>
      <c r="E4534" t="s">
        <v>293</v>
      </c>
      <c r="F4534" s="42" t="s">
        <v>170</v>
      </c>
      <c r="H4534" s="211"/>
      <c r="I4534" s="211"/>
      <c r="J4534" s="211"/>
      <c r="K4534" s="211"/>
      <c r="L4534" s="211"/>
      <c r="M4534" s="211"/>
      <c r="N4534" s="211"/>
      <c r="O4534" s="211"/>
      <c r="P4534" s="211"/>
    </row>
    <row r="4535" spans="1:16" x14ac:dyDescent="0.25">
      <c r="A4535" s="189" t="s">
        <v>10966</v>
      </c>
      <c r="B4535" s="189" t="s">
        <v>11002</v>
      </c>
      <c r="C4535" s="189" t="s">
        <v>358</v>
      </c>
      <c r="D4535" t="s">
        <v>423</v>
      </c>
      <c r="E4535" t="s">
        <v>424</v>
      </c>
      <c r="F4535" s="42" t="s">
        <v>118</v>
      </c>
      <c r="H4535" s="211"/>
      <c r="I4535" s="211"/>
      <c r="J4535" s="211"/>
      <c r="K4535" s="211"/>
      <c r="L4535" s="211"/>
      <c r="M4535" s="211"/>
      <c r="N4535" s="211"/>
      <c r="O4535" s="211"/>
      <c r="P4535" s="211"/>
    </row>
    <row r="4536" spans="1:16" x14ac:dyDescent="0.25">
      <c r="A4536" s="189" t="s">
        <v>10966</v>
      </c>
      <c r="B4536" s="189" t="s">
        <v>11003</v>
      </c>
      <c r="C4536" s="189" t="s">
        <v>358</v>
      </c>
      <c r="D4536" t="s">
        <v>299</v>
      </c>
      <c r="E4536" t="s">
        <v>300</v>
      </c>
      <c r="F4536" s="42" t="s">
        <v>170</v>
      </c>
      <c r="H4536" s="211"/>
      <c r="I4536" s="211"/>
      <c r="J4536" s="211"/>
      <c r="K4536" s="211"/>
      <c r="L4536" s="211"/>
      <c r="M4536" s="211"/>
      <c r="N4536" s="211"/>
      <c r="O4536" s="211"/>
      <c r="P4536" s="211"/>
    </row>
    <row r="4537" spans="1:16" x14ac:dyDescent="0.25">
      <c r="A4537" s="189" t="s">
        <v>10966</v>
      </c>
      <c r="B4537" s="189" t="s">
        <v>11004</v>
      </c>
      <c r="C4537" s="189" t="s">
        <v>358</v>
      </c>
      <c r="D4537" t="s">
        <v>328</v>
      </c>
      <c r="E4537" t="s">
        <v>329</v>
      </c>
      <c r="F4537" s="42" t="s">
        <v>170</v>
      </c>
      <c r="H4537" s="211"/>
      <c r="I4537" s="211"/>
      <c r="J4537" s="211"/>
      <c r="K4537" s="211"/>
      <c r="L4537" s="211"/>
      <c r="M4537" s="211"/>
      <c r="N4537" s="211"/>
      <c r="O4537" s="211"/>
      <c r="P4537" s="211"/>
    </row>
    <row r="4538" spans="1:16" x14ac:dyDescent="0.25">
      <c r="A4538" s="189" t="s">
        <v>10966</v>
      </c>
      <c r="B4538" s="189" t="s">
        <v>11005</v>
      </c>
      <c r="C4538" s="189" t="s">
        <v>358</v>
      </c>
      <c r="D4538" t="s">
        <v>6100</v>
      </c>
      <c r="E4538" t="s">
        <v>6101</v>
      </c>
      <c r="F4538" s="42" t="s">
        <v>170</v>
      </c>
      <c r="H4538" s="211"/>
      <c r="I4538" s="211"/>
      <c r="J4538" s="211"/>
      <c r="K4538" s="211"/>
      <c r="L4538" s="211"/>
      <c r="M4538" s="211"/>
      <c r="N4538" s="211"/>
      <c r="O4538" s="211"/>
      <c r="P4538" s="211"/>
    </row>
    <row r="4539" spans="1:16" x14ac:dyDescent="0.25">
      <c r="A4539" s="189" t="s">
        <v>10966</v>
      </c>
      <c r="B4539" s="189" t="s">
        <v>11006</v>
      </c>
      <c r="C4539" s="189" t="s">
        <v>358</v>
      </c>
      <c r="D4539" t="s">
        <v>326</v>
      </c>
      <c r="E4539" t="s">
        <v>327</v>
      </c>
      <c r="F4539" s="42" t="s">
        <v>170</v>
      </c>
      <c r="H4539" s="211"/>
      <c r="I4539" s="211"/>
      <c r="J4539" s="211"/>
      <c r="K4539" s="211"/>
      <c r="L4539" s="211"/>
      <c r="M4539" s="211"/>
      <c r="N4539" s="211"/>
      <c r="O4539" s="211"/>
      <c r="P4539" s="211"/>
    </row>
    <row r="4540" spans="1:16" x14ac:dyDescent="0.25">
      <c r="A4540" s="189" t="s">
        <v>10966</v>
      </c>
      <c r="B4540" s="189" t="s">
        <v>11007</v>
      </c>
      <c r="C4540" s="189" t="s">
        <v>358</v>
      </c>
      <c r="D4540" t="s">
        <v>334</v>
      </c>
      <c r="E4540" t="s">
        <v>335</v>
      </c>
      <c r="F4540" s="42" t="s">
        <v>170</v>
      </c>
      <c r="H4540" s="211"/>
      <c r="I4540" s="211"/>
      <c r="J4540" s="211"/>
      <c r="K4540" s="211"/>
      <c r="L4540" s="211"/>
      <c r="M4540" s="211"/>
      <c r="N4540" s="211"/>
      <c r="O4540" s="211"/>
      <c r="P4540" s="211"/>
    </row>
    <row r="4541" spans="1:16" x14ac:dyDescent="0.25">
      <c r="A4541" s="189" t="s">
        <v>10966</v>
      </c>
      <c r="B4541" s="189" t="s">
        <v>11008</v>
      </c>
      <c r="C4541" s="189" t="s">
        <v>358</v>
      </c>
      <c r="D4541" t="s">
        <v>334</v>
      </c>
      <c r="E4541" t="s">
        <v>335</v>
      </c>
      <c r="F4541" s="42" t="s">
        <v>170</v>
      </c>
      <c r="H4541" s="211"/>
      <c r="I4541" s="211"/>
      <c r="J4541" s="211"/>
      <c r="K4541" s="211"/>
      <c r="L4541" s="211"/>
      <c r="M4541" s="211"/>
      <c r="N4541" s="211"/>
      <c r="O4541" s="211"/>
      <c r="P4541" s="211"/>
    </row>
    <row r="4542" spans="1:16" x14ac:dyDescent="0.25">
      <c r="A4542" s="189" t="s">
        <v>10966</v>
      </c>
      <c r="B4542" s="189" t="s">
        <v>11009</v>
      </c>
      <c r="C4542" s="189" t="s">
        <v>358</v>
      </c>
      <c r="D4542" t="s">
        <v>334</v>
      </c>
      <c r="E4542" t="s">
        <v>335</v>
      </c>
      <c r="F4542" s="42" t="s">
        <v>170</v>
      </c>
      <c r="H4542" s="211"/>
      <c r="I4542" s="211"/>
      <c r="J4542" s="211"/>
      <c r="K4542" s="211"/>
      <c r="L4542" s="211"/>
      <c r="M4542" s="211"/>
      <c r="N4542" s="211"/>
      <c r="O4542" s="211"/>
      <c r="P4542" s="211"/>
    </row>
    <row r="4543" spans="1:16" x14ac:dyDescent="0.25">
      <c r="A4543" s="189" t="s">
        <v>10966</v>
      </c>
      <c r="B4543" s="189" t="s">
        <v>11010</v>
      </c>
      <c r="C4543" s="189" t="s">
        <v>358</v>
      </c>
      <c r="D4543" t="s">
        <v>339</v>
      </c>
      <c r="E4543" t="s">
        <v>340</v>
      </c>
      <c r="F4543" s="42" t="s">
        <v>170</v>
      </c>
      <c r="H4543" s="211"/>
      <c r="I4543" s="211"/>
      <c r="J4543" s="211"/>
      <c r="K4543" s="211"/>
      <c r="L4543" s="211"/>
      <c r="M4543" s="211"/>
      <c r="N4543" s="211"/>
      <c r="O4543" s="211"/>
      <c r="P4543" s="211"/>
    </row>
    <row r="4544" spans="1:16" x14ac:dyDescent="0.25">
      <c r="A4544" s="189" t="s">
        <v>10966</v>
      </c>
      <c r="B4544" s="189" t="s">
        <v>11011</v>
      </c>
      <c r="C4544" s="189" t="s">
        <v>358</v>
      </c>
      <c r="D4544" t="s">
        <v>301</v>
      </c>
      <c r="E4544" t="s">
        <v>344</v>
      </c>
      <c r="F4544" s="42" t="s">
        <v>170</v>
      </c>
      <c r="H4544" s="211"/>
      <c r="I4544" s="211"/>
      <c r="J4544" s="211"/>
      <c r="K4544" s="211"/>
      <c r="L4544" s="211"/>
      <c r="M4544" s="211"/>
      <c r="N4544" s="211"/>
      <c r="O4544" s="211"/>
      <c r="P4544" s="211"/>
    </row>
    <row r="4545" spans="1:16" x14ac:dyDescent="0.25">
      <c r="A4545" s="189" t="s">
        <v>10966</v>
      </c>
      <c r="B4545" s="189" t="s">
        <v>11012</v>
      </c>
      <c r="C4545" s="189" t="s">
        <v>358</v>
      </c>
      <c r="D4545" t="s">
        <v>320</v>
      </c>
      <c r="E4545" t="s">
        <v>321</v>
      </c>
      <c r="F4545" s="42" t="s">
        <v>170</v>
      </c>
      <c r="H4545" s="211"/>
      <c r="I4545" s="211"/>
      <c r="J4545" s="211"/>
      <c r="K4545" s="211"/>
      <c r="L4545" s="211"/>
      <c r="M4545" s="211"/>
      <c r="N4545" s="211"/>
      <c r="O4545" s="211"/>
      <c r="P4545" s="211"/>
    </row>
    <row r="4546" spans="1:16" x14ac:dyDescent="0.25">
      <c r="A4546" s="189" t="s">
        <v>10966</v>
      </c>
      <c r="B4546" s="189" t="s">
        <v>11013</v>
      </c>
      <c r="C4546" s="189" t="s">
        <v>358</v>
      </c>
      <c r="D4546" t="s">
        <v>3262</v>
      </c>
      <c r="E4546" t="s">
        <v>3264</v>
      </c>
      <c r="F4546" s="42" t="s">
        <v>170</v>
      </c>
      <c r="H4546" s="211"/>
      <c r="I4546" s="211"/>
      <c r="J4546" s="211"/>
      <c r="K4546" s="211"/>
      <c r="L4546" s="211"/>
      <c r="M4546" s="211"/>
      <c r="N4546" s="211"/>
      <c r="O4546" s="211"/>
      <c r="P4546" s="211"/>
    </row>
    <row r="4547" spans="1:16" x14ac:dyDescent="0.25">
      <c r="A4547" s="189" t="s">
        <v>10966</v>
      </c>
      <c r="B4547" s="189" t="s">
        <v>11014</v>
      </c>
      <c r="C4547" s="189" t="s">
        <v>358</v>
      </c>
      <c r="D4547" t="s">
        <v>320</v>
      </c>
      <c r="E4547" t="s">
        <v>321</v>
      </c>
      <c r="F4547" s="42" t="s">
        <v>170</v>
      </c>
      <c r="H4547" s="211"/>
      <c r="I4547" s="211"/>
      <c r="J4547" s="211"/>
      <c r="K4547" s="211"/>
      <c r="L4547" s="211"/>
      <c r="M4547" s="211"/>
      <c r="N4547" s="211"/>
      <c r="O4547" s="211"/>
      <c r="P4547" s="211"/>
    </row>
    <row r="4548" spans="1:16" x14ac:dyDescent="0.25">
      <c r="A4548" s="189" t="s">
        <v>10966</v>
      </c>
      <c r="B4548" s="189" t="s">
        <v>11015</v>
      </c>
      <c r="C4548" s="189" t="s">
        <v>358</v>
      </c>
      <c r="D4548" t="s">
        <v>415</v>
      </c>
      <c r="E4548" t="s">
        <v>416</v>
      </c>
      <c r="F4548" s="42" t="s">
        <v>118</v>
      </c>
      <c r="H4548" s="211"/>
      <c r="I4548" s="211"/>
      <c r="J4548" s="211"/>
      <c r="K4548" s="211"/>
      <c r="L4548" s="211"/>
      <c r="M4548" s="211"/>
      <c r="N4548" s="211"/>
      <c r="O4548" s="211"/>
      <c r="P4548" s="211"/>
    </row>
    <row r="4549" spans="1:16" x14ac:dyDescent="0.25">
      <c r="A4549" s="189" t="s">
        <v>10966</v>
      </c>
      <c r="B4549" s="189" t="s">
        <v>11016</v>
      </c>
      <c r="C4549" s="189" t="s">
        <v>358</v>
      </c>
      <c r="D4549" t="s">
        <v>334</v>
      </c>
      <c r="E4549" t="s">
        <v>335</v>
      </c>
      <c r="F4549" s="42" t="s">
        <v>170</v>
      </c>
      <c r="H4549" s="211"/>
      <c r="I4549" s="211"/>
      <c r="J4549" s="211"/>
      <c r="K4549" s="211"/>
      <c r="L4549" s="211"/>
      <c r="M4549" s="211"/>
      <c r="N4549" s="211"/>
      <c r="O4549" s="211"/>
      <c r="P4549" s="211"/>
    </row>
    <row r="4550" spans="1:16" x14ac:dyDescent="0.25">
      <c r="A4550" s="189" t="s">
        <v>10966</v>
      </c>
      <c r="B4550" s="189" t="s">
        <v>11017</v>
      </c>
      <c r="C4550" s="189" t="s">
        <v>358</v>
      </c>
      <c r="D4550" t="s">
        <v>334</v>
      </c>
      <c r="E4550" t="s">
        <v>335</v>
      </c>
      <c r="F4550" s="42" t="s">
        <v>170</v>
      </c>
      <c r="H4550" s="211"/>
      <c r="I4550" s="211"/>
      <c r="J4550" s="211"/>
      <c r="K4550" s="211"/>
      <c r="L4550" s="211"/>
      <c r="M4550" s="211"/>
      <c r="N4550" s="211"/>
      <c r="O4550" s="211"/>
      <c r="P4550" s="211"/>
    </row>
    <row r="4551" spans="1:16" x14ac:dyDescent="0.25">
      <c r="A4551" s="189" t="s">
        <v>10966</v>
      </c>
      <c r="B4551" s="189" t="s">
        <v>11018</v>
      </c>
      <c r="C4551" s="189" t="s">
        <v>358</v>
      </c>
      <c r="D4551" t="s">
        <v>387</v>
      </c>
      <c r="E4551" t="s">
        <v>388</v>
      </c>
      <c r="F4551" s="42" t="s">
        <v>118</v>
      </c>
      <c r="H4551" s="211"/>
      <c r="I4551" s="211"/>
      <c r="J4551" s="211"/>
      <c r="K4551" s="211"/>
      <c r="L4551" s="211"/>
      <c r="M4551" s="211"/>
      <c r="N4551" s="211"/>
      <c r="O4551" s="211"/>
      <c r="P4551" s="211"/>
    </row>
    <row r="4552" spans="1:16" x14ac:dyDescent="0.25">
      <c r="A4552" s="189" t="s">
        <v>10966</v>
      </c>
      <c r="B4552" s="189" t="s">
        <v>11019</v>
      </c>
      <c r="C4552" s="189" t="s">
        <v>358</v>
      </c>
      <c r="D4552" t="s">
        <v>330</v>
      </c>
      <c r="E4552" t="s">
        <v>331</v>
      </c>
      <c r="F4552" s="42" t="s">
        <v>170</v>
      </c>
      <c r="H4552" s="211"/>
      <c r="I4552" s="211"/>
      <c r="J4552" s="211"/>
      <c r="K4552" s="211"/>
      <c r="L4552" s="211"/>
      <c r="M4552" s="211"/>
      <c r="N4552" s="211"/>
      <c r="O4552" s="211"/>
      <c r="P4552" s="211"/>
    </row>
    <row r="4553" spans="1:16" x14ac:dyDescent="0.25">
      <c r="A4553" s="189" t="s">
        <v>10966</v>
      </c>
      <c r="B4553" s="189" t="s">
        <v>11020</v>
      </c>
      <c r="C4553" s="189" t="s">
        <v>358</v>
      </c>
      <c r="D4553" t="s">
        <v>409</v>
      </c>
      <c r="E4553" t="s">
        <v>410</v>
      </c>
      <c r="F4553" s="42" t="s">
        <v>170</v>
      </c>
      <c r="H4553" s="211"/>
      <c r="I4553" s="211"/>
      <c r="J4553" s="211"/>
      <c r="K4553" s="211"/>
      <c r="L4553" s="211"/>
      <c r="M4553" s="211"/>
      <c r="N4553" s="211"/>
      <c r="O4553" s="211"/>
      <c r="P4553" s="211"/>
    </row>
    <row r="4554" spans="1:16" x14ac:dyDescent="0.25">
      <c r="A4554" s="189" t="s">
        <v>10966</v>
      </c>
      <c r="B4554" s="189" t="s">
        <v>11021</v>
      </c>
      <c r="C4554" s="189" t="s">
        <v>358</v>
      </c>
      <c r="D4554" t="s">
        <v>296</v>
      </c>
      <c r="E4554" t="s">
        <v>336</v>
      </c>
      <c r="F4554" s="42" t="s">
        <v>170</v>
      </c>
      <c r="H4554" s="211"/>
      <c r="I4554" s="211"/>
      <c r="J4554" s="211"/>
      <c r="K4554" s="211"/>
      <c r="L4554" s="211"/>
      <c r="M4554" s="211"/>
      <c r="N4554" s="211"/>
      <c r="O4554" s="211"/>
      <c r="P4554" s="211"/>
    </row>
    <row r="4555" spans="1:16" x14ac:dyDescent="0.25">
      <c r="A4555" s="189" t="s">
        <v>10966</v>
      </c>
      <c r="B4555" s="189" t="s">
        <v>11022</v>
      </c>
      <c r="C4555" s="189" t="s">
        <v>358</v>
      </c>
      <c r="D4555" t="s">
        <v>295</v>
      </c>
      <c r="E4555" t="s">
        <v>306</v>
      </c>
      <c r="F4555" s="42" t="s">
        <v>170</v>
      </c>
      <c r="H4555" s="211"/>
      <c r="I4555" s="211"/>
      <c r="J4555" s="211"/>
      <c r="K4555" s="211"/>
      <c r="L4555" s="211"/>
      <c r="M4555" s="211"/>
      <c r="N4555" s="211"/>
      <c r="O4555" s="211"/>
      <c r="P4555" s="211"/>
    </row>
    <row r="4556" spans="1:16" x14ac:dyDescent="0.25">
      <c r="A4556" s="189" t="s">
        <v>10966</v>
      </c>
      <c r="B4556" s="189" t="s">
        <v>11023</v>
      </c>
      <c r="C4556" s="189" t="s">
        <v>358</v>
      </c>
      <c r="D4556" t="s">
        <v>292</v>
      </c>
      <c r="E4556" t="s">
        <v>293</v>
      </c>
      <c r="F4556" s="42" t="s">
        <v>170</v>
      </c>
      <c r="H4556" s="211"/>
      <c r="I4556" s="211"/>
      <c r="J4556" s="211"/>
      <c r="K4556" s="211"/>
      <c r="L4556" s="211"/>
      <c r="M4556" s="211"/>
      <c r="N4556" s="211"/>
      <c r="O4556" s="211"/>
      <c r="P4556" s="211"/>
    </row>
    <row r="4557" spans="1:16" x14ac:dyDescent="0.25">
      <c r="A4557" s="189" t="s">
        <v>10966</v>
      </c>
      <c r="B4557" s="189" t="s">
        <v>11024</v>
      </c>
      <c r="C4557" s="189" t="s">
        <v>358</v>
      </c>
      <c r="D4557" t="s">
        <v>341</v>
      </c>
      <c r="E4557" t="s">
        <v>342</v>
      </c>
      <c r="F4557" s="42" t="s">
        <v>170</v>
      </c>
      <c r="H4557" s="211"/>
      <c r="I4557" s="211"/>
      <c r="J4557" s="211"/>
      <c r="K4557" s="211"/>
      <c r="L4557" s="211"/>
      <c r="M4557" s="211"/>
      <c r="N4557" s="211"/>
      <c r="O4557" s="211"/>
      <c r="P4557" s="211"/>
    </row>
    <row r="4558" spans="1:16" x14ac:dyDescent="0.25">
      <c r="A4558" s="189" t="s">
        <v>10966</v>
      </c>
      <c r="B4558" s="189" t="s">
        <v>11025</v>
      </c>
      <c r="C4558" s="189" t="s">
        <v>358</v>
      </c>
      <c r="D4558" t="s">
        <v>343</v>
      </c>
      <c r="E4558" t="s">
        <v>6106</v>
      </c>
      <c r="F4558" s="42" t="s">
        <v>170</v>
      </c>
      <c r="H4558" s="211"/>
      <c r="I4558" s="211"/>
      <c r="J4558" s="211"/>
      <c r="K4558" s="211"/>
      <c r="L4558" s="211"/>
      <c r="M4558" s="211"/>
      <c r="N4558" s="211"/>
      <c r="O4558" s="211"/>
      <c r="P4558" s="211"/>
    </row>
    <row r="4559" spans="1:16" x14ac:dyDescent="0.25">
      <c r="A4559" s="189" t="s">
        <v>10966</v>
      </c>
      <c r="B4559" s="189" t="s">
        <v>11026</v>
      </c>
      <c r="C4559" s="189" t="s">
        <v>358</v>
      </c>
      <c r="D4559" t="s">
        <v>332</v>
      </c>
      <c r="E4559" t="s">
        <v>333</v>
      </c>
      <c r="F4559" s="42" t="s">
        <v>170</v>
      </c>
      <c r="H4559" s="211"/>
      <c r="I4559" s="211"/>
      <c r="J4559" s="211"/>
      <c r="K4559" s="211"/>
      <c r="L4559" s="211"/>
      <c r="M4559" s="211"/>
      <c r="N4559" s="211"/>
      <c r="O4559" s="211"/>
      <c r="P4559" s="211"/>
    </row>
    <row r="4560" spans="1:16" x14ac:dyDescent="0.25">
      <c r="A4560" s="189" t="s">
        <v>10966</v>
      </c>
      <c r="B4560" s="189" t="s">
        <v>11027</v>
      </c>
      <c r="C4560" s="189" t="s">
        <v>358</v>
      </c>
      <c r="D4560" t="s">
        <v>328</v>
      </c>
      <c r="E4560" t="s">
        <v>329</v>
      </c>
      <c r="F4560" s="42" t="s">
        <v>170</v>
      </c>
      <c r="H4560" s="211"/>
      <c r="I4560" s="211"/>
      <c r="J4560" s="211"/>
      <c r="K4560" s="211"/>
      <c r="L4560" s="211"/>
      <c r="M4560" s="211"/>
      <c r="N4560" s="211"/>
      <c r="O4560" s="211"/>
      <c r="P4560" s="211"/>
    </row>
    <row r="4561" spans="1:16" x14ac:dyDescent="0.25">
      <c r="A4561" s="189" t="s">
        <v>11028</v>
      </c>
      <c r="B4561" s="189" t="s">
        <v>11029</v>
      </c>
      <c r="C4561" s="189" t="s">
        <v>358</v>
      </c>
      <c r="D4561" t="s">
        <v>423</v>
      </c>
      <c r="E4561" t="s">
        <v>424</v>
      </c>
      <c r="F4561" s="42" t="s">
        <v>118</v>
      </c>
      <c r="H4561" s="211"/>
      <c r="I4561" s="211"/>
      <c r="J4561" s="211"/>
      <c r="K4561" s="211"/>
      <c r="L4561" s="211"/>
      <c r="M4561" s="211"/>
      <c r="N4561" s="211"/>
      <c r="O4561" s="211"/>
      <c r="P4561" s="211"/>
    </row>
    <row r="4562" spans="1:16" x14ac:dyDescent="0.25">
      <c r="A4562" s="189" t="s">
        <v>11028</v>
      </c>
      <c r="B4562" s="189" t="s">
        <v>11030</v>
      </c>
      <c r="C4562" s="189" t="s">
        <v>358</v>
      </c>
      <c r="D4562" t="s">
        <v>387</v>
      </c>
      <c r="E4562" t="s">
        <v>388</v>
      </c>
      <c r="F4562" s="42" t="s">
        <v>118</v>
      </c>
      <c r="H4562" s="211"/>
      <c r="I4562" s="211"/>
      <c r="J4562" s="211"/>
      <c r="K4562" s="211"/>
      <c r="L4562" s="211"/>
      <c r="M4562" s="211"/>
      <c r="N4562" s="211"/>
      <c r="O4562" s="211"/>
      <c r="P4562" s="211"/>
    </row>
    <row r="4563" spans="1:16" x14ac:dyDescent="0.25">
      <c r="A4563" s="189" t="s">
        <v>11028</v>
      </c>
      <c r="B4563" s="189" t="s">
        <v>11031</v>
      </c>
      <c r="C4563" s="189" t="s">
        <v>358</v>
      </c>
      <c r="D4563" t="s">
        <v>3811</v>
      </c>
      <c r="E4563" t="s">
        <v>3815</v>
      </c>
      <c r="F4563" s="42" t="s">
        <v>118</v>
      </c>
      <c r="H4563" s="211"/>
      <c r="I4563" s="211"/>
      <c r="J4563" s="211"/>
      <c r="K4563" s="211"/>
      <c r="L4563" s="211"/>
      <c r="M4563" s="211"/>
      <c r="N4563" s="211"/>
      <c r="O4563" s="211"/>
      <c r="P4563" s="211"/>
    </row>
    <row r="4564" spans="1:16" x14ac:dyDescent="0.25">
      <c r="A4564" s="189" t="s">
        <v>11028</v>
      </c>
      <c r="B4564" s="189" t="s">
        <v>11032</v>
      </c>
      <c r="C4564" s="189" t="s">
        <v>358</v>
      </c>
      <c r="D4564" t="s">
        <v>423</v>
      </c>
      <c r="E4564" t="s">
        <v>424</v>
      </c>
      <c r="F4564" s="42" t="s">
        <v>118</v>
      </c>
      <c r="H4564" s="211"/>
      <c r="I4564" s="211"/>
      <c r="J4564" s="211"/>
      <c r="K4564" s="211"/>
      <c r="L4564" s="211"/>
      <c r="M4564" s="211"/>
      <c r="N4564" s="211"/>
      <c r="O4564" s="211"/>
      <c r="P4564" s="211"/>
    </row>
    <row r="4565" spans="1:16" x14ac:dyDescent="0.25">
      <c r="A4565" s="189" t="s">
        <v>11028</v>
      </c>
      <c r="B4565" s="189" t="s">
        <v>11033</v>
      </c>
      <c r="C4565" s="189" t="s">
        <v>358</v>
      </c>
      <c r="D4565" t="s">
        <v>421</v>
      </c>
      <c r="E4565" t="s">
        <v>422</v>
      </c>
      <c r="F4565" s="42" t="s">
        <v>118</v>
      </c>
      <c r="H4565" s="211"/>
      <c r="I4565" s="211"/>
      <c r="J4565" s="211"/>
      <c r="K4565" s="211"/>
      <c r="L4565" s="211"/>
      <c r="M4565" s="211"/>
      <c r="N4565" s="211"/>
      <c r="O4565" s="211"/>
      <c r="P4565" s="211"/>
    </row>
    <row r="4566" spans="1:16" x14ac:dyDescent="0.25">
      <c r="A4566" s="189" t="s">
        <v>11028</v>
      </c>
      <c r="B4566" s="189" t="s">
        <v>11034</v>
      </c>
      <c r="C4566" s="189" t="s">
        <v>358</v>
      </c>
      <c r="D4566" t="s">
        <v>437</v>
      </c>
      <c r="E4566" t="s">
        <v>449</v>
      </c>
      <c r="F4566" s="42" t="s">
        <v>118</v>
      </c>
      <c r="H4566" s="211"/>
      <c r="I4566" s="211"/>
      <c r="J4566" s="211"/>
      <c r="K4566" s="211"/>
      <c r="L4566" s="211"/>
      <c r="M4566" s="211"/>
      <c r="N4566" s="211"/>
      <c r="O4566" s="211"/>
      <c r="P4566" s="211"/>
    </row>
    <row r="4567" spans="1:16" x14ac:dyDescent="0.25">
      <c r="A4567" s="189" t="s">
        <v>11028</v>
      </c>
      <c r="B4567" s="189" t="s">
        <v>11035</v>
      </c>
      <c r="C4567" s="189" t="s">
        <v>358</v>
      </c>
      <c r="D4567" t="s">
        <v>296</v>
      </c>
      <c r="E4567" t="s">
        <v>336</v>
      </c>
      <c r="F4567" s="42" t="s">
        <v>150</v>
      </c>
      <c r="H4567" s="211"/>
      <c r="I4567" s="211"/>
      <c r="J4567" s="211"/>
      <c r="K4567" s="211"/>
      <c r="L4567" s="211"/>
      <c r="M4567" s="211"/>
      <c r="N4567" s="211"/>
      <c r="O4567" s="211"/>
      <c r="P4567" s="211"/>
    </row>
    <row r="4568" spans="1:16" x14ac:dyDescent="0.25">
      <c r="A4568" s="189" t="s">
        <v>11028</v>
      </c>
      <c r="B4568" s="189" t="s">
        <v>11036</v>
      </c>
      <c r="C4568" s="189" t="s">
        <v>358</v>
      </c>
      <c r="D4568" t="s">
        <v>423</v>
      </c>
      <c r="E4568" t="s">
        <v>424</v>
      </c>
      <c r="F4568" s="42" t="s">
        <v>118</v>
      </c>
      <c r="H4568" s="211"/>
      <c r="I4568" s="211"/>
      <c r="J4568" s="211"/>
      <c r="K4568" s="211"/>
      <c r="L4568" s="211"/>
      <c r="M4568" s="211"/>
      <c r="N4568" s="211"/>
      <c r="O4568" s="211"/>
      <c r="P4568" s="211"/>
    </row>
    <row r="4569" spans="1:16" x14ac:dyDescent="0.25">
      <c r="A4569" s="189" t="s">
        <v>11028</v>
      </c>
      <c r="B4569" s="189" t="s">
        <v>11037</v>
      </c>
      <c r="C4569" s="189" t="s">
        <v>358</v>
      </c>
      <c r="D4569" t="s">
        <v>296</v>
      </c>
      <c r="E4569" t="s">
        <v>336</v>
      </c>
      <c r="F4569" s="42" t="s">
        <v>150</v>
      </c>
      <c r="H4569" s="211"/>
      <c r="I4569" s="211"/>
      <c r="J4569" s="211"/>
      <c r="K4569" s="211"/>
      <c r="L4569" s="211"/>
      <c r="M4569" s="211"/>
      <c r="N4569" s="211"/>
      <c r="O4569" s="211"/>
      <c r="P4569" s="211"/>
    </row>
    <row r="4570" spans="1:16" x14ac:dyDescent="0.25">
      <c r="A4570" s="189" t="s">
        <v>11028</v>
      </c>
      <c r="B4570" s="189" t="s">
        <v>11038</v>
      </c>
      <c r="C4570" s="189" t="s">
        <v>358</v>
      </c>
      <c r="D4570" t="s">
        <v>295</v>
      </c>
      <c r="E4570" t="s">
        <v>306</v>
      </c>
      <c r="F4570" s="42" t="s">
        <v>150</v>
      </c>
      <c r="H4570" s="211"/>
      <c r="I4570" s="211"/>
      <c r="J4570" s="211"/>
      <c r="K4570" s="211"/>
      <c r="L4570" s="211"/>
      <c r="M4570" s="211"/>
      <c r="N4570" s="211"/>
      <c r="O4570" s="211"/>
      <c r="P4570" s="211"/>
    </row>
    <row r="4571" spans="1:16" x14ac:dyDescent="0.25">
      <c r="A4571" s="189" t="s">
        <v>11028</v>
      </c>
      <c r="B4571" s="189" t="s">
        <v>11039</v>
      </c>
      <c r="C4571" s="189" t="s">
        <v>358</v>
      </c>
      <c r="D4571" t="s">
        <v>394</v>
      </c>
      <c r="E4571" t="s">
        <v>395</v>
      </c>
      <c r="F4571" s="42" t="s">
        <v>118</v>
      </c>
      <c r="H4571" s="211"/>
      <c r="I4571" s="211"/>
      <c r="J4571" s="211"/>
      <c r="K4571" s="211"/>
      <c r="L4571" s="211"/>
      <c r="M4571" s="211"/>
      <c r="N4571" s="211"/>
      <c r="O4571" s="211"/>
      <c r="P4571" s="211"/>
    </row>
    <row r="4572" spans="1:16" x14ac:dyDescent="0.25">
      <c r="A4572" s="189" t="s">
        <v>11028</v>
      </c>
      <c r="B4572" s="189" t="s">
        <v>11040</v>
      </c>
      <c r="C4572" s="189" t="s">
        <v>358</v>
      </c>
      <c r="D4572" t="s">
        <v>387</v>
      </c>
      <c r="E4572" t="s">
        <v>388</v>
      </c>
      <c r="F4572" s="42" t="s">
        <v>118</v>
      </c>
      <c r="H4572" s="211"/>
      <c r="I4572" s="211"/>
      <c r="J4572" s="211"/>
      <c r="K4572" s="211"/>
      <c r="L4572" s="211"/>
      <c r="M4572" s="211"/>
      <c r="N4572" s="211"/>
      <c r="O4572" s="211"/>
      <c r="P4572" s="211"/>
    </row>
    <row r="4573" spans="1:16" x14ac:dyDescent="0.25">
      <c r="A4573" s="189" t="s">
        <v>11028</v>
      </c>
      <c r="B4573" s="189" t="s">
        <v>11041</v>
      </c>
      <c r="C4573" s="189" t="s">
        <v>358</v>
      </c>
      <c r="D4573" t="s">
        <v>415</v>
      </c>
      <c r="E4573" t="s">
        <v>416</v>
      </c>
      <c r="F4573" s="42" t="s">
        <v>118</v>
      </c>
      <c r="H4573" s="211"/>
      <c r="I4573" s="211"/>
      <c r="J4573" s="211"/>
      <c r="K4573" s="211"/>
      <c r="L4573" s="211"/>
      <c r="M4573" s="211"/>
      <c r="N4573" s="211"/>
      <c r="O4573" s="211"/>
      <c r="P4573" s="211"/>
    </row>
    <row r="4574" spans="1:16" x14ac:dyDescent="0.25">
      <c r="A4574" s="189" t="s">
        <v>11028</v>
      </c>
      <c r="B4574" s="189" t="s">
        <v>11042</v>
      </c>
      <c r="C4574" s="189" t="s">
        <v>358</v>
      </c>
      <c r="D4574" t="s">
        <v>3811</v>
      </c>
      <c r="E4574" t="s">
        <v>3815</v>
      </c>
      <c r="F4574" s="42" t="s">
        <v>118</v>
      </c>
      <c r="H4574" s="211"/>
      <c r="I4574" s="211"/>
      <c r="J4574" s="211"/>
      <c r="K4574" s="211"/>
      <c r="L4574" s="211"/>
      <c r="M4574" s="211"/>
      <c r="N4574" s="211"/>
      <c r="O4574" s="211"/>
      <c r="P4574" s="211"/>
    </row>
    <row r="4575" spans="1:16" x14ac:dyDescent="0.25">
      <c r="A4575" s="189" t="s">
        <v>11028</v>
      </c>
      <c r="B4575" s="189" t="s">
        <v>11043</v>
      </c>
      <c r="C4575" s="189" t="s">
        <v>358</v>
      </c>
      <c r="D4575" t="s">
        <v>394</v>
      </c>
      <c r="E4575" t="s">
        <v>395</v>
      </c>
      <c r="F4575" s="42" t="s">
        <v>118</v>
      </c>
      <c r="H4575" s="211"/>
      <c r="I4575" s="211"/>
      <c r="J4575" s="211"/>
      <c r="K4575" s="211"/>
      <c r="L4575" s="211"/>
      <c r="M4575" s="211"/>
      <c r="N4575" s="211"/>
      <c r="O4575" s="211"/>
      <c r="P4575" s="211"/>
    </row>
    <row r="4576" spans="1:16" x14ac:dyDescent="0.25">
      <c r="A4576" s="189" t="s">
        <v>11028</v>
      </c>
      <c r="B4576" s="189" t="s">
        <v>11044</v>
      </c>
      <c r="C4576" s="189" t="s">
        <v>358</v>
      </c>
      <c r="D4576" t="s">
        <v>3811</v>
      </c>
      <c r="E4576" t="s">
        <v>3815</v>
      </c>
      <c r="F4576" s="42" t="s">
        <v>118</v>
      </c>
      <c r="H4576" s="211"/>
      <c r="I4576" s="211"/>
      <c r="J4576" s="211"/>
      <c r="K4576" s="211"/>
      <c r="L4576" s="211"/>
      <c r="M4576" s="211"/>
      <c r="N4576" s="211"/>
      <c r="O4576" s="211"/>
      <c r="P4576" s="211"/>
    </row>
    <row r="4577" spans="1:16" x14ac:dyDescent="0.25">
      <c r="A4577" s="189" t="s">
        <v>11028</v>
      </c>
      <c r="B4577" s="189" t="s">
        <v>11045</v>
      </c>
      <c r="C4577" s="189" t="s">
        <v>358</v>
      </c>
      <c r="D4577" t="s">
        <v>296</v>
      </c>
      <c r="E4577" t="s">
        <v>336</v>
      </c>
      <c r="F4577" s="42" t="s">
        <v>150</v>
      </c>
      <c r="H4577" s="211"/>
      <c r="I4577" s="211"/>
      <c r="J4577" s="211"/>
      <c r="K4577" s="211"/>
      <c r="L4577" s="211"/>
      <c r="M4577" s="211"/>
      <c r="N4577" s="211"/>
      <c r="O4577" s="211"/>
      <c r="P4577" s="211"/>
    </row>
    <row r="4578" spans="1:16" x14ac:dyDescent="0.25">
      <c r="A4578" s="189" t="s">
        <v>11028</v>
      </c>
      <c r="B4578" s="189" t="s">
        <v>11046</v>
      </c>
      <c r="C4578" s="189" t="s">
        <v>358</v>
      </c>
      <c r="D4578" t="s">
        <v>437</v>
      </c>
      <c r="E4578" t="s">
        <v>449</v>
      </c>
      <c r="F4578" s="42" t="s">
        <v>118</v>
      </c>
      <c r="H4578" s="211"/>
      <c r="I4578" s="211"/>
      <c r="J4578" s="211"/>
      <c r="K4578" s="211"/>
      <c r="L4578" s="211"/>
      <c r="M4578" s="211"/>
      <c r="N4578" s="211"/>
      <c r="O4578" s="211"/>
      <c r="P4578" s="211"/>
    </row>
    <row r="4579" spans="1:16" x14ac:dyDescent="0.25">
      <c r="A4579" s="189" t="s">
        <v>11028</v>
      </c>
      <c r="B4579" s="189" t="s">
        <v>11047</v>
      </c>
      <c r="C4579" s="189" t="s">
        <v>358</v>
      </c>
      <c r="D4579" t="s">
        <v>391</v>
      </c>
      <c r="E4579" t="s">
        <v>392</v>
      </c>
      <c r="F4579" s="42" t="s">
        <v>118</v>
      </c>
      <c r="H4579" s="211"/>
      <c r="I4579" s="211"/>
      <c r="J4579" s="211"/>
      <c r="K4579" s="211"/>
      <c r="L4579" s="211"/>
      <c r="M4579" s="211"/>
      <c r="N4579" s="211"/>
      <c r="O4579" s="211"/>
      <c r="P4579" s="211"/>
    </row>
    <row r="4580" spans="1:16" x14ac:dyDescent="0.25">
      <c r="A4580" s="189" t="s">
        <v>11028</v>
      </c>
      <c r="B4580" s="189" t="s">
        <v>11048</v>
      </c>
      <c r="C4580" s="189" t="s">
        <v>358</v>
      </c>
      <c r="D4580" t="s">
        <v>415</v>
      </c>
      <c r="E4580" t="s">
        <v>416</v>
      </c>
      <c r="F4580" s="42" t="s">
        <v>118</v>
      </c>
      <c r="H4580" s="211"/>
      <c r="I4580" s="211"/>
      <c r="J4580" s="211"/>
      <c r="K4580" s="211"/>
      <c r="L4580" s="211"/>
      <c r="M4580" s="211"/>
      <c r="N4580" s="211"/>
      <c r="O4580" s="211"/>
      <c r="P4580" s="211"/>
    </row>
    <row r="4581" spans="1:16" x14ac:dyDescent="0.25">
      <c r="A4581" s="189" t="s">
        <v>11028</v>
      </c>
      <c r="B4581" s="189" t="s">
        <v>11049</v>
      </c>
      <c r="C4581" s="189" t="s">
        <v>358</v>
      </c>
      <c r="D4581" t="s">
        <v>391</v>
      </c>
      <c r="E4581" t="s">
        <v>392</v>
      </c>
      <c r="F4581" s="42" t="s">
        <v>118</v>
      </c>
      <c r="H4581" s="211"/>
      <c r="I4581" s="211"/>
      <c r="J4581" s="211"/>
      <c r="K4581" s="211"/>
      <c r="L4581" s="211"/>
      <c r="M4581" s="211"/>
      <c r="N4581" s="211"/>
      <c r="O4581" s="211"/>
      <c r="P4581" s="211"/>
    </row>
    <row r="4582" spans="1:16" x14ac:dyDescent="0.25">
      <c r="A4582" s="189" t="s">
        <v>11028</v>
      </c>
      <c r="B4582" s="189" t="s">
        <v>11050</v>
      </c>
      <c r="C4582" s="189" t="s">
        <v>358</v>
      </c>
      <c r="D4582" t="s">
        <v>387</v>
      </c>
      <c r="E4582" t="s">
        <v>388</v>
      </c>
      <c r="F4582" s="42" t="s">
        <v>118</v>
      </c>
      <c r="H4582" s="211"/>
      <c r="I4582" s="211"/>
      <c r="J4582" s="211"/>
      <c r="K4582" s="211"/>
      <c r="L4582" s="211"/>
      <c r="M4582" s="211"/>
      <c r="N4582" s="211"/>
      <c r="O4582" s="211"/>
      <c r="P4582" s="211"/>
    </row>
    <row r="4583" spans="1:16" x14ac:dyDescent="0.25">
      <c r="A4583" s="189" t="s">
        <v>11028</v>
      </c>
      <c r="B4583" s="189" t="s">
        <v>11051</v>
      </c>
      <c r="C4583" s="189" t="s">
        <v>358</v>
      </c>
      <c r="D4583" t="s">
        <v>425</v>
      </c>
      <c r="E4583" t="s">
        <v>426</v>
      </c>
      <c r="F4583" s="42" t="s">
        <v>118</v>
      </c>
      <c r="H4583" s="211"/>
      <c r="I4583" s="211"/>
      <c r="J4583" s="211"/>
      <c r="K4583" s="211"/>
      <c r="L4583" s="211"/>
      <c r="M4583" s="211"/>
      <c r="N4583" s="211"/>
      <c r="O4583" s="211"/>
      <c r="P4583" s="211"/>
    </row>
    <row r="4584" spans="1:16" x14ac:dyDescent="0.25">
      <c r="A4584" s="189" t="s">
        <v>11028</v>
      </c>
      <c r="B4584" s="189" t="s">
        <v>11052</v>
      </c>
      <c r="C4584" s="189" t="s">
        <v>358</v>
      </c>
      <c r="D4584" t="s">
        <v>3811</v>
      </c>
      <c r="E4584" t="s">
        <v>3815</v>
      </c>
      <c r="F4584" s="42" t="s">
        <v>118</v>
      </c>
      <c r="H4584" s="211"/>
      <c r="I4584" s="211"/>
      <c r="J4584" s="211"/>
      <c r="K4584" s="211"/>
      <c r="L4584" s="211"/>
      <c r="M4584" s="211"/>
      <c r="N4584" s="211"/>
      <c r="O4584" s="211"/>
      <c r="P4584" s="211"/>
    </row>
    <row r="4585" spans="1:16" x14ac:dyDescent="0.25">
      <c r="A4585" s="189" t="s">
        <v>11028</v>
      </c>
      <c r="B4585" s="189" t="s">
        <v>11053</v>
      </c>
      <c r="C4585" s="189" t="s">
        <v>358</v>
      </c>
      <c r="D4585" t="s">
        <v>423</v>
      </c>
      <c r="E4585" t="s">
        <v>424</v>
      </c>
      <c r="F4585" s="42" t="s">
        <v>118</v>
      </c>
      <c r="H4585" s="211"/>
      <c r="I4585" s="211"/>
      <c r="J4585" s="211"/>
      <c r="K4585" s="211"/>
      <c r="L4585" s="211"/>
      <c r="M4585" s="211"/>
      <c r="N4585" s="211"/>
      <c r="O4585" s="211"/>
      <c r="P4585" s="211"/>
    </row>
    <row r="4586" spans="1:16" x14ac:dyDescent="0.25">
      <c r="A4586" s="189" t="s">
        <v>11028</v>
      </c>
      <c r="B4586" s="189" t="s">
        <v>11054</v>
      </c>
      <c r="C4586" s="189" t="s">
        <v>358</v>
      </c>
      <c r="D4586" t="s">
        <v>423</v>
      </c>
      <c r="E4586" t="s">
        <v>424</v>
      </c>
      <c r="F4586" s="42" t="s">
        <v>118</v>
      </c>
      <c r="H4586" s="211"/>
      <c r="I4586" s="211"/>
      <c r="J4586" s="211"/>
      <c r="K4586" s="211"/>
      <c r="L4586" s="211"/>
      <c r="M4586" s="211"/>
      <c r="N4586" s="211"/>
      <c r="O4586" s="211"/>
      <c r="P4586" s="211"/>
    </row>
    <row r="4587" spans="1:16" x14ac:dyDescent="0.25">
      <c r="A4587" s="189" t="s">
        <v>11028</v>
      </c>
      <c r="B4587" s="189" t="s">
        <v>11055</v>
      </c>
      <c r="C4587" s="189" t="s">
        <v>358</v>
      </c>
      <c r="D4587" t="s">
        <v>413</v>
      </c>
      <c r="E4587" t="s">
        <v>414</v>
      </c>
      <c r="F4587" s="42" t="s">
        <v>118</v>
      </c>
      <c r="H4587" s="211"/>
      <c r="I4587" s="211"/>
      <c r="J4587" s="211"/>
      <c r="K4587" s="211"/>
      <c r="L4587" s="211"/>
      <c r="M4587" s="211"/>
      <c r="N4587" s="211"/>
      <c r="O4587" s="211"/>
      <c r="P4587" s="211"/>
    </row>
    <row r="4588" spans="1:16" x14ac:dyDescent="0.25">
      <c r="A4588" s="189" t="s">
        <v>11028</v>
      </c>
      <c r="B4588" s="189" t="s">
        <v>11056</v>
      </c>
      <c r="C4588" s="189" t="s">
        <v>358</v>
      </c>
      <c r="D4588" t="s">
        <v>394</v>
      </c>
      <c r="E4588" t="s">
        <v>395</v>
      </c>
      <c r="F4588" s="42" t="s">
        <v>118</v>
      </c>
      <c r="H4588" s="211"/>
      <c r="I4588" s="211"/>
      <c r="J4588" s="211"/>
      <c r="K4588" s="211"/>
      <c r="L4588" s="211"/>
      <c r="M4588" s="211"/>
      <c r="N4588" s="211"/>
      <c r="O4588" s="211"/>
      <c r="P4588" s="211"/>
    </row>
    <row r="4589" spans="1:16" x14ac:dyDescent="0.25">
      <c r="A4589" s="189" t="s">
        <v>11028</v>
      </c>
      <c r="B4589" s="189" t="s">
        <v>11057</v>
      </c>
      <c r="C4589" s="189" t="s">
        <v>358</v>
      </c>
      <c r="D4589" t="s">
        <v>387</v>
      </c>
      <c r="E4589" t="s">
        <v>388</v>
      </c>
      <c r="F4589" s="42" t="s">
        <v>118</v>
      </c>
      <c r="H4589" s="211"/>
      <c r="I4589" s="211"/>
      <c r="J4589" s="211"/>
      <c r="K4589" s="211"/>
      <c r="L4589" s="211"/>
      <c r="M4589" s="211"/>
      <c r="N4589" s="211"/>
      <c r="O4589" s="211"/>
      <c r="P4589" s="211"/>
    </row>
    <row r="4590" spans="1:16" x14ac:dyDescent="0.25">
      <c r="A4590" s="189" t="s">
        <v>11028</v>
      </c>
      <c r="B4590" s="189" t="s">
        <v>11058</v>
      </c>
      <c r="C4590" s="189" t="s">
        <v>358</v>
      </c>
      <c r="D4590" t="s">
        <v>383</v>
      </c>
      <c r="E4590" t="s">
        <v>384</v>
      </c>
      <c r="F4590" s="42" t="s">
        <v>118</v>
      </c>
      <c r="H4590" s="211"/>
      <c r="I4590" s="211"/>
      <c r="J4590" s="211"/>
      <c r="K4590" s="211"/>
      <c r="L4590" s="211"/>
      <c r="M4590" s="211"/>
      <c r="N4590" s="211"/>
      <c r="O4590" s="211"/>
      <c r="P4590" s="211"/>
    </row>
    <row r="4591" spans="1:16" x14ac:dyDescent="0.25">
      <c r="A4591" s="189" t="s">
        <v>11028</v>
      </c>
      <c r="B4591" s="189" t="s">
        <v>11059</v>
      </c>
      <c r="C4591" s="189" t="s">
        <v>358</v>
      </c>
      <c r="D4591" t="s">
        <v>387</v>
      </c>
      <c r="E4591" t="s">
        <v>388</v>
      </c>
      <c r="F4591" s="42" t="s">
        <v>118</v>
      </c>
      <c r="H4591" s="211"/>
      <c r="I4591" s="211"/>
      <c r="J4591" s="211"/>
      <c r="K4591" s="211"/>
      <c r="L4591" s="211"/>
      <c r="M4591" s="211"/>
      <c r="N4591" s="211"/>
      <c r="O4591" s="211"/>
      <c r="P4591" s="211"/>
    </row>
    <row r="4592" spans="1:16" x14ac:dyDescent="0.25">
      <c r="A4592" s="189" t="s">
        <v>11028</v>
      </c>
      <c r="B4592" s="189" t="s">
        <v>11060</v>
      </c>
      <c r="C4592" s="189" t="s">
        <v>358</v>
      </c>
      <c r="D4592" t="s">
        <v>391</v>
      </c>
      <c r="E4592" t="s">
        <v>392</v>
      </c>
      <c r="F4592" s="42" t="s">
        <v>118</v>
      </c>
      <c r="H4592" s="211"/>
      <c r="I4592" s="211"/>
      <c r="J4592" s="211"/>
      <c r="K4592" s="211"/>
      <c r="L4592" s="211"/>
      <c r="M4592" s="211"/>
      <c r="N4592" s="211"/>
      <c r="O4592" s="211"/>
      <c r="P4592" s="211"/>
    </row>
    <row r="4593" spans="1:16" x14ac:dyDescent="0.25">
      <c r="A4593" s="189" t="s">
        <v>11028</v>
      </c>
      <c r="B4593" s="189" t="s">
        <v>11061</v>
      </c>
      <c r="C4593" s="189" t="s">
        <v>358</v>
      </c>
      <c r="D4593" t="s">
        <v>423</v>
      </c>
      <c r="E4593" t="s">
        <v>424</v>
      </c>
      <c r="F4593" s="42" t="s">
        <v>118</v>
      </c>
      <c r="H4593" s="211"/>
      <c r="I4593" s="211"/>
      <c r="J4593" s="211"/>
      <c r="K4593" s="211"/>
      <c r="L4593" s="211"/>
      <c r="M4593" s="211"/>
      <c r="N4593" s="211"/>
      <c r="O4593" s="211"/>
      <c r="P4593" s="211"/>
    </row>
    <row r="4594" spans="1:16" x14ac:dyDescent="0.25">
      <c r="A4594" s="189" t="s">
        <v>11028</v>
      </c>
      <c r="B4594" s="189" t="s">
        <v>11062</v>
      </c>
      <c r="C4594" s="189" t="s">
        <v>358</v>
      </c>
      <c r="D4594" t="s">
        <v>415</v>
      </c>
      <c r="E4594" t="s">
        <v>416</v>
      </c>
      <c r="F4594" s="42" t="s">
        <v>118</v>
      </c>
      <c r="H4594" s="211"/>
      <c r="I4594" s="211"/>
      <c r="J4594" s="211"/>
      <c r="K4594" s="211"/>
      <c r="L4594" s="211"/>
      <c r="M4594" s="211"/>
      <c r="N4594" s="211"/>
      <c r="O4594" s="211"/>
      <c r="P4594" s="211"/>
    </row>
    <row r="4595" spans="1:16" x14ac:dyDescent="0.25">
      <c r="A4595" s="189" t="s">
        <v>11028</v>
      </c>
      <c r="B4595" s="189" t="s">
        <v>11063</v>
      </c>
      <c r="C4595" s="189" t="s">
        <v>358</v>
      </c>
      <c r="D4595" t="s">
        <v>415</v>
      </c>
      <c r="E4595" t="s">
        <v>416</v>
      </c>
      <c r="F4595" s="42" t="s">
        <v>118</v>
      </c>
      <c r="H4595" s="211"/>
      <c r="I4595" s="211"/>
      <c r="J4595" s="211"/>
      <c r="K4595" s="211"/>
      <c r="L4595" s="211"/>
      <c r="M4595" s="211"/>
      <c r="N4595" s="211"/>
      <c r="O4595" s="211"/>
      <c r="P4595" s="211"/>
    </row>
    <row r="4596" spans="1:16" x14ac:dyDescent="0.25">
      <c r="A4596" s="189" t="s">
        <v>11028</v>
      </c>
      <c r="B4596" s="189" t="s">
        <v>11064</v>
      </c>
      <c r="C4596" s="189" t="s">
        <v>358</v>
      </c>
      <c r="D4596" t="s">
        <v>387</v>
      </c>
      <c r="E4596" t="s">
        <v>388</v>
      </c>
      <c r="F4596" s="42" t="s">
        <v>118</v>
      </c>
      <c r="H4596" s="211"/>
      <c r="I4596" s="211"/>
      <c r="J4596" s="211"/>
      <c r="K4596" s="211"/>
      <c r="L4596" s="211"/>
      <c r="M4596" s="211"/>
      <c r="N4596" s="211"/>
      <c r="O4596" s="211"/>
      <c r="P4596" s="211"/>
    </row>
    <row r="4597" spans="1:16" x14ac:dyDescent="0.25">
      <c r="A4597" s="189" t="s">
        <v>11028</v>
      </c>
      <c r="B4597" s="189" t="s">
        <v>11065</v>
      </c>
      <c r="C4597" s="189" t="s">
        <v>358</v>
      </c>
      <c r="D4597" t="s">
        <v>394</v>
      </c>
      <c r="E4597" t="s">
        <v>395</v>
      </c>
      <c r="F4597" s="42" t="s">
        <v>118</v>
      </c>
      <c r="H4597" s="211"/>
      <c r="I4597" s="211"/>
      <c r="J4597" s="211"/>
      <c r="K4597" s="211"/>
      <c r="L4597" s="211"/>
      <c r="M4597" s="211"/>
      <c r="N4597" s="211"/>
      <c r="O4597" s="211"/>
      <c r="P4597" s="211"/>
    </row>
    <row r="4598" spans="1:16" x14ac:dyDescent="0.25">
      <c r="A4598" s="189" t="s">
        <v>11028</v>
      </c>
      <c r="B4598" s="189" t="s">
        <v>11066</v>
      </c>
      <c r="C4598" s="189" t="s">
        <v>358</v>
      </c>
      <c r="D4598" t="s">
        <v>415</v>
      </c>
      <c r="E4598" t="s">
        <v>416</v>
      </c>
      <c r="F4598" s="42" t="s">
        <v>118</v>
      </c>
      <c r="H4598" s="211"/>
      <c r="I4598" s="211"/>
      <c r="J4598" s="211"/>
      <c r="K4598" s="211"/>
      <c r="L4598" s="211"/>
      <c r="M4598" s="211"/>
      <c r="N4598" s="211"/>
      <c r="O4598" s="211"/>
      <c r="P4598" s="211"/>
    </row>
    <row r="4599" spans="1:16" x14ac:dyDescent="0.25">
      <c r="A4599" s="189" t="s">
        <v>11028</v>
      </c>
      <c r="B4599" s="189" t="s">
        <v>11067</v>
      </c>
      <c r="C4599" s="189" t="s">
        <v>358</v>
      </c>
      <c r="D4599" t="s">
        <v>415</v>
      </c>
      <c r="E4599" t="s">
        <v>416</v>
      </c>
      <c r="F4599" s="42" t="s">
        <v>118</v>
      </c>
      <c r="H4599" s="211"/>
      <c r="I4599" s="211"/>
      <c r="J4599" s="211"/>
      <c r="K4599" s="211"/>
      <c r="L4599" s="211"/>
      <c r="M4599" s="211"/>
      <c r="N4599" s="211"/>
      <c r="O4599" s="211"/>
      <c r="P4599" s="211"/>
    </row>
    <row r="4600" spans="1:16" x14ac:dyDescent="0.25">
      <c r="A4600" s="189" t="s">
        <v>11028</v>
      </c>
      <c r="B4600" s="189" t="s">
        <v>11068</v>
      </c>
      <c r="C4600" s="189" t="s">
        <v>358</v>
      </c>
      <c r="D4600" t="s">
        <v>415</v>
      </c>
      <c r="E4600" t="s">
        <v>416</v>
      </c>
      <c r="F4600" s="42" t="s">
        <v>118</v>
      </c>
      <c r="H4600" s="211"/>
      <c r="I4600" s="211"/>
      <c r="J4600" s="211"/>
      <c r="K4600" s="211"/>
      <c r="L4600" s="211"/>
      <c r="M4600" s="211"/>
      <c r="N4600" s="211"/>
      <c r="O4600" s="211"/>
      <c r="P4600" s="211"/>
    </row>
    <row r="4601" spans="1:16" x14ac:dyDescent="0.25">
      <c r="A4601" s="189" t="s">
        <v>11028</v>
      </c>
      <c r="B4601" s="189" t="s">
        <v>11069</v>
      </c>
      <c r="C4601" s="189" t="s">
        <v>358</v>
      </c>
      <c r="D4601" t="s">
        <v>394</v>
      </c>
      <c r="E4601" t="s">
        <v>395</v>
      </c>
      <c r="F4601" s="42" t="s">
        <v>118</v>
      </c>
      <c r="H4601" s="211"/>
      <c r="I4601" s="211"/>
      <c r="J4601" s="211"/>
      <c r="K4601" s="211"/>
      <c r="L4601" s="211"/>
      <c r="M4601" s="211"/>
      <c r="N4601" s="211"/>
      <c r="O4601" s="211"/>
      <c r="P4601" s="211"/>
    </row>
    <row r="4602" spans="1:16" x14ac:dyDescent="0.25">
      <c r="A4602" s="189" t="s">
        <v>11028</v>
      </c>
      <c r="B4602" s="189" t="s">
        <v>11070</v>
      </c>
      <c r="C4602" s="189" t="s">
        <v>358</v>
      </c>
      <c r="D4602" t="s">
        <v>394</v>
      </c>
      <c r="E4602" t="s">
        <v>395</v>
      </c>
      <c r="F4602" s="42" t="s">
        <v>118</v>
      </c>
      <c r="H4602" s="211"/>
      <c r="I4602" s="211"/>
      <c r="J4602" s="211"/>
      <c r="K4602" s="211"/>
      <c r="L4602" s="211"/>
      <c r="M4602" s="211"/>
      <c r="N4602" s="211"/>
      <c r="O4602" s="211"/>
      <c r="P4602" s="211"/>
    </row>
    <row r="4603" spans="1:16" x14ac:dyDescent="0.25">
      <c r="A4603" s="189" t="s">
        <v>11028</v>
      </c>
      <c r="B4603" s="189" t="s">
        <v>11071</v>
      </c>
      <c r="C4603" s="189" t="s">
        <v>358</v>
      </c>
      <c r="D4603" t="s">
        <v>387</v>
      </c>
      <c r="E4603" t="s">
        <v>388</v>
      </c>
      <c r="F4603" s="42" t="s">
        <v>118</v>
      </c>
      <c r="H4603" s="211"/>
      <c r="I4603" s="211"/>
      <c r="J4603" s="211"/>
      <c r="K4603" s="211"/>
      <c r="L4603" s="211"/>
      <c r="M4603" s="211"/>
      <c r="N4603" s="211"/>
      <c r="O4603" s="211"/>
      <c r="P4603" s="211"/>
    </row>
    <row r="4604" spans="1:16" x14ac:dyDescent="0.25">
      <c r="A4604" s="189" t="s">
        <v>11028</v>
      </c>
      <c r="B4604" s="189" t="s">
        <v>11072</v>
      </c>
      <c r="C4604" s="189" t="s">
        <v>358</v>
      </c>
      <c r="D4604" t="s">
        <v>417</v>
      </c>
      <c r="E4604" t="s">
        <v>418</v>
      </c>
      <c r="F4604" s="42" t="s">
        <v>118</v>
      </c>
      <c r="H4604" s="211"/>
      <c r="I4604" s="211"/>
      <c r="J4604" s="211"/>
      <c r="K4604" s="211"/>
      <c r="L4604" s="211"/>
      <c r="M4604" s="211"/>
      <c r="N4604" s="211"/>
      <c r="O4604" s="211"/>
      <c r="P4604" s="211"/>
    </row>
    <row r="4605" spans="1:16" x14ac:dyDescent="0.25">
      <c r="A4605" s="189" t="s">
        <v>11028</v>
      </c>
      <c r="B4605" s="189" t="s">
        <v>11073</v>
      </c>
      <c r="C4605" s="189" t="s">
        <v>358</v>
      </c>
      <c r="D4605" t="s">
        <v>437</v>
      </c>
      <c r="E4605" t="s">
        <v>449</v>
      </c>
      <c r="F4605" s="42" t="s">
        <v>118</v>
      </c>
      <c r="H4605" s="211"/>
      <c r="I4605" s="211"/>
      <c r="J4605" s="211"/>
      <c r="K4605" s="211"/>
      <c r="L4605" s="211"/>
      <c r="M4605" s="211"/>
      <c r="N4605" s="211"/>
      <c r="O4605" s="211"/>
      <c r="P4605" s="211"/>
    </row>
    <row r="4606" spans="1:16" x14ac:dyDescent="0.25">
      <c r="A4606" s="189" t="s">
        <v>11028</v>
      </c>
      <c r="B4606" s="189" t="s">
        <v>11074</v>
      </c>
      <c r="C4606" s="189" t="s">
        <v>358</v>
      </c>
      <c r="D4606" t="s">
        <v>427</v>
      </c>
      <c r="E4606" t="s">
        <v>428</v>
      </c>
      <c r="F4606" s="42" t="s">
        <v>118</v>
      </c>
      <c r="H4606" s="211"/>
      <c r="I4606" s="211"/>
      <c r="J4606" s="211"/>
      <c r="K4606" s="211"/>
      <c r="L4606" s="211"/>
      <c r="M4606" s="211"/>
      <c r="N4606" s="211"/>
      <c r="O4606" s="211"/>
      <c r="P4606" s="211"/>
    </row>
    <row r="4607" spans="1:16" x14ac:dyDescent="0.25">
      <c r="A4607" s="189" t="s">
        <v>11028</v>
      </c>
      <c r="B4607" s="189" t="s">
        <v>11075</v>
      </c>
      <c r="C4607" s="189" t="s">
        <v>358</v>
      </c>
      <c r="D4607" t="s">
        <v>387</v>
      </c>
      <c r="E4607" t="s">
        <v>388</v>
      </c>
      <c r="F4607" s="42" t="s">
        <v>118</v>
      </c>
      <c r="H4607" s="211"/>
      <c r="I4607" s="211"/>
      <c r="J4607" s="211"/>
      <c r="K4607" s="211"/>
      <c r="L4607" s="211"/>
      <c r="M4607" s="211"/>
      <c r="N4607" s="211"/>
      <c r="O4607" s="211"/>
      <c r="P4607" s="211"/>
    </row>
    <row r="4608" spans="1:16" x14ac:dyDescent="0.25">
      <c r="A4608" s="189" t="s">
        <v>11028</v>
      </c>
      <c r="B4608" s="189" t="s">
        <v>11076</v>
      </c>
      <c r="C4608" s="189" t="s">
        <v>358</v>
      </c>
      <c r="D4608" t="s">
        <v>421</v>
      </c>
      <c r="E4608" t="s">
        <v>422</v>
      </c>
      <c r="F4608" s="42" t="s">
        <v>118</v>
      </c>
      <c r="H4608" s="211"/>
      <c r="I4608" s="211"/>
      <c r="J4608" s="211"/>
      <c r="K4608" s="211"/>
      <c r="L4608" s="211"/>
      <c r="M4608" s="211"/>
      <c r="N4608" s="211"/>
      <c r="O4608" s="211"/>
      <c r="P4608" s="211"/>
    </row>
    <row r="4609" spans="1:16" x14ac:dyDescent="0.25">
      <c r="A4609" s="189" t="s">
        <v>11028</v>
      </c>
      <c r="B4609" s="189" t="s">
        <v>11077</v>
      </c>
      <c r="C4609" s="189" t="s">
        <v>358</v>
      </c>
      <c r="D4609" t="s">
        <v>421</v>
      </c>
      <c r="E4609" t="s">
        <v>422</v>
      </c>
      <c r="F4609" s="42" t="s">
        <v>118</v>
      </c>
      <c r="H4609" s="211"/>
      <c r="I4609" s="211"/>
      <c r="J4609" s="211"/>
      <c r="K4609" s="211"/>
      <c r="L4609" s="211"/>
      <c r="M4609" s="211"/>
      <c r="N4609" s="211"/>
      <c r="O4609" s="211"/>
      <c r="P4609" s="211"/>
    </row>
    <row r="4610" spans="1:16" x14ac:dyDescent="0.25">
      <c r="A4610" s="189" t="s">
        <v>11028</v>
      </c>
      <c r="B4610" s="189" t="s">
        <v>11078</v>
      </c>
      <c r="C4610" s="189" t="s">
        <v>358</v>
      </c>
      <c r="D4610" t="s">
        <v>3811</v>
      </c>
      <c r="E4610" t="s">
        <v>3815</v>
      </c>
      <c r="F4610" s="42" t="s">
        <v>118</v>
      </c>
      <c r="H4610" s="211"/>
      <c r="I4610" s="211"/>
      <c r="J4610" s="211"/>
      <c r="K4610" s="211"/>
      <c r="L4610" s="211"/>
      <c r="M4610" s="211"/>
      <c r="N4610" s="211"/>
      <c r="O4610" s="211"/>
      <c r="P4610" s="211"/>
    </row>
    <row r="4611" spans="1:16" x14ac:dyDescent="0.25">
      <c r="A4611" s="189" t="s">
        <v>11028</v>
      </c>
      <c r="B4611" s="189" t="s">
        <v>11079</v>
      </c>
      <c r="C4611" s="189" t="s">
        <v>358</v>
      </c>
      <c r="D4611" t="s">
        <v>3811</v>
      </c>
      <c r="E4611" t="s">
        <v>3815</v>
      </c>
      <c r="F4611" s="42" t="s">
        <v>118</v>
      </c>
      <c r="H4611" s="211"/>
      <c r="I4611" s="211"/>
      <c r="J4611" s="211"/>
      <c r="K4611" s="211"/>
      <c r="L4611" s="211"/>
      <c r="M4611" s="211"/>
      <c r="N4611" s="211"/>
      <c r="O4611" s="211"/>
      <c r="P4611" s="211"/>
    </row>
    <row r="4612" spans="1:16" x14ac:dyDescent="0.25">
      <c r="A4612" s="189" t="s">
        <v>11028</v>
      </c>
      <c r="B4612" s="189" t="s">
        <v>11080</v>
      </c>
      <c r="C4612" s="189" t="s">
        <v>358</v>
      </c>
      <c r="D4612" t="s">
        <v>577</v>
      </c>
      <c r="E4612" t="s">
        <v>578</v>
      </c>
      <c r="F4612" s="42" t="s">
        <v>118</v>
      </c>
      <c r="H4612" s="211"/>
      <c r="I4612" s="211"/>
      <c r="J4612" s="211"/>
      <c r="K4612" s="211"/>
      <c r="L4612" s="211"/>
      <c r="M4612" s="211"/>
      <c r="N4612" s="211"/>
      <c r="O4612" s="211"/>
      <c r="P4612" s="211"/>
    </row>
    <row r="4613" spans="1:16" x14ac:dyDescent="0.25">
      <c r="A4613" s="189" t="s">
        <v>11028</v>
      </c>
      <c r="B4613" s="189" t="s">
        <v>11081</v>
      </c>
      <c r="C4613" s="189" t="s">
        <v>358</v>
      </c>
      <c r="D4613" t="s">
        <v>3811</v>
      </c>
      <c r="E4613" t="s">
        <v>3815</v>
      </c>
      <c r="F4613" s="42" t="s">
        <v>118</v>
      </c>
      <c r="H4613" s="211"/>
      <c r="I4613" s="211"/>
      <c r="J4613" s="211"/>
      <c r="K4613" s="211"/>
      <c r="L4613" s="211"/>
      <c r="M4613" s="211"/>
      <c r="N4613" s="211"/>
      <c r="O4613" s="211"/>
      <c r="P4613" s="211"/>
    </row>
    <row r="4614" spans="1:16" x14ac:dyDescent="0.25">
      <c r="A4614" s="189" t="s">
        <v>11028</v>
      </c>
      <c r="B4614" s="189" t="s">
        <v>11082</v>
      </c>
      <c r="C4614" s="189" t="s">
        <v>358</v>
      </c>
      <c r="D4614" t="s">
        <v>3811</v>
      </c>
      <c r="E4614" t="s">
        <v>3815</v>
      </c>
      <c r="F4614" s="42" t="s">
        <v>118</v>
      </c>
      <c r="H4614" s="211"/>
      <c r="I4614" s="211"/>
      <c r="J4614" s="211"/>
      <c r="K4614" s="211"/>
      <c r="L4614" s="211"/>
      <c r="M4614" s="211"/>
      <c r="N4614" s="211"/>
      <c r="O4614" s="211"/>
      <c r="P4614" s="211"/>
    </row>
    <row r="4615" spans="1:16" x14ac:dyDescent="0.25">
      <c r="A4615" s="189" t="s">
        <v>11028</v>
      </c>
      <c r="B4615" s="189" t="s">
        <v>11083</v>
      </c>
      <c r="C4615" s="189" t="s">
        <v>358</v>
      </c>
      <c r="D4615" t="s">
        <v>387</v>
      </c>
      <c r="E4615" t="s">
        <v>388</v>
      </c>
      <c r="F4615" s="42" t="s">
        <v>118</v>
      </c>
      <c r="H4615" s="211"/>
      <c r="I4615" s="211"/>
      <c r="J4615" s="211"/>
      <c r="K4615" s="211"/>
      <c r="L4615" s="211"/>
      <c r="M4615" s="211"/>
      <c r="N4615" s="211"/>
      <c r="O4615" s="211"/>
      <c r="P4615" s="211"/>
    </row>
    <row r="4616" spans="1:16" x14ac:dyDescent="0.25">
      <c r="A4616" s="189" t="s">
        <v>11028</v>
      </c>
      <c r="B4616" s="189" t="s">
        <v>11084</v>
      </c>
      <c r="C4616" s="189" t="s">
        <v>358</v>
      </c>
      <c r="D4616" t="s">
        <v>537</v>
      </c>
      <c r="E4616" t="s">
        <v>538</v>
      </c>
      <c r="F4616" s="42" t="s">
        <v>118</v>
      </c>
      <c r="H4616" s="211"/>
      <c r="I4616" s="211"/>
      <c r="J4616" s="211"/>
      <c r="K4616" s="211"/>
      <c r="L4616" s="211"/>
      <c r="M4616" s="211"/>
      <c r="N4616" s="211"/>
      <c r="O4616" s="211"/>
      <c r="P4616" s="211"/>
    </row>
    <row r="4617" spans="1:16" x14ac:dyDescent="0.25">
      <c r="A4617" s="189" t="s">
        <v>11028</v>
      </c>
      <c r="B4617" s="189" t="s">
        <v>11085</v>
      </c>
      <c r="C4617" s="189" t="s">
        <v>358</v>
      </c>
      <c r="D4617" t="s">
        <v>3811</v>
      </c>
      <c r="E4617" t="s">
        <v>3815</v>
      </c>
      <c r="F4617" s="42" t="s">
        <v>118</v>
      </c>
      <c r="H4617" s="211"/>
      <c r="I4617" s="211"/>
      <c r="J4617" s="211"/>
      <c r="K4617" s="211"/>
      <c r="L4617" s="211"/>
      <c r="M4617" s="211"/>
      <c r="N4617" s="211"/>
      <c r="O4617" s="211"/>
      <c r="P4617" s="211"/>
    </row>
    <row r="4618" spans="1:16" x14ac:dyDescent="0.25">
      <c r="A4618" s="189" t="s">
        <v>11028</v>
      </c>
      <c r="B4618" s="189" t="s">
        <v>11086</v>
      </c>
      <c r="C4618" s="189" t="s">
        <v>358</v>
      </c>
      <c r="D4618" t="s">
        <v>396</v>
      </c>
      <c r="E4618" t="s">
        <v>397</v>
      </c>
      <c r="F4618" s="42" t="s">
        <v>118</v>
      </c>
      <c r="H4618" s="211"/>
      <c r="I4618" s="211"/>
      <c r="J4618" s="211"/>
      <c r="K4618" s="211"/>
      <c r="L4618" s="211"/>
      <c r="M4618" s="211"/>
      <c r="N4618" s="211"/>
      <c r="O4618" s="211"/>
      <c r="P4618" s="211"/>
    </row>
    <row r="4619" spans="1:16" x14ac:dyDescent="0.25">
      <c r="A4619" s="189" t="s">
        <v>11028</v>
      </c>
      <c r="B4619" s="189" t="s">
        <v>11087</v>
      </c>
      <c r="C4619" s="189" t="s">
        <v>358</v>
      </c>
      <c r="D4619" t="s">
        <v>394</v>
      </c>
      <c r="E4619" t="s">
        <v>395</v>
      </c>
      <c r="F4619" s="42" t="s">
        <v>118</v>
      </c>
      <c r="H4619" s="211"/>
      <c r="I4619" s="211"/>
      <c r="J4619" s="211"/>
      <c r="K4619" s="211"/>
      <c r="L4619" s="211"/>
      <c r="M4619" s="211"/>
      <c r="N4619" s="211"/>
      <c r="O4619" s="211"/>
      <c r="P4619" s="211"/>
    </row>
    <row r="4620" spans="1:16" x14ac:dyDescent="0.25">
      <c r="A4620" s="189" t="s">
        <v>11028</v>
      </c>
      <c r="B4620" s="189" t="s">
        <v>11088</v>
      </c>
      <c r="C4620" s="189" t="s">
        <v>358</v>
      </c>
      <c r="D4620" t="s">
        <v>394</v>
      </c>
      <c r="E4620" t="s">
        <v>395</v>
      </c>
      <c r="F4620" s="42" t="s">
        <v>118</v>
      </c>
      <c r="H4620" s="211"/>
      <c r="I4620" s="211"/>
      <c r="J4620" s="211"/>
      <c r="K4620" s="211"/>
      <c r="L4620" s="211"/>
      <c r="M4620" s="211"/>
      <c r="N4620" s="211"/>
      <c r="O4620" s="211"/>
      <c r="P4620" s="211"/>
    </row>
    <row r="4621" spans="1:16" x14ac:dyDescent="0.25">
      <c r="A4621" s="189" t="s">
        <v>11028</v>
      </c>
      <c r="B4621" s="189" t="s">
        <v>11089</v>
      </c>
      <c r="C4621" s="189" t="s">
        <v>358</v>
      </c>
      <c r="D4621" t="s">
        <v>387</v>
      </c>
      <c r="E4621" t="s">
        <v>388</v>
      </c>
      <c r="F4621" s="42" t="s">
        <v>118</v>
      </c>
      <c r="H4621" s="211"/>
      <c r="I4621" s="211"/>
      <c r="J4621" s="211"/>
      <c r="K4621" s="211"/>
      <c r="L4621" s="211"/>
      <c r="M4621" s="211"/>
      <c r="N4621" s="211"/>
      <c r="O4621" s="211"/>
      <c r="P4621" s="211"/>
    </row>
    <row r="4622" spans="1:16" x14ac:dyDescent="0.25">
      <c r="A4622" s="189" t="s">
        <v>11028</v>
      </c>
      <c r="B4622" s="189" t="s">
        <v>11090</v>
      </c>
      <c r="C4622" s="189" t="s">
        <v>358</v>
      </c>
      <c r="D4622" t="s">
        <v>391</v>
      </c>
      <c r="E4622" t="s">
        <v>392</v>
      </c>
      <c r="F4622" s="42" t="s">
        <v>118</v>
      </c>
      <c r="H4622" s="211"/>
      <c r="I4622" s="211"/>
      <c r="J4622" s="211"/>
      <c r="K4622" s="211"/>
      <c r="L4622" s="211"/>
      <c r="M4622" s="211"/>
      <c r="N4622" s="211"/>
      <c r="O4622" s="211"/>
      <c r="P4622" s="211"/>
    </row>
    <row r="4623" spans="1:16" x14ac:dyDescent="0.25">
      <c r="A4623" s="189" t="s">
        <v>11028</v>
      </c>
      <c r="B4623" s="189" t="s">
        <v>11091</v>
      </c>
      <c r="C4623" s="189" t="s">
        <v>358</v>
      </c>
      <c r="D4623" t="s">
        <v>394</v>
      </c>
      <c r="E4623" t="s">
        <v>395</v>
      </c>
      <c r="F4623" s="42" t="s">
        <v>118</v>
      </c>
      <c r="H4623" s="211"/>
      <c r="I4623" s="211"/>
      <c r="J4623" s="211"/>
      <c r="K4623" s="211"/>
      <c r="L4623" s="211"/>
      <c r="M4623" s="211"/>
      <c r="N4623" s="211"/>
      <c r="O4623" s="211"/>
      <c r="P4623" s="211"/>
    </row>
    <row r="4624" spans="1:16" x14ac:dyDescent="0.25">
      <c r="A4624" s="189" t="s">
        <v>11028</v>
      </c>
      <c r="B4624" s="189" t="s">
        <v>11092</v>
      </c>
      <c r="C4624" s="189" t="s">
        <v>358</v>
      </c>
      <c r="D4624" t="s">
        <v>415</v>
      </c>
      <c r="E4624" t="s">
        <v>416</v>
      </c>
      <c r="F4624" s="42" t="s">
        <v>118</v>
      </c>
      <c r="H4624" s="211"/>
      <c r="I4624" s="211"/>
      <c r="J4624" s="211"/>
      <c r="K4624" s="211"/>
      <c r="L4624" s="211"/>
      <c r="M4624" s="211"/>
      <c r="N4624" s="211"/>
      <c r="O4624" s="211"/>
      <c r="P4624" s="211"/>
    </row>
    <row r="4625" spans="1:16" x14ac:dyDescent="0.25">
      <c r="A4625" s="189" t="s">
        <v>11028</v>
      </c>
      <c r="B4625" s="189" t="s">
        <v>11093</v>
      </c>
      <c r="C4625" s="189" t="s">
        <v>358</v>
      </c>
      <c r="D4625" t="s">
        <v>413</v>
      </c>
      <c r="E4625" t="s">
        <v>414</v>
      </c>
      <c r="F4625" s="42" t="s">
        <v>118</v>
      </c>
      <c r="H4625" s="211"/>
      <c r="I4625" s="211"/>
      <c r="J4625" s="211"/>
      <c r="K4625" s="211"/>
      <c r="L4625" s="211"/>
      <c r="M4625" s="211"/>
      <c r="N4625" s="211"/>
      <c r="O4625" s="211"/>
      <c r="P4625" s="211"/>
    </row>
    <row r="4626" spans="1:16" x14ac:dyDescent="0.25">
      <c r="A4626" s="189" t="s">
        <v>11028</v>
      </c>
      <c r="B4626" s="189" t="s">
        <v>11094</v>
      </c>
      <c r="C4626" s="189" t="s">
        <v>358</v>
      </c>
      <c r="D4626" t="s">
        <v>3811</v>
      </c>
      <c r="E4626" t="s">
        <v>3815</v>
      </c>
      <c r="F4626" s="42" t="s">
        <v>118</v>
      </c>
      <c r="H4626" s="211"/>
      <c r="I4626" s="211"/>
      <c r="J4626" s="211"/>
      <c r="K4626" s="211"/>
      <c r="L4626" s="211"/>
      <c r="M4626" s="211"/>
      <c r="N4626" s="211"/>
      <c r="O4626" s="211"/>
      <c r="P4626" s="211"/>
    </row>
    <row r="4627" spans="1:16" x14ac:dyDescent="0.25">
      <c r="A4627" s="189" t="s">
        <v>11028</v>
      </c>
      <c r="B4627" s="189" t="s">
        <v>11095</v>
      </c>
      <c r="C4627" s="189" t="s">
        <v>358</v>
      </c>
      <c r="D4627" t="s">
        <v>3811</v>
      </c>
      <c r="E4627" t="s">
        <v>3815</v>
      </c>
      <c r="F4627" s="42" t="s">
        <v>118</v>
      </c>
      <c r="H4627" s="211"/>
      <c r="I4627" s="211"/>
      <c r="J4627" s="211"/>
      <c r="K4627" s="211"/>
      <c r="L4627" s="211"/>
      <c r="M4627" s="211"/>
      <c r="N4627" s="211"/>
      <c r="O4627" s="211"/>
      <c r="P4627" s="211"/>
    </row>
    <row r="4628" spans="1:16" x14ac:dyDescent="0.25">
      <c r="A4628" s="189" t="s">
        <v>11028</v>
      </c>
      <c r="B4628" s="189" t="s">
        <v>11096</v>
      </c>
      <c r="C4628" s="189" t="s">
        <v>358</v>
      </c>
      <c r="D4628" t="s">
        <v>3811</v>
      </c>
      <c r="E4628" t="s">
        <v>3815</v>
      </c>
      <c r="F4628" s="42" t="s">
        <v>118</v>
      </c>
      <c r="H4628" s="211"/>
      <c r="I4628" s="211"/>
      <c r="J4628" s="211"/>
      <c r="K4628" s="211"/>
      <c r="L4628" s="211"/>
      <c r="M4628" s="211"/>
      <c r="N4628" s="211"/>
      <c r="O4628" s="211"/>
      <c r="P4628" s="211"/>
    </row>
    <row r="4629" spans="1:16" x14ac:dyDescent="0.25">
      <c r="A4629" s="189" t="s">
        <v>11028</v>
      </c>
      <c r="B4629" s="189" t="s">
        <v>11097</v>
      </c>
      <c r="C4629" s="189" t="s">
        <v>358</v>
      </c>
      <c r="D4629" t="s">
        <v>396</v>
      </c>
      <c r="E4629" t="s">
        <v>397</v>
      </c>
      <c r="F4629" s="42" t="s">
        <v>118</v>
      </c>
      <c r="H4629" s="211"/>
      <c r="I4629" s="211"/>
      <c r="J4629" s="211"/>
      <c r="K4629" s="211"/>
      <c r="L4629" s="211"/>
      <c r="M4629" s="211"/>
      <c r="N4629" s="211"/>
      <c r="O4629" s="211"/>
      <c r="P4629" s="211"/>
    </row>
    <row r="4630" spans="1:16" x14ac:dyDescent="0.25">
      <c r="A4630" s="189" t="s">
        <v>11028</v>
      </c>
      <c r="B4630" s="189" t="s">
        <v>11098</v>
      </c>
      <c r="C4630" s="189" t="s">
        <v>358</v>
      </c>
      <c r="D4630" t="s">
        <v>415</v>
      </c>
      <c r="E4630" t="s">
        <v>416</v>
      </c>
      <c r="F4630" s="42" t="s">
        <v>118</v>
      </c>
      <c r="H4630" s="211"/>
      <c r="I4630" s="211"/>
      <c r="J4630" s="211"/>
      <c r="K4630" s="211"/>
      <c r="L4630" s="211"/>
      <c r="M4630" s="211"/>
      <c r="N4630" s="211"/>
      <c r="O4630" s="211"/>
      <c r="P4630" s="211"/>
    </row>
    <row r="4631" spans="1:16" x14ac:dyDescent="0.25">
      <c r="A4631" s="189" t="s">
        <v>11028</v>
      </c>
      <c r="B4631" s="189" t="s">
        <v>11099</v>
      </c>
      <c r="C4631" s="189" t="s">
        <v>358</v>
      </c>
      <c r="D4631" t="s">
        <v>3811</v>
      </c>
      <c r="E4631" t="s">
        <v>3815</v>
      </c>
      <c r="F4631" s="42" t="s">
        <v>118</v>
      </c>
      <c r="H4631" s="211"/>
      <c r="I4631" s="211"/>
      <c r="J4631" s="211"/>
      <c r="K4631" s="211"/>
      <c r="L4631" s="211"/>
      <c r="M4631" s="211"/>
      <c r="N4631" s="211"/>
      <c r="O4631" s="211"/>
      <c r="P4631" s="211"/>
    </row>
    <row r="4632" spans="1:16" x14ac:dyDescent="0.25">
      <c r="A4632" s="189" t="s">
        <v>11028</v>
      </c>
      <c r="B4632" s="189" t="s">
        <v>11100</v>
      </c>
      <c r="C4632" s="189" t="s">
        <v>358</v>
      </c>
      <c r="D4632" t="s">
        <v>415</v>
      </c>
      <c r="E4632" t="s">
        <v>416</v>
      </c>
      <c r="F4632" s="42" t="s">
        <v>118</v>
      </c>
      <c r="H4632" s="211"/>
      <c r="I4632" s="211"/>
      <c r="J4632" s="211"/>
      <c r="K4632" s="211"/>
      <c r="L4632" s="211"/>
      <c r="M4632" s="211"/>
      <c r="N4632" s="211"/>
      <c r="O4632" s="211"/>
      <c r="P4632" s="211"/>
    </row>
    <row r="4633" spans="1:16" x14ac:dyDescent="0.25">
      <c r="A4633" s="189" t="s">
        <v>11028</v>
      </c>
      <c r="B4633" s="189" t="s">
        <v>11101</v>
      </c>
      <c r="C4633" s="189" t="s">
        <v>358</v>
      </c>
      <c r="D4633" t="s">
        <v>415</v>
      </c>
      <c r="E4633" t="s">
        <v>416</v>
      </c>
      <c r="F4633" s="42" t="s">
        <v>118</v>
      </c>
      <c r="H4633" s="211"/>
      <c r="I4633" s="211"/>
      <c r="J4633" s="211"/>
      <c r="K4633" s="211"/>
      <c r="L4633" s="211"/>
      <c r="M4633" s="211"/>
      <c r="N4633" s="211"/>
      <c r="O4633" s="211"/>
      <c r="P4633" s="211"/>
    </row>
    <row r="4634" spans="1:16" x14ac:dyDescent="0.25">
      <c r="A4634" s="189" t="s">
        <v>11028</v>
      </c>
      <c r="B4634" s="189" t="s">
        <v>11102</v>
      </c>
      <c r="C4634" s="189" t="s">
        <v>358</v>
      </c>
      <c r="D4634" t="s">
        <v>391</v>
      </c>
      <c r="E4634" t="s">
        <v>393</v>
      </c>
      <c r="F4634" s="42" t="s">
        <v>118</v>
      </c>
      <c r="H4634" s="211"/>
      <c r="I4634" s="211"/>
      <c r="J4634" s="211"/>
      <c r="K4634" s="211"/>
      <c r="L4634" s="211"/>
      <c r="M4634" s="211"/>
      <c r="N4634" s="211"/>
      <c r="O4634" s="211"/>
      <c r="P4634" s="211"/>
    </row>
    <row r="4635" spans="1:16" x14ac:dyDescent="0.25">
      <c r="A4635" s="189" t="s">
        <v>11028</v>
      </c>
      <c r="B4635" s="189" t="s">
        <v>11103</v>
      </c>
      <c r="C4635" s="189" t="s">
        <v>358</v>
      </c>
      <c r="D4635" t="s">
        <v>413</v>
      </c>
      <c r="E4635" t="s">
        <v>414</v>
      </c>
      <c r="F4635" s="42" t="s">
        <v>118</v>
      </c>
      <c r="H4635" s="211"/>
      <c r="I4635" s="211"/>
      <c r="J4635" s="211"/>
      <c r="K4635" s="211"/>
      <c r="L4635" s="211"/>
      <c r="M4635" s="211"/>
      <c r="N4635" s="211"/>
      <c r="O4635" s="211"/>
      <c r="P4635" s="211"/>
    </row>
    <row r="4636" spans="1:16" x14ac:dyDescent="0.25">
      <c r="A4636" s="189" t="s">
        <v>11028</v>
      </c>
      <c r="B4636" s="189" t="s">
        <v>11104</v>
      </c>
      <c r="C4636" s="189" t="s">
        <v>358</v>
      </c>
      <c r="D4636" t="s">
        <v>413</v>
      </c>
      <c r="E4636" t="s">
        <v>414</v>
      </c>
      <c r="F4636" s="42" t="s">
        <v>118</v>
      </c>
      <c r="H4636" s="211"/>
      <c r="I4636" s="211"/>
      <c r="J4636" s="211"/>
      <c r="K4636" s="211"/>
      <c r="L4636" s="211"/>
      <c r="M4636" s="211"/>
      <c r="N4636" s="211"/>
      <c r="O4636" s="211"/>
      <c r="P4636" s="211"/>
    </row>
    <row r="4637" spans="1:16" x14ac:dyDescent="0.25">
      <c r="A4637" s="189" t="s">
        <v>11028</v>
      </c>
      <c r="B4637" s="189" t="s">
        <v>11105</v>
      </c>
      <c r="C4637" s="189" t="s">
        <v>358</v>
      </c>
      <c r="D4637" t="s">
        <v>3811</v>
      </c>
      <c r="E4637" t="s">
        <v>3815</v>
      </c>
      <c r="F4637" s="42" t="s">
        <v>118</v>
      </c>
      <c r="H4637" s="211"/>
      <c r="I4637" s="211"/>
      <c r="J4637" s="211"/>
      <c r="K4637" s="211"/>
      <c r="L4637" s="211"/>
      <c r="M4637" s="211"/>
      <c r="N4637" s="211"/>
      <c r="O4637" s="211"/>
      <c r="P4637" s="211"/>
    </row>
    <row r="4638" spans="1:16" x14ac:dyDescent="0.25">
      <c r="A4638" s="189" t="s">
        <v>11028</v>
      </c>
      <c r="B4638" s="189" t="s">
        <v>11106</v>
      </c>
      <c r="C4638" s="189" t="s">
        <v>358</v>
      </c>
      <c r="D4638" t="s">
        <v>413</v>
      </c>
      <c r="E4638" t="s">
        <v>414</v>
      </c>
      <c r="F4638" s="42" t="s">
        <v>118</v>
      </c>
      <c r="H4638" s="211"/>
      <c r="I4638" s="211"/>
      <c r="J4638" s="211"/>
      <c r="K4638" s="211"/>
      <c r="L4638" s="211"/>
      <c r="M4638" s="211"/>
      <c r="N4638" s="211"/>
      <c r="O4638" s="211"/>
      <c r="P4638" s="211"/>
    </row>
    <row r="4639" spans="1:16" x14ac:dyDescent="0.25">
      <c r="A4639" s="189" t="s">
        <v>11028</v>
      </c>
      <c r="B4639" s="189" t="s">
        <v>11107</v>
      </c>
      <c r="C4639" s="189" t="s">
        <v>358</v>
      </c>
      <c r="D4639" t="s">
        <v>3811</v>
      </c>
      <c r="E4639" t="s">
        <v>3815</v>
      </c>
      <c r="F4639" s="42" t="s">
        <v>118</v>
      </c>
      <c r="H4639" s="211"/>
      <c r="I4639" s="211"/>
      <c r="J4639" s="211"/>
      <c r="K4639" s="211"/>
      <c r="L4639" s="211"/>
      <c r="M4639" s="211"/>
      <c r="N4639" s="211"/>
      <c r="O4639" s="211"/>
      <c r="P4639" s="211"/>
    </row>
    <row r="4640" spans="1:16" x14ac:dyDescent="0.25">
      <c r="A4640" s="189" t="s">
        <v>11028</v>
      </c>
      <c r="B4640" s="189" t="s">
        <v>11108</v>
      </c>
      <c r="C4640" s="189" t="s">
        <v>358</v>
      </c>
      <c r="D4640" t="s">
        <v>3811</v>
      </c>
      <c r="E4640" t="s">
        <v>3815</v>
      </c>
      <c r="F4640" s="42" t="s">
        <v>118</v>
      </c>
      <c r="H4640" s="211"/>
      <c r="I4640" s="211"/>
      <c r="J4640" s="211"/>
      <c r="K4640" s="211"/>
      <c r="L4640" s="211"/>
      <c r="M4640" s="211"/>
      <c r="N4640" s="211"/>
      <c r="O4640" s="211"/>
      <c r="P4640" s="211"/>
    </row>
    <row r="4641" spans="1:16" x14ac:dyDescent="0.25">
      <c r="A4641" s="189" t="s">
        <v>11109</v>
      </c>
      <c r="B4641" s="189" t="s">
        <v>11110</v>
      </c>
      <c r="C4641" s="189" t="s">
        <v>358</v>
      </c>
      <c r="D4641" t="s">
        <v>294</v>
      </c>
      <c r="E4641" t="s">
        <v>298</v>
      </c>
      <c r="F4641" s="42" t="s">
        <v>150</v>
      </c>
      <c r="H4641" s="211"/>
      <c r="I4641" s="211"/>
      <c r="J4641" s="211"/>
      <c r="K4641" s="211"/>
      <c r="L4641" s="211"/>
      <c r="M4641" s="211"/>
      <c r="N4641" s="211"/>
      <c r="O4641" s="211"/>
      <c r="P4641" s="211"/>
    </row>
    <row r="4642" spans="1:16" x14ac:dyDescent="0.25">
      <c r="A4642" s="189" t="s">
        <v>11109</v>
      </c>
      <c r="B4642" s="189" t="s">
        <v>11111</v>
      </c>
      <c r="C4642" s="189" t="s">
        <v>358</v>
      </c>
      <c r="D4642" t="s">
        <v>6093</v>
      </c>
      <c r="E4642" t="s">
        <v>6094</v>
      </c>
      <c r="F4642" s="42" t="s">
        <v>150</v>
      </c>
      <c r="H4642" s="211"/>
      <c r="I4642" s="211"/>
      <c r="J4642" s="211"/>
      <c r="K4642" s="211"/>
      <c r="L4642" s="211"/>
      <c r="M4642" s="211"/>
      <c r="N4642" s="211"/>
      <c r="O4642" s="211"/>
      <c r="P4642" s="211"/>
    </row>
    <row r="4643" spans="1:16" x14ac:dyDescent="0.25">
      <c r="A4643" s="189" t="s">
        <v>11109</v>
      </c>
      <c r="B4643" s="189" t="s">
        <v>11112</v>
      </c>
      <c r="C4643" s="189" t="s">
        <v>358</v>
      </c>
      <c r="D4643" t="s">
        <v>294</v>
      </c>
      <c r="E4643" t="s">
        <v>298</v>
      </c>
      <c r="F4643" s="42" t="s">
        <v>150</v>
      </c>
      <c r="H4643" s="211"/>
      <c r="I4643" s="211"/>
      <c r="J4643" s="211"/>
      <c r="K4643" s="211"/>
      <c r="L4643" s="211"/>
      <c r="M4643" s="211"/>
      <c r="N4643" s="211"/>
      <c r="O4643" s="211"/>
      <c r="P4643" s="211"/>
    </row>
    <row r="4644" spans="1:16" x14ac:dyDescent="0.25">
      <c r="A4644" s="189" t="s">
        <v>11109</v>
      </c>
      <c r="B4644" s="189" t="s">
        <v>11113</v>
      </c>
      <c r="C4644" s="189" t="s">
        <v>358</v>
      </c>
      <c r="D4644" t="s">
        <v>294</v>
      </c>
      <c r="E4644" t="s">
        <v>298</v>
      </c>
      <c r="F4644" s="42" t="s">
        <v>150</v>
      </c>
      <c r="H4644" s="211"/>
      <c r="I4644" s="211"/>
      <c r="J4644" s="211"/>
      <c r="K4644" s="211"/>
      <c r="L4644" s="211"/>
      <c r="M4644" s="211"/>
      <c r="N4644" s="211"/>
      <c r="O4644" s="211"/>
      <c r="P4644" s="211"/>
    </row>
    <row r="4645" spans="1:16" x14ac:dyDescent="0.25">
      <c r="A4645" s="189" t="s">
        <v>11109</v>
      </c>
      <c r="B4645" s="189" t="s">
        <v>11114</v>
      </c>
      <c r="C4645" s="189" t="s">
        <v>358</v>
      </c>
      <c r="D4645" t="s">
        <v>294</v>
      </c>
      <c r="E4645" t="s">
        <v>298</v>
      </c>
      <c r="F4645" s="42" t="s">
        <v>150</v>
      </c>
      <c r="H4645" s="211"/>
      <c r="I4645" s="211"/>
      <c r="J4645" s="211"/>
      <c r="K4645" s="211"/>
      <c r="L4645" s="211"/>
      <c r="M4645" s="211"/>
      <c r="N4645" s="211"/>
      <c r="O4645" s="211"/>
      <c r="P4645" s="211"/>
    </row>
    <row r="4646" spans="1:16" x14ac:dyDescent="0.25">
      <c r="A4646" s="189" t="s">
        <v>11109</v>
      </c>
      <c r="B4646" s="189" t="s">
        <v>11115</v>
      </c>
      <c r="C4646" s="189" t="s">
        <v>358</v>
      </c>
      <c r="D4646" t="s">
        <v>6093</v>
      </c>
      <c r="E4646" t="s">
        <v>6094</v>
      </c>
      <c r="F4646" s="42" t="s">
        <v>150</v>
      </c>
      <c r="H4646" s="211"/>
      <c r="I4646" s="211"/>
      <c r="J4646" s="211"/>
      <c r="K4646" s="211"/>
      <c r="L4646" s="211"/>
      <c r="M4646" s="211"/>
      <c r="N4646" s="211"/>
      <c r="O4646" s="211"/>
      <c r="P4646" s="211"/>
    </row>
    <row r="4647" spans="1:16" x14ac:dyDescent="0.25">
      <c r="A4647" s="189" t="s">
        <v>11109</v>
      </c>
      <c r="B4647" s="189" t="s">
        <v>11116</v>
      </c>
      <c r="C4647" s="189" t="s">
        <v>358</v>
      </c>
      <c r="D4647" t="s">
        <v>6093</v>
      </c>
      <c r="E4647" t="s">
        <v>6094</v>
      </c>
      <c r="F4647" s="42" t="s">
        <v>150</v>
      </c>
      <c r="H4647" s="211"/>
      <c r="I4647" s="211"/>
      <c r="J4647" s="211"/>
      <c r="K4647" s="211"/>
      <c r="L4647" s="211"/>
      <c r="M4647" s="211"/>
      <c r="N4647" s="211"/>
      <c r="O4647" s="211"/>
      <c r="P4647" s="211"/>
    </row>
    <row r="4648" spans="1:16" x14ac:dyDescent="0.25">
      <c r="A4648" s="189" t="s">
        <v>11109</v>
      </c>
      <c r="B4648" s="189" t="s">
        <v>11117</v>
      </c>
      <c r="C4648" s="189" t="s">
        <v>358</v>
      </c>
      <c r="D4648" t="s">
        <v>6093</v>
      </c>
      <c r="E4648" t="s">
        <v>6094</v>
      </c>
      <c r="F4648" s="42" t="s">
        <v>150</v>
      </c>
      <c r="H4648" s="211"/>
      <c r="I4648" s="211"/>
      <c r="J4648" s="211"/>
      <c r="K4648" s="211"/>
      <c r="L4648" s="211"/>
      <c r="M4648" s="211"/>
      <c r="N4648" s="211"/>
      <c r="O4648" s="211"/>
      <c r="P4648" s="211"/>
    </row>
    <row r="4649" spans="1:16" x14ac:dyDescent="0.25">
      <c r="A4649" s="189" t="s">
        <v>11109</v>
      </c>
      <c r="B4649" s="189" t="s">
        <v>11118</v>
      </c>
      <c r="C4649" s="189" t="s">
        <v>358</v>
      </c>
      <c r="D4649" t="s">
        <v>6093</v>
      </c>
      <c r="E4649" t="s">
        <v>6094</v>
      </c>
      <c r="F4649" s="42" t="s">
        <v>150</v>
      </c>
      <c r="H4649" s="211"/>
      <c r="I4649" s="211"/>
      <c r="J4649" s="211"/>
      <c r="K4649" s="211"/>
      <c r="L4649" s="211"/>
      <c r="M4649" s="211"/>
      <c r="N4649" s="211"/>
      <c r="O4649" s="211"/>
      <c r="P4649" s="211"/>
    </row>
    <row r="4650" spans="1:16" x14ac:dyDescent="0.25">
      <c r="A4650" s="189" t="s">
        <v>11109</v>
      </c>
      <c r="B4650" s="189" t="s">
        <v>11119</v>
      </c>
      <c r="C4650" s="189" t="s">
        <v>358</v>
      </c>
      <c r="D4650" t="s">
        <v>6093</v>
      </c>
      <c r="E4650" t="s">
        <v>6094</v>
      </c>
      <c r="F4650" s="42" t="s">
        <v>150</v>
      </c>
      <c r="H4650" s="211"/>
      <c r="I4650" s="211"/>
      <c r="J4650" s="211"/>
      <c r="K4650" s="211"/>
      <c r="L4650" s="211"/>
      <c r="M4650" s="211"/>
      <c r="N4650" s="211"/>
      <c r="O4650" s="211"/>
      <c r="P4650" s="211"/>
    </row>
    <row r="4651" spans="1:16" x14ac:dyDescent="0.25">
      <c r="A4651" s="189" t="s">
        <v>11109</v>
      </c>
      <c r="B4651" s="189" t="s">
        <v>11120</v>
      </c>
      <c r="C4651" s="189" t="s">
        <v>358</v>
      </c>
      <c r="D4651" t="s">
        <v>6093</v>
      </c>
      <c r="E4651" t="s">
        <v>6094</v>
      </c>
      <c r="F4651" s="42" t="s">
        <v>150</v>
      </c>
      <c r="H4651" s="211"/>
      <c r="I4651" s="211"/>
      <c r="J4651" s="211"/>
      <c r="K4651" s="211"/>
      <c r="L4651" s="211"/>
      <c r="M4651" s="211"/>
      <c r="N4651" s="211"/>
      <c r="O4651" s="211"/>
      <c r="P4651" s="211"/>
    </row>
    <row r="4652" spans="1:16" x14ac:dyDescent="0.25">
      <c r="A4652" s="189" t="s">
        <v>11109</v>
      </c>
      <c r="B4652" s="189" t="s">
        <v>11121</v>
      </c>
      <c r="C4652" s="189" t="s">
        <v>358</v>
      </c>
      <c r="D4652" t="s">
        <v>6093</v>
      </c>
      <c r="E4652" t="s">
        <v>6094</v>
      </c>
      <c r="F4652" s="42" t="s">
        <v>150</v>
      </c>
      <c r="H4652" s="211"/>
      <c r="I4652" s="211"/>
      <c r="J4652" s="211"/>
      <c r="K4652" s="211"/>
      <c r="L4652" s="211"/>
      <c r="M4652" s="211"/>
      <c r="N4652" s="211"/>
      <c r="O4652" s="211"/>
      <c r="P4652" s="211"/>
    </row>
    <row r="4653" spans="1:16" x14ac:dyDescent="0.25">
      <c r="A4653" s="189" t="s">
        <v>11109</v>
      </c>
      <c r="B4653" s="189" t="s">
        <v>11122</v>
      </c>
      <c r="C4653" s="189" t="s">
        <v>358</v>
      </c>
      <c r="D4653" t="s">
        <v>6093</v>
      </c>
      <c r="E4653" t="s">
        <v>6094</v>
      </c>
      <c r="F4653" s="42" t="s">
        <v>150</v>
      </c>
      <c r="H4653" s="211"/>
      <c r="I4653" s="211"/>
      <c r="J4653" s="211"/>
      <c r="K4653" s="211"/>
      <c r="L4653" s="211"/>
      <c r="M4653" s="211"/>
      <c r="N4653" s="211"/>
      <c r="O4653" s="211"/>
      <c r="P4653" s="211"/>
    </row>
    <row r="4654" spans="1:16" x14ac:dyDescent="0.25">
      <c r="A4654" s="189" t="s">
        <v>11109</v>
      </c>
      <c r="B4654" s="189" t="s">
        <v>11123</v>
      </c>
      <c r="C4654" s="189" t="s">
        <v>358</v>
      </c>
      <c r="D4654" t="s">
        <v>6093</v>
      </c>
      <c r="E4654" t="s">
        <v>6094</v>
      </c>
      <c r="F4654" s="42" t="s">
        <v>150</v>
      </c>
      <c r="H4654" s="211"/>
      <c r="I4654" s="211"/>
      <c r="J4654" s="211"/>
      <c r="K4654" s="211"/>
      <c r="L4654" s="211"/>
      <c r="M4654" s="211"/>
      <c r="N4654" s="211"/>
      <c r="O4654" s="211"/>
      <c r="P4654" s="211"/>
    </row>
    <row r="4655" spans="1:16" x14ac:dyDescent="0.25">
      <c r="A4655" s="189" t="s">
        <v>11109</v>
      </c>
      <c r="B4655" s="189" t="s">
        <v>11124</v>
      </c>
      <c r="C4655" s="189" t="s">
        <v>358</v>
      </c>
      <c r="D4655" t="s">
        <v>6093</v>
      </c>
      <c r="E4655" t="s">
        <v>6094</v>
      </c>
      <c r="F4655" s="42" t="s">
        <v>150</v>
      </c>
      <c r="H4655" s="211"/>
      <c r="I4655" s="211"/>
      <c r="J4655" s="211"/>
      <c r="K4655" s="211"/>
      <c r="L4655" s="211"/>
      <c r="M4655" s="211"/>
      <c r="N4655" s="211"/>
      <c r="O4655" s="211"/>
      <c r="P4655" s="211"/>
    </row>
    <row r="4656" spans="1:16" x14ac:dyDescent="0.25">
      <c r="A4656" s="189" t="s">
        <v>11109</v>
      </c>
      <c r="B4656" s="189" t="s">
        <v>11125</v>
      </c>
      <c r="C4656" s="189" t="s">
        <v>358</v>
      </c>
      <c r="D4656" t="s">
        <v>6093</v>
      </c>
      <c r="E4656" t="s">
        <v>6094</v>
      </c>
      <c r="F4656" s="42" t="s">
        <v>150</v>
      </c>
      <c r="H4656" s="211"/>
      <c r="I4656" s="211"/>
      <c r="J4656" s="211"/>
      <c r="K4656" s="211"/>
      <c r="L4656" s="211"/>
      <c r="M4656" s="211"/>
      <c r="N4656" s="211"/>
      <c r="O4656" s="211"/>
      <c r="P4656" s="211"/>
    </row>
    <row r="4657" spans="1:16" x14ac:dyDescent="0.25">
      <c r="A4657" s="189" t="s">
        <v>11109</v>
      </c>
      <c r="B4657" s="189" t="s">
        <v>11126</v>
      </c>
      <c r="C4657" s="189" t="s">
        <v>358</v>
      </c>
      <c r="D4657" t="s">
        <v>328</v>
      </c>
      <c r="E4657" t="s">
        <v>329</v>
      </c>
      <c r="F4657" s="42" t="s">
        <v>360</v>
      </c>
      <c r="H4657" s="211"/>
      <c r="I4657" s="211"/>
      <c r="J4657" s="211"/>
      <c r="K4657" s="211"/>
      <c r="L4657" s="211"/>
      <c r="M4657" s="211"/>
      <c r="N4657" s="211"/>
      <c r="O4657" s="211"/>
      <c r="P4657" s="211"/>
    </row>
    <row r="4658" spans="1:16" x14ac:dyDescent="0.25">
      <c r="A4658" s="189" t="s">
        <v>11109</v>
      </c>
      <c r="B4658" s="189" t="s">
        <v>11127</v>
      </c>
      <c r="C4658" s="189" t="s">
        <v>358</v>
      </c>
      <c r="D4658" t="s">
        <v>328</v>
      </c>
      <c r="E4658" t="s">
        <v>329</v>
      </c>
      <c r="F4658" s="42" t="s">
        <v>150</v>
      </c>
      <c r="H4658" s="211"/>
      <c r="I4658" s="211"/>
      <c r="J4658" s="211"/>
      <c r="K4658" s="211"/>
      <c r="L4658" s="211"/>
      <c r="M4658" s="211"/>
      <c r="N4658" s="211"/>
      <c r="O4658" s="211"/>
      <c r="P4658" s="211"/>
    </row>
    <row r="4659" spans="1:16" x14ac:dyDescent="0.25">
      <c r="A4659" s="189" t="s">
        <v>11109</v>
      </c>
      <c r="B4659" s="189" t="s">
        <v>11128</v>
      </c>
      <c r="C4659" s="189" t="s">
        <v>358</v>
      </c>
      <c r="D4659" t="s">
        <v>328</v>
      </c>
      <c r="E4659" t="s">
        <v>329</v>
      </c>
      <c r="F4659" s="42" t="s">
        <v>150</v>
      </c>
      <c r="H4659" s="211"/>
      <c r="I4659" s="211"/>
      <c r="J4659" s="211"/>
      <c r="K4659" s="211"/>
      <c r="L4659" s="211"/>
      <c r="M4659" s="211"/>
      <c r="N4659" s="211"/>
      <c r="O4659" s="211"/>
      <c r="P4659" s="211"/>
    </row>
    <row r="4660" spans="1:16" x14ac:dyDescent="0.25">
      <c r="A4660" s="189" t="s">
        <v>11109</v>
      </c>
      <c r="B4660" s="189" t="s">
        <v>11129</v>
      </c>
      <c r="C4660" s="189" t="s">
        <v>358</v>
      </c>
      <c r="D4660" t="s">
        <v>328</v>
      </c>
      <c r="E4660" t="s">
        <v>329</v>
      </c>
      <c r="F4660" s="42" t="s">
        <v>150</v>
      </c>
      <c r="H4660" s="211"/>
      <c r="I4660" s="211"/>
      <c r="J4660" s="211"/>
      <c r="K4660" s="211"/>
      <c r="L4660" s="211"/>
      <c r="M4660" s="211"/>
      <c r="N4660" s="211"/>
      <c r="O4660" s="211"/>
      <c r="P4660" s="211"/>
    </row>
    <row r="4661" spans="1:16" x14ac:dyDescent="0.25">
      <c r="A4661" s="189" t="s">
        <v>11109</v>
      </c>
      <c r="B4661" s="189" t="s">
        <v>11130</v>
      </c>
      <c r="C4661" s="189" t="s">
        <v>358</v>
      </c>
      <c r="D4661" t="s">
        <v>328</v>
      </c>
      <c r="E4661" t="s">
        <v>329</v>
      </c>
      <c r="F4661" s="42" t="s">
        <v>150</v>
      </c>
      <c r="H4661" s="211"/>
      <c r="I4661" s="211"/>
      <c r="J4661" s="211"/>
      <c r="K4661" s="211"/>
      <c r="L4661" s="211"/>
      <c r="M4661" s="211"/>
      <c r="N4661" s="211"/>
      <c r="O4661" s="211"/>
      <c r="P4661" s="211"/>
    </row>
    <row r="4662" spans="1:16" x14ac:dyDescent="0.25">
      <c r="A4662" s="189" t="s">
        <v>11109</v>
      </c>
      <c r="B4662" s="189" t="s">
        <v>11131</v>
      </c>
      <c r="C4662" s="189" t="s">
        <v>358</v>
      </c>
      <c r="D4662" t="s">
        <v>328</v>
      </c>
      <c r="E4662" t="s">
        <v>329</v>
      </c>
      <c r="F4662" s="42" t="s">
        <v>150</v>
      </c>
      <c r="H4662" s="211"/>
      <c r="I4662" s="211"/>
      <c r="J4662" s="211"/>
      <c r="K4662" s="211"/>
      <c r="L4662" s="211"/>
      <c r="M4662" s="211"/>
      <c r="N4662" s="211"/>
      <c r="O4662" s="211"/>
      <c r="P4662" s="211"/>
    </row>
    <row r="4663" spans="1:16" x14ac:dyDescent="0.25">
      <c r="A4663" s="189" t="s">
        <v>11109</v>
      </c>
      <c r="B4663" s="189" t="s">
        <v>11132</v>
      </c>
      <c r="C4663" s="189" t="s">
        <v>358</v>
      </c>
      <c r="D4663" t="s">
        <v>328</v>
      </c>
      <c r="E4663" t="s">
        <v>329</v>
      </c>
      <c r="F4663" s="42" t="s">
        <v>150</v>
      </c>
      <c r="H4663" s="211"/>
      <c r="I4663" s="211"/>
      <c r="J4663" s="211"/>
      <c r="K4663" s="211"/>
      <c r="L4663" s="211"/>
      <c r="M4663" s="211"/>
      <c r="N4663" s="211"/>
      <c r="O4663" s="211"/>
      <c r="P4663" s="211"/>
    </row>
    <row r="4664" spans="1:16" x14ac:dyDescent="0.25">
      <c r="A4664" s="189" t="s">
        <v>11109</v>
      </c>
      <c r="B4664" s="189" t="s">
        <v>11133</v>
      </c>
      <c r="C4664" s="189" t="s">
        <v>358</v>
      </c>
      <c r="D4664" t="s">
        <v>328</v>
      </c>
      <c r="E4664" t="s">
        <v>329</v>
      </c>
      <c r="F4664" s="42" t="s">
        <v>360</v>
      </c>
      <c r="H4664" s="211"/>
      <c r="I4664" s="211"/>
      <c r="J4664" s="211"/>
      <c r="K4664" s="211"/>
      <c r="L4664" s="211"/>
      <c r="M4664" s="211"/>
      <c r="N4664" s="211"/>
      <c r="O4664" s="211"/>
      <c r="P4664" s="211"/>
    </row>
    <row r="4665" spans="1:16" x14ac:dyDescent="0.25">
      <c r="A4665" s="189" t="s">
        <v>11109</v>
      </c>
      <c r="B4665" s="189" t="s">
        <v>11134</v>
      </c>
      <c r="C4665" s="189" t="s">
        <v>358</v>
      </c>
      <c r="D4665" t="s">
        <v>328</v>
      </c>
      <c r="E4665" t="s">
        <v>329</v>
      </c>
      <c r="F4665" s="42" t="s">
        <v>150</v>
      </c>
      <c r="H4665" s="211"/>
      <c r="I4665" s="211"/>
      <c r="J4665" s="211"/>
      <c r="K4665" s="211"/>
      <c r="L4665" s="211"/>
      <c r="M4665" s="211"/>
      <c r="N4665" s="211"/>
      <c r="O4665" s="211"/>
      <c r="P4665" s="211"/>
    </row>
    <row r="4666" spans="1:16" x14ac:dyDescent="0.25">
      <c r="A4666" s="189" t="s">
        <v>11109</v>
      </c>
      <c r="B4666" s="189" t="s">
        <v>11135</v>
      </c>
      <c r="C4666" s="189" t="s">
        <v>358</v>
      </c>
      <c r="D4666" t="s">
        <v>328</v>
      </c>
      <c r="E4666" t="s">
        <v>329</v>
      </c>
      <c r="F4666" s="42" t="s">
        <v>150</v>
      </c>
      <c r="H4666" s="211"/>
      <c r="I4666" s="211"/>
      <c r="J4666" s="211"/>
      <c r="K4666" s="211"/>
      <c r="L4666" s="211"/>
      <c r="M4666" s="211"/>
      <c r="N4666" s="211"/>
      <c r="O4666" s="211"/>
      <c r="P4666" s="211"/>
    </row>
    <row r="4667" spans="1:16" x14ac:dyDescent="0.25">
      <c r="A4667" s="189" t="s">
        <v>11109</v>
      </c>
      <c r="B4667" s="189" t="s">
        <v>11136</v>
      </c>
      <c r="C4667" s="189" t="s">
        <v>358</v>
      </c>
      <c r="D4667" t="s">
        <v>328</v>
      </c>
      <c r="E4667" t="s">
        <v>329</v>
      </c>
      <c r="F4667" s="42" t="s">
        <v>360</v>
      </c>
      <c r="H4667" s="211"/>
      <c r="I4667" s="211"/>
      <c r="J4667" s="211"/>
      <c r="K4667" s="211"/>
      <c r="L4667" s="211"/>
      <c r="M4667" s="211"/>
      <c r="N4667" s="211"/>
      <c r="O4667" s="211"/>
      <c r="P4667" s="211"/>
    </row>
    <row r="4668" spans="1:16" x14ac:dyDescent="0.25">
      <c r="A4668" s="189" t="s">
        <v>11109</v>
      </c>
      <c r="B4668" s="189" t="s">
        <v>11137</v>
      </c>
      <c r="C4668" s="189" t="s">
        <v>358</v>
      </c>
      <c r="D4668" t="s">
        <v>292</v>
      </c>
      <c r="E4668" t="s">
        <v>350</v>
      </c>
      <c r="F4668" s="42" t="s">
        <v>360</v>
      </c>
      <c r="H4668" s="211"/>
      <c r="I4668" s="211"/>
      <c r="J4668" s="211"/>
      <c r="K4668" s="211"/>
      <c r="L4668" s="211"/>
      <c r="M4668" s="211"/>
      <c r="N4668" s="211"/>
      <c r="O4668" s="211"/>
      <c r="P4668" s="211"/>
    </row>
    <row r="4669" spans="1:16" x14ac:dyDescent="0.25">
      <c r="A4669" s="189" t="s">
        <v>11109</v>
      </c>
      <c r="B4669" s="189" t="s">
        <v>11138</v>
      </c>
      <c r="C4669" s="189" t="s">
        <v>358</v>
      </c>
      <c r="D4669" t="s">
        <v>292</v>
      </c>
      <c r="E4669" t="s">
        <v>350</v>
      </c>
      <c r="F4669" s="42" t="s">
        <v>150</v>
      </c>
      <c r="H4669" s="211"/>
      <c r="I4669" s="211"/>
      <c r="J4669" s="211"/>
      <c r="K4669" s="211"/>
      <c r="L4669" s="211"/>
      <c r="M4669" s="211"/>
      <c r="N4669" s="211"/>
      <c r="O4669" s="211"/>
      <c r="P4669" s="211"/>
    </row>
    <row r="4670" spans="1:16" x14ac:dyDescent="0.25">
      <c r="A4670" s="189" t="s">
        <v>11109</v>
      </c>
      <c r="B4670" s="189" t="s">
        <v>11139</v>
      </c>
      <c r="C4670" s="189" t="s">
        <v>358</v>
      </c>
      <c r="D4670" t="s">
        <v>6093</v>
      </c>
      <c r="E4670" t="s">
        <v>6094</v>
      </c>
      <c r="F4670" s="189" t="s">
        <v>150</v>
      </c>
      <c r="H4670" s="211"/>
      <c r="I4670" s="211"/>
      <c r="J4670" s="211"/>
      <c r="K4670" s="211"/>
      <c r="L4670" s="211"/>
      <c r="M4670" s="211"/>
      <c r="N4670" s="211"/>
      <c r="O4670" s="211"/>
      <c r="P4670" s="211"/>
    </row>
    <row r="4671" spans="1:16" x14ac:dyDescent="0.25">
      <c r="A4671" s="189" t="s">
        <v>11109</v>
      </c>
      <c r="B4671" s="189" t="s">
        <v>11140</v>
      </c>
      <c r="C4671" s="189" t="s">
        <v>358</v>
      </c>
      <c r="D4671" t="s">
        <v>343</v>
      </c>
      <c r="E4671" t="s">
        <v>6106</v>
      </c>
      <c r="F4671" s="189" t="s">
        <v>360</v>
      </c>
      <c r="H4671" s="211"/>
      <c r="I4671" s="211"/>
      <c r="J4671" s="211"/>
      <c r="K4671" s="211"/>
      <c r="L4671" s="211"/>
      <c r="M4671" s="211"/>
      <c r="N4671" s="211"/>
      <c r="O4671" s="211"/>
      <c r="P4671" s="211"/>
    </row>
    <row r="4672" spans="1:16" x14ac:dyDescent="0.25">
      <c r="A4672" s="189" t="s">
        <v>11109</v>
      </c>
      <c r="B4672" s="189" t="s">
        <v>11141</v>
      </c>
      <c r="C4672" s="189" t="s">
        <v>358</v>
      </c>
      <c r="D4672" t="s">
        <v>301</v>
      </c>
      <c r="E4672" t="s">
        <v>307</v>
      </c>
      <c r="F4672" s="189" t="s">
        <v>150</v>
      </c>
      <c r="H4672" s="211"/>
      <c r="I4672" s="211"/>
      <c r="J4672" s="211"/>
      <c r="K4672" s="211"/>
      <c r="L4672" s="211"/>
      <c r="M4672" s="211"/>
      <c r="N4672" s="211"/>
      <c r="O4672" s="211"/>
      <c r="P4672" s="211"/>
    </row>
    <row r="4673" spans="1:16" x14ac:dyDescent="0.25">
      <c r="A4673" s="189" t="s">
        <v>11109</v>
      </c>
      <c r="B4673" s="189" t="s">
        <v>11142</v>
      </c>
      <c r="C4673" s="189" t="s">
        <v>358</v>
      </c>
      <c r="D4673" t="s">
        <v>292</v>
      </c>
      <c r="E4673" t="s">
        <v>350</v>
      </c>
      <c r="F4673" s="189" t="s">
        <v>150</v>
      </c>
      <c r="H4673" s="211"/>
      <c r="I4673" s="211"/>
      <c r="J4673" s="211"/>
      <c r="K4673" s="211"/>
      <c r="L4673" s="211"/>
      <c r="M4673" s="211"/>
      <c r="N4673" s="211"/>
      <c r="O4673" s="211"/>
      <c r="P4673" s="211"/>
    </row>
    <row r="4674" spans="1:16" x14ac:dyDescent="0.25">
      <c r="A4674" s="189" t="s">
        <v>11109</v>
      </c>
      <c r="B4674" s="189" t="s">
        <v>11143</v>
      </c>
      <c r="C4674" s="189" t="s">
        <v>358</v>
      </c>
      <c r="D4674" t="s">
        <v>345</v>
      </c>
      <c r="E4674" t="s">
        <v>346</v>
      </c>
      <c r="F4674" s="189" t="s">
        <v>150</v>
      </c>
      <c r="H4674" s="211"/>
      <c r="I4674" s="211"/>
      <c r="J4674" s="211"/>
      <c r="K4674" s="211"/>
      <c r="L4674" s="211"/>
      <c r="M4674" s="211"/>
      <c r="N4674" s="211"/>
      <c r="O4674" s="211"/>
      <c r="P4674" s="211"/>
    </row>
    <row r="4675" spans="1:16" x14ac:dyDescent="0.25">
      <c r="A4675" s="189" t="s">
        <v>11109</v>
      </c>
      <c r="B4675" s="189" t="s">
        <v>11144</v>
      </c>
      <c r="C4675" s="189" t="s">
        <v>358</v>
      </c>
      <c r="D4675" t="s">
        <v>301</v>
      </c>
      <c r="E4675" t="s">
        <v>307</v>
      </c>
      <c r="F4675" s="189" t="s">
        <v>150</v>
      </c>
      <c r="H4675" s="211"/>
      <c r="I4675" s="211"/>
      <c r="J4675" s="211"/>
      <c r="K4675" s="211"/>
      <c r="L4675" s="211"/>
      <c r="M4675" s="211"/>
      <c r="N4675" s="211"/>
      <c r="O4675" s="211"/>
      <c r="P4675" s="211"/>
    </row>
    <row r="4676" spans="1:16" x14ac:dyDescent="0.25">
      <c r="A4676" s="189" t="s">
        <v>11109</v>
      </c>
      <c r="B4676" s="189" t="s">
        <v>11145</v>
      </c>
      <c r="C4676" s="189" t="s">
        <v>358</v>
      </c>
      <c r="D4676" t="s">
        <v>339</v>
      </c>
      <c r="E4676" t="s">
        <v>340</v>
      </c>
      <c r="F4676" s="189" t="s">
        <v>360</v>
      </c>
      <c r="H4676" s="211"/>
      <c r="I4676" s="211"/>
      <c r="J4676" s="211"/>
      <c r="K4676" s="211"/>
      <c r="L4676" s="211"/>
      <c r="M4676" s="211"/>
      <c r="N4676" s="211"/>
      <c r="O4676" s="211"/>
      <c r="P4676" s="211"/>
    </row>
    <row r="4677" spans="1:16" x14ac:dyDescent="0.25">
      <c r="A4677" s="189" t="s">
        <v>11109</v>
      </c>
      <c r="B4677" s="189" t="s">
        <v>11146</v>
      </c>
      <c r="C4677" s="189" t="s">
        <v>358</v>
      </c>
      <c r="D4677" t="s">
        <v>343</v>
      </c>
      <c r="E4677" t="s">
        <v>6106</v>
      </c>
      <c r="F4677" s="189" t="s">
        <v>360</v>
      </c>
      <c r="H4677" s="211"/>
      <c r="I4677" s="211"/>
      <c r="J4677" s="211"/>
      <c r="K4677" s="211"/>
      <c r="L4677" s="211"/>
      <c r="M4677" s="211"/>
      <c r="N4677" s="211"/>
      <c r="O4677" s="211"/>
      <c r="P4677" s="211"/>
    </row>
    <row r="4678" spans="1:16" x14ac:dyDescent="0.25">
      <c r="A4678" s="189" t="s">
        <v>11109</v>
      </c>
      <c r="B4678" s="189" t="s">
        <v>11147</v>
      </c>
      <c r="C4678" s="189" t="s">
        <v>358</v>
      </c>
      <c r="D4678" t="s">
        <v>301</v>
      </c>
      <c r="E4678" t="s">
        <v>307</v>
      </c>
      <c r="F4678" s="189" t="s">
        <v>150</v>
      </c>
      <c r="H4678" s="211"/>
      <c r="I4678" s="211"/>
      <c r="J4678" s="211"/>
      <c r="K4678" s="211"/>
      <c r="L4678" s="211"/>
      <c r="M4678" s="211"/>
      <c r="N4678" s="211"/>
      <c r="O4678" s="211"/>
      <c r="P4678" s="211"/>
    </row>
    <row r="4679" spans="1:16" x14ac:dyDescent="0.25">
      <c r="A4679" s="189" t="s">
        <v>11109</v>
      </c>
      <c r="B4679" s="189" t="s">
        <v>11148</v>
      </c>
      <c r="C4679" s="189" t="s">
        <v>358</v>
      </c>
      <c r="D4679" t="s">
        <v>292</v>
      </c>
      <c r="E4679" t="s">
        <v>350</v>
      </c>
      <c r="F4679" s="189" t="s">
        <v>150</v>
      </c>
      <c r="H4679" s="211"/>
      <c r="I4679" s="211"/>
      <c r="J4679" s="211"/>
      <c r="K4679" s="211"/>
      <c r="L4679" s="211"/>
      <c r="M4679" s="211"/>
      <c r="N4679" s="211"/>
      <c r="O4679" s="211"/>
      <c r="P4679" s="211"/>
    </row>
    <row r="4680" spans="1:16" x14ac:dyDescent="0.25">
      <c r="A4680" s="189" t="s">
        <v>11109</v>
      </c>
      <c r="B4680" s="189" t="s">
        <v>11149</v>
      </c>
      <c r="C4680" s="189" t="s">
        <v>358</v>
      </c>
      <c r="D4680" t="s">
        <v>337</v>
      </c>
      <c r="E4680" t="s">
        <v>338</v>
      </c>
      <c r="F4680" s="189" t="s">
        <v>150</v>
      </c>
      <c r="H4680" s="211"/>
      <c r="I4680" s="211"/>
      <c r="J4680" s="211"/>
      <c r="K4680" s="211"/>
      <c r="L4680" s="211"/>
      <c r="M4680" s="211"/>
      <c r="N4680" s="211"/>
      <c r="O4680" s="211"/>
      <c r="P4680" s="211"/>
    </row>
    <row r="4681" spans="1:16" x14ac:dyDescent="0.25">
      <c r="A4681" s="189" t="s">
        <v>11109</v>
      </c>
      <c r="B4681" s="189" t="s">
        <v>11150</v>
      </c>
      <c r="C4681" s="189" t="s">
        <v>358</v>
      </c>
      <c r="D4681" t="s">
        <v>343</v>
      </c>
      <c r="E4681" t="s">
        <v>6106</v>
      </c>
      <c r="F4681" s="189" t="s">
        <v>360</v>
      </c>
      <c r="H4681" s="211"/>
      <c r="I4681" s="211"/>
      <c r="J4681" s="211"/>
      <c r="K4681" s="211"/>
      <c r="L4681" s="211"/>
      <c r="M4681" s="211"/>
      <c r="N4681" s="211"/>
      <c r="O4681" s="211"/>
      <c r="P4681" s="211"/>
    </row>
    <row r="4682" spans="1:16" x14ac:dyDescent="0.25">
      <c r="A4682" s="189" t="s">
        <v>11109</v>
      </c>
      <c r="B4682" s="189" t="s">
        <v>11151</v>
      </c>
      <c r="C4682" s="189" t="s">
        <v>358</v>
      </c>
      <c r="D4682" t="s">
        <v>339</v>
      </c>
      <c r="E4682" t="s">
        <v>340</v>
      </c>
      <c r="F4682" s="189" t="s">
        <v>360</v>
      </c>
      <c r="H4682" s="211"/>
      <c r="I4682" s="211"/>
      <c r="J4682" s="211"/>
      <c r="K4682" s="211"/>
      <c r="L4682" s="211"/>
      <c r="M4682" s="211"/>
      <c r="N4682" s="211"/>
      <c r="O4682" s="211"/>
      <c r="P4682" s="211"/>
    </row>
    <row r="4683" spans="1:16" x14ac:dyDescent="0.25">
      <c r="A4683" s="189" t="s">
        <v>11109</v>
      </c>
      <c r="B4683" s="189" t="s">
        <v>11152</v>
      </c>
      <c r="C4683" s="189" t="s">
        <v>358</v>
      </c>
      <c r="D4683" t="s">
        <v>339</v>
      </c>
      <c r="E4683" t="s">
        <v>340</v>
      </c>
      <c r="F4683" s="189" t="s">
        <v>360</v>
      </c>
      <c r="H4683" s="211"/>
      <c r="I4683" s="211"/>
      <c r="J4683" s="211"/>
      <c r="K4683" s="211"/>
      <c r="L4683" s="211"/>
      <c r="M4683" s="211"/>
      <c r="N4683" s="211"/>
      <c r="O4683" s="211"/>
      <c r="P4683" s="211"/>
    </row>
    <row r="4684" spans="1:16" x14ac:dyDescent="0.25">
      <c r="A4684" s="189" t="s">
        <v>11109</v>
      </c>
      <c r="B4684" s="189" t="s">
        <v>11153</v>
      </c>
      <c r="C4684" s="189" t="s">
        <v>358</v>
      </c>
      <c r="D4684" t="s">
        <v>339</v>
      </c>
      <c r="E4684" t="s">
        <v>340</v>
      </c>
      <c r="F4684" s="189" t="s">
        <v>360</v>
      </c>
      <c r="H4684" s="211"/>
      <c r="I4684" s="211"/>
      <c r="J4684" s="211"/>
      <c r="K4684" s="211"/>
      <c r="L4684" s="211"/>
      <c r="M4684" s="211"/>
      <c r="N4684" s="211"/>
      <c r="O4684" s="211"/>
      <c r="P4684" s="211"/>
    </row>
    <row r="4685" spans="1:16" x14ac:dyDescent="0.25">
      <c r="A4685" s="189" t="s">
        <v>11109</v>
      </c>
      <c r="B4685" s="189" t="s">
        <v>11154</v>
      </c>
      <c r="C4685" s="189" t="s">
        <v>358</v>
      </c>
      <c r="D4685" t="s">
        <v>339</v>
      </c>
      <c r="E4685" t="s">
        <v>340</v>
      </c>
      <c r="F4685" s="189" t="s">
        <v>360</v>
      </c>
      <c r="H4685" s="211"/>
      <c r="I4685" s="211"/>
      <c r="J4685" s="211"/>
      <c r="K4685" s="211"/>
      <c r="L4685" s="211"/>
      <c r="M4685" s="211"/>
      <c r="N4685" s="211"/>
      <c r="O4685" s="211"/>
      <c r="P4685" s="211"/>
    </row>
    <row r="4686" spans="1:16" x14ac:dyDescent="0.25">
      <c r="A4686" s="189" t="s">
        <v>11109</v>
      </c>
      <c r="B4686" s="189" t="s">
        <v>11155</v>
      </c>
      <c r="C4686" s="189" t="s">
        <v>358</v>
      </c>
      <c r="D4686" t="s">
        <v>339</v>
      </c>
      <c r="E4686" t="s">
        <v>340</v>
      </c>
      <c r="F4686" s="189" t="s">
        <v>360</v>
      </c>
      <c r="H4686" s="211"/>
      <c r="I4686" s="211"/>
      <c r="J4686" s="211"/>
      <c r="K4686" s="211"/>
      <c r="L4686" s="211"/>
      <c r="M4686" s="211"/>
      <c r="N4686" s="211"/>
      <c r="O4686" s="211"/>
      <c r="P4686" s="211"/>
    </row>
    <row r="4687" spans="1:16" x14ac:dyDescent="0.25">
      <c r="A4687" s="189" t="s">
        <v>11109</v>
      </c>
      <c r="B4687" s="189" t="s">
        <v>11156</v>
      </c>
      <c r="C4687" s="189" t="s">
        <v>358</v>
      </c>
      <c r="D4687" t="s">
        <v>339</v>
      </c>
      <c r="E4687" t="s">
        <v>340</v>
      </c>
      <c r="F4687" s="189" t="s">
        <v>360</v>
      </c>
      <c r="H4687" s="211"/>
      <c r="I4687" s="211"/>
      <c r="J4687" s="211"/>
      <c r="K4687" s="211"/>
      <c r="L4687" s="211"/>
      <c r="M4687" s="211"/>
      <c r="N4687" s="211"/>
      <c r="O4687" s="211"/>
      <c r="P4687" s="211"/>
    </row>
    <row r="4688" spans="1:16" x14ac:dyDescent="0.25">
      <c r="A4688" s="189" t="s">
        <v>11109</v>
      </c>
      <c r="B4688" s="189" t="s">
        <v>11157</v>
      </c>
      <c r="C4688" s="189" t="s">
        <v>358</v>
      </c>
      <c r="D4688" t="s">
        <v>337</v>
      </c>
      <c r="E4688" t="s">
        <v>338</v>
      </c>
      <c r="F4688" s="189" t="s">
        <v>150</v>
      </c>
      <c r="H4688" s="211"/>
      <c r="I4688" s="211"/>
      <c r="J4688" s="211"/>
      <c r="K4688" s="211"/>
      <c r="L4688" s="211"/>
      <c r="M4688" s="211"/>
      <c r="N4688" s="211"/>
      <c r="O4688" s="211"/>
      <c r="P4688" s="211"/>
    </row>
    <row r="4689" spans="1:16" x14ac:dyDescent="0.25">
      <c r="A4689" s="189" t="s">
        <v>11109</v>
      </c>
      <c r="B4689" s="189" t="s">
        <v>11158</v>
      </c>
      <c r="C4689" s="189" t="s">
        <v>358</v>
      </c>
      <c r="D4689" t="s">
        <v>343</v>
      </c>
      <c r="E4689" t="s">
        <v>6106</v>
      </c>
      <c r="F4689" s="189" t="s">
        <v>360</v>
      </c>
      <c r="H4689" s="211"/>
      <c r="I4689" s="211"/>
      <c r="J4689" s="211"/>
      <c r="K4689" s="211"/>
      <c r="L4689" s="211"/>
      <c r="M4689" s="211"/>
      <c r="N4689" s="211"/>
      <c r="O4689" s="211"/>
      <c r="P4689" s="211"/>
    </row>
    <row r="4690" spans="1:16" x14ac:dyDescent="0.25">
      <c r="A4690" s="189" t="s">
        <v>11109</v>
      </c>
      <c r="B4690" s="189" t="s">
        <v>11159</v>
      </c>
      <c r="C4690" s="189" t="s">
        <v>358</v>
      </c>
      <c r="D4690" t="s">
        <v>343</v>
      </c>
      <c r="E4690" t="s">
        <v>6106</v>
      </c>
      <c r="F4690" s="189" t="s">
        <v>360</v>
      </c>
      <c r="H4690" s="211"/>
      <c r="I4690" s="211"/>
      <c r="J4690" s="211"/>
      <c r="K4690" s="211"/>
      <c r="L4690" s="211"/>
      <c r="M4690" s="211"/>
      <c r="N4690" s="211"/>
      <c r="O4690" s="211"/>
      <c r="P4690" s="211"/>
    </row>
    <row r="4691" spans="1:16" x14ac:dyDescent="0.25">
      <c r="A4691" s="189" t="s">
        <v>11109</v>
      </c>
      <c r="B4691" s="189" t="s">
        <v>11160</v>
      </c>
      <c r="C4691" s="189" t="s">
        <v>358</v>
      </c>
      <c r="D4691" t="s">
        <v>339</v>
      </c>
      <c r="E4691" t="s">
        <v>340</v>
      </c>
      <c r="F4691" s="189" t="s">
        <v>360</v>
      </c>
      <c r="H4691" s="211"/>
      <c r="I4691" s="211"/>
      <c r="J4691" s="211"/>
      <c r="K4691" s="211"/>
      <c r="L4691" s="211"/>
      <c r="M4691" s="211"/>
      <c r="N4691" s="211"/>
      <c r="O4691" s="211"/>
      <c r="P4691" s="211"/>
    </row>
    <row r="4692" spans="1:16" x14ac:dyDescent="0.25">
      <c r="A4692" s="189" t="s">
        <v>11109</v>
      </c>
      <c r="B4692" s="189" t="s">
        <v>11161</v>
      </c>
      <c r="C4692" s="189" t="s">
        <v>358</v>
      </c>
      <c r="D4692" t="s">
        <v>301</v>
      </c>
      <c r="E4692" t="s">
        <v>344</v>
      </c>
      <c r="F4692" s="189" t="s">
        <v>150</v>
      </c>
      <c r="H4692" s="211"/>
      <c r="I4692" s="211"/>
      <c r="J4692" s="211"/>
      <c r="K4692" s="211"/>
      <c r="L4692" s="211"/>
      <c r="M4692" s="211"/>
      <c r="N4692" s="211"/>
      <c r="O4692" s="211"/>
      <c r="P4692" s="211"/>
    </row>
    <row r="4693" spans="1:16" x14ac:dyDescent="0.25">
      <c r="A4693" s="189" t="s">
        <v>11109</v>
      </c>
      <c r="B4693" s="189" t="s">
        <v>11162</v>
      </c>
      <c r="C4693" s="189" t="s">
        <v>358</v>
      </c>
      <c r="D4693" t="s">
        <v>339</v>
      </c>
      <c r="E4693" t="s">
        <v>340</v>
      </c>
      <c r="F4693" s="189" t="s">
        <v>360</v>
      </c>
      <c r="H4693" s="211"/>
      <c r="I4693" s="211"/>
      <c r="J4693" s="211"/>
      <c r="K4693" s="211"/>
      <c r="L4693" s="211"/>
      <c r="M4693" s="211"/>
      <c r="N4693" s="211"/>
      <c r="O4693" s="211"/>
      <c r="P4693" s="211"/>
    </row>
    <row r="4694" spans="1:16" x14ac:dyDescent="0.25">
      <c r="A4694" s="189" t="s">
        <v>11109</v>
      </c>
      <c r="B4694" s="189" t="s">
        <v>11163</v>
      </c>
      <c r="C4694" s="189" t="s">
        <v>358</v>
      </c>
      <c r="D4694" t="s">
        <v>339</v>
      </c>
      <c r="E4694" t="s">
        <v>340</v>
      </c>
      <c r="F4694" s="189" t="s">
        <v>360</v>
      </c>
      <c r="H4694" s="211"/>
      <c r="I4694" s="211"/>
      <c r="J4694" s="211"/>
      <c r="K4694" s="211"/>
      <c r="L4694" s="211"/>
      <c r="M4694" s="211"/>
      <c r="N4694" s="211"/>
      <c r="O4694" s="211"/>
      <c r="P4694" s="211"/>
    </row>
    <row r="4695" spans="1:16" x14ac:dyDescent="0.25">
      <c r="A4695" s="189" t="s">
        <v>11109</v>
      </c>
      <c r="B4695" s="189" t="s">
        <v>11164</v>
      </c>
      <c r="C4695" s="189" t="s">
        <v>358</v>
      </c>
      <c r="D4695" t="s">
        <v>339</v>
      </c>
      <c r="E4695" t="s">
        <v>340</v>
      </c>
      <c r="F4695" s="189" t="s">
        <v>360</v>
      </c>
      <c r="H4695" s="211"/>
      <c r="I4695" s="211"/>
      <c r="J4695" s="211"/>
      <c r="K4695" s="211"/>
      <c r="L4695" s="211"/>
      <c r="M4695" s="211"/>
      <c r="N4695" s="211"/>
      <c r="O4695" s="211"/>
      <c r="P4695" s="211"/>
    </row>
    <row r="4696" spans="1:16" x14ac:dyDescent="0.25">
      <c r="A4696" s="189" t="s">
        <v>11109</v>
      </c>
      <c r="B4696" s="189" t="s">
        <v>11165</v>
      </c>
      <c r="C4696" s="189" t="s">
        <v>358</v>
      </c>
      <c r="D4696" t="s">
        <v>339</v>
      </c>
      <c r="E4696" t="s">
        <v>340</v>
      </c>
      <c r="F4696" s="189" t="s">
        <v>360</v>
      </c>
      <c r="H4696" s="211"/>
      <c r="I4696" s="211"/>
      <c r="J4696" s="211"/>
      <c r="K4696" s="211"/>
      <c r="L4696" s="211"/>
      <c r="M4696" s="211"/>
      <c r="N4696" s="211"/>
      <c r="O4696" s="211"/>
      <c r="P4696" s="211"/>
    </row>
    <row r="4697" spans="1:16" x14ac:dyDescent="0.25">
      <c r="A4697" s="189" t="s">
        <v>11109</v>
      </c>
      <c r="B4697" s="189" t="s">
        <v>11166</v>
      </c>
      <c r="C4697" s="189" t="s">
        <v>358</v>
      </c>
      <c r="D4697" t="s">
        <v>339</v>
      </c>
      <c r="E4697" t="s">
        <v>340</v>
      </c>
      <c r="F4697" s="189" t="s">
        <v>360</v>
      </c>
      <c r="H4697" s="211"/>
      <c r="I4697" s="211"/>
      <c r="J4697" s="211"/>
      <c r="K4697" s="211"/>
      <c r="L4697" s="211"/>
      <c r="M4697" s="211"/>
      <c r="N4697" s="211"/>
      <c r="O4697" s="211"/>
      <c r="P4697" s="211"/>
    </row>
    <row r="4698" spans="1:16" x14ac:dyDescent="0.25">
      <c r="A4698" s="189" t="s">
        <v>11109</v>
      </c>
      <c r="B4698" s="189" t="s">
        <v>11167</v>
      </c>
      <c r="C4698" s="189" t="s">
        <v>358</v>
      </c>
      <c r="D4698" t="s">
        <v>339</v>
      </c>
      <c r="E4698" t="s">
        <v>340</v>
      </c>
      <c r="F4698" s="189" t="s">
        <v>360</v>
      </c>
      <c r="H4698" s="211"/>
      <c r="I4698" s="211"/>
      <c r="J4698" s="211"/>
      <c r="K4698" s="211"/>
      <c r="L4698" s="211"/>
      <c r="M4698" s="211"/>
      <c r="N4698" s="211"/>
      <c r="O4698" s="211"/>
      <c r="P4698" s="211"/>
    </row>
    <row r="4699" spans="1:16" x14ac:dyDescent="0.25">
      <c r="A4699" s="189" t="s">
        <v>11109</v>
      </c>
      <c r="B4699" s="189" t="s">
        <v>11168</v>
      </c>
      <c r="C4699" s="189" t="s">
        <v>358</v>
      </c>
      <c r="D4699" t="s">
        <v>339</v>
      </c>
      <c r="E4699" t="s">
        <v>340</v>
      </c>
      <c r="F4699" s="189" t="s">
        <v>360</v>
      </c>
      <c r="H4699" s="211"/>
      <c r="I4699" s="211"/>
      <c r="J4699" s="211"/>
      <c r="K4699" s="211"/>
      <c r="L4699" s="211"/>
      <c r="M4699" s="211"/>
      <c r="N4699" s="211"/>
      <c r="O4699" s="211"/>
      <c r="P4699" s="211"/>
    </row>
    <row r="4700" spans="1:16" x14ac:dyDescent="0.25">
      <c r="A4700" s="189" t="s">
        <v>11109</v>
      </c>
      <c r="B4700" s="189" t="s">
        <v>11169</v>
      </c>
      <c r="C4700" s="189" t="s">
        <v>358</v>
      </c>
      <c r="D4700" t="s">
        <v>296</v>
      </c>
      <c r="E4700" t="s">
        <v>336</v>
      </c>
      <c r="F4700" s="189" t="s">
        <v>150</v>
      </c>
      <c r="H4700" s="211"/>
      <c r="I4700" s="211"/>
      <c r="J4700" s="211"/>
      <c r="K4700" s="211"/>
      <c r="L4700" s="211"/>
      <c r="M4700" s="211"/>
      <c r="N4700" s="211"/>
      <c r="O4700" s="211"/>
      <c r="P4700" s="211"/>
    </row>
    <row r="4701" spans="1:16" x14ac:dyDescent="0.25">
      <c r="A4701" s="189" t="s">
        <v>11109</v>
      </c>
      <c r="B4701" s="189" t="s">
        <v>11170</v>
      </c>
      <c r="C4701" s="189" t="s">
        <v>358</v>
      </c>
      <c r="D4701" t="s">
        <v>339</v>
      </c>
      <c r="E4701" t="s">
        <v>340</v>
      </c>
      <c r="F4701" s="189" t="s">
        <v>360</v>
      </c>
      <c r="H4701" s="211"/>
      <c r="I4701" s="211"/>
      <c r="J4701" s="211"/>
      <c r="K4701" s="211"/>
      <c r="L4701" s="211"/>
      <c r="M4701" s="211"/>
      <c r="N4701" s="211"/>
      <c r="O4701" s="211"/>
      <c r="P4701" s="211"/>
    </row>
    <row r="4702" spans="1:16" x14ac:dyDescent="0.25">
      <c r="A4702" s="189" t="s">
        <v>11109</v>
      </c>
      <c r="B4702" s="189" t="s">
        <v>11171</v>
      </c>
      <c r="C4702" s="189" t="s">
        <v>358</v>
      </c>
      <c r="D4702" t="s">
        <v>341</v>
      </c>
      <c r="E4702" t="s">
        <v>342</v>
      </c>
      <c r="F4702" s="189" t="s">
        <v>360</v>
      </c>
      <c r="H4702" s="211"/>
      <c r="I4702" s="211"/>
      <c r="J4702" s="211"/>
      <c r="K4702" s="211"/>
      <c r="L4702" s="211"/>
      <c r="M4702" s="211"/>
      <c r="N4702" s="211"/>
      <c r="O4702" s="211"/>
      <c r="P4702" s="211"/>
    </row>
    <row r="4703" spans="1:16" x14ac:dyDescent="0.25">
      <c r="A4703" s="189" t="s">
        <v>11109</v>
      </c>
      <c r="B4703" s="189" t="s">
        <v>11172</v>
      </c>
      <c r="C4703" s="189" t="s">
        <v>358</v>
      </c>
      <c r="D4703" t="s">
        <v>343</v>
      </c>
      <c r="E4703" t="s">
        <v>6106</v>
      </c>
      <c r="F4703" s="189" t="s">
        <v>360</v>
      </c>
      <c r="H4703" s="211"/>
      <c r="I4703" s="211"/>
      <c r="J4703" s="211"/>
      <c r="K4703" s="211"/>
      <c r="L4703" s="211"/>
      <c r="M4703" s="211"/>
      <c r="N4703" s="211"/>
      <c r="O4703" s="211"/>
      <c r="P4703" s="211"/>
    </row>
    <row r="4704" spans="1:16" x14ac:dyDescent="0.25">
      <c r="A4704" s="189" t="s">
        <v>11109</v>
      </c>
      <c r="B4704" s="189" t="s">
        <v>11173</v>
      </c>
      <c r="C4704" s="189" t="s">
        <v>358</v>
      </c>
      <c r="D4704" t="s">
        <v>339</v>
      </c>
      <c r="E4704" t="s">
        <v>340</v>
      </c>
      <c r="F4704" s="189" t="s">
        <v>360</v>
      </c>
      <c r="H4704" s="211"/>
      <c r="I4704" s="211"/>
      <c r="J4704" s="211"/>
      <c r="K4704" s="211"/>
      <c r="L4704" s="211"/>
      <c r="M4704" s="211"/>
      <c r="N4704" s="211"/>
      <c r="O4704" s="211"/>
      <c r="P4704" s="211"/>
    </row>
    <row r="4705" spans="1:16" x14ac:dyDescent="0.25">
      <c r="A4705" s="189" t="s">
        <v>11109</v>
      </c>
      <c r="B4705" s="189" t="s">
        <v>11174</v>
      </c>
      <c r="C4705" s="189" t="s">
        <v>358</v>
      </c>
      <c r="D4705" t="s">
        <v>301</v>
      </c>
      <c r="E4705" t="s">
        <v>307</v>
      </c>
      <c r="F4705" s="189" t="s">
        <v>150</v>
      </c>
      <c r="H4705" s="211"/>
      <c r="I4705" s="211"/>
      <c r="J4705" s="211"/>
      <c r="K4705" s="211"/>
      <c r="L4705" s="211"/>
      <c r="M4705" s="211"/>
      <c r="N4705" s="211"/>
      <c r="O4705" s="211"/>
      <c r="P4705" s="211"/>
    </row>
    <row r="4706" spans="1:16" x14ac:dyDescent="0.25">
      <c r="A4706" s="189" t="s">
        <v>11109</v>
      </c>
      <c r="B4706" s="189" t="s">
        <v>11175</v>
      </c>
      <c r="C4706" s="189" t="s">
        <v>358</v>
      </c>
      <c r="D4706" t="s">
        <v>337</v>
      </c>
      <c r="E4706" t="s">
        <v>338</v>
      </c>
      <c r="F4706" s="189" t="s">
        <v>150</v>
      </c>
      <c r="H4706" s="211"/>
      <c r="I4706" s="211"/>
      <c r="J4706" s="211"/>
      <c r="K4706" s="211"/>
      <c r="L4706" s="211"/>
      <c r="M4706" s="211"/>
      <c r="N4706" s="211"/>
      <c r="O4706" s="211"/>
      <c r="P4706" s="211"/>
    </row>
    <row r="4707" spans="1:16" x14ac:dyDescent="0.25">
      <c r="A4707" s="189" t="s">
        <v>11109</v>
      </c>
      <c r="B4707" s="189" t="s">
        <v>11176</v>
      </c>
      <c r="C4707" s="189" t="s">
        <v>358</v>
      </c>
      <c r="D4707" t="s">
        <v>326</v>
      </c>
      <c r="E4707" t="s">
        <v>327</v>
      </c>
      <c r="F4707" s="189" t="s">
        <v>150</v>
      </c>
      <c r="H4707" s="211"/>
      <c r="I4707" s="211"/>
      <c r="J4707" s="211"/>
      <c r="K4707" s="211"/>
      <c r="L4707" s="211"/>
      <c r="M4707" s="211"/>
      <c r="N4707" s="211"/>
      <c r="O4707" s="211"/>
      <c r="P4707" s="211"/>
    </row>
    <row r="4708" spans="1:16" x14ac:dyDescent="0.25">
      <c r="A4708" s="189" t="s">
        <v>11109</v>
      </c>
      <c r="B4708" s="189" t="s">
        <v>11177</v>
      </c>
      <c r="C4708" s="189" t="s">
        <v>358</v>
      </c>
      <c r="D4708" t="s">
        <v>345</v>
      </c>
      <c r="E4708" t="s">
        <v>346</v>
      </c>
      <c r="F4708" s="189" t="s">
        <v>150</v>
      </c>
      <c r="H4708" s="211"/>
      <c r="I4708" s="211"/>
      <c r="J4708" s="211"/>
      <c r="K4708" s="211"/>
      <c r="L4708" s="211"/>
      <c r="M4708" s="211"/>
      <c r="N4708" s="211"/>
      <c r="O4708" s="211"/>
      <c r="P4708" s="211"/>
    </row>
    <row r="4709" spans="1:16" x14ac:dyDescent="0.25">
      <c r="A4709" s="189" t="s">
        <v>11109</v>
      </c>
      <c r="B4709" s="189" t="s">
        <v>11178</v>
      </c>
      <c r="C4709" s="189" t="s">
        <v>358</v>
      </c>
      <c r="D4709" t="s">
        <v>295</v>
      </c>
      <c r="E4709" t="s">
        <v>306</v>
      </c>
      <c r="F4709" s="189" t="s">
        <v>150</v>
      </c>
      <c r="H4709" s="211"/>
      <c r="I4709" s="211"/>
      <c r="J4709" s="211"/>
      <c r="K4709" s="211"/>
      <c r="L4709" s="211"/>
      <c r="M4709" s="211"/>
      <c r="N4709" s="211"/>
      <c r="O4709" s="211"/>
      <c r="P4709" s="211"/>
    </row>
    <row r="4710" spans="1:16" x14ac:dyDescent="0.25">
      <c r="A4710" s="189" t="s">
        <v>11109</v>
      </c>
      <c r="B4710" s="189" t="s">
        <v>11179</v>
      </c>
      <c r="C4710" s="189" t="s">
        <v>358</v>
      </c>
      <c r="D4710" t="s">
        <v>296</v>
      </c>
      <c r="E4710" t="s">
        <v>336</v>
      </c>
      <c r="F4710" s="189" t="s">
        <v>360</v>
      </c>
      <c r="H4710" s="211"/>
      <c r="I4710" s="211"/>
      <c r="J4710" s="211"/>
      <c r="K4710" s="211"/>
      <c r="L4710" s="211"/>
      <c r="M4710" s="211"/>
      <c r="N4710" s="211"/>
      <c r="O4710" s="211"/>
      <c r="P4710" s="211"/>
    </row>
    <row r="4711" spans="1:16" x14ac:dyDescent="0.25">
      <c r="A4711" s="189" t="s">
        <v>11109</v>
      </c>
      <c r="B4711" s="189" t="s">
        <v>11180</v>
      </c>
      <c r="C4711" s="189" t="s">
        <v>358</v>
      </c>
      <c r="D4711" t="s">
        <v>301</v>
      </c>
      <c r="E4711" t="s">
        <v>344</v>
      </c>
      <c r="F4711" s="189" t="s">
        <v>150</v>
      </c>
      <c r="H4711" s="211"/>
      <c r="I4711" s="211"/>
      <c r="J4711" s="211"/>
      <c r="K4711" s="211"/>
      <c r="L4711" s="211"/>
      <c r="M4711" s="211"/>
      <c r="N4711" s="211"/>
      <c r="O4711" s="211"/>
      <c r="P4711" s="211"/>
    </row>
    <row r="4712" spans="1:16" x14ac:dyDescent="0.25">
      <c r="A4712" s="189" t="s">
        <v>11109</v>
      </c>
      <c r="B4712" s="189" t="s">
        <v>11181</v>
      </c>
      <c r="C4712" s="189" t="s">
        <v>358</v>
      </c>
      <c r="D4712" t="s">
        <v>326</v>
      </c>
      <c r="E4712" t="s">
        <v>327</v>
      </c>
      <c r="F4712" s="189" t="s">
        <v>150</v>
      </c>
      <c r="H4712" s="211"/>
      <c r="I4712" s="211"/>
      <c r="J4712" s="211"/>
      <c r="K4712" s="211"/>
      <c r="L4712" s="211"/>
      <c r="M4712" s="211"/>
      <c r="N4712" s="211"/>
      <c r="O4712" s="211"/>
      <c r="P4712" s="211"/>
    </row>
    <row r="4713" spans="1:16" x14ac:dyDescent="0.25">
      <c r="A4713" s="189" t="s">
        <v>11109</v>
      </c>
      <c r="B4713" s="189" t="s">
        <v>11182</v>
      </c>
      <c r="C4713" s="189" t="s">
        <v>358</v>
      </c>
      <c r="D4713" t="s">
        <v>301</v>
      </c>
      <c r="E4713" t="s">
        <v>344</v>
      </c>
      <c r="F4713" s="189" t="s">
        <v>150</v>
      </c>
      <c r="H4713" s="211"/>
      <c r="I4713" s="211"/>
      <c r="J4713" s="211"/>
      <c r="K4713" s="211"/>
      <c r="L4713" s="211"/>
      <c r="M4713" s="211"/>
      <c r="N4713" s="211"/>
      <c r="O4713" s="211"/>
      <c r="P4713" s="211"/>
    </row>
    <row r="4714" spans="1:16" x14ac:dyDescent="0.25">
      <c r="A4714" s="189" t="s">
        <v>11109</v>
      </c>
      <c r="B4714" s="189" t="s">
        <v>11183</v>
      </c>
      <c r="C4714" s="189" t="s">
        <v>358</v>
      </c>
      <c r="D4714" t="s">
        <v>301</v>
      </c>
      <c r="E4714" t="s">
        <v>344</v>
      </c>
      <c r="F4714" s="189" t="s">
        <v>150</v>
      </c>
      <c r="H4714" s="211"/>
      <c r="I4714" s="211"/>
      <c r="J4714" s="211"/>
      <c r="K4714" s="211"/>
      <c r="L4714" s="211"/>
      <c r="M4714" s="211"/>
      <c r="N4714" s="211"/>
      <c r="O4714" s="211"/>
      <c r="P4714" s="211"/>
    </row>
    <row r="4715" spans="1:16" x14ac:dyDescent="0.25">
      <c r="A4715" s="189" t="s">
        <v>11109</v>
      </c>
      <c r="B4715" s="189" t="s">
        <v>11184</v>
      </c>
      <c r="C4715" s="189" t="s">
        <v>358</v>
      </c>
      <c r="D4715" t="s">
        <v>296</v>
      </c>
      <c r="E4715" t="s">
        <v>336</v>
      </c>
      <c r="F4715" s="189" t="s">
        <v>360</v>
      </c>
      <c r="H4715" s="211"/>
      <c r="I4715" s="211"/>
      <c r="J4715" s="211"/>
      <c r="K4715" s="211"/>
      <c r="L4715" s="211"/>
      <c r="M4715" s="211"/>
      <c r="N4715" s="211"/>
      <c r="O4715" s="211"/>
      <c r="P4715" s="211"/>
    </row>
    <row r="4716" spans="1:16" x14ac:dyDescent="0.25">
      <c r="A4716" s="189" t="s">
        <v>11109</v>
      </c>
      <c r="B4716" s="189" t="s">
        <v>11185</v>
      </c>
      <c r="C4716" s="189" t="s">
        <v>358</v>
      </c>
      <c r="D4716" t="s">
        <v>6093</v>
      </c>
      <c r="E4716" t="s">
        <v>6094</v>
      </c>
      <c r="F4716" s="189" t="s">
        <v>150</v>
      </c>
      <c r="H4716" s="211"/>
      <c r="I4716" s="211"/>
      <c r="J4716" s="211"/>
      <c r="K4716" s="211"/>
      <c r="L4716" s="211"/>
      <c r="M4716" s="211"/>
      <c r="N4716" s="211"/>
      <c r="O4716" s="211"/>
      <c r="P4716" s="211"/>
    </row>
    <row r="4717" spans="1:16" x14ac:dyDescent="0.25">
      <c r="A4717" s="189" t="s">
        <v>11109</v>
      </c>
      <c r="B4717" s="189" t="s">
        <v>11186</v>
      </c>
      <c r="C4717" s="189" t="s">
        <v>358</v>
      </c>
      <c r="D4717" t="s">
        <v>295</v>
      </c>
      <c r="E4717" t="s">
        <v>306</v>
      </c>
      <c r="F4717" s="189" t="s">
        <v>150</v>
      </c>
      <c r="H4717" s="211"/>
      <c r="I4717" s="211"/>
      <c r="J4717" s="211"/>
      <c r="K4717" s="211"/>
      <c r="L4717" s="211"/>
      <c r="M4717" s="211"/>
      <c r="N4717" s="211"/>
      <c r="O4717" s="211"/>
      <c r="P4717" s="211"/>
    </row>
    <row r="4718" spans="1:16" x14ac:dyDescent="0.25">
      <c r="A4718" s="189" t="s">
        <v>11109</v>
      </c>
      <c r="B4718" s="189" t="s">
        <v>11187</v>
      </c>
      <c r="C4718" s="189" t="s">
        <v>358</v>
      </c>
      <c r="D4718" t="s">
        <v>295</v>
      </c>
      <c r="E4718" t="s">
        <v>306</v>
      </c>
      <c r="F4718" s="189" t="s">
        <v>150</v>
      </c>
      <c r="H4718" s="211"/>
      <c r="I4718" s="211"/>
      <c r="J4718" s="211"/>
      <c r="K4718" s="211"/>
      <c r="L4718" s="211"/>
      <c r="M4718" s="211"/>
      <c r="N4718" s="211"/>
      <c r="O4718" s="211"/>
      <c r="P4718" s="211"/>
    </row>
    <row r="4719" spans="1:16" x14ac:dyDescent="0.25">
      <c r="A4719" s="189" t="s">
        <v>11109</v>
      </c>
      <c r="B4719" s="189" t="s">
        <v>11188</v>
      </c>
      <c r="C4719" s="189" t="s">
        <v>358</v>
      </c>
      <c r="D4719" t="s">
        <v>301</v>
      </c>
      <c r="E4719" t="s">
        <v>344</v>
      </c>
      <c r="F4719" s="189" t="s">
        <v>150</v>
      </c>
      <c r="H4719" s="211"/>
      <c r="I4719" s="211"/>
      <c r="J4719" s="211"/>
      <c r="K4719" s="211"/>
      <c r="L4719" s="211"/>
      <c r="M4719" s="211"/>
      <c r="N4719" s="211"/>
      <c r="O4719" s="211"/>
      <c r="P4719" s="211"/>
    </row>
    <row r="4720" spans="1:16" x14ac:dyDescent="0.25">
      <c r="A4720" s="189" t="s">
        <v>11109</v>
      </c>
      <c r="B4720" s="189" t="s">
        <v>11189</v>
      </c>
      <c r="C4720" s="189" t="s">
        <v>358</v>
      </c>
      <c r="D4720" t="s">
        <v>296</v>
      </c>
      <c r="E4720" t="s">
        <v>336</v>
      </c>
      <c r="F4720" s="189" t="s">
        <v>150</v>
      </c>
      <c r="H4720" s="211"/>
      <c r="I4720" s="211"/>
      <c r="J4720" s="211"/>
      <c r="K4720" s="211"/>
      <c r="L4720" s="211"/>
      <c r="M4720" s="211"/>
      <c r="N4720" s="211"/>
      <c r="O4720" s="211"/>
      <c r="P4720" s="211"/>
    </row>
    <row r="4721" spans="1:16" x14ac:dyDescent="0.25">
      <c r="A4721" s="189" t="s">
        <v>11109</v>
      </c>
      <c r="B4721" s="189" t="s">
        <v>11190</v>
      </c>
      <c r="C4721" s="189" t="s">
        <v>358</v>
      </c>
      <c r="D4721" t="s">
        <v>301</v>
      </c>
      <c r="E4721" t="s">
        <v>344</v>
      </c>
      <c r="F4721" s="189" t="s">
        <v>360</v>
      </c>
      <c r="H4721" s="211"/>
      <c r="I4721" s="211"/>
      <c r="J4721" s="211"/>
      <c r="K4721" s="211"/>
      <c r="L4721" s="211"/>
      <c r="M4721" s="211"/>
      <c r="N4721" s="211"/>
      <c r="O4721" s="211"/>
      <c r="P4721" s="211"/>
    </row>
    <row r="4722" spans="1:16" x14ac:dyDescent="0.25">
      <c r="A4722" s="189" t="s">
        <v>11109</v>
      </c>
      <c r="B4722" s="189" t="s">
        <v>11191</v>
      </c>
      <c r="C4722" s="189" t="s">
        <v>358</v>
      </c>
      <c r="D4722" t="s">
        <v>345</v>
      </c>
      <c r="E4722" t="s">
        <v>346</v>
      </c>
      <c r="F4722" s="189" t="s">
        <v>150</v>
      </c>
      <c r="H4722" s="211"/>
      <c r="I4722" s="211"/>
      <c r="J4722" s="211"/>
      <c r="K4722" s="211"/>
      <c r="L4722" s="211"/>
      <c r="M4722" s="211"/>
      <c r="N4722" s="211"/>
      <c r="O4722" s="211"/>
      <c r="P4722" s="211"/>
    </row>
    <row r="4723" spans="1:16" x14ac:dyDescent="0.25">
      <c r="A4723" s="189" t="s">
        <v>11109</v>
      </c>
      <c r="B4723" s="189" t="s">
        <v>11192</v>
      </c>
      <c r="C4723" s="189" t="s">
        <v>358</v>
      </c>
      <c r="D4723" t="s">
        <v>328</v>
      </c>
      <c r="E4723" t="s">
        <v>329</v>
      </c>
      <c r="F4723" s="189" t="s">
        <v>360</v>
      </c>
      <c r="H4723" s="211"/>
      <c r="I4723" s="211"/>
      <c r="J4723" s="211"/>
      <c r="K4723" s="211"/>
      <c r="L4723" s="211"/>
      <c r="M4723" s="211"/>
      <c r="N4723" s="211"/>
      <c r="O4723" s="211"/>
      <c r="P4723" s="211"/>
    </row>
    <row r="4724" spans="1:16" x14ac:dyDescent="0.25">
      <c r="A4724" s="189" t="s">
        <v>11109</v>
      </c>
      <c r="B4724" s="189" t="s">
        <v>11193</v>
      </c>
      <c r="C4724" s="189" t="s">
        <v>358</v>
      </c>
      <c r="D4724" t="s">
        <v>296</v>
      </c>
      <c r="E4724" t="s">
        <v>336</v>
      </c>
      <c r="F4724" s="189" t="s">
        <v>360</v>
      </c>
      <c r="H4724" s="211"/>
      <c r="I4724" s="211"/>
      <c r="J4724" s="211"/>
      <c r="K4724" s="211"/>
      <c r="L4724" s="211"/>
      <c r="M4724" s="211"/>
      <c r="N4724" s="211"/>
      <c r="O4724" s="211"/>
      <c r="P4724" s="211"/>
    </row>
    <row r="4725" spans="1:16" x14ac:dyDescent="0.25">
      <c r="A4725" s="189" t="s">
        <v>11109</v>
      </c>
      <c r="B4725" s="189" t="s">
        <v>11194</v>
      </c>
      <c r="C4725" s="189" t="s">
        <v>358</v>
      </c>
      <c r="D4725" t="s">
        <v>296</v>
      </c>
      <c r="E4725" t="s">
        <v>336</v>
      </c>
      <c r="F4725" s="189" t="s">
        <v>150</v>
      </c>
      <c r="H4725" s="211"/>
      <c r="I4725" s="211"/>
      <c r="J4725" s="211"/>
      <c r="K4725" s="211"/>
      <c r="L4725" s="211"/>
      <c r="M4725" s="211"/>
      <c r="N4725" s="211"/>
      <c r="O4725" s="211"/>
      <c r="P4725" s="211"/>
    </row>
    <row r="4726" spans="1:16" x14ac:dyDescent="0.25">
      <c r="A4726" s="189" t="s">
        <v>11109</v>
      </c>
      <c r="B4726" s="189" t="s">
        <v>11195</v>
      </c>
      <c r="C4726" s="189" t="s">
        <v>358</v>
      </c>
      <c r="D4726" t="s">
        <v>296</v>
      </c>
      <c r="E4726" t="s">
        <v>336</v>
      </c>
      <c r="F4726" s="189" t="s">
        <v>360</v>
      </c>
      <c r="H4726" s="211"/>
      <c r="I4726" s="211"/>
      <c r="J4726" s="211"/>
      <c r="K4726" s="211"/>
      <c r="L4726" s="211"/>
      <c r="M4726" s="211"/>
      <c r="N4726" s="211"/>
      <c r="O4726" s="211"/>
      <c r="P4726" s="211"/>
    </row>
    <row r="4727" spans="1:16" x14ac:dyDescent="0.25">
      <c r="A4727" s="189" t="s">
        <v>11109</v>
      </c>
      <c r="B4727" s="189" t="s">
        <v>11196</v>
      </c>
      <c r="C4727" s="189" t="s">
        <v>358</v>
      </c>
      <c r="D4727" t="s">
        <v>296</v>
      </c>
      <c r="E4727" t="s">
        <v>336</v>
      </c>
      <c r="F4727" s="189" t="s">
        <v>360</v>
      </c>
      <c r="H4727" s="211"/>
      <c r="I4727" s="211"/>
      <c r="J4727" s="211"/>
      <c r="K4727" s="211"/>
      <c r="L4727" s="211"/>
      <c r="M4727" s="211"/>
      <c r="N4727" s="211"/>
      <c r="O4727" s="211"/>
      <c r="P4727" s="211"/>
    </row>
    <row r="4728" spans="1:16" x14ac:dyDescent="0.25">
      <c r="A4728" s="189" t="s">
        <v>11109</v>
      </c>
      <c r="B4728" s="189" t="s">
        <v>11197</v>
      </c>
      <c r="C4728" s="189" t="s">
        <v>358</v>
      </c>
      <c r="D4728" t="s">
        <v>296</v>
      </c>
      <c r="E4728" t="s">
        <v>336</v>
      </c>
      <c r="F4728" s="189" t="s">
        <v>360</v>
      </c>
      <c r="H4728" s="211"/>
      <c r="I4728" s="211"/>
      <c r="J4728" s="211"/>
      <c r="K4728" s="211"/>
      <c r="L4728" s="211"/>
      <c r="M4728" s="211"/>
      <c r="N4728" s="211"/>
      <c r="O4728" s="211"/>
      <c r="P4728" s="211"/>
    </row>
    <row r="4729" spans="1:16" x14ac:dyDescent="0.25">
      <c r="A4729" s="189" t="s">
        <v>11109</v>
      </c>
      <c r="B4729" s="189" t="s">
        <v>11198</v>
      </c>
      <c r="C4729" s="189" t="s">
        <v>358</v>
      </c>
      <c r="D4729" t="s">
        <v>296</v>
      </c>
      <c r="E4729" t="s">
        <v>336</v>
      </c>
      <c r="F4729" s="189" t="s">
        <v>360</v>
      </c>
      <c r="H4729" s="211"/>
      <c r="I4729" s="211"/>
      <c r="J4729" s="211"/>
      <c r="K4729" s="211"/>
      <c r="L4729" s="211"/>
      <c r="M4729" s="211"/>
      <c r="N4729" s="211"/>
      <c r="O4729" s="211"/>
      <c r="P4729" s="211"/>
    </row>
    <row r="4730" spans="1:16" x14ac:dyDescent="0.25">
      <c r="A4730" s="189" t="s">
        <v>11109</v>
      </c>
      <c r="B4730" s="189" t="s">
        <v>11199</v>
      </c>
      <c r="C4730" s="189" t="s">
        <v>358</v>
      </c>
      <c r="D4730" t="s">
        <v>328</v>
      </c>
      <c r="E4730" t="s">
        <v>329</v>
      </c>
      <c r="F4730" s="189" t="s">
        <v>150</v>
      </c>
      <c r="H4730" s="211"/>
      <c r="I4730" s="211"/>
      <c r="J4730" s="211"/>
      <c r="K4730" s="211"/>
      <c r="L4730" s="211"/>
      <c r="M4730" s="211"/>
      <c r="N4730" s="211"/>
      <c r="O4730" s="211"/>
      <c r="P4730" s="211"/>
    </row>
    <row r="4731" spans="1:16" x14ac:dyDescent="0.25">
      <c r="A4731" s="189" t="s">
        <v>11200</v>
      </c>
      <c r="B4731" s="189" t="s">
        <v>11201</v>
      </c>
      <c r="C4731" s="189" t="s">
        <v>358</v>
      </c>
      <c r="D4731" t="s">
        <v>294</v>
      </c>
      <c r="E4731" t="s">
        <v>298</v>
      </c>
      <c r="F4731" s="189" t="s">
        <v>150</v>
      </c>
      <c r="H4731" s="211"/>
      <c r="I4731" s="211"/>
      <c r="J4731" s="211"/>
      <c r="K4731" s="211"/>
      <c r="L4731" s="211"/>
      <c r="M4731" s="211"/>
      <c r="N4731" s="211"/>
      <c r="O4731" s="211"/>
      <c r="P4731" s="211"/>
    </row>
    <row r="4732" spans="1:16" x14ac:dyDescent="0.25">
      <c r="A4732" s="189" t="s">
        <v>11200</v>
      </c>
      <c r="B4732" s="189" t="s">
        <v>11202</v>
      </c>
      <c r="C4732" s="189" t="s">
        <v>358</v>
      </c>
      <c r="D4732" t="s">
        <v>294</v>
      </c>
      <c r="E4732" t="s">
        <v>298</v>
      </c>
      <c r="F4732" s="189" t="s">
        <v>360</v>
      </c>
      <c r="H4732" s="211"/>
      <c r="I4732" s="211"/>
      <c r="J4732" s="211"/>
      <c r="K4732" s="211"/>
      <c r="L4732" s="211"/>
      <c r="M4732" s="211"/>
      <c r="N4732" s="211"/>
      <c r="O4732" s="211"/>
      <c r="P4732" s="211"/>
    </row>
    <row r="4733" spans="1:16" x14ac:dyDescent="0.25">
      <c r="A4733" s="189" t="s">
        <v>11200</v>
      </c>
      <c r="B4733" s="189" t="s">
        <v>11203</v>
      </c>
      <c r="C4733" s="189" t="s">
        <v>358</v>
      </c>
      <c r="D4733" t="s">
        <v>6093</v>
      </c>
      <c r="E4733" t="s">
        <v>6094</v>
      </c>
      <c r="F4733" s="189" t="s">
        <v>150</v>
      </c>
      <c r="H4733" s="211"/>
      <c r="I4733" s="211"/>
      <c r="J4733" s="211"/>
      <c r="K4733" s="211"/>
      <c r="L4733" s="211"/>
      <c r="M4733" s="211"/>
      <c r="N4733" s="211"/>
      <c r="O4733" s="211"/>
      <c r="P4733" s="211"/>
    </row>
    <row r="4734" spans="1:16" x14ac:dyDescent="0.25">
      <c r="A4734" s="189" t="s">
        <v>11200</v>
      </c>
      <c r="B4734" s="189" t="s">
        <v>11204</v>
      </c>
      <c r="C4734" s="189" t="s">
        <v>358</v>
      </c>
      <c r="D4734" t="s">
        <v>6093</v>
      </c>
      <c r="E4734" t="s">
        <v>6094</v>
      </c>
      <c r="F4734" s="189" t="s">
        <v>150</v>
      </c>
      <c r="H4734" s="211"/>
      <c r="I4734" s="211"/>
      <c r="J4734" s="211"/>
      <c r="K4734" s="211"/>
      <c r="L4734" s="211"/>
      <c r="M4734" s="211"/>
      <c r="N4734" s="211"/>
      <c r="O4734" s="211"/>
      <c r="P4734" s="211"/>
    </row>
    <row r="4735" spans="1:16" x14ac:dyDescent="0.25">
      <c r="A4735" s="189" t="s">
        <v>11200</v>
      </c>
      <c r="B4735" s="189" t="s">
        <v>11205</v>
      </c>
      <c r="C4735" s="189" t="s">
        <v>358</v>
      </c>
      <c r="D4735" t="s">
        <v>404</v>
      </c>
      <c r="E4735" t="s">
        <v>405</v>
      </c>
      <c r="F4735" s="189" t="s">
        <v>118</v>
      </c>
      <c r="H4735" s="211"/>
      <c r="I4735" s="211"/>
      <c r="J4735" s="211"/>
      <c r="K4735" s="211"/>
      <c r="L4735" s="211"/>
      <c r="M4735" s="211"/>
      <c r="N4735" s="211"/>
      <c r="O4735" s="211"/>
      <c r="P4735" s="211"/>
    </row>
    <row r="4736" spans="1:16" x14ac:dyDescent="0.25">
      <c r="A4736" s="189" t="s">
        <v>11200</v>
      </c>
      <c r="B4736" s="189" t="s">
        <v>11206</v>
      </c>
      <c r="C4736" s="189" t="s">
        <v>358</v>
      </c>
      <c r="D4736" t="s">
        <v>328</v>
      </c>
      <c r="E4736" t="s">
        <v>329</v>
      </c>
      <c r="F4736" s="189" t="s">
        <v>360</v>
      </c>
      <c r="H4736" s="211"/>
      <c r="I4736" s="211"/>
      <c r="J4736" s="211"/>
      <c r="K4736" s="211"/>
      <c r="L4736" s="211"/>
      <c r="M4736" s="211"/>
      <c r="N4736" s="211"/>
      <c r="O4736" s="211"/>
      <c r="P4736" s="211"/>
    </row>
    <row r="4737" spans="1:16" x14ac:dyDescent="0.25">
      <c r="A4737" s="189" t="s">
        <v>11200</v>
      </c>
      <c r="B4737" s="189" t="s">
        <v>11207</v>
      </c>
      <c r="C4737" s="189" t="s">
        <v>358</v>
      </c>
      <c r="D4737" t="s">
        <v>328</v>
      </c>
      <c r="E4737" t="s">
        <v>329</v>
      </c>
      <c r="F4737" s="189" t="s">
        <v>150</v>
      </c>
      <c r="H4737" s="211"/>
      <c r="I4737" s="211"/>
      <c r="J4737" s="211"/>
      <c r="K4737" s="211"/>
      <c r="L4737" s="211"/>
      <c r="M4737" s="211"/>
      <c r="N4737" s="211"/>
      <c r="O4737" s="211"/>
      <c r="P4737" s="211"/>
    </row>
    <row r="4738" spans="1:16" x14ac:dyDescent="0.25">
      <c r="A4738" s="189" t="s">
        <v>11200</v>
      </c>
      <c r="B4738" s="189" t="s">
        <v>11208</v>
      </c>
      <c r="C4738" s="189" t="s">
        <v>358</v>
      </c>
      <c r="D4738" t="s">
        <v>328</v>
      </c>
      <c r="E4738" t="s">
        <v>329</v>
      </c>
      <c r="F4738" s="189" t="s">
        <v>360</v>
      </c>
      <c r="H4738" s="211"/>
      <c r="I4738" s="211"/>
      <c r="J4738" s="211"/>
      <c r="K4738" s="211"/>
      <c r="L4738" s="211"/>
      <c r="M4738" s="211"/>
      <c r="N4738" s="211"/>
      <c r="O4738" s="211"/>
      <c r="P4738" s="211"/>
    </row>
    <row r="4739" spans="1:16" x14ac:dyDescent="0.25">
      <c r="A4739" s="189" t="s">
        <v>11200</v>
      </c>
      <c r="B4739" s="189" t="s">
        <v>11209</v>
      </c>
      <c r="C4739" s="189" t="s">
        <v>358</v>
      </c>
      <c r="D4739" t="s">
        <v>328</v>
      </c>
      <c r="E4739" t="s">
        <v>329</v>
      </c>
      <c r="F4739" s="189" t="s">
        <v>360</v>
      </c>
      <c r="H4739" s="211"/>
      <c r="I4739" s="211"/>
      <c r="J4739" s="211"/>
      <c r="K4739" s="211"/>
      <c r="L4739" s="211"/>
      <c r="M4739" s="211"/>
      <c r="N4739" s="211"/>
      <c r="O4739" s="211"/>
      <c r="P4739" s="211"/>
    </row>
    <row r="4740" spans="1:16" x14ac:dyDescent="0.25">
      <c r="A4740" s="189" t="s">
        <v>11200</v>
      </c>
      <c r="B4740" s="189" t="s">
        <v>11210</v>
      </c>
      <c r="C4740" s="189" t="s">
        <v>358</v>
      </c>
      <c r="D4740" t="s">
        <v>328</v>
      </c>
      <c r="E4740" t="s">
        <v>329</v>
      </c>
      <c r="F4740" s="189" t="s">
        <v>360</v>
      </c>
      <c r="H4740" s="211"/>
      <c r="I4740" s="211"/>
      <c r="J4740" s="211"/>
      <c r="K4740" s="211"/>
      <c r="L4740" s="211"/>
      <c r="M4740" s="211"/>
      <c r="N4740" s="211"/>
      <c r="O4740" s="211"/>
      <c r="P4740" s="211"/>
    </row>
    <row r="4741" spans="1:16" x14ac:dyDescent="0.25">
      <c r="A4741" s="189" t="s">
        <v>11200</v>
      </c>
      <c r="B4741" s="189" t="s">
        <v>11211</v>
      </c>
      <c r="C4741" s="189" t="s">
        <v>358</v>
      </c>
      <c r="D4741" t="s">
        <v>328</v>
      </c>
      <c r="E4741" t="s">
        <v>329</v>
      </c>
      <c r="F4741" s="189" t="s">
        <v>360</v>
      </c>
      <c r="H4741" s="211"/>
      <c r="I4741" s="211"/>
      <c r="J4741" s="211"/>
      <c r="K4741" s="211"/>
      <c r="L4741" s="211"/>
      <c r="M4741" s="211"/>
      <c r="N4741" s="211"/>
      <c r="O4741" s="211"/>
      <c r="P4741" s="211"/>
    </row>
    <row r="4742" spans="1:16" x14ac:dyDescent="0.25">
      <c r="A4742" s="189" t="s">
        <v>11200</v>
      </c>
      <c r="B4742" s="189" t="s">
        <v>11212</v>
      </c>
      <c r="C4742" s="189" t="s">
        <v>358</v>
      </c>
      <c r="D4742" t="s">
        <v>328</v>
      </c>
      <c r="E4742" t="s">
        <v>329</v>
      </c>
      <c r="F4742" s="189" t="s">
        <v>150</v>
      </c>
      <c r="H4742" s="211"/>
      <c r="I4742" s="211"/>
      <c r="J4742" s="211"/>
      <c r="K4742" s="211"/>
      <c r="L4742" s="211"/>
      <c r="M4742" s="211"/>
      <c r="N4742" s="211"/>
      <c r="O4742" s="211"/>
      <c r="P4742" s="211"/>
    </row>
    <row r="4743" spans="1:16" x14ac:dyDescent="0.25">
      <c r="A4743" s="189" t="s">
        <v>11200</v>
      </c>
      <c r="B4743" s="189" t="s">
        <v>11213</v>
      </c>
      <c r="C4743" s="189" t="s">
        <v>358</v>
      </c>
      <c r="D4743" t="s">
        <v>328</v>
      </c>
      <c r="E4743" t="s">
        <v>329</v>
      </c>
      <c r="F4743" s="189" t="s">
        <v>150</v>
      </c>
      <c r="H4743" s="211"/>
      <c r="I4743" s="211"/>
      <c r="J4743" s="211"/>
      <c r="K4743" s="211"/>
      <c r="L4743" s="211"/>
      <c r="M4743" s="211"/>
      <c r="N4743" s="211"/>
      <c r="O4743" s="211"/>
      <c r="P4743" s="211"/>
    </row>
    <row r="4744" spans="1:16" x14ac:dyDescent="0.25">
      <c r="A4744" s="189" t="s">
        <v>11200</v>
      </c>
      <c r="B4744" s="189" t="s">
        <v>11214</v>
      </c>
      <c r="C4744" s="189" t="s">
        <v>358</v>
      </c>
      <c r="D4744" t="s">
        <v>328</v>
      </c>
      <c r="E4744" t="s">
        <v>329</v>
      </c>
      <c r="F4744" s="189" t="s">
        <v>150</v>
      </c>
      <c r="H4744" s="211"/>
      <c r="I4744" s="211"/>
      <c r="J4744" s="211"/>
      <c r="K4744" s="211"/>
      <c r="L4744" s="211"/>
      <c r="M4744" s="211"/>
      <c r="N4744" s="211"/>
      <c r="O4744" s="211"/>
      <c r="P4744" s="211"/>
    </row>
    <row r="4745" spans="1:16" x14ac:dyDescent="0.25">
      <c r="A4745" s="189" t="s">
        <v>11200</v>
      </c>
      <c r="B4745" s="189" t="s">
        <v>11215</v>
      </c>
      <c r="C4745" s="189" t="s">
        <v>358</v>
      </c>
      <c r="D4745" t="s">
        <v>328</v>
      </c>
      <c r="E4745" t="s">
        <v>329</v>
      </c>
      <c r="F4745" s="189" t="s">
        <v>150</v>
      </c>
      <c r="H4745" s="211"/>
      <c r="I4745" s="211"/>
      <c r="J4745" s="211"/>
      <c r="K4745" s="211"/>
      <c r="L4745" s="211"/>
      <c r="M4745" s="211"/>
      <c r="N4745" s="211"/>
      <c r="O4745" s="211"/>
      <c r="P4745" s="211"/>
    </row>
    <row r="4746" spans="1:16" x14ac:dyDescent="0.25">
      <c r="A4746" s="189" t="s">
        <v>11200</v>
      </c>
      <c r="B4746" s="189" t="s">
        <v>11216</v>
      </c>
      <c r="C4746" s="189" t="s">
        <v>358</v>
      </c>
      <c r="D4746" t="s">
        <v>328</v>
      </c>
      <c r="E4746" t="s">
        <v>329</v>
      </c>
      <c r="F4746" s="189" t="s">
        <v>150</v>
      </c>
      <c r="H4746" s="211"/>
      <c r="I4746" s="211"/>
      <c r="J4746" s="211"/>
      <c r="K4746" s="211"/>
      <c r="L4746" s="211"/>
      <c r="M4746" s="211"/>
      <c r="N4746" s="211"/>
      <c r="O4746" s="211"/>
      <c r="P4746" s="211"/>
    </row>
    <row r="4747" spans="1:16" x14ac:dyDescent="0.25">
      <c r="A4747" s="189" t="s">
        <v>11200</v>
      </c>
      <c r="B4747" s="189" t="s">
        <v>11217</v>
      </c>
      <c r="C4747" s="189" t="s">
        <v>358</v>
      </c>
      <c r="D4747" t="s">
        <v>294</v>
      </c>
      <c r="E4747" t="s">
        <v>351</v>
      </c>
      <c r="F4747" s="189" t="s">
        <v>360</v>
      </c>
      <c r="H4747" s="211"/>
      <c r="I4747" s="211"/>
      <c r="J4747" s="211"/>
      <c r="K4747" s="211"/>
      <c r="L4747" s="211"/>
      <c r="M4747" s="211"/>
      <c r="N4747" s="211"/>
      <c r="O4747" s="211"/>
      <c r="P4747" s="211"/>
    </row>
    <row r="4748" spans="1:16" x14ac:dyDescent="0.25">
      <c r="A4748" s="189" t="s">
        <v>11200</v>
      </c>
      <c r="B4748" s="189" t="s">
        <v>11218</v>
      </c>
      <c r="C4748" s="189" t="s">
        <v>358</v>
      </c>
      <c r="D4748" t="s">
        <v>292</v>
      </c>
      <c r="E4748" t="s">
        <v>350</v>
      </c>
      <c r="F4748" s="189" t="s">
        <v>360</v>
      </c>
      <c r="H4748" s="211"/>
      <c r="I4748" s="211"/>
      <c r="J4748" s="211"/>
      <c r="K4748" s="211"/>
      <c r="L4748" s="211"/>
      <c r="M4748" s="211"/>
      <c r="N4748" s="211"/>
      <c r="O4748" s="211"/>
      <c r="P4748" s="211"/>
    </row>
    <row r="4749" spans="1:16" x14ac:dyDescent="0.25">
      <c r="A4749" s="189" t="s">
        <v>11200</v>
      </c>
      <c r="B4749" s="189" t="s">
        <v>11219</v>
      </c>
      <c r="C4749" s="189" t="s">
        <v>358</v>
      </c>
      <c r="D4749" t="s">
        <v>294</v>
      </c>
      <c r="E4749" t="s">
        <v>351</v>
      </c>
      <c r="F4749" s="189" t="s">
        <v>360</v>
      </c>
      <c r="H4749" s="211"/>
      <c r="I4749" s="211"/>
      <c r="J4749" s="211"/>
      <c r="K4749" s="211"/>
      <c r="L4749" s="211"/>
      <c r="M4749" s="211"/>
      <c r="N4749" s="211"/>
      <c r="O4749" s="211"/>
      <c r="P4749" s="211"/>
    </row>
    <row r="4750" spans="1:16" x14ac:dyDescent="0.25">
      <c r="A4750" s="189" t="s">
        <v>11200</v>
      </c>
      <c r="B4750" s="189" t="s">
        <v>11220</v>
      </c>
      <c r="C4750" s="189" t="s">
        <v>358</v>
      </c>
      <c r="D4750" t="s">
        <v>294</v>
      </c>
      <c r="E4750" t="s">
        <v>351</v>
      </c>
      <c r="F4750" s="189" t="s">
        <v>360</v>
      </c>
      <c r="H4750" s="211"/>
      <c r="I4750" s="211"/>
      <c r="J4750" s="211"/>
      <c r="K4750" s="211"/>
      <c r="L4750" s="211"/>
      <c r="M4750" s="211"/>
      <c r="N4750" s="211"/>
      <c r="O4750" s="211"/>
      <c r="P4750" s="211"/>
    </row>
    <row r="4751" spans="1:16" x14ac:dyDescent="0.25">
      <c r="A4751" s="189" t="s">
        <v>11200</v>
      </c>
      <c r="B4751" s="189" t="s">
        <v>11221</v>
      </c>
      <c r="C4751" s="189" t="s">
        <v>358</v>
      </c>
      <c r="D4751" t="s">
        <v>330</v>
      </c>
      <c r="E4751" t="s">
        <v>561</v>
      </c>
      <c r="F4751" s="189" t="s">
        <v>360</v>
      </c>
      <c r="H4751" s="211"/>
      <c r="I4751" s="211"/>
      <c r="J4751" s="211"/>
      <c r="K4751" s="211"/>
      <c r="L4751" s="211"/>
      <c r="M4751" s="211"/>
      <c r="N4751" s="211"/>
      <c r="O4751" s="211"/>
      <c r="P4751" s="211"/>
    </row>
    <row r="4752" spans="1:16" x14ac:dyDescent="0.25">
      <c r="A4752" s="189" t="s">
        <v>11200</v>
      </c>
      <c r="B4752" s="189" t="s">
        <v>11222</v>
      </c>
      <c r="C4752" s="189" t="s">
        <v>358</v>
      </c>
      <c r="D4752" t="s">
        <v>294</v>
      </c>
      <c r="E4752" t="s">
        <v>351</v>
      </c>
      <c r="F4752" s="189" t="s">
        <v>360</v>
      </c>
      <c r="H4752" s="211"/>
      <c r="I4752" s="211"/>
      <c r="J4752" s="211"/>
      <c r="K4752" s="211"/>
      <c r="L4752" s="211"/>
      <c r="M4752" s="211"/>
      <c r="N4752" s="211"/>
      <c r="O4752" s="211"/>
      <c r="P4752" s="211"/>
    </row>
    <row r="4753" spans="1:16" x14ac:dyDescent="0.25">
      <c r="A4753" s="189" t="s">
        <v>11200</v>
      </c>
      <c r="B4753" s="189" t="s">
        <v>11223</v>
      </c>
      <c r="C4753" s="189" t="s">
        <v>358</v>
      </c>
      <c r="D4753" t="s">
        <v>294</v>
      </c>
      <c r="E4753" t="s">
        <v>351</v>
      </c>
      <c r="F4753" s="189" t="s">
        <v>360</v>
      </c>
      <c r="H4753" s="211"/>
      <c r="I4753" s="211"/>
      <c r="J4753" s="211"/>
      <c r="K4753" s="211"/>
      <c r="L4753" s="211"/>
      <c r="M4753" s="211"/>
      <c r="N4753" s="211"/>
      <c r="O4753" s="211"/>
      <c r="P4753" s="211"/>
    </row>
    <row r="4754" spans="1:16" x14ac:dyDescent="0.25">
      <c r="A4754" s="189" t="s">
        <v>11200</v>
      </c>
      <c r="B4754" s="189" t="s">
        <v>11224</v>
      </c>
      <c r="C4754" s="189" t="s">
        <v>358</v>
      </c>
      <c r="D4754" t="s">
        <v>328</v>
      </c>
      <c r="E4754" t="s">
        <v>329</v>
      </c>
      <c r="F4754" s="189" t="s">
        <v>150</v>
      </c>
      <c r="H4754" s="211"/>
      <c r="I4754" s="211"/>
      <c r="J4754" s="211"/>
      <c r="K4754" s="211"/>
      <c r="L4754" s="211"/>
      <c r="M4754" s="211"/>
      <c r="N4754" s="211"/>
      <c r="O4754" s="211"/>
      <c r="P4754" s="211"/>
    </row>
    <row r="4755" spans="1:16" x14ac:dyDescent="0.25">
      <c r="A4755" s="189" t="s">
        <v>11200</v>
      </c>
      <c r="B4755" s="189" t="s">
        <v>11225</v>
      </c>
      <c r="C4755" s="189" t="s">
        <v>358</v>
      </c>
      <c r="D4755" t="s">
        <v>292</v>
      </c>
      <c r="E4755" t="s">
        <v>350</v>
      </c>
      <c r="F4755" s="189" t="s">
        <v>150</v>
      </c>
      <c r="H4755" s="211"/>
      <c r="I4755" s="211"/>
      <c r="J4755" s="211"/>
      <c r="K4755" s="211"/>
      <c r="L4755" s="211"/>
      <c r="M4755" s="211"/>
      <c r="N4755" s="211"/>
      <c r="O4755" s="211"/>
      <c r="P4755" s="211"/>
    </row>
    <row r="4756" spans="1:16" x14ac:dyDescent="0.25">
      <c r="A4756" s="189" t="s">
        <v>11200</v>
      </c>
      <c r="B4756" s="189" t="s">
        <v>11226</v>
      </c>
      <c r="C4756" s="189" t="s">
        <v>358</v>
      </c>
      <c r="D4756" t="s">
        <v>294</v>
      </c>
      <c r="E4756" t="s">
        <v>351</v>
      </c>
      <c r="F4756" s="189" t="s">
        <v>360</v>
      </c>
      <c r="H4756" s="211"/>
      <c r="I4756" s="211"/>
      <c r="J4756" s="211"/>
      <c r="K4756" s="211"/>
      <c r="L4756" s="211"/>
      <c r="M4756" s="211"/>
      <c r="N4756" s="211"/>
      <c r="O4756" s="211"/>
      <c r="P4756" s="211"/>
    </row>
    <row r="4757" spans="1:16" x14ac:dyDescent="0.25">
      <c r="A4757" s="189" t="s">
        <v>11200</v>
      </c>
      <c r="B4757" s="189" t="s">
        <v>11227</v>
      </c>
      <c r="C4757" s="189" t="s">
        <v>358</v>
      </c>
      <c r="D4757" t="s">
        <v>339</v>
      </c>
      <c r="E4757" t="s">
        <v>340</v>
      </c>
      <c r="F4757" s="189" t="s">
        <v>150</v>
      </c>
      <c r="H4757" s="211"/>
      <c r="I4757" s="211"/>
      <c r="J4757" s="211"/>
      <c r="K4757" s="211"/>
      <c r="L4757" s="211"/>
      <c r="M4757" s="211"/>
      <c r="N4757" s="211"/>
      <c r="O4757" s="211"/>
      <c r="P4757" s="211"/>
    </row>
    <row r="4758" spans="1:16" x14ac:dyDescent="0.25">
      <c r="A4758" s="189" t="s">
        <v>11200</v>
      </c>
      <c r="B4758" s="189" t="s">
        <v>11228</v>
      </c>
      <c r="C4758" s="189" t="s">
        <v>358</v>
      </c>
      <c r="D4758" t="s">
        <v>339</v>
      </c>
      <c r="E4758" t="s">
        <v>340</v>
      </c>
      <c r="F4758" s="189" t="s">
        <v>360</v>
      </c>
      <c r="H4758" s="211"/>
      <c r="I4758" s="211"/>
      <c r="J4758" s="211"/>
      <c r="K4758" s="211"/>
      <c r="L4758" s="211"/>
      <c r="M4758" s="211"/>
      <c r="N4758" s="211"/>
      <c r="O4758" s="211"/>
      <c r="P4758" s="211"/>
    </row>
    <row r="4759" spans="1:16" x14ac:dyDescent="0.25">
      <c r="A4759" s="189" t="s">
        <v>11200</v>
      </c>
      <c r="B4759" s="189" t="s">
        <v>11229</v>
      </c>
      <c r="C4759" s="189" t="s">
        <v>358</v>
      </c>
      <c r="D4759" t="s">
        <v>339</v>
      </c>
      <c r="E4759" t="s">
        <v>340</v>
      </c>
      <c r="F4759" s="189" t="s">
        <v>150</v>
      </c>
      <c r="H4759" s="211"/>
      <c r="I4759" s="211"/>
      <c r="J4759" s="211"/>
      <c r="K4759" s="211"/>
      <c r="L4759" s="211"/>
      <c r="M4759" s="211"/>
      <c r="N4759" s="211"/>
      <c r="O4759" s="211"/>
      <c r="P4759" s="211"/>
    </row>
    <row r="4760" spans="1:16" x14ac:dyDescent="0.25">
      <c r="A4760" s="189" t="s">
        <v>11200</v>
      </c>
      <c r="B4760" s="189" t="s">
        <v>11230</v>
      </c>
      <c r="C4760" s="189" t="s">
        <v>358</v>
      </c>
      <c r="D4760" t="s">
        <v>330</v>
      </c>
      <c r="E4760" t="s">
        <v>561</v>
      </c>
      <c r="F4760" s="189" t="s">
        <v>360</v>
      </c>
      <c r="H4760" s="211"/>
      <c r="I4760" s="211"/>
      <c r="J4760" s="211"/>
      <c r="K4760" s="211"/>
      <c r="L4760" s="211"/>
      <c r="M4760" s="211"/>
      <c r="N4760" s="211"/>
      <c r="O4760" s="211"/>
      <c r="P4760" s="211"/>
    </row>
    <row r="4761" spans="1:16" x14ac:dyDescent="0.25">
      <c r="A4761" s="189" t="s">
        <v>11200</v>
      </c>
      <c r="B4761" s="189" t="s">
        <v>11231</v>
      </c>
      <c r="C4761" s="189" t="s">
        <v>358</v>
      </c>
      <c r="D4761" t="s">
        <v>339</v>
      </c>
      <c r="E4761" t="s">
        <v>340</v>
      </c>
      <c r="F4761" s="189" t="s">
        <v>150</v>
      </c>
      <c r="H4761" s="211"/>
      <c r="I4761" s="211"/>
      <c r="J4761" s="211"/>
      <c r="K4761" s="211"/>
      <c r="L4761" s="211"/>
      <c r="M4761" s="211"/>
      <c r="N4761" s="211"/>
      <c r="O4761" s="211"/>
      <c r="P4761" s="211"/>
    </row>
    <row r="4762" spans="1:16" x14ac:dyDescent="0.25">
      <c r="A4762" s="189" t="s">
        <v>11200</v>
      </c>
      <c r="B4762" s="189" t="s">
        <v>11232</v>
      </c>
      <c r="C4762" s="189" t="s">
        <v>358</v>
      </c>
      <c r="D4762" t="s">
        <v>330</v>
      </c>
      <c r="E4762" t="s">
        <v>331</v>
      </c>
      <c r="F4762" s="189" t="s">
        <v>360</v>
      </c>
      <c r="H4762" s="211"/>
      <c r="I4762" s="211"/>
      <c r="J4762" s="211"/>
      <c r="K4762" s="211"/>
      <c r="L4762" s="211"/>
      <c r="M4762" s="211"/>
      <c r="N4762" s="211"/>
      <c r="O4762" s="211"/>
      <c r="P4762" s="211"/>
    </row>
    <row r="4763" spans="1:16" x14ac:dyDescent="0.25">
      <c r="A4763" s="189" t="s">
        <v>11200</v>
      </c>
      <c r="B4763" s="189" t="s">
        <v>11233</v>
      </c>
      <c r="C4763" s="189" t="s">
        <v>358</v>
      </c>
      <c r="D4763" t="s">
        <v>292</v>
      </c>
      <c r="E4763" t="s">
        <v>350</v>
      </c>
      <c r="F4763" s="189" t="s">
        <v>150</v>
      </c>
      <c r="H4763" s="211"/>
      <c r="I4763" s="211"/>
      <c r="J4763" s="211"/>
      <c r="K4763" s="211"/>
      <c r="L4763" s="211"/>
      <c r="M4763" s="211"/>
      <c r="N4763" s="211"/>
      <c r="O4763" s="211"/>
      <c r="P4763" s="211"/>
    </row>
    <row r="4764" spans="1:16" x14ac:dyDescent="0.25">
      <c r="A4764" s="189" t="s">
        <v>11200</v>
      </c>
      <c r="B4764" s="189" t="s">
        <v>11234</v>
      </c>
      <c r="C4764" s="189" t="s">
        <v>358</v>
      </c>
      <c r="D4764" t="s">
        <v>330</v>
      </c>
      <c r="E4764" t="s">
        <v>561</v>
      </c>
      <c r="F4764" s="189" t="s">
        <v>360</v>
      </c>
      <c r="H4764" s="211"/>
      <c r="I4764" s="211"/>
      <c r="J4764" s="211"/>
      <c r="K4764" s="211"/>
      <c r="L4764" s="211"/>
      <c r="M4764" s="211"/>
      <c r="N4764" s="211"/>
      <c r="O4764" s="211"/>
      <c r="P4764" s="211"/>
    </row>
    <row r="4765" spans="1:16" x14ac:dyDescent="0.25">
      <c r="A4765" s="189" t="s">
        <v>11200</v>
      </c>
      <c r="B4765" s="189" t="s">
        <v>11235</v>
      </c>
      <c r="C4765" s="189" t="s">
        <v>358</v>
      </c>
      <c r="D4765" t="s">
        <v>295</v>
      </c>
      <c r="E4765" t="s">
        <v>532</v>
      </c>
      <c r="F4765" s="189" t="s">
        <v>150</v>
      </c>
      <c r="H4765" s="211"/>
      <c r="I4765" s="211"/>
      <c r="J4765" s="211"/>
      <c r="K4765" s="211"/>
      <c r="L4765" s="211"/>
      <c r="M4765" s="211"/>
      <c r="N4765" s="211"/>
      <c r="O4765" s="211"/>
      <c r="P4765" s="211"/>
    </row>
    <row r="4766" spans="1:16" x14ac:dyDescent="0.25">
      <c r="A4766" s="189" t="s">
        <v>11200</v>
      </c>
      <c r="B4766" s="189" t="s">
        <v>11236</v>
      </c>
      <c r="C4766" s="189" t="s">
        <v>358</v>
      </c>
      <c r="D4766" t="s">
        <v>345</v>
      </c>
      <c r="E4766" t="s">
        <v>346</v>
      </c>
      <c r="F4766" s="189" t="s">
        <v>150</v>
      </c>
      <c r="H4766" s="211"/>
      <c r="I4766" s="211"/>
      <c r="J4766" s="211"/>
      <c r="K4766" s="211"/>
      <c r="L4766" s="211"/>
      <c r="M4766" s="211"/>
      <c r="N4766" s="211"/>
      <c r="O4766" s="211"/>
      <c r="P4766" s="211"/>
    </row>
    <row r="4767" spans="1:16" x14ac:dyDescent="0.25">
      <c r="A4767" s="189" t="s">
        <v>11200</v>
      </c>
      <c r="B4767" s="189" t="s">
        <v>11237</v>
      </c>
      <c r="C4767" s="189" t="s">
        <v>358</v>
      </c>
      <c r="D4767" t="s">
        <v>339</v>
      </c>
      <c r="E4767" t="s">
        <v>340</v>
      </c>
      <c r="F4767" s="189" t="s">
        <v>150</v>
      </c>
      <c r="H4767" s="211"/>
      <c r="I4767" s="211"/>
      <c r="J4767" s="211"/>
      <c r="K4767" s="211"/>
      <c r="L4767" s="211"/>
      <c r="M4767" s="211"/>
      <c r="N4767" s="211"/>
      <c r="O4767" s="211"/>
      <c r="P4767" s="211"/>
    </row>
    <row r="4768" spans="1:16" x14ac:dyDescent="0.25">
      <c r="A4768" s="189" t="s">
        <v>11200</v>
      </c>
      <c r="B4768" s="189" t="s">
        <v>11238</v>
      </c>
      <c r="C4768" s="189" t="s">
        <v>358</v>
      </c>
      <c r="D4768" t="s">
        <v>339</v>
      </c>
      <c r="E4768" t="s">
        <v>340</v>
      </c>
      <c r="F4768" s="189" t="s">
        <v>150</v>
      </c>
      <c r="H4768" s="211"/>
      <c r="I4768" s="211"/>
      <c r="J4768" s="211"/>
      <c r="K4768" s="211"/>
      <c r="L4768" s="211"/>
      <c r="M4768" s="211"/>
      <c r="N4768" s="211"/>
      <c r="O4768" s="211"/>
      <c r="P4768" s="211"/>
    </row>
    <row r="4769" spans="1:16" x14ac:dyDescent="0.25">
      <c r="A4769" s="189" t="s">
        <v>11200</v>
      </c>
      <c r="B4769" s="189" t="s">
        <v>11239</v>
      </c>
      <c r="C4769" s="189" t="s">
        <v>358</v>
      </c>
      <c r="D4769" t="s">
        <v>345</v>
      </c>
      <c r="E4769" t="s">
        <v>346</v>
      </c>
      <c r="F4769" s="189" t="s">
        <v>150</v>
      </c>
      <c r="H4769" s="211"/>
      <c r="I4769" s="211"/>
      <c r="J4769" s="211"/>
      <c r="K4769" s="211"/>
      <c r="L4769" s="211"/>
      <c r="M4769" s="211"/>
      <c r="N4769" s="211"/>
      <c r="O4769" s="211"/>
      <c r="P4769" s="211"/>
    </row>
    <row r="4770" spans="1:16" x14ac:dyDescent="0.25">
      <c r="A4770" s="189" t="s">
        <v>11200</v>
      </c>
      <c r="B4770" s="189" t="s">
        <v>11240</v>
      </c>
      <c r="C4770" s="189" t="s">
        <v>358</v>
      </c>
      <c r="D4770" t="s">
        <v>339</v>
      </c>
      <c r="E4770" t="s">
        <v>340</v>
      </c>
      <c r="F4770" s="189" t="s">
        <v>150</v>
      </c>
      <c r="H4770" s="211"/>
      <c r="I4770" s="211"/>
      <c r="J4770" s="211"/>
      <c r="K4770" s="211"/>
      <c r="L4770" s="211"/>
      <c r="M4770" s="211"/>
      <c r="N4770" s="211"/>
      <c r="O4770" s="211"/>
      <c r="P4770" s="211"/>
    </row>
    <row r="4771" spans="1:16" x14ac:dyDescent="0.25">
      <c r="A4771" s="189" t="s">
        <v>11200</v>
      </c>
      <c r="B4771" s="189" t="s">
        <v>11241</v>
      </c>
      <c r="C4771" s="189" t="s">
        <v>358</v>
      </c>
      <c r="D4771" t="s">
        <v>328</v>
      </c>
      <c r="E4771" t="s">
        <v>329</v>
      </c>
      <c r="F4771" s="189" t="s">
        <v>360</v>
      </c>
      <c r="H4771" s="211"/>
      <c r="I4771" s="211"/>
      <c r="J4771" s="211"/>
      <c r="K4771" s="211"/>
      <c r="L4771" s="211"/>
      <c r="M4771" s="211"/>
      <c r="N4771" s="211"/>
      <c r="O4771" s="211"/>
      <c r="P4771" s="211"/>
    </row>
    <row r="4772" spans="1:16" x14ac:dyDescent="0.25">
      <c r="A4772" s="189" t="s">
        <v>11200</v>
      </c>
      <c r="B4772" s="189" t="s">
        <v>11242</v>
      </c>
      <c r="C4772" s="189" t="s">
        <v>358</v>
      </c>
      <c r="D4772" t="s">
        <v>295</v>
      </c>
      <c r="E4772" t="s">
        <v>532</v>
      </c>
      <c r="F4772" s="189" t="s">
        <v>150</v>
      </c>
      <c r="H4772" s="211"/>
      <c r="I4772" s="211"/>
      <c r="J4772" s="211"/>
      <c r="K4772" s="211"/>
      <c r="L4772" s="211"/>
      <c r="M4772" s="211"/>
      <c r="N4772" s="211"/>
      <c r="O4772" s="211"/>
      <c r="P4772" s="211"/>
    </row>
    <row r="4773" spans="1:16" x14ac:dyDescent="0.25">
      <c r="A4773" s="189" t="s">
        <v>11200</v>
      </c>
      <c r="B4773" s="189" t="s">
        <v>11243</v>
      </c>
      <c r="C4773" s="189" t="s">
        <v>358</v>
      </c>
      <c r="D4773" t="s">
        <v>339</v>
      </c>
      <c r="E4773" t="s">
        <v>340</v>
      </c>
      <c r="F4773" s="189" t="s">
        <v>150</v>
      </c>
      <c r="H4773" s="211"/>
      <c r="I4773" s="211"/>
      <c r="J4773" s="211"/>
      <c r="K4773" s="211"/>
      <c r="L4773" s="211"/>
      <c r="M4773" s="211"/>
      <c r="N4773" s="211"/>
      <c r="O4773" s="211"/>
      <c r="P4773" s="211"/>
    </row>
    <row r="4774" spans="1:16" x14ac:dyDescent="0.25">
      <c r="A4774" s="189" t="s">
        <v>11200</v>
      </c>
      <c r="B4774" s="189" t="s">
        <v>11244</v>
      </c>
      <c r="C4774" s="189" t="s">
        <v>358</v>
      </c>
      <c r="D4774" t="s">
        <v>339</v>
      </c>
      <c r="E4774" t="s">
        <v>340</v>
      </c>
      <c r="F4774" s="189" t="s">
        <v>150</v>
      </c>
      <c r="H4774" s="211"/>
      <c r="I4774" s="211"/>
      <c r="J4774" s="211"/>
      <c r="K4774" s="211"/>
      <c r="L4774" s="211"/>
      <c r="M4774" s="211"/>
      <c r="N4774" s="211"/>
      <c r="O4774" s="211"/>
      <c r="P4774" s="211"/>
    </row>
    <row r="4775" spans="1:16" x14ac:dyDescent="0.25">
      <c r="A4775" s="189" t="s">
        <v>11200</v>
      </c>
      <c r="B4775" s="189" t="s">
        <v>11245</v>
      </c>
      <c r="C4775" s="189" t="s">
        <v>358</v>
      </c>
      <c r="D4775" t="s">
        <v>343</v>
      </c>
      <c r="E4775" t="s">
        <v>6106</v>
      </c>
      <c r="F4775" s="189" t="s">
        <v>360</v>
      </c>
      <c r="H4775" s="211"/>
      <c r="I4775" s="211"/>
      <c r="J4775" s="211"/>
      <c r="K4775" s="211"/>
      <c r="L4775" s="211"/>
      <c r="M4775" s="211"/>
      <c r="N4775" s="211"/>
      <c r="O4775" s="211"/>
      <c r="P4775" s="211"/>
    </row>
    <row r="4776" spans="1:16" x14ac:dyDescent="0.25">
      <c r="A4776" s="189" t="s">
        <v>11200</v>
      </c>
      <c r="B4776" s="189" t="s">
        <v>11246</v>
      </c>
      <c r="C4776" s="189" t="s">
        <v>358</v>
      </c>
      <c r="D4776" t="s">
        <v>337</v>
      </c>
      <c r="E4776" t="s">
        <v>338</v>
      </c>
      <c r="F4776" s="189" t="s">
        <v>150</v>
      </c>
      <c r="H4776" s="211"/>
      <c r="I4776" s="211"/>
      <c r="J4776" s="211"/>
      <c r="K4776" s="211"/>
      <c r="L4776" s="211"/>
      <c r="M4776" s="211"/>
      <c r="N4776" s="211"/>
      <c r="O4776" s="211"/>
      <c r="P4776" s="211"/>
    </row>
    <row r="4777" spans="1:16" x14ac:dyDescent="0.25">
      <c r="A4777" s="189" t="s">
        <v>11200</v>
      </c>
      <c r="B4777" s="189" t="s">
        <v>11247</v>
      </c>
      <c r="C4777" s="189" t="s">
        <v>358</v>
      </c>
      <c r="D4777" t="s">
        <v>343</v>
      </c>
      <c r="E4777" t="s">
        <v>6106</v>
      </c>
      <c r="F4777" s="189" t="s">
        <v>150</v>
      </c>
      <c r="H4777" s="211"/>
      <c r="I4777" s="211"/>
      <c r="J4777" s="211"/>
      <c r="K4777" s="211"/>
      <c r="L4777" s="211"/>
      <c r="M4777" s="211"/>
      <c r="N4777" s="211"/>
      <c r="O4777" s="211"/>
      <c r="P4777" s="211"/>
    </row>
    <row r="4778" spans="1:16" x14ac:dyDescent="0.25">
      <c r="A4778" s="189" t="s">
        <v>11200</v>
      </c>
      <c r="B4778" s="189" t="s">
        <v>11248</v>
      </c>
      <c r="C4778" s="189" t="s">
        <v>358</v>
      </c>
      <c r="D4778" t="s">
        <v>301</v>
      </c>
      <c r="E4778" t="s">
        <v>344</v>
      </c>
      <c r="F4778" s="189" t="s">
        <v>150</v>
      </c>
      <c r="H4778" s="211"/>
      <c r="I4778" s="211"/>
      <c r="J4778" s="211"/>
      <c r="K4778" s="211"/>
      <c r="L4778" s="211"/>
      <c r="M4778" s="211"/>
      <c r="N4778" s="211"/>
      <c r="O4778" s="211"/>
      <c r="P4778" s="211"/>
    </row>
    <row r="4779" spans="1:16" x14ac:dyDescent="0.25">
      <c r="A4779" s="189" t="s">
        <v>11200</v>
      </c>
      <c r="B4779" s="189" t="s">
        <v>11249</v>
      </c>
      <c r="C4779" s="189" t="s">
        <v>358</v>
      </c>
      <c r="D4779" t="s">
        <v>343</v>
      </c>
      <c r="E4779" t="s">
        <v>6106</v>
      </c>
      <c r="F4779" s="189" t="s">
        <v>150</v>
      </c>
      <c r="H4779" s="211"/>
      <c r="I4779" s="211"/>
      <c r="J4779" s="211"/>
      <c r="K4779" s="211"/>
      <c r="L4779" s="211"/>
      <c r="M4779" s="211"/>
      <c r="N4779" s="211"/>
      <c r="O4779" s="211"/>
      <c r="P4779" s="211"/>
    </row>
    <row r="4780" spans="1:16" x14ac:dyDescent="0.25">
      <c r="A4780" s="189" t="s">
        <v>11200</v>
      </c>
      <c r="B4780" s="189" t="s">
        <v>11250</v>
      </c>
      <c r="C4780" s="189" t="s">
        <v>358</v>
      </c>
      <c r="D4780" t="s">
        <v>301</v>
      </c>
      <c r="E4780" t="s">
        <v>344</v>
      </c>
      <c r="F4780" s="189" t="s">
        <v>360</v>
      </c>
      <c r="H4780" s="211"/>
      <c r="I4780" s="211"/>
      <c r="J4780" s="211"/>
      <c r="K4780" s="211"/>
      <c r="L4780" s="211"/>
      <c r="M4780" s="211"/>
      <c r="N4780" s="211"/>
      <c r="O4780" s="211"/>
      <c r="P4780" s="211"/>
    </row>
    <row r="4781" spans="1:16" x14ac:dyDescent="0.25">
      <c r="A4781" s="189" t="s">
        <v>11200</v>
      </c>
      <c r="B4781" s="189" t="s">
        <v>11251</v>
      </c>
      <c r="C4781" s="189" t="s">
        <v>358</v>
      </c>
      <c r="D4781" t="s">
        <v>301</v>
      </c>
      <c r="E4781" t="s">
        <v>344</v>
      </c>
      <c r="F4781" s="189" t="s">
        <v>360</v>
      </c>
      <c r="H4781" s="211"/>
      <c r="I4781" s="211"/>
      <c r="J4781" s="211"/>
      <c r="K4781" s="211"/>
      <c r="L4781" s="211"/>
      <c r="M4781" s="211"/>
      <c r="N4781" s="211"/>
      <c r="O4781" s="211"/>
      <c r="P4781" s="211"/>
    </row>
    <row r="4782" spans="1:16" x14ac:dyDescent="0.25">
      <c r="A4782" s="189" t="s">
        <v>11200</v>
      </c>
      <c r="B4782" s="189" t="s">
        <v>11252</v>
      </c>
      <c r="C4782" s="189" t="s">
        <v>358</v>
      </c>
      <c r="D4782" t="s">
        <v>296</v>
      </c>
      <c r="E4782" t="s">
        <v>336</v>
      </c>
      <c r="F4782" s="189" t="s">
        <v>150</v>
      </c>
      <c r="H4782" s="211"/>
      <c r="I4782" s="211"/>
      <c r="J4782" s="211"/>
      <c r="K4782" s="211"/>
      <c r="L4782" s="211"/>
      <c r="M4782" s="211"/>
      <c r="N4782" s="211"/>
      <c r="O4782" s="211"/>
      <c r="P4782" s="211"/>
    </row>
    <row r="4783" spans="1:16" x14ac:dyDescent="0.25">
      <c r="A4783" s="189" t="s">
        <v>11200</v>
      </c>
      <c r="B4783" s="189" t="s">
        <v>11253</v>
      </c>
      <c r="C4783" s="189" t="s">
        <v>358</v>
      </c>
      <c r="D4783" t="s">
        <v>301</v>
      </c>
      <c r="E4783" t="s">
        <v>344</v>
      </c>
      <c r="F4783" s="189" t="s">
        <v>150</v>
      </c>
      <c r="H4783" s="211"/>
      <c r="I4783" s="211"/>
      <c r="J4783" s="211"/>
      <c r="K4783" s="211"/>
      <c r="L4783" s="211"/>
      <c r="M4783" s="211"/>
      <c r="N4783" s="211"/>
      <c r="O4783" s="211"/>
      <c r="P4783" s="211"/>
    </row>
    <row r="4784" spans="1:16" x14ac:dyDescent="0.25">
      <c r="A4784" s="189" t="s">
        <v>11200</v>
      </c>
      <c r="B4784" s="189" t="s">
        <v>11254</v>
      </c>
      <c r="C4784" s="189" t="s">
        <v>358</v>
      </c>
      <c r="D4784" t="s">
        <v>296</v>
      </c>
      <c r="E4784" t="s">
        <v>336</v>
      </c>
      <c r="F4784" s="189" t="s">
        <v>150</v>
      </c>
      <c r="H4784" s="211"/>
      <c r="I4784" s="211"/>
      <c r="J4784" s="211"/>
      <c r="K4784" s="211"/>
      <c r="L4784" s="211"/>
      <c r="M4784" s="211"/>
      <c r="N4784" s="211"/>
      <c r="O4784" s="211"/>
      <c r="P4784" s="211"/>
    </row>
    <row r="4785" spans="1:16" x14ac:dyDescent="0.25">
      <c r="A4785" s="189" t="s">
        <v>11200</v>
      </c>
      <c r="B4785" s="189" t="s">
        <v>11255</v>
      </c>
      <c r="C4785" s="189" t="s">
        <v>358</v>
      </c>
      <c r="D4785" t="s">
        <v>296</v>
      </c>
      <c r="E4785" t="s">
        <v>336</v>
      </c>
      <c r="F4785" s="189" t="s">
        <v>150</v>
      </c>
      <c r="H4785" s="211"/>
      <c r="I4785" s="211"/>
      <c r="J4785" s="211"/>
      <c r="K4785" s="211"/>
      <c r="L4785" s="211"/>
      <c r="M4785" s="211"/>
      <c r="N4785" s="211"/>
      <c r="O4785" s="211"/>
      <c r="P4785" s="211"/>
    </row>
    <row r="4786" spans="1:16" x14ac:dyDescent="0.25">
      <c r="A4786" s="189" t="s">
        <v>11200</v>
      </c>
      <c r="B4786" s="189" t="s">
        <v>11256</v>
      </c>
      <c r="C4786" s="189" t="s">
        <v>358</v>
      </c>
      <c r="D4786" t="s">
        <v>296</v>
      </c>
      <c r="E4786" t="s">
        <v>336</v>
      </c>
      <c r="F4786" s="189" t="s">
        <v>360</v>
      </c>
      <c r="H4786" s="211"/>
      <c r="I4786" s="211"/>
      <c r="J4786" s="211"/>
      <c r="K4786" s="211"/>
      <c r="L4786" s="211"/>
      <c r="M4786" s="211"/>
      <c r="N4786" s="211"/>
      <c r="O4786" s="211"/>
      <c r="P4786" s="211"/>
    </row>
    <row r="4787" spans="1:16" x14ac:dyDescent="0.25">
      <c r="A4787" s="189" t="s">
        <v>11200</v>
      </c>
      <c r="B4787" s="189" t="s">
        <v>11257</v>
      </c>
      <c r="C4787" s="189" t="s">
        <v>358</v>
      </c>
      <c r="D4787" t="s">
        <v>301</v>
      </c>
      <c r="E4787" t="s">
        <v>344</v>
      </c>
      <c r="F4787" s="189" t="s">
        <v>360</v>
      </c>
      <c r="H4787" s="211"/>
      <c r="I4787" s="211"/>
      <c r="J4787" s="211"/>
      <c r="K4787" s="211"/>
      <c r="L4787" s="211"/>
      <c r="M4787" s="211"/>
      <c r="N4787" s="211"/>
      <c r="O4787" s="211"/>
      <c r="P4787" s="211"/>
    </row>
    <row r="4788" spans="1:16" x14ac:dyDescent="0.25">
      <c r="A4788" s="189" t="s">
        <v>11200</v>
      </c>
      <c r="B4788" s="189" t="s">
        <v>11258</v>
      </c>
      <c r="C4788" s="189" t="s">
        <v>358</v>
      </c>
      <c r="D4788" t="s">
        <v>343</v>
      </c>
      <c r="E4788" t="s">
        <v>6106</v>
      </c>
      <c r="F4788" s="189" t="s">
        <v>150</v>
      </c>
      <c r="H4788" s="211"/>
      <c r="I4788" s="211"/>
      <c r="J4788" s="211"/>
      <c r="K4788" s="211"/>
      <c r="L4788" s="211"/>
      <c r="M4788" s="211"/>
      <c r="N4788" s="211"/>
      <c r="O4788" s="211"/>
      <c r="P4788" s="211"/>
    </row>
    <row r="4789" spans="1:16" x14ac:dyDescent="0.25">
      <c r="A4789" s="189" t="s">
        <v>11200</v>
      </c>
      <c r="B4789" s="189" t="s">
        <v>11259</v>
      </c>
      <c r="C4789" s="189" t="s">
        <v>358</v>
      </c>
      <c r="D4789" t="s">
        <v>343</v>
      </c>
      <c r="E4789" t="s">
        <v>375</v>
      </c>
      <c r="F4789" s="189" t="s">
        <v>150</v>
      </c>
      <c r="H4789" s="211"/>
      <c r="I4789" s="211"/>
      <c r="J4789" s="211"/>
      <c r="K4789" s="211"/>
      <c r="L4789" s="211"/>
      <c r="M4789" s="211"/>
      <c r="N4789" s="211"/>
      <c r="O4789" s="211"/>
      <c r="P4789" s="211"/>
    </row>
    <row r="4790" spans="1:16" x14ac:dyDescent="0.25">
      <c r="A4790" s="189" t="s">
        <v>11200</v>
      </c>
      <c r="B4790" s="189" t="s">
        <v>11260</v>
      </c>
      <c r="C4790" s="189" t="s">
        <v>358</v>
      </c>
      <c r="D4790" t="s">
        <v>296</v>
      </c>
      <c r="E4790" t="s">
        <v>336</v>
      </c>
      <c r="F4790" s="189" t="s">
        <v>150</v>
      </c>
      <c r="H4790" s="211"/>
      <c r="I4790" s="211"/>
      <c r="J4790" s="211"/>
      <c r="K4790" s="211"/>
      <c r="L4790" s="211"/>
      <c r="M4790" s="211"/>
      <c r="N4790" s="211"/>
      <c r="O4790" s="211"/>
      <c r="P4790" s="211"/>
    </row>
    <row r="4791" spans="1:16" x14ac:dyDescent="0.25">
      <c r="A4791" s="189" t="s">
        <v>11200</v>
      </c>
      <c r="B4791" s="189" t="s">
        <v>11261</v>
      </c>
      <c r="C4791" s="189" t="s">
        <v>358</v>
      </c>
      <c r="D4791" t="s">
        <v>296</v>
      </c>
      <c r="E4791" t="s">
        <v>336</v>
      </c>
      <c r="F4791" s="189" t="s">
        <v>360</v>
      </c>
      <c r="H4791" s="211"/>
      <c r="I4791" s="211"/>
      <c r="J4791" s="211"/>
      <c r="K4791" s="211"/>
      <c r="L4791" s="211"/>
      <c r="M4791" s="211"/>
      <c r="N4791" s="211"/>
      <c r="O4791" s="211"/>
      <c r="P4791" s="211"/>
    </row>
    <row r="4792" spans="1:16" x14ac:dyDescent="0.25">
      <c r="A4792" s="189" t="s">
        <v>11200</v>
      </c>
      <c r="B4792" s="189" t="s">
        <v>11262</v>
      </c>
      <c r="C4792" s="189" t="s">
        <v>358</v>
      </c>
      <c r="D4792" t="s">
        <v>292</v>
      </c>
      <c r="E4792" t="s">
        <v>293</v>
      </c>
      <c r="F4792" s="189" t="s">
        <v>360</v>
      </c>
      <c r="H4792" s="211"/>
      <c r="I4792" s="211"/>
      <c r="J4792" s="211"/>
      <c r="K4792" s="211"/>
      <c r="L4792" s="211"/>
      <c r="M4792" s="211"/>
      <c r="N4792" s="211"/>
      <c r="O4792" s="211"/>
      <c r="P4792" s="211"/>
    </row>
    <row r="4793" spans="1:16" x14ac:dyDescent="0.25">
      <c r="A4793" s="189" t="s">
        <v>11200</v>
      </c>
      <c r="B4793" s="189" t="s">
        <v>11263</v>
      </c>
      <c r="C4793" s="189" t="s">
        <v>358</v>
      </c>
      <c r="D4793" t="s">
        <v>301</v>
      </c>
      <c r="E4793" t="s">
        <v>344</v>
      </c>
      <c r="F4793" s="189" t="s">
        <v>360</v>
      </c>
      <c r="H4793" s="211"/>
      <c r="I4793" s="211"/>
      <c r="J4793" s="211"/>
      <c r="K4793" s="211"/>
      <c r="L4793" s="211"/>
      <c r="M4793" s="211"/>
      <c r="N4793" s="211"/>
      <c r="O4793" s="211"/>
      <c r="P4793" s="211"/>
    </row>
    <row r="4794" spans="1:16" x14ac:dyDescent="0.25">
      <c r="A4794" s="189" t="s">
        <v>11200</v>
      </c>
      <c r="B4794" s="189" t="s">
        <v>11264</v>
      </c>
      <c r="C4794" s="189" t="s">
        <v>358</v>
      </c>
      <c r="D4794" t="s">
        <v>301</v>
      </c>
      <c r="E4794" t="s">
        <v>344</v>
      </c>
      <c r="F4794" s="189" t="s">
        <v>150</v>
      </c>
      <c r="H4794" s="211"/>
      <c r="I4794" s="211"/>
      <c r="J4794" s="211"/>
      <c r="K4794" s="211"/>
      <c r="L4794" s="211"/>
      <c r="M4794" s="211"/>
      <c r="N4794" s="211"/>
      <c r="O4794" s="211"/>
      <c r="P4794" s="211"/>
    </row>
    <row r="4795" spans="1:16" x14ac:dyDescent="0.25">
      <c r="A4795" s="189" t="s">
        <v>11200</v>
      </c>
      <c r="B4795" s="189" t="s">
        <v>11265</v>
      </c>
      <c r="C4795" s="189" t="s">
        <v>358</v>
      </c>
      <c r="D4795" t="s">
        <v>301</v>
      </c>
      <c r="E4795" t="s">
        <v>344</v>
      </c>
      <c r="F4795" s="189" t="s">
        <v>360</v>
      </c>
      <c r="H4795" s="211"/>
      <c r="I4795" s="211"/>
      <c r="J4795" s="211"/>
      <c r="K4795" s="211"/>
      <c r="L4795" s="211"/>
      <c r="M4795" s="211"/>
      <c r="N4795" s="211"/>
      <c r="O4795" s="211"/>
      <c r="P4795" s="211"/>
    </row>
    <row r="4796" spans="1:16" x14ac:dyDescent="0.25">
      <c r="A4796" s="189" t="s">
        <v>11200</v>
      </c>
      <c r="B4796" s="189" t="s">
        <v>11266</v>
      </c>
      <c r="C4796" s="189" t="s">
        <v>358</v>
      </c>
      <c r="D4796" t="s">
        <v>339</v>
      </c>
      <c r="E4796" t="s">
        <v>340</v>
      </c>
      <c r="F4796" s="189" t="s">
        <v>360</v>
      </c>
      <c r="H4796" s="211"/>
      <c r="I4796" s="211"/>
      <c r="J4796" s="211"/>
      <c r="K4796" s="211"/>
      <c r="L4796" s="211"/>
      <c r="M4796" s="211"/>
      <c r="N4796" s="211"/>
      <c r="O4796" s="211"/>
      <c r="P4796" s="211"/>
    </row>
    <row r="4797" spans="1:16" x14ac:dyDescent="0.25">
      <c r="A4797" s="189" t="s">
        <v>11200</v>
      </c>
      <c r="B4797" s="189" t="s">
        <v>11267</v>
      </c>
      <c r="C4797" s="189" t="s">
        <v>358</v>
      </c>
      <c r="D4797" t="s">
        <v>328</v>
      </c>
      <c r="E4797" t="s">
        <v>329</v>
      </c>
      <c r="F4797" s="189" t="s">
        <v>360</v>
      </c>
      <c r="H4797" s="211"/>
      <c r="I4797" s="211"/>
      <c r="J4797" s="211"/>
      <c r="K4797" s="211"/>
      <c r="L4797" s="211"/>
      <c r="M4797" s="211"/>
      <c r="N4797" s="211"/>
      <c r="O4797" s="211"/>
      <c r="P4797" s="211"/>
    </row>
    <row r="4798" spans="1:16" x14ac:dyDescent="0.25">
      <c r="A4798" s="189" t="s">
        <v>11200</v>
      </c>
      <c r="B4798" s="189" t="s">
        <v>11268</v>
      </c>
      <c r="C4798" s="189" t="s">
        <v>358</v>
      </c>
      <c r="D4798" t="s">
        <v>301</v>
      </c>
      <c r="E4798" t="s">
        <v>344</v>
      </c>
      <c r="F4798" s="189" t="s">
        <v>360</v>
      </c>
      <c r="H4798" s="211"/>
      <c r="I4798" s="211"/>
      <c r="J4798" s="211"/>
      <c r="K4798" s="211"/>
      <c r="L4798" s="211"/>
      <c r="M4798" s="211"/>
      <c r="N4798" s="211"/>
      <c r="O4798" s="211"/>
      <c r="P4798" s="211"/>
    </row>
    <row r="4799" spans="1:16" x14ac:dyDescent="0.25">
      <c r="A4799" s="189" t="s">
        <v>11200</v>
      </c>
      <c r="B4799" s="189" t="s">
        <v>11269</v>
      </c>
      <c r="C4799" s="189" t="s">
        <v>358</v>
      </c>
      <c r="D4799" t="s">
        <v>301</v>
      </c>
      <c r="E4799" t="s">
        <v>344</v>
      </c>
      <c r="F4799" s="189" t="s">
        <v>360</v>
      </c>
      <c r="H4799" s="211"/>
      <c r="I4799" s="211"/>
      <c r="J4799" s="211"/>
      <c r="K4799" s="211"/>
      <c r="L4799" s="211"/>
      <c r="M4799" s="211"/>
      <c r="N4799" s="211"/>
      <c r="O4799" s="211"/>
      <c r="P4799" s="211"/>
    </row>
    <row r="4800" spans="1:16" x14ac:dyDescent="0.25">
      <c r="A4800" s="189" t="s">
        <v>11200</v>
      </c>
      <c r="B4800" s="189" t="s">
        <v>11270</v>
      </c>
      <c r="C4800" s="189" t="s">
        <v>358</v>
      </c>
      <c r="D4800" t="s">
        <v>296</v>
      </c>
      <c r="E4800" t="s">
        <v>336</v>
      </c>
      <c r="F4800" s="189" t="s">
        <v>360</v>
      </c>
      <c r="H4800" s="211"/>
      <c r="I4800" s="211"/>
      <c r="J4800" s="211"/>
      <c r="K4800" s="211"/>
      <c r="L4800" s="211"/>
      <c r="M4800" s="211"/>
      <c r="N4800" s="211"/>
      <c r="O4800" s="211"/>
      <c r="P4800" s="211"/>
    </row>
    <row r="4801" spans="1:16" x14ac:dyDescent="0.25">
      <c r="A4801" s="189" t="s">
        <v>11200</v>
      </c>
      <c r="B4801" s="189" t="s">
        <v>11271</v>
      </c>
      <c r="C4801" s="189" t="s">
        <v>358</v>
      </c>
      <c r="D4801" t="s">
        <v>301</v>
      </c>
      <c r="E4801" t="s">
        <v>344</v>
      </c>
      <c r="F4801" s="189" t="s">
        <v>360</v>
      </c>
      <c r="H4801" s="211"/>
      <c r="I4801" s="211"/>
      <c r="J4801" s="211"/>
      <c r="K4801" s="211"/>
      <c r="L4801" s="211"/>
      <c r="M4801" s="211"/>
      <c r="N4801" s="211"/>
      <c r="O4801" s="211"/>
      <c r="P4801" s="211"/>
    </row>
    <row r="4802" spans="1:16" x14ac:dyDescent="0.25">
      <c r="A4802" s="189" t="s">
        <v>11200</v>
      </c>
      <c r="B4802" s="189" t="s">
        <v>11272</v>
      </c>
      <c r="C4802" s="189" t="s">
        <v>358</v>
      </c>
      <c r="D4802" t="s">
        <v>328</v>
      </c>
      <c r="E4802" t="s">
        <v>329</v>
      </c>
      <c r="F4802" s="189" t="s">
        <v>150</v>
      </c>
      <c r="H4802" s="211"/>
      <c r="I4802" s="211"/>
      <c r="J4802" s="211"/>
      <c r="K4802" s="211"/>
      <c r="L4802" s="211"/>
      <c r="M4802" s="211"/>
      <c r="N4802" s="211"/>
      <c r="O4802" s="211"/>
      <c r="P4802" s="211"/>
    </row>
    <row r="4803" spans="1:16" x14ac:dyDescent="0.25">
      <c r="A4803" s="189" t="s">
        <v>11200</v>
      </c>
      <c r="B4803" s="189" t="s">
        <v>11273</v>
      </c>
      <c r="C4803" s="189" t="s">
        <v>358</v>
      </c>
      <c r="D4803" t="s">
        <v>296</v>
      </c>
      <c r="E4803" t="s">
        <v>336</v>
      </c>
      <c r="F4803" s="189" t="s">
        <v>360</v>
      </c>
      <c r="H4803" s="211"/>
      <c r="I4803" s="211"/>
      <c r="J4803" s="211"/>
      <c r="K4803" s="211"/>
      <c r="L4803" s="211"/>
      <c r="M4803" s="211"/>
      <c r="N4803" s="211"/>
      <c r="O4803" s="211"/>
      <c r="P4803" s="211"/>
    </row>
    <row r="4804" spans="1:16" x14ac:dyDescent="0.25">
      <c r="A4804" s="189" t="s">
        <v>11200</v>
      </c>
      <c r="B4804" s="189" t="s">
        <v>11274</v>
      </c>
      <c r="C4804" s="189" t="s">
        <v>358</v>
      </c>
      <c r="D4804" t="s">
        <v>296</v>
      </c>
      <c r="E4804" t="s">
        <v>336</v>
      </c>
      <c r="F4804" s="189" t="s">
        <v>150</v>
      </c>
      <c r="H4804" s="211"/>
      <c r="I4804" s="211"/>
      <c r="J4804" s="211"/>
      <c r="K4804" s="211"/>
      <c r="L4804" s="211"/>
      <c r="M4804" s="211"/>
      <c r="N4804" s="211"/>
      <c r="O4804" s="211"/>
      <c r="P4804" s="211"/>
    </row>
    <row r="4805" spans="1:16" x14ac:dyDescent="0.25">
      <c r="A4805" s="189" t="s">
        <v>11200</v>
      </c>
      <c r="B4805" s="189" t="s">
        <v>11275</v>
      </c>
      <c r="C4805" s="189" t="s">
        <v>358</v>
      </c>
      <c r="D4805" t="s">
        <v>296</v>
      </c>
      <c r="E4805" t="s">
        <v>336</v>
      </c>
      <c r="F4805" s="189" t="s">
        <v>360</v>
      </c>
      <c r="H4805" s="211"/>
      <c r="I4805" s="211"/>
      <c r="J4805" s="211"/>
      <c r="K4805" s="211"/>
      <c r="L4805" s="211"/>
      <c r="M4805" s="211"/>
      <c r="N4805" s="211"/>
      <c r="O4805" s="211"/>
      <c r="P4805" s="211"/>
    </row>
    <row r="4806" spans="1:16" x14ac:dyDescent="0.25">
      <c r="A4806" s="189" t="s">
        <v>11200</v>
      </c>
      <c r="B4806" s="189" t="s">
        <v>11276</v>
      </c>
      <c r="C4806" s="189" t="s">
        <v>358</v>
      </c>
      <c r="D4806" t="s">
        <v>296</v>
      </c>
      <c r="E4806" t="s">
        <v>336</v>
      </c>
      <c r="F4806" s="189" t="s">
        <v>150</v>
      </c>
      <c r="H4806" s="211"/>
      <c r="I4806" s="211"/>
      <c r="J4806" s="211"/>
      <c r="K4806" s="211"/>
      <c r="L4806" s="211"/>
      <c r="M4806" s="211"/>
      <c r="N4806" s="211"/>
      <c r="O4806" s="211"/>
      <c r="P4806" s="211"/>
    </row>
    <row r="4807" spans="1:16" x14ac:dyDescent="0.25">
      <c r="A4807" s="189" t="s">
        <v>11200</v>
      </c>
      <c r="B4807" s="189" t="s">
        <v>11277</v>
      </c>
      <c r="C4807" s="189" t="s">
        <v>358</v>
      </c>
      <c r="D4807" t="s">
        <v>296</v>
      </c>
      <c r="E4807" t="s">
        <v>336</v>
      </c>
      <c r="F4807" s="189" t="s">
        <v>360</v>
      </c>
      <c r="H4807" s="211"/>
      <c r="I4807" s="211"/>
      <c r="J4807" s="211"/>
      <c r="K4807" s="211"/>
      <c r="L4807" s="211"/>
      <c r="M4807" s="211"/>
      <c r="N4807" s="211"/>
      <c r="O4807" s="211"/>
      <c r="P4807" s="211"/>
    </row>
    <row r="4808" spans="1:16" x14ac:dyDescent="0.25">
      <c r="A4808" s="189" t="s">
        <v>11200</v>
      </c>
      <c r="B4808" s="189" t="s">
        <v>11278</v>
      </c>
      <c r="C4808" s="189" t="s">
        <v>358</v>
      </c>
      <c r="D4808" t="s">
        <v>301</v>
      </c>
      <c r="E4808" t="s">
        <v>344</v>
      </c>
      <c r="F4808" s="189" t="s">
        <v>360</v>
      </c>
      <c r="H4808" s="211"/>
      <c r="I4808" s="211"/>
      <c r="J4808" s="211"/>
      <c r="K4808" s="211"/>
      <c r="L4808" s="211"/>
      <c r="M4808" s="211"/>
      <c r="N4808" s="211"/>
      <c r="O4808" s="211"/>
      <c r="P4808" s="211"/>
    </row>
    <row r="4809" spans="1:16" x14ac:dyDescent="0.25">
      <c r="A4809" s="189" t="s">
        <v>11200</v>
      </c>
      <c r="B4809" s="189" t="s">
        <v>11279</v>
      </c>
      <c r="C4809" s="189" t="s">
        <v>358</v>
      </c>
      <c r="D4809" t="s">
        <v>296</v>
      </c>
      <c r="E4809" t="s">
        <v>336</v>
      </c>
      <c r="F4809" s="189" t="s">
        <v>150</v>
      </c>
      <c r="H4809" s="211"/>
      <c r="I4809" s="211"/>
      <c r="J4809" s="211"/>
      <c r="K4809" s="211"/>
      <c r="L4809" s="211"/>
      <c r="M4809" s="211"/>
      <c r="N4809" s="211"/>
      <c r="O4809" s="211"/>
      <c r="P4809" s="211"/>
    </row>
    <row r="4810" spans="1:16" x14ac:dyDescent="0.25">
      <c r="A4810" s="189" t="s">
        <v>11200</v>
      </c>
      <c r="B4810" s="189" t="s">
        <v>11280</v>
      </c>
      <c r="C4810" s="189" t="s">
        <v>358</v>
      </c>
      <c r="D4810" t="s">
        <v>343</v>
      </c>
      <c r="E4810" t="s">
        <v>6106</v>
      </c>
      <c r="F4810" s="189" t="s">
        <v>360</v>
      </c>
      <c r="H4810" s="211"/>
      <c r="I4810" s="211"/>
      <c r="J4810" s="211"/>
      <c r="K4810" s="211"/>
      <c r="L4810" s="211"/>
      <c r="M4810" s="211"/>
      <c r="N4810" s="211"/>
      <c r="O4810" s="211"/>
      <c r="P4810" s="211"/>
    </row>
    <row r="4811" spans="1:16" x14ac:dyDescent="0.25">
      <c r="A4811" s="189" t="s">
        <v>11200</v>
      </c>
      <c r="B4811" s="189" t="s">
        <v>11281</v>
      </c>
      <c r="C4811" s="189" t="s">
        <v>358</v>
      </c>
      <c r="D4811" t="s">
        <v>343</v>
      </c>
      <c r="E4811" t="s">
        <v>6106</v>
      </c>
      <c r="F4811" s="189" t="s">
        <v>360</v>
      </c>
      <c r="H4811" s="211"/>
      <c r="I4811" s="211"/>
      <c r="J4811" s="211"/>
      <c r="K4811" s="211"/>
      <c r="L4811" s="211"/>
      <c r="M4811" s="211"/>
      <c r="N4811" s="211"/>
      <c r="O4811" s="211"/>
      <c r="P4811" s="211"/>
    </row>
    <row r="4812" spans="1:16" x14ac:dyDescent="0.25">
      <c r="A4812" s="189" t="s">
        <v>11200</v>
      </c>
      <c r="B4812" s="189" t="s">
        <v>11282</v>
      </c>
      <c r="C4812" s="189" t="s">
        <v>358</v>
      </c>
      <c r="D4812" t="s">
        <v>339</v>
      </c>
      <c r="E4812" t="s">
        <v>340</v>
      </c>
      <c r="F4812" s="189" t="s">
        <v>360</v>
      </c>
      <c r="H4812" s="211"/>
      <c r="I4812" s="211"/>
      <c r="J4812" s="211"/>
      <c r="K4812" s="211"/>
      <c r="L4812" s="211"/>
      <c r="M4812" s="211"/>
      <c r="N4812" s="211"/>
      <c r="O4812" s="211"/>
      <c r="P4812" s="211"/>
    </row>
    <row r="4813" spans="1:16" x14ac:dyDescent="0.25">
      <c r="A4813" s="189" t="s">
        <v>11200</v>
      </c>
      <c r="B4813" s="189" t="s">
        <v>11283</v>
      </c>
      <c r="C4813" s="189" t="s">
        <v>358</v>
      </c>
      <c r="D4813" t="s">
        <v>339</v>
      </c>
      <c r="E4813" t="s">
        <v>340</v>
      </c>
      <c r="F4813" s="189" t="s">
        <v>360</v>
      </c>
      <c r="H4813" s="211"/>
      <c r="I4813" s="211"/>
      <c r="J4813" s="211"/>
      <c r="K4813" s="211"/>
      <c r="L4813" s="211"/>
      <c r="M4813" s="211"/>
      <c r="N4813" s="211"/>
      <c r="O4813" s="211"/>
      <c r="P4813" s="211"/>
    </row>
    <row r="4814" spans="1:16" x14ac:dyDescent="0.25">
      <c r="A4814" s="189" t="s">
        <v>11200</v>
      </c>
      <c r="B4814" s="189" t="s">
        <v>11284</v>
      </c>
      <c r="C4814" s="189" t="s">
        <v>358</v>
      </c>
      <c r="D4814" t="s">
        <v>339</v>
      </c>
      <c r="E4814" t="s">
        <v>340</v>
      </c>
      <c r="F4814" s="189" t="s">
        <v>360</v>
      </c>
      <c r="H4814" s="211"/>
      <c r="I4814" s="211"/>
      <c r="J4814" s="211"/>
      <c r="K4814" s="211"/>
      <c r="L4814" s="211"/>
      <c r="M4814" s="211"/>
      <c r="N4814" s="211"/>
      <c r="O4814" s="211"/>
      <c r="P4814" s="211"/>
    </row>
    <row r="4815" spans="1:16" x14ac:dyDescent="0.25">
      <c r="A4815" s="189" t="s">
        <v>11200</v>
      </c>
      <c r="B4815" s="189" t="s">
        <v>11285</v>
      </c>
      <c r="C4815" s="189" t="s">
        <v>358</v>
      </c>
      <c r="D4815" t="s">
        <v>339</v>
      </c>
      <c r="E4815" t="s">
        <v>340</v>
      </c>
      <c r="F4815" s="189" t="s">
        <v>360</v>
      </c>
      <c r="H4815" s="211"/>
      <c r="I4815" s="211"/>
      <c r="J4815" s="211"/>
      <c r="K4815" s="211"/>
      <c r="L4815" s="211"/>
      <c r="M4815" s="211"/>
      <c r="N4815" s="211"/>
      <c r="O4815" s="211"/>
      <c r="P4815" s="211"/>
    </row>
    <row r="4816" spans="1:16" x14ac:dyDescent="0.25">
      <c r="A4816" s="189" t="s">
        <v>11286</v>
      </c>
      <c r="B4816" s="189" t="s">
        <v>11287</v>
      </c>
      <c r="C4816" s="189" t="s">
        <v>358</v>
      </c>
      <c r="D4816" t="s">
        <v>376</v>
      </c>
      <c r="E4816" t="s">
        <v>377</v>
      </c>
      <c r="F4816" s="189" t="s">
        <v>118</v>
      </c>
      <c r="H4816" s="211"/>
      <c r="I4816" s="211"/>
      <c r="J4816" s="211"/>
      <c r="K4816" s="211"/>
      <c r="L4816" s="211"/>
      <c r="M4816" s="211"/>
      <c r="N4816" s="211"/>
      <c r="O4816" s="211"/>
      <c r="P4816" s="211"/>
    </row>
    <row r="4817" spans="1:16" x14ac:dyDescent="0.25">
      <c r="A4817" s="189" t="s">
        <v>11286</v>
      </c>
      <c r="B4817" s="189" t="s">
        <v>11288</v>
      </c>
      <c r="C4817" s="189" t="s">
        <v>358</v>
      </c>
      <c r="D4817" t="s">
        <v>376</v>
      </c>
      <c r="E4817" t="s">
        <v>377</v>
      </c>
      <c r="F4817" s="189" t="s">
        <v>118</v>
      </c>
      <c r="H4817" s="211"/>
      <c r="I4817" s="211"/>
      <c r="J4817" s="211"/>
      <c r="K4817" s="211"/>
      <c r="L4817" s="211"/>
      <c r="M4817" s="211"/>
      <c r="N4817" s="211"/>
      <c r="O4817" s="211"/>
      <c r="P4817" s="211"/>
    </row>
    <row r="4818" spans="1:16" x14ac:dyDescent="0.25">
      <c r="A4818" s="189" t="s">
        <v>11286</v>
      </c>
      <c r="B4818" s="189" t="s">
        <v>11289</v>
      </c>
      <c r="C4818" s="189" t="s">
        <v>358</v>
      </c>
      <c r="D4818" t="s">
        <v>376</v>
      </c>
      <c r="E4818" t="s">
        <v>377</v>
      </c>
      <c r="F4818" s="189" t="s">
        <v>118</v>
      </c>
      <c r="H4818" s="211"/>
      <c r="I4818" s="211"/>
      <c r="J4818" s="211"/>
      <c r="K4818" s="211"/>
      <c r="L4818" s="211"/>
      <c r="M4818" s="211"/>
      <c r="N4818" s="211"/>
      <c r="O4818" s="211"/>
      <c r="P4818" s="211"/>
    </row>
    <row r="4819" spans="1:16" x14ac:dyDescent="0.25">
      <c r="A4819" s="189" t="s">
        <v>11286</v>
      </c>
      <c r="B4819" s="189" t="s">
        <v>11290</v>
      </c>
      <c r="C4819" s="189" t="s">
        <v>358</v>
      </c>
      <c r="D4819" t="s">
        <v>376</v>
      </c>
      <c r="E4819" t="s">
        <v>377</v>
      </c>
      <c r="F4819" s="189" t="s">
        <v>118</v>
      </c>
      <c r="H4819" s="211"/>
      <c r="I4819" s="211"/>
      <c r="J4819" s="211"/>
      <c r="K4819" s="211"/>
      <c r="L4819" s="211"/>
      <c r="M4819" s="211"/>
      <c r="N4819" s="211"/>
      <c r="O4819" s="211"/>
      <c r="P4819" s="211"/>
    </row>
    <row r="4820" spans="1:16" x14ac:dyDescent="0.25">
      <c r="A4820" s="189" t="s">
        <v>11286</v>
      </c>
      <c r="B4820" s="189" t="s">
        <v>11291</v>
      </c>
      <c r="C4820" s="189" t="s">
        <v>358</v>
      </c>
      <c r="D4820" t="s">
        <v>376</v>
      </c>
      <c r="E4820" t="s">
        <v>377</v>
      </c>
      <c r="F4820" s="189" t="s">
        <v>118</v>
      </c>
      <c r="H4820" s="211"/>
      <c r="I4820" s="211"/>
      <c r="J4820" s="211"/>
      <c r="K4820" s="211"/>
      <c r="L4820" s="211"/>
      <c r="M4820" s="211"/>
      <c r="N4820" s="211"/>
      <c r="O4820" s="211"/>
      <c r="P4820" s="211"/>
    </row>
    <row r="4821" spans="1:16" x14ac:dyDescent="0.25">
      <c r="A4821" s="189" t="s">
        <v>11286</v>
      </c>
      <c r="B4821" s="189" t="s">
        <v>11292</v>
      </c>
      <c r="C4821" s="189" t="s">
        <v>358</v>
      </c>
      <c r="D4821" t="s">
        <v>376</v>
      </c>
      <c r="E4821" t="s">
        <v>377</v>
      </c>
      <c r="F4821" s="189" t="s">
        <v>118</v>
      </c>
      <c r="H4821" s="211"/>
      <c r="I4821" s="211"/>
      <c r="J4821" s="211"/>
      <c r="K4821" s="211"/>
      <c r="L4821" s="211"/>
      <c r="M4821" s="211"/>
      <c r="N4821" s="211"/>
      <c r="O4821" s="211"/>
      <c r="P4821" s="211"/>
    </row>
    <row r="4822" spans="1:16" x14ac:dyDescent="0.25">
      <c r="A4822" s="189" t="s">
        <v>11286</v>
      </c>
      <c r="B4822" s="189" t="s">
        <v>11293</v>
      </c>
      <c r="C4822" s="189" t="s">
        <v>358</v>
      </c>
      <c r="D4822" t="s">
        <v>376</v>
      </c>
      <c r="E4822" t="s">
        <v>377</v>
      </c>
      <c r="F4822" s="189" t="s">
        <v>118</v>
      </c>
      <c r="H4822" s="211"/>
      <c r="I4822" s="211"/>
      <c r="J4822" s="211"/>
      <c r="K4822" s="211"/>
      <c r="L4822" s="211"/>
      <c r="M4822" s="211"/>
      <c r="N4822" s="211"/>
      <c r="O4822" s="211"/>
      <c r="P4822" s="211"/>
    </row>
    <row r="4823" spans="1:16" x14ac:dyDescent="0.25">
      <c r="A4823" s="189" t="s">
        <v>11286</v>
      </c>
      <c r="B4823" s="189" t="s">
        <v>11294</v>
      </c>
      <c r="C4823" s="189" t="s">
        <v>358</v>
      </c>
      <c r="D4823" t="s">
        <v>376</v>
      </c>
      <c r="E4823" t="s">
        <v>377</v>
      </c>
      <c r="F4823" s="189" t="s">
        <v>118</v>
      </c>
      <c r="H4823" s="211"/>
      <c r="I4823" s="211"/>
      <c r="J4823" s="211"/>
      <c r="K4823" s="211"/>
      <c r="L4823" s="211"/>
      <c r="M4823" s="211"/>
      <c r="N4823" s="211"/>
      <c r="O4823" s="211"/>
      <c r="P4823" s="211"/>
    </row>
    <row r="4824" spans="1:16" x14ac:dyDescent="0.25">
      <c r="A4824" s="189" t="s">
        <v>11286</v>
      </c>
      <c r="B4824" s="189" t="s">
        <v>11295</v>
      </c>
      <c r="C4824" s="189" t="s">
        <v>358</v>
      </c>
      <c r="D4824" t="s">
        <v>376</v>
      </c>
      <c r="E4824" t="s">
        <v>377</v>
      </c>
      <c r="F4824" s="189" t="s">
        <v>118</v>
      </c>
      <c r="H4824" s="211"/>
      <c r="I4824" s="211"/>
      <c r="J4824" s="211"/>
      <c r="K4824" s="211"/>
      <c r="L4824" s="211"/>
      <c r="M4824" s="211"/>
      <c r="N4824" s="211"/>
      <c r="O4824" s="211"/>
      <c r="P4824" s="211"/>
    </row>
    <row r="4825" spans="1:16" x14ac:dyDescent="0.25">
      <c r="A4825" s="189" t="s">
        <v>11286</v>
      </c>
      <c r="B4825" s="189" t="s">
        <v>11296</v>
      </c>
      <c r="C4825" s="189" t="s">
        <v>358</v>
      </c>
      <c r="D4825" t="s">
        <v>376</v>
      </c>
      <c r="E4825" t="s">
        <v>377</v>
      </c>
      <c r="F4825" s="189" t="s">
        <v>118</v>
      </c>
      <c r="H4825" s="211"/>
      <c r="I4825" s="211"/>
      <c r="J4825" s="211"/>
      <c r="K4825" s="211"/>
      <c r="L4825" s="211"/>
      <c r="M4825" s="211"/>
      <c r="N4825" s="211"/>
      <c r="O4825" s="211"/>
      <c r="P4825" s="211"/>
    </row>
    <row r="4826" spans="1:16" x14ac:dyDescent="0.25">
      <c r="A4826" s="189" t="s">
        <v>11286</v>
      </c>
      <c r="B4826" s="189" t="s">
        <v>11297</v>
      </c>
      <c r="C4826" s="189" t="s">
        <v>358</v>
      </c>
      <c r="D4826" t="s">
        <v>376</v>
      </c>
      <c r="E4826" t="s">
        <v>377</v>
      </c>
      <c r="F4826" s="189" t="s">
        <v>118</v>
      </c>
      <c r="H4826" s="211"/>
      <c r="I4826" s="211"/>
      <c r="J4826" s="211"/>
      <c r="K4826" s="211"/>
      <c r="L4826" s="211"/>
      <c r="M4826" s="211"/>
      <c r="N4826" s="211"/>
      <c r="O4826" s="211"/>
      <c r="P4826" s="211"/>
    </row>
    <row r="4827" spans="1:16" x14ac:dyDescent="0.25">
      <c r="A4827" s="189" t="s">
        <v>11286</v>
      </c>
      <c r="B4827" s="189" t="s">
        <v>11298</v>
      </c>
      <c r="C4827" s="189" t="s">
        <v>358</v>
      </c>
      <c r="D4827" t="s">
        <v>376</v>
      </c>
      <c r="E4827" t="s">
        <v>377</v>
      </c>
      <c r="F4827" s="189" t="s">
        <v>118</v>
      </c>
      <c r="H4827" s="211"/>
      <c r="I4827" s="211"/>
      <c r="J4827" s="211"/>
      <c r="K4827" s="211"/>
      <c r="L4827" s="211"/>
      <c r="M4827" s="211"/>
      <c r="N4827" s="211"/>
      <c r="O4827" s="211"/>
      <c r="P4827" s="211"/>
    </row>
    <row r="4828" spans="1:16" x14ac:dyDescent="0.25">
      <c r="A4828" s="189" t="s">
        <v>11286</v>
      </c>
      <c r="B4828" s="189" t="s">
        <v>11299</v>
      </c>
      <c r="C4828" s="189" t="s">
        <v>358</v>
      </c>
      <c r="D4828" t="s">
        <v>376</v>
      </c>
      <c r="E4828" t="s">
        <v>377</v>
      </c>
      <c r="F4828" s="189" t="s">
        <v>118</v>
      </c>
      <c r="H4828" s="211"/>
      <c r="I4828" s="211"/>
      <c r="J4828" s="211"/>
      <c r="K4828" s="211"/>
      <c r="L4828" s="211"/>
      <c r="M4828" s="211"/>
      <c r="N4828" s="211"/>
      <c r="O4828" s="211"/>
      <c r="P4828" s="211"/>
    </row>
    <row r="4829" spans="1:16" x14ac:dyDescent="0.25">
      <c r="A4829" s="189" t="s">
        <v>11300</v>
      </c>
      <c r="B4829" s="189" t="s">
        <v>11301</v>
      </c>
      <c r="C4829" s="189" t="s">
        <v>358</v>
      </c>
      <c r="D4829" t="s">
        <v>6093</v>
      </c>
      <c r="E4829" t="s">
        <v>6094</v>
      </c>
      <c r="F4829" s="189" t="s">
        <v>150</v>
      </c>
      <c r="H4829" s="211"/>
      <c r="I4829" s="211"/>
      <c r="J4829" s="211"/>
      <c r="K4829" s="211"/>
      <c r="L4829" s="211"/>
      <c r="M4829" s="211"/>
      <c r="N4829" s="211"/>
      <c r="O4829" s="211"/>
      <c r="P4829" s="211"/>
    </row>
    <row r="4830" spans="1:16" x14ac:dyDescent="0.25">
      <c r="A4830" s="189" t="s">
        <v>11300</v>
      </c>
      <c r="B4830" s="189" t="s">
        <v>11302</v>
      </c>
      <c r="C4830" s="189" t="s">
        <v>358</v>
      </c>
      <c r="D4830" t="s">
        <v>301</v>
      </c>
      <c r="E4830" t="s">
        <v>307</v>
      </c>
      <c r="F4830" s="189" t="s">
        <v>150</v>
      </c>
      <c r="H4830" s="211"/>
      <c r="I4830" s="211"/>
      <c r="J4830" s="211"/>
      <c r="K4830" s="211"/>
      <c r="L4830" s="211"/>
      <c r="M4830" s="211"/>
      <c r="N4830" s="211"/>
      <c r="O4830" s="211"/>
      <c r="P4830" s="211"/>
    </row>
    <row r="4831" spans="1:16" x14ac:dyDescent="0.25">
      <c r="A4831" s="189" t="s">
        <v>11300</v>
      </c>
      <c r="B4831" s="189" t="s">
        <v>11303</v>
      </c>
      <c r="C4831" s="189" t="s">
        <v>358</v>
      </c>
      <c r="D4831" t="s">
        <v>6093</v>
      </c>
      <c r="E4831" t="s">
        <v>6094</v>
      </c>
      <c r="F4831" s="189" t="s">
        <v>150</v>
      </c>
      <c r="H4831" s="211"/>
      <c r="I4831" s="211"/>
      <c r="J4831" s="211"/>
      <c r="K4831" s="211"/>
      <c r="L4831" s="211"/>
      <c r="M4831" s="211"/>
      <c r="N4831" s="211"/>
      <c r="O4831" s="211"/>
      <c r="P4831" s="211"/>
    </row>
    <row r="4832" spans="1:16" x14ac:dyDescent="0.25">
      <c r="A4832" s="189" t="s">
        <v>11300</v>
      </c>
      <c r="B4832" s="189" t="s">
        <v>11304</v>
      </c>
      <c r="C4832" s="189" t="s">
        <v>358</v>
      </c>
      <c r="D4832" t="s">
        <v>6093</v>
      </c>
      <c r="E4832" t="s">
        <v>6094</v>
      </c>
      <c r="F4832" s="189" t="s">
        <v>150</v>
      </c>
      <c r="H4832" s="211"/>
      <c r="I4832" s="211"/>
      <c r="J4832" s="211"/>
      <c r="K4832" s="211"/>
      <c r="L4832" s="211"/>
      <c r="M4832" s="211"/>
      <c r="N4832" s="211"/>
      <c r="O4832" s="211"/>
      <c r="P4832" s="211"/>
    </row>
    <row r="4833" spans="1:16" x14ac:dyDescent="0.25">
      <c r="A4833" s="189" t="s">
        <v>11300</v>
      </c>
      <c r="B4833" s="189" t="s">
        <v>11305</v>
      </c>
      <c r="C4833" s="189" t="s">
        <v>358</v>
      </c>
      <c r="D4833" t="s">
        <v>6093</v>
      </c>
      <c r="E4833" t="s">
        <v>6094</v>
      </c>
      <c r="F4833" s="189" t="s">
        <v>150</v>
      </c>
      <c r="H4833" s="211"/>
      <c r="I4833" s="211"/>
      <c r="J4833" s="211"/>
      <c r="K4833" s="211"/>
      <c r="L4833" s="211"/>
      <c r="M4833" s="211"/>
      <c r="N4833" s="211"/>
      <c r="O4833" s="211"/>
      <c r="P4833" s="211"/>
    </row>
    <row r="4834" spans="1:16" x14ac:dyDescent="0.25">
      <c r="A4834" s="189" t="s">
        <v>11300</v>
      </c>
      <c r="B4834" s="189" t="s">
        <v>11306</v>
      </c>
      <c r="C4834" s="189" t="s">
        <v>358</v>
      </c>
      <c r="D4834" t="s">
        <v>292</v>
      </c>
      <c r="E4834" t="s">
        <v>350</v>
      </c>
      <c r="F4834" s="189" t="s">
        <v>150</v>
      </c>
      <c r="H4834" s="211"/>
      <c r="I4834" s="211"/>
      <c r="J4834" s="211"/>
      <c r="K4834" s="211"/>
      <c r="L4834" s="211"/>
      <c r="M4834" s="211"/>
      <c r="N4834" s="211"/>
      <c r="O4834" s="211"/>
      <c r="P4834" s="211"/>
    </row>
    <row r="4835" spans="1:16" x14ac:dyDescent="0.25">
      <c r="A4835" s="189" t="s">
        <v>11300</v>
      </c>
      <c r="B4835" s="189" t="s">
        <v>11307</v>
      </c>
      <c r="C4835" s="189" t="s">
        <v>358</v>
      </c>
      <c r="D4835" t="s">
        <v>292</v>
      </c>
      <c r="E4835" t="s">
        <v>350</v>
      </c>
      <c r="F4835" s="189" t="s">
        <v>150</v>
      </c>
      <c r="H4835" s="211"/>
      <c r="I4835" s="211"/>
      <c r="J4835" s="211"/>
      <c r="K4835" s="211"/>
      <c r="L4835" s="211"/>
      <c r="M4835" s="211"/>
      <c r="N4835" s="211"/>
      <c r="O4835" s="211"/>
      <c r="P4835" s="211"/>
    </row>
    <row r="4836" spans="1:16" x14ac:dyDescent="0.25">
      <c r="A4836" s="189" t="s">
        <v>11300</v>
      </c>
      <c r="B4836" s="189" t="s">
        <v>11308</v>
      </c>
      <c r="C4836" s="189" t="s">
        <v>358</v>
      </c>
      <c r="D4836" t="s">
        <v>6093</v>
      </c>
      <c r="E4836" t="s">
        <v>6094</v>
      </c>
      <c r="F4836" s="189" t="s">
        <v>150</v>
      </c>
      <c r="H4836" s="211"/>
      <c r="I4836" s="211"/>
      <c r="J4836" s="211"/>
      <c r="K4836" s="211"/>
      <c r="L4836" s="211"/>
      <c r="M4836" s="211"/>
      <c r="N4836" s="211"/>
      <c r="O4836" s="211"/>
      <c r="P4836" s="211"/>
    </row>
    <row r="4837" spans="1:16" x14ac:dyDescent="0.25">
      <c r="A4837" s="189" t="s">
        <v>11300</v>
      </c>
      <c r="B4837" s="189" t="s">
        <v>11309</v>
      </c>
      <c r="C4837" s="189" t="s">
        <v>358</v>
      </c>
      <c r="D4837" t="s">
        <v>296</v>
      </c>
      <c r="E4837" t="s">
        <v>336</v>
      </c>
      <c r="F4837" s="189" t="s">
        <v>150</v>
      </c>
      <c r="H4837" s="211"/>
      <c r="I4837" s="211"/>
      <c r="J4837" s="211"/>
      <c r="K4837" s="211"/>
      <c r="L4837" s="211"/>
      <c r="M4837" s="211"/>
      <c r="N4837" s="211"/>
      <c r="O4837" s="211"/>
      <c r="P4837" s="211"/>
    </row>
    <row r="4838" spans="1:16" x14ac:dyDescent="0.25">
      <c r="A4838" s="189" t="s">
        <v>11300</v>
      </c>
      <c r="B4838" s="189" t="s">
        <v>11310</v>
      </c>
      <c r="C4838" s="189" t="s">
        <v>358</v>
      </c>
      <c r="D4838" t="s">
        <v>339</v>
      </c>
      <c r="E4838" t="s">
        <v>340</v>
      </c>
      <c r="F4838" s="189" t="s">
        <v>360</v>
      </c>
      <c r="H4838" s="211"/>
      <c r="I4838" s="211"/>
      <c r="J4838" s="211"/>
      <c r="K4838" s="211"/>
      <c r="L4838" s="211"/>
      <c r="M4838" s="211"/>
      <c r="N4838" s="211"/>
      <c r="O4838" s="211"/>
      <c r="P4838" s="211"/>
    </row>
    <row r="4839" spans="1:16" x14ac:dyDescent="0.25">
      <c r="A4839" s="189" t="s">
        <v>11300</v>
      </c>
      <c r="B4839" s="189" t="s">
        <v>11311</v>
      </c>
      <c r="C4839" s="189" t="s">
        <v>358</v>
      </c>
      <c r="D4839" t="s">
        <v>339</v>
      </c>
      <c r="E4839" t="s">
        <v>340</v>
      </c>
      <c r="F4839" s="189" t="s">
        <v>360</v>
      </c>
      <c r="H4839" s="211"/>
      <c r="I4839" s="211"/>
      <c r="J4839" s="211"/>
      <c r="K4839" s="211"/>
      <c r="L4839" s="211"/>
      <c r="M4839" s="211"/>
      <c r="N4839" s="211"/>
      <c r="O4839" s="211"/>
      <c r="P4839" s="211"/>
    </row>
    <row r="4840" spans="1:16" x14ac:dyDescent="0.25">
      <c r="A4840" s="189" t="s">
        <v>11300</v>
      </c>
      <c r="B4840" s="189" t="s">
        <v>11312</v>
      </c>
      <c r="C4840" s="189" t="s">
        <v>358</v>
      </c>
      <c r="D4840" t="s">
        <v>292</v>
      </c>
      <c r="E4840" t="s">
        <v>350</v>
      </c>
      <c r="F4840" s="189" t="s">
        <v>150</v>
      </c>
      <c r="H4840" s="211"/>
      <c r="I4840" s="211"/>
      <c r="J4840" s="211"/>
      <c r="K4840" s="211"/>
      <c r="L4840" s="211"/>
      <c r="M4840" s="211"/>
      <c r="N4840" s="211"/>
      <c r="O4840" s="211"/>
      <c r="P4840" s="211"/>
    </row>
    <row r="4841" spans="1:16" x14ac:dyDescent="0.25">
      <c r="A4841" s="189" t="s">
        <v>11300</v>
      </c>
      <c r="B4841" s="189" t="s">
        <v>11313</v>
      </c>
      <c r="C4841" s="189" t="s">
        <v>358</v>
      </c>
      <c r="D4841" t="s">
        <v>339</v>
      </c>
      <c r="E4841" t="s">
        <v>340</v>
      </c>
      <c r="F4841" s="189" t="s">
        <v>360</v>
      </c>
      <c r="H4841" s="211"/>
      <c r="I4841" s="211"/>
      <c r="J4841" s="211"/>
      <c r="K4841" s="211"/>
      <c r="L4841" s="211"/>
      <c r="M4841" s="211"/>
      <c r="N4841" s="211"/>
      <c r="O4841" s="211"/>
      <c r="P4841" s="211"/>
    </row>
    <row r="4842" spans="1:16" x14ac:dyDescent="0.25">
      <c r="A4842" s="189" t="s">
        <v>11300</v>
      </c>
      <c r="B4842" s="189" t="s">
        <v>11314</v>
      </c>
      <c r="C4842" s="189" t="s">
        <v>358</v>
      </c>
      <c r="D4842" t="s">
        <v>339</v>
      </c>
      <c r="E4842" t="s">
        <v>340</v>
      </c>
      <c r="F4842" s="189" t="s">
        <v>360</v>
      </c>
      <c r="H4842" s="211"/>
      <c r="I4842" s="211"/>
      <c r="J4842" s="211"/>
      <c r="K4842" s="211"/>
      <c r="L4842" s="211"/>
      <c r="M4842" s="211"/>
      <c r="N4842" s="211"/>
      <c r="O4842" s="211"/>
      <c r="P4842" s="211"/>
    </row>
    <row r="4843" spans="1:16" x14ac:dyDescent="0.25">
      <c r="A4843" s="189" t="s">
        <v>11300</v>
      </c>
      <c r="B4843" s="189" t="s">
        <v>11315</v>
      </c>
      <c r="C4843" s="189" t="s">
        <v>358</v>
      </c>
      <c r="D4843" t="s">
        <v>339</v>
      </c>
      <c r="E4843" t="s">
        <v>340</v>
      </c>
      <c r="F4843" s="189" t="s">
        <v>360</v>
      </c>
      <c r="H4843" s="211"/>
      <c r="I4843" s="211"/>
      <c r="J4843" s="211"/>
      <c r="K4843" s="211"/>
      <c r="L4843" s="211"/>
      <c r="M4843" s="211"/>
      <c r="N4843" s="211"/>
      <c r="O4843" s="211"/>
      <c r="P4843" s="211"/>
    </row>
    <row r="4844" spans="1:16" x14ac:dyDescent="0.25">
      <c r="A4844" s="189" t="s">
        <v>11300</v>
      </c>
      <c r="B4844" s="189" t="s">
        <v>11316</v>
      </c>
      <c r="C4844" s="189" t="s">
        <v>358</v>
      </c>
      <c r="D4844" t="s">
        <v>330</v>
      </c>
      <c r="E4844" t="s">
        <v>561</v>
      </c>
      <c r="F4844" s="189" t="s">
        <v>150</v>
      </c>
      <c r="H4844" s="211"/>
      <c r="I4844" s="211"/>
      <c r="J4844" s="211"/>
      <c r="K4844" s="211"/>
      <c r="L4844" s="211"/>
      <c r="M4844" s="211"/>
      <c r="N4844" s="211"/>
      <c r="O4844" s="211"/>
      <c r="P4844" s="211"/>
    </row>
    <row r="4845" spans="1:16" x14ac:dyDescent="0.25">
      <c r="A4845" s="189" t="s">
        <v>11300</v>
      </c>
      <c r="B4845" s="189" t="s">
        <v>11317</v>
      </c>
      <c r="C4845" s="189" t="s">
        <v>358</v>
      </c>
      <c r="D4845" t="s">
        <v>339</v>
      </c>
      <c r="E4845" t="s">
        <v>340</v>
      </c>
      <c r="F4845" s="189" t="s">
        <v>360</v>
      </c>
      <c r="H4845" s="211"/>
      <c r="I4845" s="211"/>
      <c r="J4845" s="211"/>
      <c r="K4845" s="211"/>
      <c r="L4845" s="211"/>
      <c r="M4845" s="211"/>
      <c r="N4845" s="211"/>
      <c r="O4845" s="211"/>
      <c r="P4845" s="211"/>
    </row>
    <row r="4846" spans="1:16" x14ac:dyDescent="0.25">
      <c r="A4846" s="189" t="s">
        <v>11300</v>
      </c>
      <c r="B4846" s="189" t="s">
        <v>11318</v>
      </c>
      <c r="C4846" s="189" t="s">
        <v>358</v>
      </c>
      <c r="D4846" t="s">
        <v>341</v>
      </c>
      <c r="E4846" t="s">
        <v>342</v>
      </c>
      <c r="F4846" s="189" t="s">
        <v>360</v>
      </c>
      <c r="H4846" s="211"/>
      <c r="I4846" s="211"/>
      <c r="J4846" s="211"/>
      <c r="K4846" s="211"/>
      <c r="L4846" s="211"/>
      <c r="M4846" s="211"/>
      <c r="N4846" s="211"/>
      <c r="O4846" s="211"/>
      <c r="P4846" s="211"/>
    </row>
    <row r="4847" spans="1:16" x14ac:dyDescent="0.25">
      <c r="A4847" s="189" t="s">
        <v>11300</v>
      </c>
      <c r="B4847" s="189" t="s">
        <v>11319</v>
      </c>
      <c r="C4847" s="189" t="s">
        <v>358</v>
      </c>
      <c r="D4847" t="s">
        <v>343</v>
      </c>
      <c r="E4847" t="s">
        <v>6106</v>
      </c>
      <c r="F4847" s="189" t="s">
        <v>360</v>
      </c>
      <c r="H4847" s="211"/>
      <c r="I4847" s="211"/>
      <c r="J4847" s="211"/>
      <c r="K4847" s="211"/>
      <c r="L4847" s="211"/>
      <c r="M4847" s="211"/>
      <c r="N4847" s="211"/>
      <c r="O4847" s="211"/>
      <c r="P4847" s="211"/>
    </row>
    <row r="4848" spans="1:16" x14ac:dyDescent="0.25">
      <c r="A4848" s="189" t="s">
        <v>11300</v>
      </c>
      <c r="B4848" s="189" t="s">
        <v>11320</v>
      </c>
      <c r="C4848" s="189" t="s">
        <v>358</v>
      </c>
      <c r="D4848" t="s">
        <v>339</v>
      </c>
      <c r="E4848" t="s">
        <v>340</v>
      </c>
      <c r="F4848" s="189" t="s">
        <v>360</v>
      </c>
      <c r="H4848" s="211"/>
      <c r="I4848" s="211"/>
      <c r="J4848" s="211"/>
      <c r="K4848" s="211"/>
      <c r="L4848" s="211"/>
      <c r="M4848" s="211"/>
      <c r="N4848" s="211"/>
      <c r="O4848" s="211"/>
      <c r="P4848" s="211"/>
    </row>
    <row r="4849" spans="1:16" x14ac:dyDescent="0.25">
      <c r="A4849" s="189" t="s">
        <v>11300</v>
      </c>
      <c r="B4849" s="189" t="s">
        <v>11321</v>
      </c>
      <c r="C4849" s="189" t="s">
        <v>358</v>
      </c>
      <c r="D4849" t="s">
        <v>339</v>
      </c>
      <c r="E4849" t="s">
        <v>340</v>
      </c>
      <c r="F4849" s="189" t="s">
        <v>360</v>
      </c>
      <c r="H4849" s="211"/>
      <c r="I4849" s="211"/>
      <c r="J4849" s="211"/>
      <c r="K4849" s="211"/>
      <c r="L4849" s="211"/>
      <c r="M4849" s="211"/>
      <c r="N4849" s="211"/>
      <c r="O4849" s="211"/>
      <c r="P4849" s="211"/>
    </row>
    <row r="4850" spans="1:16" x14ac:dyDescent="0.25">
      <c r="A4850" s="189" t="s">
        <v>11300</v>
      </c>
      <c r="B4850" s="189" t="s">
        <v>11322</v>
      </c>
      <c r="C4850" s="189" t="s">
        <v>358</v>
      </c>
      <c r="D4850" t="s">
        <v>339</v>
      </c>
      <c r="E4850" t="s">
        <v>340</v>
      </c>
      <c r="F4850" s="189" t="s">
        <v>360</v>
      </c>
      <c r="H4850" s="211"/>
      <c r="I4850" s="211"/>
      <c r="J4850" s="211"/>
      <c r="K4850" s="211"/>
      <c r="L4850" s="211"/>
      <c r="M4850" s="211"/>
      <c r="N4850" s="211"/>
      <c r="O4850" s="211"/>
      <c r="P4850" s="211"/>
    </row>
    <row r="4851" spans="1:16" x14ac:dyDescent="0.25">
      <c r="A4851" s="189" t="s">
        <v>11300</v>
      </c>
      <c r="B4851" s="189" t="s">
        <v>11323</v>
      </c>
      <c r="C4851" s="189" t="s">
        <v>358</v>
      </c>
      <c r="D4851" t="s">
        <v>339</v>
      </c>
      <c r="E4851" t="s">
        <v>340</v>
      </c>
      <c r="F4851" s="189" t="s">
        <v>360</v>
      </c>
      <c r="H4851" s="211"/>
      <c r="I4851" s="211"/>
      <c r="J4851" s="211"/>
      <c r="K4851" s="211"/>
      <c r="L4851" s="211"/>
      <c r="M4851" s="211"/>
      <c r="N4851" s="211"/>
      <c r="O4851" s="211"/>
      <c r="P4851" s="211"/>
    </row>
    <row r="4852" spans="1:16" x14ac:dyDescent="0.25">
      <c r="A4852" s="189" t="s">
        <v>11300</v>
      </c>
      <c r="B4852" s="189" t="s">
        <v>11324</v>
      </c>
      <c r="C4852" s="189" t="s">
        <v>358</v>
      </c>
      <c r="D4852" t="s">
        <v>296</v>
      </c>
      <c r="E4852" t="s">
        <v>297</v>
      </c>
      <c r="F4852" s="189" t="s">
        <v>150</v>
      </c>
      <c r="H4852" s="211"/>
      <c r="I4852" s="211"/>
      <c r="J4852" s="211"/>
      <c r="K4852" s="211"/>
      <c r="L4852" s="211"/>
      <c r="M4852" s="211"/>
      <c r="N4852" s="211"/>
      <c r="O4852" s="211"/>
      <c r="P4852" s="211"/>
    </row>
    <row r="4853" spans="1:16" x14ac:dyDescent="0.25">
      <c r="A4853" s="189" t="s">
        <v>11300</v>
      </c>
      <c r="B4853" s="189" t="s">
        <v>11325</v>
      </c>
      <c r="C4853" s="189" t="s">
        <v>358</v>
      </c>
      <c r="D4853" t="s">
        <v>343</v>
      </c>
      <c r="E4853" t="s">
        <v>6106</v>
      </c>
      <c r="F4853" s="189" t="s">
        <v>360</v>
      </c>
      <c r="H4853" s="211"/>
      <c r="I4853" s="211"/>
      <c r="J4853" s="211"/>
      <c r="K4853" s="211"/>
      <c r="L4853" s="211"/>
      <c r="M4853" s="211"/>
      <c r="N4853" s="211"/>
      <c r="O4853" s="211"/>
      <c r="P4853" s="211"/>
    </row>
    <row r="4854" spans="1:16" x14ac:dyDescent="0.25">
      <c r="A4854" s="189" t="s">
        <v>11300</v>
      </c>
      <c r="B4854" s="189" t="s">
        <v>11326</v>
      </c>
      <c r="C4854" s="189" t="s">
        <v>358</v>
      </c>
      <c r="D4854" t="s">
        <v>343</v>
      </c>
      <c r="E4854" t="s">
        <v>6106</v>
      </c>
      <c r="F4854" s="189" t="s">
        <v>360</v>
      </c>
      <c r="H4854" s="211"/>
      <c r="I4854" s="211"/>
      <c r="J4854" s="211"/>
      <c r="K4854" s="211"/>
      <c r="L4854" s="211"/>
      <c r="M4854" s="211"/>
      <c r="N4854" s="211"/>
      <c r="O4854" s="211"/>
      <c r="P4854" s="211"/>
    </row>
    <row r="4855" spans="1:16" x14ac:dyDescent="0.25">
      <c r="A4855" s="189" t="s">
        <v>11300</v>
      </c>
      <c r="B4855" s="189" t="s">
        <v>11327</v>
      </c>
      <c r="C4855" s="189" t="s">
        <v>358</v>
      </c>
      <c r="D4855" t="s">
        <v>339</v>
      </c>
      <c r="E4855" t="s">
        <v>340</v>
      </c>
      <c r="F4855" s="189" t="s">
        <v>360</v>
      </c>
      <c r="H4855" s="211"/>
      <c r="I4855" s="211"/>
      <c r="J4855" s="211"/>
      <c r="K4855" s="211"/>
      <c r="L4855" s="211"/>
      <c r="M4855" s="211"/>
      <c r="N4855" s="211"/>
      <c r="O4855" s="211"/>
      <c r="P4855" s="211"/>
    </row>
    <row r="4856" spans="1:16" x14ac:dyDescent="0.25">
      <c r="A4856" s="189" t="s">
        <v>11300</v>
      </c>
      <c r="B4856" s="189" t="s">
        <v>11328</v>
      </c>
      <c r="C4856" s="189" t="s">
        <v>358</v>
      </c>
      <c r="D4856" t="s">
        <v>339</v>
      </c>
      <c r="E4856" t="s">
        <v>340</v>
      </c>
      <c r="F4856" s="189" t="s">
        <v>360</v>
      </c>
      <c r="H4856" s="211"/>
      <c r="I4856" s="211"/>
      <c r="J4856" s="211"/>
      <c r="K4856" s="211"/>
      <c r="L4856" s="211"/>
      <c r="M4856" s="211"/>
      <c r="N4856" s="211"/>
      <c r="O4856" s="211"/>
      <c r="P4856" s="211"/>
    </row>
    <row r="4857" spans="1:16" x14ac:dyDescent="0.25">
      <c r="A4857" s="189" t="s">
        <v>11300</v>
      </c>
      <c r="B4857" s="189" t="s">
        <v>11329</v>
      </c>
      <c r="C4857" s="189" t="s">
        <v>358</v>
      </c>
      <c r="D4857" t="s">
        <v>339</v>
      </c>
      <c r="E4857" t="s">
        <v>340</v>
      </c>
      <c r="F4857" s="189" t="s">
        <v>360</v>
      </c>
      <c r="H4857" s="211"/>
      <c r="I4857" s="211"/>
      <c r="J4857" s="211"/>
      <c r="K4857" s="211"/>
      <c r="L4857" s="211"/>
      <c r="M4857" s="211"/>
      <c r="N4857" s="211"/>
      <c r="O4857" s="211"/>
      <c r="P4857" s="211"/>
    </row>
    <row r="4858" spans="1:16" x14ac:dyDescent="0.25">
      <c r="A4858" s="189" t="s">
        <v>11300</v>
      </c>
      <c r="B4858" s="189" t="s">
        <v>11330</v>
      </c>
      <c r="C4858" s="189" t="s">
        <v>358</v>
      </c>
      <c r="D4858" t="s">
        <v>339</v>
      </c>
      <c r="E4858" t="s">
        <v>340</v>
      </c>
      <c r="F4858" s="189" t="s">
        <v>360</v>
      </c>
      <c r="H4858" s="211"/>
      <c r="I4858" s="211"/>
      <c r="J4858" s="211"/>
      <c r="K4858" s="211"/>
      <c r="L4858" s="211"/>
      <c r="M4858" s="211"/>
      <c r="N4858" s="211"/>
      <c r="O4858" s="211"/>
      <c r="P4858" s="211"/>
    </row>
    <row r="4859" spans="1:16" x14ac:dyDescent="0.25">
      <c r="A4859" s="189" t="s">
        <v>11300</v>
      </c>
      <c r="B4859" s="189" t="s">
        <v>11331</v>
      </c>
      <c r="C4859" s="189" t="s">
        <v>358</v>
      </c>
      <c r="D4859" t="s">
        <v>343</v>
      </c>
      <c r="E4859" t="s">
        <v>6106</v>
      </c>
      <c r="F4859" s="189" t="s">
        <v>360</v>
      </c>
      <c r="H4859" s="211"/>
      <c r="I4859" s="211"/>
      <c r="J4859" s="211"/>
      <c r="K4859" s="211"/>
      <c r="L4859" s="211"/>
      <c r="M4859" s="211"/>
      <c r="N4859" s="211"/>
      <c r="O4859" s="211"/>
      <c r="P4859" s="211"/>
    </row>
    <row r="4860" spans="1:16" x14ac:dyDescent="0.25">
      <c r="A4860" s="189" t="s">
        <v>11300</v>
      </c>
      <c r="B4860" s="189" t="s">
        <v>11332</v>
      </c>
      <c r="C4860" s="189" t="s">
        <v>358</v>
      </c>
      <c r="D4860" t="s">
        <v>343</v>
      </c>
      <c r="E4860" t="s">
        <v>6106</v>
      </c>
      <c r="F4860" s="189" t="s">
        <v>360</v>
      </c>
      <c r="H4860" s="211"/>
      <c r="I4860" s="211"/>
      <c r="J4860" s="211"/>
      <c r="K4860" s="211"/>
      <c r="L4860" s="211"/>
      <c r="M4860" s="211"/>
      <c r="N4860" s="211"/>
      <c r="O4860" s="211"/>
      <c r="P4860" s="211"/>
    </row>
    <row r="4861" spans="1:16" x14ac:dyDescent="0.25">
      <c r="A4861" s="189" t="s">
        <v>11300</v>
      </c>
      <c r="B4861" s="189" t="s">
        <v>11333</v>
      </c>
      <c r="C4861" s="189" t="s">
        <v>358</v>
      </c>
      <c r="D4861" t="s">
        <v>6093</v>
      </c>
      <c r="E4861" t="s">
        <v>6094</v>
      </c>
      <c r="F4861" s="189" t="s">
        <v>150</v>
      </c>
      <c r="H4861" s="211"/>
      <c r="I4861" s="211"/>
      <c r="J4861" s="211"/>
      <c r="K4861" s="211"/>
      <c r="L4861" s="211"/>
      <c r="M4861" s="211"/>
      <c r="N4861" s="211"/>
      <c r="O4861" s="211"/>
      <c r="P4861" s="211"/>
    </row>
    <row r="4862" spans="1:16" x14ac:dyDescent="0.25">
      <c r="A4862" s="189" t="s">
        <v>11300</v>
      </c>
      <c r="B4862" s="189" t="s">
        <v>11334</v>
      </c>
      <c r="C4862" s="189" t="s">
        <v>358</v>
      </c>
      <c r="D4862" t="s">
        <v>343</v>
      </c>
      <c r="E4862" t="s">
        <v>6106</v>
      </c>
      <c r="F4862" s="189" t="s">
        <v>360</v>
      </c>
      <c r="H4862" s="211"/>
      <c r="I4862" s="211"/>
      <c r="J4862" s="211"/>
      <c r="K4862" s="211"/>
      <c r="L4862" s="211"/>
      <c r="M4862" s="211"/>
      <c r="N4862" s="211"/>
      <c r="O4862" s="211"/>
      <c r="P4862" s="211"/>
    </row>
    <row r="4863" spans="1:16" x14ac:dyDescent="0.25">
      <c r="A4863" s="189" t="s">
        <v>11300</v>
      </c>
      <c r="B4863" s="189" t="s">
        <v>11335</v>
      </c>
      <c r="C4863" s="189" t="s">
        <v>358</v>
      </c>
      <c r="D4863" t="s">
        <v>343</v>
      </c>
      <c r="E4863" t="s">
        <v>6106</v>
      </c>
      <c r="F4863" s="189" t="s">
        <v>360</v>
      </c>
      <c r="H4863" s="211"/>
      <c r="I4863" s="211"/>
      <c r="J4863" s="211"/>
      <c r="K4863" s="211"/>
      <c r="L4863" s="211"/>
      <c r="M4863" s="211"/>
      <c r="N4863" s="211"/>
      <c r="O4863" s="211"/>
      <c r="P4863" s="211"/>
    </row>
    <row r="4864" spans="1:16" x14ac:dyDescent="0.25">
      <c r="A4864" s="189" t="s">
        <v>11300</v>
      </c>
      <c r="B4864" s="189" t="s">
        <v>11336</v>
      </c>
      <c r="C4864" s="189" t="s">
        <v>358</v>
      </c>
      <c r="D4864" t="s">
        <v>343</v>
      </c>
      <c r="E4864" t="s">
        <v>6106</v>
      </c>
      <c r="F4864" s="189" t="s">
        <v>360</v>
      </c>
      <c r="H4864" s="211"/>
      <c r="I4864" s="211"/>
      <c r="J4864" s="211"/>
      <c r="K4864" s="211"/>
      <c r="L4864" s="211"/>
      <c r="M4864" s="211"/>
      <c r="N4864" s="211"/>
      <c r="O4864" s="211"/>
      <c r="P4864" s="211"/>
    </row>
    <row r="4865" spans="1:16" x14ac:dyDescent="0.25">
      <c r="A4865" s="189" t="s">
        <v>11300</v>
      </c>
      <c r="B4865" s="189" t="s">
        <v>11337</v>
      </c>
      <c r="C4865" s="189" t="s">
        <v>358</v>
      </c>
      <c r="D4865" t="s">
        <v>343</v>
      </c>
      <c r="E4865" t="s">
        <v>6106</v>
      </c>
      <c r="F4865" s="189" t="s">
        <v>360</v>
      </c>
      <c r="H4865" s="211"/>
      <c r="I4865" s="211"/>
      <c r="J4865" s="211"/>
      <c r="K4865" s="211"/>
      <c r="L4865" s="211"/>
      <c r="M4865" s="211"/>
      <c r="N4865" s="211"/>
      <c r="O4865" s="211"/>
      <c r="P4865" s="211"/>
    </row>
    <row r="4866" spans="1:16" x14ac:dyDescent="0.25">
      <c r="A4866" s="189" t="s">
        <v>11300</v>
      </c>
      <c r="B4866" s="189" t="s">
        <v>11338</v>
      </c>
      <c r="C4866" s="189" t="s">
        <v>358</v>
      </c>
      <c r="D4866" t="s">
        <v>343</v>
      </c>
      <c r="E4866" t="s">
        <v>6106</v>
      </c>
      <c r="F4866" s="189" t="s">
        <v>360</v>
      </c>
      <c r="H4866" s="211"/>
      <c r="I4866" s="211"/>
      <c r="J4866" s="211"/>
      <c r="K4866" s="211"/>
      <c r="L4866" s="211"/>
      <c r="M4866" s="211"/>
      <c r="N4866" s="211"/>
      <c r="O4866" s="211"/>
      <c r="P4866" s="211"/>
    </row>
    <row r="4867" spans="1:16" x14ac:dyDescent="0.25">
      <c r="A4867" s="189" t="s">
        <v>11300</v>
      </c>
      <c r="B4867" s="189" t="s">
        <v>11339</v>
      </c>
      <c r="C4867" s="189" t="s">
        <v>358</v>
      </c>
      <c r="D4867" t="s">
        <v>292</v>
      </c>
      <c r="E4867" t="s">
        <v>350</v>
      </c>
      <c r="F4867" s="189" t="s">
        <v>150</v>
      </c>
      <c r="H4867" s="211"/>
      <c r="I4867" s="211"/>
      <c r="J4867" s="211"/>
      <c r="K4867" s="211"/>
      <c r="L4867" s="211"/>
      <c r="M4867" s="211"/>
      <c r="N4867" s="211"/>
      <c r="O4867" s="211"/>
      <c r="P4867" s="211"/>
    </row>
    <row r="4868" spans="1:16" x14ac:dyDescent="0.25">
      <c r="A4868" s="189" t="s">
        <v>11300</v>
      </c>
      <c r="B4868" s="189" t="s">
        <v>11340</v>
      </c>
      <c r="C4868" s="189" t="s">
        <v>358</v>
      </c>
      <c r="D4868" t="s">
        <v>339</v>
      </c>
      <c r="E4868" t="s">
        <v>340</v>
      </c>
      <c r="F4868" s="189" t="s">
        <v>360</v>
      </c>
      <c r="H4868" s="211"/>
      <c r="I4868" s="211"/>
      <c r="J4868" s="211"/>
      <c r="K4868" s="211"/>
      <c r="L4868" s="211"/>
      <c r="M4868" s="211"/>
      <c r="N4868" s="211"/>
      <c r="O4868" s="211"/>
      <c r="P4868" s="211"/>
    </row>
    <row r="4869" spans="1:16" x14ac:dyDescent="0.25">
      <c r="A4869" s="189" t="s">
        <v>11300</v>
      </c>
      <c r="B4869" s="189" t="s">
        <v>11341</v>
      </c>
      <c r="C4869" s="189" t="s">
        <v>358</v>
      </c>
      <c r="D4869" t="s">
        <v>339</v>
      </c>
      <c r="E4869" t="s">
        <v>340</v>
      </c>
      <c r="F4869" s="189" t="s">
        <v>150</v>
      </c>
      <c r="H4869" s="211"/>
      <c r="I4869" s="211"/>
      <c r="J4869" s="211"/>
      <c r="K4869" s="211"/>
      <c r="L4869" s="211"/>
      <c r="M4869" s="211"/>
      <c r="N4869" s="211"/>
      <c r="O4869" s="211"/>
      <c r="P4869" s="211"/>
    </row>
    <row r="4870" spans="1:16" x14ac:dyDescent="0.25">
      <c r="A4870" s="189" t="s">
        <v>11300</v>
      </c>
      <c r="B4870" s="189" t="s">
        <v>11342</v>
      </c>
      <c r="C4870" s="189" t="s">
        <v>358</v>
      </c>
      <c r="D4870" t="s">
        <v>339</v>
      </c>
      <c r="E4870" t="s">
        <v>340</v>
      </c>
      <c r="F4870" s="189" t="s">
        <v>360</v>
      </c>
      <c r="H4870" s="211"/>
      <c r="I4870" s="211"/>
      <c r="J4870" s="211"/>
      <c r="K4870" s="211"/>
      <c r="L4870" s="211"/>
      <c r="M4870" s="211"/>
      <c r="N4870" s="211"/>
      <c r="O4870" s="211"/>
      <c r="P4870" s="211"/>
    </row>
    <row r="4871" spans="1:16" x14ac:dyDescent="0.25">
      <c r="A4871" s="189" t="s">
        <v>11300</v>
      </c>
      <c r="B4871" s="189" t="s">
        <v>11343</v>
      </c>
      <c r="C4871" s="189" t="s">
        <v>358</v>
      </c>
      <c r="D4871" t="s">
        <v>343</v>
      </c>
      <c r="E4871" t="s">
        <v>6106</v>
      </c>
      <c r="F4871" s="189" t="s">
        <v>360</v>
      </c>
      <c r="H4871" s="211"/>
      <c r="I4871" s="211"/>
      <c r="J4871" s="211"/>
      <c r="K4871" s="211"/>
      <c r="L4871" s="211"/>
      <c r="M4871" s="211"/>
      <c r="N4871" s="211"/>
      <c r="O4871" s="211"/>
      <c r="P4871" s="211"/>
    </row>
    <row r="4872" spans="1:16" x14ac:dyDescent="0.25">
      <c r="A4872" s="189" t="s">
        <v>11300</v>
      </c>
      <c r="B4872" s="189" t="s">
        <v>11344</v>
      </c>
      <c r="C4872" s="189" t="s">
        <v>358</v>
      </c>
      <c r="D4872" t="s">
        <v>343</v>
      </c>
      <c r="E4872" t="s">
        <v>6106</v>
      </c>
      <c r="F4872" s="189" t="s">
        <v>360</v>
      </c>
      <c r="H4872" s="211"/>
      <c r="I4872" s="211"/>
      <c r="J4872" s="211"/>
      <c r="K4872" s="211"/>
      <c r="L4872" s="211"/>
      <c r="M4872" s="211"/>
      <c r="N4872" s="211"/>
      <c r="O4872" s="211"/>
      <c r="P4872" s="211"/>
    </row>
    <row r="4873" spans="1:16" x14ac:dyDescent="0.25">
      <c r="A4873" s="189" t="s">
        <v>11300</v>
      </c>
      <c r="B4873" s="189" t="s">
        <v>11345</v>
      </c>
      <c r="C4873" s="189" t="s">
        <v>358</v>
      </c>
      <c r="D4873" t="s">
        <v>343</v>
      </c>
      <c r="E4873" t="s">
        <v>6106</v>
      </c>
      <c r="F4873" s="189" t="s">
        <v>360</v>
      </c>
      <c r="H4873" s="211"/>
      <c r="I4873" s="211"/>
      <c r="J4873" s="211"/>
      <c r="K4873" s="211"/>
      <c r="L4873" s="211"/>
      <c r="M4873" s="211"/>
      <c r="N4873" s="211"/>
      <c r="O4873" s="211"/>
      <c r="P4873" s="211"/>
    </row>
    <row r="4874" spans="1:16" x14ac:dyDescent="0.25">
      <c r="A4874" s="189" t="s">
        <v>11300</v>
      </c>
      <c r="B4874" s="189" t="s">
        <v>11346</v>
      </c>
      <c r="C4874" s="189" t="s">
        <v>358</v>
      </c>
      <c r="D4874" t="s">
        <v>339</v>
      </c>
      <c r="E4874" t="s">
        <v>340</v>
      </c>
      <c r="F4874" s="189" t="s">
        <v>360</v>
      </c>
      <c r="H4874" s="211"/>
      <c r="I4874" s="211"/>
      <c r="J4874" s="211"/>
      <c r="K4874" s="211"/>
      <c r="L4874" s="211"/>
      <c r="M4874" s="211"/>
      <c r="N4874" s="211"/>
      <c r="O4874" s="211"/>
      <c r="P4874" s="211"/>
    </row>
    <row r="4875" spans="1:16" x14ac:dyDescent="0.25">
      <c r="A4875" s="189" t="s">
        <v>11300</v>
      </c>
      <c r="B4875" s="189" t="s">
        <v>11347</v>
      </c>
      <c r="C4875" s="189" t="s">
        <v>358</v>
      </c>
      <c r="D4875" t="s">
        <v>296</v>
      </c>
      <c r="E4875" t="s">
        <v>336</v>
      </c>
      <c r="F4875" s="189" t="s">
        <v>150</v>
      </c>
      <c r="H4875" s="211"/>
      <c r="I4875" s="211"/>
      <c r="J4875" s="211"/>
      <c r="K4875" s="211"/>
      <c r="L4875" s="211"/>
      <c r="M4875" s="211"/>
      <c r="N4875" s="211"/>
      <c r="O4875" s="211"/>
      <c r="P4875" s="211"/>
    </row>
    <row r="4876" spans="1:16" x14ac:dyDescent="0.25">
      <c r="A4876" s="189" t="s">
        <v>11300</v>
      </c>
      <c r="B4876" s="189" t="s">
        <v>11348</v>
      </c>
      <c r="C4876" s="189" t="s">
        <v>358</v>
      </c>
      <c r="D4876" t="s">
        <v>343</v>
      </c>
      <c r="E4876" t="s">
        <v>6106</v>
      </c>
      <c r="F4876" s="189" t="s">
        <v>360</v>
      </c>
      <c r="H4876" s="211"/>
      <c r="I4876" s="211"/>
      <c r="J4876" s="211"/>
      <c r="K4876" s="211"/>
      <c r="L4876" s="211"/>
      <c r="M4876" s="211"/>
      <c r="N4876" s="211"/>
      <c r="O4876" s="211"/>
      <c r="P4876" s="211"/>
    </row>
    <row r="4877" spans="1:16" x14ac:dyDescent="0.25">
      <c r="A4877" s="189" t="s">
        <v>11300</v>
      </c>
      <c r="B4877" s="189" t="s">
        <v>11349</v>
      </c>
      <c r="C4877" s="189" t="s">
        <v>358</v>
      </c>
      <c r="D4877" t="s">
        <v>343</v>
      </c>
      <c r="E4877" t="s">
        <v>6106</v>
      </c>
      <c r="F4877" s="189" t="s">
        <v>360</v>
      </c>
      <c r="H4877" s="211"/>
      <c r="I4877" s="211"/>
      <c r="J4877" s="211"/>
      <c r="K4877" s="211"/>
      <c r="L4877" s="211"/>
      <c r="M4877" s="211"/>
      <c r="N4877" s="211"/>
      <c r="O4877" s="211"/>
      <c r="P4877" s="211"/>
    </row>
    <row r="4878" spans="1:16" x14ac:dyDescent="0.25">
      <c r="A4878" s="189" t="s">
        <v>11300</v>
      </c>
      <c r="B4878" s="189" t="s">
        <v>11350</v>
      </c>
      <c r="C4878" s="189" t="s">
        <v>358</v>
      </c>
      <c r="D4878" t="s">
        <v>339</v>
      </c>
      <c r="E4878" t="s">
        <v>340</v>
      </c>
      <c r="F4878" s="189" t="s">
        <v>360</v>
      </c>
      <c r="H4878" s="211"/>
      <c r="I4878" s="211"/>
      <c r="J4878" s="211"/>
      <c r="K4878" s="211"/>
      <c r="L4878" s="211"/>
      <c r="M4878" s="211"/>
      <c r="N4878" s="211"/>
      <c r="O4878" s="211"/>
      <c r="P4878" s="211"/>
    </row>
    <row r="4879" spans="1:16" x14ac:dyDescent="0.25">
      <c r="A4879" s="189" t="s">
        <v>11300</v>
      </c>
      <c r="B4879" s="189" t="s">
        <v>11351</v>
      </c>
      <c r="C4879" s="189" t="s">
        <v>358</v>
      </c>
      <c r="D4879" t="s">
        <v>301</v>
      </c>
      <c r="E4879" t="s">
        <v>307</v>
      </c>
      <c r="F4879" s="189" t="s">
        <v>150</v>
      </c>
      <c r="H4879" s="211"/>
      <c r="I4879" s="211"/>
      <c r="J4879" s="211"/>
      <c r="K4879" s="211"/>
      <c r="L4879" s="211"/>
      <c r="M4879" s="211"/>
      <c r="N4879" s="211"/>
      <c r="O4879" s="211"/>
      <c r="P4879" s="211"/>
    </row>
    <row r="4880" spans="1:16" x14ac:dyDescent="0.25">
      <c r="A4880" s="189" t="s">
        <v>11300</v>
      </c>
      <c r="B4880" s="189" t="s">
        <v>11352</v>
      </c>
      <c r="C4880" s="189" t="s">
        <v>358</v>
      </c>
      <c r="D4880" t="s">
        <v>339</v>
      </c>
      <c r="E4880" t="s">
        <v>340</v>
      </c>
      <c r="F4880" s="189" t="s">
        <v>360</v>
      </c>
      <c r="H4880" s="211"/>
      <c r="I4880" s="211"/>
      <c r="J4880" s="211"/>
      <c r="K4880" s="211"/>
      <c r="L4880" s="211"/>
      <c r="M4880" s="211"/>
      <c r="N4880" s="211"/>
      <c r="O4880" s="211"/>
      <c r="P4880" s="211"/>
    </row>
    <row r="4881" spans="1:16" x14ac:dyDescent="0.25">
      <c r="A4881" s="189" t="s">
        <v>11300</v>
      </c>
      <c r="B4881" s="189" t="s">
        <v>11353</v>
      </c>
      <c r="C4881" s="189" t="s">
        <v>358</v>
      </c>
      <c r="D4881" t="s">
        <v>339</v>
      </c>
      <c r="E4881" t="s">
        <v>340</v>
      </c>
      <c r="F4881" s="189" t="s">
        <v>360</v>
      </c>
      <c r="H4881" s="211"/>
      <c r="I4881" s="211"/>
      <c r="J4881" s="211"/>
      <c r="K4881" s="211"/>
      <c r="L4881" s="211"/>
      <c r="M4881" s="211"/>
      <c r="N4881" s="211"/>
      <c r="O4881" s="211"/>
      <c r="P4881" s="211"/>
    </row>
    <row r="4882" spans="1:16" x14ac:dyDescent="0.25">
      <c r="A4882" s="189" t="s">
        <v>11300</v>
      </c>
      <c r="B4882" s="189" t="s">
        <v>11354</v>
      </c>
      <c r="C4882" s="189" t="s">
        <v>358</v>
      </c>
      <c r="D4882" t="s">
        <v>339</v>
      </c>
      <c r="E4882" t="s">
        <v>340</v>
      </c>
      <c r="F4882" s="189" t="s">
        <v>360</v>
      </c>
      <c r="H4882" s="211"/>
      <c r="I4882" s="211"/>
      <c r="J4882" s="211"/>
      <c r="K4882" s="211"/>
      <c r="L4882" s="211"/>
      <c r="M4882" s="211"/>
      <c r="N4882" s="211"/>
      <c r="O4882" s="211"/>
      <c r="P4882" s="211"/>
    </row>
    <row r="4883" spans="1:16" x14ac:dyDescent="0.25">
      <c r="A4883" s="189" t="s">
        <v>11300</v>
      </c>
      <c r="B4883" s="189" t="s">
        <v>11355</v>
      </c>
      <c r="C4883" s="189" t="s">
        <v>358</v>
      </c>
      <c r="D4883" t="s">
        <v>343</v>
      </c>
      <c r="E4883" t="s">
        <v>6106</v>
      </c>
      <c r="F4883" s="189" t="s">
        <v>360</v>
      </c>
      <c r="H4883" s="211"/>
      <c r="I4883" s="211"/>
      <c r="J4883" s="211"/>
      <c r="K4883" s="211"/>
      <c r="L4883" s="211"/>
      <c r="M4883" s="211"/>
      <c r="N4883" s="211"/>
      <c r="O4883" s="211"/>
      <c r="P4883" s="211"/>
    </row>
    <row r="4884" spans="1:16" x14ac:dyDescent="0.25">
      <c r="A4884" s="189" t="s">
        <v>11300</v>
      </c>
      <c r="B4884" s="189" t="s">
        <v>11356</v>
      </c>
      <c r="C4884" s="189" t="s">
        <v>358</v>
      </c>
      <c r="D4884" t="s">
        <v>343</v>
      </c>
      <c r="E4884" t="s">
        <v>6106</v>
      </c>
      <c r="F4884" s="189" t="s">
        <v>360</v>
      </c>
      <c r="H4884" s="211"/>
      <c r="I4884" s="211"/>
      <c r="J4884" s="211"/>
      <c r="K4884" s="211"/>
      <c r="L4884" s="211"/>
      <c r="M4884" s="211"/>
      <c r="N4884" s="211"/>
      <c r="O4884" s="211"/>
      <c r="P4884" s="211"/>
    </row>
    <row r="4885" spans="1:16" x14ac:dyDescent="0.25">
      <c r="A4885" s="189" t="s">
        <v>11300</v>
      </c>
      <c r="B4885" s="189" t="s">
        <v>11357</v>
      </c>
      <c r="C4885" s="189" t="s">
        <v>358</v>
      </c>
      <c r="D4885" t="s">
        <v>339</v>
      </c>
      <c r="E4885" t="s">
        <v>340</v>
      </c>
      <c r="F4885" s="189" t="s">
        <v>360</v>
      </c>
      <c r="H4885" s="211"/>
      <c r="I4885" s="211"/>
      <c r="J4885" s="211"/>
      <c r="K4885" s="211"/>
      <c r="L4885" s="211"/>
      <c r="M4885" s="211"/>
      <c r="N4885" s="211"/>
      <c r="O4885" s="211"/>
      <c r="P4885" s="211"/>
    </row>
    <row r="4886" spans="1:16" x14ac:dyDescent="0.25">
      <c r="A4886" s="189" t="s">
        <v>11300</v>
      </c>
      <c r="B4886" s="189" t="s">
        <v>11358</v>
      </c>
      <c r="C4886" s="189" t="s">
        <v>358</v>
      </c>
      <c r="D4886" t="s">
        <v>343</v>
      </c>
      <c r="E4886" t="s">
        <v>6106</v>
      </c>
      <c r="F4886" s="189" t="s">
        <v>360</v>
      </c>
      <c r="H4886" s="211"/>
      <c r="I4886" s="211"/>
      <c r="J4886" s="211"/>
      <c r="K4886" s="211"/>
      <c r="L4886" s="211"/>
      <c r="M4886" s="211"/>
      <c r="N4886" s="211"/>
      <c r="O4886" s="211"/>
      <c r="P4886" s="211"/>
    </row>
    <row r="4887" spans="1:16" x14ac:dyDescent="0.25">
      <c r="A4887" s="189" t="s">
        <v>11300</v>
      </c>
      <c r="B4887" s="189" t="s">
        <v>11359</v>
      </c>
      <c r="C4887" s="189" t="s">
        <v>358</v>
      </c>
      <c r="D4887" t="s">
        <v>339</v>
      </c>
      <c r="E4887" t="s">
        <v>340</v>
      </c>
      <c r="F4887" s="189" t="s">
        <v>360</v>
      </c>
      <c r="H4887" s="211"/>
      <c r="I4887" s="211"/>
      <c r="J4887" s="211"/>
      <c r="K4887" s="211"/>
      <c r="L4887" s="211"/>
      <c r="M4887" s="211"/>
      <c r="N4887" s="211"/>
      <c r="O4887" s="211"/>
      <c r="P4887" s="211"/>
    </row>
    <row r="4888" spans="1:16" x14ac:dyDescent="0.25">
      <c r="A4888" s="189" t="s">
        <v>11300</v>
      </c>
      <c r="B4888" s="189" t="s">
        <v>11360</v>
      </c>
      <c r="C4888" s="189" t="s">
        <v>358</v>
      </c>
      <c r="D4888" t="s">
        <v>343</v>
      </c>
      <c r="E4888" t="s">
        <v>375</v>
      </c>
      <c r="F4888" s="189" t="s">
        <v>360</v>
      </c>
      <c r="H4888" s="211"/>
      <c r="I4888" s="211"/>
      <c r="J4888" s="211"/>
      <c r="K4888" s="211"/>
      <c r="L4888" s="211"/>
      <c r="M4888" s="211"/>
      <c r="N4888" s="211"/>
      <c r="O4888" s="211"/>
      <c r="P4888" s="211"/>
    </row>
    <row r="4889" spans="1:16" x14ac:dyDescent="0.25">
      <c r="A4889" s="189" t="s">
        <v>11300</v>
      </c>
      <c r="B4889" s="189" t="s">
        <v>11361</v>
      </c>
      <c r="C4889" s="189" t="s">
        <v>358</v>
      </c>
      <c r="D4889" t="s">
        <v>339</v>
      </c>
      <c r="E4889" t="s">
        <v>340</v>
      </c>
      <c r="F4889" s="189" t="s">
        <v>360</v>
      </c>
      <c r="H4889" s="211"/>
      <c r="I4889" s="211"/>
      <c r="J4889" s="211"/>
      <c r="K4889" s="211"/>
      <c r="L4889" s="211"/>
      <c r="M4889" s="211"/>
      <c r="N4889" s="211"/>
      <c r="O4889" s="211"/>
      <c r="P4889" s="211"/>
    </row>
    <row r="4890" spans="1:16" x14ac:dyDescent="0.25">
      <c r="A4890" s="189" t="s">
        <v>11300</v>
      </c>
      <c r="B4890" s="189" t="s">
        <v>11362</v>
      </c>
      <c r="C4890" s="189" t="s">
        <v>358</v>
      </c>
      <c r="D4890" t="s">
        <v>339</v>
      </c>
      <c r="E4890" t="s">
        <v>340</v>
      </c>
      <c r="F4890" s="189" t="s">
        <v>360</v>
      </c>
      <c r="H4890" s="211"/>
      <c r="I4890" s="211"/>
      <c r="J4890" s="211"/>
      <c r="K4890" s="211"/>
      <c r="L4890" s="211"/>
      <c r="M4890" s="211"/>
      <c r="N4890" s="211"/>
      <c r="O4890" s="211"/>
      <c r="P4890" s="211"/>
    </row>
    <row r="4891" spans="1:16" x14ac:dyDescent="0.25">
      <c r="A4891" s="189" t="s">
        <v>11300</v>
      </c>
      <c r="B4891" s="189" t="s">
        <v>11363</v>
      </c>
      <c r="C4891" s="189" t="s">
        <v>358</v>
      </c>
      <c r="D4891" t="s">
        <v>343</v>
      </c>
      <c r="E4891" t="s">
        <v>6106</v>
      </c>
      <c r="F4891" s="189" t="s">
        <v>360</v>
      </c>
      <c r="H4891" s="211"/>
      <c r="I4891" s="211"/>
      <c r="J4891" s="211"/>
      <c r="K4891" s="211"/>
      <c r="L4891" s="211"/>
      <c r="M4891" s="211"/>
      <c r="N4891" s="211"/>
      <c r="O4891" s="211"/>
      <c r="P4891" s="211"/>
    </row>
    <row r="4892" spans="1:16" x14ac:dyDescent="0.25">
      <c r="A4892" s="189" t="s">
        <v>11300</v>
      </c>
      <c r="B4892" s="189" t="s">
        <v>11364</v>
      </c>
      <c r="C4892" s="189" t="s">
        <v>358</v>
      </c>
      <c r="D4892" t="s">
        <v>339</v>
      </c>
      <c r="E4892" t="s">
        <v>340</v>
      </c>
      <c r="F4892" s="189" t="s">
        <v>360</v>
      </c>
      <c r="H4892" s="211"/>
      <c r="I4892" s="211"/>
      <c r="J4892" s="211"/>
      <c r="K4892" s="211"/>
      <c r="L4892" s="211"/>
      <c r="M4892" s="211"/>
      <c r="N4892" s="211"/>
      <c r="O4892" s="211"/>
      <c r="P4892" s="211"/>
    </row>
    <row r="4893" spans="1:16" x14ac:dyDescent="0.25">
      <c r="A4893" s="189" t="s">
        <v>11300</v>
      </c>
      <c r="B4893" s="189" t="s">
        <v>11365</v>
      </c>
      <c r="C4893" s="189" t="s">
        <v>358</v>
      </c>
      <c r="D4893" t="s">
        <v>343</v>
      </c>
      <c r="E4893" t="s">
        <v>6106</v>
      </c>
      <c r="F4893" s="189" t="s">
        <v>360</v>
      </c>
      <c r="H4893" s="211"/>
      <c r="I4893" s="211"/>
      <c r="J4893" s="211"/>
      <c r="K4893" s="211"/>
      <c r="L4893" s="211"/>
      <c r="M4893" s="211"/>
      <c r="N4893" s="211"/>
      <c r="O4893" s="211"/>
      <c r="P4893" s="211"/>
    </row>
    <row r="4894" spans="1:16" x14ac:dyDescent="0.25">
      <c r="A4894" s="189" t="s">
        <v>11300</v>
      </c>
      <c r="B4894" s="189" t="s">
        <v>11366</v>
      </c>
      <c r="C4894" s="189" t="s">
        <v>358</v>
      </c>
      <c r="D4894" t="s">
        <v>341</v>
      </c>
      <c r="E4894" t="s">
        <v>342</v>
      </c>
      <c r="F4894" s="189" t="s">
        <v>360</v>
      </c>
      <c r="H4894" s="211"/>
      <c r="I4894" s="211"/>
      <c r="J4894" s="211"/>
      <c r="K4894" s="211"/>
      <c r="L4894" s="211"/>
      <c r="M4894" s="211"/>
      <c r="N4894" s="211"/>
      <c r="O4894" s="211"/>
      <c r="P4894" s="211"/>
    </row>
    <row r="4895" spans="1:16" x14ac:dyDescent="0.25">
      <c r="A4895" s="189" t="s">
        <v>11300</v>
      </c>
      <c r="B4895" s="189" t="s">
        <v>11367</v>
      </c>
      <c r="C4895" s="189" t="s">
        <v>358</v>
      </c>
      <c r="D4895" t="s">
        <v>343</v>
      </c>
      <c r="E4895" t="s">
        <v>6106</v>
      </c>
      <c r="F4895" s="189" t="s">
        <v>150</v>
      </c>
      <c r="H4895" s="211"/>
      <c r="I4895" s="211"/>
      <c r="J4895" s="211"/>
      <c r="K4895" s="211"/>
      <c r="L4895" s="211"/>
      <c r="M4895" s="211"/>
      <c r="N4895" s="211"/>
      <c r="O4895" s="211"/>
      <c r="P4895" s="211"/>
    </row>
    <row r="4896" spans="1:16" x14ac:dyDescent="0.25">
      <c r="A4896" s="189" t="s">
        <v>11300</v>
      </c>
      <c r="B4896" s="189" t="s">
        <v>11368</v>
      </c>
      <c r="C4896" s="189" t="s">
        <v>358</v>
      </c>
      <c r="D4896" t="s">
        <v>341</v>
      </c>
      <c r="E4896" t="s">
        <v>342</v>
      </c>
      <c r="F4896" s="189" t="s">
        <v>360</v>
      </c>
      <c r="H4896" s="211"/>
      <c r="I4896" s="211"/>
      <c r="J4896" s="211"/>
      <c r="K4896" s="211"/>
      <c r="L4896" s="211"/>
      <c r="M4896" s="211"/>
      <c r="N4896" s="211"/>
      <c r="O4896" s="211"/>
      <c r="P4896" s="211"/>
    </row>
    <row r="4897" spans="1:16" x14ac:dyDescent="0.25">
      <c r="A4897" s="189" t="s">
        <v>11300</v>
      </c>
      <c r="B4897" s="189" t="s">
        <v>11369</v>
      </c>
      <c r="C4897" s="189" t="s">
        <v>358</v>
      </c>
      <c r="D4897" t="s">
        <v>343</v>
      </c>
      <c r="E4897" t="s">
        <v>6106</v>
      </c>
      <c r="F4897" s="189" t="s">
        <v>360</v>
      </c>
      <c r="H4897" s="211"/>
      <c r="I4897" s="211"/>
      <c r="J4897" s="211"/>
      <c r="K4897" s="211"/>
      <c r="L4897" s="211"/>
      <c r="M4897" s="211"/>
      <c r="N4897" s="211"/>
      <c r="O4897" s="211"/>
      <c r="P4897" s="211"/>
    </row>
    <row r="4898" spans="1:16" x14ac:dyDescent="0.25">
      <c r="A4898" s="189" t="s">
        <v>11300</v>
      </c>
      <c r="B4898" s="189" t="s">
        <v>11370</v>
      </c>
      <c r="C4898" s="189" t="s">
        <v>358</v>
      </c>
      <c r="D4898" t="s">
        <v>343</v>
      </c>
      <c r="E4898" t="s">
        <v>6106</v>
      </c>
      <c r="F4898" s="189" t="s">
        <v>360</v>
      </c>
      <c r="H4898" s="211"/>
      <c r="I4898" s="211"/>
      <c r="J4898" s="211"/>
      <c r="K4898" s="211"/>
      <c r="L4898" s="211"/>
      <c r="M4898" s="211"/>
      <c r="N4898" s="211"/>
      <c r="O4898" s="211"/>
      <c r="P4898" s="211"/>
    </row>
    <row r="4899" spans="1:16" x14ac:dyDescent="0.25">
      <c r="A4899" s="189" t="s">
        <v>11300</v>
      </c>
      <c r="B4899" s="189" t="s">
        <v>11371</v>
      </c>
      <c r="C4899" s="189" t="s">
        <v>358</v>
      </c>
      <c r="D4899" t="s">
        <v>343</v>
      </c>
      <c r="E4899" t="s">
        <v>6106</v>
      </c>
      <c r="F4899" s="189" t="s">
        <v>360</v>
      </c>
      <c r="H4899" s="211"/>
      <c r="I4899" s="211"/>
      <c r="J4899" s="211"/>
      <c r="K4899" s="211"/>
      <c r="L4899" s="211"/>
      <c r="M4899" s="211"/>
      <c r="N4899" s="211"/>
      <c r="O4899" s="211"/>
      <c r="P4899" s="211"/>
    </row>
    <row r="4900" spans="1:16" x14ac:dyDescent="0.25">
      <c r="A4900" s="189" t="s">
        <v>11300</v>
      </c>
      <c r="B4900" s="189" t="s">
        <v>11372</v>
      </c>
      <c r="C4900" s="189" t="s">
        <v>358</v>
      </c>
      <c r="D4900" t="s">
        <v>343</v>
      </c>
      <c r="E4900" t="s">
        <v>6106</v>
      </c>
      <c r="F4900" s="189" t="s">
        <v>360</v>
      </c>
      <c r="H4900" s="211"/>
      <c r="I4900" s="211"/>
      <c r="J4900" s="211"/>
      <c r="K4900" s="211"/>
      <c r="L4900" s="211"/>
      <c r="M4900" s="211"/>
      <c r="N4900" s="211"/>
      <c r="O4900" s="211"/>
      <c r="P4900" s="211"/>
    </row>
    <row r="4901" spans="1:16" x14ac:dyDescent="0.25">
      <c r="A4901" s="189" t="s">
        <v>11300</v>
      </c>
      <c r="B4901" s="189" t="s">
        <v>11373</v>
      </c>
      <c r="C4901" s="189" t="s">
        <v>358</v>
      </c>
      <c r="D4901" t="s">
        <v>341</v>
      </c>
      <c r="E4901" t="s">
        <v>342</v>
      </c>
      <c r="F4901" s="189" t="s">
        <v>360</v>
      </c>
      <c r="H4901" s="211"/>
      <c r="I4901" s="211"/>
      <c r="J4901" s="211"/>
      <c r="K4901" s="211"/>
      <c r="L4901" s="211"/>
      <c r="M4901" s="211"/>
      <c r="N4901" s="211"/>
      <c r="O4901" s="211"/>
      <c r="P4901" s="211"/>
    </row>
    <row r="4902" spans="1:16" x14ac:dyDescent="0.25">
      <c r="A4902" s="189" t="s">
        <v>11300</v>
      </c>
      <c r="B4902" s="189" t="s">
        <v>11374</v>
      </c>
      <c r="C4902" s="189" t="s">
        <v>358</v>
      </c>
      <c r="D4902" t="s">
        <v>341</v>
      </c>
      <c r="E4902" t="s">
        <v>342</v>
      </c>
      <c r="F4902" s="189" t="s">
        <v>360</v>
      </c>
      <c r="H4902" s="211"/>
      <c r="I4902" s="211"/>
      <c r="J4902" s="211"/>
      <c r="K4902" s="211"/>
      <c r="L4902" s="211"/>
      <c r="M4902" s="211"/>
      <c r="N4902" s="211"/>
      <c r="O4902" s="211"/>
      <c r="P4902" s="211"/>
    </row>
    <row r="4903" spans="1:16" x14ac:dyDescent="0.25">
      <c r="A4903" s="189" t="s">
        <v>11300</v>
      </c>
      <c r="B4903" s="189" t="s">
        <v>11375</v>
      </c>
      <c r="C4903" s="189" t="s">
        <v>358</v>
      </c>
      <c r="D4903" t="s">
        <v>339</v>
      </c>
      <c r="E4903" t="s">
        <v>340</v>
      </c>
      <c r="F4903" s="189" t="s">
        <v>360</v>
      </c>
      <c r="H4903" s="211"/>
      <c r="I4903" s="211"/>
      <c r="J4903" s="211"/>
      <c r="K4903" s="211"/>
      <c r="L4903" s="211"/>
      <c r="M4903" s="211"/>
      <c r="N4903" s="211"/>
      <c r="O4903" s="211"/>
      <c r="P4903" s="211"/>
    </row>
    <row r="4904" spans="1:16" x14ac:dyDescent="0.25">
      <c r="A4904" s="189" t="s">
        <v>11300</v>
      </c>
      <c r="B4904" s="189" t="s">
        <v>11376</v>
      </c>
      <c r="C4904" s="189" t="s">
        <v>358</v>
      </c>
      <c r="D4904" t="s">
        <v>341</v>
      </c>
      <c r="E4904" t="s">
        <v>342</v>
      </c>
      <c r="F4904" s="189" t="s">
        <v>360</v>
      </c>
      <c r="H4904" s="211"/>
      <c r="I4904" s="211"/>
      <c r="J4904" s="211"/>
      <c r="K4904" s="211"/>
      <c r="L4904" s="211"/>
      <c r="M4904" s="211"/>
      <c r="N4904" s="211"/>
      <c r="O4904" s="211"/>
      <c r="P4904" s="211"/>
    </row>
    <row r="4905" spans="1:16" x14ac:dyDescent="0.25">
      <c r="A4905" s="189" t="s">
        <v>11300</v>
      </c>
      <c r="B4905" s="189" t="s">
        <v>11377</v>
      </c>
      <c r="C4905" s="189" t="s">
        <v>358</v>
      </c>
      <c r="D4905" t="s">
        <v>341</v>
      </c>
      <c r="E4905" t="s">
        <v>342</v>
      </c>
      <c r="F4905" t="s">
        <v>360</v>
      </c>
      <c r="H4905" s="211"/>
      <c r="I4905" s="211"/>
      <c r="J4905" s="211"/>
      <c r="K4905" s="211"/>
      <c r="L4905" s="211"/>
      <c r="M4905" s="211"/>
      <c r="N4905" s="211"/>
      <c r="O4905" s="211"/>
      <c r="P4905" s="211"/>
    </row>
    <row r="4906" spans="1:16" x14ac:dyDescent="0.25">
      <c r="A4906" s="189" t="s">
        <v>11300</v>
      </c>
      <c r="B4906" s="189" t="s">
        <v>11378</v>
      </c>
      <c r="C4906" s="189" t="s">
        <v>358</v>
      </c>
      <c r="D4906" t="s">
        <v>341</v>
      </c>
      <c r="E4906" t="s">
        <v>342</v>
      </c>
      <c r="F4906" t="s">
        <v>360</v>
      </c>
      <c r="H4906" s="211"/>
      <c r="I4906" s="211"/>
      <c r="J4906" s="211"/>
      <c r="K4906" s="211"/>
      <c r="L4906" s="211"/>
      <c r="M4906" s="211"/>
      <c r="N4906" s="211"/>
      <c r="O4906" s="211"/>
      <c r="P4906" s="211"/>
    </row>
    <row r="4907" spans="1:16" x14ac:dyDescent="0.25">
      <c r="A4907" s="189" t="s">
        <v>11300</v>
      </c>
      <c r="B4907" s="189" t="s">
        <v>11379</v>
      </c>
      <c r="C4907" s="189" t="s">
        <v>358</v>
      </c>
      <c r="D4907" t="s">
        <v>343</v>
      </c>
      <c r="E4907" t="s">
        <v>6106</v>
      </c>
      <c r="F4907" t="s">
        <v>360</v>
      </c>
      <c r="H4907" s="211"/>
      <c r="I4907" s="211"/>
      <c r="J4907" s="211"/>
      <c r="K4907" s="211"/>
      <c r="L4907" s="211"/>
      <c r="M4907" s="211"/>
      <c r="N4907" s="211"/>
      <c r="O4907" s="211"/>
      <c r="P4907" s="211"/>
    </row>
    <row r="4908" spans="1:16" x14ac:dyDescent="0.25">
      <c r="A4908" s="189" t="s">
        <v>11300</v>
      </c>
      <c r="B4908" s="189" t="s">
        <v>11380</v>
      </c>
      <c r="C4908" s="189" t="s">
        <v>358</v>
      </c>
      <c r="D4908" t="s">
        <v>301</v>
      </c>
      <c r="E4908" t="s">
        <v>344</v>
      </c>
      <c r="F4908" t="s">
        <v>150</v>
      </c>
      <c r="H4908" s="211"/>
      <c r="I4908" s="211"/>
      <c r="J4908" s="211"/>
      <c r="K4908" s="211"/>
      <c r="L4908" s="211"/>
      <c r="M4908" s="211"/>
      <c r="N4908" s="211"/>
      <c r="O4908" s="211"/>
      <c r="P4908" s="211"/>
    </row>
    <row r="4909" spans="1:16" x14ac:dyDescent="0.25">
      <c r="A4909" s="189" t="s">
        <v>11300</v>
      </c>
      <c r="B4909" s="189" t="s">
        <v>11381</v>
      </c>
      <c r="C4909" s="189" t="s">
        <v>358</v>
      </c>
      <c r="D4909" t="s">
        <v>296</v>
      </c>
      <c r="E4909" t="s">
        <v>336</v>
      </c>
      <c r="F4909" t="s">
        <v>150</v>
      </c>
      <c r="H4909" s="211"/>
      <c r="I4909" s="211"/>
      <c r="J4909" s="211"/>
      <c r="K4909" s="211"/>
      <c r="L4909" s="211"/>
      <c r="M4909" s="211"/>
      <c r="N4909" s="211"/>
      <c r="O4909" s="211"/>
      <c r="P4909" s="211"/>
    </row>
    <row r="4910" spans="1:16" x14ac:dyDescent="0.25">
      <c r="A4910" s="189" t="s">
        <v>11300</v>
      </c>
      <c r="B4910" s="189" t="s">
        <v>11382</v>
      </c>
      <c r="C4910" s="189" t="s">
        <v>358</v>
      </c>
      <c r="D4910" t="s">
        <v>341</v>
      </c>
      <c r="E4910" t="s">
        <v>342</v>
      </c>
      <c r="F4910" t="s">
        <v>360</v>
      </c>
      <c r="H4910" s="211"/>
      <c r="I4910" s="211"/>
      <c r="J4910" s="211"/>
      <c r="K4910" s="211"/>
      <c r="L4910" s="211"/>
      <c r="M4910" s="211"/>
      <c r="N4910" s="211"/>
      <c r="O4910" s="211"/>
      <c r="P4910" s="211"/>
    </row>
    <row r="4911" spans="1:16" x14ac:dyDescent="0.25">
      <c r="A4911" s="189" t="s">
        <v>11300</v>
      </c>
      <c r="B4911" s="189" t="s">
        <v>11383</v>
      </c>
      <c r="C4911" s="189" t="s">
        <v>358</v>
      </c>
      <c r="D4911" t="s">
        <v>341</v>
      </c>
      <c r="E4911" t="s">
        <v>342</v>
      </c>
      <c r="F4911" t="s">
        <v>360</v>
      </c>
      <c r="H4911" s="211"/>
      <c r="I4911" s="211"/>
      <c r="J4911" s="211"/>
      <c r="K4911" s="211"/>
      <c r="L4911" s="211"/>
      <c r="M4911" s="211"/>
      <c r="N4911" s="211"/>
      <c r="O4911" s="211"/>
      <c r="P4911" s="211"/>
    </row>
    <row r="4912" spans="1:16" x14ac:dyDescent="0.25">
      <c r="A4912" s="189" t="s">
        <v>11300</v>
      </c>
      <c r="B4912" s="189" t="s">
        <v>11384</v>
      </c>
      <c r="C4912" s="189" t="s">
        <v>358</v>
      </c>
      <c r="D4912" t="s">
        <v>341</v>
      </c>
      <c r="E4912" t="s">
        <v>342</v>
      </c>
      <c r="F4912" t="s">
        <v>360</v>
      </c>
      <c r="H4912" s="211"/>
      <c r="I4912" s="211"/>
      <c r="J4912" s="211"/>
      <c r="K4912" s="211"/>
      <c r="L4912" s="211"/>
      <c r="M4912" s="211"/>
      <c r="N4912" s="211"/>
      <c r="O4912" s="211"/>
      <c r="P4912" s="211"/>
    </row>
    <row r="4913" spans="1:16" x14ac:dyDescent="0.25">
      <c r="A4913" s="189" t="s">
        <v>11300</v>
      </c>
      <c r="B4913" s="189" t="s">
        <v>11385</v>
      </c>
      <c r="C4913" s="189" t="s">
        <v>358</v>
      </c>
      <c r="D4913" t="s">
        <v>296</v>
      </c>
      <c r="E4913" t="s">
        <v>336</v>
      </c>
      <c r="F4913" t="s">
        <v>150</v>
      </c>
      <c r="H4913" s="211"/>
      <c r="I4913" s="211"/>
      <c r="J4913" s="211"/>
      <c r="K4913" s="211"/>
      <c r="L4913" s="211"/>
      <c r="M4913" s="211"/>
      <c r="N4913" s="211"/>
      <c r="O4913" s="211"/>
      <c r="P4913" s="211"/>
    </row>
    <row r="4914" spans="1:16" x14ac:dyDescent="0.25">
      <c r="A4914" s="189" t="s">
        <v>11300</v>
      </c>
      <c r="B4914" s="189" t="s">
        <v>11386</v>
      </c>
      <c r="C4914" s="189" t="s">
        <v>358</v>
      </c>
      <c r="D4914" t="s">
        <v>296</v>
      </c>
      <c r="E4914" t="s">
        <v>336</v>
      </c>
      <c r="F4914" t="s">
        <v>150</v>
      </c>
      <c r="H4914" s="211"/>
      <c r="I4914" s="211"/>
      <c r="J4914" s="211"/>
      <c r="K4914" s="211"/>
      <c r="L4914" s="211"/>
      <c r="M4914" s="211"/>
      <c r="N4914" s="211"/>
      <c r="O4914" s="211"/>
      <c r="P4914" s="211"/>
    </row>
    <row r="4915" spans="1:16" x14ac:dyDescent="0.25">
      <c r="A4915" s="189" t="s">
        <v>11300</v>
      </c>
      <c r="B4915" s="189" t="s">
        <v>11387</v>
      </c>
      <c r="C4915" s="189" t="s">
        <v>358</v>
      </c>
      <c r="D4915" t="s">
        <v>341</v>
      </c>
      <c r="E4915" t="s">
        <v>342</v>
      </c>
      <c r="F4915" t="s">
        <v>360</v>
      </c>
      <c r="H4915" s="211"/>
      <c r="I4915" s="211"/>
      <c r="J4915" s="211"/>
      <c r="K4915" s="211"/>
      <c r="L4915" s="211"/>
      <c r="M4915" s="211"/>
      <c r="N4915" s="211"/>
      <c r="O4915" s="211"/>
      <c r="P4915" s="211"/>
    </row>
    <row r="4916" spans="1:16" x14ac:dyDescent="0.25">
      <c r="A4916" s="189" t="s">
        <v>11300</v>
      </c>
      <c r="B4916" s="189" t="s">
        <v>11388</v>
      </c>
      <c r="C4916" s="189" t="s">
        <v>358</v>
      </c>
      <c r="D4916" t="s">
        <v>341</v>
      </c>
      <c r="E4916" t="s">
        <v>342</v>
      </c>
      <c r="F4916" t="s">
        <v>360</v>
      </c>
      <c r="H4916" s="211"/>
      <c r="I4916" s="211"/>
      <c r="J4916" s="211"/>
      <c r="K4916" s="211"/>
      <c r="L4916" s="211"/>
      <c r="M4916" s="211"/>
      <c r="N4916" s="211"/>
      <c r="O4916" s="211"/>
      <c r="P4916" s="211"/>
    </row>
    <row r="4917" spans="1:16" x14ac:dyDescent="0.25">
      <c r="A4917" s="189" t="s">
        <v>11300</v>
      </c>
      <c r="B4917" s="189" t="s">
        <v>11389</v>
      </c>
      <c r="C4917" s="189" t="s">
        <v>358</v>
      </c>
      <c r="D4917" t="s">
        <v>341</v>
      </c>
      <c r="E4917" t="s">
        <v>342</v>
      </c>
      <c r="F4917" t="s">
        <v>360</v>
      </c>
      <c r="H4917" s="211"/>
      <c r="I4917" s="211"/>
      <c r="J4917" s="211"/>
      <c r="K4917" s="211"/>
      <c r="L4917" s="211"/>
      <c r="M4917" s="211"/>
      <c r="N4917" s="211"/>
      <c r="O4917" s="211"/>
      <c r="P4917" s="211"/>
    </row>
    <row r="4918" spans="1:16" x14ac:dyDescent="0.25">
      <c r="A4918" s="189" t="s">
        <v>11300</v>
      </c>
      <c r="B4918" s="189" t="s">
        <v>11390</v>
      </c>
      <c r="C4918" s="189" t="s">
        <v>358</v>
      </c>
      <c r="D4918" t="s">
        <v>341</v>
      </c>
      <c r="E4918" t="s">
        <v>342</v>
      </c>
      <c r="F4918" t="s">
        <v>360</v>
      </c>
      <c r="H4918" s="211"/>
      <c r="I4918" s="211"/>
      <c r="J4918" s="211"/>
      <c r="K4918" s="211"/>
      <c r="L4918" s="211"/>
      <c r="M4918" s="211"/>
      <c r="N4918" s="211"/>
      <c r="O4918" s="211"/>
      <c r="P4918" s="211"/>
    </row>
    <row r="4919" spans="1:16" x14ac:dyDescent="0.25">
      <c r="A4919" s="189" t="s">
        <v>11300</v>
      </c>
      <c r="B4919" s="189" t="s">
        <v>11391</v>
      </c>
      <c r="C4919" s="189" t="s">
        <v>358</v>
      </c>
      <c r="D4919" t="s">
        <v>296</v>
      </c>
      <c r="E4919" t="s">
        <v>336</v>
      </c>
      <c r="F4919" t="s">
        <v>150</v>
      </c>
      <c r="H4919" s="211"/>
      <c r="I4919" s="211"/>
      <c r="J4919" s="211"/>
      <c r="K4919" s="211"/>
      <c r="L4919" s="211"/>
      <c r="M4919" s="211"/>
      <c r="N4919" s="211"/>
      <c r="O4919" s="211"/>
      <c r="P4919" s="211"/>
    </row>
    <row r="4920" spans="1:16" x14ac:dyDescent="0.25">
      <c r="A4920" s="189" t="s">
        <v>11300</v>
      </c>
      <c r="B4920" s="189" t="s">
        <v>11392</v>
      </c>
      <c r="C4920" s="189" t="s">
        <v>358</v>
      </c>
      <c r="D4920" t="s">
        <v>296</v>
      </c>
      <c r="E4920" t="s">
        <v>336</v>
      </c>
      <c r="F4920" t="s">
        <v>150</v>
      </c>
      <c r="H4920" s="211"/>
      <c r="I4920" s="211"/>
      <c r="J4920" s="211"/>
      <c r="K4920" s="211"/>
      <c r="L4920" s="211"/>
      <c r="M4920" s="211"/>
      <c r="N4920" s="211"/>
      <c r="O4920" s="211"/>
      <c r="P4920" s="211"/>
    </row>
    <row r="4921" spans="1:16" x14ac:dyDescent="0.25">
      <c r="A4921" s="189" t="s">
        <v>11300</v>
      </c>
      <c r="B4921" s="189" t="s">
        <v>11393</v>
      </c>
      <c r="C4921" s="189" t="s">
        <v>358</v>
      </c>
      <c r="D4921" t="s">
        <v>339</v>
      </c>
      <c r="E4921" t="s">
        <v>340</v>
      </c>
      <c r="F4921" t="s">
        <v>360</v>
      </c>
      <c r="H4921" s="211"/>
      <c r="I4921" s="211"/>
      <c r="J4921" s="211"/>
      <c r="K4921" s="211"/>
      <c r="L4921" s="211"/>
      <c r="M4921" s="211"/>
      <c r="N4921" s="211"/>
      <c r="O4921" s="211"/>
      <c r="P4921" s="211"/>
    </row>
    <row r="4922" spans="1:16" x14ac:dyDescent="0.25">
      <c r="A4922" s="189" t="s">
        <v>11300</v>
      </c>
      <c r="B4922" s="189" t="s">
        <v>11394</v>
      </c>
      <c r="C4922" s="189" t="s">
        <v>358</v>
      </c>
      <c r="D4922" t="s">
        <v>339</v>
      </c>
      <c r="E4922" t="s">
        <v>340</v>
      </c>
      <c r="F4922" t="s">
        <v>150</v>
      </c>
      <c r="H4922" s="211"/>
      <c r="I4922" s="211"/>
      <c r="J4922" s="211"/>
      <c r="K4922" s="211"/>
      <c r="L4922" s="211"/>
      <c r="M4922" s="211"/>
      <c r="N4922" s="211"/>
      <c r="O4922" s="211"/>
      <c r="P4922" s="211"/>
    </row>
    <row r="4923" spans="1:16" x14ac:dyDescent="0.25">
      <c r="A4923" s="189" t="s">
        <v>11300</v>
      </c>
      <c r="B4923" s="189" t="s">
        <v>11395</v>
      </c>
      <c r="C4923" s="189" t="s">
        <v>358</v>
      </c>
      <c r="D4923" t="s">
        <v>339</v>
      </c>
      <c r="E4923" t="s">
        <v>340</v>
      </c>
      <c r="F4923" t="s">
        <v>360</v>
      </c>
      <c r="H4923" s="211"/>
      <c r="I4923" s="211"/>
      <c r="J4923" s="211"/>
      <c r="K4923" s="211"/>
      <c r="L4923" s="211"/>
      <c r="M4923" s="211"/>
      <c r="N4923" s="211"/>
      <c r="O4923" s="211"/>
      <c r="P4923" s="211"/>
    </row>
    <row r="4924" spans="1:16" x14ac:dyDescent="0.25">
      <c r="A4924" s="189" t="s">
        <v>11300</v>
      </c>
      <c r="B4924" s="189" t="s">
        <v>11396</v>
      </c>
      <c r="C4924" s="189" t="s">
        <v>358</v>
      </c>
      <c r="D4924" t="s">
        <v>339</v>
      </c>
      <c r="E4924" t="s">
        <v>340</v>
      </c>
      <c r="F4924" t="s">
        <v>360</v>
      </c>
      <c r="H4924" s="211"/>
      <c r="I4924" s="211"/>
      <c r="J4924" s="211"/>
      <c r="K4924" s="211"/>
      <c r="L4924" s="211"/>
      <c r="M4924" s="211"/>
      <c r="N4924" s="211"/>
      <c r="O4924" s="211"/>
      <c r="P4924" s="211"/>
    </row>
    <row r="4925" spans="1:16" x14ac:dyDescent="0.25">
      <c r="A4925" s="189" t="s">
        <v>11300</v>
      </c>
      <c r="B4925" s="189" t="s">
        <v>11397</v>
      </c>
      <c r="C4925" s="189" t="s">
        <v>358</v>
      </c>
      <c r="D4925" t="s">
        <v>339</v>
      </c>
      <c r="E4925" t="s">
        <v>340</v>
      </c>
      <c r="F4925" t="s">
        <v>360</v>
      </c>
      <c r="H4925" s="211"/>
      <c r="I4925" s="211"/>
      <c r="J4925" s="211"/>
      <c r="K4925" s="211"/>
      <c r="L4925" s="211"/>
      <c r="M4925" s="211"/>
      <c r="N4925" s="211"/>
      <c r="O4925" s="211"/>
      <c r="P4925" s="211"/>
    </row>
    <row r="4926" spans="1:16" x14ac:dyDescent="0.25">
      <c r="A4926" s="189" t="s">
        <v>11300</v>
      </c>
      <c r="B4926" s="189" t="s">
        <v>11398</v>
      </c>
      <c r="C4926" s="189" t="s">
        <v>358</v>
      </c>
      <c r="D4926" t="s">
        <v>339</v>
      </c>
      <c r="E4926" t="s">
        <v>340</v>
      </c>
      <c r="F4926" t="s">
        <v>360</v>
      </c>
      <c r="H4926" s="211"/>
      <c r="I4926" s="211"/>
      <c r="J4926" s="211"/>
      <c r="K4926" s="211"/>
      <c r="L4926" s="211"/>
      <c r="M4926" s="211"/>
      <c r="N4926" s="211"/>
      <c r="O4926" s="211"/>
      <c r="P4926" s="211"/>
    </row>
    <row r="4927" spans="1:16" x14ac:dyDescent="0.25">
      <c r="A4927" s="189" t="s">
        <v>11300</v>
      </c>
      <c r="B4927" s="189" t="s">
        <v>11399</v>
      </c>
      <c r="C4927" s="189" t="s">
        <v>358</v>
      </c>
      <c r="D4927" t="s">
        <v>339</v>
      </c>
      <c r="E4927" t="s">
        <v>340</v>
      </c>
      <c r="F4927" t="s">
        <v>360</v>
      </c>
      <c r="H4927" s="211"/>
      <c r="I4927" s="211"/>
      <c r="J4927" s="211"/>
      <c r="K4927" s="211"/>
      <c r="L4927" s="211"/>
      <c r="M4927" s="211"/>
      <c r="N4927" s="211"/>
      <c r="O4927" s="211"/>
      <c r="P4927" s="211"/>
    </row>
    <row r="4928" spans="1:16" x14ac:dyDescent="0.25">
      <c r="A4928" s="189" t="s">
        <v>11300</v>
      </c>
      <c r="B4928" s="189" t="s">
        <v>11400</v>
      </c>
      <c r="C4928" s="189" t="s">
        <v>358</v>
      </c>
      <c r="D4928" t="s">
        <v>339</v>
      </c>
      <c r="E4928" t="s">
        <v>340</v>
      </c>
      <c r="F4928" t="s">
        <v>360</v>
      </c>
      <c r="H4928" s="211"/>
      <c r="I4928" s="211"/>
      <c r="J4928" s="211"/>
      <c r="K4928" s="211"/>
      <c r="L4928" s="211"/>
      <c r="M4928" s="211"/>
      <c r="N4928" s="211"/>
      <c r="O4928" s="211"/>
      <c r="P4928" s="211"/>
    </row>
    <row r="4929" spans="1:16" x14ac:dyDescent="0.25">
      <c r="A4929" s="189" t="s">
        <v>11300</v>
      </c>
      <c r="B4929" s="189" t="s">
        <v>11401</v>
      </c>
      <c r="C4929" s="189" t="s">
        <v>358</v>
      </c>
      <c r="D4929" t="s">
        <v>339</v>
      </c>
      <c r="E4929" t="s">
        <v>340</v>
      </c>
      <c r="F4929" t="s">
        <v>360</v>
      </c>
      <c r="H4929" s="211"/>
      <c r="I4929" s="211"/>
      <c r="J4929" s="211"/>
      <c r="K4929" s="211"/>
      <c r="L4929" s="211"/>
      <c r="M4929" s="211"/>
      <c r="N4929" s="211"/>
      <c r="O4929" s="211"/>
      <c r="P4929" s="211"/>
    </row>
    <row r="4930" spans="1:16" x14ac:dyDescent="0.25">
      <c r="A4930" s="189" t="s">
        <v>11300</v>
      </c>
      <c r="B4930" s="189" t="s">
        <v>11402</v>
      </c>
      <c r="C4930" s="189" t="s">
        <v>358</v>
      </c>
      <c r="D4930" t="s">
        <v>339</v>
      </c>
      <c r="E4930" t="s">
        <v>340</v>
      </c>
      <c r="F4930" t="s">
        <v>360</v>
      </c>
      <c r="H4930" s="211"/>
      <c r="I4930" s="211"/>
      <c r="J4930" s="211"/>
      <c r="K4930" s="211"/>
      <c r="L4930" s="211"/>
      <c r="M4930" s="211"/>
      <c r="N4930" s="211"/>
      <c r="O4930" s="211"/>
      <c r="P4930" s="211"/>
    </row>
    <row r="4931" spans="1:16" x14ac:dyDescent="0.25">
      <c r="A4931" s="189" t="s">
        <v>11300</v>
      </c>
      <c r="B4931" s="189" t="s">
        <v>11403</v>
      </c>
      <c r="C4931" s="189" t="s">
        <v>358</v>
      </c>
      <c r="D4931" t="s">
        <v>339</v>
      </c>
      <c r="E4931" t="s">
        <v>340</v>
      </c>
      <c r="F4931" t="s">
        <v>360</v>
      </c>
      <c r="H4931" s="211"/>
      <c r="I4931" s="211"/>
      <c r="J4931" s="211"/>
      <c r="K4931" s="211"/>
      <c r="L4931" s="211"/>
      <c r="M4931" s="211"/>
      <c r="N4931" s="211"/>
      <c r="O4931" s="211"/>
      <c r="P4931" s="211"/>
    </row>
    <row r="4932" spans="1:16" x14ac:dyDescent="0.25">
      <c r="A4932" s="189" t="s">
        <v>11300</v>
      </c>
      <c r="B4932" s="189" t="s">
        <v>11404</v>
      </c>
      <c r="C4932" s="189" t="s">
        <v>358</v>
      </c>
      <c r="D4932" t="s">
        <v>339</v>
      </c>
      <c r="E4932" t="s">
        <v>340</v>
      </c>
      <c r="F4932" t="s">
        <v>360</v>
      </c>
      <c r="H4932" s="211"/>
      <c r="I4932" s="211"/>
      <c r="J4932" s="211"/>
      <c r="K4932" s="211"/>
      <c r="L4932" s="211"/>
      <c r="M4932" s="211"/>
      <c r="N4932" s="211"/>
      <c r="O4932" s="211"/>
      <c r="P4932" s="211"/>
    </row>
    <row r="4933" spans="1:16" x14ac:dyDescent="0.25">
      <c r="A4933" s="189" t="s">
        <v>11300</v>
      </c>
      <c r="B4933" s="189" t="s">
        <v>11405</v>
      </c>
      <c r="C4933" s="189" t="s">
        <v>358</v>
      </c>
      <c r="D4933" t="s">
        <v>339</v>
      </c>
      <c r="E4933" t="s">
        <v>340</v>
      </c>
      <c r="F4933" t="s">
        <v>360</v>
      </c>
      <c r="H4933" s="211"/>
      <c r="I4933" s="211"/>
      <c r="J4933" s="211"/>
      <c r="K4933" s="211"/>
      <c r="L4933" s="211"/>
      <c r="M4933" s="211"/>
      <c r="N4933" s="211"/>
      <c r="O4933" s="211"/>
      <c r="P4933" s="211"/>
    </row>
    <row r="4934" spans="1:16" x14ac:dyDescent="0.25">
      <c r="A4934" s="189" t="s">
        <v>11300</v>
      </c>
      <c r="B4934" s="189" t="s">
        <v>11406</v>
      </c>
      <c r="C4934" s="189" t="s">
        <v>358</v>
      </c>
      <c r="D4934" t="s">
        <v>339</v>
      </c>
      <c r="E4934" t="s">
        <v>340</v>
      </c>
      <c r="F4934" t="s">
        <v>360</v>
      </c>
      <c r="H4934" s="211"/>
      <c r="I4934" s="211"/>
      <c r="J4934" s="211"/>
      <c r="K4934" s="211"/>
      <c r="L4934" s="211"/>
      <c r="M4934" s="211"/>
      <c r="N4934" s="211"/>
      <c r="O4934" s="211"/>
      <c r="P4934" s="211"/>
    </row>
    <row r="4935" spans="1:16" x14ac:dyDescent="0.25">
      <c r="A4935" s="189" t="s">
        <v>11407</v>
      </c>
      <c r="B4935" s="189" t="s">
        <v>11408</v>
      </c>
      <c r="C4935" s="189" t="s">
        <v>358</v>
      </c>
      <c r="D4935" t="s">
        <v>294</v>
      </c>
      <c r="E4935" t="s">
        <v>298</v>
      </c>
      <c r="F4935" t="s">
        <v>150</v>
      </c>
      <c r="H4935" s="211"/>
      <c r="I4935" s="211"/>
      <c r="J4935" s="211"/>
      <c r="K4935" s="211"/>
      <c r="L4935" s="211"/>
      <c r="M4935" s="211"/>
      <c r="N4935" s="211"/>
      <c r="O4935" s="211"/>
      <c r="P4935" s="211"/>
    </row>
    <row r="4936" spans="1:16" x14ac:dyDescent="0.25">
      <c r="A4936" s="189" t="s">
        <v>11407</v>
      </c>
      <c r="B4936" s="189" t="s">
        <v>11409</v>
      </c>
      <c r="C4936" s="189" t="s">
        <v>358</v>
      </c>
      <c r="D4936" t="s">
        <v>294</v>
      </c>
      <c r="E4936" t="s">
        <v>298</v>
      </c>
      <c r="F4936" t="s">
        <v>150</v>
      </c>
      <c r="H4936" s="211"/>
      <c r="I4936" s="211"/>
      <c r="J4936" s="211"/>
      <c r="K4936" s="211"/>
      <c r="L4936" s="211"/>
      <c r="M4936" s="211"/>
      <c r="N4936" s="211"/>
      <c r="O4936" s="211"/>
      <c r="P4936" s="211"/>
    </row>
    <row r="4937" spans="1:16" x14ac:dyDescent="0.25">
      <c r="A4937" s="189" t="s">
        <v>11407</v>
      </c>
      <c r="B4937" s="189" t="s">
        <v>11410</v>
      </c>
      <c r="C4937" s="189" t="s">
        <v>358</v>
      </c>
      <c r="D4937" t="s">
        <v>294</v>
      </c>
      <c r="E4937" t="s">
        <v>298</v>
      </c>
      <c r="F4937" t="s">
        <v>360</v>
      </c>
      <c r="H4937" s="211"/>
      <c r="I4937" s="211"/>
      <c r="J4937" s="211"/>
      <c r="K4937" s="211"/>
      <c r="L4937" s="211"/>
      <c r="M4937" s="211"/>
      <c r="N4937" s="211"/>
      <c r="O4937" s="211"/>
      <c r="P4937" s="211"/>
    </row>
    <row r="4938" spans="1:16" x14ac:dyDescent="0.25">
      <c r="A4938" s="189" t="s">
        <v>11407</v>
      </c>
      <c r="B4938" s="189" t="s">
        <v>11411</v>
      </c>
      <c r="C4938" s="189" t="s">
        <v>358</v>
      </c>
      <c r="D4938" t="s">
        <v>294</v>
      </c>
      <c r="E4938" t="s">
        <v>298</v>
      </c>
      <c r="F4938" t="s">
        <v>360</v>
      </c>
      <c r="H4938" s="211"/>
      <c r="I4938" s="211"/>
      <c r="J4938" s="211"/>
      <c r="K4938" s="211"/>
      <c r="L4938" s="211"/>
      <c r="M4938" s="211"/>
      <c r="N4938" s="211"/>
      <c r="O4938" s="211"/>
      <c r="P4938" s="211"/>
    </row>
    <row r="4939" spans="1:16" x14ac:dyDescent="0.25">
      <c r="A4939" s="189" t="s">
        <v>11407</v>
      </c>
      <c r="B4939" s="189" t="s">
        <v>11412</v>
      </c>
      <c r="C4939" s="189" t="s">
        <v>358</v>
      </c>
      <c r="D4939" t="s">
        <v>294</v>
      </c>
      <c r="E4939" t="s">
        <v>298</v>
      </c>
      <c r="F4939" t="s">
        <v>150</v>
      </c>
      <c r="H4939" s="211"/>
      <c r="I4939" s="211"/>
      <c r="J4939" s="211"/>
      <c r="K4939" s="211"/>
      <c r="L4939" s="211"/>
      <c r="M4939" s="211"/>
      <c r="N4939" s="211"/>
      <c r="O4939" s="211"/>
      <c r="P4939" s="211"/>
    </row>
    <row r="4940" spans="1:16" x14ac:dyDescent="0.25">
      <c r="A4940" s="189" t="s">
        <v>11407</v>
      </c>
      <c r="B4940" s="189" t="s">
        <v>11413</v>
      </c>
      <c r="C4940" s="189" t="s">
        <v>358</v>
      </c>
      <c r="D4940" t="s">
        <v>294</v>
      </c>
      <c r="E4940" t="s">
        <v>298</v>
      </c>
      <c r="F4940" t="s">
        <v>360</v>
      </c>
      <c r="H4940" s="211"/>
      <c r="I4940" s="211"/>
      <c r="J4940" s="211"/>
      <c r="K4940" s="211"/>
      <c r="L4940" s="211"/>
      <c r="M4940" s="211"/>
      <c r="N4940" s="211"/>
      <c r="O4940" s="211"/>
      <c r="P4940" s="211"/>
    </row>
    <row r="4941" spans="1:16" x14ac:dyDescent="0.25">
      <c r="A4941" s="189" t="s">
        <v>11407</v>
      </c>
      <c r="B4941" s="189" t="s">
        <v>11414</v>
      </c>
      <c r="C4941" s="189" t="s">
        <v>358</v>
      </c>
      <c r="D4941" t="s">
        <v>294</v>
      </c>
      <c r="E4941" t="s">
        <v>298</v>
      </c>
      <c r="F4941" t="s">
        <v>360</v>
      </c>
      <c r="H4941" s="211"/>
      <c r="I4941" s="211"/>
      <c r="J4941" s="211"/>
      <c r="K4941" s="211"/>
      <c r="L4941" s="211"/>
      <c r="M4941" s="211"/>
      <c r="N4941" s="211"/>
      <c r="O4941" s="211"/>
      <c r="P4941" s="211"/>
    </row>
    <row r="4942" spans="1:16" x14ac:dyDescent="0.25">
      <c r="A4942" s="189" t="s">
        <v>11407</v>
      </c>
      <c r="B4942" s="189" t="s">
        <v>11415</v>
      </c>
      <c r="C4942" s="189" t="s">
        <v>358</v>
      </c>
      <c r="D4942" t="s">
        <v>294</v>
      </c>
      <c r="E4942" t="s">
        <v>298</v>
      </c>
      <c r="F4942" t="s">
        <v>360</v>
      </c>
      <c r="H4942" s="211"/>
      <c r="I4942" s="211"/>
      <c r="J4942" s="211"/>
      <c r="K4942" s="211"/>
      <c r="L4942" s="211"/>
      <c r="M4942" s="211"/>
      <c r="N4942" s="211"/>
      <c r="O4942" s="211"/>
      <c r="P4942" s="211"/>
    </row>
    <row r="4943" spans="1:16" x14ac:dyDescent="0.25">
      <c r="A4943" s="189" t="s">
        <v>11407</v>
      </c>
      <c r="B4943" s="189" t="s">
        <v>11416</v>
      </c>
      <c r="C4943" s="189" t="s">
        <v>358</v>
      </c>
      <c r="D4943" t="s">
        <v>294</v>
      </c>
      <c r="E4943" t="s">
        <v>298</v>
      </c>
      <c r="F4943" t="s">
        <v>150</v>
      </c>
      <c r="H4943" s="211"/>
      <c r="I4943" s="211"/>
      <c r="J4943" s="211"/>
      <c r="K4943" s="211"/>
      <c r="L4943" s="211"/>
      <c r="M4943" s="211"/>
      <c r="N4943" s="211"/>
      <c r="O4943" s="211"/>
      <c r="P4943" s="211"/>
    </row>
    <row r="4944" spans="1:16" x14ac:dyDescent="0.25">
      <c r="A4944" s="189" t="s">
        <v>11407</v>
      </c>
      <c r="B4944" s="189" t="s">
        <v>11417</v>
      </c>
      <c r="C4944" s="189" t="s">
        <v>358</v>
      </c>
      <c r="D4944" t="s">
        <v>294</v>
      </c>
      <c r="E4944" t="s">
        <v>298</v>
      </c>
      <c r="F4944" t="s">
        <v>360</v>
      </c>
      <c r="H4944" s="211"/>
      <c r="I4944" s="211"/>
      <c r="J4944" s="211"/>
      <c r="K4944" s="211"/>
      <c r="L4944" s="211"/>
      <c r="M4944" s="211"/>
      <c r="N4944" s="211"/>
      <c r="O4944" s="211"/>
      <c r="P4944" s="211"/>
    </row>
    <row r="4945" spans="1:16" x14ac:dyDescent="0.25">
      <c r="A4945" s="189" t="s">
        <v>11407</v>
      </c>
      <c r="B4945" s="189" t="s">
        <v>11418</v>
      </c>
      <c r="C4945" s="189" t="s">
        <v>358</v>
      </c>
      <c r="D4945" t="s">
        <v>294</v>
      </c>
      <c r="E4945" t="s">
        <v>298</v>
      </c>
      <c r="F4945" t="s">
        <v>360</v>
      </c>
      <c r="H4945" s="211"/>
      <c r="I4945" s="211"/>
      <c r="J4945" s="211"/>
      <c r="K4945" s="211"/>
      <c r="L4945" s="211"/>
      <c r="M4945" s="211"/>
      <c r="N4945" s="211"/>
      <c r="O4945" s="211"/>
      <c r="P4945" s="211"/>
    </row>
    <row r="4946" spans="1:16" x14ac:dyDescent="0.25">
      <c r="A4946" s="189" t="s">
        <v>11407</v>
      </c>
      <c r="B4946" s="189" t="s">
        <v>11419</v>
      </c>
      <c r="C4946" s="189" t="s">
        <v>358</v>
      </c>
      <c r="D4946" t="s">
        <v>328</v>
      </c>
      <c r="E4946" t="s">
        <v>329</v>
      </c>
      <c r="F4946" t="s">
        <v>360</v>
      </c>
      <c r="H4946" s="211"/>
      <c r="I4946" s="211"/>
      <c r="J4946" s="211"/>
      <c r="K4946" s="211"/>
      <c r="L4946" s="211"/>
      <c r="M4946" s="211"/>
      <c r="N4946" s="211"/>
      <c r="O4946" s="211"/>
      <c r="P4946" s="211"/>
    </row>
    <row r="4947" spans="1:16" x14ac:dyDescent="0.25">
      <c r="A4947" s="189" t="s">
        <v>11407</v>
      </c>
      <c r="B4947" s="189" t="s">
        <v>11420</v>
      </c>
      <c r="C4947" s="189" t="s">
        <v>358</v>
      </c>
      <c r="D4947" t="s">
        <v>328</v>
      </c>
      <c r="E4947" t="s">
        <v>329</v>
      </c>
      <c r="F4947" t="s">
        <v>360</v>
      </c>
      <c r="H4947" s="211"/>
      <c r="I4947" s="211"/>
      <c r="J4947" s="211"/>
      <c r="K4947" s="211"/>
      <c r="L4947" s="211"/>
      <c r="M4947" s="211"/>
      <c r="N4947" s="211"/>
      <c r="O4947" s="211"/>
      <c r="P4947" s="211"/>
    </row>
    <row r="4948" spans="1:16" x14ac:dyDescent="0.25">
      <c r="A4948" s="189" t="s">
        <v>11407</v>
      </c>
      <c r="B4948" s="189" t="s">
        <v>11421</v>
      </c>
      <c r="C4948" s="189" t="s">
        <v>358</v>
      </c>
      <c r="D4948" t="s">
        <v>328</v>
      </c>
      <c r="E4948" t="s">
        <v>329</v>
      </c>
      <c r="F4948" t="s">
        <v>360</v>
      </c>
      <c r="H4948" s="211"/>
      <c r="I4948" s="211"/>
      <c r="J4948" s="211"/>
      <c r="K4948" s="211"/>
      <c r="L4948" s="211"/>
      <c r="M4948" s="211"/>
      <c r="N4948" s="211"/>
      <c r="O4948" s="211"/>
      <c r="P4948" s="211"/>
    </row>
    <row r="4949" spans="1:16" x14ac:dyDescent="0.25">
      <c r="A4949" s="189" t="s">
        <v>11407</v>
      </c>
      <c r="B4949" s="189" t="s">
        <v>11422</v>
      </c>
      <c r="C4949" s="189" t="s">
        <v>358</v>
      </c>
      <c r="D4949" t="s">
        <v>328</v>
      </c>
      <c r="E4949" t="s">
        <v>329</v>
      </c>
      <c r="F4949" t="s">
        <v>360</v>
      </c>
      <c r="H4949" s="211"/>
      <c r="I4949" s="211"/>
      <c r="J4949" s="211"/>
      <c r="K4949" s="211"/>
      <c r="L4949" s="211"/>
      <c r="M4949" s="211"/>
      <c r="N4949" s="211"/>
      <c r="O4949" s="211"/>
      <c r="P4949" s="211"/>
    </row>
    <row r="4950" spans="1:16" x14ac:dyDescent="0.25">
      <c r="A4950" s="189" t="s">
        <v>11407</v>
      </c>
      <c r="B4950" s="189" t="s">
        <v>11423</v>
      </c>
      <c r="C4950" s="189" t="s">
        <v>358</v>
      </c>
      <c r="D4950" t="s">
        <v>328</v>
      </c>
      <c r="E4950" t="s">
        <v>329</v>
      </c>
      <c r="F4950" t="s">
        <v>360</v>
      </c>
      <c r="H4950" s="211"/>
      <c r="I4950" s="211"/>
      <c r="J4950" s="211"/>
      <c r="K4950" s="211"/>
      <c r="L4950" s="211"/>
      <c r="M4950" s="211"/>
      <c r="N4950" s="211"/>
      <c r="O4950" s="211"/>
      <c r="P4950" s="211"/>
    </row>
    <row r="4951" spans="1:16" x14ac:dyDescent="0.25">
      <c r="A4951" s="189" t="s">
        <v>11407</v>
      </c>
      <c r="B4951" s="189" t="s">
        <v>11424</v>
      </c>
      <c r="C4951" s="189" t="s">
        <v>358</v>
      </c>
      <c r="D4951" t="s">
        <v>328</v>
      </c>
      <c r="E4951" t="s">
        <v>329</v>
      </c>
      <c r="F4951" t="s">
        <v>360</v>
      </c>
      <c r="H4951" s="211"/>
      <c r="I4951" s="211"/>
      <c r="J4951" s="211"/>
      <c r="K4951" s="211"/>
      <c r="L4951" s="211"/>
      <c r="M4951" s="211"/>
      <c r="N4951" s="211"/>
      <c r="O4951" s="211"/>
      <c r="P4951" s="211"/>
    </row>
    <row r="4952" spans="1:16" x14ac:dyDescent="0.25">
      <c r="A4952" s="189" t="s">
        <v>11407</v>
      </c>
      <c r="B4952" s="189" t="s">
        <v>11425</v>
      </c>
      <c r="C4952" s="189" t="s">
        <v>358</v>
      </c>
      <c r="D4952" t="s">
        <v>328</v>
      </c>
      <c r="E4952" t="s">
        <v>329</v>
      </c>
      <c r="F4952" t="s">
        <v>360</v>
      </c>
      <c r="H4952" s="211"/>
      <c r="I4952" s="211"/>
      <c r="J4952" s="211"/>
      <c r="K4952" s="211"/>
      <c r="L4952" s="211"/>
      <c r="M4952" s="211"/>
      <c r="N4952" s="211"/>
      <c r="O4952" s="211"/>
      <c r="P4952" s="211"/>
    </row>
    <row r="4953" spans="1:16" x14ac:dyDescent="0.25">
      <c r="A4953" s="189" t="s">
        <v>11407</v>
      </c>
      <c r="B4953" s="189" t="s">
        <v>11426</v>
      </c>
      <c r="C4953" s="189" t="s">
        <v>358</v>
      </c>
      <c r="D4953" t="s">
        <v>328</v>
      </c>
      <c r="E4953" t="s">
        <v>329</v>
      </c>
      <c r="F4953" t="s">
        <v>360</v>
      </c>
      <c r="H4953" s="211"/>
      <c r="I4953" s="211"/>
      <c r="J4953" s="211"/>
      <c r="K4953" s="211"/>
      <c r="L4953" s="211"/>
      <c r="M4953" s="211"/>
      <c r="N4953" s="211"/>
      <c r="O4953" s="211"/>
      <c r="P4953" s="211"/>
    </row>
    <row r="4954" spans="1:16" x14ac:dyDescent="0.25">
      <c r="A4954" s="189" t="s">
        <v>11407</v>
      </c>
      <c r="B4954" s="189" t="s">
        <v>11427</v>
      </c>
      <c r="C4954" s="189" t="s">
        <v>358</v>
      </c>
      <c r="D4954" t="s">
        <v>328</v>
      </c>
      <c r="E4954" t="s">
        <v>329</v>
      </c>
      <c r="F4954" t="s">
        <v>360</v>
      </c>
      <c r="H4954" s="211"/>
      <c r="I4954" s="211"/>
      <c r="J4954" s="211"/>
      <c r="K4954" s="211"/>
      <c r="L4954" s="211"/>
      <c r="M4954" s="211"/>
      <c r="N4954" s="211"/>
      <c r="O4954" s="211"/>
      <c r="P4954" s="211"/>
    </row>
    <row r="4955" spans="1:16" x14ac:dyDescent="0.25">
      <c r="A4955" s="189" t="s">
        <v>11407</v>
      </c>
      <c r="B4955" s="189" t="s">
        <v>11428</v>
      </c>
      <c r="C4955" s="189" t="s">
        <v>358</v>
      </c>
      <c r="D4955" t="s">
        <v>328</v>
      </c>
      <c r="E4955" t="s">
        <v>329</v>
      </c>
      <c r="F4955" t="s">
        <v>360</v>
      </c>
      <c r="H4955" s="211"/>
      <c r="I4955" s="211"/>
      <c r="J4955" s="211"/>
      <c r="K4955" s="211"/>
      <c r="L4955" s="211"/>
      <c r="M4955" s="211"/>
      <c r="N4955" s="211"/>
      <c r="O4955" s="211"/>
      <c r="P4955" s="211"/>
    </row>
    <row r="4956" spans="1:16" x14ac:dyDescent="0.25">
      <c r="A4956" s="189" t="s">
        <v>11407</v>
      </c>
      <c r="B4956" s="189" t="s">
        <v>11429</v>
      </c>
      <c r="C4956" s="189" t="s">
        <v>358</v>
      </c>
      <c r="D4956" t="s">
        <v>328</v>
      </c>
      <c r="E4956" t="s">
        <v>329</v>
      </c>
      <c r="F4956" t="s">
        <v>360</v>
      </c>
      <c r="H4956" s="211"/>
      <c r="I4956" s="211"/>
      <c r="J4956" s="211"/>
      <c r="K4956" s="211"/>
      <c r="L4956" s="211"/>
      <c r="M4956" s="211"/>
      <c r="N4956" s="211"/>
      <c r="O4956" s="211"/>
      <c r="P4956" s="211"/>
    </row>
    <row r="4957" spans="1:16" x14ac:dyDescent="0.25">
      <c r="A4957" s="189" t="s">
        <v>11407</v>
      </c>
      <c r="B4957" s="189" t="s">
        <v>11430</v>
      </c>
      <c r="C4957" s="189" t="s">
        <v>358</v>
      </c>
      <c r="D4957" t="s">
        <v>328</v>
      </c>
      <c r="E4957" t="s">
        <v>329</v>
      </c>
      <c r="F4957" t="s">
        <v>150</v>
      </c>
      <c r="H4957" s="211"/>
      <c r="I4957" s="211"/>
      <c r="J4957" s="211"/>
      <c r="K4957" s="211"/>
      <c r="L4957" s="211"/>
      <c r="M4957" s="211"/>
      <c r="N4957" s="211"/>
      <c r="O4957" s="211"/>
      <c r="P4957" s="211"/>
    </row>
    <row r="4958" spans="1:16" x14ac:dyDescent="0.25">
      <c r="A4958" s="189" t="s">
        <v>11407</v>
      </c>
      <c r="B4958" s="189" t="s">
        <v>11431</v>
      </c>
      <c r="C4958" s="189" t="s">
        <v>358</v>
      </c>
      <c r="D4958" t="s">
        <v>328</v>
      </c>
      <c r="E4958" t="s">
        <v>329</v>
      </c>
      <c r="F4958" t="s">
        <v>360</v>
      </c>
      <c r="H4958" s="211"/>
      <c r="I4958" s="211"/>
      <c r="J4958" s="211"/>
      <c r="K4958" s="211"/>
      <c r="L4958" s="211"/>
      <c r="M4958" s="211"/>
      <c r="N4958" s="211"/>
      <c r="O4958" s="211"/>
      <c r="P4958" s="211"/>
    </row>
    <row r="4959" spans="1:16" x14ac:dyDescent="0.25">
      <c r="A4959" s="189" t="s">
        <v>11407</v>
      </c>
      <c r="B4959" s="189" t="s">
        <v>11432</v>
      </c>
      <c r="C4959" s="189" t="s">
        <v>358</v>
      </c>
      <c r="D4959" t="s">
        <v>328</v>
      </c>
      <c r="E4959" t="s">
        <v>329</v>
      </c>
      <c r="F4959" t="s">
        <v>360</v>
      </c>
      <c r="H4959" s="211"/>
      <c r="I4959" s="211"/>
      <c r="J4959" s="211"/>
      <c r="K4959" s="211"/>
      <c r="L4959" s="211"/>
      <c r="M4959" s="211"/>
      <c r="N4959" s="211"/>
      <c r="O4959" s="211"/>
      <c r="P4959" s="211"/>
    </row>
    <row r="4960" spans="1:16" x14ac:dyDescent="0.25">
      <c r="A4960" s="189" t="s">
        <v>11407</v>
      </c>
      <c r="B4960" s="189" t="s">
        <v>11433</v>
      </c>
      <c r="C4960" s="189" t="s">
        <v>358</v>
      </c>
      <c r="D4960" t="s">
        <v>328</v>
      </c>
      <c r="E4960" t="s">
        <v>329</v>
      </c>
      <c r="F4960" t="s">
        <v>360</v>
      </c>
      <c r="H4960" s="211"/>
      <c r="I4960" s="211"/>
      <c r="J4960" s="211"/>
      <c r="K4960" s="211"/>
      <c r="L4960" s="211"/>
      <c r="M4960" s="211"/>
      <c r="N4960" s="211"/>
      <c r="O4960" s="211"/>
      <c r="P4960" s="211"/>
    </row>
    <row r="4961" spans="1:16" x14ac:dyDescent="0.25">
      <c r="A4961" s="189" t="s">
        <v>11407</v>
      </c>
      <c r="B4961" s="189" t="s">
        <v>11434</v>
      </c>
      <c r="C4961" s="189" t="s">
        <v>358</v>
      </c>
      <c r="D4961" t="s">
        <v>328</v>
      </c>
      <c r="E4961" t="s">
        <v>329</v>
      </c>
      <c r="F4961" t="s">
        <v>360</v>
      </c>
      <c r="H4961" s="211"/>
      <c r="I4961" s="211"/>
      <c r="J4961" s="211"/>
      <c r="K4961" s="211"/>
      <c r="L4961" s="211"/>
      <c r="M4961" s="211"/>
      <c r="N4961" s="211"/>
      <c r="O4961" s="211"/>
      <c r="P4961" s="211"/>
    </row>
    <row r="4962" spans="1:16" x14ac:dyDescent="0.25">
      <c r="A4962" s="189" t="s">
        <v>11407</v>
      </c>
      <c r="B4962" s="189" t="s">
        <v>11435</v>
      </c>
      <c r="C4962" s="189" t="s">
        <v>358</v>
      </c>
      <c r="D4962" t="s">
        <v>328</v>
      </c>
      <c r="E4962" t="s">
        <v>329</v>
      </c>
      <c r="F4962" t="s">
        <v>360</v>
      </c>
      <c r="H4962" s="211"/>
      <c r="I4962" s="211"/>
      <c r="J4962" s="211"/>
      <c r="K4962" s="211"/>
      <c r="L4962" s="211"/>
      <c r="M4962" s="211"/>
      <c r="N4962" s="211"/>
      <c r="O4962" s="211"/>
      <c r="P4962" s="211"/>
    </row>
    <row r="4963" spans="1:16" x14ac:dyDescent="0.25">
      <c r="A4963" s="189" t="s">
        <v>11407</v>
      </c>
      <c r="B4963" s="189" t="s">
        <v>11436</v>
      </c>
      <c r="C4963" s="189" t="s">
        <v>358</v>
      </c>
      <c r="D4963" t="s">
        <v>328</v>
      </c>
      <c r="E4963" t="s">
        <v>329</v>
      </c>
      <c r="F4963" t="s">
        <v>360</v>
      </c>
      <c r="H4963" s="211"/>
      <c r="I4963" s="211"/>
      <c r="J4963" s="211"/>
      <c r="K4963" s="211"/>
      <c r="L4963" s="211"/>
      <c r="M4963" s="211"/>
      <c r="N4963" s="211"/>
      <c r="O4963" s="211"/>
      <c r="P4963" s="211"/>
    </row>
    <row r="4964" spans="1:16" x14ac:dyDescent="0.25">
      <c r="A4964" s="189" t="s">
        <v>11407</v>
      </c>
      <c r="B4964" s="189" t="s">
        <v>11437</v>
      </c>
      <c r="C4964" s="189" t="s">
        <v>358</v>
      </c>
      <c r="D4964" t="s">
        <v>328</v>
      </c>
      <c r="E4964" t="s">
        <v>329</v>
      </c>
      <c r="F4964" t="s">
        <v>360</v>
      </c>
      <c r="H4964" s="211"/>
      <c r="I4964" s="211"/>
      <c r="J4964" s="211"/>
      <c r="K4964" s="211"/>
      <c r="L4964" s="211"/>
      <c r="M4964" s="211"/>
      <c r="N4964" s="211"/>
      <c r="O4964" s="211"/>
      <c r="P4964" s="211"/>
    </row>
    <row r="4965" spans="1:16" x14ac:dyDescent="0.25">
      <c r="A4965" s="189" t="s">
        <v>11407</v>
      </c>
      <c r="B4965" s="189" t="s">
        <v>11438</v>
      </c>
      <c r="C4965" s="189" t="s">
        <v>358</v>
      </c>
      <c r="D4965" t="s">
        <v>328</v>
      </c>
      <c r="E4965" t="s">
        <v>329</v>
      </c>
      <c r="F4965" t="s">
        <v>360</v>
      </c>
      <c r="H4965" s="211"/>
      <c r="I4965" s="211"/>
      <c r="J4965" s="211"/>
      <c r="K4965" s="211"/>
      <c r="L4965" s="211"/>
      <c r="M4965" s="211"/>
      <c r="N4965" s="211"/>
      <c r="O4965" s="211"/>
      <c r="P4965" s="211"/>
    </row>
    <row r="4966" spans="1:16" x14ac:dyDescent="0.25">
      <c r="A4966" s="189" t="s">
        <v>11407</v>
      </c>
      <c r="B4966" s="189" t="s">
        <v>11439</v>
      </c>
      <c r="C4966" s="189" t="s">
        <v>358</v>
      </c>
      <c r="D4966" t="s">
        <v>328</v>
      </c>
      <c r="E4966" t="s">
        <v>329</v>
      </c>
      <c r="F4966" t="s">
        <v>360</v>
      </c>
      <c r="H4966" s="211"/>
      <c r="I4966" s="211"/>
      <c r="J4966" s="211"/>
      <c r="K4966" s="211"/>
      <c r="L4966" s="211"/>
      <c r="M4966" s="211"/>
      <c r="N4966" s="211"/>
      <c r="O4966" s="211"/>
      <c r="P4966" s="211"/>
    </row>
    <row r="4967" spans="1:16" x14ac:dyDescent="0.25">
      <c r="A4967" s="189" t="s">
        <v>11407</v>
      </c>
      <c r="B4967" s="189" t="s">
        <v>11440</v>
      </c>
      <c r="C4967" s="189" t="s">
        <v>358</v>
      </c>
      <c r="D4967" t="s">
        <v>328</v>
      </c>
      <c r="E4967" t="s">
        <v>329</v>
      </c>
      <c r="F4967" t="s">
        <v>360</v>
      </c>
      <c r="H4967" s="211"/>
      <c r="I4967" s="211"/>
      <c r="J4967" s="211"/>
      <c r="K4967" s="211"/>
      <c r="L4967" s="211"/>
      <c r="M4967" s="211"/>
      <c r="N4967" s="211"/>
      <c r="O4967" s="211"/>
      <c r="P4967" s="211"/>
    </row>
    <row r="4968" spans="1:16" x14ac:dyDescent="0.25">
      <c r="A4968" s="189" t="s">
        <v>11407</v>
      </c>
      <c r="B4968" s="189" t="s">
        <v>11441</v>
      </c>
      <c r="C4968" s="189" t="s">
        <v>358</v>
      </c>
      <c r="D4968" t="s">
        <v>328</v>
      </c>
      <c r="E4968" t="s">
        <v>329</v>
      </c>
      <c r="F4968" t="s">
        <v>360</v>
      </c>
      <c r="H4968" s="211"/>
      <c r="I4968" s="211"/>
      <c r="J4968" s="211"/>
      <c r="K4968" s="211"/>
      <c r="L4968" s="211"/>
      <c r="M4968" s="211"/>
      <c r="N4968" s="211"/>
      <c r="O4968" s="211"/>
      <c r="P4968" s="211"/>
    </row>
    <row r="4969" spans="1:16" x14ac:dyDescent="0.25">
      <c r="A4969" s="189" t="s">
        <v>11407</v>
      </c>
      <c r="B4969" s="189" t="s">
        <v>11442</v>
      </c>
      <c r="C4969" s="189" t="s">
        <v>358</v>
      </c>
      <c r="D4969" t="s">
        <v>328</v>
      </c>
      <c r="E4969" t="s">
        <v>329</v>
      </c>
      <c r="F4969" t="s">
        <v>360</v>
      </c>
      <c r="H4969" s="211"/>
      <c r="I4969" s="211"/>
      <c r="J4969" s="211"/>
      <c r="K4969" s="211"/>
      <c r="L4969" s="211"/>
      <c r="M4969" s="211"/>
      <c r="N4969" s="211"/>
      <c r="O4969" s="211"/>
      <c r="P4969" s="211"/>
    </row>
    <row r="4970" spans="1:16" x14ac:dyDescent="0.25">
      <c r="A4970" s="189" t="s">
        <v>11407</v>
      </c>
      <c r="B4970" s="189" t="s">
        <v>11443</v>
      </c>
      <c r="C4970" s="189" t="s">
        <v>358</v>
      </c>
      <c r="D4970" t="s">
        <v>328</v>
      </c>
      <c r="E4970" t="s">
        <v>329</v>
      </c>
      <c r="F4970" t="s">
        <v>360</v>
      </c>
      <c r="H4970" s="211"/>
      <c r="I4970" s="211"/>
      <c r="J4970" s="211"/>
      <c r="K4970" s="211"/>
      <c r="L4970" s="211"/>
      <c r="M4970" s="211"/>
      <c r="N4970" s="211"/>
      <c r="O4970" s="211"/>
      <c r="P4970" s="211"/>
    </row>
    <row r="4971" spans="1:16" x14ac:dyDescent="0.25">
      <c r="A4971" s="189" t="s">
        <v>11407</v>
      </c>
      <c r="B4971" s="189" t="s">
        <v>11444</v>
      </c>
      <c r="C4971" s="189" t="s">
        <v>358</v>
      </c>
      <c r="D4971" t="s">
        <v>328</v>
      </c>
      <c r="E4971" t="s">
        <v>329</v>
      </c>
      <c r="F4971" t="s">
        <v>360</v>
      </c>
      <c r="H4971" s="211"/>
      <c r="I4971" s="211"/>
      <c r="J4971" s="211"/>
      <c r="K4971" s="211"/>
      <c r="L4971" s="211"/>
      <c r="M4971" s="211"/>
      <c r="N4971" s="211"/>
      <c r="O4971" s="211"/>
      <c r="P4971" s="211"/>
    </row>
    <row r="4972" spans="1:16" x14ac:dyDescent="0.25">
      <c r="A4972" s="189" t="s">
        <v>11407</v>
      </c>
      <c r="B4972" s="189" t="s">
        <v>11445</v>
      </c>
      <c r="C4972" s="189" t="s">
        <v>358</v>
      </c>
      <c r="D4972" t="s">
        <v>328</v>
      </c>
      <c r="E4972" t="s">
        <v>329</v>
      </c>
      <c r="F4972" t="s">
        <v>360</v>
      </c>
      <c r="H4972" s="211"/>
      <c r="I4972" s="211"/>
      <c r="J4972" s="211"/>
      <c r="K4972" s="211"/>
      <c r="L4972" s="211"/>
      <c r="M4972" s="211"/>
      <c r="N4972" s="211"/>
      <c r="O4972" s="211"/>
      <c r="P4972" s="211"/>
    </row>
    <row r="4973" spans="1:16" x14ac:dyDescent="0.25">
      <c r="A4973" s="189" t="s">
        <v>11407</v>
      </c>
      <c r="B4973" s="189" t="s">
        <v>11446</v>
      </c>
      <c r="C4973" s="189" t="s">
        <v>358</v>
      </c>
      <c r="D4973" t="s">
        <v>328</v>
      </c>
      <c r="E4973" t="s">
        <v>329</v>
      </c>
      <c r="F4973" t="s">
        <v>360</v>
      </c>
      <c r="H4973" s="211"/>
      <c r="I4973" s="211"/>
      <c r="J4973" s="211"/>
      <c r="K4973" s="211"/>
      <c r="L4973" s="211"/>
      <c r="M4973" s="211"/>
      <c r="N4973" s="211"/>
      <c r="O4973" s="211"/>
      <c r="P4973" s="211"/>
    </row>
    <row r="4974" spans="1:16" x14ac:dyDescent="0.25">
      <c r="A4974" s="189" t="s">
        <v>11407</v>
      </c>
      <c r="B4974" s="189" t="s">
        <v>11447</v>
      </c>
      <c r="C4974" s="189" t="s">
        <v>358</v>
      </c>
      <c r="D4974" t="s">
        <v>328</v>
      </c>
      <c r="E4974" t="s">
        <v>329</v>
      </c>
      <c r="F4974" t="s">
        <v>360</v>
      </c>
      <c r="H4974" s="211"/>
      <c r="I4974" s="211"/>
      <c r="J4974" s="211"/>
      <c r="K4974" s="211"/>
      <c r="L4974" s="211"/>
      <c r="M4974" s="211"/>
      <c r="N4974" s="211"/>
      <c r="O4974" s="211"/>
      <c r="P4974" s="211"/>
    </row>
    <row r="4975" spans="1:16" x14ac:dyDescent="0.25">
      <c r="A4975" s="189" t="s">
        <v>11407</v>
      </c>
      <c r="B4975" s="189" t="s">
        <v>11448</v>
      </c>
      <c r="C4975" s="189" t="s">
        <v>358</v>
      </c>
      <c r="D4975" t="s">
        <v>328</v>
      </c>
      <c r="E4975" t="s">
        <v>329</v>
      </c>
      <c r="F4975" t="s">
        <v>360</v>
      </c>
      <c r="H4975" s="211"/>
      <c r="I4975" s="211"/>
      <c r="J4975" s="211"/>
      <c r="K4975" s="211"/>
      <c r="L4975" s="211"/>
      <c r="M4975" s="211"/>
      <c r="N4975" s="211"/>
      <c r="O4975" s="211"/>
      <c r="P4975" s="211"/>
    </row>
    <row r="4976" spans="1:16" x14ac:dyDescent="0.25">
      <c r="A4976" s="189" t="s">
        <v>11407</v>
      </c>
      <c r="B4976" s="189" t="s">
        <v>11449</v>
      </c>
      <c r="C4976" s="189" t="s">
        <v>358</v>
      </c>
      <c r="D4976" t="s">
        <v>292</v>
      </c>
      <c r="E4976" t="s">
        <v>350</v>
      </c>
      <c r="F4976" t="s">
        <v>360</v>
      </c>
      <c r="H4976" s="211"/>
      <c r="I4976" s="211"/>
      <c r="J4976" s="211"/>
      <c r="K4976" s="211"/>
      <c r="L4976" s="211"/>
      <c r="M4976" s="211"/>
      <c r="N4976" s="211"/>
      <c r="O4976" s="211"/>
      <c r="P4976" s="211"/>
    </row>
    <row r="4977" spans="1:16" x14ac:dyDescent="0.25">
      <c r="A4977" s="189" t="s">
        <v>11407</v>
      </c>
      <c r="B4977" s="189" t="s">
        <v>11450</v>
      </c>
      <c r="C4977" s="189" t="s">
        <v>358</v>
      </c>
      <c r="D4977" t="s">
        <v>292</v>
      </c>
      <c r="E4977" t="s">
        <v>350</v>
      </c>
      <c r="F4977" t="s">
        <v>360</v>
      </c>
      <c r="H4977" s="211"/>
      <c r="I4977" s="211"/>
      <c r="J4977" s="211"/>
      <c r="K4977" s="211"/>
      <c r="L4977" s="211"/>
      <c r="M4977" s="211"/>
      <c r="N4977" s="211"/>
      <c r="O4977" s="211"/>
      <c r="P4977" s="211"/>
    </row>
    <row r="4978" spans="1:16" x14ac:dyDescent="0.25">
      <c r="A4978" s="189" t="s">
        <v>11407</v>
      </c>
      <c r="B4978" s="189" t="s">
        <v>11451</v>
      </c>
      <c r="C4978" s="189" t="s">
        <v>358</v>
      </c>
      <c r="D4978" t="s">
        <v>328</v>
      </c>
      <c r="E4978" t="s">
        <v>349</v>
      </c>
      <c r="F4978" t="s">
        <v>360</v>
      </c>
      <c r="H4978" s="211"/>
      <c r="I4978" s="211"/>
      <c r="J4978" s="211"/>
      <c r="K4978" s="211"/>
      <c r="L4978" s="211"/>
      <c r="M4978" s="211"/>
      <c r="N4978" s="211"/>
      <c r="O4978" s="211"/>
      <c r="P4978" s="211"/>
    </row>
    <row r="4979" spans="1:16" x14ac:dyDescent="0.25">
      <c r="A4979" s="189" t="s">
        <v>11407</v>
      </c>
      <c r="B4979" s="189" t="s">
        <v>11452</v>
      </c>
      <c r="C4979" s="189" t="s">
        <v>358</v>
      </c>
      <c r="D4979" t="s">
        <v>292</v>
      </c>
      <c r="E4979" t="s">
        <v>350</v>
      </c>
      <c r="F4979" t="s">
        <v>360</v>
      </c>
      <c r="H4979" s="211"/>
      <c r="I4979" s="211"/>
      <c r="J4979" s="211"/>
      <c r="K4979" s="211"/>
      <c r="L4979" s="211"/>
      <c r="M4979" s="211"/>
      <c r="N4979" s="211"/>
      <c r="O4979" s="211"/>
      <c r="P4979" s="211"/>
    </row>
    <row r="4980" spans="1:16" x14ac:dyDescent="0.25">
      <c r="A4980" s="189" t="s">
        <v>11407</v>
      </c>
      <c r="B4980" s="189" t="s">
        <v>11453</v>
      </c>
      <c r="C4980" s="189" t="s">
        <v>358</v>
      </c>
      <c r="D4980" t="s">
        <v>292</v>
      </c>
      <c r="E4980" t="s">
        <v>350</v>
      </c>
      <c r="F4980" t="s">
        <v>360</v>
      </c>
      <c r="H4980" s="211"/>
      <c r="I4980" s="211"/>
      <c r="J4980" s="211"/>
      <c r="K4980" s="211"/>
      <c r="L4980" s="211"/>
      <c r="M4980" s="211"/>
      <c r="N4980" s="211"/>
      <c r="O4980" s="211"/>
      <c r="P4980" s="211"/>
    </row>
    <row r="4981" spans="1:16" x14ac:dyDescent="0.25">
      <c r="A4981" s="189" t="s">
        <v>11407</v>
      </c>
      <c r="B4981" s="189" t="s">
        <v>11454</v>
      </c>
      <c r="C4981" s="189" t="s">
        <v>358</v>
      </c>
      <c r="D4981" t="s">
        <v>292</v>
      </c>
      <c r="E4981" t="s">
        <v>350</v>
      </c>
      <c r="F4981" t="s">
        <v>360</v>
      </c>
      <c r="H4981" s="211"/>
      <c r="I4981" s="211"/>
      <c r="J4981" s="211"/>
      <c r="K4981" s="211"/>
      <c r="L4981" s="211"/>
      <c r="M4981" s="211"/>
      <c r="N4981" s="211"/>
      <c r="O4981" s="211"/>
      <c r="P4981" s="211"/>
    </row>
    <row r="4982" spans="1:16" x14ac:dyDescent="0.25">
      <c r="A4982" s="189" t="s">
        <v>11407</v>
      </c>
      <c r="B4982" s="189" t="s">
        <v>11455</v>
      </c>
      <c r="C4982" s="189" t="s">
        <v>358</v>
      </c>
      <c r="D4982" t="s">
        <v>292</v>
      </c>
      <c r="E4982" t="s">
        <v>350</v>
      </c>
      <c r="F4982" t="s">
        <v>360</v>
      </c>
      <c r="H4982" s="211"/>
      <c r="I4982" s="211"/>
      <c r="J4982" s="211"/>
      <c r="K4982" s="211"/>
      <c r="L4982" s="211"/>
      <c r="M4982" s="211"/>
      <c r="N4982" s="211"/>
      <c r="O4982" s="211"/>
      <c r="P4982" s="211"/>
    </row>
    <row r="4983" spans="1:16" x14ac:dyDescent="0.25">
      <c r="A4983" s="189" t="s">
        <v>11407</v>
      </c>
      <c r="B4983" s="189" t="s">
        <v>11456</v>
      </c>
      <c r="C4983" s="189" t="s">
        <v>358</v>
      </c>
      <c r="D4983" t="s">
        <v>296</v>
      </c>
      <c r="E4983" t="s">
        <v>336</v>
      </c>
      <c r="F4983" t="s">
        <v>150</v>
      </c>
      <c r="H4983" s="211"/>
      <c r="I4983" s="211"/>
      <c r="J4983" s="211"/>
      <c r="K4983" s="211"/>
      <c r="L4983" s="211"/>
      <c r="M4983" s="211"/>
      <c r="N4983" s="211"/>
      <c r="O4983" s="211"/>
      <c r="P4983" s="211"/>
    </row>
    <row r="4984" spans="1:16" x14ac:dyDescent="0.25">
      <c r="A4984" s="189" t="s">
        <v>11407</v>
      </c>
      <c r="B4984" s="189" t="s">
        <v>11457</v>
      </c>
      <c r="C4984" s="189" t="s">
        <v>358</v>
      </c>
      <c r="D4984" t="s">
        <v>294</v>
      </c>
      <c r="E4984" t="s">
        <v>298</v>
      </c>
      <c r="F4984" t="s">
        <v>360</v>
      </c>
      <c r="H4984" s="211"/>
      <c r="I4984" s="211"/>
      <c r="J4984" s="211"/>
      <c r="K4984" s="211"/>
      <c r="L4984" s="211"/>
      <c r="M4984" s="211"/>
      <c r="N4984" s="211"/>
      <c r="O4984" s="211"/>
      <c r="P4984" s="211"/>
    </row>
    <row r="4985" spans="1:16" x14ac:dyDescent="0.25">
      <c r="A4985" s="189" t="s">
        <v>11407</v>
      </c>
      <c r="B4985" s="189" t="s">
        <v>11458</v>
      </c>
      <c r="C4985" s="189" t="s">
        <v>358</v>
      </c>
      <c r="D4985" t="s">
        <v>292</v>
      </c>
      <c r="E4985" t="s">
        <v>350</v>
      </c>
      <c r="F4985" t="s">
        <v>360</v>
      </c>
      <c r="H4985" s="211"/>
      <c r="I4985" s="211"/>
      <c r="J4985" s="211"/>
      <c r="K4985" s="211"/>
      <c r="L4985" s="211"/>
      <c r="M4985" s="211"/>
      <c r="N4985" s="211"/>
      <c r="O4985" s="211"/>
      <c r="P4985" s="211"/>
    </row>
    <row r="4986" spans="1:16" x14ac:dyDescent="0.25">
      <c r="A4986" s="189" t="s">
        <v>11407</v>
      </c>
      <c r="B4986" s="189" t="s">
        <v>11459</v>
      </c>
      <c r="C4986" s="189" t="s">
        <v>358</v>
      </c>
      <c r="D4986" t="s">
        <v>343</v>
      </c>
      <c r="E4986" t="s">
        <v>6106</v>
      </c>
      <c r="F4986" t="s">
        <v>360</v>
      </c>
      <c r="H4986" s="211"/>
      <c r="I4986" s="211"/>
      <c r="J4986" s="211"/>
      <c r="K4986" s="211"/>
      <c r="L4986" s="211"/>
      <c r="M4986" s="211"/>
      <c r="N4986" s="211"/>
      <c r="O4986" s="211"/>
      <c r="P4986" s="211"/>
    </row>
    <row r="4987" spans="1:16" x14ac:dyDescent="0.25">
      <c r="A4987" s="189" t="s">
        <v>11407</v>
      </c>
      <c r="B4987" s="189" t="s">
        <v>11460</v>
      </c>
      <c r="C4987" s="189" t="s">
        <v>358</v>
      </c>
      <c r="D4987" t="s">
        <v>292</v>
      </c>
      <c r="E4987" t="s">
        <v>350</v>
      </c>
      <c r="F4987" t="s">
        <v>360</v>
      </c>
      <c r="H4987" s="211"/>
      <c r="I4987" s="211"/>
      <c r="J4987" s="211"/>
      <c r="K4987" s="211"/>
      <c r="L4987" s="211"/>
      <c r="M4987" s="211"/>
      <c r="N4987" s="211"/>
      <c r="O4987" s="211"/>
      <c r="P4987" s="211"/>
    </row>
    <row r="4988" spans="1:16" x14ac:dyDescent="0.25">
      <c r="A4988" s="189" t="s">
        <v>11407</v>
      </c>
      <c r="B4988" s="189" t="s">
        <v>11461</v>
      </c>
      <c r="C4988" s="189" t="s">
        <v>358</v>
      </c>
      <c r="D4988" t="s">
        <v>292</v>
      </c>
      <c r="E4988" t="s">
        <v>293</v>
      </c>
      <c r="F4988" t="s">
        <v>360</v>
      </c>
      <c r="H4988" s="211"/>
      <c r="I4988" s="211"/>
      <c r="J4988" s="211"/>
      <c r="K4988" s="211"/>
      <c r="L4988" s="211"/>
      <c r="M4988" s="211"/>
      <c r="N4988" s="211"/>
      <c r="O4988" s="211"/>
      <c r="P4988" s="211"/>
    </row>
    <row r="4989" spans="1:16" x14ac:dyDescent="0.25">
      <c r="A4989" s="189" t="s">
        <v>11407</v>
      </c>
      <c r="B4989" s="189" t="s">
        <v>11462</v>
      </c>
      <c r="C4989" s="189" t="s">
        <v>358</v>
      </c>
      <c r="D4989" t="s">
        <v>292</v>
      </c>
      <c r="E4989" t="s">
        <v>293</v>
      </c>
      <c r="F4989" t="s">
        <v>360</v>
      </c>
      <c r="H4989" s="211"/>
      <c r="I4989" s="211"/>
      <c r="J4989" s="211"/>
      <c r="K4989" s="211"/>
      <c r="L4989" s="211"/>
      <c r="M4989" s="211"/>
      <c r="N4989" s="211"/>
      <c r="O4989" s="211"/>
      <c r="P4989" s="211"/>
    </row>
    <row r="4990" spans="1:16" x14ac:dyDescent="0.25">
      <c r="A4990" s="189" t="s">
        <v>11407</v>
      </c>
      <c r="B4990" s="189" t="s">
        <v>11463</v>
      </c>
      <c r="C4990" s="189" t="s">
        <v>358</v>
      </c>
      <c r="D4990" t="s">
        <v>292</v>
      </c>
      <c r="E4990" t="s">
        <v>293</v>
      </c>
      <c r="F4990" t="s">
        <v>360</v>
      </c>
      <c r="H4990" s="211"/>
      <c r="I4990" s="211"/>
      <c r="J4990" s="211"/>
      <c r="K4990" s="211"/>
      <c r="L4990" s="211"/>
      <c r="M4990" s="211"/>
      <c r="N4990" s="211"/>
      <c r="O4990" s="211"/>
      <c r="P4990" s="211"/>
    </row>
    <row r="4991" spans="1:16" x14ac:dyDescent="0.25">
      <c r="A4991" s="189" t="s">
        <v>11407</v>
      </c>
      <c r="B4991" s="189" t="s">
        <v>11464</v>
      </c>
      <c r="C4991" s="189" t="s">
        <v>358</v>
      </c>
      <c r="D4991" t="s">
        <v>292</v>
      </c>
      <c r="E4991" t="s">
        <v>293</v>
      </c>
      <c r="F4991" t="s">
        <v>360</v>
      </c>
      <c r="H4991" s="211"/>
      <c r="I4991" s="211"/>
      <c r="J4991" s="211"/>
      <c r="K4991" s="211"/>
      <c r="L4991" s="211"/>
      <c r="M4991" s="211"/>
      <c r="N4991" s="211"/>
      <c r="O4991" s="211"/>
      <c r="P4991" s="211"/>
    </row>
    <row r="4992" spans="1:16" x14ac:dyDescent="0.25">
      <c r="A4992" s="189" t="s">
        <v>11407</v>
      </c>
      <c r="B4992" s="189" t="s">
        <v>11465</v>
      </c>
      <c r="C4992" s="189" t="s">
        <v>358</v>
      </c>
      <c r="D4992" t="s">
        <v>292</v>
      </c>
      <c r="E4992" t="s">
        <v>293</v>
      </c>
      <c r="F4992" t="s">
        <v>360</v>
      </c>
      <c r="H4992" s="211"/>
      <c r="I4992" s="211"/>
      <c r="J4992" s="211"/>
      <c r="K4992" s="211"/>
      <c r="L4992" s="211"/>
      <c r="M4992" s="211"/>
      <c r="N4992" s="211"/>
      <c r="O4992" s="211"/>
      <c r="P4992" s="211"/>
    </row>
    <row r="4993" spans="1:16" x14ac:dyDescent="0.25">
      <c r="A4993" s="189" t="s">
        <v>11407</v>
      </c>
      <c r="B4993" s="189" t="s">
        <v>11466</v>
      </c>
      <c r="C4993" s="189" t="s">
        <v>358</v>
      </c>
      <c r="D4993" t="s">
        <v>292</v>
      </c>
      <c r="E4993" t="s">
        <v>293</v>
      </c>
      <c r="F4993" t="s">
        <v>360</v>
      </c>
      <c r="H4993" s="211"/>
      <c r="I4993" s="211"/>
      <c r="J4993" s="211"/>
      <c r="K4993" s="211"/>
      <c r="L4993" s="211"/>
      <c r="M4993" s="211"/>
      <c r="N4993" s="211"/>
      <c r="O4993" s="211"/>
      <c r="P4993" s="211"/>
    </row>
    <row r="4994" spans="1:16" x14ac:dyDescent="0.25">
      <c r="A4994" s="189" t="s">
        <v>11407</v>
      </c>
      <c r="B4994" s="189" t="s">
        <v>11467</v>
      </c>
      <c r="C4994" s="189" t="s">
        <v>358</v>
      </c>
      <c r="D4994" t="s">
        <v>292</v>
      </c>
      <c r="E4994" t="s">
        <v>293</v>
      </c>
      <c r="F4994" t="s">
        <v>360</v>
      </c>
      <c r="H4994" s="211"/>
      <c r="I4994" s="211"/>
      <c r="J4994" s="211"/>
      <c r="K4994" s="211"/>
      <c r="L4994" s="211"/>
      <c r="M4994" s="211"/>
      <c r="N4994" s="211"/>
      <c r="O4994" s="211"/>
      <c r="P4994" s="211"/>
    </row>
    <row r="4995" spans="1:16" x14ac:dyDescent="0.25">
      <c r="A4995" s="189" t="s">
        <v>11407</v>
      </c>
      <c r="B4995" s="189" t="s">
        <v>11468</v>
      </c>
      <c r="C4995" s="189" t="s">
        <v>358</v>
      </c>
      <c r="D4995" t="s">
        <v>292</v>
      </c>
      <c r="E4995" t="s">
        <v>293</v>
      </c>
      <c r="F4995" t="s">
        <v>360</v>
      </c>
      <c r="H4995" s="211"/>
      <c r="I4995" s="211"/>
      <c r="J4995" s="211"/>
      <c r="K4995" s="211"/>
      <c r="L4995" s="211"/>
      <c r="M4995" s="211"/>
      <c r="N4995" s="211"/>
      <c r="O4995" s="211"/>
      <c r="P4995" s="211"/>
    </row>
    <row r="4996" spans="1:16" x14ac:dyDescent="0.25">
      <c r="A4996" s="189" t="s">
        <v>11407</v>
      </c>
      <c r="B4996" s="189" t="s">
        <v>11469</v>
      </c>
      <c r="C4996" s="189" t="s">
        <v>358</v>
      </c>
      <c r="D4996" t="s">
        <v>292</v>
      </c>
      <c r="E4996" t="s">
        <v>293</v>
      </c>
      <c r="F4996" t="s">
        <v>360</v>
      </c>
      <c r="H4996" s="211"/>
      <c r="I4996" s="211"/>
      <c r="J4996" s="211"/>
      <c r="K4996" s="211"/>
      <c r="L4996" s="211"/>
      <c r="M4996" s="211"/>
      <c r="N4996" s="211"/>
      <c r="O4996" s="211"/>
      <c r="P4996" s="211"/>
    </row>
    <row r="4997" spans="1:16" x14ac:dyDescent="0.25">
      <c r="A4997" s="189" t="s">
        <v>11407</v>
      </c>
      <c r="B4997" s="189" t="s">
        <v>11470</v>
      </c>
      <c r="C4997" s="189" t="s">
        <v>358</v>
      </c>
      <c r="D4997" t="s">
        <v>339</v>
      </c>
      <c r="E4997" t="s">
        <v>340</v>
      </c>
      <c r="F4997" t="s">
        <v>360</v>
      </c>
      <c r="H4997" s="211"/>
      <c r="I4997" s="211"/>
      <c r="J4997" s="211"/>
      <c r="K4997" s="211"/>
      <c r="L4997" s="211"/>
      <c r="M4997" s="211"/>
      <c r="N4997" s="211"/>
      <c r="O4997" s="211"/>
      <c r="P4997" s="211"/>
    </row>
    <row r="4998" spans="1:16" x14ac:dyDescent="0.25">
      <c r="A4998" s="189" t="s">
        <v>11407</v>
      </c>
      <c r="B4998" s="189" t="s">
        <v>11471</v>
      </c>
      <c r="C4998" s="189" t="s">
        <v>358</v>
      </c>
      <c r="D4998" t="s">
        <v>328</v>
      </c>
      <c r="E4998" t="s">
        <v>329</v>
      </c>
      <c r="F4998" t="s">
        <v>360</v>
      </c>
      <c r="H4998" s="211"/>
      <c r="I4998" s="211"/>
      <c r="J4998" s="211"/>
      <c r="K4998" s="211"/>
      <c r="L4998" s="211"/>
      <c r="M4998" s="211"/>
      <c r="N4998" s="211"/>
      <c r="O4998" s="211"/>
      <c r="P4998" s="211"/>
    </row>
    <row r="4999" spans="1:16" x14ac:dyDescent="0.25">
      <c r="A4999" s="189" t="s">
        <v>11407</v>
      </c>
      <c r="B4999" s="189" t="s">
        <v>11472</v>
      </c>
      <c r="C4999" s="189" t="s">
        <v>358</v>
      </c>
      <c r="D4999" t="s">
        <v>292</v>
      </c>
      <c r="E4999" t="s">
        <v>293</v>
      </c>
      <c r="F4999" t="s">
        <v>360</v>
      </c>
      <c r="H4999" s="211"/>
      <c r="I4999" s="211"/>
      <c r="J4999" s="211"/>
      <c r="K4999" s="211"/>
      <c r="L4999" s="211"/>
      <c r="M4999" s="211"/>
      <c r="N4999" s="211"/>
      <c r="O4999" s="211"/>
      <c r="P4999" s="211"/>
    </row>
    <row r="5000" spans="1:16" x14ac:dyDescent="0.25">
      <c r="A5000" s="189" t="s">
        <v>11407</v>
      </c>
      <c r="B5000" s="189" t="s">
        <v>11473</v>
      </c>
      <c r="C5000" s="189" t="s">
        <v>358</v>
      </c>
      <c r="D5000" t="s">
        <v>328</v>
      </c>
      <c r="E5000" t="s">
        <v>329</v>
      </c>
      <c r="F5000" t="s">
        <v>360</v>
      </c>
      <c r="H5000" s="211"/>
      <c r="I5000" s="211"/>
      <c r="J5000" s="211"/>
      <c r="K5000" s="211"/>
      <c r="L5000" s="211"/>
      <c r="M5000" s="211"/>
      <c r="N5000" s="211"/>
      <c r="O5000" s="211"/>
      <c r="P5000" s="211"/>
    </row>
    <row r="5001" spans="1:16" x14ac:dyDescent="0.25">
      <c r="A5001" s="189" t="s">
        <v>11407</v>
      </c>
      <c r="B5001" s="189" t="s">
        <v>11474</v>
      </c>
      <c r="C5001" s="189" t="s">
        <v>358</v>
      </c>
      <c r="D5001" t="s">
        <v>328</v>
      </c>
      <c r="E5001" t="s">
        <v>329</v>
      </c>
      <c r="F5001" t="s">
        <v>360</v>
      </c>
      <c r="H5001" s="211"/>
      <c r="I5001" s="211"/>
      <c r="J5001" s="211"/>
      <c r="K5001" s="211"/>
      <c r="L5001" s="211"/>
      <c r="M5001" s="211"/>
      <c r="N5001" s="211"/>
      <c r="O5001" s="211"/>
      <c r="P5001" s="211"/>
    </row>
    <row r="5002" spans="1:16" x14ac:dyDescent="0.25">
      <c r="A5002" s="189" t="s">
        <v>11407</v>
      </c>
      <c r="B5002" s="189" t="s">
        <v>11475</v>
      </c>
      <c r="C5002" s="189" t="s">
        <v>358</v>
      </c>
      <c r="D5002" t="s">
        <v>294</v>
      </c>
      <c r="E5002" t="s">
        <v>298</v>
      </c>
      <c r="F5002" t="s">
        <v>360</v>
      </c>
      <c r="H5002" s="211"/>
      <c r="I5002" s="211"/>
      <c r="J5002" s="211"/>
      <c r="K5002" s="211"/>
      <c r="L5002" s="211"/>
      <c r="M5002" s="211"/>
      <c r="N5002" s="211"/>
      <c r="O5002" s="211"/>
      <c r="P5002" s="211"/>
    </row>
    <row r="5003" spans="1:16" x14ac:dyDescent="0.25">
      <c r="A5003" s="189" t="s">
        <v>11407</v>
      </c>
      <c r="B5003" s="189" t="s">
        <v>11476</v>
      </c>
      <c r="C5003" s="189" t="s">
        <v>358</v>
      </c>
      <c r="D5003" t="s">
        <v>294</v>
      </c>
      <c r="E5003" t="s">
        <v>298</v>
      </c>
      <c r="F5003" t="s">
        <v>360</v>
      </c>
      <c r="H5003" s="211"/>
      <c r="I5003" s="211"/>
      <c r="J5003" s="211"/>
      <c r="K5003" s="211"/>
      <c r="L5003" s="211"/>
      <c r="M5003" s="211"/>
      <c r="N5003" s="211"/>
      <c r="O5003" s="211"/>
      <c r="P5003" s="211"/>
    </row>
    <row r="5004" spans="1:16" x14ac:dyDescent="0.25">
      <c r="A5004" s="189" t="s">
        <v>11407</v>
      </c>
      <c r="B5004" s="189" t="s">
        <v>11477</v>
      </c>
      <c r="C5004" s="189" t="s">
        <v>358</v>
      </c>
      <c r="D5004" t="s">
        <v>294</v>
      </c>
      <c r="E5004" t="s">
        <v>298</v>
      </c>
      <c r="F5004" t="s">
        <v>360</v>
      </c>
      <c r="H5004" s="211"/>
      <c r="I5004" s="211"/>
      <c r="J5004" s="211"/>
      <c r="K5004" s="211"/>
      <c r="L5004" s="211"/>
      <c r="M5004" s="211"/>
      <c r="N5004" s="211"/>
      <c r="O5004" s="211"/>
      <c r="P5004" s="211"/>
    </row>
    <row r="5005" spans="1:16" x14ac:dyDescent="0.25">
      <c r="A5005" s="189" t="s">
        <v>11407</v>
      </c>
      <c r="B5005" s="189" t="s">
        <v>11478</v>
      </c>
      <c r="C5005" s="189" t="s">
        <v>358</v>
      </c>
      <c r="D5005" t="s">
        <v>296</v>
      </c>
      <c r="E5005" t="s">
        <v>336</v>
      </c>
      <c r="F5005" t="s">
        <v>150</v>
      </c>
      <c r="H5005" s="211"/>
      <c r="I5005" s="211"/>
      <c r="J5005" s="211"/>
      <c r="K5005" s="211"/>
      <c r="L5005" s="211"/>
      <c r="M5005" s="211"/>
      <c r="N5005" s="211"/>
      <c r="O5005" s="211"/>
      <c r="P5005" s="211"/>
    </row>
    <row r="5006" spans="1:16" x14ac:dyDescent="0.25">
      <c r="A5006" s="189" t="s">
        <v>11407</v>
      </c>
      <c r="B5006" s="189" t="s">
        <v>11479</v>
      </c>
      <c r="C5006" s="189" t="s">
        <v>358</v>
      </c>
      <c r="D5006" t="s">
        <v>296</v>
      </c>
      <c r="E5006" t="s">
        <v>336</v>
      </c>
      <c r="F5006" t="s">
        <v>150</v>
      </c>
      <c r="H5006" s="211"/>
      <c r="I5006" s="211"/>
      <c r="J5006" s="211"/>
      <c r="K5006" s="211"/>
      <c r="L5006" s="211"/>
      <c r="M5006" s="211"/>
      <c r="N5006" s="211"/>
      <c r="O5006" s="211"/>
      <c r="P5006" s="211"/>
    </row>
    <row r="5007" spans="1:16" x14ac:dyDescent="0.25">
      <c r="A5007" s="189" t="s">
        <v>11407</v>
      </c>
      <c r="B5007" s="189" t="s">
        <v>11480</v>
      </c>
      <c r="C5007" s="189" t="s">
        <v>358</v>
      </c>
      <c r="D5007" t="s">
        <v>294</v>
      </c>
      <c r="E5007" t="s">
        <v>298</v>
      </c>
      <c r="F5007" t="s">
        <v>360</v>
      </c>
      <c r="H5007" s="211"/>
      <c r="I5007" s="211"/>
      <c r="J5007" s="211"/>
      <c r="K5007" s="211"/>
      <c r="L5007" s="211"/>
      <c r="M5007" s="211"/>
      <c r="N5007" s="211"/>
      <c r="O5007" s="211"/>
      <c r="P5007" s="211"/>
    </row>
    <row r="5008" spans="1:16" x14ac:dyDescent="0.25">
      <c r="A5008" s="189" t="s">
        <v>11407</v>
      </c>
      <c r="B5008" s="189" t="s">
        <v>11481</v>
      </c>
      <c r="C5008" s="189" t="s">
        <v>358</v>
      </c>
      <c r="D5008" t="s">
        <v>296</v>
      </c>
      <c r="E5008" t="s">
        <v>336</v>
      </c>
      <c r="F5008" t="s">
        <v>150</v>
      </c>
      <c r="H5008" s="211"/>
      <c r="I5008" s="211"/>
      <c r="J5008" s="211"/>
      <c r="K5008" s="211"/>
      <c r="L5008" s="211"/>
      <c r="M5008" s="211"/>
      <c r="N5008" s="211"/>
      <c r="O5008" s="211"/>
      <c r="P5008" s="211"/>
    </row>
    <row r="5009" spans="1:16" x14ac:dyDescent="0.25">
      <c r="A5009" s="189" t="s">
        <v>11407</v>
      </c>
      <c r="B5009" s="189" t="s">
        <v>11482</v>
      </c>
      <c r="C5009" s="189" t="s">
        <v>358</v>
      </c>
      <c r="D5009" t="s">
        <v>328</v>
      </c>
      <c r="E5009" t="s">
        <v>329</v>
      </c>
      <c r="F5009" t="s">
        <v>360</v>
      </c>
      <c r="H5009" s="211"/>
      <c r="I5009" s="211"/>
      <c r="J5009" s="211"/>
      <c r="K5009" s="211"/>
      <c r="L5009" s="211"/>
      <c r="M5009" s="211"/>
      <c r="N5009" s="211"/>
      <c r="O5009" s="211"/>
      <c r="P5009" s="211"/>
    </row>
    <row r="5010" spans="1:16" x14ac:dyDescent="0.25">
      <c r="A5010" s="189" t="s">
        <v>11407</v>
      </c>
      <c r="B5010" s="189" t="s">
        <v>11483</v>
      </c>
      <c r="C5010" s="189" t="s">
        <v>358</v>
      </c>
      <c r="D5010" t="s">
        <v>296</v>
      </c>
      <c r="E5010" t="s">
        <v>336</v>
      </c>
      <c r="F5010" t="s">
        <v>360</v>
      </c>
      <c r="H5010" s="211"/>
      <c r="I5010" s="211"/>
      <c r="J5010" s="211"/>
      <c r="K5010" s="211"/>
      <c r="L5010" s="211"/>
      <c r="M5010" s="211"/>
      <c r="N5010" s="211"/>
      <c r="O5010" s="211"/>
      <c r="P5010" s="211"/>
    </row>
    <row r="5011" spans="1:16" x14ac:dyDescent="0.25">
      <c r="A5011" s="189" t="s">
        <v>11407</v>
      </c>
      <c r="B5011" s="189" t="s">
        <v>11484</v>
      </c>
      <c r="C5011" s="189" t="s">
        <v>358</v>
      </c>
      <c r="D5011" t="s">
        <v>294</v>
      </c>
      <c r="E5011" t="s">
        <v>298</v>
      </c>
      <c r="F5011" t="s">
        <v>360</v>
      </c>
      <c r="H5011" s="211"/>
      <c r="I5011" s="211"/>
      <c r="J5011" s="211"/>
      <c r="K5011" s="211"/>
      <c r="L5011" s="211"/>
      <c r="M5011" s="211"/>
      <c r="N5011" s="211"/>
      <c r="O5011" s="211"/>
      <c r="P5011" s="211"/>
    </row>
    <row r="5012" spans="1:16" x14ac:dyDescent="0.25">
      <c r="A5012" s="189" t="s">
        <v>11407</v>
      </c>
      <c r="B5012" s="189" t="s">
        <v>11485</v>
      </c>
      <c r="C5012" s="189" t="s">
        <v>358</v>
      </c>
      <c r="D5012" t="s">
        <v>296</v>
      </c>
      <c r="E5012" t="s">
        <v>336</v>
      </c>
      <c r="F5012" t="s">
        <v>360</v>
      </c>
      <c r="H5012" s="211"/>
      <c r="I5012" s="211"/>
      <c r="J5012" s="211"/>
      <c r="K5012" s="211"/>
      <c r="L5012" s="211"/>
      <c r="M5012" s="211"/>
      <c r="N5012" s="211"/>
      <c r="O5012" s="211"/>
      <c r="P5012" s="211"/>
    </row>
    <row r="5013" spans="1:16" x14ac:dyDescent="0.25">
      <c r="A5013" s="189" t="s">
        <v>11407</v>
      </c>
      <c r="B5013" s="189" t="s">
        <v>11486</v>
      </c>
      <c r="C5013" s="189" t="s">
        <v>358</v>
      </c>
      <c r="D5013" t="s">
        <v>328</v>
      </c>
      <c r="E5013" t="s">
        <v>329</v>
      </c>
      <c r="F5013" t="s">
        <v>360</v>
      </c>
      <c r="H5013" s="211"/>
      <c r="I5013" s="211"/>
      <c r="J5013" s="211"/>
      <c r="K5013" s="211"/>
      <c r="L5013" s="211"/>
      <c r="M5013" s="211"/>
      <c r="N5013" s="211"/>
      <c r="O5013" s="211"/>
      <c r="P5013" s="211"/>
    </row>
    <row r="5014" spans="1:16" x14ac:dyDescent="0.25">
      <c r="A5014" s="189" t="s">
        <v>11407</v>
      </c>
      <c r="B5014" s="189" t="s">
        <v>11487</v>
      </c>
      <c r="C5014" s="189" t="s">
        <v>358</v>
      </c>
      <c r="D5014" t="s">
        <v>296</v>
      </c>
      <c r="E5014" t="s">
        <v>336</v>
      </c>
      <c r="F5014" t="s">
        <v>360</v>
      </c>
      <c r="H5014" s="211"/>
      <c r="I5014" s="211"/>
      <c r="J5014" s="211"/>
      <c r="K5014" s="211"/>
      <c r="L5014" s="211"/>
      <c r="M5014" s="211"/>
      <c r="N5014" s="211"/>
      <c r="O5014" s="211"/>
      <c r="P5014" s="211"/>
    </row>
    <row r="5015" spans="1:16" x14ac:dyDescent="0.25">
      <c r="A5015" s="189" t="s">
        <v>11407</v>
      </c>
      <c r="B5015" s="189" t="s">
        <v>11488</v>
      </c>
      <c r="C5015" s="189" t="s">
        <v>358</v>
      </c>
      <c r="D5015" t="s">
        <v>295</v>
      </c>
      <c r="E5015" t="s">
        <v>306</v>
      </c>
      <c r="F5015" t="s">
        <v>360</v>
      </c>
      <c r="H5015" s="211"/>
      <c r="I5015" s="211"/>
      <c r="J5015" s="211"/>
      <c r="K5015" s="211"/>
      <c r="L5015" s="211"/>
      <c r="M5015" s="211"/>
      <c r="N5015" s="211"/>
      <c r="O5015" s="211"/>
      <c r="P5015" s="211"/>
    </row>
    <row r="5016" spans="1:16" x14ac:dyDescent="0.25">
      <c r="A5016" s="189" t="s">
        <v>11407</v>
      </c>
      <c r="B5016" s="189" t="s">
        <v>11489</v>
      </c>
      <c r="C5016" s="189" t="s">
        <v>358</v>
      </c>
      <c r="D5016" t="s">
        <v>328</v>
      </c>
      <c r="E5016" t="s">
        <v>329</v>
      </c>
      <c r="F5016" t="s">
        <v>360</v>
      </c>
      <c r="H5016" s="211"/>
      <c r="I5016" s="211"/>
      <c r="J5016" s="211"/>
      <c r="K5016" s="211"/>
      <c r="L5016" s="211"/>
      <c r="M5016" s="211"/>
      <c r="N5016" s="211"/>
      <c r="O5016" s="211"/>
      <c r="P5016" s="211"/>
    </row>
    <row r="5017" spans="1:16" x14ac:dyDescent="0.25">
      <c r="A5017" s="189" t="s">
        <v>11407</v>
      </c>
      <c r="B5017" s="189" t="s">
        <v>11490</v>
      </c>
      <c r="C5017" s="189" t="s">
        <v>358</v>
      </c>
      <c r="D5017" t="s">
        <v>328</v>
      </c>
      <c r="E5017" t="s">
        <v>329</v>
      </c>
      <c r="F5017" t="s">
        <v>360</v>
      </c>
      <c r="H5017" s="211"/>
      <c r="I5017" s="211"/>
      <c r="J5017" s="211"/>
      <c r="K5017" s="211"/>
      <c r="L5017" s="211"/>
      <c r="M5017" s="211"/>
      <c r="N5017" s="211"/>
      <c r="O5017" s="211"/>
      <c r="P5017" s="211"/>
    </row>
    <row r="5018" spans="1:16" x14ac:dyDescent="0.25">
      <c r="A5018" s="189" t="s">
        <v>11407</v>
      </c>
      <c r="B5018" s="189" t="s">
        <v>11491</v>
      </c>
      <c r="C5018" s="189" t="s">
        <v>358</v>
      </c>
      <c r="D5018" t="s">
        <v>328</v>
      </c>
      <c r="E5018" t="s">
        <v>329</v>
      </c>
      <c r="F5018" t="s">
        <v>360</v>
      </c>
      <c r="H5018" s="211"/>
      <c r="I5018" s="211"/>
      <c r="J5018" s="211"/>
      <c r="K5018" s="211"/>
      <c r="L5018" s="211"/>
      <c r="M5018" s="211"/>
      <c r="N5018" s="211"/>
      <c r="O5018" s="211"/>
      <c r="P5018" s="211"/>
    </row>
    <row r="5019" spans="1:16" x14ac:dyDescent="0.25">
      <c r="A5019" s="189" t="s">
        <v>11407</v>
      </c>
      <c r="B5019" s="189" t="s">
        <v>11492</v>
      </c>
      <c r="C5019" s="189" t="s">
        <v>358</v>
      </c>
      <c r="D5019" t="s">
        <v>296</v>
      </c>
      <c r="E5019" t="s">
        <v>336</v>
      </c>
      <c r="F5019" t="s">
        <v>360</v>
      </c>
      <c r="H5019" s="211"/>
      <c r="I5019" s="211"/>
      <c r="J5019" s="211"/>
      <c r="K5019" s="211"/>
      <c r="L5019" s="211"/>
      <c r="M5019" s="211"/>
      <c r="N5019" s="211"/>
      <c r="O5019" s="211"/>
      <c r="P5019" s="211"/>
    </row>
    <row r="5020" spans="1:16" x14ac:dyDescent="0.25">
      <c r="A5020" s="189" t="s">
        <v>11407</v>
      </c>
      <c r="B5020" s="189" t="s">
        <v>11493</v>
      </c>
      <c r="C5020" s="189" t="s">
        <v>358</v>
      </c>
      <c r="D5020" t="s">
        <v>328</v>
      </c>
      <c r="E5020" t="s">
        <v>329</v>
      </c>
      <c r="F5020" t="s">
        <v>360</v>
      </c>
      <c r="H5020" s="211"/>
      <c r="I5020" s="211"/>
      <c r="J5020" s="211"/>
      <c r="K5020" s="211"/>
      <c r="L5020" s="211"/>
      <c r="M5020" s="211"/>
      <c r="N5020" s="211"/>
      <c r="O5020" s="211"/>
      <c r="P5020" s="211"/>
    </row>
    <row r="5021" spans="1:16" x14ac:dyDescent="0.25">
      <c r="A5021" s="189" t="s">
        <v>11407</v>
      </c>
      <c r="B5021" s="189" t="s">
        <v>11494</v>
      </c>
      <c r="C5021" s="189" t="s">
        <v>358</v>
      </c>
      <c r="D5021" t="s">
        <v>296</v>
      </c>
      <c r="E5021" t="s">
        <v>336</v>
      </c>
      <c r="F5021" t="s">
        <v>150</v>
      </c>
      <c r="H5021" s="211"/>
      <c r="I5021" s="211"/>
      <c r="J5021" s="211"/>
      <c r="K5021" s="211"/>
      <c r="L5021" s="211"/>
      <c r="M5021" s="211"/>
      <c r="N5021" s="211"/>
      <c r="O5021" s="211"/>
      <c r="P5021" s="211"/>
    </row>
    <row r="5022" spans="1:16" x14ac:dyDescent="0.25">
      <c r="A5022" s="189" t="s">
        <v>11407</v>
      </c>
      <c r="B5022" s="189" t="s">
        <v>11495</v>
      </c>
      <c r="C5022" s="189" t="s">
        <v>358</v>
      </c>
      <c r="D5022" t="s">
        <v>301</v>
      </c>
      <c r="E5022" t="s">
        <v>344</v>
      </c>
      <c r="F5022" t="s">
        <v>360</v>
      </c>
      <c r="H5022" s="211"/>
      <c r="I5022" s="211"/>
      <c r="J5022" s="211"/>
      <c r="K5022" s="211"/>
      <c r="L5022" s="211"/>
      <c r="M5022" s="211"/>
      <c r="N5022" s="211"/>
      <c r="O5022" s="211"/>
      <c r="P5022" s="211"/>
    </row>
    <row r="5023" spans="1:16" x14ac:dyDescent="0.25">
      <c r="A5023" s="189" t="s">
        <v>11407</v>
      </c>
      <c r="B5023" s="189" t="s">
        <v>11496</v>
      </c>
      <c r="C5023" s="189" t="s">
        <v>358</v>
      </c>
      <c r="D5023" t="s">
        <v>296</v>
      </c>
      <c r="E5023" t="s">
        <v>336</v>
      </c>
      <c r="F5023" t="s">
        <v>360</v>
      </c>
      <c r="H5023" s="211"/>
      <c r="I5023" s="211"/>
      <c r="J5023" s="211"/>
      <c r="K5023" s="211"/>
      <c r="L5023" s="211"/>
      <c r="M5023" s="211"/>
      <c r="N5023" s="211"/>
      <c r="O5023" s="211"/>
      <c r="P5023" s="211"/>
    </row>
    <row r="5024" spans="1:16" x14ac:dyDescent="0.25">
      <c r="A5024" s="189" t="s">
        <v>11407</v>
      </c>
      <c r="B5024" s="189" t="s">
        <v>11497</v>
      </c>
      <c r="C5024" s="189" t="s">
        <v>358</v>
      </c>
      <c r="D5024" t="s">
        <v>328</v>
      </c>
      <c r="E5024" t="s">
        <v>329</v>
      </c>
      <c r="F5024" t="s">
        <v>360</v>
      </c>
      <c r="H5024" s="211"/>
      <c r="I5024" s="211"/>
      <c r="J5024" s="211"/>
      <c r="K5024" s="211"/>
      <c r="L5024" s="211"/>
      <c r="M5024" s="211"/>
      <c r="N5024" s="211"/>
      <c r="O5024" s="211"/>
      <c r="P5024" s="211"/>
    </row>
    <row r="5025" spans="1:16" x14ac:dyDescent="0.25">
      <c r="A5025" s="189" t="s">
        <v>11407</v>
      </c>
      <c r="B5025" s="189" t="s">
        <v>11498</v>
      </c>
      <c r="C5025" s="189" t="s">
        <v>358</v>
      </c>
      <c r="D5025" t="s">
        <v>296</v>
      </c>
      <c r="E5025" t="s">
        <v>336</v>
      </c>
      <c r="F5025" t="s">
        <v>150</v>
      </c>
      <c r="H5025" s="211"/>
      <c r="I5025" s="211"/>
      <c r="J5025" s="211"/>
      <c r="K5025" s="211"/>
      <c r="L5025" s="211"/>
      <c r="M5025" s="211"/>
      <c r="N5025" s="211"/>
      <c r="O5025" s="211"/>
      <c r="P5025" s="211"/>
    </row>
    <row r="5026" spans="1:16" x14ac:dyDescent="0.25">
      <c r="A5026" s="189" t="s">
        <v>11407</v>
      </c>
      <c r="B5026" s="189" t="s">
        <v>11499</v>
      </c>
      <c r="C5026" s="189" t="s">
        <v>358</v>
      </c>
      <c r="D5026" t="s">
        <v>295</v>
      </c>
      <c r="E5026" t="s">
        <v>306</v>
      </c>
      <c r="F5026" t="s">
        <v>150</v>
      </c>
      <c r="H5026" s="211"/>
      <c r="I5026" s="211"/>
      <c r="J5026" s="211"/>
      <c r="K5026" s="211"/>
      <c r="L5026" s="211"/>
      <c r="M5026" s="211"/>
      <c r="N5026" s="211"/>
      <c r="O5026" s="211"/>
      <c r="P5026" s="211"/>
    </row>
    <row r="5027" spans="1:16" x14ac:dyDescent="0.25">
      <c r="A5027" s="189" t="s">
        <v>11407</v>
      </c>
      <c r="B5027" s="189" t="s">
        <v>11500</v>
      </c>
      <c r="C5027" s="189" t="s">
        <v>358</v>
      </c>
      <c r="D5027" t="s">
        <v>295</v>
      </c>
      <c r="E5027" t="s">
        <v>306</v>
      </c>
      <c r="F5027" t="s">
        <v>150</v>
      </c>
      <c r="H5027" s="211"/>
      <c r="I5027" s="211"/>
      <c r="J5027" s="211"/>
      <c r="K5027" s="211"/>
      <c r="L5027" s="211"/>
      <c r="M5027" s="211"/>
      <c r="N5027" s="211"/>
      <c r="O5027" s="211"/>
      <c r="P5027" s="211"/>
    </row>
    <row r="5028" spans="1:16" x14ac:dyDescent="0.25">
      <c r="A5028" s="189" t="s">
        <v>11407</v>
      </c>
      <c r="B5028" s="189" t="s">
        <v>11501</v>
      </c>
      <c r="C5028" s="189" t="s">
        <v>358</v>
      </c>
      <c r="D5028" t="s">
        <v>328</v>
      </c>
      <c r="E5028" t="s">
        <v>329</v>
      </c>
      <c r="F5028" t="s">
        <v>360</v>
      </c>
      <c r="H5028" s="211"/>
      <c r="I5028" s="211"/>
      <c r="J5028" s="211"/>
      <c r="K5028" s="211"/>
      <c r="L5028" s="211"/>
      <c r="M5028" s="211"/>
      <c r="N5028" s="211"/>
      <c r="O5028" s="211"/>
      <c r="P5028" s="211"/>
    </row>
    <row r="5029" spans="1:16" x14ac:dyDescent="0.25">
      <c r="A5029" s="189" t="s">
        <v>11407</v>
      </c>
      <c r="B5029" s="189" t="s">
        <v>11502</v>
      </c>
      <c r="C5029" s="189" t="s">
        <v>358</v>
      </c>
      <c r="D5029" t="s">
        <v>339</v>
      </c>
      <c r="E5029" t="s">
        <v>340</v>
      </c>
      <c r="F5029" t="s">
        <v>360</v>
      </c>
      <c r="H5029" s="211"/>
      <c r="I5029" s="211"/>
      <c r="J5029" s="211"/>
      <c r="K5029" s="211"/>
      <c r="L5029" s="211"/>
      <c r="M5029" s="211"/>
      <c r="N5029" s="211"/>
      <c r="O5029" s="211"/>
      <c r="P5029" s="211"/>
    </row>
    <row r="5030" spans="1:16" x14ac:dyDescent="0.25">
      <c r="A5030" s="189" t="s">
        <v>11407</v>
      </c>
      <c r="B5030" s="189" t="s">
        <v>11503</v>
      </c>
      <c r="C5030" s="189" t="s">
        <v>358</v>
      </c>
      <c r="D5030" t="s">
        <v>339</v>
      </c>
      <c r="E5030" t="s">
        <v>340</v>
      </c>
      <c r="F5030" t="s">
        <v>360</v>
      </c>
      <c r="H5030" s="211"/>
      <c r="I5030" s="211"/>
      <c r="J5030" s="211"/>
      <c r="K5030" s="211"/>
      <c r="L5030" s="211"/>
      <c r="M5030" s="211"/>
      <c r="N5030" s="211"/>
      <c r="O5030" s="211"/>
      <c r="P5030" s="211"/>
    </row>
    <row r="5031" spans="1:16" x14ac:dyDescent="0.25">
      <c r="A5031" s="189" t="s">
        <v>11407</v>
      </c>
      <c r="B5031" s="189" t="s">
        <v>11504</v>
      </c>
      <c r="C5031" s="189" t="s">
        <v>358</v>
      </c>
      <c r="D5031" t="s">
        <v>339</v>
      </c>
      <c r="E5031" t="s">
        <v>340</v>
      </c>
      <c r="F5031" t="s">
        <v>360</v>
      </c>
      <c r="H5031" s="211"/>
      <c r="I5031" s="211"/>
      <c r="J5031" s="211"/>
      <c r="K5031" s="211"/>
      <c r="L5031" s="211"/>
      <c r="M5031" s="211"/>
      <c r="N5031" s="211"/>
      <c r="O5031" s="211"/>
      <c r="P5031" s="211"/>
    </row>
    <row r="5032" spans="1:16" x14ac:dyDescent="0.25">
      <c r="A5032" s="189" t="s">
        <v>11407</v>
      </c>
      <c r="B5032" s="189" t="s">
        <v>11505</v>
      </c>
      <c r="C5032" s="189" t="s">
        <v>358</v>
      </c>
      <c r="D5032" t="s">
        <v>295</v>
      </c>
      <c r="E5032" t="s">
        <v>306</v>
      </c>
      <c r="F5032" t="s">
        <v>360</v>
      </c>
      <c r="H5032" s="211"/>
      <c r="I5032" s="211"/>
      <c r="J5032" s="211"/>
      <c r="K5032" s="211"/>
      <c r="L5032" s="211"/>
      <c r="M5032" s="211"/>
      <c r="N5032" s="211"/>
      <c r="O5032" s="211"/>
      <c r="P5032" s="211"/>
    </row>
    <row r="5033" spans="1:16" x14ac:dyDescent="0.25">
      <c r="A5033" s="189" t="s">
        <v>11407</v>
      </c>
      <c r="B5033" s="189" t="s">
        <v>11506</v>
      </c>
      <c r="C5033" s="189" t="s">
        <v>358</v>
      </c>
      <c r="D5033" t="s">
        <v>296</v>
      </c>
      <c r="E5033" t="s">
        <v>336</v>
      </c>
      <c r="F5033" t="s">
        <v>360</v>
      </c>
      <c r="H5033" s="211"/>
      <c r="I5033" s="211"/>
      <c r="J5033" s="211"/>
      <c r="K5033" s="211"/>
      <c r="L5033" s="211"/>
      <c r="M5033" s="211"/>
      <c r="N5033" s="211"/>
      <c r="O5033" s="211"/>
      <c r="P5033" s="211"/>
    </row>
    <row r="5034" spans="1:16" x14ac:dyDescent="0.25">
      <c r="A5034" s="189" t="s">
        <v>11407</v>
      </c>
      <c r="B5034" s="189" t="s">
        <v>11507</v>
      </c>
      <c r="C5034" s="189" t="s">
        <v>358</v>
      </c>
      <c r="D5034" t="s">
        <v>294</v>
      </c>
      <c r="E5034" t="s">
        <v>298</v>
      </c>
      <c r="F5034" t="s">
        <v>360</v>
      </c>
      <c r="H5034" s="211"/>
      <c r="I5034" s="211"/>
      <c r="J5034" s="211"/>
      <c r="K5034" s="211"/>
      <c r="L5034" s="211"/>
      <c r="M5034" s="211"/>
      <c r="N5034" s="211"/>
      <c r="O5034" s="211"/>
      <c r="P5034" s="211"/>
    </row>
    <row r="5035" spans="1:16" x14ac:dyDescent="0.25">
      <c r="A5035" s="189" t="s">
        <v>11407</v>
      </c>
      <c r="B5035" s="189" t="s">
        <v>11508</v>
      </c>
      <c r="C5035" s="189" t="s">
        <v>358</v>
      </c>
      <c r="D5035" t="s">
        <v>296</v>
      </c>
      <c r="E5035" t="s">
        <v>336</v>
      </c>
      <c r="F5035" t="s">
        <v>360</v>
      </c>
      <c r="H5035" s="211"/>
      <c r="I5035" s="211"/>
      <c r="J5035" s="211"/>
      <c r="K5035" s="211"/>
      <c r="L5035" s="211"/>
      <c r="M5035" s="211"/>
      <c r="N5035" s="211"/>
      <c r="O5035" s="211"/>
      <c r="P5035" s="211"/>
    </row>
    <row r="5036" spans="1:16" x14ac:dyDescent="0.25">
      <c r="A5036" s="189" t="s">
        <v>11407</v>
      </c>
      <c r="B5036" s="189" t="s">
        <v>11509</v>
      </c>
      <c r="C5036" s="189" t="s">
        <v>358</v>
      </c>
      <c r="D5036" t="s">
        <v>296</v>
      </c>
      <c r="E5036" t="s">
        <v>336</v>
      </c>
      <c r="F5036" t="s">
        <v>150</v>
      </c>
      <c r="H5036" s="211"/>
      <c r="I5036" s="211"/>
      <c r="J5036" s="211"/>
      <c r="K5036" s="211"/>
      <c r="L5036" s="211"/>
      <c r="M5036" s="211"/>
      <c r="N5036" s="211"/>
      <c r="O5036" s="211"/>
      <c r="P5036" s="211"/>
    </row>
    <row r="5037" spans="1:16" x14ac:dyDescent="0.25">
      <c r="A5037" s="189" t="s">
        <v>11407</v>
      </c>
      <c r="B5037" s="189" t="s">
        <v>11510</v>
      </c>
      <c r="C5037" s="189" t="s">
        <v>358</v>
      </c>
      <c r="D5037" t="s">
        <v>328</v>
      </c>
      <c r="E5037" t="s">
        <v>329</v>
      </c>
      <c r="F5037" t="s">
        <v>360</v>
      </c>
      <c r="H5037" s="211"/>
      <c r="I5037" s="211"/>
      <c r="J5037" s="211"/>
      <c r="K5037" s="211"/>
      <c r="L5037" s="211"/>
      <c r="M5037" s="211"/>
      <c r="N5037" s="211"/>
      <c r="O5037" s="211"/>
      <c r="P5037" s="211"/>
    </row>
    <row r="5038" spans="1:16" x14ac:dyDescent="0.25">
      <c r="A5038" s="189" t="s">
        <v>11407</v>
      </c>
      <c r="B5038" s="189" t="s">
        <v>11511</v>
      </c>
      <c r="C5038" s="189" t="s">
        <v>358</v>
      </c>
      <c r="D5038" t="s">
        <v>339</v>
      </c>
      <c r="E5038" t="s">
        <v>340</v>
      </c>
      <c r="F5038" t="s">
        <v>360</v>
      </c>
      <c r="H5038" s="211"/>
      <c r="I5038" s="211"/>
      <c r="J5038" s="211"/>
      <c r="K5038" s="211"/>
      <c r="L5038" s="211"/>
      <c r="M5038" s="211"/>
      <c r="N5038" s="211"/>
      <c r="O5038" s="211"/>
      <c r="P5038" s="211"/>
    </row>
    <row r="5039" spans="1:16" x14ac:dyDescent="0.25">
      <c r="A5039" s="189" t="s">
        <v>11407</v>
      </c>
      <c r="B5039" s="189" t="s">
        <v>11512</v>
      </c>
      <c r="C5039" s="189" t="s">
        <v>358</v>
      </c>
      <c r="D5039" t="s">
        <v>296</v>
      </c>
      <c r="E5039" t="s">
        <v>336</v>
      </c>
      <c r="F5039" t="s">
        <v>150</v>
      </c>
      <c r="H5039" s="211"/>
      <c r="I5039" s="211"/>
      <c r="J5039" s="211"/>
      <c r="K5039" s="211"/>
      <c r="L5039" s="211"/>
      <c r="M5039" s="211"/>
      <c r="N5039" s="211"/>
      <c r="O5039" s="211"/>
      <c r="P5039" s="211"/>
    </row>
    <row r="5040" spans="1:16" x14ac:dyDescent="0.25">
      <c r="A5040" s="189" t="s">
        <v>11407</v>
      </c>
      <c r="B5040" s="189" t="s">
        <v>11513</v>
      </c>
      <c r="C5040" s="189" t="s">
        <v>358</v>
      </c>
      <c r="D5040" t="s">
        <v>294</v>
      </c>
      <c r="E5040" t="s">
        <v>298</v>
      </c>
      <c r="F5040" t="s">
        <v>360</v>
      </c>
      <c r="H5040" s="211"/>
      <c r="I5040" s="211"/>
      <c r="J5040" s="211"/>
      <c r="K5040" s="211"/>
      <c r="L5040" s="211"/>
      <c r="M5040" s="211"/>
      <c r="N5040" s="211"/>
      <c r="O5040" s="211"/>
      <c r="P5040" s="211"/>
    </row>
    <row r="5041" spans="1:16" x14ac:dyDescent="0.25">
      <c r="A5041" s="189" t="s">
        <v>11407</v>
      </c>
      <c r="B5041" s="189" t="s">
        <v>11514</v>
      </c>
      <c r="C5041" s="189" t="s">
        <v>358</v>
      </c>
      <c r="D5041" t="s">
        <v>328</v>
      </c>
      <c r="E5041" t="s">
        <v>329</v>
      </c>
      <c r="F5041" t="s">
        <v>360</v>
      </c>
      <c r="H5041" s="211"/>
      <c r="I5041" s="211"/>
      <c r="J5041" s="211"/>
      <c r="K5041" s="211"/>
      <c r="L5041" s="211"/>
      <c r="M5041" s="211"/>
      <c r="N5041" s="211"/>
      <c r="O5041" s="211"/>
      <c r="P5041" s="211"/>
    </row>
    <row r="5042" spans="1:16" x14ac:dyDescent="0.25">
      <c r="A5042" s="189" t="s">
        <v>11407</v>
      </c>
      <c r="B5042" s="189" t="s">
        <v>11515</v>
      </c>
      <c r="C5042" s="189" t="s">
        <v>358</v>
      </c>
      <c r="D5042" t="s">
        <v>296</v>
      </c>
      <c r="E5042" t="s">
        <v>336</v>
      </c>
      <c r="F5042" t="s">
        <v>150</v>
      </c>
      <c r="H5042" s="211"/>
      <c r="I5042" s="211"/>
      <c r="J5042" s="211"/>
      <c r="K5042" s="211"/>
      <c r="L5042" s="211"/>
      <c r="M5042" s="211"/>
      <c r="N5042" s="211"/>
      <c r="O5042" s="211"/>
      <c r="P5042" s="211"/>
    </row>
    <row r="5043" spans="1:16" x14ac:dyDescent="0.25">
      <c r="A5043" s="189" t="s">
        <v>11407</v>
      </c>
      <c r="B5043" s="189" t="s">
        <v>11516</v>
      </c>
      <c r="C5043" s="189" t="s">
        <v>358</v>
      </c>
      <c r="D5043" t="s">
        <v>296</v>
      </c>
      <c r="E5043" t="s">
        <v>336</v>
      </c>
      <c r="F5043" t="s">
        <v>150</v>
      </c>
      <c r="H5043" s="211"/>
      <c r="I5043" s="211"/>
      <c r="J5043" s="211"/>
      <c r="K5043" s="211"/>
      <c r="L5043" s="211"/>
      <c r="M5043" s="211"/>
      <c r="N5043" s="211"/>
      <c r="O5043" s="211"/>
      <c r="P5043" s="211"/>
    </row>
    <row r="5044" spans="1:16" x14ac:dyDescent="0.25">
      <c r="A5044" s="189" t="s">
        <v>11407</v>
      </c>
      <c r="B5044" s="189" t="s">
        <v>11517</v>
      </c>
      <c r="C5044" s="189" t="s">
        <v>358</v>
      </c>
      <c r="D5044" t="s">
        <v>294</v>
      </c>
      <c r="E5044" t="s">
        <v>298</v>
      </c>
      <c r="F5044" t="s">
        <v>360</v>
      </c>
      <c r="H5044" s="211"/>
      <c r="I5044" s="211"/>
      <c r="J5044" s="211"/>
      <c r="K5044" s="211"/>
      <c r="L5044" s="211"/>
      <c r="M5044" s="211"/>
      <c r="N5044" s="211"/>
      <c r="O5044" s="211"/>
      <c r="P5044" s="211"/>
    </row>
    <row r="5045" spans="1:16" x14ac:dyDescent="0.25">
      <c r="A5045" s="189" t="s">
        <v>11407</v>
      </c>
      <c r="B5045" s="189" t="s">
        <v>11518</v>
      </c>
      <c r="C5045" s="189" t="s">
        <v>358</v>
      </c>
      <c r="D5045" t="s">
        <v>328</v>
      </c>
      <c r="E5045" t="s">
        <v>329</v>
      </c>
      <c r="F5045" t="s">
        <v>360</v>
      </c>
      <c r="H5045" s="211"/>
      <c r="I5045" s="211"/>
      <c r="J5045" s="211"/>
      <c r="K5045" s="211"/>
      <c r="L5045" s="211"/>
      <c r="M5045" s="211"/>
      <c r="N5045" s="211"/>
      <c r="O5045" s="211"/>
      <c r="P5045" s="211"/>
    </row>
    <row r="5046" spans="1:16" x14ac:dyDescent="0.25">
      <c r="A5046" s="189" t="s">
        <v>11407</v>
      </c>
      <c r="B5046" s="189" t="s">
        <v>11519</v>
      </c>
      <c r="C5046" s="189" t="s">
        <v>358</v>
      </c>
      <c r="D5046" t="s">
        <v>296</v>
      </c>
      <c r="E5046" t="s">
        <v>336</v>
      </c>
      <c r="F5046" t="s">
        <v>360</v>
      </c>
      <c r="H5046" s="211"/>
      <c r="I5046" s="211"/>
      <c r="J5046" s="211"/>
      <c r="K5046" s="211"/>
      <c r="L5046" s="211"/>
      <c r="M5046" s="211"/>
      <c r="N5046" s="211"/>
      <c r="O5046" s="211"/>
      <c r="P5046" s="211"/>
    </row>
    <row r="5047" spans="1:16" x14ac:dyDescent="0.25">
      <c r="A5047" s="189" t="s">
        <v>11407</v>
      </c>
      <c r="B5047" s="189" t="s">
        <v>11520</v>
      </c>
      <c r="C5047" s="189" t="s">
        <v>358</v>
      </c>
      <c r="D5047" t="s">
        <v>294</v>
      </c>
      <c r="E5047" t="s">
        <v>298</v>
      </c>
      <c r="F5047" t="s">
        <v>150</v>
      </c>
      <c r="H5047" s="211"/>
      <c r="I5047" s="211"/>
      <c r="J5047" s="211"/>
      <c r="K5047" s="211"/>
      <c r="L5047" s="211"/>
      <c r="M5047" s="211"/>
      <c r="N5047" s="211"/>
      <c r="O5047" s="211"/>
      <c r="P5047" s="211"/>
    </row>
    <row r="5048" spans="1:16" x14ac:dyDescent="0.25">
      <c r="A5048" s="189" t="s">
        <v>11407</v>
      </c>
      <c r="B5048" s="189" t="s">
        <v>11521</v>
      </c>
      <c r="C5048" s="189" t="s">
        <v>358</v>
      </c>
      <c r="D5048" t="s">
        <v>295</v>
      </c>
      <c r="E5048" t="s">
        <v>306</v>
      </c>
      <c r="F5048" t="s">
        <v>360</v>
      </c>
      <c r="H5048" s="211"/>
      <c r="I5048" s="211"/>
      <c r="J5048" s="211"/>
      <c r="K5048" s="211"/>
      <c r="L5048" s="211"/>
      <c r="M5048" s="211"/>
      <c r="N5048" s="211"/>
      <c r="O5048" s="211"/>
      <c r="P5048" s="211"/>
    </row>
    <row r="5049" spans="1:16" x14ac:dyDescent="0.25">
      <c r="A5049" s="189" t="s">
        <v>11407</v>
      </c>
      <c r="B5049" s="189" t="s">
        <v>11522</v>
      </c>
      <c r="C5049" s="189" t="s">
        <v>358</v>
      </c>
      <c r="D5049" t="s">
        <v>295</v>
      </c>
      <c r="E5049" t="s">
        <v>306</v>
      </c>
      <c r="F5049" t="s">
        <v>360</v>
      </c>
      <c r="H5049" s="211"/>
      <c r="I5049" s="211"/>
      <c r="J5049" s="211"/>
      <c r="K5049" s="211"/>
      <c r="L5049" s="211"/>
      <c r="M5049" s="211"/>
      <c r="N5049" s="211"/>
      <c r="O5049" s="211"/>
      <c r="P5049" s="211"/>
    </row>
    <row r="5050" spans="1:16" x14ac:dyDescent="0.25">
      <c r="A5050" s="189" t="s">
        <v>11407</v>
      </c>
      <c r="B5050" s="189" t="s">
        <v>11523</v>
      </c>
      <c r="C5050" s="189" t="s">
        <v>358</v>
      </c>
      <c r="D5050" t="s">
        <v>296</v>
      </c>
      <c r="E5050" t="s">
        <v>336</v>
      </c>
      <c r="F5050" t="s">
        <v>360</v>
      </c>
      <c r="H5050" s="211"/>
      <c r="I5050" s="211"/>
      <c r="J5050" s="211"/>
      <c r="K5050" s="211"/>
      <c r="L5050" s="211"/>
      <c r="M5050" s="211"/>
      <c r="N5050" s="211"/>
      <c r="O5050" s="211"/>
      <c r="P5050" s="211"/>
    </row>
    <row r="5051" spans="1:16" x14ac:dyDescent="0.25">
      <c r="A5051" s="189" t="s">
        <v>11407</v>
      </c>
      <c r="B5051" s="189" t="s">
        <v>11524</v>
      </c>
      <c r="C5051" s="189" t="s">
        <v>358</v>
      </c>
      <c r="D5051" t="s">
        <v>296</v>
      </c>
      <c r="E5051" t="s">
        <v>336</v>
      </c>
      <c r="F5051" t="s">
        <v>150</v>
      </c>
      <c r="H5051" s="211"/>
      <c r="I5051" s="211"/>
      <c r="J5051" s="211"/>
      <c r="K5051" s="211"/>
      <c r="L5051" s="211"/>
      <c r="M5051" s="211"/>
      <c r="N5051" s="211"/>
      <c r="O5051" s="211"/>
      <c r="P5051" s="211"/>
    </row>
    <row r="5052" spans="1:16" x14ac:dyDescent="0.25">
      <c r="A5052" s="189" t="s">
        <v>11407</v>
      </c>
      <c r="B5052" s="189" t="s">
        <v>11525</v>
      </c>
      <c r="C5052" s="189" t="s">
        <v>358</v>
      </c>
      <c r="D5052" t="s">
        <v>296</v>
      </c>
      <c r="E5052" t="s">
        <v>336</v>
      </c>
      <c r="F5052" t="s">
        <v>360</v>
      </c>
      <c r="H5052" s="211"/>
      <c r="I5052" s="211"/>
      <c r="J5052" s="211"/>
      <c r="K5052" s="211"/>
      <c r="L5052" s="211"/>
      <c r="M5052" s="211"/>
      <c r="N5052" s="211"/>
      <c r="O5052" s="211"/>
      <c r="P5052" s="211"/>
    </row>
    <row r="5053" spans="1:16" x14ac:dyDescent="0.25">
      <c r="A5053" s="189" t="s">
        <v>11407</v>
      </c>
      <c r="B5053" s="189" t="s">
        <v>11526</v>
      </c>
      <c r="C5053" s="189" t="s">
        <v>358</v>
      </c>
      <c r="D5053" t="s">
        <v>295</v>
      </c>
      <c r="E5053" t="s">
        <v>306</v>
      </c>
      <c r="F5053" t="s">
        <v>360</v>
      </c>
      <c r="H5053" s="211"/>
      <c r="I5053" s="211"/>
      <c r="J5053" s="211"/>
      <c r="K5053" s="211"/>
      <c r="L5053" s="211"/>
      <c r="M5053" s="211"/>
      <c r="N5053" s="211"/>
      <c r="O5053" s="211"/>
      <c r="P5053" s="211"/>
    </row>
    <row r="5054" spans="1:16" x14ac:dyDescent="0.25">
      <c r="A5054" s="189" t="s">
        <v>11407</v>
      </c>
      <c r="B5054" s="189" t="s">
        <v>11527</v>
      </c>
      <c r="C5054" s="189" t="s">
        <v>358</v>
      </c>
      <c r="D5054" t="s">
        <v>339</v>
      </c>
      <c r="E5054" t="s">
        <v>340</v>
      </c>
      <c r="F5054" t="s">
        <v>360</v>
      </c>
      <c r="H5054" s="211"/>
      <c r="I5054" s="211"/>
      <c r="J5054" s="211"/>
      <c r="K5054" s="211"/>
      <c r="L5054" s="211"/>
      <c r="M5054" s="211"/>
      <c r="N5054" s="211"/>
      <c r="O5054" s="211"/>
      <c r="P5054" s="211"/>
    </row>
    <row r="5055" spans="1:16" x14ac:dyDescent="0.25">
      <c r="A5055" s="189" t="s">
        <v>11528</v>
      </c>
      <c r="B5055" s="189" t="s">
        <v>11529</v>
      </c>
      <c r="C5055" s="189" t="s">
        <v>358</v>
      </c>
      <c r="D5055" t="s">
        <v>6093</v>
      </c>
      <c r="E5055" t="s">
        <v>6094</v>
      </c>
      <c r="F5055" t="s">
        <v>150</v>
      </c>
      <c r="H5055" s="211"/>
      <c r="I5055" s="211"/>
      <c r="J5055" s="211"/>
      <c r="K5055" s="211"/>
      <c r="L5055" s="211"/>
      <c r="M5055" s="211"/>
      <c r="N5055" s="211"/>
      <c r="O5055" s="211"/>
      <c r="P5055" s="211"/>
    </row>
    <row r="5056" spans="1:16" x14ac:dyDescent="0.25">
      <c r="A5056" s="189" t="s">
        <v>11528</v>
      </c>
      <c r="B5056" s="189" t="s">
        <v>11530</v>
      </c>
      <c r="C5056" s="189" t="s">
        <v>358</v>
      </c>
      <c r="D5056" t="s">
        <v>6093</v>
      </c>
      <c r="E5056" t="s">
        <v>6094</v>
      </c>
      <c r="F5056" t="s">
        <v>150</v>
      </c>
      <c r="H5056" s="211"/>
      <c r="I5056" s="211"/>
      <c r="J5056" s="211"/>
      <c r="K5056" s="211"/>
      <c r="L5056" s="211"/>
      <c r="M5056" s="211"/>
      <c r="N5056" s="211"/>
      <c r="O5056" s="211"/>
      <c r="P5056" s="211"/>
    </row>
    <row r="5057" spans="1:16" x14ac:dyDescent="0.25">
      <c r="A5057" s="189" t="s">
        <v>11528</v>
      </c>
      <c r="B5057" s="189" t="s">
        <v>11531</v>
      </c>
      <c r="C5057" s="189" t="s">
        <v>358</v>
      </c>
      <c r="D5057" t="s">
        <v>294</v>
      </c>
      <c r="E5057" t="s">
        <v>298</v>
      </c>
      <c r="F5057" t="s">
        <v>360</v>
      </c>
      <c r="H5057" s="211"/>
      <c r="I5057" s="211"/>
      <c r="J5057" s="211"/>
      <c r="K5057" s="211"/>
      <c r="L5057" s="211"/>
      <c r="M5057" s="211"/>
      <c r="N5057" s="211"/>
      <c r="O5057" s="211"/>
      <c r="P5057" s="211"/>
    </row>
    <row r="5058" spans="1:16" x14ac:dyDescent="0.25">
      <c r="A5058" s="189" t="s">
        <v>11528</v>
      </c>
      <c r="B5058" s="189" t="s">
        <v>11532</v>
      </c>
      <c r="C5058" s="189" t="s">
        <v>358</v>
      </c>
      <c r="D5058" t="s">
        <v>294</v>
      </c>
      <c r="E5058" t="s">
        <v>298</v>
      </c>
      <c r="F5058" t="s">
        <v>150</v>
      </c>
      <c r="H5058" s="211"/>
      <c r="I5058" s="211"/>
      <c r="J5058" s="211"/>
      <c r="K5058" s="211"/>
      <c r="L5058" s="211"/>
      <c r="M5058" s="211"/>
      <c r="N5058" s="211"/>
      <c r="O5058" s="211"/>
      <c r="P5058" s="211"/>
    </row>
    <row r="5059" spans="1:16" x14ac:dyDescent="0.25">
      <c r="A5059" s="189" t="s">
        <v>11528</v>
      </c>
      <c r="B5059" s="189" t="s">
        <v>11533</v>
      </c>
      <c r="C5059" s="189" t="s">
        <v>358</v>
      </c>
      <c r="D5059" t="s">
        <v>294</v>
      </c>
      <c r="E5059" t="s">
        <v>298</v>
      </c>
      <c r="F5059" t="s">
        <v>360</v>
      </c>
      <c r="H5059" s="211"/>
      <c r="I5059" s="211"/>
      <c r="J5059" s="211"/>
      <c r="K5059" s="211"/>
      <c r="L5059" s="211"/>
      <c r="M5059" s="211"/>
      <c r="N5059" s="211"/>
      <c r="O5059" s="211"/>
      <c r="P5059" s="211"/>
    </row>
    <row r="5060" spans="1:16" x14ac:dyDescent="0.25">
      <c r="A5060" s="189" t="s">
        <v>11528</v>
      </c>
      <c r="B5060" s="189" t="s">
        <v>11534</v>
      </c>
      <c r="C5060" s="189" t="s">
        <v>358</v>
      </c>
      <c r="D5060" t="s">
        <v>328</v>
      </c>
      <c r="E5060" t="s">
        <v>329</v>
      </c>
      <c r="F5060" t="s">
        <v>360</v>
      </c>
      <c r="H5060" s="211"/>
      <c r="I5060" s="211"/>
      <c r="J5060" s="211"/>
      <c r="K5060" s="211"/>
      <c r="L5060" s="211"/>
      <c r="M5060" s="211"/>
      <c r="N5060" s="211"/>
      <c r="O5060" s="211"/>
      <c r="P5060" s="211"/>
    </row>
    <row r="5061" spans="1:16" x14ac:dyDescent="0.25">
      <c r="A5061" s="189" t="s">
        <v>11528</v>
      </c>
      <c r="B5061" s="189" t="s">
        <v>11535</v>
      </c>
      <c r="C5061" s="189" t="s">
        <v>358</v>
      </c>
      <c r="D5061" t="s">
        <v>2672</v>
      </c>
      <c r="E5061" t="s">
        <v>2678</v>
      </c>
      <c r="F5061" t="s">
        <v>150</v>
      </c>
      <c r="H5061" s="211"/>
      <c r="I5061" s="211"/>
      <c r="J5061" s="211"/>
      <c r="K5061" s="211"/>
      <c r="L5061" s="211"/>
      <c r="M5061" s="211"/>
      <c r="N5061" s="211"/>
      <c r="O5061" s="211"/>
      <c r="P5061" s="211"/>
    </row>
    <row r="5062" spans="1:16" x14ac:dyDescent="0.25">
      <c r="A5062" s="189" t="s">
        <v>11528</v>
      </c>
      <c r="B5062" s="189" t="s">
        <v>11536</v>
      </c>
      <c r="C5062" s="189" t="s">
        <v>358</v>
      </c>
      <c r="D5062" t="s">
        <v>343</v>
      </c>
      <c r="E5062" t="s">
        <v>6106</v>
      </c>
      <c r="F5062" t="s">
        <v>150</v>
      </c>
      <c r="H5062" s="211"/>
      <c r="I5062" s="211"/>
      <c r="J5062" s="211"/>
      <c r="K5062" s="211"/>
      <c r="L5062" s="211"/>
      <c r="M5062" s="211"/>
      <c r="N5062" s="211"/>
      <c r="O5062" s="211"/>
      <c r="P5062" s="211"/>
    </row>
    <row r="5063" spans="1:16" x14ac:dyDescent="0.25">
      <c r="A5063" s="189" t="s">
        <v>11528</v>
      </c>
      <c r="B5063" s="189" t="s">
        <v>11537</v>
      </c>
      <c r="C5063" s="189" t="s">
        <v>358</v>
      </c>
      <c r="D5063" t="s">
        <v>6093</v>
      </c>
      <c r="E5063" t="s">
        <v>6094</v>
      </c>
      <c r="F5063" t="s">
        <v>150</v>
      </c>
      <c r="H5063" s="211"/>
      <c r="I5063" s="211"/>
      <c r="J5063" s="211"/>
      <c r="K5063" s="211"/>
      <c r="L5063" s="211"/>
      <c r="M5063" s="211"/>
      <c r="N5063" s="211"/>
      <c r="O5063" s="211"/>
      <c r="P5063" s="211"/>
    </row>
    <row r="5064" spans="1:16" x14ac:dyDescent="0.25">
      <c r="A5064" s="189" t="s">
        <v>11528</v>
      </c>
      <c r="B5064" s="189" t="s">
        <v>11538</v>
      </c>
      <c r="C5064" s="189" t="s">
        <v>358</v>
      </c>
      <c r="D5064" t="s">
        <v>341</v>
      </c>
      <c r="E5064" t="s">
        <v>342</v>
      </c>
      <c r="F5064" t="s">
        <v>360</v>
      </c>
      <c r="H5064" s="211"/>
      <c r="I5064" s="211"/>
      <c r="J5064" s="211"/>
      <c r="K5064" s="211"/>
      <c r="L5064" s="211"/>
      <c r="M5064" s="211"/>
      <c r="N5064" s="211"/>
      <c r="O5064" s="211"/>
      <c r="P5064" s="211"/>
    </row>
    <row r="5065" spans="1:16" x14ac:dyDescent="0.25">
      <c r="A5065" s="189" t="s">
        <v>11528</v>
      </c>
      <c r="B5065" s="189" t="s">
        <v>11539</v>
      </c>
      <c r="C5065" s="189" t="s">
        <v>358</v>
      </c>
      <c r="D5065" t="s">
        <v>341</v>
      </c>
      <c r="E5065" t="s">
        <v>342</v>
      </c>
      <c r="F5065" t="s">
        <v>150</v>
      </c>
      <c r="H5065" s="211"/>
      <c r="I5065" s="211"/>
      <c r="J5065" s="211"/>
      <c r="K5065" s="211"/>
      <c r="L5065" s="211"/>
      <c r="M5065" s="211"/>
      <c r="N5065" s="211"/>
      <c r="O5065" s="211"/>
      <c r="P5065" s="211"/>
    </row>
    <row r="5066" spans="1:16" x14ac:dyDescent="0.25">
      <c r="A5066" s="189" t="s">
        <v>11528</v>
      </c>
      <c r="B5066" s="189" t="s">
        <v>11540</v>
      </c>
      <c r="C5066" s="189" t="s">
        <v>358</v>
      </c>
      <c r="D5066" t="s">
        <v>345</v>
      </c>
      <c r="E5066" t="s">
        <v>346</v>
      </c>
      <c r="F5066" t="s">
        <v>150</v>
      </c>
      <c r="H5066" s="211"/>
      <c r="I5066" s="211"/>
      <c r="J5066" s="211"/>
      <c r="K5066" s="211"/>
      <c r="L5066" s="211"/>
      <c r="M5066" s="211"/>
      <c r="N5066" s="211"/>
      <c r="O5066" s="211"/>
      <c r="P5066" s="211"/>
    </row>
    <row r="5067" spans="1:16" x14ac:dyDescent="0.25">
      <c r="A5067" s="189" t="s">
        <v>11528</v>
      </c>
      <c r="B5067" s="189" t="s">
        <v>11541</v>
      </c>
      <c r="C5067" s="189" t="s">
        <v>358</v>
      </c>
      <c r="D5067" t="s">
        <v>343</v>
      </c>
      <c r="E5067" t="s">
        <v>6106</v>
      </c>
      <c r="F5067" t="s">
        <v>150</v>
      </c>
      <c r="H5067" s="211"/>
      <c r="I5067" s="211"/>
      <c r="J5067" s="211"/>
      <c r="K5067" s="211"/>
      <c r="L5067" s="211"/>
      <c r="M5067" s="211"/>
      <c r="N5067" s="211"/>
      <c r="O5067" s="211"/>
      <c r="P5067" s="211"/>
    </row>
    <row r="5068" spans="1:16" x14ac:dyDescent="0.25">
      <c r="A5068" s="189" t="s">
        <v>11528</v>
      </c>
      <c r="B5068" s="189" t="s">
        <v>11542</v>
      </c>
      <c r="C5068" s="189" t="s">
        <v>358</v>
      </c>
      <c r="D5068" t="s">
        <v>343</v>
      </c>
      <c r="E5068" t="s">
        <v>6106</v>
      </c>
      <c r="F5068" t="s">
        <v>150</v>
      </c>
      <c r="H5068" s="211"/>
      <c r="I5068" s="211"/>
      <c r="J5068" s="211"/>
      <c r="K5068" s="211"/>
      <c r="L5068" s="211"/>
      <c r="M5068" s="211"/>
      <c r="N5068" s="211"/>
      <c r="O5068" s="211"/>
      <c r="P5068" s="211"/>
    </row>
    <row r="5069" spans="1:16" x14ac:dyDescent="0.25">
      <c r="A5069" s="189" t="s">
        <v>11528</v>
      </c>
      <c r="B5069" s="189" t="s">
        <v>11543</v>
      </c>
      <c r="C5069" s="189" t="s">
        <v>358</v>
      </c>
      <c r="D5069" t="s">
        <v>343</v>
      </c>
      <c r="E5069" t="s">
        <v>6106</v>
      </c>
      <c r="F5069" t="s">
        <v>150</v>
      </c>
      <c r="H5069" s="211"/>
      <c r="I5069" s="211"/>
      <c r="J5069" s="211"/>
      <c r="K5069" s="211"/>
      <c r="L5069" s="211"/>
      <c r="M5069" s="211"/>
      <c r="N5069" s="211"/>
      <c r="O5069" s="211"/>
      <c r="P5069" s="211"/>
    </row>
    <row r="5070" spans="1:16" x14ac:dyDescent="0.25">
      <c r="A5070" s="189" t="s">
        <v>11528</v>
      </c>
      <c r="B5070" s="189" t="s">
        <v>11544</v>
      </c>
      <c r="C5070" s="189" t="s">
        <v>358</v>
      </c>
      <c r="D5070" t="s">
        <v>343</v>
      </c>
      <c r="E5070" t="s">
        <v>6106</v>
      </c>
      <c r="F5070" t="s">
        <v>150</v>
      </c>
      <c r="H5070" s="211"/>
      <c r="I5070" s="211"/>
      <c r="J5070" s="211"/>
      <c r="K5070" s="211"/>
      <c r="L5070" s="211"/>
      <c r="M5070" s="211"/>
      <c r="N5070" s="211"/>
      <c r="O5070" s="211"/>
      <c r="P5070" s="211"/>
    </row>
    <row r="5071" spans="1:16" x14ac:dyDescent="0.25">
      <c r="A5071" s="189" t="s">
        <v>11528</v>
      </c>
      <c r="B5071" s="189" t="s">
        <v>11545</v>
      </c>
      <c r="C5071" s="189" t="s">
        <v>358</v>
      </c>
      <c r="D5071" t="s">
        <v>343</v>
      </c>
      <c r="E5071" t="s">
        <v>6106</v>
      </c>
      <c r="F5071" t="s">
        <v>150</v>
      </c>
      <c r="H5071" s="211"/>
      <c r="I5071" s="211"/>
      <c r="J5071" s="211"/>
      <c r="K5071" s="211"/>
      <c r="L5071" s="211"/>
      <c r="M5071" s="211"/>
      <c r="N5071" s="211"/>
      <c r="O5071" s="211"/>
      <c r="P5071" s="211"/>
    </row>
    <row r="5072" spans="1:16" x14ac:dyDescent="0.25">
      <c r="A5072" s="189" t="s">
        <v>11528</v>
      </c>
      <c r="B5072" s="189" t="s">
        <v>11546</v>
      </c>
      <c r="C5072" s="189" t="s">
        <v>358</v>
      </c>
      <c r="D5072" t="s">
        <v>337</v>
      </c>
      <c r="E5072" t="s">
        <v>338</v>
      </c>
      <c r="F5072" t="s">
        <v>150</v>
      </c>
      <c r="H5072" s="211"/>
      <c r="I5072" s="211"/>
      <c r="J5072" s="211"/>
      <c r="K5072" s="211"/>
      <c r="L5072" s="211"/>
      <c r="M5072" s="211"/>
      <c r="N5072" s="211"/>
      <c r="O5072" s="211"/>
      <c r="P5072" s="211"/>
    </row>
    <row r="5073" spans="1:16" x14ac:dyDescent="0.25">
      <c r="A5073" s="189" t="s">
        <v>11528</v>
      </c>
      <c r="B5073" s="189" t="s">
        <v>11547</v>
      </c>
      <c r="C5073" s="189" t="s">
        <v>358</v>
      </c>
      <c r="D5073" t="s">
        <v>339</v>
      </c>
      <c r="E5073" t="s">
        <v>340</v>
      </c>
      <c r="F5073" t="s">
        <v>150</v>
      </c>
      <c r="H5073" s="211"/>
      <c r="I5073" s="211"/>
      <c r="J5073" s="211"/>
      <c r="K5073" s="211"/>
      <c r="L5073" s="211"/>
      <c r="M5073" s="211"/>
      <c r="N5073" s="211"/>
      <c r="O5073" s="211"/>
      <c r="P5073" s="211"/>
    </row>
    <row r="5074" spans="1:16" x14ac:dyDescent="0.25">
      <c r="A5074" s="189" t="s">
        <v>11528</v>
      </c>
      <c r="B5074" s="189" t="s">
        <v>11548</v>
      </c>
      <c r="C5074" s="189" t="s">
        <v>358</v>
      </c>
      <c r="D5074" t="s">
        <v>339</v>
      </c>
      <c r="E5074" t="s">
        <v>340</v>
      </c>
      <c r="F5074" t="s">
        <v>150</v>
      </c>
      <c r="H5074" s="211"/>
      <c r="I5074" s="211"/>
      <c r="J5074" s="211"/>
      <c r="K5074" s="211"/>
      <c r="L5074" s="211"/>
      <c r="M5074" s="211"/>
      <c r="N5074" s="211"/>
      <c r="O5074" s="211"/>
      <c r="P5074" s="211"/>
    </row>
    <row r="5075" spans="1:16" x14ac:dyDescent="0.25">
      <c r="A5075" s="189" t="s">
        <v>11528</v>
      </c>
      <c r="B5075" s="189" t="s">
        <v>11549</v>
      </c>
      <c r="C5075" s="189" t="s">
        <v>358</v>
      </c>
      <c r="D5075" t="s">
        <v>339</v>
      </c>
      <c r="E5075" t="s">
        <v>340</v>
      </c>
      <c r="F5075" t="s">
        <v>150</v>
      </c>
      <c r="H5075" s="211"/>
      <c r="I5075" s="211"/>
      <c r="J5075" s="211"/>
      <c r="K5075" s="211"/>
      <c r="L5075" s="211"/>
      <c r="M5075" s="211"/>
      <c r="N5075" s="211"/>
      <c r="O5075" s="211"/>
      <c r="P5075" s="211"/>
    </row>
    <row r="5076" spans="1:16" x14ac:dyDescent="0.25">
      <c r="A5076" s="189" t="s">
        <v>11528</v>
      </c>
      <c r="B5076" s="189" t="s">
        <v>11550</v>
      </c>
      <c r="C5076" s="189" t="s">
        <v>358</v>
      </c>
      <c r="D5076" t="s">
        <v>339</v>
      </c>
      <c r="E5076" t="s">
        <v>340</v>
      </c>
      <c r="F5076" t="s">
        <v>150</v>
      </c>
      <c r="H5076" s="211"/>
      <c r="I5076" s="211"/>
      <c r="J5076" s="211"/>
      <c r="K5076" s="211"/>
      <c r="L5076" s="211"/>
      <c r="M5076" s="211"/>
      <c r="N5076" s="211"/>
      <c r="O5076" s="211"/>
      <c r="P5076" s="211"/>
    </row>
    <row r="5077" spans="1:16" x14ac:dyDescent="0.25">
      <c r="A5077" s="189" t="s">
        <v>11528</v>
      </c>
      <c r="B5077" s="189" t="s">
        <v>11551</v>
      </c>
      <c r="C5077" s="189" t="s">
        <v>358</v>
      </c>
      <c r="D5077" t="s">
        <v>339</v>
      </c>
      <c r="E5077" t="s">
        <v>340</v>
      </c>
      <c r="F5077" t="s">
        <v>150</v>
      </c>
      <c r="H5077" s="211"/>
      <c r="I5077" s="211"/>
      <c r="J5077" s="211"/>
      <c r="K5077" s="211"/>
      <c r="L5077" s="211"/>
      <c r="M5077" s="211"/>
      <c r="N5077" s="211"/>
      <c r="O5077" s="211"/>
      <c r="P5077" s="211"/>
    </row>
    <row r="5078" spans="1:16" x14ac:dyDescent="0.25">
      <c r="A5078" s="189" t="s">
        <v>11528</v>
      </c>
      <c r="B5078" s="189" t="s">
        <v>11552</v>
      </c>
      <c r="C5078" s="189" t="s">
        <v>358</v>
      </c>
      <c r="D5078" t="s">
        <v>337</v>
      </c>
      <c r="E5078" t="s">
        <v>338</v>
      </c>
      <c r="F5078" t="s">
        <v>150</v>
      </c>
      <c r="H5078" s="211"/>
      <c r="I5078" s="211"/>
      <c r="J5078" s="211"/>
      <c r="K5078" s="211"/>
      <c r="L5078" s="211"/>
      <c r="M5078" s="211"/>
      <c r="N5078" s="211"/>
      <c r="O5078" s="211"/>
      <c r="P5078" s="211"/>
    </row>
    <row r="5079" spans="1:16" x14ac:dyDescent="0.25">
      <c r="A5079" s="189" t="s">
        <v>11528</v>
      </c>
      <c r="B5079" s="189" t="s">
        <v>11553</v>
      </c>
      <c r="C5079" s="189" t="s">
        <v>358</v>
      </c>
      <c r="D5079" t="s">
        <v>339</v>
      </c>
      <c r="E5079" t="s">
        <v>340</v>
      </c>
      <c r="F5079" t="s">
        <v>150</v>
      </c>
      <c r="H5079" s="211"/>
      <c r="I5079" s="211"/>
      <c r="J5079" s="211"/>
      <c r="K5079" s="211"/>
      <c r="L5079" s="211"/>
      <c r="M5079" s="211"/>
      <c r="N5079" s="211"/>
      <c r="O5079" s="211"/>
      <c r="P5079" s="211"/>
    </row>
    <row r="5080" spans="1:16" x14ac:dyDescent="0.25">
      <c r="A5080" s="189" t="s">
        <v>11528</v>
      </c>
      <c r="B5080" s="189" t="s">
        <v>11554</v>
      </c>
      <c r="C5080" s="189" t="s">
        <v>358</v>
      </c>
      <c r="D5080" t="s">
        <v>343</v>
      </c>
      <c r="E5080" t="s">
        <v>6106</v>
      </c>
      <c r="F5080" t="s">
        <v>150</v>
      </c>
      <c r="H5080" s="211"/>
      <c r="I5080" s="211"/>
      <c r="J5080" s="211"/>
      <c r="K5080" s="211"/>
      <c r="L5080" s="211"/>
      <c r="M5080" s="211"/>
      <c r="N5080" s="211"/>
      <c r="O5080" s="211"/>
      <c r="P5080" s="211"/>
    </row>
    <row r="5081" spans="1:16" x14ac:dyDescent="0.25">
      <c r="A5081" s="189" t="s">
        <v>11528</v>
      </c>
      <c r="B5081" s="189" t="s">
        <v>11555</v>
      </c>
      <c r="C5081" s="189" t="s">
        <v>358</v>
      </c>
      <c r="D5081" t="s">
        <v>339</v>
      </c>
      <c r="E5081" t="s">
        <v>340</v>
      </c>
      <c r="F5081" t="s">
        <v>150</v>
      </c>
      <c r="H5081" s="211"/>
      <c r="I5081" s="211"/>
      <c r="J5081" s="211"/>
      <c r="K5081" s="211"/>
      <c r="L5081" s="211"/>
      <c r="M5081" s="211"/>
      <c r="N5081" s="211"/>
      <c r="O5081" s="211"/>
      <c r="P5081" s="211"/>
    </row>
    <row r="5082" spans="1:16" x14ac:dyDescent="0.25">
      <c r="A5082" s="189" t="s">
        <v>11528</v>
      </c>
      <c r="B5082" s="189" t="s">
        <v>11556</v>
      </c>
      <c r="C5082" s="189" t="s">
        <v>358</v>
      </c>
      <c r="D5082" t="s">
        <v>339</v>
      </c>
      <c r="E5082" t="s">
        <v>340</v>
      </c>
      <c r="F5082" t="s">
        <v>150</v>
      </c>
      <c r="H5082" s="211"/>
      <c r="I5082" s="211"/>
      <c r="J5082" s="211"/>
      <c r="K5082" s="211"/>
      <c r="L5082" s="211"/>
      <c r="M5082" s="211"/>
      <c r="N5082" s="211"/>
      <c r="O5082" s="211"/>
      <c r="P5082" s="211"/>
    </row>
    <row r="5083" spans="1:16" x14ac:dyDescent="0.25">
      <c r="A5083" s="189" t="s">
        <v>11528</v>
      </c>
      <c r="B5083" s="189" t="s">
        <v>11557</v>
      </c>
      <c r="C5083" s="189" t="s">
        <v>358</v>
      </c>
      <c r="D5083" t="s">
        <v>343</v>
      </c>
      <c r="E5083" t="s">
        <v>6106</v>
      </c>
      <c r="F5083" t="s">
        <v>150</v>
      </c>
      <c r="H5083" s="211"/>
      <c r="I5083" s="211"/>
      <c r="J5083" s="211"/>
      <c r="K5083" s="211"/>
      <c r="L5083" s="211"/>
      <c r="M5083" s="211"/>
      <c r="N5083" s="211"/>
      <c r="O5083" s="211"/>
      <c r="P5083" s="211"/>
    </row>
    <row r="5084" spans="1:16" x14ac:dyDescent="0.25">
      <c r="A5084" s="189" t="s">
        <v>11528</v>
      </c>
      <c r="B5084" s="189" t="s">
        <v>11558</v>
      </c>
      <c r="C5084" s="189" t="s">
        <v>358</v>
      </c>
      <c r="D5084" t="s">
        <v>328</v>
      </c>
      <c r="E5084" t="s">
        <v>329</v>
      </c>
      <c r="F5084" t="s">
        <v>360</v>
      </c>
      <c r="H5084" s="211"/>
      <c r="I5084" s="211"/>
      <c r="J5084" s="211"/>
      <c r="K5084" s="211"/>
      <c r="L5084" s="211"/>
      <c r="M5084" s="211"/>
      <c r="N5084" s="211"/>
      <c r="O5084" s="211"/>
      <c r="P5084" s="211"/>
    </row>
    <row r="5085" spans="1:16" x14ac:dyDescent="0.25">
      <c r="A5085" s="189" t="s">
        <v>11528</v>
      </c>
      <c r="B5085" s="189" t="s">
        <v>11559</v>
      </c>
      <c r="C5085" s="189" t="s">
        <v>358</v>
      </c>
      <c r="D5085" t="s">
        <v>341</v>
      </c>
      <c r="E5085" t="s">
        <v>342</v>
      </c>
      <c r="F5085" t="s">
        <v>360</v>
      </c>
      <c r="H5085" s="211"/>
      <c r="I5085" s="211"/>
      <c r="J5085" s="211"/>
      <c r="K5085" s="211"/>
      <c r="L5085" s="211"/>
      <c r="M5085" s="211"/>
      <c r="N5085" s="211"/>
      <c r="O5085" s="211"/>
      <c r="P5085" s="211"/>
    </row>
    <row r="5086" spans="1:16" x14ac:dyDescent="0.25">
      <c r="A5086" s="189" t="s">
        <v>11528</v>
      </c>
      <c r="B5086" s="189" t="s">
        <v>11560</v>
      </c>
      <c r="C5086" s="189" t="s">
        <v>358</v>
      </c>
      <c r="D5086" t="s">
        <v>343</v>
      </c>
      <c r="E5086" t="s">
        <v>6106</v>
      </c>
      <c r="F5086" t="s">
        <v>150</v>
      </c>
      <c r="H5086" s="211"/>
      <c r="I5086" s="211"/>
      <c r="J5086" s="211"/>
      <c r="K5086" s="211"/>
      <c r="L5086" s="211"/>
      <c r="M5086" s="211"/>
      <c r="N5086" s="211"/>
      <c r="O5086" s="211"/>
      <c r="P5086" s="211"/>
    </row>
    <row r="5087" spans="1:16" x14ac:dyDescent="0.25">
      <c r="A5087" s="189" t="s">
        <v>11528</v>
      </c>
      <c r="B5087" s="189" t="s">
        <v>11561</v>
      </c>
      <c r="C5087" s="189" t="s">
        <v>358</v>
      </c>
      <c r="D5087" t="s">
        <v>339</v>
      </c>
      <c r="E5087" t="s">
        <v>340</v>
      </c>
      <c r="F5087" t="s">
        <v>150</v>
      </c>
      <c r="H5087" s="211"/>
      <c r="I5087" s="211"/>
      <c r="J5087" s="211"/>
      <c r="K5087" s="211"/>
      <c r="L5087" s="211"/>
      <c r="M5087" s="211"/>
      <c r="N5087" s="211"/>
      <c r="O5087" s="211"/>
      <c r="P5087" s="211"/>
    </row>
    <row r="5088" spans="1:16" x14ac:dyDescent="0.25">
      <c r="A5088" s="189" t="s">
        <v>11528</v>
      </c>
      <c r="B5088" s="189" t="s">
        <v>11562</v>
      </c>
      <c r="C5088" s="189" t="s">
        <v>358</v>
      </c>
      <c r="D5088" t="s">
        <v>332</v>
      </c>
      <c r="E5088" t="s">
        <v>333</v>
      </c>
      <c r="F5088" t="s">
        <v>150</v>
      </c>
      <c r="H5088" s="211"/>
      <c r="I5088" s="211"/>
      <c r="J5088" s="211"/>
      <c r="K5088" s="211"/>
      <c r="L5088" s="211"/>
      <c r="M5088" s="211"/>
      <c r="N5088" s="211"/>
      <c r="O5088" s="211"/>
      <c r="P5088" s="211"/>
    </row>
    <row r="5089" spans="1:16" x14ac:dyDescent="0.25">
      <c r="A5089" s="189" t="s">
        <v>11528</v>
      </c>
      <c r="B5089" s="189" t="s">
        <v>11563</v>
      </c>
      <c r="C5089" s="189" t="s">
        <v>358</v>
      </c>
      <c r="D5089" t="s">
        <v>343</v>
      </c>
      <c r="E5089" t="s">
        <v>6106</v>
      </c>
      <c r="F5089" t="s">
        <v>150</v>
      </c>
      <c r="H5089" s="211"/>
      <c r="I5089" s="211"/>
      <c r="J5089" s="211"/>
      <c r="K5089" s="211"/>
      <c r="L5089" s="211"/>
      <c r="M5089" s="211"/>
      <c r="N5089" s="211"/>
      <c r="O5089" s="211"/>
      <c r="P5089" s="211"/>
    </row>
    <row r="5090" spans="1:16" x14ac:dyDescent="0.25">
      <c r="A5090" s="189" t="s">
        <v>11528</v>
      </c>
      <c r="B5090" s="189" t="s">
        <v>11564</v>
      </c>
      <c r="C5090" s="189" t="s">
        <v>358</v>
      </c>
      <c r="D5090" t="s">
        <v>337</v>
      </c>
      <c r="E5090" t="s">
        <v>338</v>
      </c>
      <c r="F5090" t="s">
        <v>150</v>
      </c>
      <c r="H5090" s="211"/>
      <c r="I5090" s="211"/>
      <c r="J5090" s="211"/>
      <c r="K5090" s="211"/>
      <c r="L5090" s="211"/>
      <c r="M5090" s="211"/>
      <c r="N5090" s="211"/>
      <c r="O5090" s="211"/>
      <c r="P5090" s="211"/>
    </row>
    <row r="5091" spans="1:16" x14ac:dyDescent="0.25">
      <c r="A5091" s="189" t="s">
        <v>11528</v>
      </c>
      <c r="B5091" s="189" t="s">
        <v>11565</v>
      </c>
      <c r="C5091" s="189" t="s">
        <v>358</v>
      </c>
      <c r="D5091" t="s">
        <v>343</v>
      </c>
      <c r="E5091" t="s">
        <v>6106</v>
      </c>
      <c r="F5091" t="s">
        <v>150</v>
      </c>
      <c r="H5091" s="211"/>
      <c r="I5091" s="211"/>
      <c r="J5091" s="211"/>
      <c r="K5091" s="211"/>
      <c r="L5091" s="211"/>
      <c r="M5091" s="211"/>
      <c r="N5091" s="211"/>
      <c r="O5091" s="211"/>
      <c r="P5091" s="211"/>
    </row>
    <row r="5092" spans="1:16" x14ac:dyDescent="0.25">
      <c r="A5092" s="189" t="s">
        <v>11528</v>
      </c>
      <c r="B5092" s="189" t="s">
        <v>11566</v>
      </c>
      <c r="C5092" s="189" t="s">
        <v>358</v>
      </c>
      <c r="D5092" t="s">
        <v>339</v>
      </c>
      <c r="E5092" t="s">
        <v>340</v>
      </c>
      <c r="F5092" t="s">
        <v>150</v>
      </c>
      <c r="H5092" s="211"/>
      <c r="I5092" s="211"/>
      <c r="J5092" s="211"/>
      <c r="K5092" s="211"/>
      <c r="L5092" s="211"/>
      <c r="M5092" s="211"/>
      <c r="N5092" s="211"/>
      <c r="O5092" s="211"/>
      <c r="P5092" s="211"/>
    </row>
    <row r="5093" spans="1:16" x14ac:dyDescent="0.25">
      <c r="A5093" s="189" t="s">
        <v>11528</v>
      </c>
      <c r="B5093" s="189" t="s">
        <v>11567</v>
      </c>
      <c r="C5093" s="189" t="s">
        <v>358</v>
      </c>
      <c r="D5093" t="s">
        <v>337</v>
      </c>
      <c r="E5093" t="s">
        <v>338</v>
      </c>
      <c r="F5093" t="s">
        <v>150</v>
      </c>
      <c r="H5093" s="211"/>
      <c r="I5093" s="211"/>
      <c r="J5093" s="211"/>
      <c r="K5093" s="211"/>
      <c r="L5093" s="211"/>
      <c r="M5093" s="211"/>
      <c r="N5093" s="211"/>
      <c r="O5093" s="211"/>
      <c r="P5093" s="211"/>
    </row>
    <row r="5094" spans="1:16" x14ac:dyDescent="0.25">
      <c r="A5094" s="189" t="s">
        <v>11528</v>
      </c>
      <c r="B5094" s="189" t="s">
        <v>11568</v>
      </c>
      <c r="C5094" s="189" t="s">
        <v>358</v>
      </c>
      <c r="D5094" t="s">
        <v>345</v>
      </c>
      <c r="E5094" t="s">
        <v>346</v>
      </c>
      <c r="F5094" t="s">
        <v>150</v>
      </c>
      <c r="H5094" s="211"/>
      <c r="I5094" s="211"/>
      <c r="J5094" s="211"/>
      <c r="K5094" s="211"/>
      <c r="L5094" s="211"/>
      <c r="M5094" s="211"/>
      <c r="N5094" s="211"/>
      <c r="O5094" s="211"/>
      <c r="P5094" s="211"/>
    </row>
    <row r="5095" spans="1:16" x14ac:dyDescent="0.25">
      <c r="A5095" s="189" t="s">
        <v>11528</v>
      </c>
      <c r="B5095" s="189" t="s">
        <v>11569</v>
      </c>
      <c r="C5095" s="189" t="s">
        <v>358</v>
      </c>
      <c r="D5095" t="s">
        <v>339</v>
      </c>
      <c r="E5095" t="s">
        <v>340</v>
      </c>
      <c r="F5095" t="s">
        <v>150</v>
      </c>
      <c r="H5095" s="211"/>
      <c r="I5095" s="211"/>
      <c r="J5095" s="211"/>
      <c r="K5095" s="211"/>
      <c r="L5095" s="211"/>
      <c r="M5095" s="211"/>
      <c r="N5095" s="211"/>
      <c r="O5095" s="211"/>
      <c r="P5095" s="211"/>
    </row>
    <row r="5096" spans="1:16" x14ac:dyDescent="0.25">
      <c r="A5096" s="189" t="s">
        <v>11528</v>
      </c>
      <c r="B5096" s="189" t="s">
        <v>11570</v>
      </c>
      <c r="C5096" s="189" t="s">
        <v>358</v>
      </c>
      <c r="D5096" t="s">
        <v>332</v>
      </c>
      <c r="E5096" t="s">
        <v>333</v>
      </c>
      <c r="F5096" t="s">
        <v>150</v>
      </c>
      <c r="H5096" s="211"/>
      <c r="I5096" s="211"/>
      <c r="J5096" s="211"/>
      <c r="K5096" s="211"/>
      <c r="L5096" s="211"/>
      <c r="M5096" s="211"/>
      <c r="N5096" s="211"/>
      <c r="O5096" s="211"/>
      <c r="P5096" s="211"/>
    </row>
    <row r="5097" spans="1:16" x14ac:dyDescent="0.25">
      <c r="A5097" s="189" t="s">
        <v>11528</v>
      </c>
      <c r="B5097" s="189" t="s">
        <v>11571</v>
      </c>
      <c r="C5097" s="189" t="s">
        <v>358</v>
      </c>
      <c r="D5097" t="s">
        <v>339</v>
      </c>
      <c r="E5097" t="s">
        <v>340</v>
      </c>
      <c r="F5097" t="s">
        <v>150</v>
      </c>
      <c r="H5097" s="211"/>
      <c r="I5097" s="211"/>
      <c r="J5097" s="211"/>
      <c r="K5097" s="211"/>
      <c r="L5097" s="211"/>
      <c r="M5097" s="211"/>
      <c r="N5097" s="211"/>
      <c r="O5097" s="211"/>
      <c r="P5097" s="211"/>
    </row>
    <row r="5098" spans="1:16" x14ac:dyDescent="0.25">
      <c r="A5098" s="189" t="s">
        <v>11528</v>
      </c>
      <c r="B5098" s="189" t="s">
        <v>11572</v>
      </c>
      <c r="C5098" s="189" t="s">
        <v>358</v>
      </c>
      <c r="D5098" t="s">
        <v>339</v>
      </c>
      <c r="E5098" t="s">
        <v>340</v>
      </c>
      <c r="F5098" t="s">
        <v>150</v>
      </c>
      <c r="H5098" s="211"/>
      <c r="I5098" s="211"/>
      <c r="J5098" s="211"/>
      <c r="K5098" s="211"/>
      <c r="L5098" s="211"/>
      <c r="M5098" s="211"/>
      <c r="N5098" s="211"/>
      <c r="O5098" s="211"/>
      <c r="P5098" s="211"/>
    </row>
    <row r="5099" spans="1:16" x14ac:dyDescent="0.25">
      <c r="A5099" s="189" t="s">
        <v>11528</v>
      </c>
      <c r="B5099" s="189" t="s">
        <v>11573</v>
      </c>
      <c r="C5099" s="189" t="s">
        <v>358</v>
      </c>
      <c r="D5099" t="s">
        <v>339</v>
      </c>
      <c r="E5099" t="s">
        <v>340</v>
      </c>
      <c r="F5099" t="s">
        <v>150</v>
      </c>
      <c r="H5099" s="211"/>
      <c r="I5099" s="211"/>
      <c r="J5099" s="211"/>
      <c r="K5099" s="211"/>
      <c r="L5099" s="211"/>
      <c r="M5099" s="211"/>
      <c r="N5099" s="211"/>
      <c r="O5099" s="211"/>
      <c r="P5099" s="211"/>
    </row>
    <row r="5100" spans="1:16" x14ac:dyDescent="0.25">
      <c r="A5100" s="189" t="s">
        <v>11528</v>
      </c>
      <c r="B5100" s="189" t="s">
        <v>11574</v>
      </c>
      <c r="C5100" s="189" t="s">
        <v>358</v>
      </c>
      <c r="D5100" t="s">
        <v>337</v>
      </c>
      <c r="E5100" t="s">
        <v>338</v>
      </c>
      <c r="F5100" t="s">
        <v>150</v>
      </c>
      <c r="H5100" s="211"/>
      <c r="I5100" s="211"/>
      <c r="J5100" s="211"/>
      <c r="K5100" s="211"/>
      <c r="L5100" s="211"/>
      <c r="M5100" s="211"/>
      <c r="N5100" s="211"/>
      <c r="O5100" s="211"/>
      <c r="P5100" s="211"/>
    </row>
    <row r="5101" spans="1:16" x14ac:dyDescent="0.25">
      <c r="A5101" s="189" t="s">
        <v>11528</v>
      </c>
      <c r="B5101" s="189" t="s">
        <v>11575</v>
      </c>
      <c r="C5101" s="189" t="s">
        <v>358</v>
      </c>
      <c r="D5101" t="s">
        <v>301</v>
      </c>
      <c r="E5101" t="s">
        <v>344</v>
      </c>
      <c r="F5101" t="s">
        <v>150</v>
      </c>
      <c r="H5101" s="211"/>
      <c r="I5101" s="211"/>
      <c r="J5101" s="211"/>
      <c r="K5101" s="211"/>
      <c r="L5101" s="211"/>
      <c r="M5101" s="211"/>
      <c r="N5101" s="211"/>
      <c r="O5101" s="211"/>
      <c r="P5101" s="211"/>
    </row>
    <row r="5102" spans="1:16" x14ac:dyDescent="0.25">
      <c r="A5102" s="189" t="s">
        <v>11528</v>
      </c>
      <c r="B5102" s="189" t="s">
        <v>11576</v>
      </c>
      <c r="C5102" s="189" t="s">
        <v>358</v>
      </c>
      <c r="D5102" t="s">
        <v>332</v>
      </c>
      <c r="E5102" t="s">
        <v>333</v>
      </c>
      <c r="F5102" t="s">
        <v>150</v>
      </c>
      <c r="H5102" s="211"/>
      <c r="I5102" s="211"/>
      <c r="J5102" s="211"/>
      <c r="K5102" s="211"/>
      <c r="L5102" s="211"/>
      <c r="M5102" s="211"/>
      <c r="N5102" s="211"/>
      <c r="O5102" s="211"/>
      <c r="P5102" s="211"/>
    </row>
    <row r="5103" spans="1:16" x14ac:dyDescent="0.25">
      <c r="A5103" s="189" t="s">
        <v>11528</v>
      </c>
      <c r="B5103" s="189" t="s">
        <v>11577</v>
      </c>
      <c r="C5103" s="189" t="s">
        <v>358</v>
      </c>
      <c r="D5103" t="s">
        <v>295</v>
      </c>
      <c r="E5103" t="s">
        <v>306</v>
      </c>
      <c r="F5103" t="s">
        <v>150</v>
      </c>
      <c r="H5103" s="211"/>
      <c r="I5103" s="211"/>
      <c r="J5103" s="211"/>
      <c r="K5103" s="211"/>
      <c r="L5103" s="211"/>
      <c r="M5103" s="211"/>
      <c r="N5103" s="211"/>
      <c r="O5103" s="211"/>
      <c r="P5103" s="211"/>
    </row>
    <row r="5104" spans="1:16" x14ac:dyDescent="0.25">
      <c r="A5104" s="189" t="s">
        <v>11528</v>
      </c>
      <c r="B5104" s="189" t="s">
        <v>11578</v>
      </c>
      <c r="C5104" s="189" t="s">
        <v>358</v>
      </c>
      <c r="D5104" t="s">
        <v>292</v>
      </c>
      <c r="E5104" t="s">
        <v>293</v>
      </c>
      <c r="F5104" t="s">
        <v>360</v>
      </c>
      <c r="H5104" s="211"/>
      <c r="I5104" s="211"/>
      <c r="J5104" s="211"/>
      <c r="K5104" s="211"/>
      <c r="L5104" s="211"/>
      <c r="M5104" s="211"/>
      <c r="N5104" s="211"/>
      <c r="O5104" s="211"/>
      <c r="P5104" s="211"/>
    </row>
    <row r="5105" spans="1:16" x14ac:dyDescent="0.25">
      <c r="A5105" s="189" t="s">
        <v>11528</v>
      </c>
      <c r="B5105" s="189" t="s">
        <v>11579</v>
      </c>
      <c r="C5105" s="189" t="s">
        <v>358</v>
      </c>
      <c r="D5105" t="s">
        <v>295</v>
      </c>
      <c r="E5105" t="s">
        <v>532</v>
      </c>
      <c r="F5105" t="s">
        <v>150</v>
      </c>
      <c r="H5105" s="211"/>
      <c r="I5105" s="211"/>
      <c r="J5105" s="211"/>
      <c r="K5105" s="211"/>
      <c r="L5105" s="211"/>
      <c r="M5105" s="211"/>
      <c r="N5105" s="211"/>
      <c r="O5105" s="211"/>
      <c r="P5105" s="211"/>
    </row>
    <row r="5106" spans="1:16" x14ac:dyDescent="0.25">
      <c r="A5106" s="189" t="s">
        <v>11528</v>
      </c>
      <c r="B5106" s="189" t="s">
        <v>11580</v>
      </c>
      <c r="C5106" s="189" t="s">
        <v>358</v>
      </c>
      <c r="D5106" t="s">
        <v>337</v>
      </c>
      <c r="E5106" t="s">
        <v>338</v>
      </c>
      <c r="F5106" t="s">
        <v>150</v>
      </c>
      <c r="H5106" s="211"/>
      <c r="I5106" s="211"/>
      <c r="J5106" s="211"/>
      <c r="K5106" s="211"/>
      <c r="L5106" s="211"/>
      <c r="M5106" s="211"/>
      <c r="N5106" s="211"/>
      <c r="O5106" s="211"/>
      <c r="P5106" s="211"/>
    </row>
    <row r="5107" spans="1:16" x14ac:dyDescent="0.25">
      <c r="A5107" s="189" t="s">
        <v>11528</v>
      </c>
      <c r="B5107" s="189" t="s">
        <v>11581</v>
      </c>
      <c r="C5107" s="189" t="s">
        <v>358</v>
      </c>
      <c r="D5107" t="s">
        <v>326</v>
      </c>
      <c r="E5107" t="s">
        <v>327</v>
      </c>
      <c r="F5107" t="s">
        <v>150</v>
      </c>
      <c r="H5107" s="211"/>
      <c r="I5107" s="211"/>
      <c r="J5107" s="211"/>
      <c r="K5107" s="211"/>
      <c r="L5107" s="211"/>
      <c r="M5107" s="211"/>
      <c r="N5107" s="211"/>
      <c r="O5107" s="211"/>
      <c r="P5107" s="211"/>
    </row>
    <row r="5108" spans="1:16" x14ac:dyDescent="0.25">
      <c r="A5108" s="189" t="s">
        <v>11528</v>
      </c>
      <c r="B5108" s="189" t="s">
        <v>11582</v>
      </c>
      <c r="C5108" s="189" t="s">
        <v>358</v>
      </c>
      <c r="D5108" t="s">
        <v>339</v>
      </c>
      <c r="E5108" t="s">
        <v>340</v>
      </c>
      <c r="F5108" t="s">
        <v>150</v>
      </c>
      <c r="H5108" s="211"/>
      <c r="I5108" s="211"/>
      <c r="J5108" s="211"/>
      <c r="K5108" s="211"/>
      <c r="L5108" s="211"/>
      <c r="M5108" s="211"/>
      <c r="N5108" s="211"/>
      <c r="O5108" s="211"/>
      <c r="P5108" s="211"/>
    </row>
    <row r="5109" spans="1:16" x14ac:dyDescent="0.25">
      <c r="A5109" s="189" t="s">
        <v>11528</v>
      </c>
      <c r="B5109" s="189" t="s">
        <v>11583</v>
      </c>
      <c r="C5109" s="189" t="s">
        <v>358</v>
      </c>
      <c r="D5109" t="s">
        <v>339</v>
      </c>
      <c r="E5109" t="s">
        <v>340</v>
      </c>
      <c r="F5109" t="s">
        <v>150</v>
      </c>
      <c r="H5109" s="211"/>
      <c r="I5109" s="211"/>
      <c r="J5109" s="211"/>
      <c r="K5109" s="211"/>
      <c r="L5109" s="211"/>
      <c r="M5109" s="211"/>
      <c r="N5109" s="211"/>
      <c r="O5109" s="211"/>
      <c r="P5109" s="211"/>
    </row>
    <row r="5110" spans="1:16" x14ac:dyDescent="0.25">
      <c r="A5110" s="189" t="s">
        <v>11528</v>
      </c>
      <c r="B5110" s="189" t="s">
        <v>11584</v>
      </c>
      <c r="C5110" s="189" t="s">
        <v>358</v>
      </c>
      <c r="D5110" t="s">
        <v>326</v>
      </c>
      <c r="E5110" t="s">
        <v>327</v>
      </c>
      <c r="F5110" t="s">
        <v>150</v>
      </c>
      <c r="H5110" s="211"/>
      <c r="I5110" s="211"/>
      <c r="J5110" s="211"/>
      <c r="K5110" s="211"/>
      <c r="L5110" s="211"/>
      <c r="M5110" s="211"/>
      <c r="N5110" s="211"/>
      <c r="O5110" s="211"/>
      <c r="P5110" s="211"/>
    </row>
    <row r="5111" spans="1:16" x14ac:dyDescent="0.25">
      <c r="A5111" s="189" t="s">
        <v>11528</v>
      </c>
      <c r="B5111" s="189" t="s">
        <v>11585</v>
      </c>
      <c r="C5111" s="189" t="s">
        <v>358</v>
      </c>
      <c r="D5111" t="s">
        <v>345</v>
      </c>
      <c r="E5111" t="s">
        <v>346</v>
      </c>
      <c r="F5111" t="s">
        <v>150</v>
      </c>
      <c r="H5111" s="211"/>
      <c r="I5111" s="211"/>
      <c r="J5111" s="211"/>
      <c r="K5111" s="211"/>
      <c r="L5111" s="211"/>
      <c r="M5111" s="211"/>
      <c r="N5111" s="211"/>
      <c r="O5111" s="211"/>
      <c r="P5111" s="211"/>
    </row>
    <row r="5112" spans="1:16" x14ac:dyDescent="0.25">
      <c r="A5112" s="189" t="s">
        <v>11528</v>
      </c>
      <c r="B5112" s="189" t="s">
        <v>11586</v>
      </c>
      <c r="C5112" s="189" t="s">
        <v>358</v>
      </c>
      <c r="D5112" t="s">
        <v>292</v>
      </c>
      <c r="E5112" t="s">
        <v>293</v>
      </c>
      <c r="F5112" t="s">
        <v>360</v>
      </c>
      <c r="H5112" s="211"/>
      <c r="I5112" s="211"/>
      <c r="J5112" s="211"/>
      <c r="K5112" s="211"/>
      <c r="L5112" s="211"/>
      <c r="M5112" s="211"/>
      <c r="N5112" s="211"/>
      <c r="O5112" s="211"/>
      <c r="P5112" s="211"/>
    </row>
    <row r="5113" spans="1:16" x14ac:dyDescent="0.25">
      <c r="A5113" s="189" t="s">
        <v>11528</v>
      </c>
      <c r="B5113" s="189" t="s">
        <v>11587</v>
      </c>
      <c r="C5113" s="189" t="s">
        <v>358</v>
      </c>
      <c r="D5113" t="s">
        <v>345</v>
      </c>
      <c r="E5113" t="s">
        <v>346</v>
      </c>
      <c r="F5113" t="s">
        <v>150</v>
      </c>
      <c r="H5113" s="211"/>
      <c r="I5113" s="211"/>
      <c r="J5113" s="211"/>
      <c r="K5113" s="211"/>
      <c r="L5113" s="211"/>
      <c r="M5113" s="211"/>
      <c r="N5113" s="211"/>
      <c r="O5113" s="211"/>
      <c r="P5113" s="211"/>
    </row>
    <row r="5114" spans="1:16" x14ac:dyDescent="0.25">
      <c r="A5114" s="189" t="s">
        <v>11528</v>
      </c>
      <c r="B5114" s="189" t="s">
        <v>11588</v>
      </c>
      <c r="C5114" s="189" t="s">
        <v>358</v>
      </c>
      <c r="D5114" t="s">
        <v>301</v>
      </c>
      <c r="E5114" t="s">
        <v>344</v>
      </c>
      <c r="F5114" t="s">
        <v>150</v>
      </c>
      <c r="H5114" s="211"/>
      <c r="I5114" s="211"/>
      <c r="J5114" s="211"/>
      <c r="K5114" s="211"/>
      <c r="L5114" s="211"/>
      <c r="M5114" s="211"/>
      <c r="N5114" s="211"/>
      <c r="O5114" s="211"/>
      <c r="P5114" s="211"/>
    </row>
    <row r="5115" spans="1:16" x14ac:dyDescent="0.25">
      <c r="A5115" s="189" t="s">
        <v>11528</v>
      </c>
      <c r="B5115" s="189" t="s">
        <v>11589</v>
      </c>
      <c r="C5115" s="189" t="s">
        <v>358</v>
      </c>
      <c r="D5115" t="s">
        <v>292</v>
      </c>
      <c r="E5115" t="s">
        <v>293</v>
      </c>
      <c r="F5115" t="s">
        <v>360</v>
      </c>
      <c r="H5115" s="211"/>
      <c r="I5115" s="211"/>
      <c r="J5115" s="211"/>
      <c r="K5115" s="211"/>
      <c r="L5115" s="211"/>
      <c r="M5115" s="211"/>
      <c r="N5115" s="211"/>
      <c r="O5115" s="211"/>
      <c r="P5115" s="211"/>
    </row>
    <row r="5116" spans="1:16" x14ac:dyDescent="0.25">
      <c r="A5116" s="189" t="s">
        <v>11528</v>
      </c>
      <c r="B5116" s="189" t="s">
        <v>11590</v>
      </c>
      <c r="C5116" s="189" t="s">
        <v>358</v>
      </c>
      <c r="D5116" t="s">
        <v>339</v>
      </c>
      <c r="E5116" t="s">
        <v>340</v>
      </c>
      <c r="F5116" t="s">
        <v>150</v>
      </c>
      <c r="H5116" s="211"/>
      <c r="I5116" s="211"/>
      <c r="J5116" s="211"/>
      <c r="K5116" s="211"/>
      <c r="L5116" s="211"/>
      <c r="M5116" s="211"/>
      <c r="N5116" s="211"/>
      <c r="O5116" s="211"/>
      <c r="P5116" s="211"/>
    </row>
    <row r="5117" spans="1:16" x14ac:dyDescent="0.25">
      <c r="A5117" s="189" t="s">
        <v>11528</v>
      </c>
      <c r="B5117" s="189" t="s">
        <v>11591</v>
      </c>
      <c r="C5117" s="189" t="s">
        <v>358</v>
      </c>
      <c r="D5117" t="s">
        <v>296</v>
      </c>
      <c r="E5117" t="s">
        <v>336</v>
      </c>
      <c r="F5117" t="s">
        <v>360</v>
      </c>
      <c r="H5117" s="211"/>
      <c r="I5117" s="211"/>
      <c r="J5117" s="211"/>
      <c r="K5117" s="211"/>
      <c r="L5117" s="211"/>
      <c r="M5117" s="211"/>
      <c r="N5117" s="211"/>
      <c r="O5117" s="211"/>
      <c r="P5117" s="211"/>
    </row>
    <row r="5118" spans="1:16" x14ac:dyDescent="0.25">
      <c r="A5118" s="189" t="s">
        <v>11528</v>
      </c>
      <c r="B5118" s="189" t="s">
        <v>11592</v>
      </c>
      <c r="C5118" s="189" t="s">
        <v>358</v>
      </c>
      <c r="D5118" t="s">
        <v>328</v>
      </c>
      <c r="E5118" t="s">
        <v>329</v>
      </c>
      <c r="F5118" t="s">
        <v>360</v>
      </c>
      <c r="H5118" s="211"/>
      <c r="I5118" s="211"/>
      <c r="J5118" s="211"/>
      <c r="K5118" s="211"/>
      <c r="L5118" s="211"/>
      <c r="M5118" s="211"/>
      <c r="N5118" s="211"/>
      <c r="O5118" s="211"/>
      <c r="P5118" s="211"/>
    </row>
    <row r="5119" spans="1:16" x14ac:dyDescent="0.25">
      <c r="A5119" s="189" t="s">
        <v>11528</v>
      </c>
      <c r="B5119" s="189" t="s">
        <v>11593</v>
      </c>
      <c r="C5119" s="189" t="s">
        <v>358</v>
      </c>
      <c r="D5119" t="s">
        <v>296</v>
      </c>
      <c r="E5119" t="s">
        <v>336</v>
      </c>
      <c r="F5119" t="s">
        <v>360</v>
      </c>
      <c r="H5119" s="211"/>
      <c r="I5119" s="211"/>
      <c r="J5119" s="211"/>
      <c r="K5119" s="211"/>
      <c r="L5119" s="211"/>
      <c r="M5119" s="211"/>
      <c r="N5119" s="211"/>
      <c r="O5119" s="211"/>
      <c r="P5119" s="211"/>
    </row>
    <row r="5120" spans="1:16" x14ac:dyDescent="0.25">
      <c r="A5120" s="189" t="s">
        <v>11528</v>
      </c>
      <c r="B5120" s="189" t="s">
        <v>11594</v>
      </c>
      <c r="C5120" s="189" t="s">
        <v>358</v>
      </c>
      <c r="D5120" t="s">
        <v>294</v>
      </c>
      <c r="E5120" t="s">
        <v>298</v>
      </c>
      <c r="F5120" t="s">
        <v>360</v>
      </c>
      <c r="H5120" s="211"/>
      <c r="I5120" s="211"/>
      <c r="J5120" s="211"/>
      <c r="K5120" s="211"/>
      <c r="L5120" s="211"/>
      <c r="M5120" s="211"/>
      <c r="N5120" s="211"/>
      <c r="O5120" s="211"/>
      <c r="P5120" s="211"/>
    </row>
    <row r="5121" spans="1:16" x14ac:dyDescent="0.25">
      <c r="A5121" s="189" t="s">
        <v>11528</v>
      </c>
      <c r="B5121" s="189" t="s">
        <v>11595</v>
      </c>
      <c r="C5121" s="189" t="s">
        <v>358</v>
      </c>
      <c r="D5121" t="s">
        <v>294</v>
      </c>
      <c r="E5121" t="s">
        <v>298</v>
      </c>
      <c r="F5121" t="s">
        <v>360</v>
      </c>
      <c r="H5121" s="211"/>
      <c r="I5121" s="211"/>
      <c r="J5121" s="211"/>
      <c r="K5121" s="211"/>
      <c r="L5121" s="211"/>
      <c r="M5121" s="211"/>
      <c r="N5121" s="211"/>
      <c r="O5121" s="211"/>
      <c r="P5121" s="211"/>
    </row>
    <row r="5122" spans="1:16" x14ac:dyDescent="0.25">
      <c r="A5122" s="189" t="s">
        <v>11528</v>
      </c>
      <c r="B5122" s="189" t="s">
        <v>11596</v>
      </c>
      <c r="C5122" s="189" t="s">
        <v>358</v>
      </c>
      <c r="D5122" t="s">
        <v>345</v>
      </c>
      <c r="E5122" t="s">
        <v>346</v>
      </c>
      <c r="F5122" t="s">
        <v>150</v>
      </c>
      <c r="H5122" s="211"/>
      <c r="I5122" s="211"/>
      <c r="J5122" s="211"/>
      <c r="K5122" s="211"/>
      <c r="L5122" s="211"/>
      <c r="M5122" s="211"/>
      <c r="N5122" s="211"/>
      <c r="O5122" s="211"/>
      <c r="P5122" s="211"/>
    </row>
    <row r="5123" spans="1:16" x14ac:dyDescent="0.25">
      <c r="A5123" s="189" t="s">
        <v>11528</v>
      </c>
      <c r="B5123" s="189" t="s">
        <v>11597</v>
      </c>
      <c r="C5123" s="189" t="s">
        <v>358</v>
      </c>
      <c r="D5123" t="s">
        <v>294</v>
      </c>
      <c r="E5123" t="s">
        <v>298</v>
      </c>
      <c r="F5123" t="s">
        <v>360</v>
      </c>
      <c r="H5123" s="211"/>
      <c r="I5123" s="211"/>
      <c r="J5123" s="211"/>
      <c r="K5123" s="211"/>
      <c r="L5123" s="211"/>
      <c r="M5123" s="211"/>
      <c r="N5123" s="211"/>
      <c r="O5123" s="211"/>
      <c r="P5123" s="211"/>
    </row>
    <row r="5124" spans="1:16" x14ac:dyDescent="0.25">
      <c r="A5124" s="189" t="s">
        <v>11528</v>
      </c>
      <c r="B5124" s="189" t="s">
        <v>11598</v>
      </c>
      <c r="C5124" s="189" t="s">
        <v>358</v>
      </c>
      <c r="D5124" t="s">
        <v>328</v>
      </c>
      <c r="E5124" t="s">
        <v>329</v>
      </c>
      <c r="F5124" t="s">
        <v>360</v>
      </c>
      <c r="H5124" s="211"/>
      <c r="I5124" s="211"/>
      <c r="J5124" s="211"/>
      <c r="K5124" s="211"/>
      <c r="L5124" s="211"/>
      <c r="M5124" s="211"/>
      <c r="N5124" s="211"/>
      <c r="O5124" s="211"/>
      <c r="P5124" s="211"/>
    </row>
    <row r="5125" spans="1:16" x14ac:dyDescent="0.25">
      <c r="A5125" s="189" t="s">
        <v>11528</v>
      </c>
      <c r="B5125" s="189" t="s">
        <v>11599</v>
      </c>
      <c r="C5125" s="189" t="s">
        <v>358</v>
      </c>
      <c r="D5125" t="s">
        <v>328</v>
      </c>
      <c r="E5125" t="s">
        <v>329</v>
      </c>
      <c r="F5125" t="s">
        <v>360</v>
      </c>
      <c r="H5125" s="211"/>
      <c r="I5125" s="211"/>
      <c r="J5125" s="211"/>
      <c r="K5125" s="211"/>
      <c r="L5125" s="211"/>
      <c r="M5125" s="211"/>
      <c r="N5125" s="211"/>
      <c r="O5125" s="211"/>
      <c r="P5125" s="211"/>
    </row>
    <row r="5126" spans="1:16" x14ac:dyDescent="0.25">
      <c r="A5126" s="189" t="s">
        <v>11528</v>
      </c>
      <c r="B5126" s="189" t="s">
        <v>11600</v>
      </c>
      <c r="C5126" s="189" t="s">
        <v>358</v>
      </c>
      <c r="D5126" t="s">
        <v>328</v>
      </c>
      <c r="E5126" t="s">
        <v>329</v>
      </c>
      <c r="F5126" t="s">
        <v>360</v>
      </c>
      <c r="H5126" s="211"/>
      <c r="I5126" s="211"/>
      <c r="J5126" s="211"/>
      <c r="K5126" s="211"/>
      <c r="L5126" s="211"/>
      <c r="M5126" s="211"/>
      <c r="N5126" s="211"/>
      <c r="O5126" s="211"/>
      <c r="P5126" s="211"/>
    </row>
    <row r="5127" spans="1:16" x14ac:dyDescent="0.25">
      <c r="A5127" s="189" t="s">
        <v>11528</v>
      </c>
      <c r="B5127" s="189" t="s">
        <v>11601</v>
      </c>
      <c r="C5127" s="189" t="s">
        <v>358</v>
      </c>
      <c r="D5127" t="s">
        <v>328</v>
      </c>
      <c r="E5127" t="s">
        <v>329</v>
      </c>
      <c r="F5127" t="s">
        <v>360</v>
      </c>
      <c r="H5127" s="211"/>
      <c r="I5127" s="211"/>
      <c r="J5127" s="211"/>
      <c r="K5127" s="211"/>
      <c r="L5127" s="211"/>
      <c r="M5127" s="211"/>
      <c r="N5127" s="211"/>
      <c r="O5127" s="211"/>
      <c r="P5127" s="211"/>
    </row>
    <row r="5128" spans="1:16" x14ac:dyDescent="0.25">
      <c r="A5128" s="189" t="s">
        <v>11528</v>
      </c>
      <c r="B5128" s="189" t="s">
        <v>11602</v>
      </c>
      <c r="C5128" s="189" t="s">
        <v>358</v>
      </c>
      <c r="D5128" t="s">
        <v>328</v>
      </c>
      <c r="E5128" t="s">
        <v>329</v>
      </c>
      <c r="F5128" t="s">
        <v>360</v>
      </c>
      <c r="H5128" s="211"/>
      <c r="I5128" s="211"/>
      <c r="J5128" s="211"/>
      <c r="K5128" s="211"/>
      <c r="L5128" s="211"/>
      <c r="M5128" s="211"/>
      <c r="N5128" s="211"/>
      <c r="O5128" s="211"/>
      <c r="P5128" s="211"/>
    </row>
    <row r="5129" spans="1:16" x14ac:dyDescent="0.25">
      <c r="A5129" s="189" t="s">
        <v>11528</v>
      </c>
      <c r="B5129" s="189" t="s">
        <v>11603</v>
      </c>
      <c r="C5129" s="189" t="s">
        <v>358</v>
      </c>
      <c r="D5129" t="s">
        <v>296</v>
      </c>
      <c r="E5129" t="s">
        <v>336</v>
      </c>
      <c r="F5129" t="s">
        <v>150</v>
      </c>
      <c r="H5129" s="211"/>
      <c r="I5129" s="211"/>
      <c r="J5129" s="211"/>
      <c r="K5129" s="211"/>
      <c r="L5129" s="211"/>
      <c r="M5129" s="211"/>
      <c r="N5129" s="211"/>
      <c r="O5129" s="211"/>
      <c r="P5129" s="211"/>
    </row>
    <row r="5130" spans="1:16" x14ac:dyDescent="0.25">
      <c r="A5130" s="189" t="s">
        <v>11528</v>
      </c>
      <c r="B5130" s="189" t="s">
        <v>11604</v>
      </c>
      <c r="C5130" s="189" t="s">
        <v>358</v>
      </c>
      <c r="D5130" t="s">
        <v>296</v>
      </c>
      <c r="E5130" t="s">
        <v>336</v>
      </c>
      <c r="F5130" t="s">
        <v>150</v>
      </c>
      <c r="H5130" s="211"/>
      <c r="I5130" s="211"/>
      <c r="J5130" s="211"/>
      <c r="K5130" s="211"/>
      <c r="L5130" s="211"/>
      <c r="M5130" s="211"/>
      <c r="N5130" s="211"/>
      <c r="O5130" s="211"/>
      <c r="P5130" s="211"/>
    </row>
    <row r="5131" spans="1:16" x14ac:dyDescent="0.25">
      <c r="A5131" s="189" t="s">
        <v>11528</v>
      </c>
      <c r="B5131" s="189" t="s">
        <v>11605</v>
      </c>
      <c r="C5131" s="189" t="s">
        <v>358</v>
      </c>
      <c r="D5131" t="s">
        <v>328</v>
      </c>
      <c r="E5131" t="s">
        <v>329</v>
      </c>
      <c r="F5131" t="s">
        <v>360</v>
      </c>
      <c r="H5131" s="211"/>
      <c r="I5131" s="211"/>
      <c r="J5131" s="211"/>
      <c r="K5131" s="211"/>
      <c r="L5131" s="211"/>
      <c r="M5131" s="211"/>
      <c r="N5131" s="211"/>
      <c r="O5131" s="211"/>
      <c r="P5131" s="211"/>
    </row>
    <row r="5132" spans="1:16" x14ac:dyDescent="0.25">
      <c r="A5132" s="189" t="s">
        <v>11528</v>
      </c>
      <c r="B5132" s="189" t="s">
        <v>11606</v>
      </c>
      <c r="C5132" s="189" t="s">
        <v>358</v>
      </c>
      <c r="D5132" t="s">
        <v>328</v>
      </c>
      <c r="E5132" t="s">
        <v>329</v>
      </c>
      <c r="F5132" t="s">
        <v>150</v>
      </c>
      <c r="H5132" s="211"/>
      <c r="I5132" s="211"/>
      <c r="J5132" s="211"/>
      <c r="K5132" s="211"/>
      <c r="L5132" s="211"/>
      <c r="M5132" s="211"/>
      <c r="N5132" s="211"/>
      <c r="O5132" s="211"/>
      <c r="P5132" s="211"/>
    </row>
    <row r="5133" spans="1:16" x14ac:dyDescent="0.25">
      <c r="A5133" s="189" t="s">
        <v>11528</v>
      </c>
      <c r="B5133" s="189" t="s">
        <v>11607</v>
      </c>
      <c r="C5133" s="189" t="s">
        <v>358</v>
      </c>
      <c r="D5133" t="s">
        <v>328</v>
      </c>
      <c r="E5133" t="s">
        <v>329</v>
      </c>
      <c r="F5133" t="s">
        <v>360</v>
      </c>
      <c r="H5133" s="211"/>
      <c r="I5133" s="211"/>
      <c r="J5133" s="211"/>
      <c r="K5133" s="211"/>
      <c r="L5133" s="211"/>
      <c r="M5133" s="211"/>
      <c r="N5133" s="211"/>
      <c r="O5133" s="211"/>
      <c r="P5133" s="211"/>
    </row>
    <row r="5134" spans="1:16" x14ac:dyDescent="0.25">
      <c r="A5134" s="189" t="s">
        <v>11528</v>
      </c>
      <c r="B5134" s="189" t="s">
        <v>11608</v>
      </c>
      <c r="C5134" s="189" t="s">
        <v>358</v>
      </c>
      <c r="D5134" t="s">
        <v>328</v>
      </c>
      <c r="E5134" t="s">
        <v>329</v>
      </c>
      <c r="F5134" t="s">
        <v>360</v>
      </c>
      <c r="H5134" s="211"/>
      <c r="I5134" s="211"/>
      <c r="J5134" s="211"/>
      <c r="K5134" s="211"/>
      <c r="L5134" s="211"/>
      <c r="M5134" s="211"/>
      <c r="N5134" s="211"/>
      <c r="O5134" s="211"/>
      <c r="P5134" s="211"/>
    </row>
    <row r="5135" spans="1:16" x14ac:dyDescent="0.25">
      <c r="A5135" s="189" t="s">
        <v>11528</v>
      </c>
      <c r="B5135" s="189" t="s">
        <v>11609</v>
      </c>
      <c r="C5135" s="189" t="s">
        <v>358</v>
      </c>
      <c r="D5135" t="s">
        <v>328</v>
      </c>
      <c r="E5135" t="s">
        <v>329</v>
      </c>
      <c r="F5135" t="s">
        <v>360</v>
      </c>
      <c r="H5135" s="211"/>
      <c r="I5135" s="211"/>
      <c r="J5135" s="211"/>
      <c r="K5135" s="211"/>
      <c r="L5135" s="211"/>
      <c r="M5135" s="211"/>
      <c r="N5135" s="211"/>
      <c r="O5135" s="211"/>
      <c r="P5135" s="211"/>
    </row>
    <row r="5136" spans="1:16" x14ac:dyDescent="0.25">
      <c r="A5136" s="189" t="s">
        <v>11528</v>
      </c>
      <c r="B5136" s="189" t="s">
        <v>11610</v>
      </c>
      <c r="C5136" s="189" t="s">
        <v>358</v>
      </c>
      <c r="D5136" t="s">
        <v>328</v>
      </c>
      <c r="E5136" t="s">
        <v>329</v>
      </c>
      <c r="F5136" t="s">
        <v>360</v>
      </c>
      <c r="H5136" s="211"/>
      <c r="I5136" s="211"/>
      <c r="J5136" s="211"/>
      <c r="K5136" s="211"/>
      <c r="L5136" s="211"/>
      <c r="M5136" s="211"/>
      <c r="N5136" s="211"/>
      <c r="O5136" s="211"/>
      <c r="P5136" s="211"/>
    </row>
    <row r="5137" spans="1:16" x14ac:dyDescent="0.25">
      <c r="A5137" s="189" t="s">
        <v>11528</v>
      </c>
      <c r="B5137" s="189" t="s">
        <v>11611</v>
      </c>
      <c r="C5137" s="189" t="s">
        <v>358</v>
      </c>
      <c r="D5137" t="s">
        <v>296</v>
      </c>
      <c r="E5137" t="s">
        <v>336</v>
      </c>
      <c r="F5137" t="s">
        <v>360</v>
      </c>
      <c r="H5137" s="211"/>
      <c r="I5137" s="211"/>
      <c r="J5137" s="211"/>
      <c r="K5137" s="211"/>
      <c r="L5137" s="211"/>
      <c r="M5137" s="211"/>
      <c r="N5137" s="211"/>
      <c r="O5137" s="211"/>
      <c r="P5137" s="211"/>
    </row>
    <row r="5138" spans="1:16" x14ac:dyDescent="0.25">
      <c r="A5138" s="189" t="s">
        <v>11528</v>
      </c>
      <c r="B5138" s="189" t="s">
        <v>11612</v>
      </c>
      <c r="C5138" s="189" t="s">
        <v>358</v>
      </c>
      <c r="D5138" t="s">
        <v>296</v>
      </c>
      <c r="E5138" t="s">
        <v>336</v>
      </c>
      <c r="F5138" t="s">
        <v>150</v>
      </c>
      <c r="H5138" s="211"/>
      <c r="I5138" s="211"/>
      <c r="J5138" s="211"/>
      <c r="K5138" s="211"/>
      <c r="L5138" s="211"/>
      <c r="M5138" s="211"/>
      <c r="N5138" s="211"/>
      <c r="O5138" s="211"/>
      <c r="P5138" s="211"/>
    </row>
    <row r="5139" spans="1:16" x14ac:dyDescent="0.25">
      <c r="A5139" s="189" t="s">
        <v>11528</v>
      </c>
      <c r="B5139" s="189" t="s">
        <v>11613</v>
      </c>
      <c r="C5139" s="189" t="s">
        <v>358</v>
      </c>
      <c r="D5139" t="s">
        <v>294</v>
      </c>
      <c r="E5139" t="s">
        <v>298</v>
      </c>
      <c r="F5139" t="s">
        <v>360</v>
      </c>
      <c r="H5139" s="211"/>
      <c r="I5139" s="211"/>
      <c r="J5139" s="211"/>
      <c r="K5139" s="211"/>
      <c r="L5139" s="211"/>
      <c r="M5139" s="211"/>
      <c r="N5139" s="211"/>
      <c r="O5139" s="211"/>
      <c r="P5139" s="211"/>
    </row>
    <row r="5140" spans="1:16" x14ac:dyDescent="0.25">
      <c r="A5140" s="189" t="s">
        <v>11528</v>
      </c>
      <c r="B5140" s="189" t="s">
        <v>11614</v>
      </c>
      <c r="C5140" s="189" t="s">
        <v>358</v>
      </c>
      <c r="D5140" t="s">
        <v>296</v>
      </c>
      <c r="E5140" t="s">
        <v>336</v>
      </c>
      <c r="F5140" t="s">
        <v>150</v>
      </c>
      <c r="H5140" s="211"/>
      <c r="I5140" s="211"/>
      <c r="J5140" s="211"/>
      <c r="K5140" s="211"/>
      <c r="L5140" s="211"/>
      <c r="M5140" s="211"/>
      <c r="N5140" s="211"/>
      <c r="O5140" s="211"/>
      <c r="P5140" s="211"/>
    </row>
    <row r="5141" spans="1:16" x14ac:dyDescent="0.25">
      <c r="A5141" s="189" t="s">
        <v>11528</v>
      </c>
      <c r="B5141" s="189" t="s">
        <v>11615</v>
      </c>
      <c r="C5141" s="189" t="s">
        <v>358</v>
      </c>
      <c r="D5141" t="s">
        <v>294</v>
      </c>
      <c r="E5141" t="s">
        <v>298</v>
      </c>
      <c r="F5141" t="s">
        <v>360</v>
      </c>
      <c r="H5141" s="211"/>
      <c r="I5141" s="211"/>
      <c r="J5141" s="211"/>
      <c r="K5141" s="211"/>
      <c r="L5141" s="211"/>
      <c r="M5141" s="211"/>
      <c r="N5141" s="211"/>
      <c r="O5141" s="211"/>
      <c r="P5141" s="211"/>
    </row>
    <row r="5142" spans="1:16" x14ac:dyDescent="0.25">
      <c r="A5142" s="189" t="s">
        <v>11528</v>
      </c>
      <c r="B5142" s="189" t="s">
        <v>11616</v>
      </c>
      <c r="C5142" s="189" t="s">
        <v>358</v>
      </c>
      <c r="D5142" t="s">
        <v>294</v>
      </c>
      <c r="E5142" t="s">
        <v>298</v>
      </c>
      <c r="F5142" t="s">
        <v>360</v>
      </c>
      <c r="H5142" s="211"/>
      <c r="I5142" s="211"/>
      <c r="J5142" s="211"/>
      <c r="K5142" s="211"/>
      <c r="L5142" s="211"/>
      <c r="M5142" s="211"/>
      <c r="N5142" s="211"/>
      <c r="O5142" s="211"/>
      <c r="P5142" s="211"/>
    </row>
    <row r="5143" spans="1:16" x14ac:dyDescent="0.25">
      <c r="A5143" s="189" t="s">
        <v>11528</v>
      </c>
      <c r="B5143" s="189" t="s">
        <v>11617</v>
      </c>
      <c r="C5143" s="189" t="s">
        <v>358</v>
      </c>
      <c r="D5143" t="s">
        <v>294</v>
      </c>
      <c r="E5143" t="s">
        <v>298</v>
      </c>
      <c r="F5143" t="s">
        <v>360</v>
      </c>
      <c r="H5143" s="211"/>
      <c r="I5143" s="211"/>
      <c r="J5143" s="211"/>
      <c r="K5143" s="211"/>
      <c r="L5143" s="211"/>
      <c r="M5143" s="211"/>
      <c r="N5143" s="211"/>
      <c r="O5143" s="211"/>
      <c r="P5143" s="211"/>
    </row>
    <row r="5144" spans="1:16" x14ac:dyDescent="0.25">
      <c r="A5144" s="189" t="s">
        <v>11528</v>
      </c>
      <c r="B5144" s="189" t="s">
        <v>11618</v>
      </c>
      <c r="C5144" s="189" t="s">
        <v>358</v>
      </c>
      <c r="D5144" t="s">
        <v>328</v>
      </c>
      <c r="E5144" t="s">
        <v>329</v>
      </c>
      <c r="F5144" t="s">
        <v>360</v>
      </c>
      <c r="H5144" s="211"/>
      <c r="I5144" s="211"/>
      <c r="J5144" s="211"/>
      <c r="K5144" s="211"/>
      <c r="L5144" s="211"/>
      <c r="M5144" s="211"/>
      <c r="N5144" s="211"/>
      <c r="O5144" s="211"/>
      <c r="P5144" s="211"/>
    </row>
    <row r="5145" spans="1:16" x14ac:dyDescent="0.25">
      <c r="A5145" s="189" t="s">
        <v>11528</v>
      </c>
      <c r="B5145" s="189" t="s">
        <v>11619</v>
      </c>
      <c r="C5145" s="189" t="s">
        <v>358</v>
      </c>
      <c r="D5145" t="s">
        <v>294</v>
      </c>
      <c r="E5145" t="s">
        <v>298</v>
      </c>
      <c r="F5145" t="s">
        <v>360</v>
      </c>
      <c r="H5145" s="211"/>
      <c r="I5145" s="211"/>
      <c r="J5145" s="211"/>
      <c r="K5145" s="211"/>
      <c r="L5145" s="211"/>
      <c r="M5145" s="211"/>
      <c r="N5145" s="211"/>
      <c r="O5145" s="211"/>
      <c r="P5145" s="211"/>
    </row>
    <row r="5146" spans="1:16" x14ac:dyDescent="0.25">
      <c r="A5146" s="189" t="s">
        <v>11528</v>
      </c>
      <c r="B5146" s="189" t="s">
        <v>11620</v>
      </c>
      <c r="C5146" s="189" t="s">
        <v>358</v>
      </c>
      <c r="D5146" t="s">
        <v>296</v>
      </c>
      <c r="E5146" t="s">
        <v>336</v>
      </c>
      <c r="F5146" t="s">
        <v>150</v>
      </c>
      <c r="H5146" s="211"/>
      <c r="I5146" s="211"/>
      <c r="J5146" s="211"/>
      <c r="K5146" s="211"/>
      <c r="L5146" s="211"/>
      <c r="M5146" s="211"/>
      <c r="N5146" s="211"/>
      <c r="O5146" s="211"/>
      <c r="P5146" s="211"/>
    </row>
    <row r="5147" spans="1:16" x14ac:dyDescent="0.25">
      <c r="A5147" s="189" t="s">
        <v>11528</v>
      </c>
      <c r="B5147" s="189" t="s">
        <v>11621</v>
      </c>
      <c r="C5147" s="189" t="s">
        <v>358</v>
      </c>
      <c r="D5147" t="s">
        <v>294</v>
      </c>
      <c r="E5147" t="s">
        <v>298</v>
      </c>
      <c r="F5147" t="s">
        <v>360</v>
      </c>
      <c r="H5147" s="211"/>
      <c r="I5147" s="211"/>
      <c r="J5147" s="211"/>
      <c r="K5147" s="211"/>
      <c r="L5147" s="211"/>
      <c r="M5147" s="211"/>
      <c r="N5147" s="211"/>
      <c r="O5147" s="211"/>
      <c r="P5147" s="211"/>
    </row>
    <row r="5148" spans="1:16" x14ac:dyDescent="0.25">
      <c r="A5148" s="189" t="s">
        <v>11528</v>
      </c>
      <c r="B5148" s="189" t="s">
        <v>11622</v>
      </c>
      <c r="C5148" s="189" t="s">
        <v>358</v>
      </c>
      <c r="D5148" t="s">
        <v>294</v>
      </c>
      <c r="E5148" t="s">
        <v>298</v>
      </c>
      <c r="F5148" t="s">
        <v>360</v>
      </c>
      <c r="H5148" s="211"/>
      <c r="I5148" s="211"/>
      <c r="J5148" s="211"/>
      <c r="K5148" s="211"/>
      <c r="L5148" s="211"/>
      <c r="M5148" s="211"/>
      <c r="N5148" s="211"/>
      <c r="O5148" s="211"/>
      <c r="P5148" s="211"/>
    </row>
    <row r="5149" spans="1:16" x14ac:dyDescent="0.25">
      <c r="A5149" s="189" t="s">
        <v>11528</v>
      </c>
      <c r="B5149" s="189" t="s">
        <v>11623</v>
      </c>
      <c r="C5149" s="189" t="s">
        <v>358</v>
      </c>
      <c r="D5149" t="s">
        <v>294</v>
      </c>
      <c r="E5149" t="s">
        <v>298</v>
      </c>
      <c r="F5149" t="s">
        <v>360</v>
      </c>
      <c r="H5149" s="211"/>
      <c r="I5149" s="211"/>
      <c r="J5149" s="211"/>
      <c r="K5149" s="211"/>
      <c r="L5149" s="211"/>
      <c r="M5149" s="211"/>
      <c r="N5149" s="211"/>
      <c r="O5149" s="211"/>
      <c r="P5149" s="211"/>
    </row>
    <row r="5150" spans="1:16" x14ac:dyDescent="0.25">
      <c r="A5150" s="189" t="s">
        <v>11528</v>
      </c>
      <c r="B5150" s="189" t="s">
        <v>11624</v>
      </c>
      <c r="C5150" s="189" t="s">
        <v>358</v>
      </c>
      <c r="D5150" t="s">
        <v>296</v>
      </c>
      <c r="E5150" t="s">
        <v>336</v>
      </c>
      <c r="F5150" t="s">
        <v>150</v>
      </c>
      <c r="H5150" s="211"/>
      <c r="I5150" s="211"/>
      <c r="J5150" s="211"/>
      <c r="K5150" s="211"/>
      <c r="L5150" s="211"/>
      <c r="M5150" s="211"/>
      <c r="N5150" s="211"/>
      <c r="O5150" s="211"/>
      <c r="P5150" s="211"/>
    </row>
    <row r="5151" spans="1:16" x14ac:dyDescent="0.25">
      <c r="A5151" s="189" t="s">
        <v>11528</v>
      </c>
      <c r="B5151" s="189" t="s">
        <v>11625</v>
      </c>
      <c r="C5151" s="189" t="s">
        <v>358</v>
      </c>
      <c r="D5151" t="s">
        <v>328</v>
      </c>
      <c r="E5151" t="s">
        <v>329</v>
      </c>
      <c r="F5151" t="s">
        <v>360</v>
      </c>
      <c r="H5151" s="211"/>
      <c r="I5151" s="211"/>
      <c r="J5151" s="211"/>
      <c r="K5151" s="211"/>
      <c r="L5151" s="211"/>
      <c r="M5151" s="211"/>
      <c r="N5151" s="211"/>
      <c r="O5151" s="211"/>
      <c r="P5151" s="211"/>
    </row>
    <row r="5152" spans="1:16" x14ac:dyDescent="0.25">
      <c r="A5152" s="189" t="s">
        <v>11528</v>
      </c>
      <c r="B5152" s="189" t="s">
        <v>11626</v>
      </c>
      <c r="C5152" s="189" t="s">
        <v>358</v>
      </c>
      <c r="D5152" t="s">
        <v>294</v>
      </c>
      <c r="E5152" t="s">
        <v>298</v>
      </c>
      <c r="F5152" t="s">
        <v>360</v>
      </c>
      <c r="H5152" s="211"/>
      <c r="I5152" s="211"/>
      <c r="J5152" s="211"/>
      <c r="K5152" s="211"/>
      <c r="L5152" s="211"/>
      <c r="M5152" s="211"/>
      <c r="N5152" s="211"/>
      <c r="O5152" s="211"/>
      <c r="P5152" s="211"/>
    </row>
    <row r="5153" spans="1:16" x14ac:dyDescent="0.25">
      <c r="A5153" s="189" t="s">
        <v>11528</v>
      </c>
      <c r="B5153" s="189" t="s">
        <v>11627</v>
      </c>
      <c r="C5153" s="189" t="s">
        <v>358</v>
      </c>
      <c r="D5153" t="s">
        <v>296</v>
      </c>
      <c r="E5153" t="s">
        <v>336</v>
      </c>
      <c r="F5153" t="s">
        <v>150</v>
      </c>
      <c r="H5153" s="211"/>
      <c r="I5153" s="211"/>
      <c r="J5153" s="211"/>
      <c r="K5153" s="211"/>
      <c r="L5153" s="211"/>
      <c r="M5153" s="211"/>
      <c r="N5153" s="211"/>
      <c r="O5153" s="211"/>
      <c r="P5153" s="211"/>
    </row>
    <row r="5154" spans="1:16" x14ac:dyDescent="0.25">
      <c r="A5154" s="189" t="s">
        <v>11528</v>
      </c>
      <c r="B5154" s="189" t="s">
        <v>11628</v>
      </c>
      <c r="C5154" s="189" t="s">
        <v>358</v>
      </c>
      <c r="D5154" t="s">
        <v>294</v>
      </c>
      <c r="E5154" t="s">
        <v>298</v>
      </c>
      <c r="F5154" t="s">
        <v>360</v>
      </c>
      <c r="H5154" s="211"/>
      <c r="I5154" s="211"/>
      <c r="J5154" s="211"/>
      <c r="K5154" s="211"/>
      <c r="L5154" s="211"/>
      <c r="M5154" s="211"/>
      <c r="N5154" s="211"/>
      <c r="O5154" s="211"/>
      <c r="P5154" s="211"/>
    </row>
    <row r="5155" spans="1:16" x14ac:dyDescent="0.25">
      <c r="A5155" s="189" t="s">
        <v>11528</v>
      </c>
      <c r="B5155" s="189" t="s">
        <v>11629</v>
      </c>
      <c r="C5155" s="189" t="s">
        <v>358</v>
      </c>
      <c r="D5155" t="s">
        <v>339</v>
      </c>
      <c r="E5155" t="s">
        <v>340</v>
      </c>
      <c r="F5155" t="s">
        <v>150</v>
      </c>
      <c r="H5155" s="211"/>
      <c r="I5155" s="211"/>
      <c r="J5155" s="211"/>
      <c r="K5155" s="211"/>
      <c r="L5155" s="211"/>
      <c r="M5155" s="211"/>
      <c r="N5155" s="211"/>
      <c r="O5155" s="211"/>
      <c r="P5155" s="211"/>
    </row>
    <row r="5156" spans="1:16" x14ac:dyDescent="0.25">
      <c r="A5156" s="189" t="s">
        <v>11528</v>
      </c>
      <c r="B5156" s="189" t="s">
        <v>11630</v>
      </c>
      <c r="C5156" s="189" t="s">
        <v>358</v>
      </c>
      <c r="D5156" t="s">
        <v>345</v>
      </c>
      <c r="E5156" t="s">
        <v>346</v>
      </c>
      <c r="F5156" t="s">
        <v>150</v>
      </c>
      <c r="H5156" s="211"/>
      <c r="I5156" s="211"/>
      <c r="J5156" s="211"/>
      <c r="K5156" s="211"/>
      <c r="L5156" s="211"/>
      <c r="M5156" s="211"/>
      <c r="N5156" s="211"/>
      <c r="O5156" s="211"/>
      <c r="P5156" s="211"/>
    </row>
    <row r="5157" spans="1:16" x14ac:dyDescent="0.25">
      <c r="A5157" s="189" t="s">
        <v>11631</v>
      </c>
      <c r="B5157" s="189" t="s">
        <v>11632</v>
      </c>
      <c r="C5157" s="189" t="s">
        <v>358</v>
      </c>
      <c r="D5157" t="s">
        <v>409</v>
      </c>
      <c r="E5157" t="s">
        <v>410</v>
      </c>
      <c r="F5157" t="s">
        <v>360</v>
      </c>
      <c r="H5157" s="211"/>
      <c r="I5157" s="211"/>
      <c r="J5157" s="211"/>
      <c r="K5157" s="211"/>
      <c r="L5157" s="211"/>
      <c r="M5157" s="211"/>
      <c r="N5157" s="211"/>
      <c r="O5157" s="211"/>
      <c r="P5157" s="211"/>
    </row>
    <row r="5158" spans="1:16" x14ac:dyDescent="0.25">
      <c r="A5158" s="189" t="s">
        <v>11631</v>
      </c>
      <c r="B5158" s="189" t="s">
        <v>11633</v>
      </c>
      <c r="C5158" s="189" t="s">
        <v>358</v>
      </c>
      <c r="D5158" t="s">
        <v>409</v>
      </c>
      <c r="E5158" t="s">
        <v>410</v>
      </c>
      <c r="F5158" t="s">
        <v>360</v>
      </c>
      <c r="H5158" s="211"/>
      <c r="I5158" s="211"/>
      <c r="J5158" s="211"/>
      <c r="K5158" s="211"/>
      <c r="L5158" s="211"/>
      <c r="M5158" s="211"/>
      <c r="N5158" s="211"/>
      <c r="O5158" s="211"/>
      <c r="P5158" s="211"/>
    </row>
    <row r="5159" spans="1:16" x14ac:dyDescent="0.25">
      <c r="A5159" s="189" t="s">
        <v>11631</v>
      </c>
      <c r="B5159" s="189" t="s">
        <v>11634</v>
      </c>
      <c r="C5159" s="189" t="s">
        <v>358</v>
      </c>
      <c r="D5159" t="s">
        <v>409</v>
      </c>
      <c r="E5159" t="s">
        <v>410</v>
      </c>
      <c r="F5159" t="s">
        <v>360</v>
      </c>
      <c r="H5159" s="211"/>
      <c r="I5159" s="211"/>
      <c r="J5159" s="211"/>
      <c r="K5159" s="211"/>
      <c r="L5159" s="211"/>
      <c r="M5159" s="211"/>
      <c r="N5159" s="211"/>
      <c r="O5159" s="211"/>
      <c r="P5159" s="211"/>
    </row>
    <row r="5160" spans="1:16" x14ac:dyDescent="0.25">
      <c r="A5160" s="189" t="s">
        <v>11631</v>
      </c>
      <c r="B5160" s="189" t="s">
        <v>11635</v>
      </c>
      <c r="C5160" s="189" t="s">
        <v>358</v>
      </c>
      <c r="D5160" t="s">
        <v>409</v>
      </c>
      <c r="E5160" t="s">
        <v>410</v>
      </c>
      <c r="F5160" t="s">
        <v>360</v>
      </c>
      <c r="H5160" s="211"/>
      <c r="I5160" s="211"/>
      <c r="J5160" s="211"/>
      <c r="K5160" s="211"/>
      <c r="L5160" s="211"/>
      <c r="M5160" s="211"/>
      <c r="N5160" s="211"/>
      <c r="O5160" s="211"/>
      <c r="P5160" s="211"/>
    </row>
    <row r="5161" spans="1:16" x14ac:dyDescent="0.25">
      <c r="A5161" s="189" t="s">
        <v>11631</v>
      </c>
      <c r="B5161" s="189" t="s">
        <v>11636</v>
      </c>
      <c r="C5161" s="189" t="s">
        <v>358</v>
      </c>
      <c r="D5161" t="s">
        <v>409</v>
      </c>
      <c r="E5161" t="s">
        <v>410</v>
      </c>
      <c r="F5161" t="s">
        <v>360</v>
      </c>
      <c r="H5161" s="211"/>
      <c r="I5161" s="211"/>
      <c r="J5161" s="211"/>
      <c r="K5161" s="211"/>
      <c r="L5161" s="211"/>
      <c r="M5161" s="211"/>
      <c r="N5161" s="211"/>
      <c r="O5161" s="211"/>
      <c r="P5161" s="211"/>
    </row>
    <row r="5162" spans="1:16" x14ac:dyDescent="0.25">
      <c r="A5162" s="189" t="s">
        <v>11631</v>
      </c>
      <c r="B5162" s="189" t="s">
        <v>11637</v>
      </c>
      <c r="C5162" s="189" t="s">
        <v>358</v>
      </c>
      <c r="D5162" t="s">
        <v>409</v>
      </c>
      <c r="E5162" t="s">
        <v>410</v>
      </c>
      <c r="F5162" t="s">
        <v>360</v>
      </c>
      <c r="H5162" s="211"/>
      <c r="I5162" s="211"/>
      <c r="J5162" s="211"/>
      <c r="K5162" s="211"/>
      <c r="L5162" s="211"/>
      <c r="M5162" s="211"/>
      <c r="N5162" s="211"/>
      <c r="O5162" s="211"/>
      <c r="P5162" s="211"/>
    </row>
    <row r="5163" spans="1:16" x14ac:dyDescent="0.25">
      <c r="A5163" s="189" t="s">
        <v>11631</v>
      </c>
      <c r="B5163" s="189" t="s">
        <v>11638</v>
      </c>
      <c r="C5163" s="189" t="s">
        <v>358</v>
      </c>
      <c r="D5163" t="s">
        <v>409</v>
      </c>
      <c r="E5163" t="s">
        <v>410</v>
      </c>
      <c r="F5163" t="s">
        <v>360</v>
      </c>
      <c r="H5163" s="211"/>
      <c r="I5163" s="211"/>
      <c r="J5163" s="211"/>
      <c r="K5163" s="211"/>
      <c r="L5163" s="211"/>
      <c r="M5163" s="211"/>
      <c r="N5163" s="211"/>
      <c r="O5163" s="211"/>
      <c r="P5163" s="211"/>
    </row>
    <row r="5164" spans="1:16" x14ac:dyDescent="0.25">
      <c r="A5164" s="189" t="s">
        <v>11631</v>
      </c>
      <c r="B5164" s="189" t="s">
        <v>11639</v>
      </c>
      <c r="C5164" s="189" t="s">
        <v>358</v>
      </c>
      <c r="D5164" t="s">
        <v>409</v>
      </c>
      <c r="E5164" t="s">
        <v>410</v>
      </c>
      <c r="F5164" t="s">
        <v>360</v>
      </c>
      <c r="H5164" s="211"/>
      <c r="I5164" s="211"/>
      <c r="J5164" s="211"/>
      <c r="K5164" s="211"/>
      <c r="L5164" s="211"/>
      <c r="M5164" s="211"/>
      <c r="N5164" s="211"/>
      <c r="O5164" s="211"/>
      <c r="P5164" s="211"/>
    </row>
    <row r="5165" spans="1:16" x14ac:dyDescent="0.25">
      <c r="A5165" s="189" t="s">
        <v>11631</v>
      </c>
      <c r="B5165" s="189" t="s">
        <v>11640</v>
      </c>
      <c r="C5165" s="189" t="s">
        <v>358</v>
      </c>
      <c r="D5165" t="s">
        <v>409</v>
      </c>
      <c r="E5165" t="s">
        <v>410</v>
      </c>
      <c r="F5165" t="s">
        <v>360</v>
      </c>
      <c r="H5165" s="211"/>
      <c r="I5165" s="211"/>
      <c r="J5165" s="211"/>
      <c r="K5165" s="211"/>
      <c r="L5165" s="211"/>
      <c r="M5165" s="211"/>
      <c r="N5165" s="211"/>
      <c r="O5165" s="211"/>
      <c r="P5165" s="211"/>
    </row>
    <row r="5166" spans="1:16" x14ac:dyDescent="0.25">
      <c r="A5166" s="189" t="s">
        <v>11631</v>
      </c>
      <c r="B5166" s="189" t="s">
        <v>11641</v>
      </c>
      <c r="C5166" s="189" t="s">
        <v>358</v>
      </c>
      <c r="D5166" t="s">
        <v>409</v>
      </c>
      <c r="E5166" t="s">
        <v>410</v>
      </c>
      <c r="F5166" t="s">
        <v>360</v>
      </c>
      <c r="H5166" s="211"/>
      <c r="I5166" s="211"/>
      <c r="J5166" s="211"/>
      <c r="K5166" s="211"/>
      <c r="L5166" s="211"/>
      <c r="M5166" s="211"/>
      <c r="N5166" s="211"/>
      <c r="O5166" s="211"/>
      <c r="P5166" s="211"/>
    </row>
    <row r="5167" spans="1:16" x14ac:dyDescent="0.25">
      <c r="A5167" s="189" t="s">
        <v>11631</v>
      </c>
      <c r="B5167" s="189" t="s">
        <v>11642</v>
      </c>
      <c r="C5167" s="189" t="s">
        <v>358</v>
      </c>
      <c r="D5167" t="s">
        <v>409</v>
      </c>
      <c r="E5167" t="s">
        <v>410</v>
      </c>
      <c r="F5167" t="s">
        <v>360</v>
      </c>
      <c r="H5167" s="211"/>
      <c r="I5167" s="211"/>
      <c r="J5167" s="211"/>
      <c r="K5167" s="211"/>
      <c r="L5167" s="211"/>
      <c r="M5167" s="211"/>
      <c r="N5167" s="211"/>
      <c r="O5167" s="211"/>
      <c r="P5167" s="211"/>
    </row>
    <row r="5168" spans="1:16" x14ac:dyDescent="0.25">
      <c r="A5168" s="189" t="s">
        <v>11631</v>
      </c>
      <c r="B5168" s="189" t="s">
        <v>11643</v>
      </c>
      <c r="C5168" s="189" t="s">
        <v>358</v>
      </c>
      <c r="D5168" t="s">
        <v>409</v>
      </c>
      <c r="E5168" t="s">
        <v>410</v>
      </c>
      <c r="F5168" t="s">
        <v>360</v>
      </c>
      <c r="H5168" s="211"/>
      <c r="I5168" s="211"/>
      <c r="J5168" s="211"/>
      <c r="K5168" s="211"/>
      <c r="L5168" s="211"/>
      <c r="M5168" s="211"/>
      <c r="N5168" s="211"/>
      <c r="O5168" s="211"/>
      <c r="P5168" s="211"/>
    </row>
    <row r="5169" spans="1:16" x14ac:dyDescent="0.25">
      <c r="A5169" s="189" t="s">
        <v>11631</v>
      </c>
      <c r="B5169" s="189" t="s">
        <v>11644</v>
      </c>
      <c r="C5169" s="189" t="s">
        <v>358</v>
      </c>
      <c r="D5169" t="s">
        <v>409</v>
      </c>
      <c r="E5169" t="s">
        <v>410</v>
      </c>
      <c r="F5169" t="s">
        <v>360</v>
      </c>
      <c r="H5169" s="211"/>
      <c r="I5169" s="211"/>
      <c r="J5169" s="211"/>
      <c r="K5169" s="211"/>
      <c r="L5169" s="211"/>
      <c r="M5169" s="211"/>
      <c r="N5169" s="211"/>
      <c r="O5169" s="211"/>
      <c r="P5169" s="211"/>
    </row>
    <row r="5170" spans="1:16" x14ac:dyDescent="0.25">
      <c r="A5170" s="189" t="s">
        <v>11631</v>
      </c>
      <c r="B5170" s="189" t="s">
        <v>11645</v>
      </c>
      <c r="C5170" s="189" t="s">
        <v>358</v>
      </c>
      <c r="D5170" t="s">
        <v>409</v>
      </c>
      <c r="E5170" t="s">
        <v>410</v>
      </c>
      <c r="F5170" t="s">
        <v>360</v>
      </c>
      <c r="H5170" s="211"/>
      <c r="I5170" s="211"/>
      <c r="J5170" s="211"/>
      <c r="K5170" s="211"/>
      <c r="L5170" s="211"/>
      <c r="M5170" s="211"/>
      <c r="N5170" s="211"/>
      <c r="O5170" s="211"/>
      <c r="P5170" s="211"/>
    </row>
    <row r="5171" spans="1:16" x14ac:dyDescent="0.25">
      <c r="A5171" s="189" t="s">
        <v>11631</v>
      </c>
      <c r="B5171" s="189" t="s">
        <v>11646</v>
      </c>
      <c r="C5171" s="189" t="s">
        <v>358</v>
      </c>
      <c r="D5171" t="s">
        <v>409</v>
      </c>
      <c r="E5171" t="s">
        <v>410</v>
      </c>
      <c r="F5171" t="s">
        <v>360</v>
      </c>
      <c r="H5171" s="211"/>
      <c r="I5171" s="211"/>
      <c r="J5171" s="211"/>
      <c r="K5171" s="211"/>
      <c r="L5171" s="211"/>
      <c r="M5171" s="211"/>
      <c r="N5171" s="211"/>
      <c r="O5171" s="211"/>
      <c r="P5171" s="211"/>
    </row>
    <row r="5172" spans="1:16" x14ac:dyDescent="0.25">
      <c r="A5172" s="189" t="s">
        <v>11631</v>
      </c>
      <c r="B5172" s="189" t="s">
        <v>11647</v>
      </c>
      <c r="C5172" s="189" t="s">
        <v>358</v>
      </c>
      <c r="D5172" t="s">
        <v>409</v>
      </c>
      <c r="E5172" t="s">
        <v>410</v>
      </c>
      <c r="F5172" t="s">
        <v>360</v>
      </c>
      <c r="H5172" s="211"/>
      <c r="I5172" s="211"/>
      <c r="J5172" s="211"/>
      <c r="K5172" s="211"/>
      <c r="L5172" s="211"/>
      <c r="M5172" s="211"/>
      <c r="N5172" s="211"/>
      <c r="O5172" s="211"/>
      <c r="P5172" s="211"/>
    </row>
    <row r="5173" spans="1:16" x14ac:dyDescent="0.25">
      <c r="A5173" s="189" t="s">
        <v>11631</v>
      </c>
      <c r="B5173" s="189" t="s">
        <v>11648</v>
      </c>
      <c r="C5173" s="189" t="s">
        <v>358</v>
      </c>
      <c r="D5173" t="s">
        <v>409</v>
      </c>
      <c r="E5173" t="s">
        <v>410</v>
      </c>
      <c r="F5173" t="s">
        <v>360</v>
      </c>
      <c r="H5173" s="211"/>
      <c r="I5173" s="211"/>
      <c r="J5173" s="211"/>
      <c r="K5173" s="211"/>
      <c r="L5173" s="211"/>
      <c r="M5173" s="211"/>
      <c r="N5173" s="211"/>
      <c r="O5173" s="211"/>
      <c r="P5173" s="211"/>
    </row>
    <row r="5174" spans="1:16" x14ac:dyDescent="0.25">
      <c r="A5174" s="189" t="s">
        <v>11631</v>
      </c>
      <c r="B5174" s="189" t="s">
        <v>11649</v>
      </c>
      <c r="C5174" s="189" t="s">
        <v>358</v>
      </c>
      <c r="D5174" t="s">
        <v>409</v>
      </c>
      <c r="E5174" t="s">
        <v>410</v>
      </c>
      <c r="F5174" t="s">
        <v>360</v>
      </c>
      <c r="H5174" s="211"/>
      <c r="I5174" s="211"/>
      <c r="J5174" s="211"/>
      <c r="K5174" s="211"/>
      <c r="L5174" s="211"/>
      <c r="M5174" s="211"/>
      <c r="N5174" s="211"/>
      <c r="O5174" s="211"/>
      <c r="P5174" s="211"/>
    </row>
    <row r="5175" spans="1:16" x14ac:dyDescent="0.25">
      <c r="A5175" s="189" t="s">
        <v>11631</v>
      </c>
      <c r="B5175" s="189" t="s">
        <v>11650</v>
      </c>
      <c r="C5175" s="189" t="s">
        <v>358</v>
      </c>
      <c r="D5175" t="s">
        <v>409</v>
      </c>
      <c r="E5175" t="s">
        <v>410</v>
      </c>
      <c r="F5175" t="s">
        <v>360</v>
      </c>
      <c r="H5175" s="211"/>
      <c r="I5175" s="211"/>
      <c r="J5175" s="211"/>
      <c r="K5175" s="211"/>
      <c r="L5175" s="211"/>
      <c r="M5175" s="211"/>
      <c r="N5175" s="211"/>
      <c r="O5175" s="211"/>
      <c r="P5175" s="211"/>
    </row>
    <row r="5176" spans="1:16" x14ac:dyDescent="0.25">
      <c r="A5176" s="189" t="s">
        <v>11631</v>
      </c>
      <c r="B5176" s="189" t="s">
        <v>11651</v>
      </c>
      <c r="C5176" s="189" t="s">
        <v>358</v>
      </c>
      <c r="D5176" t="s">
        <v>409</v>
      </c>
      <c r="E5176" t="s">
        <v>410</v>
      </c>
      <c r="F5176" t="s">
        <v>360</v>
      </c>
      <c r="H5176" s="211"/>
      <c r="I5176" s="211"/>
      <c r="J5176" s="211"/>
      <c r="K5176" s="211"/>
      <c r="L5176" s="211"/>
      <c r="M5176" s="211"/>
      <c r="N5176" s="211"/>
      <c r="O5176" s="211"/>
      <c r="P5176" s="211"/>
    </row>
    <row r="5177" spans="1:16" x14ac:dyDescent="0.25">
      <c r="A5177" s="189" t="s">
        <v>11631</v>
      </c>
      <c r="B5177" s="189" t="s">
        <v>11652</v>
      </c>
      <c r="C5177" s="189" t="s">
        <v>358</v>
      </c>
      <c r="D5177" t="s">
        <v>409</v>
      </c>
      <c r="E5177" t="s">
        <v>410</v>
      </c>
      <c r="F5177" t="s">
        <v>360</v>
      </c>
      <c r="H5177" s="211"/>
      <c r="I5177" s="211"/>
      <c r="J5177" s="211"/>
      <c r="K5177" s="211"/>
      <c r="L5177" s="211"/>
      <c r="M5177" s="211"/>
      <c r="N5177" s="211"/>
      <c r="O5177" s="211"/>
      <c r="P5177" s="211"/>
    </row>
    <row r="5178" spans="1:16" x14ac:dyDescent="0.25">
      <c r="A5178" s="189" t="s">
        <v>11631</v>
      </c>
      <c r="B5178" s="189" t="s">
        <v>11653</v>
      </c>
      <c r="C5178" s="189" t="s">
        <v>358</v>
      </c>
      <c r="D5178" t="s">
        <v>409</v>
      </c>
      <c r="E5178" t="s">
        <v>410</v>
      </c>
      <c r="F5178" t="s">
        <v>360</v>
      </c>
      <c r="H5178" s="211"/>
      <c r="I5178" s="211"/>
      <c r="J5178" s="211"/>
      <c r="K5178" s="211"/>
      <c r="L5178" s="211"/>
      <c r="M5178" s="211"/>
      <c r="N5178" s="211"/>
      <c r="O5178" s="211"/>
      <c r="P5178" s="211"/>
    </row>
    <row r="5179" spans="1:16" x14ac:dyDescent="0.25">
      <c r="A5179" s="189" t="s">
        <v>11631</v>
      </c>
      <c r="B5179" s="189" t="s">
        <v>11654</v>
      </c>
      <c r="C5179" s="189" t="s">
        <v>358</v>
      </c>
      <c r="D5179" t="s">
        <v>409</v>
      </c>
      <c r="E5179" t="s">
        <v>410</v>
      </c>
      <c r="F5179" t="s">
        <v>360</v>
      </c>
      <c r="H5179" s="211"/>
      <c r="I5179" s="211"/>
      <c r="J5179" s="211"/>
      <c r="K5179" s="211"/>
      <c r="L5179" s="211"/>
      <c r="M5179" s="211"/>
      <c r="N5179" s="211"/>
      <c r="O5179" s="211"/>
      <c r="P5179" s="211"/>
    </row>
    <row r="5180" spans="1:16" x14ac:dyDescent="0.25">
      <c r="A5180" s="189" t="s">
        <v>11631</v>
      </c>
      <c r="B5180" s="189" t="s">
        <v>11655</v>
      </c>
      <c r="C5180" s="189" t="s">
        <v>358</v>
      </c>
      <c r="D5180" t="s">
        <v>409</v>
      </c>
      <c r="E5180" t="s">
        <v>410</v>
      </c>
      <c r="F5180" t="s">
        <v>360</v>
      </c>
      <c r="H5180" s="211"/>
      <c r="I5180" s="211"/>
      <c r="J5180" s="211"/>
      <c r="K5180" s="211"/>
      <c r="L5180" s="211"/>
      <c r="M5180" s="211"/>
      <c r="N5180" s="211"/>
      <c r="O5180" s="211"/>
      <c r="P5180" s="211"/>
    </row>
    <row r="5181" spans="1:16" x14ac:dyDescent="0.25">
      <c r="A5181" s="189" t="s">
        <v>11631</v>
      </c>
      <c r="B5181" s="189" t="s">
        <v>11656</v>
      </c>
      <c r="C5181" s="189" t="s">
        <v>358</v>
      </c>
      <c r="D5181" t="s">
        <v>409</v>
      </c>
      <c r="E5181" t="s">
        <v>410</v>
      </c>
      <c r="F5181" t="s">
        <v>360</v>
      </c>
      <c r="H5181" s="211"/>
      <c r="I5181" s="211"/>
      <c r="J5181" s="211"/>
      <c r="K5181" s="211"/>
      <c r="L5181" s="211"/>
      <c r="M5181" s="211"/>
      <c r="N5181" s="211"/>
      <c r="O5181" s="211"/>
      <c r="P5181" s="211"/>
    </row>
    <row r="5182" spans="1:16" x14ac:dyDescent="0.25">
      <c r="A5182" s="189" t="s">
        <v>11631</v>
      </c>
      <c r="B5182" s="189" t="s">
        <v>11657</v>
      </c>
      <c r="C5182" s="189" t="s">
        <v>358</v>
      </c>
      <c r="D5182" t="s">
        <v>409</v>
      </c>
      <c r="E5182" t="s">
        <v>410</v>
      </c>
      <c r="F5182" t="s">
        <v>360</v>
      </c>
      <c r="H5182" s="211"/>
      <c r="I5182" s="211"/>
      <c r="J5182" s="211"/>
      <c r="K5182" s="211"/>
      <c r="L5182" s="211"/>
      <c r="M5182" s="211"/>
      <c r="N5182" s="211"/>
      <c r="O5182" s="211"/>
      <c r="P5182" s="211"/>
    </row>
    <row r="5183" spans="1:16" x14ac:dyDescent="0.25">
      <c r="A5183" s="189" t="s">
        <v>11631</v>
      </c>
      <c r="B5183" s="189" t="s">
        <v>11658</v>
      </c>
      <c r="C5183" s="189" t="s">
        <v>358</v>
      </c>
      <c r="D5183" t="s">
        <v>409</v>
      </c>
      <c r="E5183" t="s">
        <v>410</v>
      </c>
      <c r="F5183" t="s">
        <v>360</v>
      </c>
      <c r="H5183" s="211"/>
      <c r="I5183" s="211"/>
      <c r="J5183" s="211"/>
      <c r="K5183" s="211"/>
      <c r="L5183" s="211"/>
      <c r="M5183" s="211"/>
      <c r="N5183" s="211"/>
      <c r="O5183" s="211"/>
      <c r="P5183" s="211"/>
    </row>
    <row r="5184" spans="1:16" x14ac:dyDescent="0.25">
      <c r="A5184" s="189" t="s">
        <v>11631</v>
      </c>
      <c r="B5184" s="189" t="s">
        <v>11659</v>
      </c>
      <c r="C5184" s="189" t="s">
        <v>358</v>
      </c>
      <c r="D5184" t="s">
        <v>409</v>
      </c>
      <c r="E5184" t="s">
        <v>410</v>
      </c>
      <c r="F5184" t="s">
        <v>360</v>
      </c>
      <c r="H5184" s="211"/>
      <c r="I5184" s="211"/>
      <c r="J5184" s="211"/>
      <c r="K5184" s="211"/>
      <c r="L5184" s="211"/>
      <c r="M5184" s="211"/>
      <c r="N5184" s="211"/>
      <c r="O5184" s="211"/>
      <c r="P5184" s="211"/>
    </row>
    <row r="5185" spans="1:16" x14ac:dyDescent="0.25">
      <c r="A5185" s="189" t="s">
        <v>11631</v>
      </c>
      <c r="B5185" s="189" t="s">
        <v>11660</v>
      </c>
      <c r="C5185" s="189" t="s">
        <v>358</v>
      </c>
      <c r="D5185" t="s">
        <v>409</v>
      </c>
      <c r="E5185" t="s">
        <v>410</v>
      </c>
      <c r="F5185" t="s">
        <v>360</v>
      </c>
      <c r="H5185" s="211"/>
      <c r="I5185" s="211"/>
      <c r="J5185" s="211"/>
      <c r="K5185" s="211"/>
      <c r="L5185" s="211"/>
      <c r="M5185" s="211"/>
      <c r="N5185" s="211"/>
      <c r="O5185" s="211"/>
      <c r="P5185" s="211"/>
    </row>
    <row r="5186" spans="1:16" x14ac:dyDescent="0.25">
      <c r="A5186" s="189" t="s">
        <v>11631</v>
      </c>
      <c r="B5186" s="189" t="s">
        <v>11661</v>
      </c>
      <c r="C5186" s="189" t="s">
        <v>358</v>
      </c>
      <c r="D5186" t="s">
        <v>409</v>
      </c>
      <c r="E5186" t="s">
        <v>410</v>
      </c>
      <c r="F5186" t="s">
        <v>360</v>
      </c>
      <c r="H5186" s="211"/>
      <c r="I5186" s="211"/>
      <c r="J5186" s="211"/>
      <c r="K5186" s="211"/>
      <c r="L5186" s="211"/>
      <c r="M5186" s="211"/>
      <c r="N5186" s="211"/>
      <c r="O5186" s="211"/>
      <c r="P5186" s="211"/>
    </row>
    <row r="5187" spans="1:16" x14ac:dyDescent="0.25">
      <c r="A5187" s="189" t="s">
        <v>11631</v>
      </c>
      <c r="B5187" s="189" t="s">
        <v>11662</v>
      </c>
      <c r="C5187" s="189" t="s">
        <v>358</v>
      </c>
      <c r="D5187" t="s">
        <v>409</v>
      </c>
      <c r="E5187" t="s">
        <v>410</v>
      </c>
      <c r="F5187" t="s">
        <v>360</v>
      </c>
      <c r="H5187" s="211"/>
      <c r="I5187" s="211"/>
      <c r="J5187" s="211"/>
      <c r="K5187" s="211"/>
      <c r="L5187" s="211"/>
      <c r="M5187" s="211"/>
      <c r="N5187" s="211"/>
      <c r="O5187" s="211"/>
      <c r="P5187" s="211"/>
    </row>
    <row r="5188" spans="1:16" x14ac:dyDescent="0.25">
      <c r="A5188" s="189" t="s">
        <v>11631</v>
      </c>
      <c r="B5188" s="189" t="s">
        <v>11663</v>
      </c>
      <c r="C5188" s="189" t="s">
        <v>358</v>
      </c>
      <c r="D5188" t="s">
        <v>409</v>
      </c>
      <c r="E5188" t="s">
        <v>410</v>
      </c>
      <c r="F5188" t="s">
        <v>360</v>
      </c>
      <c r="H5188" s="211"/>
      <c r="I5188" s="211"/>
      <c r="J5188" s="211"/>
      <c r="K5188" s="211"/>
      <c r="L5188" s="211"/>
      <c r="M5188" s="211"/>
      <c r="N5188" s="211"/>
      <c r="O5188" s="211"/>
      <c r="P5188" s="211"/>
    </row>
    <row r="5189" spans="1:16" x14ac:dyDescent="0.25">
      <c r="A5189" s="189" t="s">
        <v>11631</v>
      </c>
      <c r="B5189" s="189" t="s">
        <v>11664</v>
      </c>
      <c r="C5189" s="189" t="s">
        <v>358</v>
      </c>
      <c r="D5189" t="s">
        <v>409</v>
      </c>
      <c r="E5189" t="s">
        <v>410</v>
      </c>
      <c r="F5189" t="s">
        <v>360</v>
      </c>
      <c r="H5189" s="211"/>
      <c r="I5189" s="211"/>
      <c r="J5189" s="211"/>
      <c r="K5189" s="211"/>
      <c r="L5189" s="211"/>
      <c r="M5189" s="211"/>
      <c r="N5189" s="211"/>
      <c r="O5189" s="211"/>
      <c r="P5189" s="211"/>
    </row>
    <row r="5190" spans="1:16" x14ac:dyDescent="0.25">
      <c r="A5190" s="189" t="s">
        <v>11631</v>
      </c>
      <c r="B5190" s="189" t="s">
        <v>11665</v>
      </c>
      <c r="C5190" s="189" t="s">
        <v>358</v>
      </c>
      <c r="D5190" t="s">
        <v>409</v>
      </c>
      <c r="E5190" t="s">
        <v>410</v>
      </c>
      <c r="F5190" t="s">
        <v>360</v>
      </c>
      <c r="H5190" s="211"/>
      <c r="I5190" s="211"/>
      <c r="J5190" s="211"/>
      <c r="K5190" s="211"/>
      <c r="L5190" s="211"/>
      <c r="M5190" s="211"/>
      <c r="N5190" s="211"/>
      <c r="O5190" s="211"/>
      <c r="P5190" s="211"/>
    </row>
    <row r="5191" spans="1:16" x14ac:dyDescent="0.25">
      <c r="A5191" s="189" t="s">
        <v>11631</v>
      </c>
      <c r="B5191" s="189" t="s">
        <v>11666</v>
      </c>
      <c r="C5191" s="189" t="s">
        <v>358</v>
      </c>
      <c r="D5191" t="s">
        <v>409</v>
      </c>
      <c r="E5191" t="s">
        <v>410</v>
      </c>
      <c r="F5191" t="s">
        <v>360</v>
      </c>
      <c r="H5191" s="211"/>
      <c r="I5191" s="211"/>
      <c r="J5191" s="211"/>
      <c r="K5191" s="211"/>
      <c r="L5191" s="211"/>
      <c r="M5191" s="211"/>
      <c r="N5191" s="211"/>
      <c r="O5191" s="211"/>
      <c r="P5191" s="211"/>
    </row>
    <row r="5192" spans="1:16" x14ac:dyDescent="0.25">
      <c r="A5192" s="189" t="s">
        <v>11631</v>
      </c>
      <c r="B5192" s="189" t="s">
        <v>11667</v>
      </c>
      <c r="C5192" s="189" t="s">
        <v>358</v>
      </c>
      <c r="D5192" t="s">
        <v>409</v>
      </c>
      <c r="E5192" t="s">
        <v>410</v>
      </c>
      <c r="F5192" t="s">
        <v>360</v>
      </c>
      <c r="H5192" s="211"/>
      <c r="I5192" s="211"/>
      <c r="J5192" s="211"/>
      <c r="K5192" s="211"/>
      <c r="L5192" s="211"/>
      <c r="M5192" s="211"/>
      <c r="N5192" s="211"/>
      <c r="O5192" s="211"/>
      <c r="P5192" s="211"/>
    </row>
    <row r="5193" spans="1:16" x14ac:dyDescent="0.25">
      <c r="A5193" s="189" t="s">
        <v>11631</v>
      </c>
      <c r="B5193" s="189" t="s">
        <v>11668</v>
      </c>
      <c r="C5193" s="189" t="s">
        <v>358</v>
      </c>
      <c r="D5193" t="s">
        <v>409</v>
      </c>
      <c r="E5193" t="s">
        <v>410</v>
      </c>
      <c r="F5193" t="s">
        <v>360</v>
      </c>
      <c r="H5193" s="211"/>
      <c r="I5193" s="211"/>
      <c r="J5193" s="211"/>
      <c r="K5193" s="211"/>
      <c r="L5193" s="211"/>
      <c r="M5193" s="211"/>
      <c r="N5193" s="211"/>
      <c r="O5193" s="211"/>
      <c r="P5193" s="211"/>
    </row>
    <row r="5194" spans="1:16" x14ac:dyDescent="0.25">
      <c r="A5194" s="189" t="s">
        <v>11631</v>
      </c>
      <c r="B5194" s="189" t="s">
        <v>11669</v>
      </c>
      <c r="C5194" s="189" t="s">
        <v>358</v>
      </c>
      <c r="D5194" t="s">
        <v>409</v>
      </c>
      <c r="E5194" t="s">
        <v>410</v>
      </c>
      <c r="F5194" t="s">
        <v>360</v>
      </c>
      <c r="H5194" s="211"/>
      <c r="I5194" s="211"/>
      <c r="J5194" s="211"/>
      <c r="K5194" s="211"/>
      <c r="L5194" s="211"/>
      <c r="M5194" s="211"/>
      <c r="N5194" s="211"/>
      <c r="O5194" s="211"/>
      <c r="P5194" s="211"/>
    </row>
    <row r="5195" spans="1:16" x14ac:dyDescent="0.25">
      <c r="A5195" s="189" t="s">
        <v>11631</v>
      </c>
      <c r="B5195" s="189" t="s">
        <v>11670</v>
      </c>
      <c r="C5195" s="189" t="s">
        <v>358</v>
      </c>
      <c r="D5195" t="s">
        <v>409</v>
      </c>
      <c r="E5195" t="s">
        <v>410</v>
      </c>
      <c r="F5195" t="s">
        <v>360</v>
      </c>
      <c r="H5195" s="211"/>
      <c r="I5195" s="211"/>
      <c r="J5195" s="211"/>
      <c r="K5195" s="211"/>
      <c r="L5195" s="211"/>
      <c r="M5195" s="211"/>
      <c r="N5195" s="211"/>
      <c r="O5195" s="211"/>
      <c r="P5195" s="211"/>
    </row>
    <row r="5196" spans="1:16" x14ac:dyDescent="0.25">
      <c r="A5196" s="189" t="s">
        <v>11631</v>
      </c>
      <c r="B5196" s="189" t="s">
        <v>11671</v>
      </c>
      <c r="C5196" s="189" t="s">
        <v>358</v>
      </c>
      <c r="D5196" t="s">
        <v>409</v>
      </c>
      <c r="E5196" t="s">
        <v>410</v>
      </c>
      <c r="F5196" t="s">
        <v>360</v>
      </c>
      <c r="H5196" s="211"/>
      <c r="I5196" s="211"/>
      <c r="J5196" s="211"/>
      <c r="K5196" s="211"/>
      <c r="L5196" s="211"/>
      <c r="M5196" s="211"/>
      <c r="N5196" s="211"/>
      <c r="O5196" s="211"/>
      <c r="P5196" s="211"/>
    </row>
    <row r="5197" spans="1:16" x14ac:dyDescent="0.25">
      <c r="A5197" s="189" t="s">
        <v>11631</v>
      </c>
      <c r="B5197" s="189" t="s">
        <v>11672</v>
      </c>
      <c r="C5197" s="189" t="s">
        <v>358</v>
      </c>
      <c r="D5197" t="s">
        <v>409</v>
      </c>
      <c r="E5197" t="s">
        <v>410</v>
      </c>
      <c r="F5197" t="s">
        <v>360</v>
      </c>
      <c r="H5197" s="211"/>
      <c r="I5197" s="211"/>
      <c r="J5197" s="211"/>
      <c r="K5197" s="211"/>
      <c r="L5197" s="211"/>
      <c r="M5197" s="211"/>
      <c r="N5197" s="211"/>
      <c r="O5197" s="211"/>
      <c r="P5197" s="211"/>
    </row>
    <row r="5198" spans="1:16" x14ac:dyDescent="0.25">
      <c r="A5198" s="189" t="s">
        <v>11631</v>
      </c>
      <c r="B5198" s="189" t="s">
        <v>11673</v>
      </c>
      <c r="C5198" s="189" t="s">
        <v>358</v>
      </c>
      <c r="D5198" t="s">
        <v>409</v>
      </c>
      <c r="E5198" t="s">
        <v>410</v>
      </c>
      <c r="F5198" t="s">
        <v>360</v>
      </c>
      <c r="H5198" s="211"/>
      <c r="I5198" s="211"/>
      <c r="J5198" s="211"/>
      <c r="K5198" s="211"/>
      <c r="L5198" s="211"/>
      <c r="M5198" s="211"/>
      <c r="N5198" s="211"/>
      <c r="O5198" s="211"/>
      <c r="P5198" s="211"/>
    </row>
    <row r="5199" spans="1:16" x14ac:dyDescent="0.25">
      <c r="A5199" s="189" t="s">
        <v>11631</v>
      </c>
      <c r="B5199" s="189" t="s">
        <v>11674</v>
      </c>
      <c r="C5199" s="189" t="s">
        <v>358</v>
      </c>
      <c r="D5199" t="s">
        <v>409</v>
      </c>
      <c r="E5199" t="s">
        <v>410</v>
      </c>
      <c r="F5199" t="s">
        <v>360</v>
      </c>
      <c r="H5199" s="211"/>
      <c r="I5199" s="211"/>
      <c r="J5199" s="211"/>
      <c r="K5199" s="211"/>
      <c r="L5199" s="211"/>
      <c r="M5199" s="211"/>
      <c r="N5199" s="211"/>
      <c r="O5199" s="211"/>
      <c r="P5199" s="211"/>
    </row>
    <row r="5200" spans="1:16" x14ac:dyDescent="0.25">
      <c r="A5200" s="189" t="s">
        <v>11631</v>
      </c>
      <c r="B5200" s="189" t="s">
        <v>11675</v>
      </c>
      <c r="C5200" s="189" t="s">
        <v>358</v>
      </c>
      <c r="D5200" t="s">
        <v>409</v>
      </c>
      <c r="E5200" t="s">
        <v>410</v>
      </c>
      <c r="F5200" t="s">
        <v>360</v>
      </c>
      <c r="H5200" s="211"/>
      <c r="I5200" s="211"/>
      <c r="J5200" s="211"/>
      <c r="K5200" s="211"/>
      <c r="L5200" s="211"/>
      <c r="M5200" s="211"/>
      <c r="N5200" s="211"/>
      <c r="O5200" s="211"/>
      <c r="P5200" s="211"/>
    </row>
    <row r="5201" spans="1:16" x14ac:dyDescent="0.25">
      <c r="A5201" s="189" t="s">
        <v>11631</v>
      </c>
      <c r="B5201" s="189" t="s">
        <v>11676</v>
      </c>
      <c r="C5201" s="189" t="s">
        <v>358</v>
      </c>
      <c r="D5201" t="s">
        <v>409</v>
      </c>
      <c r="E5201" t="s">
        <v>410</v>
      </c>
      <c r="F5201" t="s">
        <v>360</v>
      </c>
      <c r="H5201" s="211"/>
      <c r="I5201" s="211"/>
      <c r="J5201" s="211"/>
      <c r="K5201" s="211"/>
      <c r="L5201" s="211"/>
      <c r="M5201" s="211"/>
      <c r="N5201" s="211"/>
      <c r="O5201" s="211"/>
      <c r="P5201" s="211"/>
    </row>
    <row r="5202" spans="1:16" x14ac:dyDescent="0.25">
      <c r="A5202" s="189" t="s">
        <v>11631</v>
      </c>
      <c r="B5202" s="189" t="s">
        <v>11677</v>
      </c>
      <c r="C5202" s="189" t="s">
        <v>358</v>
      </c>
      <c r="D5202" t="s">
        <v>409</v>
      </c>
      <c r="E5202" t="s">
        <v>410</v>
      </c>
      <c r="F5202" t="s">
        <v>360</v>
      </c>
      <c r="H5202" s="211"/>
      <c r="I5202" s="211"/>
      <c r="J5202" s="211"/>
      <c r="K5202" s="211"/>
      <c r="L5202" s="211"/>
      <c r="M5202" s="211"/>
      <c r="N5202" s="211"/>
      <c r="O5202" s="211"/>
      <c r="P5202" s="211"/>
    </row>
    <row r="5203" spans="1:16" x14ac:dyDescent="0.25">
      <c r="A5203" s="189" t="s">
        <v>11631</v>
      </c>
      <c r="B5203" s="189" t="s">
        <v>11678</v>
      </c>
      <c r="C5203" s="189" t="s">
        <v>358</v>
      </c>
      <c r="D5203" t="s">
        <v>409</v>
      </c>
      <c r="E5203" t="s">
        <v>410</v>
      </c>
      <c r="F5203" t="s">
        <v>360</v>
      </c>
      <c r="H5203" s="211"/>
      <c r="I5203" s="211"/>
      <c r="J5203" s="211"/>
      <c r="K5203" s="211"/>
      <c r="L5203" s="211"/>
      <c r="M5203" s="211"/>
      <c r="N5203" s="211"/>
      <c r="O5203" s="211"/>
      <c r="P5203" s="211"/>
    </row>
    <row r="5204" spans="1:16" x14ac:dyDescent="0.25">
      <c r="A5204" s="189" t="s">
        <v>11631</v>
      </c>
      <c r="B5204" s="189" t="s">
        <v>11679</v>
      </c>
      <c r="C5204" s="189" t="s">
        <v>358</v>
      </c>
      <c r="D5204" t="s">
        <v>409</v>
      </c>
      <c r="E5204" t="s">
        <v>410</v>
      </c>
      <c r="F5204" t="s">
        <v>360</v>
      </c>
      <c r="H5204" s="211"/>
      <c r="I5204" s="211"/>
      <c r="J5204" s="211"/>
      <c r="K5204" s="211"/>
      <c r="L5204" s="211"/>
      <c r="M5204" s="211"/>
      <c r="N5204" s="211"/>
      <c r="O5204" s="211"/>
      <c r="P5204" s="211"/>
    </row>
    <row r="5205" spans="1:16" x14ac:dyDescent="0.25">
      <c r="A5205" s="189" t="s">
        <v>11631</v>
      </c>
      <c r="B5205" s="189" t="s">
        <v>11680</v>
      </c>
      <c r="C5205" s="189" t="s">
        <v>358</v>
      </c>
      <c r="D5205" t="s">
        <v>409</v>
      </c>
      <c r="E5205" t="s">
        <v>410</v>
      </c>
      <c r="F5205" t="s">
        <v>360</v>
      </c>
      <c r="H5205" s="211"/>
      <c r="I5205" s="211"/>
      <c r="J5205" s="211"/>
      <c r="K5205" s="211"/>
      <c r="L5205" s="211"/>
      <c r="M5205" s="211"/>
      <c r="N5205" s="211"/>
      <c r="O5205" s="211"/>
      <c r="P5205" s="211"/>
    </row>
    <row r="5206" spans="1:16" x14ac:dyDescent="0.25">
      <c r="A5206" s="189" t="s">
        <v>11631</v>
      </c>
      <c r="B5206" s="189" t="s">
        <v>11681</v>
      </c>
      <c r="C5206" s="189" t="s">
        <v>358</v>
      </c>
      <c r="D5206" t="s">
        <v>409</v>
      </c>
      <c r="E5206" t="s">
        <v>410</v>
      </c>
      <c r="F5206" t="s">
        <v>360</v>
      </c>
      <c r="H5206" s="211"/>
      <c r="I5206" s="211"/>
      <c r="J5206" s="211"/>
      <c r="K5206" s="211"/>
      <c r="L5206" s="211"/>
      <c r="M5206" s="211"/>
      <c r="N5206" s="211"/>
      <c r="O5206" s="211"/>
      <c r="P5206" s="211"/>
    </row>
    <row r="5207" spans="1:16" x14ac:dyDescent="0.25">
      <c r="A5207" s="189" t="s">
        <v>11631</v>
      </c>
      <c r="B5207" s="189" t="s">
        <v>11682</v>
      </c>
      <c r="C5207" s="189" t="s">
        <v>358</v>
      </c>
      <c r="D5207" t="s">
        <v>409</v>
      </c>
      <c r="E5207" t="s">
        <v>410</v>
      </c>
      <c r="F5207" t="s">
        <v>360</v>
      </c>
      <c r="H5207" s="211"/>
      <c r="I5207" s="211"/>
      <c r="J5207" s="211"/>
      <c r="K5207" s="211"/>
      <c r="L5207" s="211"/>
      <c r="M5207" s="211"/>
      <c r="N5207" s="211"/>
      <c r="O5207" s="211"/>
      <c r="P5207" s="211"/>
    </row>
    <row r="5208" spans="1:16" x14ac:dyDescent="0.25">
      <c r="A5208" s="189" t="s">
        <v>11631</v>
      </c>
      <c r="B5208" s="189" t="s">
        <v>11683</v>
      </c>
      <c r="C5208" s="189" t="s">
        <v>358</v>
      </c>
      <c r="D5208" t="s">
        <v>409</v>
      </c>
      <c r="E5208" t="s">
        <v>410</v>
      </c>
      <c r="F5208" t="s">
        <v>360</v>
      </c>
      <c r="H5208" s="211"/>
      <c r="I5208" s="211"/>
      <c r="J5208" s="211"/>
      <c r="K5208" s="211"/>
      <c r="L5208" s="211"/>
      <c r="M5208" s="211"/>
      <c r="N5208" s="211"/>
      <c r="O5208" s="211"/>
      <c r="P5208" s="211"/>
    </row>
    <row r="5209" spans="1:16" x14ac:dyDescent="0.25">
      <c r="A5209" s="189" t="s">
        <v>11631</v>
      </c>
      <c r="B5209" s="189" t="s">
        <v>11684</v>
      </c>
      <c r="C5209" s="189" t="s">
        <v>358</v>
      </c>
      <c r="D5209" t="s">
        <v>409</v>
      </c>
      <c r="E5209" t="s">
        <v>410</v>
      </c>
      <c r="F5209" t="s">
        <v>360</v>
      </c>
      <c r="H5209" s="211"/>
      <c r="I5209" s="211"/>
      <c r="J5209" s="211"/>
      <c r="K5209" s="211"/>
      <c r="L5209" s="211"/>
      <c r="M5209" s="211"/>
      <c r="N5209" s="211"/>
      <c r="O5209" s="211"/>
      <c r="P5209" s="211"/>
    </row>
    <row r="5210" spans="1:16" x14ac:dyDescent="0.25">
      <c r="A5210" s="189" t="s">
        <v>11631</v>
      </c>
      <c r="B5210" s="189" t="s">
        <v>11685</v>
      </c>
      <c r="C5210" s="189" t="s">
        <v>358</v>
      </c>
      <c r="D5210" t="s">
        <v>409</v>
      </c>
      <c r="E5210" t="s">
        <v>410</v>
      </c>
      <c r="F5210" t="s">
        <v>360</v>
      </c>
      <c r="H5210" s="211"/>
      <c r="I5210" s="211"/>
      <c r="J5210" s="211"/>
      <c r="K5210" s="211"/>
      <c r="L5210" s="211"/>
      <c r="M5210" s="211"/>
      <c r="N5210" s="211"/>
      <c r="O5210" s="211"/>
      <c r="P5210" s="211"/>
    </row>
    <row r="5211" spans="1:16" x14ac:dyDescent="0.25">
      <c r="A5211" s="189" t="s">
        <v>11631</v>
      </c>
      <c r="B5211" s="189" t="s">
        <v>11686</v>
      </c>
      <c r="C5211" s="189" t="s">
        <v>358</v>
      </c>
      <c r="D5211" t="s">
        <v>409</v>
      </c>
      <c r="E5211" t="s">
        <v>410</v>
      </c>
      <c r="F5211" t="s">
        <v>360</v>
      </c>
      <c r="H5211" s="211"/>
      <c r="I5211" s="211"/>
      <c r="J5211" s="211"/>
      <c r="K5211" s="211"/>
      <c r="L5211" s="211"/>
      <c r="M5211" s="211"/>
      <c r="N5211" s="211"/>
      <c r="O5211" s="211"/>
      <c r="P5211" s="211"/>
    </row>
    <row r="5212" spans="1:16" x14ac:dyDescent="0.25">
      <c r="A5212" s="189" t="s">
        <v>11631</v>
      </c>
      <c r="B5212" s="189" t="s">
        <v>11687</v>
      </c>
      <c r="C5212" s="189" t="s">
        <v>358</v>
      </c>
      <c r="D5212" t="s">
        <v>409</v>
      </c>
      <c r="E5212" t="s">
        <v>410</v>
      </c>
      <c r="F5212" t="s">
        <v>360</v>
      </c>
      <c r="H5212" s="211"/>
      <c r="I5212" s="211"/>
      <c r="J5212" s="211"/>
      <c r="K5212" s="211"/>
      <c r="L5212" s="211"/>
      <c r="M5212" s="211"/>
      <c r="N5212" s="211"/>
      <c r="O5212" s="211"/>
      <c r="P5212" s="211"/>
    </row>
    <row r="5213" spans="1:16" x14ac:dyDescent="0.25">
      <c r="A5213" s="189" t="s">
        <v>11631</v>
      </c>
      <c r="B5213" s="189" t="s">
        <v>11688</v>
      </c>
      <c r="C5213" s="189" t="s">
        <v>358</v>
      </c>
      <c r="D5213" t="s">
        <v>409</v>
      </c>
      <c r="E5213" t="s">
        <v>410</v>
      </c>
      <c r="F5213" t="s">
        <v>360</v>
      </c>
      <c r="H5213" s="211"/>
      <c r="I5213" s="211"/>
      <c r="J5213" s="211"/>
      <c r="K5213" s="211"/>
      <c r="L5213" s="211"/>
      <c r="M5213" s="211"/>
      <c r="N5213" s="211"/>
      <c r="O5213" s="211"/>
      <c r="P5213" s="211"/>
    </row>
    <row r="5214" spans="1:16" x14ac:dyDescent="0.25">
      <c r="A5214" s="189" t="s">
        <v>11631</v>
      </c>
      <c r="B5214" s="189" t="s">
        <v>11689</v>
      </c>
      <c r="C5214" s="189" t="s">
        <v>358</v>
      </c>
      <c r="D5214" t="s">
        <v>409</v>
      </c>
      <c r="E5214" t="s">
        <v>410</v>
      </c>
      <c r="F5214" t="s">
        <v>360</v>
      </c>
      <c r="H5214" s="211"/>
      <c r="I5214" s="211"/>
      <c r="J5214" s="211"/>
      <c r="K5214" s="211"/>
      <c r="L5214" s="211"/>
      <c r="M5214" s="211"/>
      <c r="N5214" s="211"/>
      <c r="O5214" s="211"/>
      <c r="P5214" s="211"/>
    </row>
    <row r="5215" spans="1:16" x14ac:dyDescent="0.25">
      <c r="A5215" s="189" t="s">
        <v>11631</v>
      </c>
      <c r="B5215" s="189" t="s">
        <v>11690</v>
      </c>
      <c r="C5215" s="189" t="s">
        <v>358</v>
      </c>
      <c r="D5215" t="s">
        <v>409</v>
      </c>
      <c r="E5215" t="s">
        <v>410</v>
      </c>
      <c r="F5215" t="s">
        <v>360</v>
      </c>
      <c r="H5215" s="211"/>
      <c r="I5215" s="211"/>
      <c r="J5215" s="211"/>
      <c r="K5215" s="211"/>
      <c r="L5215" s="211"/>
      <c r="M5215" s="211"/>
      <c r="N5215" s="211"/>
      <c r="O5215" s="211"/>
      <c r="P5215" s="211"/>
    </row>
    <row r="5216" spans="1:16" x14ac:dyDescent="0.25">
      <c r="A5216" s="189" t="s">
        <v>11631</v>
      </c>
      <c r="B5216" s="189" t="s">
        <v>11691</v>
      </c>
      <c r="C5216" s="189" t="s">
        <v>358</v>
      </c>
      <c r="D5216" t="s">
        <v>409</v>
      </c>
      <c r="E5216" t="s">
        <v>410</v>
      </c>
      <c r="F5216" t="s">
        <v>360</v>
      </c>
      <c r="H5216" s="211"/>
      <c r="I5216" s="211"/>
      <c r="J5216" s="211"/>
      <c r="K5216" s="211"/>
      <c r="L5216" s="211"/>
      <c r="M5216" s="211"/>
      <c r="N5216" s="211"/>
      <c r="O5216" s="211"/>
      <c r="P5216" s="211"/>
    </row>
    <row r="5217" spans="1:16" x14ac:dyDescent="0.25">
      <c r="A5217" s="189" t="s">
        <v>11631</v>
      </c>
      <c r="B5217" s="189" t="s">
        <v>11692</v>
      </c>
      <c r="C5217" s="189" t="s">
        <v>358</v>
      </c>
      <c r="D5217" t="s">
        <v>409</v>
      </c>
      <c r="E5217" t="s">
        <v>410</v>
      </c>
      <c r="F5217" t="s">
        <v>360</v>
      </c>
      <c r="H5217" s="211"/>
      <c r="I5217" s="211"/>
      <c r="J5217" s="211"/>
      <c r="K5217" s="211"/>
      <c r="L5217" s="211"/>
      <c r="M5217" s="211"/>
      <c r="N5217" s="211"/>
      <c r="O5217" s="211"/>
      <c r="P5217" s="211"/>
    </row>
    <row r="5218" spans="1:16" x14ac:dyDescent="0.25">
      <c r="A5218" s="189" t="s">
        <v>11631</v>
      </c>
      <c r="B5218" s="189" t="s">
        <v>11693</v>
      </c>
      <c r="C5218" s="189" t="s">
        <v>358</v>
      </c>
      <c r="D5218" t="s">
        <v>409</v>
      </c>
      <c r="E5218" t="s">
        <v>410</v>
      </c>
      <c r="F5218" t="s">
        <v>360</v>
      </c>
      <c r="H5218" s="211"/>
      <c r="I5218" s="211"/>
      <c r="J5218" s="211"/>
      <c r="K5218" s="211"/>
      <c r="L5218" s="211"/>
      <c r="M5218" s="211"/>
      <c r="N5218" s="211"/>
      <c r="O5218" s="211"/>
      <c r="P5218" s="211"/>
    </row>
    <row r="5219" spans="1:16" x14ac:dyDescent="0.25">
      <c r="A5219" s="189" t="s">
        <v>11631</v>
      </c>
      <c r="B5219" s="189" t="s">
        <v>11694</v>
      </c>
      <c r="C5219" s="189" t="s">
        <v>358</v>
      </c>
      <c r="D5219" t="s">
        <v>409</v>
      </c>
      <c r="E5219" t="s">
        <v>410</v>
      </c>
      <c r="F5219" t="s">
        <v>360</v>
      </c>
      <c r="H5219" s="211"/>
      <c r="I5219" s="211"/>
      <c r="J5219" s="211"/>
      <c r="K5219" s="211"/>
      <c r="L5219" s="211"/>
      <c r="M5219" s="211"/>
      <c r="N5219" s="211"/>
      <c r="O5219" s="211"/>
      <c r="P5219" s="211"/>
    </row>
    <row r="5220" spans="1:16" x14ac:dyDescent="0.25">
      <c r="A5220" s="189" t="s">
        <v>11631</v>
      </c>
      <c r="B5220" s="189" t="s">
        <v>11695</v>
      </c>
      <c r="C5220" s="189" t="s">
        <v>358</v>
      </c>
      <c r="D5220" t="s">
        <v>409</v>
      </c>
      <c r="E5220" t="s">
        <v>410</v>
      </c>
      <c r="F5220" t="s">
        <v>360</v>
      </c>
      <c r="H5220" s="211"/>
      <c r="I5220" s="211"/>
      <c r="J5220" s="211"/>
      <c r="K5220" s="211"/>
      <c r="L5220" s="211"/>
      <c r="M5220" s="211"/>
      <c r="N5220" s="211"/>
      <c r="O5220" s="211"/>
      <c r="P5220" s="211"/>
    </row>
    <row r="5221" spans="1:16" x14ac:dyDescent="0.25">
      <c r="A5221" s="189" t="s">
        <v>11631</v>
      </c>
      <c r="B5221" s="189" t="s">
        <v>11696</v>
      </c>
      <c r="C5221" s="189" t="s">
        <v>358</v>
      </c>
      <c r="D5221" t="s">
        <v>409</v>
      </c>
      <c r="E5221" t="s">
        <v>410</v>
      </c>
      <c r="F5221" t="s">
        <v>360</v>
      </c>
      <c r="H5221" s="211"/>
      <c r="I5221" s="211"/>
      <c r="J5221" s="211"/>
      <c r="K5221" s="211"/>
      <c r="L5221" s="211"/>
      <c r="M5221" s="211"/>
      <c r="N5221" s="211"/>
      <c r="O5221" s="211"/>
      <c r="P5221" s="211"/>
    </row>
    <row r="5222" spans="1:16" x14ac:dyDescent="0.25">
      <c r="A5222" s="189" t="s">
        <v>11631</v>
      </c>
      <c r="B5222" s="189" t="s">
        <v>11697</v>
      </c>
      <c r="C5222" s="189" t="s">
        <v>358</v>
      </c>
      <c r="D5222" t="s">
        <v>409</v>
      </c>
      <c r="E5222" t="s">
        <v>410</v>
      </c>
      <c r="F5222" t="s">
        <v>360</v>
      </c>
      <c r="H5222" s="211"/>
      <c r="I5222" s="211"/>
      <c r="J5222" s="211"/>
      <c r="K5222" s="211"/>
      <c r="L5222" s="211"/>
      <c r="M5222" s="211"/>
      <c r="N5222" s="211"/>
      <c r="O5222" s="211"/>
      <c r="P5222" s="211"/>
    </row>
    <row r="5223" spans="1:16" x14ac:dyDescent="0.25">
      <c r="A5223" s="189" t="s">
        <v>11631</v>
      </c>
      <c r="B5223" s="189" t="s">
        <v>11698</v>
      </c>
      <c r="C5223" s="189" t="s">
        <v>358</v>
      </c>
      <c r="D5223" t="s">
        <v>409</v>
      </c>
      <c r="E5223" t="s">
        <v>410</v>
      </c>
      <c r="F5223" t="s">
        <v>360</v>
      </c>
      <c r="H5223" s="211"/>
      <c r="I5223" s="211"/>
      <c r="J5223" s="211"/>
      <c r="K5223" s="211"/>
      <c r="L5223" s="211"/>
      <c r="M5223" s="211"/>
      <c r="N5223" s="211"/>
      <c r="O5223" s="211"/>
      <c r="P5223" s="211"/>
    </row>
    <row r="5224" spans="1:16" x14ac:dyDescent="0.25">
      <c r="A5224" s="189" t="s">
        <v>11631</v>
      </c>
      <c r="B5224" s="189" t="s">
        <v>11699</v>
      </c>
      <c r="C5224" s="189" t="s">
        <v>358</v>
      </c>
      <c r="D5224" t="s">
        <v>409</v>
      </c>
      <c r="E5224" t="s">
        <v>410</v>
      </c>
      <c r="F5224" t="s">
        <v>360</v>
      </c>
      <c r="H5224" s="211"/>
      <c r="I5224" s="211"/>
      <c r="J5224" s="211"/>
      <c r="K5224" s="211"/>
      <c r="L5224" s="211"/>
      <c r="M5224" s="211"/>
      <c r="N5224" s="211"/>
      <c r="O5224" s="211"/>
      <c r="P5224" s="211"/>
    </row>
    <row r="5225" spans="1:16" x14ac:dyDescent="0.25">
      <c r="A5225" s="189" t="s">
        <v>11631</v>
      </c>
      <c r="B5225" s="189" t="s">
        <v>11700</v>
      </c>
      <c r="C5225" s="189" t="s">
        <v>358</v>
      </c>
      <c r="D5225" t="s">
        <v>409</v>
      </c>
      <c r="E5225" t="s">
        <v>410</v>
      </c>
      <c r="F5225" t="s">
        <v>360</v>
      </c>
      <c r="H5225" s="211"/>
      <c r="I5225" s="211"/>
      <c r="J5225" s="211"/>
      <c r="K5225" s="211"/>
      <c r="L5225" s="211"/>
      <c r="M5225" s="211"/>
      <c r="N5225" s="211"/>
      <c r="O5225" s="211"/>
      <c r="P5225" s="211"/>
    </row>
    <row r="5226" spans="1:16" x14ac:dyDescent="0.25">
      <c r="A5226" s="189" t="s">
        <v>11631</v>
      </c>
      <c r="B5226" s="189" t="s">
        <v>11701</v>
      </c>
      <c r="C5226" s="189" t="s">
        <v>358</v>
      </c>
      <c r="D5226" t="s">
        <v>409</v>
      </c>
      <c r="E5226" t="s">
        <v>410</v>
      </c>
      <c r="F5226" t="s">
        <v>360</v>
      </c>
      <c r="H5226" s="211"/>
      <c r="I5226" s="211"/>
      <c r="J5226" s="211"/>
      <c r="K5226" s="211"/>
      <c r="L5226" s="211"/>
      <c r="M5226" s="211"/>
      <c r="N5226" s="211"/>
      <c r="O5226" s="211"/>
      <c r="P5226" s="211"/>
    </row>
    <row r="5227" spans="1:16" x14ac:dyDescent="0.25">
      <c r="A5227" s="189" t="s">
        <v>11631</v>
      </c>
      <c r="B5227" s="189" t="s">
        <v>11702</v>
      </c>
      <c r="C5227" s="189" t="s">
        <v>358</v>
      </c>
      <c r="D5227" t="s">
        <v>409</v>
      </c>
      <c r="E5227" t="s">
        <v>410</v>
      </c>
      <c r="F5227" t="s">
        <v>360</v>
      </c>
      <c r="H5227" s="211"/>
      <c r="I5227" s="211"/>
      <c r="J5227" s="211"/>
      <c r="K5227" s="211"/>
      <c r="L5227" s="211"/>
      <c r="M5227" s="211"/>
      <c r="N5227" s="211"/>
      <c r="O5227" s="211"/>
      <c r="P5227" s="211"/>
    </row>
    <row r="5228" spans="1:16" x14ac:dyDescent="0.25">
      <c r="A5228" s="189" t="s">
        <v>11631</v>
      </c>
      <c r="B5228" s="189" t="s">
        <v>11703</v>
      </c>
      <c r="C5228" s="189" t="s">
        <v>358</v>
      </c>
      <c r="D5228" t="s">
        <v>409</v>
      </c>
      <c r="E5228" t="s">
        <v>410</v>
      </c>
      <c r="F5228" t="s">
        <v>360</v>
      </c>
      <c r="H5228" s="211"/>
      <c r="I5228" s="211"/>
      <c r="J5228" s="211"/>
      <c r="K5228" s="211"/>
      <c r="L5228" s="211"/>
      <c r="M5228" s="211"/>
      <c r="N5228" s="211"/>
      <c r="O5228" s="211"/>
      <c r="P5228" s="211"/>
    </row>
    <row r="5229" spans="1:16" x14ac:dyDescent="0.25">
      <c r="A5229" s="189" t="s">
        <v>11631</v>
      </c>
      <c r="B5229" s="189" t="s">
        <v>11704</v>
      </c>
      <c r="C5229" s="189" t="s">
        <v>358</v>
      </c>
      <c r="D5229" t="s">
        <v>409</v>
      </c>
      <c r="E5229" t="s">
        <v>410</v>
      </c>
      <c r="F5229" t="s">
        <v>360</v>
      </c>
      <c r="H5229" s="211"/>
      <c r="I5229" s="211"/>
      <c r="J5229" s="211"/>
      <c r="K5229" s="211"/>
      <c r="L5229" s="211"/>
      <c r="M5229" s="211"/>
      <c r="N5229" s="211"/>
      <c r="O5229" s="211"/>
      <c r="P5229" s="211"/>
    </row>
    <row r="5230" spans="1:16" x14ac:dyDescent="0.25">
      <c r="A5230" s="189" t="s">
        <v>11631</v>
      </c>
      <c r="B5230" s="189" t="s">
        <v>11705</v>
      </c>
      <c r="C5230" s="189" t="s">
        <v>358</v>
      </c>
      <c r="D5230" t="s">
        <v>409</v>
      </c>
      <c r="E5230" t="s">
        <v>410</v>
      </c>
      <c r="F5230" t="s">
        <v>360</v>
      </c>
      <c r="H5230" s="211"/>
      <c r="I5230" s="211"/>
      <c r="J5230" s="211"/>
      <c r="K5230" s="211"/>
      <c r="L5230" s="211"/>
      <c r="M5230" s="211"/>
      <c r="N5230" s="211"/>
      <c r="O5230" s="211"/>
      <c r="P5230" s="211"/>
    </row>
    <row r="5231" spans="1:16" x14ac:dyDescent="0.25">
      <c r="A5231" s="189" t="s">
        <v>11631</v>
      </c>
      <c r="B5231" s="189" t="s">
        <v>11706</v>
      </c>
      <c r="C5231" s="189" t="s">
        <v>358</v>
      </c>
      <c r="D5231" t="s">
        <v>409</v>
      </c>
      <c r="E5231" t="s">
        <v>410</v>
      </c>
      <c r="F5231" t="s">
        <v>360</v>
      </c>
      <c r="H5231" s="211"/>
      <c r="I5231" s="211"/>
      <c r="J5231" s="211"/>
      <c r="K5231" s="211"/>
      <c r="L5231" s="211"/>
      <c r="M5231" s="211"/>
      <c r="N5231" s="211"/>
      <c r="O5231" s="211"/>
      <c r="P5231" s="211"/>
    </row>
    <row r="5232" spans="1:16" x14ac:dyDescent="0.25">
      <c r="A5232" s="189" t="s">
        <v>11631</v>
      </c>
      <c r="B5232" s="189" t="s">
        <v>11707</v>
      </c>
      <c r="C5232" s="189" t="s">
        <v>358</v>
      </c>
      <c r="D5232" t="s">
        <v>409</v>
      </c>
      <c r="E5232" t="s">
        <v>410</v>
      </c>
      <c r="F5232" t="s">
        <v>360</v>
      </c>
      <c r="H5232" s="211"/>
      <c r="I5232" s="211"/>
      <c r="J5232" s="211"/>
      <c r="K5232" s="211"/>
      <c r="L5232" s="211"/>
      <c r="M5232" s="211"/>
      <c r="N5232" s="211"/>
      <c r="O5232" s="211"/>
      <c r="P5232" s="211"/>
    </row>
    <row r="5233" spans="1:16" x14ac:dyDescent="0.25">
      <c r="A5233" s="189" t="s">
        <v>11631</v>
      </c>
      <c r="B5233" s="189" t="s">
        <v>11708</v>
      </c>
      <c r="C5233" s="189" t="s">
        <v>358</v>
      </c>
      <c r="D5233" t="s">
        <v>409</v>
      </c>
      <c r="E5233" t="s">
        <v>410</v>
      </c>
      <c r="F5233" t="s">
        <v>360</v>
      </c>
      <c r="H5233" s="211"/>
      <c r="I5233" s="211"/>
      <c r="J5233" s="211"/>
      <c r="K5233" s="211"/>
      <c r="L5233" s="211"/>
      <c r="M5233" s="211"/>
      <c r="N5233" s="211"/>
      <c r="O5233" s="211"/>
      <c r="P5233" s="211"/>
    </row>
    <row r="5234" spans="1:16" x14ac:dyDescent="0.25">
      <c r="A5234" s="189" t="s">
        <v>11631</v>
      </c>
      <c r="B5234" s="189" t="s">
        <v>11709</v>
      </c>
      <c r="C5234" s="189" t="s">
        <v>358</v>
      </c>
      <c r="D5234" t="s">
        <v>409</v>
      </c>
      <c r="E5234" t="s">
        <v>410</v>
      </c>
      <c r="F5234" t="s">
        <v>360</v>
      </c>
      <c r="H5234" s="211"/>
      <c r="I5234" s="211"/>
      <c r="J5234" s="211"/>
      <c r="K5234" s="211"/>
      <c r="L5234" s="211"/>
      <c r="M5234" s="211"/>
      <c r="N5234" s="211"/>
      <c r="O5234" s="211"/>
      <c r="P5234" s="211"/>
    </row>
    <row r="5235" spans="1:16" x14ac:dyDescent="0.25">
      <c r="A5235" s="189" t="s">
        <v>11631</v>
      </c>
      <c r="B5235" s="189" t="s">
        <v>11710</v>
      </c>
      <c r="C5235" s="189" t="s">
        <v>358</v>
      </c>
      <c r="D5235" t="s">
        <v>409</v>
      </c>
      <c r="E5235" t="s">
        <v>410</v>
      </c>
      <c r="F5235" t="s">
        <v>360</v>
      </c>
      <c r="H5235" s="211"/>
      <c r="I5235" s="211"/>
      <c r="J5235" s="211"/>
      <c r="K5235" s="211"/>
      <c r="L5235" s="211"/>
      <c r="M5235" s="211"/>
      <c r="N5235" s="211"/>
      <c r="O5235" s="211"/>
      <c r="P5235" s="211"/>
    </row>
    <row r="5236" spans="1:16" x14ac:dyDescent="0.25">
      <c r="A5236" s="189" t="s">
        <v>11631</v>
      </c>
      <c r="B5236" s="189" t="s">
        <v>11711</v>
      </c>
      <c r="C5236" s="189" t="s">
        <v>358</v>
      </c>
      <c r="D5236" t="s">
        <v>409</v>
      </c>
      <c r="E5236" t="s">
        <v>410</v>
      </c>
      <c r="F5236" t="s">
        <v>360</v>
      </c>
      <c r="H5236" s="211"/>
      <c r="I5236" s="211"/>
      <c r="J5236" s="211"/>
      <c r="K5236" s="211"/>
      <c r="L5236" s="211"/>
      <c r="M5236" s="211"/>
      <c r="N5236" s="211"/>
      <c r="O5236" s="211"/>
      <c r="P5236" s="211"/>
    </row>
    <row r="5237" spans="1:16" x14ac:dyDescent="0.25">
      <c r="A5237" s="189" t="s">
        <v>11631</v>
      </c>
      <c r="B5237" s="189" t="s">
        <v>11712</v>
      </c>
      <c r="C5237" s="189" t="s">
        <v>358</v>
      </c>
      <c r="D5237" t="s">
        <v>409</v>
      </c>
      <c r="E5237" t="s">
        <v>410</v>
      </c>
      <c r="F5237" t="s">
        <v>360</v>
      </c>
      <c r="H5237" s="211"/>
      <c r="I5237" s="211"/>
      <c r="J5237" s="211"/>
      <c r="K5237" s="211"/>
      <c r="L5237" s="211"/>
      <c r="M5237" s="211"/>
      <c r="N5237" s="211"/>
      <c r="O5237" s="211"/>
      <c r="P5237" s="211"/>
    </row>
    <row r="5238" spans="1:16" x14ac:dyDescent="0.25">
      <c r="A5238" s="189" t="s">
        <v>11631</v>
      </c>
      <c r="B5238" s="189" t="s">
        <v>11713</v>
      </c>
      <c r="C5238" s="189" t="s">
        <v>358</v>
      </c>
      <c r="D5238" t="s">
        <v>409</v>
      </c>
      <c r="E5238" t="s">
        <v>410</v>
      </c>
      <c r="F5238" t="s">
        <v>360</v>
      </c>
      <c r="H5238" s="211"/>
      <c r="I5238" s="211"/>
      <c r="J5238" s="211"/>
      <c r="K5238" s="211"/>
      <c r="L5238" s="211"/>
      <c r="M5238" s="211"/>
      <c r="N5238" s="211"/>
      <c r="O5238" s="211"/>
      <c r="P5238" s="211"/>
    </row>
    <row r="5239" spans="1:16" x14ac:dyDescent="0.25">
      <c r="A5239" s="189" t="s">
        <v>11631</v>
      </c>
      <c r="B5239" s="189" t="s">
        <v>11714</v>
      </c>
      <c r="C5239" s="189" t="s">
        <v>358</v>
      </c>
      <c r="D5239" t="s">
        <v>409</v>
      </c>
      <c r="E5239" t="s">
        <v>410</v>
      </c>
      <c r="F5239" t="s">
        <v>360</v>
      </c>
      <c r="H5239" s="211"/>
      <c r="I5239" s="211"/>
      <c r="J5239" s="211"/>
      <c r="K5239" s="211"/>
      <c r="L5239" s="211"/>
      <c r="M5239" s="211"/>
      <c r="N5239" s="211"/>
      <c r="O5239" s="211"/>
      <c r="P5239" s="211"/>
    </row>
    <row r="5240" spans="1:16" x14ac:dyDescent="0.25">
      <c r="A5240" s="189" t="s">
        <v>11631</v>
      </c>
      <c r="B5240" s="189" t="s">
        <v>11715</v>
      </c>
      <c r="C5240" s="189" t="s">
        <v>358</v>
      </c>
      <c r="D5240" t="s">
        <v>409</v>
      </c>
      <c r="E5240" t="s">
        <v>410</v>
      </c>
      <c r="F5240" t="s">
        <v>360</v>
      </c>
      <c r="H5240" s="211"/>
      <c r="I5240" s="211"/>
      <c r="J5240" s="211"/>
      <c r="K5240" s="211"/>
      <c r="L5240" s="211"/>
      <c r="M5240" s="211"/>
      <c r="N5240" s="211"/>
      <c r="O5240" s="211"/>
      <c r="P5240" s="211"/>
    </row>
    <row r="5241" spans="1:16" x14ac:dyDescent="0.25">
      <c r="A5241" s="189" t="s">
        <v>11716</v>
      </c>
      <c r="B5241" s="189" t="s">
        <v>11717</v>
      </c>
      <c r="C5241" s="189" t="s">
        <v>358</v>
      </c>
      <c r="D5241" t="s">
        <v>409</v>
      </c>
      <c r="E5241" t="s">
        <v>410</v>
      </c>
      <c r="F5241" t="s">
        <v>360</v>
      </c>
      <c r="H5241" s="211"/>
      <c r="I5241" s="211"/>
      <c r="J5241" s="211"/>
      <c r="K5241" s="211"/>
      <c r="L5241" s="211"/>
      <c r="M5241" s="211"/>
      <c r="N5241" s="211"/>
      <c r="O5241" s="211"/>
      <c r="P5241" s="211"/>
    </row>
    <row r="5242" spans="1:16" x14ac:dyDescent="0.25">
      <c r="A5242" s="189" t="s">
        <v>11716</v>
      </c>
      <c r="B5242" s="189" t="s">
        <v>11718</v>
      </c>
      <c r="C5242" s="189" t="s">
        <v>358</v>
      </c>
      <c r="D5242" t="s">
        <v>409</v>
      </c>
      <c r="E5242" t="s">
        <v>410</v>
      </c>
      <c r="F5242" t="s">
        <v>360</v>
      </c>
      <c r="H5242" s="211"/>
      <c r="I5242" s="211"/>
      <c r="J5242" s="211"/>
      <c r="K5242" s="211"/>
      <c r="L5242" s="211"/>
      <c r="M5242" s="211"/>
      <c r="N5242" s="211"/>
      <c r="O5242" s="211"/>
      <c r="P5242" s="211"/>
    </row>
    <row r="5243" spans="1:16" x14ac:dyDescent="0.25">
      <c r="A5243" s="189" t="s">
        <v>11716</v>
      </c>
      <c r="B5243" s="189" t="s">
        <v>11719</v>
      </c>
      <c r="C5243" s="189" t="s">
        <v>358</v>
      </c>
      <c r="D5243" t="s">
        <v>409</v>
      </c>
      <c r="E5243" t="s">
        <v>410</v>
      </c>
      <c r="F5243" t="s">
        <v>360</v>
      </c>
      <c r="H5243" s="211"/>
      <c r="I5243" s="211"/>
      <c r="J5243" s="211"/>
      <c r="K5243" s="211"/>
      <c r="L5243" s="211"/>
      <c r="M5243" s="211"/>
      <c r="N5243" s="211"/>
      <c r="O5243" s="211"/>
      <c r="P5243" s="211"/>
    </row>
    <row r="5244" spans="1:16" x14ac:dyDescent="0.25">
      <c r="A5244" s="189" t="s">
        <v>11716</v>
      </c>
      <c r="B5244" s="189" t="s">
        <v>11720</v>
      </c>
      <c r="C5244" s="189" t="s">
        <v>358</v>
      </c>
      <c r="D5244" t="s">
        <v>409</v>
      </c>
      <c r="E5244" t="s">
        <v>410</v>
      </c>
      <c r="F5244" t="s">
        <v>360</v>
      </c>
      <c r="H5244" s="211"/>
      <c r="I5244" s="211"/>
      <c r="J5244" s="211"/>
      <c r="K5244" s="211"/>
      <c r="L5244" s="211"/>
      <c r="M5244" s="211"/>
      <c r="N5244" s="211"/>
      <c r="O5244" s="211"/>
      <c r="P5244" s="211"/>
    </row>
    <row r="5245" spans="1:16" x14ac:dyDescent="0.25">
      <c r="A5245" s="189" t="s">
        <v>11716</v>
      </c>
      <c r="B5245" s="189" t="s">
        <v>11721</v>
      </c>
      <c r="C5245" s="189" t="s">
        <v>358</v>
      </c>
      <c r="D5245" t="s">
        <v>409</v>
      </c>
      <c r="E5245" t="s">
        <v>410</v>
      </c>
      <c r="F5245" t="s">
        <v>360</v>
      </c>
      <c r="H5245" s="211"/>
      <c r="I5245" s="211"/>
      <c r="J5245" s="211"/>
      <c r="K5245" s="211"/>
      <c r="L5245" s="211"/>
      <c r="M5245" s="211"/>
      <c r="N5245" s="211"/>
      <c r="O5245" s="211"/>
      <c r="P5245" s="211"/>
    </row>
    <row r="5246" spans="1:16" x14ac:dyDescent="0.25">
      <c r="A5246" s="189" t="s">
        <v>11716</v>
      </c>
      <c r="B5246" s="189" t="s">
        <v>11722</v>
      </c>
      <c r="C5246" s="189" t="s">
        <v>358</v>
      </c>
      <c r="D5246" t="s">
        <v>409</v>
      </c>
      <c r="E5246" t="s">
        <v>410</v>
      </c>
      <c r="F5246" t="s">
        <v>360</v>
      </c>
      <c r="H5246" s="211"/>
      <c r="I5246" s="211"/>
      <c r="J5246" s="211"/>
      <c r="K5246" s="211"/>
      <c r="L5246" s="211"/>
      <c r="M5246" s="211"/>
      <c r="N5246" s="211"/>
      <c r="O5246" s="211"/>
      <c r="P5246" s="211"/>
    </row>
    <row r="5247" spans="1:16" x14ac:dyDescent="0.25">
      <c r="A5247" s="189" t="s">
        <v>11716</v>
      </c>
      <c r="B5247" s="189" t="s">
        <v>11723</v>
      </c>
      <c r="C5247" s="189" t="s">
        <v>358</v>
      </c>
      <c r="D5247" t="s">
        <v>409</v>
      </c>
      <c r="E5247" t="s">
        <v>410</v>
      </c>
      <c r="F5247" t="s">
        <v>360</v>
      </c>
      <c r="H5247" s="211"/>
      <c r="I5247" s="211"/>
      <c r="J5247" s="211"/>
      <c r="K5247" s="211"/>
      <c r="L5247" s="211"/>
      <c r="M5247" s="211"/>
      <c r="N5247" s="211"/>
      <c r="O5247" s="211"/>
      <c r="P5247" s="211"/>
    </row>
    <row r="5248" spans="1:16" x14ac:dyDescent="0.25">
      <c r="A5248" s="189" t="s">
        <v>11716</v>
      </c>
      <c r="B5248" s="189" t="s">
        <v>11724</v>
      </c>
      <c r="C5248" s="189" t="s">
        <v>358</v>
      </c>
      <c r="D5248" t="s">
        <v>409</v>
      </c>
      <c r="E5248" t="s">
        <v>410</v>
      </c>
      <c r="F5248" t="s">
        <v>360</v>
      </c>
      <c r="H5248" s="211"/>
      <c r="I5248" s="211"/>
      <c r="J5248" s="211"/>
      <c r="K5248" s="211"/>
      <c r="L5248" s="211"/>
      <c r="M5248" s="211"/>
      <c r="N5248" s="211"/>
      <c r="O5248" s="211"/>
      <c r="P5248" s="211"/>
    </row>
    <row r="5249" spans="1:16" x14ac:dyDescent="0.25">
      <c r="A5249" s="189" t="s">
        <v>11716</v>
      </c>
      <c r="B5249" s="189" t="s">
        <v>11725</v>
      </c>
      <c r="C5249" s="189" t="s">
        <v>358</v>
      </c>
      <c r="D5249" t="s">
        <v>409</v>
      </c>
      <c r="E5249" t="s">
        <v>410</v>
      </c>
      <c r="F5249" t="s">
        <v>360</v>
      </c>
      <c r="H5249" s="211"/>
      <c r="I5249" s="211"/>
      <c r="J5249" s="211"/>
      <c r="K5249" s="211"/>
      <c r="L5249" s="211"/>
      <c r="M5249" s="211"/>
      <c r="N5249" s="211"/>
      <c r="O5249" s="211"/>
      <c r="P5249" s="211"/>
    </row>
    <row r="5250" spans="1:16" x14ac:dyDescent="0.25">
      <c r="A5250" s="189" t="s">
        <v>11716</v>
      </c>
      <c r="B5250" s="189" t="s">
        <v>11726</v>
      </c>
      <c r="C5250" s="189" t="s">
        <v>358</v>
      </c>
      <c r="D5250" t="s">
        <v>409</v>
      </c>
      <c r="E5250" t="s">
        <v>410</v>
      </c>
      <c r="F5250" t="s">
        <v>360</v>
      </c>
      <c r="H5250" s="211"/>
      <c r="I5250" s="211"/>
      <c r="J5250" s="211"/>
      <c r="K5250" s="211"/>
      <c r="L5250" s="211"/>
      <c r="M5250" s="211"/>
      <c r="N5250" s="211"/>
      <c r="O5250" s="211"/>
      <c r="P5250" s="211"/>
    </row>
    <row r="5251" spans="1:16" x14ac:dyDescent="0.25">
      <c r="A5251" s="189" t="s">
        <v>11716</v>
      </c>
      <c r="B5251" s="189" t="s">
        <v>11727</v>
      </c>
      <c r="C5251" s="189" t="s">
        <v>358</v>
      </c>
      <c r="D5251" t="s">
        <v>409</v>
      </c>
      <c r="E5251" t="s">
        <v>410</v>
      </c>
      <c r="F5251" t="s">
        <v>360</v>
      </c>
      <c r="H5251" s="211"/>
      <c r="I5251" s="211"/>
      <c r="J5251" s="211"/>
      <c r="K5251" s="211"/>
      <c r="L5251" s="211"/>
      <c r="M5251" s="211"/>
      <c r="N5251" s="211"/>
      <c r="O5251" s="211"/>
      <c r="P5251" s="211"/>
    </row>
    <row r="5252" spans="1:16" x14ac:dyDescent="0.25">
      <c r="A5252" s="189" t="s">
        <v>11716</v>
      </c>
      <c r="B5252" s="189" t="s">
        <v>11728</v>
      </c>
      <c r="C5252" s="189" t="s">
        <v>358</v>
      </c>
      <c r="D5252" t="s">
        <v>409</v>
      </c>
      <c r="E5252" t="s">
        <v>410</v>
      </c>
      <c r="F5252" t="s">
        <v>360</v>
      </c>
      <c r="H5252" s="211"/>
      <c r="I5252" s="211"/>
      <c r="J5252" s="211"/>
      <c r="K5252" s="211"/>
      <c r="L5252" s="211"/>
      <c r="M5252" s="211"/>
      <c r="N5252" s="211"/>
      <c r="O5252" s="211"/>
      <c r="P5252" s="211"/>
    </row>
    <row r="5253" spans="1:16" x14ac:dyDescent="0.25">
      <c r="A5253" s="189" t="s">
        <v>11716</v>
      </c>
      <c r="B5253" s="189" t="s">
        <v>11729</v>
      </c>
      <c r="C5253" s="189" t="s">
        <v>358</v>
      </c>
      <c r="D5253" t="s">
        <v>409</v>
      </c>
      <c r="E5253" t="s">
        <v>410</v>
      </c>
      <c r="F5253" t="s">
        <v>360</v>
      </c>
      <c r="H5253" s="211"/>
      <c r="I5253" s="211"/>
      <c r="J5253" s="211"/>
      <c r="K5253" s="211"/>
      <c r="L5253" s="211"/>
      <c r="M5253" s="211"/>
      <c r="N5253" s="211"/>
      <c r="O5253" s="211"/>
      <c r="P5253" s="211"/>
    </row>
    <row r="5254" spans="1:16" x14ac:dyDescent="0.25">
      <c r="A5254" s="189" t="s">
        <v>11716</v>
      </c>
      <c r="B5254" s="189" t="s">
        <v>11730</v>
      </c>
      <c r="C5254" s="189" t="s">
        <v>358</v>
      </c>
      <c r="D5254" t="s">
        <v>409</v>
      </c>
      <c r="E5254" t="s">
        <v>410</v>
      </c>
      <c r="F5254" t="s">
        <v>360</v>
      </c>
      <c r="H5254" s="211"/>
      <c r="I5254" s="211"/>
      <c r="J5254" s="211"/>
      <c r="K5254" s="211"/>
      <c r="L5254" s="211"/>
      <c r="M5254" s="211"/>
      <c r="N5254" s="211"/>
      <c r="O5254" s="211"/>
      <c r="P5254" s="211"/>
    </row>
    <row r="5255" spans="1:16" x14ac:dyDescent="0.25">
      <c r="A5255" s="189" t="s">
        <v>11716</v>
      </c>
      <c r="B5255" s="189" t="s">
        <v>11731</v>
      </c>
      <c r="C5255" s="189" t="s">
        <v>358</v>
      </c>
      <c r="D5255" t="s">
        <v>409</v>
      </c>
      <c r="E5255" t="s">
        <v>410</v>
      </c>
      <c r="F5255" t="s">
        <v>360</v>
      </c>
      <c r="H5255" s="211"/>
      <c r="I5255" s="211"/>
      <c r="J5255" s="211"/>
      <c r="K5255" s="211"/>
      <c r="L5255" s="211"/>
      <c r="M5255" s="211"/>
      <c r="N5255" s="211"/>
      <c r="O5255" s="211"/>
      <c r="P5255" s="211"/>
    </row>
    <row r="5256" spans="1:16" x14ac:dyDescent="0.25">
      <c r="A5256" s="189" t="s">
        <v>11716</v>
      </c>
      <c r="B5256" s="189" t="s">
        <v>11732</v>
      </c>
      <c r="C5256" s="189" t="s">
        <v>358</v>
      </c>
      <c r="D5256" t="s">
        <v>409</v>
      </c>
      <c r="E5256" t="s">
        <v>410</v>
      </c>
      <c r="F5256" t="s">
        <v>360</v>
      </c>
      <c r="H5256" s="211"/>
      <c r="I5256" s="211"/>
      <c r="J5256" s="211"/>
      <c r="K5256" s="211"/>
      <c r="L5256" s="211"/>
      <c r="M5256" s="211"/>
      <c r="N5256" s="211"/>
      <c r="O5256" s="211"/>
      <c r="P5256" s="211"/>
    </row>
    <row r="5257" spans="1:16" x14ac:dyDescent="0.25">
      <c r="A5257" s="189" t="s">
        <v>11716</v>
      </c>
      <c r="B5257" s="189" t="s">
        <v>11733</v>
      </c>
      <c r="C5257" s="189" t="s">
        <v>358</v>
      </c>
      <c r="D5257" t="s">
        <v>409</v>
      </c>
      <c r="E5257" t="s">
        <v>410</v>
      </c>
      <c r="F5257" t="s">
        <v>360</v>
      </c>
      <c r="H5257" s="211"/>
      <c r="I5257" s="211"/>
      <c r="J5257" s="211"/>
      <c r="K5257" s="211"/>
      <c r="L5257" s="211"/>
      <c r="M5257" s="211"/>
      <c r="N5257" s="211"/>
      <c r="O5257" s="211"/>
      <c r="P5257" s="211"/>
    </row>
    <row r="5258" spans="1:16" x14ac:dyDescent="0.25">
      <c r="A5258" s="189" t="s">
        <v>11716</v>
      </c>
      <c r="B5258" s="189" t="s">
        <v>11734</v>
      </c>
      <c r="C5258" s="189" t="s">
        <v>358</v>
      </c>
      <c r="D5258" t="s">
        <v>409</v>
      </c>
      <c r="E5258" t="s">
        <v>410</v>
      </c>
      <c r="F5258" t="s">
        <v>360</v>
      </c>
      <c r="H5258" s="211"/>
      <c r="I5258" s="211"/>
      <c r="J5258" s="211"/>
      <c r="K5258" s="211"/>
      <c r="L5258" s="211"/>
      <c r="M5258" s="211"/>
      <c r="N5258" s="211"/>
      <c r="O5258" s="211"/>
      <c r="P5258" s="211"/>
    </row>
    <row r="5259" spans="1:16" x14ac:dyDescent="0.25">
      <c r="A5259" s="189" t="s">
        <v>11716</v>
      </c>
      <c r="B5259" s="189" t="s">
        <v>11735</v>
      </c>
      <c r="C5259" s="189" t="s">
        <v>358</v>
      </c>
      <c r="D5259" t="s">
        <v>409</v>
      </c>
      <c r="E5259" t="s">
        <v>410</v>
      </c>
      <c r="F5259" t="s">
        <v>360</v>
      </c>
      <c r="H5259" s="211"/>
      <c r="I5259" s="211"/>
      <c r="J5259" s="211"/>
      <c r="K5259" s="211"/>
      <c r="L5259" s="211"/>
      <c r="M5259" s="211"/>
      <c r="N5259" s="211"/>
      <c r="O5259" s="211"/>
      <c r="P5259" s="211"/>
    </row>
    <row r="5260" spans="1:16" x14ac:dyDescent="0.25">
      <c r="A5260" s="189" t="s">
        <v>11716</v>
      </c>
      <c r="B5260" s="189" t="s">
        <v>11736</v>
      </c>
      <c r="C5260" s="189" t="s">
        <v>358</v>
      </c>
      <c r="D5260" t="s">
        <v>409</v>
      </c>
      <c r="E5260" t="s">
        <v>410</v>
      </c>
      <c r="F5260" t="s">
        <v>360</v>
      </c>
      <c r="H5260" s="211"/>
      <c r="I5260" s="211"/>
      <c r="J5260" s="211"/>
      <c r="K5260" s="211"/>
      <c r="L5260" s="211"/>
      <c r="M5260" s="211"/>
      <c r="N5260" s="211"/>
      <c r="O5260" s="211"/>
      <c r="P5260" s="211"/>
    </row>
    <row r="5261" spans="1:16" x14ac:dyDescent="0.25">
      <c r="A5261" s="189" t="s">
        <v>11716</v>
      </c>
      <c r="B5261" s="189" t="s">
        <v>11737</v>
      </c>
      <c r="C5261" s="189" t="s">
        <v>358</v>
      </c>
      <c r="D5261" t="s">
        <v>409</v>
      </c>
      <c r="E5261" t="s">
        <v>410</v>
      </c>
      <c r="F5261" t="s">
        <v>360</v>
      </c>
      <c r="H5261" s="211"/>
      <c r="I5261" s="211"/>
      <c r="J5261" s="211"/>
      <c r="K5261" s="211"/>
      <c r="L5261" s="211"/>
      <c r="M5261" s="211"/>
      <c r="N5261" s="211"/>
      <c r="O5261" s="211"/>
      <c r="P5261" s="211"/>
    </row>
    <row r="5262" spans="1:16" x14ac:dyDescent="0.25">
      <c r="A5262" s="189" t="s">
        <v>11716</v>
      </c>
      <c r="B5262" s="189" t="s">
        <v>11738</v>
      </c>
      <c r="C5262" s="189" t="s">
        <v>358</v>
      </c>
      <c r="D5262" t="s">
        <v>409</v>
      </c>
      <c r="E5262" t="s">
        <v>410</v>
      </c>
      <c r="F5262" t="s">
        <v>360</v>
      </c>
      <c r="H5262" s="211"/>
      <c r="I5262" s="211"/>
      <c r="J5262" s="211"/>
      <c r="K5262" s="211"/>
      <c r="L5262" s="211"/>
      <c r="M5262" s="211"/>
      <c r="N5262" s="211"/>
      <c r="O5262" s="211"/>
      <c r="P5262" s="211"/>
    </row>
    <row r="5263" spans="1:16" x14ac:dyDescent="0.25">
      <c r="A5263" s="189" t="s">
        <v>11716</v>
      </c>
      <c r="B5263" s="189" t="s">
        <v>11739</v>
      </c>
      <c r="C5263" s="189" t="s">
        <v>358</v>
      </c>
      <c r="D5263" t="s">
        <v>409</v>
      </c>
      <c r="E5263" t="s">
        <v>410</v>
      </c>
      <c r="F5263" t="s">
        <v>360</v>
      </c>
      <c r="H5263" s="211"/>
      <c r="I5263" s="211"/>
      <c r="J5263" s="211"/>
      <c r="K5263" s="211"/>
      <c r="L5263" s="211"/>
      <c r="M5263" s="211"/>
      <c r="N5263" s="211"/>
      <c r="O5263" s="211"/>
      <c r="P5263" s="211"/>
    </row>
    <row r="5264" spans="1:16" x14ac:dyDescent="0.25">
      <c r="A5264" s="189" t="s">
        <v>11716</v>
      </c>
      <c r="B5264" s="189" t="s">
        <v>11740</v>
      </c>
      <c r="C5264" s="189" t="s">
        <v>358</v>
      </c>
      <c r="D5264" t="s">
        <v>409</v>
      </c>
      <c r="E5264" t="s">
        <v>410</v>
      </c>
      <c r="F5264" t="s">
        <v>360</v>
      </c>
      <c r="H5264" s="211"/>
      <c r="I5264" s="211"/>
      <c r="J5264" s="211"/>
      <c r="K5264" s="211"/>
      <c r="L5264" s="211"/>
      <c r="M5264" s="211"/>
      <c r="N5264" s="211"/>
      <c r="O5264" s="211"/>
      <c r="P5264" s="211"/>
    </row>
    <row r="5265" spans="1:16" x14ac:dyDescent="0.25">
      <c r="A5265" s="189" t="s">
        <v>11716</v>
      </c>
      <c r="B5265" s="189" t="s">
        <v>11741</v>
      </c>
      <c r="C5265" s="189" t="s">
        <v>358</v>
      </c>
      <c r="D5265" t="s">
        <v>409</v>
      </c>
      <c r="E5265" t="s">
        <v>410</v>
      </c>
      <c r="F5265" t="s">
        <v>360</v>
      </c>
      <c r="H5265" s="211"/>
      <c r="I5265" s="211"/>
      <c r="J5265" s="211"/>
      <c r="K5265" s="211"/>
      <c r="L5265" s="211"/>
      <c r="M5265" s="211"/>
      <c r="N5265" s="211"/>
      <c r="O5265" s="211"/>
      <c r="P5265" s="211"/>
    </row>
    <row r="5266" spans="1:16" x14ac:dyDescent="0.25">
      <c r="A5266" s="189" t="s">
        <v>11716</v>
      </c>
      <c r="B5266" s="189" t="s">
        <v>11742</v>
      </c>
      <c r="C5266" s="189" t="s">
        <v>358</v>
      </c>
      <c r="D5266" t="s">
        <v>409</v>
      </c>
      <c r="E5266" t="s">
        <v>410</v>
      </c>
      <c r="F5266" t="s">
        <v>360</v>
      </c>
      <c r="H5266" s="211"/>
      <c r="I5266" s="211"/>
      <c r="J5266" s="211"/>
      <c r="K5266" s="211"/>
      <c r="L5266" s="211"/>
      <c r="M5266" s="211"/>
      <c r="N5266" s="211"/>
      <c r="O5266" s="211"/>
      <c r="P5266" s="211"/>
    </row>
    <row r="5267" spans="1:16" x14ac:dyDescent="0.25">
      <c r="A5267" s="189" t="s">
        <v>11716</v>
      </c>
      <c r="B5267" s="189" t="s">
        <v>11743</v>
      </c>
      <c r="C5267" s="189" t="s">
        <v>358</v>
      </c>
      <c r="D5267" t="s">
        <v>409</v>
      </c>
      <c r="E5267" t="s">
        <v>410</v>
      </c>
      <c r="F5267" t="s">
        <v>360</v>
      </c>
      <c r="H5267" s="211"/>
      <c r="I5267" s="211"/>
      <c r="J5267" s="211"/>
      <c r="K5267" s="211"/>
      <c r="L5267" s="211"/>
      <c r="M5267" s="211"/>
      <c r="N5267" s="211"/>
      <c r="O5267" s="211"/>
      <c r="P5267" s="211"/>
    </row>
    <row r="5268" spans="1:16" x14ac:dyDescent="0.25">
      <c r="A5268" s="189" t="s">
        <v>11716</v>
      </c>
      <c r="B5268" s="189" t="s">
        <v>11744</v>
      </c>
      <c r="C5268" s="189" t="s">
        <v>358</v>
      </c>
      <c r="D5268" t="s">
        <v>409</v>
      </c>
      <c r="E5268" t="s">
        <v>410</v>
      </c>
      <c r="F5268" t="s">
        <v>360</v>
      </c>
      <c r="H5268" s="211"/>
      <c r="I5268" s="211"/>
      <c r="J5268" s="211"/>
      <c r="K5268" s="211"/>
      <c r="L5268" s="211"/>
      <c r="M5268" s="211"/>
      <c r="N5268" s="211"/>
      <c r="O5268" s="211"/>
      <c r="P5268" s="211"/>
    </row>
    <row r="5269" spans="1:16" x14ac:dyDescent="0.25">
      <c r="A5269" s="189" t="s">
        <v>11716</v>
      </c>
      <c r="B5269" s="189" t="s">
        <v>11745</v>
      </c>
      <c r="C5269" s="189" t="s">
        <v>358</v>
      </c>
      <c r="D5269" t="s">
        <v>409</v>
      </c>
      <c r="E5269" t="s">
        <v>410</v>
      </c>
      <c r="F5269" t="s">
        <v>360</v>
      </c>
      <c r="H5269" s="211"/>
      <c r="I5269" s="211"/>
      <c r="J5269" s="211"/>
      <c r="K5269" s="211"/>
      <c r="L5269" s="211"/>
      <c r="M5269" s="211"/>
      <c r="N5269" s="211"/>
      <c r="O5269" s="211"/>
      <c r="P5269" s="211"/>
    </row>
    <row r="5270" spans="1:16" x14ac:dyDescent="0.25">
      <c r="A5270" s="189" t="s">
        <v>11716</v>
      </c>
      <c r="B5270" s="189" t="s">
        <v>11746</v>
      </c>
      <c r="C5270" s="189" t="s">
        <v>358</v>
      </c>
      <c r="D5270" t="s">
        <v>409</v>
      </c>
      <c r="E5270" t="s">
        <v>410</v>
      </c>
      <c r="F5270" t="s">
        <v>360</v>
      </c>
      <c r="H5270" s="211"/>
      <c r="I5270" s="211"/>
      <c r="J5270" s="211"/>
      <c r="K5270" s="211"/>
      <c r="L5270" s="211"/>
      <c r="M5270" s="211"/>
      <c r="N5270" s="211"/>
      <c r="O5270" s="211"/>
      <c r="P5270" s="211"/>
    </row>
    <row r="5271" spans="1:16" x14ac:dyDescent="0.25">
      <c r="A5271" s="189" t="s">
        <v>11716</v>
      </c>
      <c r="B5271" s="189" t="s">
        <v>11747</v>
      </c>
      <c r="C5271" s="189" t="s">
        <v>358</v>
      </c>
      <c r="D5271" t="s">
        <v>409</v>
      </c>
      <c r="E5271" t="s">
        <v>410</v>
      </c>
      <c r="F5271" t="s">
        <v>360</v>
      </c>
      <c r="H5271" s="211"/>
      <c r="I5271" s="211"/>
      <c r="J5271" s="211"/>
      <c r="K5271" s="211"/>
      <c r="L5271" s="211"/>
      <c r="M5271" s="211"/>
      <c r="N5271" s="211"/>
      <c r="O5271" s="211"/>
      <c r="P5271" s="211"/>
    </row>
    <row r="5272" spans="1:16" x14ac:dyDescent="0.25">
      <c r="A5272" s="189" t="s">
        <v>11716</v>
      </c>
      <c r="B5272" s="189" t="s">
        <v>11748</v>
      </c>
      <c r="C5272" s="189" t="s">
        <v>358</v>
      </c>
      <c r="D5272" t="s">
        <v>409</v>
      </c>
      <c r="E5272" t="s">
        <v>410</v>
      </c>
      <c r="F5272" t="s">
        <v>360</v>
      </c>
      <c r="H5272" s="211"/>
      <c r="I5272" s="211"/>
      <c r="J5272" s="211"/>
      <c r="K5272" s="211"/>
      <c r="L5272" s="211"/>
      <c r="M5272" s="211"/>
      <c r="N5272" s="211"/>
      <c r="O5272" s="211"/>
      <c r="P5272" s="211"/>
    </row>
    <row r="5273" spans="1:16" x14ac:dyDescent="0.25">
      <c r="A5273" s="189" t="s">
        <v>11716</v>
      </c>
      <c r="B5273" s="189" t="s">
        <v>11749</v>
      </c>
      <c r="C5273" s="189" t="s">
        <v>358</v>
      </c>
      <c r="D5273" t="s">
        <v>409</v>
      </c>
      <c r="E5273" t="s">
        <v>410</v>
      </c>
      <c r="F5273" t="s">
        <v>360</v>
      </c>
      <c r="H5273" s="211"/>
      <c r="I5273" s="211"/>
      <c r="J5273" s="211"/>
      <c r="K5273" s="211"/>
      <c r="L5273" s="211"/>
      <c r="M5273" s="211"/>
      <c r="N5273" s="211"/>
      <c r="O5273" s="211"/>
      <c r="P5273" s="211"/>
    </row>
    <row r="5274" spans="1:16" x14ac:dyDescent="0.25">
      <c r="A5274" s="189" t="s">
        <v>11716</v>
      </c>
      <c r="B5274" s="189" t="s">
        <v>11750</v>
      </c>
      <c r="C5274" s="189" t="s">
        <v>358</v>
      </c>
      <c r="D5274" t="s">
        <v>409</v>
      </c>
      <c r="E5274" t="s">
        <v>410</v>
      </c>
      <c r="F5274" t="s">
        <v>360</v>
      </c>
      <c r="H5274" s="211"/>
      <c r="I5274" s="211"/>
      <c r="J5274" s="211"/>
      <c r="K5274" s="211"/>
      <c r="L5274" s="211"/>
      <c r="M5274" s="211"/>
      <c r="N5274" s="211"/>
      <c r="O5274" s="211"/>
      <c r="P5274" s="211"/>
    </row>
    <row r="5275" spans="1:16" x14ac:dyDescent="0.25">
      <c r="A5275" s="189" t="s">
        <v>11716</v>
      </c>
      <c r="B5275" s="189" t="s">
        <v>11751</v>
      </c>
      <c r="C5275" s="189" t="s">
        <v>358</v>
      </c>
      <c r="D5275" t="s">
        <v>409</v>
      </c>
      <c r="E5275" t="s">
        <v>410</v>
      </c>
      <c r="F5275" t="s">
        <v>360</v>
      </c>
      <c r="H5275" s="211"/>
      <c r="I5275" s="211"/>
      <c r="J5275" s="211"/>
      <c r="K5275" s="211"/>
      <c r="L5275" s="211"/>
      <c r="M5275" s="211"/>
      <c r="N5275" s="211"/>
      <c r="O5275" s="211"/>
      <c r="P5275" s="211"/>
    </row>
    <row r="5276" spans="1:16" x14ac:dyDescent="0.25">
      <c r="A5276" s="189" t="s">
        <v>11716</v>
      </c>
      <c r="B5276" s="189" t="s">
        <v>11752</v>
      </c>
      <c r="C5276" s="189" t="s">
        <v>358</v>
      </c>
      <c r="D5276" t="s">
        <v>409</v>
      </c>
      <c r="E5276" t="s">
        <v>410</v>
      </c>
      <c r="F5276" t="s">
        <v>360</v>
      </c>
      <c r="H5276" s="211"/>
      <c r="I5276" s="211"/>
      <c r="J5276" s="211"/>
      <c r="K5276" s="211"/>
      <c r="L5276" s="211"/>
      <c r="M5276" s="211"/>
      <c r="N5276" s="211"/>
      <c r="O5276" s="211"/>
      <c r="P5276" s="211"/>
    </row>
    <row r="5277" spans="1:16" x14ac:dyDescent="0.25">
      <c r="A5277" s="189" t="s">
        <v>11716</v>
      </c>
      <c r="B5277" s="189" t="s">
        <v>11753</v>
      </c>
      <c r="C5277" s="189" t="s">
        <v>358</v>
      </c>
      <c r="D5277" t="s">
        <v>409</v>
      </c>
      <c r="E5277" t="s">
        <v>410</v>
      </c>
      <c r="F5277" t="s">
        <v>360</v>
      </c>
      <c r="H5277" s="211"/>
      <c r="I5277" s="211"/>
      <c r="J5277" s="211"/>
      <c r="K5277" s="211"/>
      <c r="L5277" s="211"/>
      <c r="M5277" s="211"/>
      <c r="N5277" s="211"/>
      <c r="O5277" s="211"/>
      <c r="P5277" s="211"/>
    </row>
    <row r="5278" spans="1:16" x14ac:dyDescent="0.25">
      <c r="A5278" s="189" t="s">
        <v>11716</v>
      </c>
      <c r="B5278" s="189" t="s">
        <v>11754</v>
      </c>
      <c r="C5278" s="189" t="s">
        <v>358</v>
      </c>
      <c r="D5278" t="s">
        <v>409</v>
      </c>
      <c r="E5278" t="s">
        <v>410</v>
      </c>
      <c r="F5278" t="s">
        <v>360</v>
      </c>
      <c r="H5278" s="211"/>
      <c r="I5278" s="211"/>
      <c r="J5278" s="211"/>
      <c r="K5278" s="211"/>
      <c r="L5278" s="211"/>
      <c r="M5278" s="211"/>
      <c r="N5278" s="211"/>
      <c r="O5278" s="211"/>
      <c r="P5278" s="211"/>
    </row>
    <row r="5279" spans="1:16" x14ac:dyDescent="0.25">
      <c r="A5279" s="189" t="s">
        <v>11716</v>
      </c>
      <c r="B5279" s="189" t="s">
        <v>11755</v>
      </c>
      <c r="C5279" s="189" t="s">
        <v>358</v>
      </c>
      <c r="D5279" t="s">
        <v>409</v>
      </c>
      <c r="E5279" t="s">
        <v>410</v>
      </c>
      <c r="F5279" t="s">
        <v>360</v>
      </c>
      <c r="H5279" s="211"/>
      <c r="I5279" s="211"/>
      <c r="J5279" s="211"/>
      <c r="K5279" s="211"/>
      <c r="L5279" s="211"/>
      <c r="M5279" s="211"/>
      <c r="N5279" s="211"/>
      <c r="O5279" s="211"/>
      <c r="P5279" s="211"/>
    </row>
    <row r="5280" spans="1:16" x14ac:dyDescent="0.25">
      <c r="A5280" s="189" t="s">
        <v>11716</v>
      </c>
      <c r="B5280" s="189" t="s">
        <v>11756</v>
      </c>
      <c r="C5280" s="189" t="s">
        <v>358</v>
      </c>
      <c r="D5280" t="s">
        <v>409</v>
      </c>
      <c r="E5280" t="s">
        <v>410</v>
      </c>
      <c r="F5280" t="s">
        <v>360</v>
      </c>
      <c r="H5280" s="211"/>
      <c r="I5280" s="211"/>
      <c r="J5280" s="211"/>
      <c r="K5280" s="211"/>
      <c r="L5280" s="211"/>
      <c r="M5280" s="211"/>
      <c r="N5280" s="211"/>
      <c r="O5280" s="211"/>
      <c r="P5280" s="211"/>
    </row>
    <row r="5281" spans="1:16" x14ac:dyDescent="0.25">
      <c r="A5281" s="189" t="s">
        <v>11716</v>
      </c>
      <c r="B5281" s="189" t="s">
        <v>11757</v>
      </c>
      <c r="C5281" s="189" t="s">
        <v>358</v>
      </c>
      <c r="D5281" t="s">
        <v>409</v>
      </c>
      <c r="E5281" t="s">
        <v>410</v>
      </c>
      <c r="F5281" t="s">
        <v>360</v>
      </c>
      <c r="H5281" s="211"/>
      <c r="I5281" s="211"/>
      <c r="J5281" s="211"/>
      <c r="K5281" s="211"/>
      <c r="L5281" s="211"/>
      <c r="M5281" s="211"/>
      <c r="N5281" s="211"/>
      <c r="O5281" s="211"/>
      <c r="P5281" s="211"/>
    </row>
    <row r="5282" spans="1:16" x14ac:dyDescent="0.25">
      <c r="A5282" s="189" t="s">
        <v>11716</v>
      </c>
      <c r="B5282" s="189" t="s">
        <v>11758</v>
      </c>
      <c r="C5282" s="189" t="s">
        <v>358</v>
      </c>
      <c r="D5282" t="s">
        <v>409</v>
      </c>
      <c r="E5282" t="s">
        <v>410</v>
      </c>
      <c r="F5282" t="s">
        <v>360</v>
      </c>
      <c r="H5282" s="211"/>
      <c r="I5282" s="211"/>
      <c r="J5282" s="211"/>
      <c r="K5282" s="211"/>
      <c r="L5282" s="211"/>
      <c r="M5282" s="211"/>
      <c r="N5282" s="211"/>
      <c r="O5282" s="211"/>
      <c r="P5282" s="211"/>
    </row>
    <row r="5283" spans="1:16" x14ac:dyDescent="0.25">
      <c r="A5283" s="189" t="s">
        <v>11716</v>
      </c>
      <c r="B5283" s="189" t="s">
        <v>11759</v>
      </c>
      <c r="C5283" s="189" t="s">
        <v>358</v>
      </c>
      <c r="D5283" t="s">
        <v>409</v>
      </c>
      <c r="E5283" t="s">
        <v>410</v>
      </c>
      <c r="F5283" t="s">
        <v>360</v>
      </c>
      <c r="H5283" s="211"/>
      <c r="I5283" s="211"/>
      <c r="J5283" s="211"/>
      <c r="K5283" s="211"/>
      <c r="L5283" s="211"/>
      <c r="M5283" s="211"/>
      <c r="N5283" s="211"/>
      <c r="O5283" s="211"/>
      <c r="P5283" s="211"/>
    </row>
    <row r="5284" spans="1:16" x14ac:dyDescent="0.25">
      <c r="A5284" s="189" t="s">
        <v>11716</v>
      </c>
      <c r="B5284" s="189" t="s">
        <v>11760</v>
      </c>
      <c r="C5284" s="189" t="s">
        <v>358</v>
      </c>
      <c r="D5284" t="s">
        <v>409</v>
      </c>
      <c r="E5284" t="s">
        <v>410</v>
      </c>
      <c r="F5284" t="s">
        <v>360</v>
      </c>
      <c r="H5284" s="211"/>
      <c r="I5284" s="211"/>
      <c r="J5284" s="211"/>
      <c r="K5284" s="211"/>
      <c r="L5284" s="211"/>
      <c r="M5284" s="211"/>
      <c r="N5284" s="211"/>
      <c r="O5284" s="211"/>
      <c r="P5284" s="211"/>
    </row>
    <row r="5285" spans="1:16" x14ac:dyDescent="0.25">
      <c r="A5285" s="189" t="s">
        <v>11716</v>
      </c>
      <c r="B5285" s="189" t="s">
        <v>11761</v>
      </c>
      <c r="C5285" s="189" t="s">
        <v>358</v>
      </c>
      <c r="D5285" t="s">
        <v>409</v>
      </c>
      <c r="E5285" t="s">
        <v>410</v>
      </c>
      <c r="F5285" t="s">
        <v>360</v>
      </c>
      <c r="H5285" s="211"/>
      <c r="I5285" s="211"/>
      <c r="J5285" s="211"/>
      <c r="K5285" s="211"/>
      <c r="L5285" s="211"/>
      <c r="M5285" s="211"/>
      <c r="N5285" s="211"/>
      <c r="O5285" s="211"/>
      <c r="P5285" s="211"/>
    </row>
    <row r="5286" spans="1:16" x14ac:dyDescent="0.25">
      <c r="A5286" s="189" t="s">
        <v>11716</v>
      </c>
      <c r="B5286" s="189" t="s">
        <v>11762</v>
      </c>
      <c r="C5286" s="189" t="s">
        <v>358</v>
      </c>
      <c r="D5286" t="s">
        <v>409</v>
      </c>
      <c r="E5286" t="s">
        <v>410</v>
      </c>
      <c r="F5286" t="s">
        <v>360</v>
      </c>
      <c r="H5286" s="211"/>
      <c r="I5286" s="211"/>
      <c r="J5286" s="211"/>
      <c r="K5286" s="211"/>
      <c r="L5286" s="211"/>
      <c r="M5286" s="211"/>
      <c r="N5286" s="211"/>
      <c r="O5286" s="211"/>
      <c r="P5286" s="211"/>
    </row>
    <row r="5287" spans="1:16" x14ac:dyDescent="0.25">
      <c r="A5287" s="189" t="s">
        <v>11716</v>
      </c>
      <c r="B5287" s="189" t="s">
        <v>11763</v>
      </c>
      <c r="C5287" s="189" t="s">
        <v>358</v>
      </c>
      <c r="D5287" t="s">
        <v>409</v>
      </c>
      <c r="E5287" t="s">
        <v>410</v>
      </c>
      <c r="F5287" t="s">
        <v>360</v>
      </c>
      <c r="H5287" s="211"/>
      <c r="I5287" s="211"/>
      <c r="J5287" s="211"/>
      <c r="K5287" s="211"/>
      <c r="L5287" s="211"/>
      <c r="M5287" s="211"/>
      <c r="N5287" s="211"/>
      <c r="O5287" s="211"/>
      <c r="P5287" s="211"/>
    </row>
    <row r="5288" spans="1:16" x14ac:dyDescent="0.25">
      <c r="A5288" s="189" t="s">
        <v>11716</v>
      </c>
      <c r="B5288" s="189" t="s">
        <v>11764</v>
      </c>
      <c r="C5288" s="189" t="s">
        <v>358</v>
      </c>
      <c r="D5288" t="s">
        <v>409</v>
      </c>
      <c r="E5288" t="s">
        <v>410</v>
      </c>
      <c r="F5288" t="s">
        <v>360</v>
      </c>
      <c r="H5288" s="211"/>
      <c r="I5288" s="211"/>
      <c r="J5288" s="211"/>
      <c r="K5288" s="211"/>
      <c r="L5288" s="211"/>
      <c r="M5288" s="211"/>
      <c r="N5288" s="211"/>
      <c r="O5288" s="211"/>
      <c r="P5288" s="211"/>
    </row>
    <row r="5289" spans="1:16" x14ac:dyDescent="0.25">
      <c r="A5289" s="189" t="s">
        <v>11716</v>
      </c>
      <c r="B5289" s="189" t="s">
        <v>11765</v>
      </c>
      <c r="C5289" s="189" t="s">
        <v>358</v>
      </c>
      <c r="D5289" t="s">
        <v>409</v>
      </c>
      <c r="E5289" t="s">
        <v>410</v>
      </c>
      <c r="F5289" t="s">
        <v>360</v>
      </c>
      <c r="H5289" s="211"/>
      <c r="I5289" s="211"/>
      <c r="J5289" s="211"/>
      <c r="K5289" s="211"/>
      <c r="L5289" s="211"/>
      <c r="M5289" s="211"/>
      <c r="N5289" s="211"/>
      <c r="O5289" s="211"/>
      <c r="P5289" s="211"/>
    </row>
    <row r="5290" spans="1:16" x14ac:dyDescent="0.25">
      <c r="A5290" s="189" t="s">
        <v>11716</v>
      </c>
      <c r="B5290" s="189" t="s">
        <v>11766</v>
      </c>
      <c r="C5290" s="189" t="s">
        <v>358</v>
      </c>
      <c r="D5290" t="s">
        <v>409</v>
      </c>
      <c r="E5290" t="s">
        <v>410</v>
      </c>
      <c r="F5290" t="s">
        <v>360</v>
      </c>
      <c r="H5290" s="211"/>
      <c r="I5290" s="211"/>
      <c r="J5290" s="211"/>
      <c r="K5290" s="211"/>
      <c r="L5290" s="211"/>
      <c r="M5290" s="211"/>
      <c r="N5290" s="211"/>
      <c r="O5290" s="211"/>
      <c r="P5290" s="211"/>
    </row>
    <row r="5291" spans="1:16" x14ac:dyDescent="0.25">
      <c r="A5291" s="189" t="s">
        <v>11716</v>
      </c>
      <c r="B5291" s="189" t="s">
        <v>11767</v>
      </c>
      <c r="C5291" s="189" t="s">
        <v>358</v>
      </c>
      <c r="D5291" t="s">
        <v>409</v>
      </c>
      <c r="E5291" t="s">
        <v>410</v>
      </c>
      <c r="F5291" t="s">
        <v>360</v>
      </c>
      <c r="H5291" s="211"/>
      <c r="I5291" s="211"/>
      <c r="J5291" s="211"/>
      <c r="K5291" s="211"/>
      <c r="L5291" s="211"/>
      <c r="M5291" s="211"/>
      <c r="N5291" s="211"/>
      <c r="O5291" s="211"/>
      <c r="P5291" s="211"/>
    </row>
    <row r="5292" spans="1:16" x14ac:dyDescent="0.25">
      <c r="A5292" s="189" t="s">
        <v>11716</v>
      </c>
      <c r="B5292" s="189" t="s">
        <v>11768</v>
      </c>
      <c r="C5292" s="189" t="s">
        <v>358</v>
      </c>
      <c r="D5292" t="s">
        <v>409</v>
      </c>
      <c r="E5292" t="s">
        <v>410</v>
      </c>
      <c r="F5292" t="s">
        <v>360</v>
      </c>
      <c r="H5292" s="211"/>
      <c r="I5292" s="211"/>
      <c r="J5292" s="211"/>
      <c r="K5292" s="211"/>
      <c r="L5292" s="211"/>
      <c r="M5292" s="211"/>
      <c r="N5292" s="211"/>
      <c r="O5292" s="211"/>
      <c r="P5292" s="211"/>
    </row>
    <row r="5293" spans="1:16" x14ac:dyDescent="0.25">
      <c r="A5293" s="189" t="s">
        <v>11716</v>
      </c>
      <c r="B5293" s="189" t="s">
        <v>11769</v>
      </c>
      <c r="C5293" s="189" t="s">
        <v>358</v>
      </c>
      <c r="D5293" t="s">
        <v>409</v>
      </c>
      <c r="E5293" t="s">
        <v>410</v>
      </c>
      <c r="F5293" t="s">
        <v>360</v>
      </c>
      <c r="H5293" s="211"/>
      <c r="I5293" s="211"/>
      <c r="J5293" s="211"/>
      <c r="K5293" s="211"/>
      <c r="L5293" s="211"/>
      <c r="M5293" s="211"/>
      <c r="N5293" s="211"/>
      <c r="O5293" s="211"/>
      <c r="P5293" s="211"/>
    </row>
    <row r="5294" spans="1:16" x14ac:dyDescent="0.25">
      <c r="A5294" s="189" t="s">
        <v>11716</v>
      </c>
      <c r="B5294" s="189" t="s">
        <v>11770</v>
      </c>
      <c r="C5294" s="189" t="s">
        <v>358</v>
      </c>
      <c r="D5294" t="s">
        <v>409</v>
      </c>
      <c r="E5294" t="s">
        <v>410</v>
      </c>
      <c r="F5294" t="s">
        <v>360</v>
      </c>
      <c r="H5294" s="211"/>
      <c r="I5294" s="211"/>
      <c r="J5294" s="211"/>
      <c r="K5294" s="211"/>
      <c r="L5294" s="211"/>
      <c r="M5294" s="211"/>
      <c r="N5294" s="211"/>
      <c r="O5294" s="211"/>
      <c r="P5294" s="211"/>
    </row>
    <row r="5295" spans="1:16" x14ac:dyDescent="0.25">
      <c r="A5295" s="189" t="s">
        <v>11716</v>
      </c>
      <c r="B5295" s="189" t="s">
        <v>11771</v>
      </c>
      <c r="C5295" s="189" t="s">
        <v>358</v>
      </c>
      <c r="D5295" t="s">
        <v>409</v>
      </c>
      <c r="E5295" t="s">
        <v>410</v>
      </c>
      <c r="F5295" t="s">
        <v>360</v>
      </c>
      <c r="H5295" s="211"/>
      <c r="I5295" s="211"/>
      <c r="J5295" s="211"/>
      <c r="K5295" s="211"/>
      <c r="L5295" s="211"/>
      <c r="M5295" s="211"/>
      <c r="N5295" s="211"/>
      <c r="O5295" s="211"/>
      <c r="P5295" s="211"/>
    </row>
    <row r="5296" spans="1:16" x14ac:dyDescent="0.25">
      <c r="A5296" s="189" t="s">
        <v>11716</v>
      </c>
      <c r="B5296" s="189" t="s">
        <v>11772</v>
      </c>
      <c r="C5296" s="189" t="s">
        <v>358</v>
      </c>
      <c r="D5296" t="s">
        <v>409</v>
      </c>
      <c r="E5296" t="s">
        <v>410</v>
      </c>
      <c r="F5296" t="s">
        <v>360</v>
      </c>
      <c r="H5296" s="211"/>
      <c r="I5296" s="211"/>
      <c r="J5296" s="211"/>
      <c r="K5296" s="211"/>
      <c r="L5296" s="211"/>
      <c r="M5296" s="211"/>
      <c r="N5296" s="211"/>
      <c r="O5296" s="211"/>
      <c r="P5296" s="211"/>
    </row>
    <row r="5297" spans="1:16" x14ac:dyDescent="0.25">
      <c r="A5297" s="189" t="s">
        <v>11716</v>
      </c>
      <c r="B5297" s="189" t="s">
        <v>11773</v>
      </c>
      <c r="C5297" s="189" t="s">
        <v>358</v>
      </c>
      <c r="D5297" t="s">
        <v>409</v>
      </c>
      <c r="E5297" t="s">
        <v>410</v>
      </c>
      <c r="F5297" t="s">
        <v>360</v>
      </c>
      <c r="H5297" s="211"/>
      <c r="I5297" s="211"/>
      <c r="J5297" s="211"/>
      <c r="K5297" s="211"/>
      <c r="L5297" s="211"/>
      <c r="M5297" s="211"/>
      <c r="N5297" s="211"/>
      <c r="O5297" s="211"/>
      <c r="P5297" s="211"/>
    </row>
    <row r="5298" spans="1:16" x14ac:dyDescent="0.25">
      <c r="A5298" s="189" t="s">
        <v>11716</v>
      </c>
      <c r="B5298" s="189" t="s">
        <v>11774</v>
      </c>
      <c r="C5298" s="189" t="s">
        <v>358</v>
      </c>
      <c r="D5298" t="s">
        <v>409</v>
      </c>
      <c r="E5298" t="s">
        <v>410</v>
      </c>
      <c r="F5298" t="s">
        <v>360</v>
      </c>
      <c r="H5298" s="211"/>
      <c r="I5298" s="211"/>
      <c r="J5298" s="211"/>
      <c r="K5298" s="211"/>
      <c r="L5298" s="211"/>
      <c r="M5298" s="211"/>
      <c r="N5298" s="211"/>
      <c r="O5298" s="211"/>
      <c r="P5298" s="211"/>
    </row>
    <row r="5299" spans="1:16" x14ac:dyDescent="0.25">
      <c r="A5299" s="189" t="s">
        <v>11716</v>
      </c>
      <c r="B5299" s="189" t="s">
        <v>11775</v>
      </c>
      <c r="C5299" s="189" t="s">
        <v>358</v>
      </c>
      <c r="D5299" t="s">
        <v>409</v>
      </c>
      <c r="E5299" t="s">
        <v>410</v>
      </c>
      <c r="F5299" t="s">
        <v>360</v>
      </c>
      <c r="H5299" s="211"/>
      <c r="I5299" s="211"/>
      <c r="J5299" s="211"/>
      <c r="K5299" s="211"/>
      <c r="L5299" s="211"/>
      <c r="M5299" s="211"/>
      <c r="N5299" s="211"/>
      <c r="O5299" s="211"/>
      <c r="P5299" s="211"/>
    </row>
    <row r="5300" spans="1:16" x14ac:dyDescent="0.25">
      <c r="A5300" s="189" t="s">
        <v>11716</v>
      </c>
      <c r="B5300" s="189" t="s">
        <v>11776</v>
      </c>
      <c r="C5300" s="189" t="s">
        <v>358</v>
      </c>
      <c r="D5300" t="s">
        <v>409</v>
      </c>
      <c r="E5300" t="s">
        <v>410</v>
      </c>
      <c r="F5300" t="s">
        <v>360</v>
      </c>
      <c r="H5300" s="211"/>
      <c r="I5300" s="211"/>
      <c r="J5300" s="211"/>
      <c r="K5300" s="211"/>
      <c r="L5300" s="211"/>
      <c r="M5300" s="211"/>
      <c r="N5300" s="211"/>
      <c r="O5300" s="211"/>
      <c r="P5300" s="211"/>
    </row>
    <row r="5301" spans="1:16" x14ac:dyDescent="0.25">
      <c r="A5301" s="189" t="s">
        <v>11716</v>
      </c>
      <c r="B5301" s="189" t="s">
        <v>11777</v>
      </c>
      <c r="C5301" s="189" t="s">
        <v>358</v>
      </c>
      <c r="D5301" t="s">
        <v>409</v>
      </c>
      <c r="E5301" t="s">
        <v>410</v>
      </c>
      <c r="F5301" t="s">
        <v>360</v>
      </c>
      <c r="H5301" s="211"/>
      <c r="I5301" s="211"/>
      <c r="J5301" s="211"/>
      <c r="K5301" s="211"/>
      <c r="L5301" s="211"/>
      <c r="M5301" s="211"/>
      <c r="N5301" s="211"/>
      <c r="O5301" s="211"/>
      <c r="P5301" s="211"/>
    </row>
    <row r="5302" spans="1:16" x14ac:dyDescent="0.25">
      <c r="A5302" s="189" t="s">
        <v>11716</v>
      </c>
      <c r="B5302" s="189" t="s">
        <v>11778</v>
      </c>
      <c r="C5302" s="189" t="s">
        <v>358</v>
      </c>
      <c r="D5302" t="s">
        <v>409</v>
      </c>
      <c r="E5302" t="s">
        <v>410</v>
      </c>
      <c r="F5302" t="s">
        <v>360</v>
      </c>
      <c r="H5302" s="211"/>
      <c r="I5302" s="211"/>
      <c r="J5302" s="211"/>
      <c r="K5302" s="211"/>
      <c r="L5302" s="211"/>
      <c r="M5302" s="211"/>
      <c r="N5302" s="211"/>
      <c r="O5302" s="211"/>
      <c r="P5302" s="211"/>
    </row>
    <row r="5303" spans="1:16" x14ac:dyDescent="0.25">
      <c r="A5303" s="189" t="s">
        <v>11716</v>
      </c>
      <c r="B5303" s="189" t="s">
        <v>11779</v>
      </c>
      <c r="C5303" s="189" t="s">
        <v>358</v>
      </c>
      <c r="D5303" t="s">
        <v>409</v>
      </c>
      <c r="E5303" t="s">
        <v>410</v>
      </c>
      <c r="F5303" t="s">
        <v>360</v>
      </c>
      <c r="H5303" s="211"/>
      <c r="I5303" s="211"/>
      <c r="J5303" s="211"/>
      <c r="K5303" s="211"/>
      <c r="L5303" s="211"/>
      <c r="M5303" s="211"/>
      <c r="N5303" s="211"/>
      <c r="O5303" s="211"/>
      <c r="P5303" s="211"/>
    </row>
    <row r="5304" spans="1:16" x14ac:dyDescent="0.25">
      <c r="A5304" s="189" t="s">
        <v>11716</v>
      </c>
      <c r="B5304" s="189" t="s">
        <v>11780</v>
      </c>
      <c r="C5304" s="189" t="s">
        <v>358</v>
      </c>
      <c r="D5304" t="s">
        <v>409</v>
      </c>
      <c r="E5304" t="s">
        <v>410</v>
      </c>
      <c r="F5304" t="s">
        <v>360</v>
      </c>
      <c r="H5304" s="211"/>
      <c r="I5304" s="211"/>
      <c r="J5304" s="211"/>
      <c r="K5304" s="211"/>
      <c r="L5304" s="211"/>
      <c r="M5304" s="211"/>
      <c r="N5304" s="211"/>
      <c r="O5304" s="211"/>
      <c r="P5304" s="211"/>
    </row>
    <row r="5305" spans="1:16" x14ac:dyDescent="0.25">
      <c r="A5305" s="189" t="s">
        <v>11716</v>
      </c>
      <c r="B5305" s="189" t="s">
        <v>11781</v>
      </c>
      <c r="C5305" s="189" t="s">
        <v>358</v>
      </c>
      <c r="D5305" t="s">
        <v>409</v>
      </c>
      <c r="E5305" t="s">
        <v>410</v>
      </c>
      <c r="F5305" t="s">
        <v>360</v>
      </c>
      <c r="H5305" s="211"/>
      <c r="I5305" s="211"/>
      <c r="J5305" s="211"/>
      <c r="K5305" s="211"/>
      <c r="L5305" s="211"/>
      <c r="M5305" s="211"/>
      <c r="N5305" s="211"/>
      <c r="O5305" s="211"/>
      <c r="P5305" s="211"/>
    </row>
    <row r="5306" spans="1:16" x14ac:dyDescent="0.25">
      <c r="A5306" s="189" t="s">
        <v>11716</v>
      </c>
      <c r="B5306" s="189" t="s">
        <v>11782</v>
      </c>
      <c r="C5306" s="189" t="s">
        <v>358</v>
      </c>
      <c r="D5306" t="s">
        <v>409</v>
      </c>
      <c r="E5306" t="s">
        <v>410</v>
      </c>
      <c r="F5306" t="s">
        <v>360</v>
      </c>
      <c r="H5306" s="211"/>
      <c r="I5306" s="211"/>
      <c r="J5306" s="211"/>
      <c r="K5306" s="211"/>
      <c r="L5306" s="211"/>
      <c r="M5306" s="211"/>
      <c r="N5306" s="211"/>
      <c r="O5306" s="211"/>
      <c r="P5306" s="211"/>
    </row>
    <row r="5307" spans="1:16" x14ac:dyDescent="0.25">
      <c r="A5307" s="189" t="s">
        <v>11716</v>
      </c>
      <c r="B5307" s="189" t="s">
        <v>11783</v>
      </c>
      <c r="C5307" s="189" t="s">
        <v>358</v>
      </c>
      <c r="D5307" t="s">
        <v>409</v>
      </c>
      <c r="E5307" t="s">
        <v>410</v>
      </c>
      <c r="F5307" t="s">
        <v>360</v>
      </c>
      <c r="H5307" s="211"/>
      <c r="I5307" s="211"/>
      <c r="J5307" s="211"/>
      <c r="K5307" s="211"/>
      <c r="L5307" s="211"/>
      <c r="M5307" s="211"/>
      <c r="N5307" s="211"/>
      <c r="O5307" s="211"/>
      <c r="P5307" s="211"/>
    </row>
    <row r="5308" spans="1:16" x14ac:dyDescent="0.25">
      <c r="A5308" s="189" t="s">
        <v>11716</v>
      </c>
      <c r="B5308" s="189" t="s">
        <v>11784</v>
      </c>
      <c r="C5308" s="189" t="s">
        <v>358</v>
      </c>
      <c r="D5308" t="s">
        <v>409</v>
      </c>
      <c r="E5308" t="s">
        <v>410</v>
      </c>
      <c r="F5308" t="s">
        <v>360</v>
      </c>
      <c r="H5308" s="211"/>
      <c r="I5308" s="211"/>
      <c r="J5308" s="211"/>
      <c r="K5308" s="211"/>
      <c r="L5308" s="211"/>
      <c r="M5308" s="211"/>
      <c r="N5308" s="211"/>
      <c r="O5308" s="211"/>
      <c r="P5308" s="211"/>
    </row>
    <row r="5309" spans="1:16" x14ac:dyDescent="0.25">
      <c r="A5309" s="189" t="s">
        <v>11716</v>
      </c>
      <c r="B5309" s="189" t="s">
        <v>11785</v>
      </c>
      <c r="C5309" s="189" t="s">
        <v>358</v>
      </c>
      <c r="D5309" t="s">
        <v>409</v>
      </c>
      <c r="E5309" t="s">
        <v>410</v>
      </c>
      <c r="F5309" t="s">
        <v>360</v>
      </c>
      <c r="H5309" s="211"/>
      <c r="I5309" s="211"/>
      <c r="J5309" s="211"/>
      <c r="K5309" s="211"/>
      <c r="L5309" s="211"/>
      <c r="M5309" s="211"/>
      <c r="N5309" s="211"/>
      <c r="O5309" s="211"/>
      <c r="P5309" s="211"/>
    </row>
    <row r="5310" spans="1:16" x14ac:dyDescent="0.25">
      <c r="A5310" s="189" t="s">
        <v>11716</v>
      </c>
      <c r="B5310" s="189" t="s">
        <v>11786</v>
      </c>
      <c r="C5310" s="189" t="s">
        <v>358</v>
      </c>
      <c r="D5310" t="s">
        <v>409</v>
      </c>
      <c r="E5310" t="s">
        <v>410</v>
      </c>
      <c r="F5310" t="s">
        <v>360</v>
      </c>
      <c r="H5310" s="211"/>
      <c r="I5310" s="211"/>
      <c r="J5310" s="211"/>
      <c r="K5310" s="211"/>
      <c r="L5310" s="211"/>
      <c r="M5310" s="211"/>
      <c r="N5310" s="211"/>
      <c r="O5310" s="211"/>
      <c r="P5310" s="211"/>
    </row>
    <row r="5311" spans="1:16" x14ac:dyDescent="0.25">
      <c r="A5311" s="189" t="s">
        <v>11716</v>
      </c>
      <c r="B5311" s="189" t="s">
        <v>11787</v>
      </c>
      <c r="C5311" s="189" t="s">
        <v>358</v>
      </c>
      <c r="D5311" t="s">
        <v>409</v>
      </c>
      <c r="E5311" t="s">
        <v>410</v>
      </c>
      <c r="F5311" t="s">
        <v>360</v>
      </c>
      <c r="H5311" s="211"/>
      <c r="I5311" s="211"/>
      <c r="J5311" s="211"/>
      <c r="K5311" s="211"/>
      <c r="L5311" s="211"/>
      <c r="M5311" s="211"/>
      <c r="N5311" s="211"/>
      <c r="O5311" s="211"/>
      <c r="P5311" s="211"/>
    </row>
    <row r="5312" spans="1:16" x14ac:dyDescent="0.25">
      <c r="A5312" s="189" t="s">
        <v>11716</v>
      </c>
      <c r="B5312" s="189" t="s">
        <v>11788</v>
      </c>
      <c r="C5312" s="189" t="s">
        <v>358</v>
      </c>
      <c r="D5312" t="s">
        <v>409</v>
      </c>
      <c r="E5312" t="s">
        <v>410</v>
      </c>
      <c r="F5312" t="s">
        <v>360</v>
      </c>
      <c r="H5312" s="211"/>
      <c r="I5312" s="211"/>
      <c r="J5312" s="211"/>
      <c r="K5312" s="211"/>
      <c r="L5312" s="211"/>
      <c r="M5312" s="211"/>
      <c r="N5312" s="211"/>
      <c r="O5312" s="211"/>
      <c r="P5312" s="211"/>
    </row>
    <row r="5313" spans="1:16" x14ac:dyDescent="0.25">
      <c r="A5313" s="189" t="s">
        <v>11716</v>
      </c>
      <c r="B5313" s="189" t="s">
        <v>11789</v>
      </c>
      <c r="C5313" s="189" t="s">
        <v>358</v>
      </c>
      <c r="D5313" t="s">
        <v>409</v>
      </c>
      <c r="E5313" t="s">
        <v>410</v>
      </c>
      <c r="F5313" t="s">
        <v>360</v>
      </c>
      <c r="H5313" s="211"/>
      <c r="I5313" s="211"/>
      <c r="J5313" s="211"/>
      <c r="K5313" s="211"/>
      <c r="L5313" s="211"/>
      <c r="M5313" s="211"/>
      <c r="N5313" s="211"/>
      <c r="O5313" s="211"/>
      <c r="P5313" s="211"/>
    </row>
    <row r="5314" spans="1:16" x14ac:dyDescent="0.25">
      <c r="A5314" s="189" t="s">
        <v>11716</v>
      </c>
      <c r="B5314" s="189" t="s">
        <v>11790</v>
      </c>
      <c r="C5314" s="189" t="s">
        <v>358</v>
      </c>
      <c r="D5314" t="s">
        <v>409</v>
      </c>
      <c r="E5314" t="s">
        <v>410</v>
      </c>
      <c r="F5314" t="s">
        <v>360</v>
      </c>
      <c r="H5314" s="211"/>
      <c r="I5314" s="211"/>
      <c r="J5314" s="211"/>
      <c r="K5314" s="211"/>
      <c r="L5314" s="211"/>
      <c r="M5314" s="211"/>
      <c r="N5314" s="211"/>
      <c r="O5314" s="211"/>
      <c r="P5314" s="211"/>
    </row>
    <row r="5315" spans="1:16" x14ac:dyDescent="0.25">
      <c r="A5315" s="189" t="s">
        <v>11716</v>
      </c>
      <c r="B5315" s="189" t="s">
        <v>11791</v>
      </c>
      <c r="C5315" s="189" t="s">
        <v>358</v>
      </c>
      <c r="D5315" t="s">
        <v>409</v>
      </c>
      <c r="E5315" t="s">
        <v>410</v>
      </c>
      <c r="F5315" t="s">
        <v>360</v>
      </c>
      <c r="H5315" s="211"/>
      <c r="I5315" s="211"/>
      <c r="J5315" s="211"/>
      <c r="K5315" s="211"/>
      <c r="L5315" s="211"/>
      <c r="M5315" s="211"/>
      <c r="N5315" s="211"/>
      <c r="O5315" s="211"/>
      <c r="P5315" s="211"/>
    </row>
    <row r="5316" spans="1:16" x14ac:dyDescent="0.25">
      <c r="A5316" s="189" t="s">
        <v>11716</v>
      </c>
      <c r="B5316" s="189" t="s">
        <v>11792</v>
      </c>
      <c r="C5316" s="189" t="s">
        <v>358</v>
      </c>
      <c r="D5316" t="s">
        <v>409</v>
      </c>
      <c r="E5316" t="s">
        <v>410</v>
      </c>
      <c r="F5316" t="s">
        <v>360</v>
      </c>
      <c r="H5316" s="211"/>
      <c r="I5316" s="211"/>
      <c r="J5316" s="211"/>
      <c r="K5316" s="211"/>
      <c r="L5316" s="211"/>
      <c r="M5316" s="211"/>
      <c r="N5316" s="211"/>
      <c r="O5316" s="211"/>
      <c r="P5316" s="211"/>
    </row>
    <row r="5317" spans="1:16" x14ac:dyDescent="0.25">
      <c r="A5317" s="189" t="s">
        <v>11716</v>
      </c>
      <c r="B5317" s="189" t="s">
        <v>11793</v>
      </c>
      <c r="C5317" s="189" t="s">
        <v>358</v>
      </c>
      <c r="D5317" t="s">
        <v>409</v>
      </c>
      <c r="E5317" t="s">
        <v>410</v>
      </c>
      <c r="F5317" t="s">
        <v>360</v>
      </c>
      <c r="H5317" s="211"/>
      <c r="I5317" s="211"/>
      <c r="J5317" s="211"/>
      <c r="K5317" s="211"/>
      <c r="L5317" s="211"/>
      <c r="M5317" s="211"/>
      <c r="N5317" s="211"/>
      <c r="O5317" s="211"/>
      <c r="P5317" s="211"/>
    </row>
    <row r="5318" spans="1:16" x14ac:dyDescent="0.25">
      <c r="A5318" s="189" t="s">
        <v>11716</v>
      </c>
      <c r="B5318" s="189" t="s">
        <v>11794</v>
      </c>
      <c r="C5318" s="189" t="s">
        <v>358</v>
      </c>
      <c r="D5318" t="s">
        <v>409</v>
      </c>
      <c r="E5318" t="s">
        <v>410</v>
      </c>
      <c r="F5318" t="s">
        <v>360</v>
      </c>
      <c r="H5318" s="211"/>
      <c r="I5318" s="211"/>
      <c r="J5318" s="211"/>
      <c r="K5318" s="211"/>
      <c r="L5318" s="211"/>
      <c r="M5318" s="211"/>
      <c r="N5318" s="211"/>
      <c r="O5318" s="211"/>
      <c r="P5318" s="211"/>
    </row>
    <row r="5319" spans="1:16" x14ac:dyDescent="0.25">
      <c r="A5319" s="189" t="s">
        <v>11716</v>
      </c>
      <c r="B5319" s="189" t="s">
        <v>11795</v>
      </c>
      <c r="C5319" s="189" t="s">
        <v>358</v>
      </c>
      <c r="D5319" t="s">
        <v>409</v>
      </c>
      <c r="E5319" t="s">
        <v>410</v>
      </c>
      <c r="F5319" t="s">
        <v>360</v>
      </c>
      <c r="H5319" s="211"/>
      <c r="I5319" s="211"/>
      <c r="J5319" s="211"/>
      <c r="K5319" s="211"/>
      <c r="L5319" s="211"/>
      <c r="M5319" s="211"/>
      <c r="N5319" s="211"/>
      <c r="O5319" s="211"/>
      <c r="P5319" s="211"/>
    </row>
    <row r="5320" spans="1:16" x14ac:dyDescent="0.25">
      <c r="A5320" s="189" t="s">
        <v>11716</v>
      </c>
      <c r="B5320" s="189" t="s">
        <v>11796</v>
      </c>
      <c r="C5320" s="189" t="s">
        <v>358</v>
      </c>
      <c r="D5320" t="s">
        <v>409</v>
      </c>
      <c r="E5320" t="s">
        <v>410</v>
      </c>
      <c r="F5320" t="s">
        <v>360</v>
      </c>
      <c r="H5320" s="211"/>
      <c r="I5320" s="211"/>
      <c r="J5320" s="211"/>
      <c r="K5320" s="211"/>
      <c r="L5320" s="211"/>
      <c r="M5320" s="211"/>
      <c r="N5320" s="211"/>
      <c r="O5320" s="211"/>
      <c r="P5320" s="211"/>
    </row>
    <row r="5321" spans="1:16" x14ac:dyDescent="0.25">
      <c r="A5321" s="189" t="s">
        <v>11716</v>
      </c>
      <c r="B5321" s="189" t="s">
        <v>11797</v>
      </c>
      <c r="C5321" s="189" t="s">
        <v>358</v>
      </c>
      <c r="D5321" t="s">
        <v>409</v>
      </c>
      <c r="E5321" t="s">
        <v>410</v>
      </c>
      <c r="F5321" t="s">
        <v>360</v>
      </c>
      <c r="H5321" s="211"/>
      <c r="I5321" s="211"/>
      <c r="J5321" s="211"/>
      <c r="K5321" s="211"/>
      <c r="L5321" s="211"/>
      <c r="M5321" s="211"/>
      <c r="N5321" s="211"/>
      <c r="O5321" s="211"/>
      <c r="P5321" s="211"/>
    </row>
    <row r="5322" spans="1:16" x14ac:dyDescent="0.25">
      <c r="A5322" s="189" t="s">
        <v>11716</v>
      </c>
      <c r="B5322" s="189" t="s">
        <v>11798</v>
      </c>
      <c r="C5322" s="189" t="s">
        <v>358</v>
      </c>
      <c r="D5322" t="s">
        <v>409</v>
      </c>
      <c r="E5322" t="s">
        <v>410</v>
      </c>
      <c r="F5322" t="s">
        <v>360</v>
      </c>
      <c r="H5322" s="211"/>
      <c r="I5322" s="211"/>
      <c r="J5322" s="211"/>
      <c r="K5322" s="211"/>
      <c r="L5322" s="211"/>
      <c r="M5322" s="211"/>
      <c r="N5322" s="211"/>
      <c r="O5322" s="211"/>
      <c r="P5322" s="211"/>
    </row>
    <row r="5323" spans="1:16" x14ac:dyDescent="0.25">
      <c r="A5323" s="189" t="s">
        <v>11716</v>
      </c>
      <c r="B5323" s="189" t="s">
        <v>11799</v>
      </c>
      <c r="C5323" s="189" t="s">
        <v>358</v>
      </c>
      <c r="D5323" t="s">
        <v>409</v>
      </c>
      <c r="E5323" t="s">
        <v>410</v>
      </c>
      <c r="F5323" t="s">
        <v>360</v>
      </c>
      <c r="H5323" s="211"/>
      <c r="I5323" s="211"/>
      <c r="J5323" s="211"/>
      <c r="K5323" s="211"/>
      <c r="L5323" s="211"/>
      <c r="M5323" s="211"/>
      <c r="N5323" s="211"/>
      <c r="O5323" s="211"/>
      <c r="P5323" s="211"/>
    </row>
    <row r="5324" spans="1:16" x14ac:dyDescent="0.25">
      <c r="A5324" s="189" t="s">
        <v>11716</v>
      </c>
      <c r="B5324" s="189" t="s">
        <v>11800</v>
      </c>
      <c r="C5324" s="189" t="s">
        <v>358</v>
      </c>
      <c r="D5324" t="s">
        <v>409</v>
      </c>
      <c r="E5324" t="s">
        <v>410</v>
      </c>
      <c r="F5324" t="s">
        <v>360</v>
      </c>
      <c r="H5324" s="211"/>
      <c r="I5324" s="211"/>
      <c r="J5324" s="211"/>
      <c r="K5324" s="211"/>
      <c r="L5324" s="211"/>
      <c r="M5324" s="211"/>
      <c r="N5324" s="211"/>
      <c r="O5324" s="211"/>
      <c r="P5324" s="211"/>
    </row>
    <row r="5325" spans="1:16" x14ac:dyDescent="0.25">
      <c r="A5325" s="189" t="s">
        <v>11801</v>
      </c>
      <c r="B5325" s="189" t="s">
        <v>11802</v>
      </c>
      <c r="C5325" s="189" t="s">
        <v>358</v>
      </c>
      <c r="D5325" t="s">
        <v>5681</v>
      </c>
      <c r="E5325" t="s">
        <v>5682</v>
      </c>
      <c r="F5325" t="s">
        <v>360</v>
      </c>
      <c r="H5325" s="211"/>
      <c r="I5325" s="211"/>
      <c r="J5325" s="211"/>
      <c r="K5325" s="211"/>
      <c r="L5325" s="211"/>
      <c r="M5325" s="211"/>
      <c r="N5325" s="211"/>
      <c r="O5325" s="211"/>
      <c r="P5325" s="211"/>
    </row>
    <row r="5326" spans="1:16" x14ac:dyDescent="0.25">
      <c r="A5326" s="189" t="s">
        <v>11801</v>
      </c>
      <c r="B5326" s="189" t="s">
        <v>11803</v>
      </c>
      <c r="C5326" s="189" t="s">
        <v>358</v>
      </c>
      <c r="D5326" t="s">
        <v>5681</v>
      </c>
      <c r="E5326" t="s">
        <v>5682</v>
      </c>
      <c r="F5326" t="s">
        <v>360</v>
      </c>
      <c r="H5326" s="211"/>
      <c r="I5326" s="211"/>
      <c r="J5326" s="211"/>
      <c r="K5326" s="211"/>
      <c r="L5326" s="211"/>
      <c r="M5326" s="211"/>
      <c r="N5326" s="211"/>
      <c r="O5326" s="211"/>
      <c r="P5326" s="211"/>
    </row>
    <row r="5327" spans="1:16" x14ac:dyDescent="0.25">
      <c r="A5327" s="189" t="s">
        <v>11801</v>
      </c>
      <c r="B5327" s="189" t="s">
        <v>11804</v>
      </c>
      <c r="C5327" s="189" t="s">
        <v>358</v>
      </c>
      <c r="D5327" t="s">
        <v>5681</v>
      </c>
      <c r="E5327" t="s">
        <v>5682</v>
      </c>
      <c r="F5327" t="s">
        <v>360</v>
      </c>
      <c r="H5327" s="211"/>
      <c r="I5327" s="211"/>
      <c r="J5327" s="211"/>
      <c r="K5327" s="211"/>
      <c r="L5327" s="211"/>
      <c r="M5327" s="211"/>
      <c r="N5327" s="211"/>
      <c r="O5327" s="211"/>
      <c r="P5327" s="211"/>
    </row>
    <row r="5328" spans="1:16" x14ac:dyDescent="0.25">
      <c r="A5328" s="189" t="s">
        <v>11801</v>
      </c>
      <c r="B5328" s="189" t="s">
        <v>11805</v>
      </c>
      <c r="C5328" s="189" t="s">
        <v>358</v>
      </c>
      <c r="D5328" t="s">
        <v>5681</v>
      </c>
      <c r="E5328" t="s">
        <v>5682</v>
      </c>
      <c r="F5328" t="s">
        <v>360</v>
      </c>
      <c r="H5328" s="211"/>
      <c r="I5328" s="211"/>
      <c r="J5328" s="211"/>
      <c r="K5328" s="211"/>
      <c r="L5328" s="211"/>
      <c r="M5328" s="211"/>
      <c r="N5328" s="211"/>
      <c r="O5328" s="211"/>
      <c r="P5328" s="211"/>
    </row>
    <row r="5329" spans="1:16" x14ac:dyDescent="0.25">
      <c r="A5329" s="189" t="s">
        <v>11801</v>
      </c>
      <c r="B5329" s="189" t="s">
        <v>11806</v>
      </c>
      <c r="C5329" s="189" t="s">
        <v>358</v>
      </c>
      <c r="D5329" t="s">
        <v>5681</v>
      </c>
      <c r="E5329" t="s">
        <v>5682</v>
      </c>
      <c r="F5329" t="s">
        <v>360</v>
      </c>
      <c r="H5329" s="211"/>
      <c r="I5329" s="211"/>
      <c r="J5329" s="211"/>
      <c r="K5329" s="211"/>
      <c r="L5329" s="211"/>
      <c r="M5329" s="211"/>
      <c r="N5329" s="211"/>
      <c r="O5329" s="211"/>
      <c r="P5329" s="211"/>
    </row>
    <row r="5330" spans="1:16" x14ac:dyDescent="0.25">
      <c r="A5330" s="189" t="s">
        <v>11801</v>
      </c>
      <c r="B5330" s="189" t="s">
        <v>11807</v>
      </c>
      <c r="C5330" s="189" t="s">
        <v>358</v>
      </c>
      <c r="D5330" t="s">
        <v>5681</v>
      </c>
      <c r="E5330" t="s">
        <v>5682</v>
      </c>
      <c r="F5330" t="s">
        <v>360</v>
      </c>
      <c r="H5330" s="211"/>
      <c r="I5330" s="211"/>
      <c r="J5330" s="211"/>
      <c r="K5330" s="211"/>
      <c r="L5330" s="211"/>
      <c r="M5330" s="211"/>
      <c r="N5330" s="211"/>
      <c r="O5330" s="211"/>
      <c r="P5330" s="211"/>
    </row>
    <row r="5331" spans="1:16" x14ac:dyDescent="0.25">
      <c r="A5331" s="189" t="s">
        <v>11801</v>
      </c>
      <c r="B5331" s="189" t="s">
        <v>11808</v>
      </c>
      <c r="C5331" s="189" t="s">
        <v>358</v>
      </c>
      <c r="D5331" t="s">
        <v>5681</v>
      </c>
      <c r="E5331" t="s">
        <v>5682</v>
      </c>
      <c r="F5331" t="s">
        <v>360</v>
      </c>
      <c r="H5331" s="211"/>
      <c r="I5331" s="211"/>
      <c r="J5331" s="211"/>
      <c r="K5331" s="211"/>
      <c r="L5331" s="211"/>
      <c r="M5331" s="211"/>
      <c r="N5331" s="211"/>
      <c r="O5331" s="211"/>
      <c r="P5331" s="211"/>
    </row>
    <row r="5332" spans="1:16" x14ac:dyDescent="0.25">
      <c r="A5332" s="189" t="s">
        <v>11801</v>
      </c>
      <c r="B5332" s="189" t="s">
        <v>11809</v>
      </c>
      <c r="C5332" s="189" t="s">
        <v>358</v>
      </c>
      <c r="D5332" t="s">
        <v>5681</v>
      </c>
      <c r="E5332" t="s">
        <v>5682</v>
      </c>
      <c r="F5332" t="s">
        <v>360</v>
      </c>
      <c r="H5332" s="211"/>
      <c r="I5332" s="211"/>
      <c r="J5332" s="211"/>
      <c r="K5332" s="211"/>
      <c r="L5332" s="211"/>
      <c r="M5332" s="211"/>
      <c r="N5332" s="211"/>
      <c r="O5332" s="211"/>
      <c r="P5332" s="211"/>
    </row>
    <row r="5333" spans="1:16" x14ac:dyDescent="0.25">
      <c r="A5333" s="189" t="s">
        <v>11801</v>
      </c>
      <c r="B5333" s="189" t="s">
        <v>11810</v>
      </c>
      <c r="C5333" s="189" t="s">
        <v>358</v>
      </c>
      <c r="D5333" t="s">
        <v>5681</v>
      </c>
      <c r="E5333" t="s">
        <v>5682</v>
      </c>
      <c r="F5333" t="s">
        <v>360</v>
      </c>
      <c r="H5333" s="211"/>
      <c r="I5333" s="211"/>
      <c r="J5333" s="211"/>
      <c r="K5333" s="211"/>
      <c r="L5333" s="211"/>
      <c r="M5333" s="211"/>
      <c r="N5333" s="211"/>
      <c r="O5333" s="211"/>
      <c r="P5333" s="211"/>
    </row>
    <row r="5334" spans="1:16" x14ac:dyDescent="0.25">
      <c r="A5334" s="189" t="s">
        <v>11801</v>
      </c>
      <c r="B5334" s="189" t="s">
        <v>11811</v>
      </c>
      <c r="C5334" s="189" t="s">
        <v>358</v>
      </c>
      <c r="D5334" t="s">
        <v>5681</v>
      </c>
      <c r="E5334" t="s">
        <v>5682</v>
      </c>
      <c r="F5334" t="s">
        <v>360</v>
      </c>
      <c r="H5334" s="211"/>
      <c r="I5334" s="211"/>
      <c r="J5334" s="211"/>
      <c r="K5334" s="211"/>
      <c r="L5334" s="211"/>
      <c r="M5334" s="211"/>
      <c r="N5334" s="211"/>
      <c r="O5334" s="211"/>
      <c r="P5334" s="211"/>
    </row>
    <row r="5335" spans="1:16" x14ac:dyDescent="0.25">
      <c r="A5335" s="189" t="s">
        <v>11801</v>
      </c>
      <c r="B5335" s="189" t="s">
        <v>11812</v>
      </c>
      <c r="C5335" s="189" t="s">
        <v>358</v>
      </c>
      <c r="D5335" t="s">
        <v>5681</v>
      </c>
      <c r="E5335" t="s">
        <v>5682</v>
      </c>
      <c r="F5335" t="s">
        <v>360</v>
      </c>
      <c r="H5335" s="211"/>
      <c r="I5335" s="211"/>
      <c r="J5335" s="211"/>
      <c r="K5335" s="211"/>
      <c r="L5335" s="211"/>
      <c r="M5335" s="211"/>
      <c r="N5335" s="211"/>
      <c r="O5335" s="211"/>
      <c r="P5335" s="211"/>
    </row>
    <row r="5336" spans="1:16" x14ac:dyDescent="0.25">
      <c r="A5336" s="189" t="s">
        <v>11801</v>
      </c>
      <c r="B5336" s="189" t="s">
        <v>11813</v>
      </c>
      <c r="C5336" s="189" t="s">
        <v>358</v>
      </c>
      <c r="D5336" t="s">
        <v>5681</v>
      </c>
      <c r="E5336" t="s">
        <v>5682</v>
      </c>
      <c r="F5336" t="s">
        <v>360</v>
      </c>
      <c r="H5336" s="211"/>
      <c r="I5336" s="211"/>
      <c r="J5336" s="211"/>
      <c r="K5336" s="211"/>
      <c r="L5336" s="211"/>
      <c r="M5336" s="211"/>
      <c r="N5336" s="211"/>
      <c r="O5336" s="211"/>
      <c r="P5336" s="211"/>
    </row>
    <row r="5337" spans="1:16" x14ac:dyDescent="0.25">
      <c r="A5337" s="189" t="s">
        <v>11801</v>
      </c>
      <c r="B5337" s="189" t="s">
        <v>11814</v>
      </c>
      <c r="C5337" s="189" t="s">
        <v>358</v>
      </c>
      <c r="D5337" t="s">
        <v>5681</v>
      </c>
      <c r="E5337" t="s">
        <v>5682</v>
      </c>
      <c r="F5337" t="s">
        <v>360</v>
      </c>
      <c r="H5337" s="211"/>
      <c r="I5337" s="211"/>
      <c r="J5337" s="211"/>
      <c r="K5337" s="211"/>
      <c r="L5337" s="211"/>
      <c r="M5337" s="211"/>
      <c r="N5337" s="211"/>
      <c r="O5337" s="211"/>
      <c r="P5337" s="211"/>
    </row>
    <row r="5338" spans="1:16" x14ac:dyDescent="0.25">
      <c r="A5338" s="189" t="s">
        <v>11801</v>
      </c>
      <c r="B5338" s="189" t="s">
        <v>11815</v>
      </c>
      <c r="C5338" s="189" t="s">
        <v>358</v>
      </c>
      <c r="D5338" t="s">
        <v>5681</v>
      </c>
      <c r="E5338" t="s">
        <v>5682</v>
      </c>
      <c r="F5338" t="s">
        <v>360</v>
      </c>
      <c r="H5338" s="211"/>
      <c r="I5338" s="211"/>
      <c r="J5338" s="211"/>
      <c r="K5338" s="211"/>
      <c r="L5338" s="211"/>
      <c r="M5338" s="211"/>
      <c r="N5338" s="211"/>
      <c r="O5338" s="211"/>
      <c r="P5338" s="211"/>
    </row>
    <row r="5339" spans="1:16" x14ac:dyDescent="0.25">
      <c r="A5339" s="189" t="s">
        <v>11801</v>
      </c>
      <c r="B5339" s="189" t="s">
        <v>11816</v>
      </c>
      <c r="C5339" s="189" t="s">
        <v>358</v>
      </c>
      <c r="D5339" t="s">
        <v>5681</v>
      </c>
      <c r="E5339" t="s">
        <v>5682</v>
      </c>
      <c r="F5339" t="s">
        <v>360</v>
      </c>
      <c r="H5339" s="211"/>
      <c r="I5339" s="211"/>
      <c r="J5339" s="211"/>
      <c r="K5339" s="211"/>
      <c r="L5339" s="211"/>
      <c r="M5339" s="211"/>
      <c r="N5339" s="211"/>
      <c r="O5339" s="211"/>
      <c r="P5339" s="211"/>
    </row>
    <row r="5340" spans="1:16" x14ac:dyDescent="0.25">
      <c r="A5340" s="189" t="s">
        <v>11801</v>
      </c>
      <c r="B5340" s="189" t="s">
        <v>11817</v>
      </c>
      <c r="C5340" s="189" t="s">
        <v>358</v>
      </c>
      <c r="D5340" t="s">
        <v>5681</v>
      </c>
      <c r="E5340" t="s">
        <v>5682</v>
      </c>
      <c r="F5340" t="s">
        <v>360</v>
      </c>
      <c r="H5340" s="211"/>
      <c r="I5340" s="211"/>
      <c r="J5340" s="211"/>
      <c r="K5340" s="211"/>
      <c r="L5340" s="211"/>
      <c r="M5340" s="211"/>
      <c r="N5340" s="211"/>
      <c r="O5340" s="211"/>
      <c r="P5340" s="211"/>
    </row>
    <row r="5341" spans="1:16" x14ac:dyDescent="0.25">
      <c r="A5341" s="189" t="s">
        <v>11801</v>
      </c>
      <c r="B5341" s="189" t="s">
        <v>11818</v>
      </c>
      <c r="C5341" s="189" t="s">
        <v>358</v>
      </c>
      <c r="D5341" t="s">
        <v>5681</v>
      </c>
      <c r="E5341" t="s">
        <v>5682</v>
      </c>
      <c r="F5341" t="s">
        <v>360</v>
      </c>
      <c r="H5341" s="211"/>
      <c r="I5341" s="211"/>
      <c r="J5341" s="211"/>
      <c r="K5341" s="211"/>
      <c r="L5341" s="211"/>
      <c r="M5341" s="211"/>
      <c r="N5341" s="211"/>
      <c r="O5341" s="211"/>
      <c r="P5341" s="211"/>
    </row>
    <row r="5342" spans="1:16" x14ac:dyDescent="0.25">
      <c r="A5342" s="189" t="s">
        <v>11801</v>
      </c>
      <c r="B5342" s="189" t="s">
        <v>11819</v>
      </c>
      <c r="C5342" s="189" t="s">
        <v>358</v>
      </c>
      <c r="D5342" t="s">
        <v>5681</v>
      </c>
      <c r="E5342" t="s">
        <v>5682</v>
      </c>
      <c r="F5342" t="s">
        <v>360</v>
      </c>
      <c r="H5342" s="211"/>
      <c r="I5342" s="211"/>
      <c r="J5342" s="211"/>
      <c r="K5342" s="211"/>
      <c r="L5342" s="211"/>
      <c r="M5342" s="211"/>
      <c r="N5342" s="211"/>
      <c r="O5342" s="211"/>
      <c r="P5342" s="211"/>
    </row>
    <row r="5343" spans="1:16" x14ac:dyDescent="0.25">
      <c r="A5343" s="189" t="s">
        <v>11801</v>
      </c>
      <c r="B5343" s="189" t="s">
        <v>11820</v>
      </c>
      <c r="C5343" s="189" t="s">
        <v>358</v>
      </c>
      <c r="D5343" t="s">
        <v>5681</v>
      </c>
      <c r="E5343" t="s">
        <v>5682</v>
      </c>
      <c r="F5343" t="s">
        <v>360</v>
      </c>
      <c r="H5343" s="211"/>
      <c r="I5343" s="211"/>
      <c r="J5343" s="211"/>
      <c r="K5343" s="211"/>
      <c r="L5343" s="211"/>
      <c r="M5343" s="211"/>
      <c r="N5343" s="211"/>
      <c r="O5343" s="211"/>
      <c r="P5343" s="211"/>
    </row>
    <row r="5344" spans="1:16" x14ac:dyDescent="0.25">
      <c r="A5344" s="189" t="s">
        <v>11801</v>
      </c>
      <c r="B5344" s="189" t="s">
        <v>11821</v>
      </c>
      <c r="C5344" s="189" t="s">
        <v>358</v>
      </c>
      <c r="D5344" t="s">
        <v>5681</v>
      </c>
      <c r="E5344" t="s">
        <v>5682</v>
      </c>
      <c r="F5344" t="s">
        <v>360</v>
      </c>
      <c r="H5344" s="211"/>
      <c r="I5344" s="211"/>
      <c r="J5344" s="211"/>
      <c r="K5344" s="211"/>
      <c r="L5344" s="211"/>
      <c r="M5344" s="211"/>
      <c r="N5344" s="211"/>
      <c r="O5344" s="211"/>
      <c r="P5344" s="211"/>
    </row>
    <row r="5345" spans="1:16" x14ac:dyDescent="0.25">
      <c r="A5345" s="189" t="s">
        <v>11801</v>
      </c>
      <c r="B5345" s="189" t="s">
        <v>11822</v>
      </c>
      <c r="C5345" s="189" t="s">
        <v>358</v>
      </c>
      <c r="D5345" t="s">
        <v>5681</v>
      </c>
      <c r="E5345" t="s">
        <v>5682</v>
      </c>
      <c r="F5345" t="s">
        <v>360</v>
      </c>
      <c r="H5345" s="211"/>
      <c r="I5345" s="211"/>
      <c r="J5345" s="211"/>
      <c r="K5345" s="211"/>
      <c r="L5345" s="211"/>
      <c r="M5345" s="211"/>
      <c r="N5345" s="211"/>
      <c r="O5345" s="211"/>
      <c r="P5345" s="211"/>
    </row>
    <row r="5346" spans="1:16" x14ac:dyDescent="0.25">
      <c r="A5346" s="189" t="s">
        <v>11801</v>
      </c>
      <c r="B5346" s="189" t="s">
        <v>11823</v>
      </c>
      <c r="C5346" s="189" t="s">
        <v>358</v>
      </c>
      <c r="D5346" t="s">
        <v>5681</v>
      </c>
      <c r="E5346" t="s">
        <v>5682</v>
      </c>
      <c r="F5346" t="s">
        <v>360</v>
      </c>
      <c r="H5346" s="211"/>
      <c r="I5346" s="211"/>
      <c r="J5346" s="211"/>
      <c r="K5346" s="211"/>
      <c r="L5346" s="211"/>
      <c r="M5346" s="211"/>
      <c r="N5346" s="211"/>
      <c r="O5346" s="211"/>
      <c r="P5346" s="211"/>
    </row>
    <row r="5347" spans="1:16" x14ac:dyDescent="0.25">
      <c r="A5347" s="189" t="s">
        <v>11801</v>
      </c>
      <c r="B5347" s="189" t="s">
        <v>11824</v>
      </c>
      <c r="C5347" s="189" t="s">
        <v>358</v>
      </c>
      <c r="D5347" t="s">
        <v>5681</v>
      </c>
      <c r="E5347" t="s">
        <v>5682</v>
      </c>
      <c r="F5347" t="s">
        <v>360</v>
      </c>
      <c r="H5347" s="211"/>
      <c r="I5347" s="211"/>
      <c r="J5347" s="211"/>
      <c r="K5347" s="211"/>
      <c r="L5347" s="211"/>
      <c r="M5347" s="211"/>
      <c r="N5347" s="211"/>
      <c r="O5347" s="211"/>
      <c r="P5347" s="211"/>
    </row>
    <row r="5348" spans="1:16" x14ac:dyDescent="0.25">
      <c r="A5348" s="189" t="s">
        <v>11801</v>
      </c>
      <c r="B5348" s="189" t="s">
        <v>11825</v>
      </c>
      <c r="C5348" s="189" t="s">
        <v>358</v>
      </c>
      <c r="D5348" t="s">
        <v>5681</v>
      </c>
      <c r="E5348" t="s">
        <v>5682</v>
      </c>
      <c r="F5348" t="s">
        <v>360</v>
      </c>
      <c r="H5348" s="211"/>
      <c r="I5348" s="211"/>
      <c r="J5348" s="211"/>
      <c r="K5348" s="211"/>
      <c r="L5348" s="211"/>
      <c r="M5348" s="211"/>
      <c r="N5348" s="211"/>
      <c r="O5348" s="211"/>
      <c r="P5348" s="211"/>
    </row>
    <row r="5349" spans="1:16" x14ac:dyDescent="0.25">
      <c r="A5349" s="189" t="s">
        <v>11801</v>
      </c>
      <c r="B5349" s="189" t="s">
        <v>11826</v>
      </c>
      <c r="C5349" s="189" t="s">
        <v>358</v>
      </c>
      <c r="D5349" t="s">
        <v>5681</v>
      </c>
      <c r="E5349" t="s">
        <v>5682</v>
      </c>
      <c r="F5349" t="s">
        <v>360</v>
      </c>
      <c r="H5349" s="211"/>
      <c r="I5349" s="211"/>
      <c r="J5349" s="211"/>
      <c r="K5349" s="211"/>
      <c r="L5349" s="211"/>
      <c r="M5349" s="211"/>
      <c r="N5349" s="211"/>
      <c r="O5349" s="211"/>
      <c r="P5349" s="211"/>
    </row>
    <row r="5350" spans="1:16" x14ac:dyDescent="0.25">
      <c r="A5350" s="189" t="s">
        <v>11801</v>
      </c>
      <c r="B5350" s="189" t="s">
        <v>11827</v>
      </c>
      <c r="C5350" s="189" t="s">
        <v>358</v>
      </c>
      <c r="D5350" t="s">
        <v>5681</v>
      </c>
      <c r="E5350" t="s">
        <v>5682</v>
      </c>
      <c r="F5350" t="s">
        <v>360</v>
      </c>
      <c r="H5350" s="211"/>
      <c r="I5350" s="211"/>
      <c r="J5350" s="211"/>
      <c r="K5350" s="211"/>
      <c r="L5350" s="211"/>
      <c r="M5350" s="211"/>
      <c r="N5350" s="211"/>
      <c r="O5350" s="211"/>
      <c r="P5350" s="211"/>
    </row>
    <row r="5351" spans="1:16" x14ac:dyDescent="0.25">
      <c r="A5351" s="189" t="s">
        <v>11801</v>
      </c>
      <c r="B5351" s="189" t="s">
        <v>11828</v>
      </c>
      <c r="C5351" s="189" t="s">
        <v>358</v>
      </c>
      <c r="D5351" t="s">
        <v>5681</v>
      </c>
      <c r="E5351" t="s">
        <v>5682</v>
      </c>
      <c r="F5351" t="s">
        <v>360</v>
      </c>
      <c r="H5351" s="211"/>
      <c r="I5351" s="211"/>
      <c r="J5351" s="211"/>
      <c r="K5351" s="211"/>
      <c r="L5351" s="211"/>
      <c r="M5351" s="211"/>
      <c r="N5351" s="211"/>
      <c r="O5351" s="211"/>
      <c r="P5351" s="211"/>
    </row>
    <row r="5352" spans="1:16" x14ac:dyDescent="0.25">
      <c r="A5352" s="189" t="s">
        <v>11801</v>
      </c>
      <c r="B5352" s="189" t="s">
        <v>11829</v>
      </c>
      <c r="C5352" s="189" t="s">
        <v>358</v>
      </c>
      <c r="D5352" t="s">
        <v>5681</v>
      </c>
      <c r="E5352" t="s">
        <v>5682</v>
      </c>
      <c r="F5352" t="s">
        <v>360</v>
      </c>
      <c r="H5352" s="211"/>
      <c r="I5352" s="211"/>
      <c r="J5352" s="211"/>
      <c r="K5352" s="211"/>
      <c r="L5352" s="211"/>
      <c r="M5352" s="211"/>
      <c r="N5352" s="211"/>
      <c r="O5352" s="211"/>
      <c r="P5352" s="211"/>
    </row>
    <row r="5353" spans="1:16" x14ac:dyDescent="0.25">
      <c r="A5353" s="189" t="s">
        <v>11801</v>
      </c>
      <c r="B5353" s="189" t="s">
        <v>11830</v>
      </c>
      <c r="C5353" s="189" t="s">
        <v>358</v>
      </c>
      <c r="D5353" t="s">
        <v>5681</v>
      </c>
      <c r="E5353" t="s">
        <v>5682</v>
      </c>
      <c r="F5353" t="s">
        <v>360</v>
      </c>
      <c r="H5353" s="211"/>
      <c r="I5353" s="211"/>
      <c r="J5353" s="211"/>
      <c r="K5353" s="211"/>
      <c r="L5353" s="211"/>
      <c r="M5353" s="211"/>
      <c r="N5353" s="211"/>
      <c r="O5353" s="211"/>
      <c r="P5353" s="211"/>
    </row>
    <row r="5354" spans="1:16" x14ac:dyDescent="0.25">
      <c r="A5354" s="189" t="s">
        <v>11801</v>
      </c>
      <c r="B5354" s="189" t="s">
        <v>11831</v>
      </c>
      <c r="C5354" s="189" t="s">
        <v>358</v>
      </c>
      <c r="D5354" t="s">
        <v>5681</v>
      </c>
      <c r="E5354" t="s">
        <v>5682</v>
      </c>
      <c r="F5354" t="s">
        <v>360</v>
      </c>
      <c r="H5354" s="211"/>
      <c r="I5354" s="211"/>
      <c r="J5354" s="211"/>
      <c r="K5354" s="211"/>
      <c r="L5354" s="211"/>
      <c r="M5354" s="211"/>
      <c r="N5354" s="211"/>
      <c r="O5354" s="211"/>
      <c r="P5354" s="211"/>
    </row>
    <row r="5355" spans="1:16" x14ac:dyDescent="0.25">
      <c r="A5355" s="189" t="s">
        <v>11801</v>
      </c>
      <c r="B5355" s="189" t="s">
        <v>11832</v>
      </c>
      <c r="C5355" s="189" t="s">
        <v>358</v>
      </c>
      <c r="D5355" t="s">
        <v>5681</v>
      </c>
      <c r="E5355" t="s">
        <v>5682</v>
      </c>
      <c r="F5355" t="s">
        <v>360</v>
      </c>
      <c r="H5355" s="211"/>
      <c r="I5355" s="211"/>
      <c r="J5355" s="211"/>
      <c r="K5355" s="211"/>
      <c r="L5355" s="211"/>
      <c r="M5355" s="211"/>
      <c r="N5355" s="211"/>
      <c r="O5355" s="211"/>
      <c r="P5355" s="211"/>
    </row>
    <row r="5356" spans="1:16" x14ac:dyDescent="0.25">
      <c r="A5356" s="189" t="s">
        <v>11801</v>
      </c>
      <c r="B5356" s="189" t="s">
        <v>11833</v>
      </c>
      <c r="C5356" s="189" t="s">
        <v>358</v>
      </c>
      <c r="D5356" t="s">
        <v>5681</v>
      </c>
      <c r="E5356" t="s">
        <v>5682</v>
      </c>
      <c r="F5356" t="s">
        <v>360</v>
      </c>
      <c r="H5356" s="211"/>
      <c r="I5356" s="211"/>
      <c r="J5356" s="211"/>
      <c r="K5356" s="211"/>
      <c r="L5356" s="211"/>
      <c r="M5356" s="211"/>
      <c r="N5356" s="211"/>
      <c r="O5356" s="211"/>
      <c r="P5356" s="211"/>
    </row>
    <row r="5357" spans="1:16" x14ac:dyDescent="0.25">
      <c r="A5357" s="189" t="s">
        <v>11801</v>
      </c>
      <c r="B5357" s="189" t="s">
        <v>11834</v>
      </c>
      <c r="C5357" s="189" t="s">
        <v>358</v>
      </c>
      <c r="D5357" t="s">
        <v>5681</v>
      </c>
      <c r="E5357" t="s">
        <v>5682</v>
      </c>
      <c r="F5357" t="s">
        <v>360</v>
      </c>
      <c r="H5357" s="211"/>
      <c r="I5357" s="211"/>
      <c r="J5357" s="211"/>
      <c r="K5357" s="211"/>
      <c r="L5357" s="211"/>
      <c r="M5357" s="211"/>
      <c r="N5357" s="211"/>
      <c r="O5357" s="211"/>
      <c r="P5357" s="211"/>
    </row>
    <row r="5358" spans="1:16" x14ac:dyDescent="0.25">
      <c r="A5358" s="189" t="s">
        <v>11801</v>
      </c>
      <c r="B5358" s="189" t="s">
        <v>11835</v>
      </c>
      <c r="C5358" s="189" t="s">
        <v>358</v>
      </c>
      <c r="D5358" t="s">
        <v>5681</v>
      </c>
      <c r="E5358" t="s">
        <v>5682</v>
      </c>
      <c r="F5358" t="s">
        <v>360</v>
      </c>
      <c r="H5358" s="211"/>
      <c r="I5358" s="211"/>
      <c r="J5358" s="211"/>
      <c r="K5358" s="211"/>
      <c r="L5358" s="211"/>
      <c r="M5358" s="211"/>
      <c r="N5358" s="211"/>
      <c r="O5358" s="211"/>
      <c r="P5358" s="211"/>
    </row>
    <row r="5359" spans="1:16" x14ac:dyDescent="0.25">
      <c r="A5359" s="189" t="s">
        <v>11801</v>
      </c>
      <c r="B5359" s="189" t="s">
        <v>11836</v>
      </c>
      <c r="C5359" s="189" t="s">
        <v>358</v>
      </c>
      <c r="D5359" t="s">
        <v>5681</v>
      </c>
      <c r="E5359" t="s">
        <v>5682</v>
      </c>
      <c r="F5359" t="s">
        <v>360</v>
      </c>
      <c r="H5359" s="211"/>
      <c r="I5359" s="211"/>
      <c r="J5359" s="211"/>
      <c r="K5359" s="211"/>
      <c r="L5359" s="211"/>
      <c r="M5359" s="211"/>
      <c r="N5359" s="211"/>
      <c r="O5359" s="211"/>
      <c r="P5359" s="211"/>
    </row>
    <row r="5360" spans="1:16" x14ac:dyDescent="0.25">
      <c r="A5360" s="189" t="s">
        <v>11801</v>
      </c>
      <c r="B5360" s="189" t="s">
        <v>11837</v>
      </c>
      <c r="C5360" s="189" t="s">
        <v>358</v>
      </c>
      <c r="D5360" t="s">
        <v>5681</v>
      </c>
      <c r="E5360" t="s">
        <v>5682</v>
      </c>
      <c r="F5360" t="s">
        <v>360</v>
      </c>
      <c r="H5360" s="211"/>
      <c r="I5360" s="211"/>
      <c r="J5360" s="211"/>
      <c r="K5360" s="211"/>
      <c r="L5360" s="211"/>
      <c r="M5360" s="211"/>
      <c r="N5360" s="211"/>
      <c r="O5360" s="211"/>
      <c r="P5360" s="211"/>
    </row>
    <row r="5361" spans="1:16" x14ac:dyDescent="0.25">
      <c r="A5361" s="189" t="s">
        <v>11801</v>
      </c>
      <c r="B5361" s="189" t="s">
        <v>11838</v>
      </c>
      <c r="C5361" s="189" t="s">
        <v>358</v>
      </c>
      <c r="D5361" t="s">
        <v>5681</v>
      </c>
      <c r="E5361" t="s">
        <v>5682</v>
      </c>
      <c r="F5361" t="s">
        <v>360</v>
      </c>
      <c r="H5361" s="211"/>
      <c r="I5361" s="211"/>
      <c r="J5361" s="211"/>
      <c r="K5361" s="211"/>
      <c r="L5361" s="211"/>
      <c r="M5361" s="211"/>
      <c r="N5361" s="211"/>
      <c r="O5361" s="211"/>
      <c r="P5361" s="211"/>
    </row>
    <row r="5362" spans="1:16" x14ac:dyDescent="0.25">
      <c r="A5362" s="189" t="s">
        <v>11801</v>
      </c>
      <c r="B5362" s="189" t="s">
        <v>11839</v>
      </c>
      <c r="C5362" s="189" t="s">
        <v>358</v>
      </c>
      <c r="D5362" t="s">
        <v>5681</v>
      </c>
      <c r="E5362" t="s">
        <v>5682</v>
      </c>
      <c r="F5362" t="s">
        <v>360</v>
      </c>
      <c r="H5362" s="211"/>
      <c r="I5362" s="211"/>
      <c r="J5362" s="211"/>
      <c r="K5362" s="211"/>
      <c r="L5362" s="211"/>
      <c r="M5362" s="211"/>
      <c r="N5362" s="211"/>
      <c r="O5362" s="211"/>
      <c r="P5362" s="211"/>
    </row>
    <row r="5363" spans="1:16" x14ac:dyDescent="0.25">
      <c r="A5363" s="189" t="s">
        <v>11801</v>
      </c>
      <c r="B5363" s="189" t="s">
        <v>11840</v>
      </c>
      <c r="C5363" s="189" t="s">
        <v>358</v>
      </c>
      <c r="D5363" t="s">
        <v>5681</v>
      </c>
      <c r="E5363" t="s">
        <v>5682</v>
      </c>
      <c r="F5363" t="s">
        <v>360</v>
      </c>
      <c r="H5363" s="211"/>
      <c r="I5363" s="211"/>
      <c r="J5363" s="211"/>
      <c r="K5363" s="211"/>
      <c r="L5363" s="211"/>
      <c r="M5363" s="211"/>
      <c r="N5363" s="211"/>
      <c r="O5363" s="211"/>
      <c r="P5363" s="211"/>
    </row>
    <row r="5364" spans="1:16" x14ac:dyDescent="0.25">
      <c r="A5364" s="189" t="s">
        <v>11801</v>
      </c>
      <c r="B5364" s="189" t="s">
        <v>11841</v>
      </c>
      <c r="C5364" s="189" t="s">
        <v>358</v>
      </c>
      <c r="D5364" t="s">
        <v>5681</v>
      </c>
      <c r="E5364" t="s">
        <v>5682</v>
      </c>
      <c r="F5364" t="s">
        <v>360</v>
      </c>
      <c r="H5364" s="211"/>
      <c r="I5364" s="211"/>
      <c r="J5364" s="211"/>
      <c r="K5364" s="211"/>
      <c r="L5364" s="211"/>
      <c r="M5364" s="211"/>
      <c r="N5364" s="211"/>
      <c r="O5364" s="211"/>
      <c r="P5364" s="211"/>
    </row>
    <row r="5365" spans="1:16" x14ac:dyDescent="0.25">
      <c r="A5365" s="189" t="s">
        <v>11801</v>
      </c>
      <c r="B5365" s="189" t="s">
        <v>11842</v>
      </c>
      <c r="C5365" s="189" t="s">
        <v>358</v>
      </c>
      <c r="D5365" t="s">
        <v>5681</v>
      </c>
      <c r="E5365" t="s">
        <v>5682</v>
      </c>
      <c r="F5365" t="s">
        <v>360</v>
      </c>
      <c r="H5365" s="211"/>
      <c r="I5365" s="211"/>
      <c r="J5365" s="211"/>
      <c r="K5365" s="211"/>
      <c r="L5365" s="211"/>
      <c r="M5365" s="211"/>
      <c r="N5365" s="211"/>
      <c r="O5365" s="211"/>
      <c r="P5365" s="211"/>
    </row>
    <row r="5366" spans="1:16" x14ac:dyDescent="0.25">
      <c r="A5366" s="189" t="s">
        <v>11801</v>
      </c>
      <c r="B5366" s="189" t="s">
        <v>11843</v>
      </c>
      <c r="C5366" s="189" t="s">
        <v>358</v>
      </c>
      <c r="D5366" t="s">
        <v>5681</v>
      </c>
      <c r="E5366" t="s">
        <v>5682</v>
      </c>
      <c r="F5366" t="s">
        <v>360</v>
      </c>
      <c r="H5366" s="211"/>
      <c r="I5366" s="211"/>
      <c r="J5366" s="211"/>
      <c r="K5366" s="211"/>
      <c r="L5366" s="211"/>
      <c r="M5366" s="211"/>
      <c r="N5366" s="211"/>
      <c r="O5366" s="211"/>
      <c r="P5366" s="211"/>
    </row>
    <row r="5367" spans="1:16" x14ac:dyDescent="0.25">
      <c r="A5367" s="189" t="s">
        <v>11801</v>
      </c>
      <c r="B5367" s="189" t="s">
        <v>11844</v>
      </c>
      <c r="C5367" s="189" t="s">
        <v>358</v>
      </c>
      <c r="D5367" t="s">
        <v>5681</v>
      </c>
      <c r="E5367" t="s">
        <v>5682</v>
      </c>
      <c r="F5367" t="s">
        <v>360</v>
      </c>
      <c r="H5367" s="211"/>
      <c r="I5367" s="211"/>
      <c r="J5367" s="211"/>
      <c r="K5367" s="211"/>
      <c r="L5367" s="211"/>
      <c r="M5367" s="211"/>
      <c r="N5367" s="211"/>
      <c r="O5367" s="211"/>
      <c r="P5367" s="211"/>
    </row>
    <row r="5368" spans="1:16" x14ac:dyDescent="0.25">
      <c r="A5368" s="189" t="s">
        <v>11801</v>
      </c>
      <c r="B5368" s="189" t="s">
        <v>11845</v>
      </c>
      <c r="C5368" s="189" t="s">
        <v>358</v>
      </c>
      <c r="D5368" t="s">
        <v>5681</v>
      </c>
      <c r="E5368" t="s">
        <v>5682</v>
      </c>
      <c r="F5368" t="s">
        <v>360</v>
      </c>
      <c r="H5368" s="211"/>
      <c r="I5368" s="211"/>
      <c r="J5368" s="211"/>
      <c r="K5368" s="211"/>
      <c r="L5368" s="211"/>
      <c r="M5368" s="211"/>
      <c r="N5368" s="211"/>
      <c r="O5368" s="211"/>
      <c r="P5368" s="211"/>
    </row>
    <row r="5369" spans="1:16" x14ac:dyDescent="0.25">
      <c r="A5369" s="189" t="s">
        <v>11801</v>
      </c>
      <c r="B5369" s="189" t="s">
        <v>11846</v>
      </c>
      <c r="C5369" s="189" t="s">
        <v>358</v>
      </c>
      <c r="D5369" t="s">
        <v>5681</v>
      </c>
      <c r="E5369" t="s">
        <v>5682</v>
      </c>
      <c r="F5369" t="s">
        <v>360</v>
      </c>
      <c r="H5369" s="211"/>
      <c r="I5369" s="211"/>
      <c r="J5369" s="211"/>
      <c r="K5369" s="211"/>
      <c r="L5369" s="211"/>
      <c r="M5369" s="211"/>
      <c r="N5369" s="211"/>
      <c r="O5369" s="211"/>
      <c r="P5369" s="211"/>
    </row>
    <row r="5370" spans="1:16" x14ac:dyDescent="0.25">
      <c r="A5370" s="189" t="s">
        <v>11801</v>
      </c>
      <c r="B5370" s="189" t="s">
        <v>11847</v>
      </c>
      <c r="C5370" s="189" t="s">
        <v>358</v>
      </c>
      <c r="D5370" t="s">
        <v>5681</v>
      </c>
      <c r="E5370" t="s">
        <v>5682</v>
      </c>
      <c r="F5370" t="s">
        <v>360</v>
      </c>
      <c r="H5370" s="211"/>
      <c r="I5370" s="211"/>
      <c r="J5370" s="211"/>
      <c r="K5370" s="211"/>
      <c r="L5370" s="211"/>
      <c r="M5370" s="211"/>
      <c r="N5370" s="211"/>
      <c r="O5370" s="211"/>
      <c r="P5370" s="211"/>
    </row>
    <row r="5371" spans="1:16" x14ac:dyDescent="0.25">
      <c r="A5371" s="189" t="s">
        <v>11801</v>
      </c>
      <c r="B5371" s="189" t="s">
        <v>11848</v>
      </c>
      <c r="C5371" s="189" t="s">
        <v>358</v>
      </c>
      <c r="D5371" t="s">
        <v>5681</v>
      </c>
      <c r="E5371" t="s">
        <v>5682</v>
      </c>
      <c r="F5371" t="s">
        <v>360</v>
      </c>
      <c r="H5371" s="211"/>
      <c r="I5371" s="211"/>
      <c r="J5371" s="211"/>
      <c r="K5371" s="211"/>
      <c r="L5371" s="211"/>
      <c r="M5371" s="211"/>
      <c r="N5371" s="211"/>
      <c r="O5371" s="211"/>
      <c r="P5371" s="211"/>
    </row>
    <row r="5372" spans="1:16" x14ac:dyDescent="0.25">
      <c r="A5372" s="189" t="s">
        <v>11801</v>
      </c>
      <c r="B5372" s="189" t="s">
        <v>11849</v>
      </c>
      <c r="C5372" s="189" t="s">
        <v>358</v>
      </c>
      <c r="D5372" t="s">
        <v>5681</v>
      </c>
      <c r="E5372" t="s">
        <v>5682</v>
      </c>
      <c r="F5372" t="s">
        <v>360</v>
      </c>
      <c r="H5372" s="211"/>
      <c r="I5372" s="211"/>
      <c r="J5372" s="211"/>
      <c r="K5372" s="211"/>
      <c r="L5372" s="211"/>
      <c r="M5372" s="211"/>
      <c r="N5372" s="211"/>
      <c r="O5372" s="211"/>
      <c r="P5372" s="211"/>
    </row>
    <row r="5373" spans="1:16" x14ac:dyDescent="0.25">
      <c r="A5373" s="189" t="s">
        <v>11801</v>
      </c>
      <c r="B5373" s="189" t="s">
        <v>11850</v>
      </c>
      <c r="C5373" s="189" t="s">
        <v>358</v>
      </c>
      <c r="D5373" t="s">
        <v>5681</v>
      </c>
      <c r="E5373" t="s">
        <v>5682</v>
      </c>
      <c r="F5373" t="s">
        <v>360</v>
      </c>
      <c r="H5373" s="211"/>
      <c r="I5373" s="211"/>
      <c r="J5373" s="211"/>
      <c r="K5373" s="211"/>
      <c r="L5373" s="211"/>
      <c r="M5373" s="211"/>
      <c r="N5373" s="211"/>
      <c r="O5373" s="211"/>
      <c r="P5373" s="211"/>
    </row>
    <row r="5374" spans="1:16" x14ac:dyDescent="0.25">
      <c r="A5374" s="189" t="s">
        <v>11801</v>
      </c>
      <c r="B5374" s="189" t="s">
        <v>11851</v>
      </c>
      <c r="C5374" s="189" t="s">
        <v>358</v>
      </c>
      <c r="D5374" t="s">
        <v>5681</v>
      </c>
      <c r="E5374" t="s">
        <v>5682</v>
      </c>
      <c r="F5374" t="s">
        <v>360</v>
      </c>
      <c r="H5374" s="211"/>
      <c r="I5374" s="211"/>
      <c r="J5374" s="211"/>
      <c r="K5374" s="211"/>
      <c r="L5374" s="211"/>
      <c r="M5374" s="211"/>
      <c r="N5374" s="211"/>
      <c r="O5374" s="211"/>
      <c r="P5374" s="211"/>
    </row>
    <row r="5375" spans="1:16" x14ac:dyDescent="0.25">
      <c r="A5375" s="189" t="s">
        <v>11801</v>
      </c>
      <c r="B5375" s="189" t="s">
        <v>11852</v>
      </c>
      <c r="C5375" s="189" t="s">
        <v>358</v>
      </c>
      <c r="D5375" t="s">
        <v>5681</v>
      </c>
      <c r="E5375" t="s">
        <v>5682</v>
      </c>
      <c r="F5375" t="s">
        <v>360</v>
      </c>
      <c r="H5375" s="211"/>
      <c r="I5375" s="211"/>
      <c r="J5375" s="211"/>
      <c r="K5375" s="211"/>
      <c r="L5375" s="211"/>
      <c r="M5375" s="211"/>
      <c r="N5375" s="211"/>
      <c r="O5375" s="211"/>
      <c r="P5375" s="211"/>
    </row>
    <row r="5376" spans="1:16" x14ac:dyDescent="0.25">
      <c r="A5376" s="189" t="s">
        <v>11801</v>
      </c>
      <c r="B5376" s="189" t="s">
        <v>11853</v>
      </c>
      <c r="C5376" s="189" t="s">
        <v>358</v>
      </c>
      <c r="D5376" t="s">
        <v>5681</v>
      </c>
      <c r="E5376" t="s">
        <v>5682</v>
      </c>
      <c r="F5376" t="s">
        <v>360</v>
      </c>
      <c r="H5376" s="211"/>
      <c r="I5376" s="211"/>
      <c r="J5376" s="211"/>
      <c r="K5376" s="211"/>
      <c r="L5376" s="211"/>
      <c r="M5376" s="211"/>
      <c r="N5376" s="211"/>
      <c r="O5376" s="211"/>
      <c r="P5376" s="211"/>
    </row>
    <row r="5377" spans="1:16" x14ac:dyDescent="0.25">
      <c r="A5377" s="189" t="s">
        <v>11801</v>
      </c>
      <c r="B5377" s="189" t="s">
        <v>11854</v>
      </c>
      <c r="C5377" s="189" t="s">
        <v>358</v>
      </c>
      <c r="D5377" t="s">
        <v>5681</v>
      </c>
      <c r="E5377" t="s">
        <v>5682</v>
      </c>
      <c r="F5377" t="s">
        <v>360</v>
      </c>
      <c r="H5377" s="211"/>
      <c r="I5377" s="211"/>
      <c r="J5377" s="211"/>
      <c r="K5377" s="211"/>
      <c r="L5377" s="211"/>
      <c r="M5377" s="211"/>
      <c r="N5377" s="211"/>
      <c r="O5377" s="211"/>
      <c r="P5377" s="211"/>
    </row>
    <row r="5378" spans="1:16" x14ac:dyDescent="0.25">
      <c r="A5378" s="189" t="s">
        <v>11801</v>
      </c>
      <c r="B5378" s="189" t="s">
        <v>11855</v>
      </c>
      <c r="C5378" s="189" t="s">
        <v>358</v>
      </c>
      <c r="D5378" t="s">
        <v>5681</v>
      </c>
      <c r="E5378" t="s">
        <v>5682</v>
      </c>
      <c r="F5378" t="s">
        <v>360</v>
      </c>
      <c r="H5378" s="211"/>
      <c r="I5378" s="211"/>
      <c r="J5378" s="211"/>
      <c r="K5378" s="211"/>
      <c r="L5378" s="211"/>
      <c r="M5378" s="211"/>
      <c r="N5378" s="211"/>
      <c r="O5378" s="211"/>
      <c r="P5378" s="211"/>
    </row>
    <row r="5379" spans="1:16" x14ac:dyDescent="0.25">
      <c r="A5379" s="189" t="s">
        <v>11801</v>
      </c>
      <c r="B5379" s="189" t="s">
        <v>11856</v>
      </c>
      <c r="C5379" s="189" t="s">
        <v>358</v>
      </c>
      <c r="D5379" t="s">
        <v>5681</v>
      </c>
      <c r="E5379" t="s">
        <v>5682</v>
      </c>
      <c r="F5379" t="s">
        <v>360</v>
      </c>
      <c r="H5379" s="211"/>
      <c r="I5379" s="211"/>
      <c r="J5379" s="211"/>
      <c r="K5379" s="211"/>
      <c r="L5379" s="211"/>
      <c r="M5379" s="211"/>
      <c r="N5379" s="211"/>
      <c r="O5379" s="211"/>
      <c r="P5379" s="211"/>
    </row>
    <row r="5380" spans="1:16" x14ac:dyDescent="0.25">
      <c r="A5380" s="189" t="s">
        <v>11801</v>
      </c>
      <c r="B5380" s="189" t="s">
        <v>11857</v>
      </c>
      <c r="C5380" s="189" t="s">
        <v>358</v>
      </c>
      <c r="D5380" t="s">
        <v>5681</v>
      </c>
      <c r="E5380" t="s">
        <v>5682</v>
      </c>
      <c r="F5380" t="s">
        <v>360</v>
      </c>
      <c r="H5380" s="211"/>
      <c r="I5380" s="211"/>
      <c r="J5380" s="211"/>
      <c r="K5380" s="211"/>
      <c r="L5380" s="211"/>
      <c r="M5380" s="211"/>
      <c r="N5380" s="211"/>
      <c r="O5380" s="211"/>
      <c r="P5380" s="211"/>
    </row>
    <row r="5381" spans="1:16" x14ac:dyDescent="0.25">
      <c r="A5381" s="189" t="s">
        <v>11801</v>
      </c>
      <c r="B5381" s="189" t="s">
        <v>11858</v>
      </c>
      <c r="C5381" s="189" t="s">
        <v>358</v>
      </c>
      <c r="D5381" t="s">
        <v>5681</v>
      </c>
      <c r="E5381" t="s">
        <v>5682</v>
      </c>
      <c r="F5381" t="s">
        <v>360</v>
      </c>
      <c r="H5381" s="211"/>
      <c r="I5381" s="211"/>
      <c r="J5381" s="211"/>
      <c r="K5381" s="211"/>
      <c r="L5381" s="211"/>
      <c r="M5381" s="211"/>
      <c r="N5381" s="211"/>
      <c r="O5381" s="211"/>
      <c r="P5381" s="211"/>
    </row>
    <row r="5382" spans="1:16" x14ac:dyDescent="0.25">
      <c r="A5382" s="189" t="s">
        <v>11801</v>
      </c>
      <c r="B5382" s="189" t="s">
        <v>11859</v>
      </c>
      <c r="C5382" s="189" t="s">
        <v>358</v>
      </c>
      <c r="D5382" t="s">
        <v>5681</v>
      </c>
      <c r="E5382" t="s">
        <v>5682</v>
      </c>
      <c r="F5382" t="s">
        <v>360</v>
      </c>
      <c r="H5382" s="211"/>
      <c r="I5382" s="211"/>
      <c r="J5382" s="211"/>
      <c r="K5382" s="211"/>
      <c r="L5382" s="211"/>
      <c r="M5382" s="211"/>
      <c r="N5382" s="211"/>
      <c r="O5382" s="211"/>
      <c r="P5382" s="211"/>
    </row>
    <row r="5383" spans="1:16" x14ac:dyDescent="0.25">
      <c r="A5383" s="189" t="s">
        <v>11801</v>
      </c>
      <c r="B5383" s="189" t="s">
        <v>11860</v>
      </c>
      <c r="C5383" s="189" t="s">
        <v>358</v>
      </c>
      <c r="D5383" t="s">
        <v>5681</v>
      </c>
      <c r="E5383" t="s">
        <v>5682</v>
      </c>
      <c r="F5383" t="s">
        <v>360</v>
      </c>
      <c r="H5383" s="211"/>
      <c r="I5383" s="211"/>
      <c r="J5383" s="211"/>
      <c r="K5383" s="211"/>
      <c r="L5383" s="211"/>
      <c r="M5383" s="211"/>
      <c r="N5383" s="211"/>
      <c r="O5383" s="211"/>
      <c r="P5383" s="211"/>
    </row>
    <row r="5384" spans="1:16" x14ac:dyDescent="0.25">
      <c r="A5384" s="189" t="s">
        <v>11801</v>
      </c>
      <c r="B5384" s="189" t="s">
        <v>11861</v>
      </c>
      <c r="C5384" s="189" t="s">
        <v>358</v>
      </c>
      <c r="D5384" t="s">
        <v>5681</v>
      </c>
      <c r="E5384" t="s">
        <v>5682</v>
      </c>
      <c r="F5384" t="s">
        <v>360</v>
      </c>
      <c r="H5384" s="211"/>
      <c r="I5384" s="211"/>
      <c r="J5384" s="211"/>
      <c r="K5384" s="211"/>
      <c r="L5384" s="211"/>
      <c r="M5384" s="211"/>
      <c r="N5384" s="211"/>
      <c r="O5384" s="211"/>
      <c r="P5384" s="211"/>
    </row>
    <row r="5385" spans="1:16" x14ac:dyDescent="0.25">
      <c r="A5385" s="189" t="s">
        <v>11801</v>
      </c>
      <c r="B5385" s="189" t="s">
        <v>11862</v>
      </c>
      <c r="C5385" s="189" t="s">
        <v>358</v>
      </c>
      <c r="D5385" t="s">
        <v>5681</v>
      </c>
      <c r="E5385" t="s">
        <v>5682</v>
      </c>
      <c r="F5385" t="s">
        <v>360</v>
      </c>
      <c r="H5385" s="211"/>
      <c r="I5385" s="211"/>
      <c r="J5385" s="211"/>
      <c r="K5385" s="211"/>
      <c r="L5385" s="211"/>
      <c r="M5385" s="211"/>
      <c r="N5385" s="211"/>
      <c r="O5385" s="211"/>
      <c r="P5385" s="211"/>
    </row>
    <row r="5386" spans="1:16" x14ac:dyDescent="0.25">
      <c r="A5386" s="189" t="s">
        <v>11801</v>
      </c>
      <c r="B5386" s="189" t="s">
        <v>11863</v>
      </c>
      <c r="C5386" s="189" t="s">
        <v>358</v>
      </c>
      <c r="D5386" t="s">
        <v>5681</v>
      </c>
      <c r="E5386" t="s">
        <v>5682</v>
      </c>
      <c r="F5386" t="s">
        <v>360</v>
      </c>
      <c r="H5386" s="211"/>
      <c r="I5386" s="211"/>
      <c r="J5386" s="211"/>
      <c r="K5386" s="211"/>
      <c r="L5386" s="211"/>
      <c r="M5386" s="211"/>
      <c r="N5386" s="211"/>
      <c r="O5386" s="211"/>
      <c r="P5386" s="211"/>
    </row>
    <row r="5387" spans="1:16" x14ac:dyDescent="0.25">
      <c r="A5387" s="189" t="s">
        <v>11801</v>
      </c>
      <c r="B5387" s="189" t="s">
        <v>11864</v>
      </c>
      <c r="C5387" s="189" t="s">
        <v>358</v>
      </c>
      <c r="D5387" t="s">
        <v>5681</v>
      </c>
      <c r="E5387" t="s">
        <v>5682</v>
      </c>
      <c r="F5387" t="s">
        <v>360</v>
      </c>
      <c r="H5387" s="211"/>
      <c r="I5387" s="211"/>
      <c r="J5387" s="211"/>
      <c r="K5387" s="211"/>
      <c r="L5387" s="211"/>
      <c r="M5387" s="211"/>
      <c r="N5387" s="211"/>
      <c r="O5387" s="211"/>
      <c r="P5387" s="211"/>
    </row>
    <row r="5388" spans="1:16" x14ac:dyDescent="0.25">
      <c r="A5388" s="189" t="s">
        <v>11801</v>
      </c>
      <c r="B5388" s="189" t="s">
        <v>11865</v>
      </c>
      <c r="C5388" s="189" t="s">
        <v>358</v>
      </c>
      <c r="D5388" t="s">
        <v>5681</v>
      </c>
      <c r="E5388" t="s">
        <v>5682</v>
      </c>
      <c r="F5388" t="s">
        <v>360</v>
      </c>
      <c r="H5388" s="211"/>
      <c r="I5388" s="211"/>
      <c r="J5388" s="211"/>
      <c r="K5388" s="211"/>
      <c r="L5388" s="211"/>
      <c r="M5388" s="211"/>
      <c r="N5388" s="211"/>
      <c r="O5388" s="211"/>
      <c r="P5388" s="211"/>
    </row>
    <row r="5389" spans="1:16" x14ac:dyDescent="0.25">
      <c r="A5389" s="189" t="s">
        <v>11801</v>
      </c>
      <c r="B5389" s="189" t="s">
        <v>11866</v>
      </c>
      <c r="C5389" s="189" t="s">
        <v>358</v>
      </c>
      <c r="D5389" t="s">
        <v>5681</v>
      </c>
      <c r="E5389" t="s">
        <v>5682</v>
      </c>
      <c r="F5389" t="s">
        <v>360</v>
      </c>
      <c r="H5389" s="211"/>
      <c r="I5389" s="211"/>
      <c r="J5389" s="211"/>
      <c r="K5389" s="211"/>
      <c r="L5389" s="211"/>
      <c r="M5389" s="211"/>
      <c r="N5389" s="211"/>
      <c r="O5389" s="211"/>
      <c r="P5389" s="211"/>
    </row>
    <row r="5390" spans="1:16" x14ac:dyDescent="0.25">
      <c r="A5390" s="189" t="s">
        <v>11801</v>
      </c>
      <c r="B5390" s="189" t="s">
        <v>11867</v>
      </c>
      <c r="C5390" s="189" t="s">
        <v>358</v>
      </c>
      <c r="D5390" t="s">
        <v>5681</v>
      </c>
      <c r="E5390" t="s">
        <v>5682</v>
      </c>
      <c r="F5390" t="s">
        <v>360</v>
      </c>
      <c r="H5390" s="211"/>
      <c r="I5390" s="211"/>
      <c r="J5390" s="211"/>
      <c r="K5390" s="211"/>
      <c r="L5390" s="211"/>
      <c r="M5390" s="211"/>
      <c r="N5390" s="211"/>
      <c r="O5390" s="211"/>
      <c r="P5390" s="211"/>
    </row>
    <row r="5391" spans="1:16" x14ac:dyDescent="0.25">
      <c r="A5391" s="189" t="s">
        <v>11801</v>
      </c>
      <c r="B5391" s="189" t="s">
        <v>11868</v>
      </c>
      <c r="C5391" s="189" t="s">
        <v>358</v>
      </c>
      <c r="D5391" t="s">
        <v>5681</v>
      </c>
      <c r="E5391" t="s">
        <v>5682</v>
      </c>
      <c r="F5391" t="s">
        <v>360</v>
      </c>
      <c r="H5391" s="211"/>
      <c r="I5391" s="211"/>
      <c r="J5391" s="211"/>
      <c r="K5391" s="211"/>
      <c r="L5391" s="211"/>
      <c r="M5391" s="211"/>
      <c r="N5391" s="211"/>
      <c r="O5391" s="211"/>
      <c r="P5391" s="211"/>
    </row>
    <row r="5392" spans="1:16" x14ac:dyDescent="0.25">
      <c r="A5392" s="189" t="s">
        <v>11801</v>
      </c>
      <c r="B5392" s="189" t="s">
        <v>11869</v>
      </c>
      <c r="C5392" s="189" t="s">
        <v>358</v>
      </c>
      <c r="D5392" t="s">
        <v>5681</v>
      </c>
      <c r="E5392" t="s">
        <v>5682</v>
      </c>
      <c r="F5392" t="s">
        <v>360</v>
      </c>
      <c r="H5392" s="211"/>
      <c r="I5392" s="211"/>
      <c r="J5392" s="211"/>
      <c r="K5392" s="211"/>
      <c r="L5392" s="211"/>
      <c r="M5392" s="211"/>
      <c r="N5392" s="211"/>
      <c r="O5392" s="211"/>
      <c r="P5392" s="211"/>
    </row>
    <row r="5393" spans="1:16" x14ac:dyDescent="0.25">
      <c r="A5393" s="189" t="s">
        <v>11801</v>
      </c>
      <c r="B5393" s="189" t="s">
        <v>11870</v>
      </c>
      <c r="C5393" s="189" t="s">
        <v>358</v>
      </c>
      <c r="D5393" t="s">
        <v>5681</v>
      </c>
      <c r="E5393" t="s">
        <v>5682</v>
      </c>
      <c r="F5393" t="s">
        <v>360</v>
      </c>
      <c r="H5393" s="211"/>
      <c r="I5393" s="211"/>
      <c r="J5393" s="211"/>
      <c r="K5393" s="211"/>
      <c r="L5393" s="211"/>
      <c r="M5393" s="211"/>
      <c r="N5393" s="211"/>
      <c r="O5393" s="211"/>
      <c r="P5393" s="211"/>
    </row>
    <row r="5394" spans="1:16" x14ac:dyDescent="0.25">
      <c r="A5394" s="189" t="s">
        <v>11801</v>
      </c>
      <c r="B5394" s="189" t="s">
        <v>11871</v>
      </c>
      <c r="C5394" s="189" t="s">
        <v>358</v>
      </c>
      <c r="D5394" t="s">
        <v>5681</v>
      </c>
      <c r="E5394" t="s">
        <v>5682</v>
      </c>
      <c r="F5394" t="s">
        <v>360</v>
      </c>
      <c r="H5394" s="211"/>
      <c r="I5394" s="211"/>
      <c r="J5394" s="211"/>
      <c r="K5394" s="211"/>
      <c r="L5394" s="211"/>
      <c r="M5394" s="211"/>
      <c r="N5394" s="211"/>
      <c r="O5394" s="211"/>
      <c r="P5394" s="211"/>
    </row>
    <row r="5395" spans="1:16" x14ac:dyDescent="0.25">
      <c r="A5395" s="189" t="s">
        <v>11801</v>
      </c>
      <c r="B5395" s="189" t="s">
        <v>11872</v>
      </c>
      <c r="C5395" s="189" t="s">
        <v>358</v>
      </c>
      <c r="D5395" t="s">
        <v>5681</v>
      </c>
      <c r="E5395" t="s">
        <v>5682</v>
      </c>
      <c r="F5395" t="s">
        <v>360</v>
      </c>
      <c r="H5395" s="211"/>
      <c r="I5395" s="211"/>
      <c r="J5395" s="211"/>
      <c r="K5395" s="211"/>
      <c r="L5395" s="211"/>
      <c r="M5395" s="211"/>
      <c r="N5395" s="211"/>
      <c r="O5395" s="211"/>
      <c r="P5395" s="211"/>
    </row>
    <row r="5396" spans="1:16" x14ac:dyDescent="0.25">
      <c r="A5396" s="189" t="s">
        <v>11801</v>
      </c>
      <c r="B5396" s="189" t="s">
        <v>11873</v>
      </c>
      <c r="C5396" s="189" t="s">
        <v>358</v>
      </c>
      <c r="D5396" t="s">
        <v>5681</v>
      </c>
      <c r="E5396" t="s">
        <v>5682</v>
      </c>
      <c r="F5396" t="s">
        <v>360</v>
      </c>
      <c r="H5396" s="211"/>
      <c r="I5396" s="211"/>
      <c r="J5396" s="211"/>
      <c r="K5396" s="211"/>
      <c r="L5396" s="211"/>
      <c r="M5396" s="211"/>
      <c r="N5396" s="211"/>
      <c r="O5396" s="211"/>
      <c r="P5396" s="211"/>
    </row>
    <row r="5397" spans="1:16" x14ac:dyDescent="0.25">
      <c r="A5397" s="189" t="s">
        <v>11801</v>
      </c>
      <c r="B5397" s="189" t="s">
        <v>11874</v>
      </c>
      <c r="C5397" s="189" t="s">
        <v>358</v>
      </c>
      <c r="D5397" t="s">
        <v>5681</v>
      </c>
      <c r="E5397" t="s">
        <v>5682</v>
      </c>
      <c r="F5397" t="s">
        <v>360</v>
      </c>
      <c r="H5397" s="211"/>
      <c r="I5397" s="211"/>
      <c r="J5397" s="211"/>
      <c r="K5397" s="211"/>
      <c r="L5397" s="211"/>
      <c r="M5397" s="211"/>
      <c r="N5397" s="211"/>
      <c r="O5397" s="211"/>
      <c r="P5397" s="211"/>
    </row>
    <row r="5398" spans="1:16" x14ac:dyDescent="0.25">
      <c r="A5398" s="189" t="s">
        <v>11801</v>
      </c>
      <c r="B5398" s="189" t="s">
        <v>11875</v>
      </c>
      <c r="C5398" s="189" t="s">
        <v>358</v>
      </c>
      <c r="D5398" t="s">
        <v>5681</v>
      </c>
      <c r="E5398" t="s">
        <v>5682</v>
      </c>
      <c r="F5398" t="s">
        <v>360</v>
      </c>
      <c r="H5398" s="211"/>
      <c r="I5398" s="211"/>
      <c r="J5398" s="211"/>
      <c r="K5398" s="211"/>
      <c r="L5398" s="211"/>
      <c r="M5398" s="211"/>
      <c r="N5398" s="211"/>
      <c r="O5398" s="211"/>
      <c r="P5398" s="211"/>
    </row>
    <row r="5399" spans="1:16" x14ac:dyDescent="0.25">
      <c r="A5399" s="189" t="s">
        <v>11801</v>
      </c>
      <c r="B5399" s="189" t="s">
        <v>11876</v>
      </c>
      <c r="C5399" s="189" t="s">
        <v>358</v>
      </c>
      <c r="D5399" t="s">
        <v>5681</v>
      </c>
      <c r="E5399" t="s">
        <v>5682</v>
      </c>
      <c r="F5399" t="s">
        <v>360</v>
      </c>
      <c r="H5399" s="211"/>
      <c r="I5399" s="211"/>
      <c r="J5399" s="211"/>
      <c r="K5399" s="211"/>
      <c r="L5399" s="211"/>
      <c r="M5399" s="211"/>
      <c r="N5399" s="211"/>
      <c r="O5399" s="211"/>
      <c r="P5399" s="211"/>
    </row>
    <row r="5400" spans="1:16" x14ac:dyDescent="0.25">
      <c r="A5400" s="189" t="s">
        <v>11801</v>
      </c>
      <c r="B5400" s="189" t="s">
        <v>11877</v>
      </c>
      <c r="C5400" s="189" t="s">
        <v>358</v>
      </c>
      <c r="D5400" t="s">
        <v>5681</v>
      </c>
      <c r="E5400" t="s">
        <v>5682</v>
      </c>
      <c r="F5400" t="s">
        <v>360</v>
      </c>
      <c r="H5400" s="211"/>
      <c r="I5400" s="211"/>
      <c r="J5400" s="211"/>
      <c r="K5400" s="211"/>
      <c r="L5400" s="211"/>
      <c r="M5400" s="211"/>
      <c r="N5400" s="211"/>
      <c r="O5400" s="211"/>
      <c r="P5400" s="211"/>
    </row>
    <row r="5401" spans="1:16" x14ac:dyDescent="0.25">
      <c r="A5401" s="189" t="s">
        <v>11878</v>
      </c>
      <c r="B5401" s="189" t="s">
        <v>11879</v>
      </c>
      <c r="C5401" s="189" t="s">
        <v>358</v>
      </c>
      <c r="D5401" t="s">
        <v>5681</v>
      </c>
      <c r="E5401" t="s">
        <v>5682</v>
      </c>
      <c r="F5401" t="s">
        <v>360</v>
      </c>
      <c r="H5401" s="211"/>
      <c r="I5401" s="211"/>
      <c r="J5401" s="211"/>
      <c r="K5401" s="211"/>
      <c r="L5401" s="211"/>
      <c r="M5401" s="211"/>
      <c r="N5401" s="211"/>
      <c r="O5401" s="211"/>
      <c r="P5401" s="211"/>
    </row>
    <row r="5402" spans="1:16" x14ac:dyDescent="0.25">
      <c r="A5402" s="189" t="s">
        <v>11878</v>
      </c>
      <c r="B5402" s="189" t="s">
        <v>11880</v>
      </c>
      <c r="C5402" s="189" t="s">
        <v>358</v>
      </c>
      <c r="D5402" t="s">
        <v>5681</v>
      </c>
      <c r="E5402" t="s">
        <v>5682</v>
      </c>
      <c r="F5402" t="s">
        <v>360</v>
      </c>
      <c r="H5402" s="211"/>
      <c r="I5402" s="211"/>
      <c r="J5402" s="211"/>
      <c r="K5402" s="211"/>
      <c r="L5402" s="211"/>
      <c r="M5402" s="211"/>
      <c r="N5402" s="211"/>
      <c r="O5402" s="211"/>
      <c r="P5402" s="211"/>
    </row>
    <row r="5403" spans="1:16" x14ac:dyDescent="0.25">
      <c r="A5403" s="189" t="s">
        <v>11878</v>
      </c>
      <c r="B5403" s="189" t="s">
        <v>11881</v>
      </c>
      <c r="C5403" s="189" t="s">
        <v>358</v>
      </c>
      <c r="D5403" t="s">
        <v>5681</v>
      </c>
      <c r="E5403" t="s">
        <v>5682</v>
      </c>
      <c r="F5403" t="s">
        <v>360</v>
      </c>
      <c r="H5403" s="211"/>
      <c r="I5403" s="211"/>
      <c r="J5403" s="211"/>
      <c r="K5403" s="211"/>
      <c r="L5403" s="211"/>
      <c r="M5403" s="211"/>
      <c r="N5403" s="211"/>
      <c r="O5403" s="211"/>
      <c r="P5403" s="211"/>
    </row>
    <row r="5404" spans="1:16" x14ac:dyDescent="0.25">
      <c r="A5404" s="189" t="s">
        <v>11878</v>
      </c>
      <c r="B5404" s="189" t="s">
        <v>11882</v>
      </c>
      <c r="C5404" s="189" t="s">
        <v>358</v>
      </c>
      <c r="D5404" t="s">
        <v>5681</v>
      </c>
      <c r="E5404" t="s">
        <v>5682</v>
      </c>
      <c r="F5404" t="s">
        <v>360</v>
      </c>
      <c r="H5404" s="211"/>
      <c r="I5404" s="211"/>
      <c r="J5404" s="211"/>
      <c r="K5404" s="211"/>
      <c r="L5404" s="211"/>
      <c r="M5404" s="211"/>
      <c r="N5404" s="211"/>
      <c r="O5404" s="211"/>
      <c r="P5404" s="211"/>
    </row>
    <row r="5405" spans="1:16" x14ac:dyDescent="0.25">
      <c r="A5405" s="189" t="s">
        <v>11878</v>
      </c>
      <c r="B5405" s="189" t="s">
        <v>11883</v>
      </c>
      <c r="C5405" s="189" t="s">
        <v>358</v>
      </c>
      <c r="D5405" t="s">
        <v>5681</v>
      </c>
      <c r="E5405" t="s">
        <v>5682</v>
      </c>
      <c r="F5405" t="s">
        <v>360</v>
      </c>
      <c r="H5405" s="211"/>
      <c r="I5405" s="211"/>
      <c r="J5405" s="211"/>
      <c r="K5405" s="211"/>
      <c r="L5405" s="211"/>
      <c r="M5405" s="211"/>
      <c r="N5405" s="211"/>
      <c r="O5405" s="211"/>
      <c r="P5405" s="211"/>
    </row>
    <row r="5406" spans="1:16" x14ac:dyDescent="0.25">
      <c r="A5406" s="189" t="s">
        <v>11878</v>
      </c>
      <c r="B5406" s="189" t="s">
        <v>11884</v>
      </c>
      <c r="C5406" s="189" t="s">
        <v>358</v>
      </c>
      <c r="D5406" t="s">
        <v>5681</v>
      </c>
      <c r="E5406" t="s">
        <v>5682</v>
      </c>
      <c r="F5406" t="s">
        <v>360</v>
      </c>
      <c r="H5406" s="211"/>
      <c r="I5406" s="211"/>
      <c r="J5406" s="211"/>
      <c r="K5406" s="211"/>
      <c r="L5406" s="211"/>
      <c r="M5406" s="211"/>
      <c r="N5406" s="211"/>
      <c r="O5406" s="211"/>
      <c r="P5406" s="211"/>
    </row>
    <row r="5407" spans="1:16" x14ac:dyDescent="0.25">
      <c r="A5407" s="189" t="s">
        <v>11878</v>
      </c>
      <c r="B5407" s="189" t="s">
        <v>11885</v>
      </c>
      <c r="C5407" s="189" t="s">
        <v>358</v>
      </c>
      <c r="D5407" t="s">
        <v>5681</v>
      </c>
      <c r="E5407" t="s">
        <v>5682</v>
      </c>
      <c r="F5407" t="s">
        <v>360</v>
      </c>
      <c r="H5407" s="211"/>
      <c r="I5407" s="211"/>
      <c r="J5407" s="211"/>
      <c r="K5407" s="211"/>
      <c r="L5407" s="211"/>
      <c r="M5407" s="211"/>
      <c r="N5407" s="211"/>
      <c r="O5407" s="211"/>
      <c r="P5407" s="211"/>
    </row>
    <row r="5408" spans="1:16" x14ac:dyDescent="0.25">
      <c r="A5408" s="189" t="s">
        <v>11878</v>
      </c>
      <c r="B5408" s="189" t="s">
        <v>11886</v>
      </c>
      <c r="C5408" s="189" t="s">
        <v>358</v>
      </c>
      <c r="D5408" t="s">
        <v>5681</v>
      </c>
      <c r="E5408" t="s">
        <v>5682</v>
      </c>
      <c r="F5408" t="s">
        <v>360</v>
      </c>
      <c r="H5408" s="211"/>
      <c r="I5408" s="211"/>
      <c r="J5408" s="211"/>
      <c r="K5408" s="211"/>
      <c r="L5408" s="211"/>
      <c r="M5408" s="211"/>
      <c r="N5408" s="211"/>
      <c r="O5408" s="211"/>
      <c r="P5408" s="211"/>
    </row>
    <row r="5409" spans="1:16" x14ac:dyDescent="0.25">
      <c r="A5409" s="189" t="s">
        <v>11878</v>
      </c>
      <c r="B5409" s="189" t="s">
        <v>11887</v>
      </c>
      <c r="C5409" s="189" t="s">
        <v>358</v>
      </c>
      <c r="D5409" t="s">
        <v>5681</v>
      </c>
      <c r="E5409" t="s">
        <v>5682</v>
      </c>
      <c r="F5409" t="s">
        <v>360</v>
      </c>
      <c r="H5409" s="211"/>
      <c r="I5409" s="211"/>
      <c r="J5409" s="211"/>
      <c r="K5409" s="211"/>
      <c r="L5409" s="211"/>
      <c r="M5409" s="211"/>
      <c r="N5409" s="211"/>
      <c r="O5409" s="211"/>
      <c r="P5409" s="211"/>
    </row>
    <row r="5410" spans="1:16" x14ac:dyDescent="0.25">
      <c r="A5410" s="189" t="s">
        <v>11878</v>
      </c>
      <c r="B5410" s="189" t="s">
        <v>11888</v>
      </c>
      <c r="C5410" s="189" t="s">
        <v>358</v>
      </c>
      <c r="D5410" t="s">
        <v>5681</v>
      </c>
      <c r="E5410" t="s">
        <v>5682</v>
      </c>
      <c r="F5410" t="s">
        <v>360</v>
      </c>
      <c r="H5410" s="211"/>
      <c r="I5410" s="211"/>
      <c r="J5410" s="211"/>
      <c r="K5410" s="211"/>
      <c r="L5410" s="211"/>
      <c r="M5410" s="211"/>
      <c r="N5410" s="211"/>
      <c r="O5410" s="211"/>
      <c r="P5410" s="211"/>
    </row>
    <row r="5411" spans="1:16" x14ac:dyDescent="0.25">
      <c r="A5411" s="189" t="s">
        <v>11878</v>
      </c>
      <c r="B5411" s="189" t="s">
        <v>11889</v>
      </c>
      <c r="C5411" s="189" t="s">
        <v>358</v>
      </c>
      <c r="D5411" t="s">
        <v>5681</v>
      </c>
      <c r="E5411" t="s">
        <v>5682</v>
      </c>
      <c r="F5411" t="s">
        <v>360</v>
      </c>
      <c r="H5411" s="211"/>
      <c r="I5411" s="211"/>
      <c r="J5411" s="211"/>
      <c r="K5411" s="211"/>
      <c r="L5411" s="211"/>
      <c r="M5411" s="211"/>
      <c r="N5411" s="211"/>
      <c r="O5411" s="211"/>
      <c r="P5411" s="211"/>
    </row>
    <row r="5412" spans="1:16" x14ac:dyDescent="0.25">
      <c r="A5412" s="189" t="s">
        <v>11878</v>
      </c>
      <c r="B5412" s="189" t="s">
        <v>11890</v>
      </c>
      <c r="C5412" s="189" t="s">
        <v>358</v>
      </c>
      <c r="D5412" t="s">
        <v>5681</v>
      </c>
      <c r="E5412" t="s">
        <v>5682</v>
      </c>
      <c r="F5412" t="s">
        <v>360</v>
      </c>
      <c r="H5412" s="211"/>
      <c r="I5412" s="211"/>
      <c r="J5412" s="211"/>
      <c r="K5412" s="211"/>
      <c r="L5412" s="211"/>
      <c r="M5412" s="211"/>
      <c r="N5412" s="211"/>
      <c r="O5412" s="211"/>
      <c r="P5412" s="211"/>
    </row>
    <row r="5413" spans="1:16" x14ac:dyDescent="0.25">
      <c r="A5413" s="189" t="s">
        <v>11878</v>
      </c>
      <c r="B5413" s="189" t="s">
        <v>11891</v>
      </c>
      <c r="C5413" s="189" t="s">
        <v>358</v>
      </c>
      <c r="D5413" t="s">
        <v>5681</v>
      </c>
      <c r="E5413" t="s">
        <v>5682</v>
      </c>
      <c r="F5413" t="s">
        <v>360</v>
      </c>
      <c r="H5413" s="211"/>
      <c r="I5413" s="211"/>
      <c r="J5413" s="211"/>
      <c r="K5413" s="211"/>
      <c r="L5413" s="211"/>
      <c r="M5413" s="211"/>
      <c r="N5413" s="211"/>
      <c r="O5413" s="211"/>
      <c r="P5413" s="211"/>
    </row>
    <row r="5414" spans="1:16" x14ac:dyDescent="0.25">
      <c r="A5414" s="189" t="s">
        <v>11878</v>
      </c>
      <c r="B5414" s="189" t="s">
        <v>11892</v>
      </c>
      <c r="C5414" s="189" t="s">
        <v>358</v>
      </c>
      <c r="D5414" t="s">
        <v>5681</v>
      </c>
      <c r="E5414" t="s">
        <v>5682</v>
      </c>
      <c r="F5414" t="s">
        <v>360</v>
      </c>
      <c r="H5414" s="211"/>
      <c r="I5414" s="211"/>
      <c r="J5414" s="211"/>
      <c r="K5414" s="211"/>
      <c r="L5414" s="211"/>
      <c r="M5414" s="211"/>
      <c r="N5414" s="211"/>
      <c r="O5414" s="211"/>
      <c r="P5414" s="211"/>
    </row>
    <row r="5415" spans="1:16" x14ac:dyDescent="0.25">
      <c r="A5415" s="189" t="s">
        <v>11878</v>
      </c>
      <c r="B5415" s="189" t="s">
        <v>11893</v>
      </c>
      <c r="C5415" s="189" t="s">
        <v>358</v>
      </c>
      <c r="D5415" t="s">
        <v>5681</v>
      </c>
      <c r="E5415" t="s">
        <v>5682</v>
      </c>
      <c r="F5415" t="s">
        <v>360</v>
      </c>
      <c r="H5415" s="211"/>
      <c r="I5415" s="211"/>
      <c r="J5415" s="211"/>
      <c r="K5415" s="211"/>
      <c r="L5415" s="211"/>
      <c r="M5415" s="211"/>
      <c r="N5415" s="211"/>
      <c r="O5415" s="211"/>
      <c r="P5415" s="211"/>
    </row>
    <row r="5416" spans="1:16" x14ac:dyDescent="0.25">
      <c r="A5416" s="189" t="s">
        <v>11878</v>
      </c>
      <c r="B5416" s="189" t="s">
        <v>11894</v>
      </c>
      <c r="C5416" s="189" t="s">
        <v>358</v>
      </c>
      <c r="D5416" t="s">
        <v>5681</v>
      </c>
      <c r="E5416" t="s">
        <v>5682</v>
      </c>
      <c r="F5416" t="s">
        <v>360</v>
      </c>
      <c r="H5416" s="211"/>
      <c r="I5416" s="211"/>
      <c r="J5416" s="211"/>
      <c r="K5416" s="211"/>
      <c r="L5416" s="211"/>
      <c r="M5416" s="211"/>
      <c r="N5416" s="211"/>
      <c r="O5416" s="211"/>
      <c r="P5416" s="211"/>
    </row>
    <row r="5417" spans="1:16" x14ac:dyDescent="0.25">
      <c r="A5417" s="189" t="s">
        <v>11878</v>
      </c>
      <c r="B5417" s="189" t="s">
        <v>11895</v>
      </c>
      <c r="C5417" s="189" t="s">
        <v>358</v>
      </c>
      <c r="D5417" t="s">
        <v>5681</v>
      </c>
      <c r="E5417" t="s">
        <v>5682</v>
      </c>
      <c r="F5417" t="s">
        <v>360</v>
      </c>
      <c r="H5417" s="211"/>
      <c r="I5417" s="211"/>
      <c r="J5417" s="211"/>
      <c r="K5417" s="211"/>
      <c r="L5417" s="211"/>
      <c r="M5417" s="211"/>
      <c r="N5417" s="211"/>
      <c r="O5417" s="211"/>
      <c r="P5417" s="211"/>
    </row>
    <row r="5418" spans="1:16" x14ac:dyDescent="0.25">
      <c r="A5418" s="189" t="s">
        <v>11878</v>
      </c>
      <c r="B5418" s="189" t="s">
        <v>11896</v>
      </c>
      <c r="C5418" s="189" t="s">
        <v>358</v>
      </c>
      <c r="D5418" t="s">
        <v>5681</v>
      </c>
      <c r="E5418" t="s">
        <v>5682</v>
      </c>
      <c r="F5418" t="s">
        <v>360</v>
      </c>
      <c r="H5418" s="211"/>
      <c r="I5418" s="211"/>
      <c r="J5418" s="211"/>
      <c r="K5418" s="211"/>
      <c r="L5418" s="211"/>
      <c r="M5418" s="211"/>
      <c r="N5418" s="211"/>
      <c r="O5418" s="211"/>
      <c r="P5418" s="211"/>
    </row>
    <row r="5419" spans="1:16" x14ac:dyDescent="0.25">
      <c r="A5419" s="189" t="s">
        <v>11878</v>
      </c>
      <c r="B5419" s="189" t="s">
        <v>11897</v>
      </c>
      <c r="C5419" s="189" t="s">
        <v>358</v>
      </c>
      <c r="D5419" t="s">
        <v>5681</v>
      </c>
      <c r="E5419" t="s">
        <v>5682</v>
      </c>
      <c r="F5419" t="s">
        <v>360</v>
      </c>
      <c r="H5419" s="211"/>
      <c r="I5419" s="211"/>
      <c r="J5419" s="211"/>
      <c r="K5419" s="211"/>
      <c r="L5419" s="211"/>
      <c r="M5419" s="211"/>
      <c r="N5419" s="211"/>
      <c r="O5419" s="211"/>
      <c r="P5419" s="211"/>
    </row>
    <row r="5420" spans="1:16" x14ac:dyDescent="0.25">
      <c r="A5420" s="189" t="s">
        <v>11878</v>
      </c>
      <c r="B5420" s="189" t="s">
        <v>11898</v>
      </c>
      <c r="C5420" s="189" t="s">
        <v>358</v>
      </c>
      <c r="D5420" t="s">
        <v>5681</v>
      </c>
      <c r="E5420" t="s">
        <v>5682</v>
      </c>
      <c r="F5420" t="s">
        <v>360</v>
      </c>
      <c r="H5420" s="211"/>
      <c r="I5420" s="211"/>
      <c r="J5420" s="211"/>
      <c r="K5420" s="211"/>
      <c r="L5420" s="211"/>
      <c r="M5420" s="211"/>
      <c r="N5420" s="211"/>
      <c r="O5420" s="211"/>
      <c r="P5420" s="211"/>
    </row>
    <row r="5421" spans="1:16" x14ac:dyDescent="0.25">
      <c r="A5421" s="189" t="s">
        <v>11878</v>
      </c>
      <c r="B5421" s="189" t="s">
        <v>11899</v>
      </c>
      <c r="C5421" s="189" t="s">
        <v>358</v>
      </c>
      <c r="D5421" t="s">
        <v>5681</v>
      </c>
      <c r="E5421" t="s">
        <v>5682</v>
      </c>
      <c r="F5421" t="s">
        <v>360</v>
      </c>
      <c r="H5421" s="211"/>
      <c r="I5421" s="211"/>
      <c r="J5421" s="211"/>
      <c r="K5421" s="211"/>
      <c r="L5421" s="211"/>
      <c r="M5421" s="211"/>
      <c r="N5421" s="211"/>
      <c r="O5421" s="211"/>
      <c r="P5421" s="211"/>
    </row>
    <row r="5422" spans="1:16" x14ac:dyDescent="0.25">
      <c r="A5422" s="189" t="s">
        <v>11878</v>
      </c>
      <c r="B5422" s="189" t="s">
        <v>11900</v>
      </c>
      <c r="C5422" s="189" t="s">
        <v>358</v>
      </c>
      <c r="D5422" t="s">
        <v>5681</v>
      </c>
      <c r="E5422" t="s">
        <v>5682</v>
      </c>
      <c r="F5422" t="s">
        <v>360</v>
      </c>
      <c r="H5422" s="211"/>
      <c r="I5422" s="211"/>
      <c r="J5422" s="211"/>
      <c r="K5422" s="211"/>
      <c r="L5422" s="211"/>
      <c r="M5422" s="211"/>
      <c r="N5422" s="211"/>
      <c r="O5422" s="211"/>
      <c r="P5422" s="211"/>
    </row>
    <row r="5423" spans="1:16" x14ac:dyDescent="0.25">
      <c r="A5423" s="189" t="s">
        <v>11878</v>
      </c>
      <c r="B5423" s="189" t="s">
        <v>11901</v>
      </c>
      <c r="C5423" s="189" t="s">
        <v>358</v>
      </c>
      <c r="D5423" t="s">
        <v>5681</v>
      </c>
      <c r="E5423" t="s">
        <v>5682</v>
      </c>
      <c r="F5423" t="s">
        <v>360</v>
      </c>
      <c r="H5423" s="211"/>
      <c r="I5423" s="211"/>
      <c r="J5423" s="211"/>
      <c r="K5423" s="211"/>
      <c r="L5423" s="211"/>
      <c r="M5423" s="211"/>
      <c r="N5423" s="211"/>
      <c r="O5423" s="211"/>
      <c r="P5423" s="211"/>
    </row>
    <row r="5424" spans="1:16" x14ac:dyDescent="0.25">
      <c r="A5424" s="189" t="s">
        <v>11878</v>
      </c>
      <c r="B5424" s="189" t="s">
        <v>11902</v>
      </c>
      <c r="C5424" s="189" t="s">
        <v>358</v>
      </c>
      <c r="D5424" t="s">
        <v>5681</v>
      </c>
      <c r="E5424" t="s">
        <v>5682</v>
      </c>
      <c r="F5424" t="s">
        <v>360</v>
      </c>
      <c r="H5424" s="211"/>
      <c r="I5424" s="211"/>
      <c r="J5424" s="211"/>
      <c r="K5424" s="211"/>
      <c r="L5424" s="211"/>
      <c r="M5424" s="211"/>
      <c r="N5424" s="211"/>
      <c r="O5424" s="211"/>
      <c r="P5424" s="211"/>
    </row>
    <row r="5425" spans="1:16" x14ac:dyDescent="0.25">
      <c r="A5425" s="189" t="s">
        <v>11878</v>
      </c>
      <c r="B5425" s="189" t="s">
        <v>11903</v>
      </c>
      <c r="C5425" s="189" t="s">
        <v>358</v>
      </c>
      <c r="D5425" t="s">
        <v>5681</v>
      </c>
      <c r="E5425" t="s">
        <v>5682</v>
      </c>
      <c r="F5425" t="s">
        <v>360</v>
      </c>
      <c r="H5425" s="211"/>
      <c r="I5425" s="211"/>
      <c r="J5425" s="211"/>
      <c r="K5425" s="211"/>
      <c r="L5425" s="211"/>
      <c r="M5425" s="211"/>
      <c r="N5425" s="211"/>
      <c r="O5425" s="211"/>
      <c r="P5425" s="211"/>
    </row>
    <row r="5426" spans="1:16" x14ac:dyDescent="0.25">
      <c r="A5426" s="189" t="s">
        <v>11878</v>
      </c>
      <c r="B5426" s="189" t="s">
        <v>11904</v>
      </c>
      <c r="C5426" s="189" t="s">
        <v>358</v>
      </c>
      <c r="D5426" t="s">
        <v>5681</v>
      </c>
      <c r="E5426" t="s">
        <v>5682</v>
      </c>
      <c r="F5426" t="s">
        <v>360</v>
      </c>
      <c r="H5426" s="211"/>
      <c r="I5426" s="211"/>
      <c r="J5426" s="211"/>
      <c r="K5426" s="211"/>
      <c r="L5426" s="211"/>
      <c r="M5426" s="211"/>
      <c r="N5426" s="211"/>
      <c r="O5426" s="211"/>
      <c r="P5426" s="211"/>
    </row>
    <row r="5427" spans="1:16" x14ac:dyDescent="0.25">
      <c r="A5427" s="189" t="s">
        <v>11878</v>
      </c>
      <c r="B5427" s="189" t="s">
        <v>11905</v>
      </c>
      <c r="C5427" s="189" t="s">
        <v>358</v>
      </c>
      <c r="D5427" t="s">
        <v>5681</v>
      </c>
      <c r="E5427" t="s">
        <v>5682</v>
      </c>
      <c r="F5427" t="s">
        <v>360</v>
      </c>
      <c r="H5427" s="211"/>
      <c r="I5427" s="211"/>
      <c r="J5427" s="211"/>
      <c r="K5427" s="211"/>
      <c r="L5427" s="211"/>
      <c r="M5427" s="211"/>
      <c r="N5427" s="211"/>
      <c r="O5427" s="211"/>
      <c r="P5427" s="211"/>
    </row>
    <row r="5428" spans="1:16" x14ac:dyDescent="0.25">
      <c r="A5428" s="189" t="s">
        <v>11878</v>
      </c>
      <c r="B5428" s="189" t="s">
        <v>11906</v>
      </c>
      <c r="C5428" s="189" t="s">
        <v>358</v>
      </c>
      <c r="D5428" t="s">
        <v>5681</v>
      </c>
      <c r="E5428" t="s">
        <v>5682</v>
      </c>
      <c r="F5428" t="s">
        <v>360</v>
      </c>
      <c r="H5428" s="211"/>
      <c r="I5428" s="211"/>
      <c r="J5428" s="211"/>
      <c r="K5428" s="211"/>
      <c r="L5428" s="211"/>
      <c r="M5428" s="211"/>
      <c r="N5428" s="211"/>
      <c r="O5428" s="211"/>
      <c r="P5428" s="211"/>
    </row>
    <row r="5429" spans="1:16" x14ac:dyDescent="0.25">
      <c r="A5429" s="189" t="s">
        <v>11878</v>
      </c>
      <c r="B5429" s="189" t="s">
        <v>11907</v>
      </c>
      <c r="C5429" s="189" t="s">
        <v>358</v>
      </c>
      <c r="D5429" t="s">
        <v>5681</v>
      </c>
      <c r="E5429" t="s">
        <v>5682</v>
      </c>
      <c r="F5429" t="s">
        <v>360</v>
      </c>
      <c r="H5429" s="211"/>
      <c r="I5429" s="211"/>
      <c r="J5429" s="211"/>
      <c r="K5429" s="211"/>
      <c r="L5429" s="211"/>
      <c r="M5429" s="211"/>
      <c r="N5429" s="211"/>
      <c r="O5429" s="211"/>
      <c r="P5429" s="211"/>
    </row>
    <row r="5430" spans="1:16" x14ac:dyDescent="0.25">
      <c r="A5430" s="189" t="s">
        <v>11878</v>
      </c>
      <c r="B5430" s="189" t="s">
        <v>11908</v>
      </c>
      <c r="C5430" s="189" t="s">
        <v>358</v>
      </c>
      <c r="D5430" t="s">
        <v>5681</v>
      </c>
      <c r="E5430" t="s">
        <v>5682</v>
      </c>
      <c r="F5430" t="s">
        <v>360</v>
      </c>
      <c r="H5430" s="211"/>
      <c r="I5430" s="211"/>
      <c r="J5430" s="211"/>
      <c r="K5430" s="211"/>
      <c r="L5430" s="211"/>
      <c r="M5430" s="211"/>
      <c r="N5430" s="211"/>
      <c r="O5430" s="211"/>
      <c r="P5430" s="211"/>
    </row>
    <row r="5431" spans="1:16" x14ac:dyDescent="0.25">
      <c r="A5431" s="189" t="s">
        <v>11878</v>
      </c>
      <c r="B5431" s="189" t="s">
        <v>11909</v>
      </c>
      <c r="C5431" s="189" t="s">
        <v>358</v>
      </c>
      <c r="D5431" t="s">
        <v>5681</v>
      </c>
      <c r="E5431" t="s">
        <v>5682</v>
      </c>
      <c r="F5431" t="s">
        <v>360</v>
      </c>
      <c r="H5431" s="211"/>
      <c r="I5431" s="211"/>
      <c r="J5431" s="211"/>
      <c r="K5431" s="211"/>
      <c r="L5431" s="211"/>
      <c r="M5431" s="211"/>
      <c r="N5431" s="211"/>
      <c r="O5431" s="211"/>
      <c r="P5431" s="211"/>
    </row>
    <row r="5432" spans="1:16" x14ac:dyDescent="0.25">
      <c r="A5432" s="189" t="s">
        <v>11878</v>
      </c>
      <c r="B5432" s="189" t="s">
        <v>11910</v>
      </c>
      <c r="C5432" s="189" t="s">
        <v>358</v>
      </c>
      <c r="D5432" t="s">
        <v>5681</v>
      </c>
      <c r="E5432" t="s">
        <v>5682</v>
      </c>
      <c r="F5432" t="s">
        <v>360</v>
      </c>
      <c r="H5432" s="211"/>
      <c r="I5432" s="211"/>
      <c r="J5432" s="211"/>
      <c r="K5432" s="211"/>
      <c r="L5432" s="211"/>
      <c r="M5432" s="211"/>
      <c r="N5432" s="211"/>
      <c r="O5432" s="211"/>
      <c r="P5432" s="211"/>
    </row>
    <row r="5433" spans="1:16" x14ac:dyDescent="0.25">
      <c r="A5433" s="189" t="s">
        <v>11878</v>
      </c>
      <c r="B5433" s="189" t="s">
        <v>11911</v>
      </c>
      <c r="C5433" s="189" t="s">
        <v>358</v>
      </c>
      <c r="D5433" t="s">
        <v>5681</v>
      </c>
      <c r="E5433" t="s">
        <v>5682</v>
      </c>
      <c r="F5433" t="s">
        <v>360</v>
      </c>
      <c r="H5433" s="211"/>
      <c r="I5433" s="211"/>
      <c r="J5433" s="211"/>
      <c r="K5433" s="211"/>
      <c r="L5433" s="211"/>
      <c r="M5433" s="211"/>
      <c r="N5433" s="211"/>
      <c r="O5433" s="211"/>
      <c r="P5433" s="211"/>
    </row>
    <row r="5434" spans="1:16" x14ac:dyDescent="0.25">
      <c r="A5434" s="189" t="s">
        <v>11878</v>
      </c>
      <c r="B5434" s="189" t="s">
        <v>11912</v>
      </c>
      <c r="C5434" s="189" t="s">
        <v>358</v>
      </c>
      <c r="D5434" t="s">
        <v>5681</v>
      </c>
      <c r="E5434" t="s">
        <v>5682</v>
      </c>
      <c r="F5434" t="s">
        <v>360</v>
      </c>
      <c r="H5434" s="211"/>
      <c r="I5434" s="211"/>
      <c r="J5434" s="211"/>
      <c r="K5434" s="211"/>
      <c r="L5434" s="211"/>
      <c r="M5434" s="211"/>
      <c r="N5434" s="211"/>
      <c r="O5434" s="211"/>
      <c r="P5434" s="211"/>
    </row>
    <row r="5435" spans="1:16" x14ac:dyDescent="0.25">
      <c r="A5435" s="189" t="s">
        <v>11878</v>
      </c>
      <c r="B5435" s="189" t="s">
        <v>11913</v>
      </c>
      <c r="C5435" s="189" t="s">
        <v>358</v>
      </c>
      <c r="D5435" t="s">
        <v>5681</v>
      </c>
      <c r="E5435" t="s">
        <v>5682</v>
      </c>
      <c r="F5435" t="s">
        <v>360</v>
      </c>
      <c r="H5435" s="211"/>
      <c r="I5435" s="211"/>
      <c r="J5435" s="211"/>
      <c r="K5435" s="211"/>
      <c r="L5435" s="211"/>
      <c r="M5435" s="211"/>
      <c r="N5435" s="211"/>
      <c r="O5435" s="211"/>
      <c r="P5435" s="211"/>
    </row>
    <row r="5436" spans="1:16" x14ac:dyDescent="0.25">
      <c r="A5436" s="189" t="s">
        <v>11878</v>
      </c>
      <c r="B5436" s="189" t="s">
        <v>11914</v>
      </c>
      <c r="C5436" s="189" t="s">
        <v>358</v>
      </c>
      <c r="D5436" t="s">
        <v>5681</v>
      </c>
      <c r="E5436" t="s">
        <v>5682</v>
      </c>
      <c r="F5436" t="s">
        <v>360</v>
      </c>
      <c r="H5436" s="211"/>
      <c r="I5436" s="211"/>
      <c r="J5436" s="211"/>
      <c r="K5436" s="211"/>
      <c r="L5436" s="211"/>
      <c r="M5436" s="211"/>
      <c r="N5436" s="211"/>
      <c r="O5436" s="211"/>
      <c r="P5436" s="211"/>
    </row>
    <row r="5437" spans="1:16" x14ac:dyDescent="0.25">
      <c r="A5437" s="189" t="s">
        <v>11878</v>
      </c>
      <c r="B5437" s="189" t="s">
        <v>11915</v>
      </c>
      <c r="C5437" s="189" t="s">
        <v>358</v>
      </c>
      <c r="D5437" t="s">
        <v>5681</v>
      </c>
      <c r="E5437" t="s">
        <v>5682</v>
      </c>
      <c r="F5437" t="s">
        <v>360</v>
      </c>
      <c r="H5437" s="211"/>
      <c r="I5437" s="211"/>
      <c r="J5437" s="211"/>
      <c r="K5437" s="211"/>
      <c r="L5437" s="211"/>
      <c r="M5437" s="211"/>
      <c r="N5437" s="211"/>
      <c r="O5437" s="211"/>
      <c r="P5437" s="211"/>
    </row>
    <row r="5438" spans="1:16" x14ac:dyDescent="0.25">
      <c r="A5438" s="189" t="s">
        <v>11878</v>
      </c>
      <c r="B5438" s="189" t="s">
        <v>11916</v>
      </c>
      <c r="C5438" s="189" t="s">
        <v>358</v>
      </c>
      <c r="D5438" t="s">
        <v>5681</v>
      </c>
      <c r="E5438" t="s">
        <v>5682</v>
      </c>
      <c r="F5438" t="s">
        <v>360</v>
      </c>
      <c r="H5438" s="211"/>
      <c r="I5438" s="211"/>
      <c r="J5438" s="211"/>
      <c r="K5438" s="211"/>
      <c r="L5438" s="211"/>
      <c r="M5438" s="211"/>
      <c r="N5438" s="211"/>
      <c r="O5438" s="211"/>
      <c r="P5438" s="211"/>
    </row>
    <row r="5439" spans="1:16" x14ac:dyDescent="0.25">
      <c r="A5439" s="189" t="s">
        <v>11878</v>
      </c>
      <c r="B5439" s="189" t="s">
        <v>11917</v>
      </c>
      <c r="C5439" s="189" t="s">
        <v>358</v>
      </c>
      <c r="D5439" t="s">
        <v>5681</v>
      </c>
      <c r="E5439" t="s">
        <v>5682</v>
      </c>
      <c r="F5439" t="s">
        <v>360</v>
      </c>
      <c r="H5439" s="211"/>
      <c r="I5439" s="211"/>
      <c r="J5439" s="211"/>
      <c r="K5439" s="211"/>
      <c r="L5439" s="211"/>
      <c r="M5439" s="211"/>
      <c r="N5439" s="211"/>
      <c r="O5439" s="211"/>
      <c r="P5439" s="211"/>
    </row>
    <row r="5440" spans="1:16" x14ac:dyDescent="0.25">
      <c r="A5440" s="189" t="s">
        <v>11878</v>
      </c>
      <c r="B5440" s="189" t="s">
        <v>11918</v>
      </c>
      <c r="C5440" s="189" t="s">
        <v>358</v>
      </c>
      <c r="D5440" t="s">
        <v>5681</v>
      </c>
      <c r="E5440" t="s">
        <v>5682</v>
      </c>
      <c r="F5440" t="s">
        <v>360</v>
      </c>
      <c r="H5440" s="211"/>
      <c r="I5440" s="211"/>
      <c r="J5440" s="211"/>
      <c r="K5440" s="211"/>
      <c r="L5440" s="211"/>
      <c r="M5440" s="211"/>
      <c r="N5440" s="211"/>
      <c r="O5440" s="211"/>
      <c r="P5440" s="211"/>
    </row>
    <row r="5441" spans="1:16" x14ac:dyDescent="0.25">
      <c r="A5441" s="189" t="s">
        <v>11878</v>
      </c>
      <c r="B5441" s="189" t="s">
        <v>11919</v>
      </c>
      <c r="C5441" s="189" t="s">
        <v>358</v>
      </c>
      <c r="D5441" t="s">
        <v>5681</v>
      </c>
      <c r="E5441" t="s">
        <v>5682</v>
      </c>
      <c r="F5441" t="s">
        <v>360</v>
      </c>
      <c r="H5441" s="211"/>
      <c r="I5441" s="211"/>
      <c r="J5441" s="211"/>
      <c r="K5441" s="211"/>
      <c r="L5441" s="211"/>
      <c r="M5441" s="211"/>
      <c r="N5441" s="211"/>
      <c r="O5441" s="211"/>
      <c r="P5441" s="211"/>
    </row>
    <row r="5442" spans="1:16" x14ac:dyDescent="0.25">
      <c r="A5442" s="189" t="s">
        <v>11878</v>
      </c>
      <c r="B5442" s="189" t="s">
        <v>11920</v>
      </c>
      <c r="C5442" s="189" t="s">
        <v>358</v>
      </c>
      <c r="D5442" t="s">
        <v>5681</v>
      </c>
      <c r="E5442" t="s">
        <v>5682</v>
      </c>
      <c r="F5442" t="s">
        <v>360</v>
      </c>
      <c r="H5442" s="211"/>
      <c r="I5442" s="211"/>
      <c r="J5442" s="211"/>
      <c r="K5442" s="211"/>
      <c r="L5442" s="211"/>
      <c r="M5442" s="211"/>
      <c r="N5442" s="211"/>
      <c r="O5442" s="211"/>
      <c r="P5442" s="211"/>
    </row>
    <row r="5443" spans="1:16" x14ac:dyDescent="0.25">
      <c r="A5443" s="189" t="s">
        <v>11878</v>
      </c>
      <c r="B5443" s="189" t="s">
        <v>11921</v>
      </c>
      <c r="C5443" s="189" t="s">
        <v>358</v>
      </c>
      <c r="D5443" t="s">
        <v>5681</v>
      </c>
      <c r="E5443" t="s">
        <v>5682</v>
      </c>
      <c r="F5443" t="s">
        <v>360</v>
      </c>
      <c r="H5443" s="211"/>
      <c r="I5443" s="211"/>
      <c r="J5443" s="211"/>
      <c r="K5443" s="211"/>
      <c r="L5443" s="211"/>
      <c r="M5443" s="211"/>
      <c r="N5443" s="211"/>
      <c r="O5443" s="211"/>
      <c r="P5443" s="211"/>
    </row>
    <row r="5444" spans="1:16" x14ac:dyDescent="0.25">
      <c r="A5444" s="189" t="s">
        <v>11878</v>
      </c>
      <c r="B5444" s="189" t="s">
        <v>11922</v>
      </c>
      <c r="C5444" s="189" t="s">
        <v>358</v>
      </c>
      <c r="D5444" t="s">
        <v>5681</v>
      </c>
      <c r="E5444" t="s">
        <v>5682</v>
      </c>
      <c r="F5444" t="s">
        <v>360</v>
      </c>
      <c r="H5444" s="211"/>
      <c r="I5444" s="211"/>
      <c r="J5444" s="211"/>
      <c r="K5444" s="211"/>
      <c r="L5444" s="211"/>
      <c r="M5444" s="211"/>
      <c r="N5444" s="211"/>
      <c r="O5444" s="211"/>
      <c r="P5444" s="211"/>
    </row>
    <row r="5445" spans="1:16" x14ac:dyDescent="0.25">
      <c r="A5445" s="189" t="s">
        <v>11878</v>
      </c>
      <c r="B5445" s="189" t="s">
        <v>11923</v>
      </c>
      <c r="C5445" s="189" t="s">
        <v>358</v>
      </c>
      <c r="D5445" t="s">
        <v>5681</v>
      </c>
      <c r="E5445" t="s">
        <v>5682</v>
      </c>
      <c r="F5445" t="s">
        <v>360</v>
      </c>
      <c r="H5445" s="211"/>
      <c r="I5445" s="211"/>
      <c r="J5445" s="211"/>
      <c r="K5445" s="211"/>
      <c r="L5445" s="211"/>
      <c r="M5445" s="211"/>
      <c r="N5445" s="211"/>
      <c r="O5445" s="211"/>
      <c r="P5445" s="211"/>
    </row>
    <row r="5446" spans="1:16" x14ac:dyDescent="0.25">
      <c r="A5446" s="189" t="s">
        <v>11878</v>
      </c>
      <c r="B5446" s="189" t="s">
        <v>11924</v>
      </c>
      <c r="C5446" s="189" t="s">
        <v>358</v>
      </c>
      <c r="D5446" t="s">
        <v>5681</v>
      </c>
      <c r="E5446" t="s">
        <v>5682</v>
      </c>
      <c r="F5446" t="s">
        <v>360</v>
      </c>
      <c r="H5446" s="211"/>
      <c r="I5446" s="211"/>
      <c r="J5446" s="211"/>
      <c r="K5446" s="211"/>
      <c r="L5446" s="211"/>
      <c r="M5446" s="211"/>
      <c r="N5446" s="211"/>
      <c r="O5446" s="211"/>
      <c r="P5446" s="211"/>
    </row>
    <row r="5447" spans="1:16" x14ac:dyDescent="0.25">
      <c r="A5447" s="189" t="s">
        <v>11878</v>
      </c>
      <c r="B5447" s="189" t="s">
        <v>11925</v>
      </c>
      <c r="C5447" s="189" t="s">
        <v>358</v>
      </c>
      <c r="D5447" t="s">
        <v>5681</v>
      </c>
      <c r="E5447" t="s">
        <v>5682</v>
      </c>
      <c r="F5447" t="s">
        <v>360</v>
      </c>
      <c r="H5447" s="211"/>
      <c r="I5447" s="211"/>
      <c r="J5447" s="211"/>
      <c r="K5447" s="211"/>
      <c r="L5447" s="211"/>
      <c r="M5447" s="211"/>
      <c r="N5447" s="211"/>
      <c r="O5447" s="211"/>
      <c r="P5447" s="211"/>
    </row>
    <row r="5448" spans="1:16" x14ac:dyDescent="0.25">
      <c r="A5448" s="189" t="s">
        <v>11878</v>
      </c>
      <c r="B5448" s="189" t="s">
        <v>11926</v>
      </c>
      <c r="C5448" s="189" t="s">
        <v>358</v>
      </c>
      <c r="D5448" t="s">
        <v>5681</v>
      </c>
      <c r="E5448" t="s">
        <v>5682</v>
      </c>
      <c r="F5448" t="s">
        <v>360</v>
      </c>
      <c r="H5448" s="211"/>
      <c r="I5448" s="211"/>
      <c r="J5448" s="211"/>
      <c r="K5448" s="211"/>
      <c r="L5448" s="211"/>
      <c r="M5448" s="211"/>
      <c r="N5448" s="211"/>
      <c r="O5448" s="211"/>
      <c r="P5448" s="211"/>
    </row>
    <row r="5449" spans="1:16" x14ac:dyDescent="0.25">
      <c r="A5449" s="189" t="s">
        <v>11878</v>
      </c>
      <c r="B5449" s="189" t="s">
        <v>11927</v>
      </c>
      <c r="C5449" s="189" t="s">
        <v>358</v>
      </c>
      <c r="D5449" t="s">
        <v>5681</v>
      </c>
      <c r="E5449" t="s">
        <v>5682</v>
      </c>
      <c r="F5449" t="s">
        <v>360</v>
      </c>
      <c r="H5449" s="211"/>
      <c r="I5449" s="211"/>
      <c r="J5449" s="211"/>
      <c r="K5449" s="211"/>
      <c r="L5449" s="211"/>
      <c r="M5449" s="211"/>
      <c r="N5449" s="211"/>
      <c r="O5449" s="211"/>
      <c r="P5449" s="211"/>
    </row>
    <row r="5450" spans="1:16" x14ac:dyDescent="0.25">
      <c r="A5450" s="189" t="s">
        <v>11878</v>
      </c>
      <c r="B5450" s="189" t="s">
        <v>11928</v>
      </c>
      <c r="C5450" s="189" t="s">
        <v>358</v>
      </c>
      <c r="D5450" t="s">
        <v>5681</v>
      </c>
      <c r="E5450" t="s">
        <v>5682</v>
      </c>
      <c r="F5450" t="s">
        <v>360</v>
      </c>
      <c r="H5450" s="211"/>
      <c r="I5450" s="211"/>
      <c r="J5450" s="211"/>
      <c r="K5450" s="211"/>
      <c r="L5450" s="211"/>
      <c r="M5450" s="211"/>
      <c r="N5450" s="211"/>
      <c r="O5450" s="211"/>
      <c r="P5450" s="211"/>
    </row>
    <row r="5451" spans="1:16" x14ac:dyDescent="0.25">
      <c r="A5451" s="189" t="s">
        <v>11878</v>
      </c>
      <c r="B5451" s="189" t="s">
        <v>11929</v>
      </c>
      <c r="C5451" s="189" t="s">
        <v>358</v>
      </c>
      <c r="D5451" t="s">
        <v>5681</v>
      </c>
      <c r="E5451" t="s">
        <v>5682</v>
      </c>
      <c r="F5451" t="s">
        <v>360</v>
      </c>
      <c r="H5451" s="211"/>
      <c r="I5451" s="211"/>
      <c r="J5451" s="211"/>
      <c r="K5451" s="211"/>
      <c r="L5451" s="211"/>
      <c r="M5451" s="211"/>
      <c r="N5451" s="211"/>
      <c r="O5451" s="211"/>
      <c r="P5451" s="211"/>
    </row>
    <row r="5452" spans="1:16" x14ac:dyDescent="0.25">
      <c r="A5452" s="189" t="s">
        <v>11878</v>
      </c>
      <c r="B5452" s="189" t="s">
        <v>11930</v>
      </c>
      <c r="C5452" s="189" t="s">
        <v>358</v>
      </c>
      <c r="D5452" t="s">
        <v>5681</v>
      </c>
      <c r="E5452" t="s">
        <v>5682</v>
      </c>
      <c r="F5452" t="s">
        <v>360</v>
      </c>
      <c r="H5452" s="211"/>
      <c r="I5452" s="211"/>
      <c r="J5452" s="211"/>
      <c r="K5452" s="211"/>
      <c r="L5452" s="211"/>
      <c r="M5452" s="211"/>
      <c r="N5452" s="211"/>
      <c r="O5452" s="211"/>
      <c r="P5452" s="211"/>
    </row>
    <row r="5453" spans="1:16" x14ac:dyDescent="0.25">
      <c r="A5453" s="189" t="s">
        <v>11878</v>
      </c>
      <c r="B5453" s="189" t="s">
        <v>11931</v>
      </c>
      <c r="C5453" s="189" t="s">
        <v>358</v>
      </c>
      <c r="D5453" t="s">
        <v>5681</v>
      </c>
      <c r="E5453" t="s">
        <v>5682</v>
      </c>
      <c r="F5453" t="s">
        <v>360</v>
      </c>
      <c r="H5453" s="211"/>
      <c r="I5453" s="211"/>
      <c r="J5453" s="211"/>
      <c r="K5453" s="211"/>
      <c r="L5453" s="211"/>
      <c r="M5453" s="211"/>
      <c r="N5453" s="211"/>
      <c r="O5453" s="211"/>
      <c r="P5453" s="211"/>
    </row>
    <row r="5454" spans="1:16" x14ac:dyDescent="0.25">
      <c r="A5454" s="189" t="s">
        <v>11878</v>
      </c>
      <c r="B5454" s="189" t="s">
        <v>11932</v>
      </c>
      <c r="C5454" s="189" t="s">
        <v>358</v>
      </c>
      <c r="D5454" t="s">
        <v>5681</v>
      </c>
      <c r="E5454" t="s">
        <v>5682</v>
      </c>
      <c r="F5454" t="s">
        <v>360</v>
      </c>
      <c r="H5454" s="211"/>
      <c r="I5454" s="211"/>
      <c r="J5454" s="211"/>
      <c r="K5454" s="211"/>
      <c r="L5454" s="211"/>
      <c r="M5454" s="211"/>
      <c r="N5454" s="211"/>
      <c r="O5454" s="211"/>
      <c r="P5454" s="211"/>
    </row>
    <row r="5455" spans="1:16" x14ac:dyDescent="0.25">
      <c r="A5455" s="189" t="s">
        <v>11878</v>
      </c>
      <c r="B5455" s="189" t="s">
        <v>11933</v>
      </c>
      <c r="C5455" s="189" t="s">
        <v>358</v>
      </c>
      <c r="D5455" t="s">
        <v>5681</v>
      </c>
      <c r="E5455" t="s">
        <v>5682</v>
      </c>
      <c r="F5455" t="s">
        <v>360</v>
      </c>
      <c r="H5455" s="211"/>
      <c r="I5455" s="211"/>
      <c r="J5455" s="211"/>
      <c r="K5455" s="211"/>
      <c r="L5455" s="211"/>
      <c r="M5455" s="211"/>
      <c r="N5455" s="211"/>
      <c r="O5455" s="211"/>
      <c r="P5455" s="211"/>
    </row>
    <row r="5456" spans="1:16" x14ac:dyDescent="0.25">
      <c r="A5456" s="189" t="s">
        <v>11878</v>
      </c>
      <c r="B5456" s="189" t="s">
        <v>11934</v>
      </c>
      <c r="C5456" s="189" t="s">
        <v>358</v>
      </c>
      <c r="D5456" t="s">
        <v>5681</v>
      </c>
      <c r="E5456" t="s">
        <v>5682</v>
      </c>
      <c r="F5456" t="s">
        <v>360</v>
      </c>
      <c r="H5456" s="211"/>
      <c r="I5456" s="211"/>
      <c r="J5456" s="211"/>
      <c r="K5456" s="211"/>
      <c r="L5456" s="211"/>
      <c r="M5456" s="211"/>
      <c r="N5456" s="211"/>
      <c r="O5456" s="211"/>
      <c r="P5456" s="211"/>
    </row>
    <row r="5457" spans="1:16" x14ac:dyDescent="0.25">
      <c r="A5457" s="189" t="s">
        <v>11878</v>
      </c>
      <c r="B5457" s="189" t="s">
        <v>11935</v>
      </c>
      <c r="C5457" s="189" t="s">
        <v>358</v>
      </c>
      <c r="D5457" t="s">
        <v>5681</v>
      </c>
      <c r="E5457" t="s">
        <v>5682</v>
      </c>
      <c r="F5457" t="s">
        <v>360</v>
      </c>
      <c r="H5457" s="211"/>
      <c r="I5457" s="211"/>
      <c r="J5457" s="211"/>
      <c r="K5457" s="211"/>
      <c r="L5457" s="211"/>
      <c r="M5457" s="211"/>
      <c r="N5457" s="211"/>
      <c r="O5457" s="211"/>
      <c r="P5457" s="211"/>
    </row>
    <row r="5458" spans="1:16" x14ac:dyDescent="0.25">
      <c r="A5458" s="189" t="s">
        <v>11878</v>
      </c>
      <c r="B5458" s="189" t="s">
        <v>11936</v>
      </c>
      <c r="C5458" s="189" t="s">
        <v>358</v>
      </c>
      <c r="D5458" t="s">
        <v>5681</v>
      </c>
      <c r="E5458" t="s">
        <v>5682</v>
      </c>
      <c r="F5458" t="s">
        <v>360</v>
      </c>
      <c r="H5458" s="211"/>
      <c r="I5458" s="211"/>
      <c r="J5458" s="211"/>
      <c r="K5458" s="211"/>
      <c r="L5458" s="211"/>
      <c r="M5458" s="211"/>
      <c r="N5458" s="211"/>
      <c r="O5458" s="211"/>
      <c r="P5458" s="211"/>
    </row>
    <row r="5459" spans="1:16" x14ac:dyDescent="0.25">
      <c r="A5459" s="189" t="s">
        <v>11878</v>
      </c>
      <c r="B5459" s="189" t="s">
        <v>11937</v>
      </c>
      <c r="C5459" s="189" t="s">
        <v>358</v>
      </c>
      <c r="D5459" t="s">
        <v>5681</v>
      </c>
      <c r="E5459" t="s">
        <v>5682</v>
      </c>
      <c r="F5459" t="s">
        <v>360</v>
      </c>
      <c r="H5459" s="211"/>
      <c r="I5459" s="211"/>
      <c r="J5459" s="211"/>
      <c r="K5459" s="211"/>
      <c r="L5459" s="211"/>
      <c r="M5459" s="211"/>
      <c r="N5459" s="211"/>
      <c r="O5459" s="211"/>
      <c r="P5459" s="211"/>
    </row>
    <row r="5460" spans="1:16" x14ac:dyDescent="0.25">
      <c r="A5460" s="189" t="s">
        <v>11878</v>
      </c>
      <c r="B5460" s="189" t="s">
        <v>11938</v>
      </c>
      <c r="C5460" s="189" t="s">
        <v>358</v>
      </c>
      <c r="D5460" t="s">
        <v>5681</v>
      </c>
      <c r="E5460" t="s">
        <v>5682</v>
      </c>
      <c r="F5460" t="s">
        <v>360</v>
      </c>
      <c r="H5460" s="211"/>
      <c r="I5460" s="211"/>
      <c r="J5460" s="211"/>
      <c r="K5460" s="211"/>
      <c r="L5460" s="211"/>
      <c r="M5460" s="211"/>
      <c r="N5460" s="211"/>
      <c r="O5460" s="211"/>
      <c r="P5460" s="211"/>
    </row>
    <row r="5461" spans="1:16" x14ac:dyDescent="0.25">
      <c r="A5461" s="189" t="s">
        <v>11878</v>
      </c>
      <c r="B5461" s="189" t="s">
        <v>11939</v>
      </c>
      <c r="C5461" s="189" t="s">
        <v>358</v>
      </c>
      <c r="D5461" t="s">
        <v>5681</v>
      </c>
      <c r="E5461" t="s">
        <v>5682</v>
      </c>
      <c r="F5461" t="s">
        <v>360</v>
      </c>
      <c r="H5461" s="211"/>
      <c r="I5461" s="211"/>
      <c r="J5461" s="211"/>
      <c r="K5461" s="211"/>
      <c r="L5461" s="211"/>
      <c r="M5461" s="211"/>
      <c r="N5461" s="211"/>
      <c r="O5461" s="211"/>
      <c r="P5461" s="211"/>
    </row>
    <row r="5462" spans="1:16" x14ac:dyDescent="0.25">
      <c r="A5462" s="189" t="s">
        <v>11878</v>
      </c>
      <c r="B5462" s="189" t="s">
        <v>11940</v>
      </c>
      <c r="C5462" s="189" t="s">
        <v>358</v>
      </c>
      <c r="D5462" t="s">
        <v>5681</v>
      </c>
      <c r="E5462" t="s">
        <v>5682</v>
      </c>
      <c r="F5462" t="s">
        <v>360</v>
      </c>
      <c r="H5462" s="211"/>
      <c r="I5462" s="211"/>
      <c r="J5462" s="211"/>
      <c r="K5462" s="211"/>
      <c r="L5462" s="211"/>
      <c r="M5462" s="211"/>
      <c r="N5462" s="211"/>
      <c r="O5462" s="211"/>
      <c r="P5462" s="211"/>
    </row>
    <row r="5463" spans="1:16" x14ac:dyDescent="0.25">
      <c r="A5463" s="189" t="s">
        <v>11878</v>
      </c>
      <c r="B5463" s="189" t="s">
        <v>11941</v>
      </c>
      <c r="C5463" s="189" t="s">
        <v>358</v>
      </c>
      <c r="D5463" t="s">
        <v>5681</v>
      </c>
      <c r="E5463" t="s">
        <v>5682</v>
      </c>
      <c r="F5463" t="s">
        <v>360</v>
      </c>
      <c r="H5463" s="211"/>
      <c r="I5463" s="211"/>
      <c r="J5463" s="211"/>
      <c r="K5463" s="211"/>
      <c r="L5463" s="211"/>
      <c r="M5463" s="211"/>
      <c r="N5463" s="211"/>
      <c r="O5463" s="211"/>
      <c r="P5463" s="211"/>
    </row>
    <row r="5464" spans="1:16" x14ac:dyDescent="0.25">
      <c r="A5464" s="189" t="s">
        <v>11878</v>
      </c>
      <c r="B5464" s="189" t="s">
        <v>11942</v>
      </c>
      <c r="C5464" s="189" t="s">
        <v>358</v>
      </c>
      <c r="D5464" t="s">
        <v>5681</v>
      </c>
      <c r="E5464" t="s">
        <v>5682</v>
      </c>
      <c r="F5464" t="s">
        <v>360</v>
      </c>
      <c r="H5464" s="211"/>
      <c r="I5464" s="211"/>
      <c r="J5464" s="211"/>
      <c r="K5464" s="211"/>
      <c r="L5464" s="211"/>
      <c r="M5464" s="211"/>
      <c r="N5464" s="211"/>
      <c r="O5464" s="211"/>
      <c r="P5464" s="211"/>
    </row>
    <row r="5465" spans="1:16" x14ac:dyDescent="0.25">
      <c r="A5465" s="189" t="s">
        <v>11878</v>
      </c>
      <c r="B5465" s="189" t="s">
        <v>11943</v>
      </c>
      <c r="C5465" s="189" t="s">
        <v>358</v>
      </c>
      <c r="D5465" t="s">
        <v>5681</v>
      </c>
      <c r="E5465" t="s">
        <v>5682</v>
      </c>
      <c r="F5465" t="s">
        <v>360</v>
      </c>
      <c r="H5465" s="211"/>
      <c r="I5465" s="211"/>
      <c r="J5465" s="211"/>
      <c r="K5465" s="211"/>
      <c r="L5465" s="211"/>
      <c r="M5465" s="211"/>
      <c r="N5465" s="211"/>
      <c r="O5465" s="211"/>
      <c r="P5465" s="211"/>
    </row>
    <row r="5466" spans="1:16" x14ac:dyDescent="0.25">
      <c r="A5466" s="189" t="s">
        <v>11878</v>
      </c>
      <c r="B5466" s="189" t="s">
        <v>11944</v>
      </c>
      <c r="C5466" s="189" t="s">
        <v>358</v>
      </c>
      <c r="D5466" t="s">
        <v>5681</v>
      </c>
      <c r="E5466" t="s">
        <v>5682</v>
      </c>
      <c r="F5466" t="s">
        <v>360</v>
      </c>
      <c r="H5466" s="211"/>
      <c r="I5466" s="211"/>
      <c r="J5466" s="211"/>
      <c r="K5466" s="211"/>
      <c r="L5466" s="211"/>
      <c r="M5466" s="211"/>
      <c r="N5466" s="211"/>
      <c r="O5466" s="211"/>
      <c r="P5466" s="211"/>
    </row>
    <row r="5467" spans="1:16" x14ac:dyDescent="0.25">
      <c r="A5467" s="189" t="s">
        <v>11878</v>
      </c>
      <c r="B5467" s="189" t="s">
        <v>11945</v>
      </c>
      <c r="C5467" s="189" t="s">
        <v>358</v>
      </c>
      <c r="D5467" t="s">
        <v>5681</v>
      </c>
      <c r="E5467" t="s">
        <v>5682</v>
      </c>
      <c r="F5467" t="s">
        <v>360</v>
      </c>
      <c r="H5467" s="211"/>
      <c r="I5467" s="211"/>
      <c r="J5467" s="211"/>
      <c r="K5467" s="211"/>
      <c r="L5467" s="211"/>
      <c r="M5467" s="211"/>
      <c r="N5467" s="211"/>
      <c r="O5467" s="211"/>
      <c r="P5467" s="211"/>
    </row>
    <row r="5468" spans="1:16" x14ac:dyDescent="0.25">
      <c r="A5468" s="189" t="s">
        <v>11878</v>
      </c>
      <c r="B5468" s="189" t="s">
        <v>11946</v>
      </c>
      <c r="C5468" s="189" t="s">
        <v>358</v>
      </c>
      <c r="D5468" t="s">
        <v>5681</v>
      </c>
      <c r="E5468" t="s">
        <v>5682</v>
      </c>
      <c r="F5468" t="s">
        <v>360</v>
      </c>
      <c r="H5468" s="211"/>
      <c r="I5468" s="211"/>
      <c r="J5468" s="211"/>
      <c r="K5468" s="211"/>
      <c r="L5468" s="211"/>
      <c r="M5468" s="211"/>
      <c r="N5468" s="211"/>
      <c r="O5468" s="211"/>
      <c r="P5468" s="211"/>
    </row>
    <row r="5469" spans="1:16" x14ac:dyDescent="0.25">
      <c r="A5469" s="189" t="s">
        <v>11878</v>
      </c>
      <c r="B5469" s="189" t="s">
        <v>11947</v>
      </c>
      <c r="C5469" s="189" t="s">
        <v>358</v>
      </c>
      <c r="D5469" t="s">
        <v>5681</v>
      </c>
      <c r="E5469" t="s">
        <v>5682</v>
      </c>
      <c r="F5469" t="s">
        <v>360</v>
      </c>
      <c r="H5469" s="211"/>
      <c r="I5469" s="211"/>
      <c r="J5469" s="211"/>
      <c r="K5469" s="211"/>
      <c r="L5469" s="211"/>
      <c r="M5469" s="211"/>
      <c r="N5469" s="211"/>
      <c r="O5469" s="211"/>
      <c r="P5469" s="211"/>
    </row>
    <row r="5470" spans="1:16" x14ac:dyDescent="0.25">
      <c r="A5470" s="189" t="s">
        <v>11878</v>
      </c>
      <c r="B5470" s="189" t="s">
        <v>11948</v>
      </c>
      <c r="C5470" s="189" t="s">
        <v>358</v>
      </c>
      <c r="D5470" t="s">
        <v>5681</v>
      </c>
      <c r="E5470" t="s">
        <v>5682</v>
      </c>
      <c r="F5470" t="s">
        <v>360</v>
      </c>
      <c r="H5470" s="211"/>
      <c r="I5470" s="211"/>
      <c r="J5470" s="211"/>
      <c r="K5470" s="211"/>
      <c r="L5470" s="211"/>
      <c r="M5470" s="211"/>
      <c r="N5470" s="211"/>
      <c r="O5470" s="211"/>
      <c r="P5470" s="211"/>
    </row>
    <row r="5471" spans="1:16" x14ac:dyDescent="0.25">
      <c r="A5471" s="189" t="s">
        <v>11878</v>
      </c>
      <c r="B5471" s="189" t="s">
        <v>11949</v>
      </c>
      <c r="C5471" s="189" t="s">
        <v>358</v>
      </c>
      <c r="D5471" t="s">
        <v>5681</v>
      </c>
      <c r="E5471" t="s">
        <v>5682</v>
      </c>
      <c r="F5471" t="s">
        <v>360</v>
      </c>
      <c r="H5471" s="211"/>
      <c r="I5471" s="211"/>
      <c r="J5471" s="211"/>
      <c r="K5471" s="211"/>
      <c r="L5471" s="211"/>
      <c r="M5471" s="211"/>
      <c r="N5471" s="211"/>
      <c r="O5471" s="211"/>
      <c r="P5471" s="211"/>
    </row>
    <row r="5472" spans="1:16" x14ac:dyDescent="0.25">
      <c r="A5472" s="189" t="s">
        <v>11878</v>
      </c>
      <c r="B5472" s="189" t="s">
        <v>11950</v>
      </c>
      <c r="C5472" s="189" t="s">
        <v>358</v>
      </c>
      <c r="D5472" t="s">
        <v>5681</v>
      </c>
      <c r="E5472" t="s">
        <v>5682</v>
      </c>
      <c r="F5472" t="s">
        <v>360</v>
      </c>
      <c r="H5472" s="211"/>
      <c r="I5472" s="211"/>
      <c r="J5472" s="211"/>
      <c r="K5472" s="211"/>
      <c r="L5472" s="211"/>
      <c r="M5472" s="211"/>
      <c r="N5472" s="211"/>
      <c r="O5472" s="211"/>
      <c r="P5472" s="211"/>
    </row>
    <row r="5473" spans="1:16" x14ac:dyDescent="0.25">
      <c r="A5473" s="189" t="s">
        <v>11878</v>
      </c>
      <c r="B5473" s="189" t="s">
        <v>11951</v>
      </c>
      <c r="C5473" s="189" t="s">
        <v>358</v>
      </c>
      <c r="D5473" t="s">
        <v>5681</v>
      </c>
      <c r="E5473" t="s">
        <v>5682</v>
      </c>
      <c r="F5473" t="s">
        <v>360</v>
      </c>
      <c r="H5473" s="211"/>
      <c r="I5473" s="211"/>
      <c r="J5473" s="211"/>
      <c r="K5473" s="211"/>
      <c r="L5473" s="211"/>
      <c r="M5473" s="211"/>
      <c r="N5473" s="211"/>
      <c r="O5473" s="211"/>
      <c r="P5473" s="211"/>
    </row>
    <row r="5474" spans="1:16" x14ac:dyDescent="0.25">
      <c r="A5474" s="189" t="s">
        <v>11878</v>
      </c>
      <c r="B5474" s="189" t="s">
        <v>11952</v>
      </c>
      <c r="C5474" s="189" t="s">
        <v>358</v>
      </c>
      <c r="D5474" t="s">
        <v>5681</v>
      </c>
      <c r="E5474" t="s">
        <v>5682</v>
      </c>
      <c r="F5474" t="s">
        <v>360</v>
      </c>
      <c r="H5474" s="211"/>
      <c r="I5474" s="211"/>
      <c r="J5474" s="211"/>
      <c r="K5474" s="211"/>
      <c r="L5474" s="211"/>
      <c r="M5474" s="211"/>
      <c r="N5474" s="211"/>
      <c r="O5474" s="211"/>
      <c r="P5474" s="211"/>
    </row>
    <row r="5475" spans="1:16" x14ac:dyDescent="0.25">
      <c r="A5475" s="189" t="s">
        <v>11878</v>
      </c>
      <c r="B5475" s="189" t="s">
        <v>11953</v>
      </c>
      <c r="C5475" s="189" t="s">
        <v>358</v>
      </c>
      <c r="D5475" t="s">
        <v>5681</v>
      </c>
      <c r="E5475" t="s">
        <v>5682</v>
      </c>
      <c r="F5475" t="s">
        <v>360</v>
      </c>
      <c r="H5475" s="211"/>
      <c r="I5475" s="211"/>
      <c r="J5475" s="211"/>
      <c r="K5475" s="211"/>
      <c r="L5475" s="211"/>
      <c r="M5475" s="211"/>
      <c r="N5475" s="211"/>
      <c r="O5475" s="211"/>
      <c r="P5475" s="211"/>
    </row>
    <row r="5476" spans="1:16" x14ac:dyDescent="0.25">
      <c r="A5476" s="189" t="s">
        <v>11878</v>
      </c>
      <c r="B5476" s="189" t="s">
        <v>11954</v>
      </c>
      <c r="C5476" s="189" t="s">
        <v>358</v>
      </c>
      <c r="D5476" t="s">
        <v>5681</v>
      </c>
      <c r="E5476" t="s">
        <v>5682</v>
      </c>
      <c r="F5476" t="s">
        <v>360</v>
      </c>
      <c r="H5476" s="211"/>
      <c r="I5476" s="211"/>
      <c r="J5476" s="211"/>
      <c r="K5476" s="211"/>
      <c r="L5476" s="211"/>
      <c r="M5476" s="211"/>
      <c r="N5476" s="211"/>
      <c r="O5476" s="211"/>
      <c r="P5476" s="211"/>
    </row>
    <row r="5477" spans="1:16" x14ac:dyDescent="0.25">
      <c r="A5477" s="189" t="s">
        <v>11955</v>
      </c>
      <c r="B5477" s="189" t="s">
        <v>11956</v>
      </c>
      <c r="C5477" s="189" t="s">
        <v>358</v>
      </c>
      <c r="D5477" t="s">
        <v>409</v>
      </c>
      <c r="E5477" t="s">
        <v>410</v>
      </c>
      <c r="F5477" t="s">
        <v>360</v>
      </c>
      <c r="H5477" s="211"/>
      <c r="I5477" s="211"/>
      <c r="J5477" s="211"/>
      <c r="K5477" s="211"/>
      <c r="L5477" s="211"/>
      <c r="M5477" s="211"/>
      <c r="N5477" s="211"/>
      <c r="O5477" s="211"/>
      <c r="P5477" s="211"/>
    </row>
    <row r="5478" spans="1:16" x14ac:dyDescent="0.25">
      <c r="A5478" s="189" t="s">
        <v>11955</v>
      </c>
      <c r="B5478" s="189" t="s">
        <v>11957</v>
      </c>
      <c r="C5478" s="189" t="s">
        <v>358</v>
      </c>
      <c r="D5478" t="s">
        <v>409</v>
      </c>
      <c r="E5478" t="s">
        <v>410</v>
      </c>
      <c r="F5478" t="s">
        <v>360</v>
      </c>
      <c r="H5478" s="211"/>
      <c r="I5478" s="211"/>
      <c r="J5478" s="211"/>
      <c r="K5478" s="211"/>
      <c r="L5478" s="211"/>
      <c r="M5478" s="211"/>
      <c r="N5478" s="211"/>
      <c r="O5478" s="211"/>
      <c r="P5478" s="211"/>
    </row>
    <row r="5479" spans="1:16" x14ac:dyDescent="0.25">
      <c r="A5479" s="189" t="s">
        <v>11955</v>
      </c>
      <c r="B5479" s="189" t="s">
        <v>11958</v>
      </c>
      <c r="C5479" s="189" t="s">
        <v>358</v>
      </c>
      <c r="D5479" t="s">
        <v>409</v>
      </c>
      <c r="E5479" t="s">
        <v>410</v>
      </c>
      <c r="F5479" t="s">
        <v>360</v>
      </c>
      <c r="H5479" s="211"/>
      <c r="I5479" s="211"/>
      <c r="J5479" s="211"/>
      <c r="K5479" s="211"/>
      <c r="L5479" s="211"/>
      <c r="M5479" s="211"/>
      <c r="N5479" s="211"/>
      <c r="O5479" s="211"/>
      <c r="P5479" s="211"/>
    </row>
    <row r="5480" spans="1:16" x14ac:dyDescent="0.25">
      <c r="A5480" s="189" t="s">
        <v>11955</v>
      </c>
      <c r="B5480" s="189" t="s">
        <v>11959</v>
      </c>
      <c r="C5480" s="189" t="s">
        <v>358</v>
      </c>
      <c r="D5480" t="s">
        <v>409</v>
      </c>
      <c r="E5480" t="s">
        <v>410</v>
      </c>
      <c r="F5480" t="s">
        <v>360</v>
      </c>
      <c r="H5480" s="211"/>
      <c r="I5480" s="211"/>
      <c r="J5480" s="211"/>
      <c r="K5480" s="211"/>
      <c r="L5480" s="211"/>
      <c r="M5480" s="211"/>
      <c r="N5480" s="211"/>
      <c r="O5480" s="211"/>
      <c r="P5480" s="211"/>
    </row>
    <row r="5481" spans="1:16" x14ac:dyDescent="0.25">
      <c r="A5481" s="189" t="s">
        <v>11955</v>
      </c>
      <c r="B5481" s="189" t="s">
        <v>11960</v>
      </c>
      <c r="C5481" s="189" t="s">
        <v>358</v>
      </c>
      <c r="D5481" t="s">
        <v>409</v>
      </c>
      <c r="E5481" t="s">
        <v>410</v>
      </c>
      <c r="F5481" t="s">
        <v>360</v>
      </c>
      <c r="H5481" s="211"/>
      <c r="I5481" s="211"/>
      <c r="J5481" s="211"/>
      <c r="K5481" s="211"/>
      <c r="L5481" s="211"/>
      <c r="M5481" s="211"/>
      <c r="N5481" s="211"/>
      <c r="O5481" s="211"/>
      <c r="P5481" s="211"/>
    </row>
    <row r="5482" spans="1:16" x14ac:dyDescent="0.25">
      <c r="A5482" s="189" t="s">
        <v>11955</v>
      </c>
      <c r="B5482" s="189" t="s">
        <v>11961</v>
      </c>
      <c r="C5482" s="189" t="s">
        <v>358</v>
      </c>
      <c r="D5482" t="s">
        <v>409</v>
      </c>
      <c r="E5482" t="s">
        <v>410</v>
      </c>
      <c r="F5482" t="s">
        <v>360</v>
      </c>
      <c r="H5482" s="211"/>
      <c r="I5482" s="211"/>
      <c r="J5482" s="211"/>
      <c r="K5482" s="211"/>
      <c r="L5482" s="211"/>
      <c r="M5482" s="211"/>
      <c r="N5482" s="211"/>
      <c r="O5482" s="211"/>
      <c r="P5482" s="211"/>
    </row>
    <row r="5483" spans="1:16" x14ac:dyDescent="0.25">
      <c r="A5483" s="189" t="s">
        <v>11955</v>
      </c>
      <c r="B5483" s="189" t="s">
        <v>11962</v>
      </c>
      <c r="C5483" s="189" t="s">
        <v>358</v>
      </c>
      <c r="D5483" t="s">
        <v>409</v>
      </c>
      <c r="E5483" t="s">
        <v>410</v>
      </c>
      <c r="F5483" t="s">
        <v>360</v>
      </c>
      <c r="H5483" s="211"/>
      <c r="I5483" s="211"/>
      <c r="J5483" s="211"/>
      <c r="K5483" s="211"/>
      <c r="L5483" s="211"/>
      <c r="M5483" s="211"/>
      <c r="N5483" s="211"/>
      <c r="O5483" s="211"/>
      <c r="P5483" s="211"/>
    </row>
    <row r="5484" spans="1:16" x14ac:dyDescent="0.25">
      <c r="A5484" s="189" t="s">
        <v>11955</v>
      </c>
      <c r="B5484" s="189" t="s">
        <v>11963</v>
      </c>
      <c r="C5484" s="189" t="s">
        <v>358</v>
      </c>
      <c r="D5484" t="s">
        <v>409</v>
      </c>
      <c r="E5484" t="s">
        <v>410</v>
      </c>
      <c r="F5484" t="s">
        <v>360</v>
      </c>
      <c r="H5484" s="211"/>
      <c r="I5484" s="211"/>
      <c r="J5484" s="211"/>
      <c r="K5484" s="211"/>
      <c r="L5484" s="211"/>
      <c r="M5484" s="211"/>
      <c r="N5484" s="211"/>
      <c r="O5484" s="211"/>
      <c r="P5484" s="211"/>
    </row>
    <row r="5485" spans="1:16" x14ac:dyDescent="0.25">
      <c r="A5485" s="189" t="s">
        <v>11955</v>
      </c>
      <c r="B5485" s="189" t="s">
        <v>11964</v>
      </c>
      <c r="C5485" s="189" t="s">
        <v>358</v>
      </c>
      <c r="D5485" t="s">
        <v>409</v>
      </c>
      <c r="E5485" t="s">
        <v>410</v>
      </c>
      <c r="F5485" t="s">
        <v>360</v>
      </c>
      <c r="H5485" s="211"/>
      <c r="I5485" s="211"/>
      <c r="J5485" s="211"/>
      <c r="K5485" s="211"/>
      <c r="L5485" s="211"/>
      <c r="M5485" s="211"/>
      <c r="N5485" s="211"/>
      <c r="O5485" s="211"/>
      <c r="P5485" s="211"/>
    </row>
    <row r="5486" spans="1:16" x14ac:dyDescent="0.25">
      <c r="A5486" s="189" t="s">
        <v>11955</v>
      </c>
      <c r="B5486" s="189" t="s">
        <v>11965</v>
      </c>
      <c r="C5486" s="189" t="s">
        <v>358</v>
      </c>
      <c r="D5486" t="s">
        <v>409</v>
      </c>
      <c r="E5486" t="s">
        <v>410</v>
      </c>
      <c r="F5486" t="s">
        <v>360</v>
      </c>
      <c r="H5486" s="211"/>
      <c r="I5486" s="211"/>
      <c r="J5486" s="211"/>
      <c r="K5486" s="211"/>
      <c r="L5486" s="211"/>
      <c r="M5486" s="211"/>
      <c r="N5486" s="211"/>
      <c r="O5486" s="211"/>
      <c r="P5486" s="211"/>
    </row>
    <row r="5487" spans="1:16" x14ac:dyDescent="0.25">
      <c r="A5487" s="189" t="s">
        <v>11955</v>
      </c>
      <c r="B5487" s="189" t="s">
        <v>11966</v>
      </c>
      <c r="C5487" s="189" t="s">
        <v>358</v>
      </c>
      <c r="D5487" t="s">
        <v>409</v>
      </c>
      <c r="E5487" t="s">
        <v>410</v>
      </c>
      <c r="F5487" t="s">
        <v>360</v>
      </c>
      <c r="H5487" s="211"/>
      <c r="I5487" s="211"/>
      <c r="J5487" s="211"/>
      <c r="K5487" s="211"/>
      <c r="L5487" s="211"/>
      <c r="M5487" s="211"/>
      <c r="N5487" s="211"/>
      <c r="O5487" s="211"/>
      <c r="P5487" s="211"/>
    </row>
    <row r="5488" spans="1:16" x14ac:dyDescent="0.25">
      <c r="A5488" s="189" t="s">
        <v>11955</v>
      </c>
      <c r="B5488" s="189" t="s">
        <v>11967</v>
      </c>
      <c r="C5488" s="189" t="s">
        <v>358</v>
      </c>
      <c r="D5488" t="s">
        <v>409</v>
      </c>
      <c r="E5488" t="s">
        <v>410</v>
      </c>
      <c r="F5488" t="s">
        <v>360</v>
      </c>
      <c r="H5488" s="211"/>
      <c r="I5488" s="211"/>
      <c r="J5488" s="211"/>
      <c r="K5488" s="211"/>
      <c r="L5488" s="211"/>
      <c r="M5488" s="211"/>
      <c r="N5488" s="211"/>
      <c r="O5488" s="211"/>
      <c r="P5488" s="211"/>
    </row>
    <row r="5489" spans="1:16" x14ac:dyDescent="0.25">
      <c r="A5489" s="189" t="s">
        <v>11955</v>
      </c>
      <c r="B5489" s="189" t="s">
        <v>11968</v>
      </c>
      <c r="C5489" s="189" t="s">
        <v>358</v>
      </c>
      <c r="D5489" t="s">
        <v>409</v>
      </c>
      <c r="E5489" t="s">
        <v>410</v>
      </c>
      <c r="F5489" t="s">
        <v>360</v>
      </c>
      <c r="H5489" s="211"/>
      <c r="I5489" s="211"/>
      <c r="J5489" s="211"/>
      <c r="K5489" s="211"/>
      <c r="L5489" s="211"/>
      <c r="M5489" s="211"/>
      <c r="N5489" s="211"/>
      <c r="O5489" s="211"/>
      <c r="P5489" s="211"/>
    </row>
    <row r="5490" spans="1:16" x14ac:dyDescent="0.25">
      <c r="A5490" s="189" t="s">
        <v>11955</v>
      </c>
      <c r="B5490" s="189" t="s">
        <v>11969</v>
      </c>
      <c r="C5490" s="189" t="s">
        <v>358</v>
      </c>
      <c r="D5490" t="s">
        <v>409</v>
      </c>
      <c r="E5490" t="s">
        <v>410</v>
      </c>
      <c r="F5490" t="s">
        <v>360</v>
      </c>
      <c r="H5490" s="211"/>
      <c r="I5490" s="211"/>
      <c r="J5490" s="211"/>
      <c r="K5490" s="211"/>
      <c r="L5490" s="211"/>
      <c r="M5490" s="211"/>
      <c r="N5490" s="211"/>
      <c r="O5490" s="211"/>
      <c r="P5490" s="211"/>
    </row>
    <row r="5491" spans="1:16" x14ac:dyDescent="0.25">
      <c r="A5491" s="189" t="s">
        <v>11955</v>
      </c>
      <c r="B5491" s="189" t="s">
        <v>11970</v>
      </c>
      <c r="C5491" s="189" t="s">
        <v>358</v>
      </c>
      <c r="D5491" t="s">
        <v>409</v>
      </c>
      <c r="E5491" t="s">
        <v>410</v>
      </c>
      <c r="F5491" t="s">
        <v>360</v>
      </c>
      <c r="H5491" s="211"/>
      <c r="I5491" s="211"/>
      <c r="J5491" s="211"/>
      <c r="K5491" s="211"/>
      <c r="L5491" s="211"/>
      <c r="M5491" s="211"/>
      <c r="N5491" s="211"/>
      <c r="O5491" s="211"/>
      <c r="P5491" s="211"/>
    </row>
    <row r="5492" spans="1:16" x14ac:dyDescent="0.25">
      <c r="A5492" s="189" t="s">
        <v>11955</v>
      </c>
      <c r="B5492" s="189" t="s">
        <v>11971</v>
      </c>
      <c r="C5492" s="189" t="s">
        <v>358</v>
      </c>
      <c r="D5492" t="s">
        <v>409</v>
      </c>
      <c r="E5492" t="s">
        <v>410</v>
      </c>
      <c r="F5492" t="s">
        <v>360</v>
      </c>
      <c r="H5492" s="211"/>
      <c r="I5492" s="211"/>
      <c r="J5492" s="211"/>
      <c r="K5492" s="211"/>
      <c r="L5492" s="211"/>
      <c r="M5492" s="211"/>
      <c r="N5492" s="211"/>
      <c r="O5492" s="211"/>
      <c r="P5492" s="211"/>
    </row>
    <row r="5493" spans="1:16" x14ac:dyDescent="0.25">
      <c r="A5493" s="189" t="s">
        <v>11955</v>
      </c>
      <c r="B5493" s="189" t="s">
        <v>11972</v>
      </c>
      <c r="C5493" s="189" t="s">
        <v>358</v>
      </c>
      <c r="D5493" t="s">
        <v>409</v>
      </c>
      <c r="E5493" t="s">
        <v>410</v>
      </c>
      <c r="F5493" t="s">
        <v>360</v>
      </c>
      <c r="H5493" s="211"/>
      <c r="I5493" s="211"/>
      <c r="J5493" s="211"/>
      <c r="K5493" s="211"/>
      <c r="L5493" s="211"/>
      <c r="M5493" s="211"/>
      <c r="N5493" s="211"/>
      <c r="O5493" s="211"/>
      <c r="P5493" s="211"/>
    </row>
    <row r="5494" spans="1:16" x14ac:dyDescent="0.25">
      <c r="A5494" s="189" t="s">
        <v>11955</v>
      </c>
      <c r="B5494" s="189" t="s">
        <v>11973</v>
      </c>
      <c r="C5494" s="189" t="s">
        <v>358</v>
      </c>
      <c r="D5494" t="s">
        <v>409</v>
      </c>
      <c r="E5494" t="s">
        <v>410</v>
      </c>
      <c r="F5494" t="s">
        <v>360</v>
      </c>
      <c r="H5494" s="211"/>
      <c r="I5494" s="211"/>
      <c r="J5494" s="211"/>
      <c r="K5494" s="211"/>
      <c r="L5494" s="211"/>
      <c r="M5494" s="211"/>
      <c r="N5494" s="211"/>
      <c r="O5494" s="211"/>
      <c r="P5494" s="211"/>
    </row>
    <row r="5495" spans="1:16" x14ac:dyDescent="0.25">
      <c r="A5495" s="189" t="s">
        <v>11955</v>
      </c>
      <c r="B5495" s="189" t="s">
        <v>11974</v>
      </c>
      <c r="C5495" s="189" t="s">
        <v>358</v>
      </c>
      <c r="D5495" t="s">
        <v>409</v>
      </c>
      <c r="E5495" t="s">
        <v>410</v>
      </c>
      <c r="F5495" t="s">
        <v>360</v>
      </c>
      <c r="H5495" s="211"/>
      <c r="I5495" s="211"/>
      <c r="J5495" s="211"/>
      <c r="K5495" s="211"/>
      <c r="L5495" s="211"/>
      <c r="M5495" s="211"/>
      <c r="N5495" s="211"/>
      <c r="O5495" s="211"/>
      <c r="P5495" s="211"/>
    </row>
    <row r="5496" spans="1:16" x14ac:dyDescent="0.25">
      <c r="A5496" s="189" t="s">
        <v>11955</v>
      </c>
      <c r="B5496" s="189" t="s">
        <v>11975</v>
      </c>
      <c r="C5496" s="189" t="s">
        <v>358</v>
      </c>
      <c r="D5496" t="s">
        <v>409</v>
      </c>
      <c r="E5496" t="s">
        <v>410</v>
      </c>
      <c r="F5496" t="s">
        <v>360</v>
      </c>
      <c r="H5496" s="211"/>
      <c r="I5496" s="211"/>
      <c r="J5496" s="211"/>
      <c r="K5496" s="211"/>
      <c r="L5496" s="211"/>
      <c r="M5496" s="211"/>
      <c r="N5496" s="211"/>
      <c r="O5496" s="211"/>
      <c r="P5496" s="211"/>
    </row>
    <row r="5497" spans="1:16" x14ac:dyDescent="0.25">
      <c r="A5497" s="189" t="s">
        <v>11955</v>
      </c>
      <c r="B5497" s="189" t="s">
        <v>11976</v>
      </c>
      <c r="C5497" s="189" t="s">
        <v>358</v>
      </c>
      <c r="D5497" t="s">
        <v>409</v>
      </c>
      <c r="E5497" t="s">
        <v>410</v>
      </c>
      <c r="F5497" t="s">
        <v>360</v>
      </c>
      <c r="H5497" s="211"/>
      <c r="I5497" s="211"/>
      <c r="J5497" s="211"/>
      <c r="K5497" s="211"/>
      <c r="L5497" s="211"/>
      <c r="M5497" s="211"/>
      <c r="N5497" s="211"/>
      <c r="O5497" s="211"/>
      <c r="P5497" s="211"/>
    </row>
    <row r="5498" spans="1:16" x14ac:dyDescent="0.25">
      <c r="A5498" s="189" t="s">
        <v>11955</v>
      </c>
      <c r="B5498" s="189" t="s">
        <v>11977</v>
      </c>
      <c r="C5498" s="189" t="s">
        <v>358</v>
      </c>
      <c r="D5498" t="s">
        <v>409</v>
      </c>
      <c r="E5498" t="s">
        <v>410</v>
      </c>
      <c r="F5498" t="s">
        <v>360</v>
      </c>
      <c r="H5498" s="211"/>
      <c r="I5498" s="211"/>
      <c r="J5498" s="211"/>
      <c r="K5498" s="211"/>
      <c r="L5498" s="211"/>
      <c r="M5498" s="211"/>
      <c r="N5498" s="211"/>
      <c r="O5498" s="211"/>
      <c r="P5498" s="211"/>
    </row>
    <row r="5499" spans="1:16" x14ac:dyDescent="0.25">
      <c r="A5499" s="189" t="s">
        <v>11955</v>
      </c>
      <c r="B5499" s="189" t="s">
        <v>11978</v>
      </c>
      <c r="C5499" s="189" t="s">
        <v>358</v>
      </c>
      <c r="D5499" t="s">
        <v>409</v>
      </c>
      <c r="E5499" t="s">
        <v>410</v>
      </c>
      <c r="F5499" t="s">
        <v>360</v>
      </c>
      <c r="H5499" s="211"/>
      <c r="I5499" s="211"/>
      <c r="J5499" s="211"/>
      <c r="K5499" s="211"/>
      <c r="L5499" s="211"/>
      <c r="M5499" s="211"/>
      <c r="N5499" s="211"/>
      <c r="O5499" s="211"/>
      <c r="P5499" s="211"/>
    </row>
    <row r="5500" spans="1:16" x14ac:dyDescent="0.25">
      <c r="A5500" s="189" t="s">
        <v>11955</v>
      </c>
      <c r="B5500" s="189" t="s">
        <v>11979</v>
      </c>
      <c r="C5500" s="189" t="s">
        <v>358</v>
      </c>
      <c r="D5500" t="s">
        <v>409</v>
      </c>
      <c r="E5500" t="s">
        <v>410</v>
      </c>
      <c r="F5500" t="s">
        <v>360</v>
      </c>
      <c r="H5500" s="211"/>
      <c r="I5500" s="211"/>
      <c r="J5500" s="211"/>
      <c r="K5500" s="211"/>
      <c r="L5500" s="211"/>
      <c r="M5500" s="211"/>
      <c r="N5500" s="211"/>
      <c r="O5500" s="211"/>
      <c r="P5500" s="211"/>
    </row>
    <row r="5501" spans="1:16" x14ac:dyDescent="0.25">
      <c r="A5501" s="189" t="s">
        <v>11955</v>
      </c>
      <c r="B5501" s="189" t="s">
        <v>11980</v>
      </c>
      <c r="C5501" s="189" t="s">
        <v>358</v>
      </c>
      <c r="D5501" t="s">
        <v>409</v>
      </c>
      <c r="E5501" t="s">
        <v>410</v>
      </c>
      <c r="F5501" t="s">
        <v>360</v>
      </c>
      <c r="H5501" s="211"/>
      <c r="I5501" s="211"/>
      <c r="J5501" s="211"/>
      <c r="K5501" s="211"/>
      <c r="L5501" s="211"/>
      <c r="M5501" s="211"/>
      <c r="N5501" s="211"/>
      <c r="O5501" s="211"/>
      <c r="P5501" s="211"/>
    </row>
    <row r="5502" spans="1:16" x14ac:dyDescent="0.25">
      <c r="A5502" s="189" t="s">
        <v>11955</v>
      </c>
      <c r="B5502" s="189" t="s">
        <v>11981</v>
      </c>
      <c r="C5502" s="189" t="s">
        <v>358</v>
      </c>
      <c r="D5502" t="s">
        <v>409</v>
      </c>
      <c r="E5502" t="s">
        <v>410</v>
      </c>
      <c r="F5502" t="s">
        <v>360</v>
      </c>
      <c r="H5502" s="211"/>
      <c r="I5502" s="211"/>
      <c r="J5502" s="211"/>
      <c r="K5502" s="211"/>
      <c r="L5502" s="211"/>
      <c r="M5502" s="211"/>
      <c r="N5502" s="211"/>
      <c r="O5502" s="211"/>
      <c r="P5502" s="211"/>
    </row>
    <row r="5503" spans="1:16" x14ac:dyDescent="0.25">
      <c r="A5503" s="189" t="s">
        <v>11955</v>
      </c>
      <c r="B5503" s="189" t="s">
        <v>11982</v>
      </c>
      <c r="C5503" s="189" t="s">
        <v>358</v>
      </c>
      <c r="D5503" t="s">
        <v>409</v>
      </c>
      <c r="E5503" t="s">
        <v>410</v>
      </c>
      <c r="F5503" t="s">
        <v>360</v>
      </c>
      <c r="H5503" s="211"/>
      <c r="I5503" s="211"/>
      <c r="J5503" s="211"/>
      <c r="K5503" s="211"/>
      <c r="L5503" s="211"/>
      <c r="M5503" s="211"/>
      <c r="N5503" s="211"/>
      <c r="O5503" s="211"/>
      <c r="P5503" s="211"/>
    </row>
    <row r="5504" spans="1:16" x14ac:dyDescent="0.25">
      <c r="A5504" s="189" t="s">
        <v>11955</v>
      </c>
      <c r="B5504" s="189" t="s">
        <v>11983</v>
      </c>
      <c r="C5504" s="189" t="s">
        <v>358</v>
      </c>
      <c r="D5504" t="s">
        <v>409</v>
      </c>
      <c r="E5504" t="s">
        <v>410</v>
      </c>
      <c r="F5504" t="s">
        <v>360</v>
      </c>
      <c r="H5504" s="211"/>
      <c r="I5504" s="211"/>
      <c r="J5504" s="211"/>
      <c r="K5504" s="211"/>
      <c r="L5504" s="211"/>
      <c r="M5504" s="211"/>
      <c r="N5504" s="211"/>
      <c r="O5504" s="211"/>
      <c r="P5504" s="211"/>
    </row>
    <row r="5505" spans="1:16" x14ac:dyDescent="0.25">
      <c r="A5505" s="189" t="s">
        <v>11955</v>
      </c>
      <c r="B5505" s="189" t="s">
        <v>11984</v>
      </c>
      <c r="C5505" s="189" t="s">
        <v>358</v>
      </c>
      <c r="D5505" t="s">
        <v>409</v>
      </c>
      <c r="E5505" t="s">
        <v>410</v>
      </c>
      <c r="F5505" t="s">
        <v>360</v>
      </c>
      <c r="H5505" s="211"/>
      <c r="I5505" s="211"/>
      <c r="J5505" s="211"/>
      <c r="K5505" s="211"/>
      <c r="L5505" s="211"/>
      <c r="M5505" s="211"/>
      <c r="N5505" s="211"/>
      <c r="O5505" s="211"/>
      <c r="P5505" s="211"/>
    </row>
    <row r="5506" spans="1:16" x14ac:dyDescent="0.25">
      <c r="A5506" s="189" t="s">
        <v>11955</v>
      </c>
      <c r="B5506" s="189" t="s">
        <v>11985</v>
      </c>
      <c r="C5506" s="189" t="s">
        <v>358</v>
      </c>
      <c r="D5506" t="s">
        <v>409</v>
      </c>
      <c r="E5506" t="s">
        <v>410</v>
      </c>
      <c r="F5506" t="s">
        <v>360</v>
      </c>
      <c r="H5506" s="211"/>
      <c r="I5506" s="211"/>
      <c r="J5506" s="211"/>
      <c r="K5506" s="211"/>
      <c r="L5506" s="211"/>
      <c r="M5506" s="211"/>
      <c r="N5506" s="211"/>
      <c r="O5506" s="211"/>
      <c r="P5506" s="211"/>
    </row>
    <row r="5507" spans="1:16" x14ac:dyDescent="0.25">
      <c r="A5507" s="189" t="s">
        <v>11955</v>
      </c>
      <c r="B5507" s="189" t="s">
        <v>11986</v>
      </c>
      <c r="C5507" s="189" t="s">
        <v>358</v>
      </c>
      <c r="D5507" t="s">
        <v>409</v>
      </c>
      <c r="E5507" t="s">
        <v>410</v>
      </c>
      <c r="F5507" t="s">
        <v>360</v>
      </c>
      <c r="H5507" s="211"/>
      <c r="I5507" s="211"/>
      <c r="J5507" s="211"/>
      <c r="K5507" s="211"/>
      <c r="L5507" s="211"/>
      <c r="M5507" s="211"/>
      <c r="N5507" s="211"/>
      <c r="O5507" s="211"/>
      <c r="P5507" s="211"/>
    </row>
    <row r="5508" spans="1:16" x14ac:dyDescent="0.25">
      <c r="A5508" s="189" t="s">
        <v>11955</v>
      </c>
      <c r="B5508" s="189" t="s">
        <v>11987</v>
      </c>
      <c r="C5508" s="189" t="s">
        <v>358</v>
      </c>
      <c r="D5508" t="s">
        <v>409</v>
      </c>
      <c r="E5508" t="s">
        <v>410</v>
      </c>
      <c r="F5508" t="s">
        <v>360</v>
      </c>
      <c r="H5508" s="211"/>
      <c r="I5508" s="211"/>
      <c r="J5508" s="211"/>
      <c r="K5508" s="211"/>
      <c r="L5508" s="211"/>
      <c r="M5508" s="211"/>
      <c r="N5508" s="211"/>
      <c r="O5508" s="211"/>
      <c r="P5508" s="211"/>
    </row>
    <row r="5509" spans="1:16" x14ac:dyDescent="0.25">
      <c r="A5509" s="189" t="s">
        <v>11955</v>
      </c>
      <c r="B5509" s="189" t="s">
        <v>11988</v>
      </c>
      <c r="C5509" s="189" t="s">
        <v>358</v>
      </c>
      <c r="D5509" t="s">
        <v>409</v>
      </c>
      <c r="E5509" t="s">
        <v>410</v>
      </c>
      <c r="F5509" t="s">
        <v>360</v>
      </c>
      <c r="H5509" s="211"/>
      <c r="I5509" s="211"/>
      <c r="J5509" s="211"/>
      <c r="K5509" s="211"/>
      <c r="L5509" s="211"/>
      <c r="M5509" s="211"/>
      <c r="N5509" s="211"/>
      <c r="O5509" s="211"/>
      <c r="P5509" s="211"/>
    </row>
    <row r="5510" spans="1:16" x14ac:dyDescent="0.25">
      <c r="A5510" s="189" t="s">
        <v>11955</v>
      </c>
      <c r="B5510" s="189" t="s">
        <v>11989</v>
      </c>
      <c r="C5510" s="189" t="s">
        <v>358</v>
      </c>
      <c r="D5510" t="s">
        <v>409</v>
      </c>
      <c r="E5510" t="s">
        <v>410</v>
      </c>
      <c r="F5510" t="s">
        <v>360</v>
      </c>
      <c r="H5510" s="211"/>
      <c r="I5510" s="211"/>
      <c r="J5510" s="211"/>
      <c r="K5510" s="211"/>
      <c r="L5510" s="211"/>
      <c r="M5510" s="211"/>
      <c r="N5510" s="211"/>
      <c r="O5510" s="211"/>
      <c r="P5510" s="211"/>
    </row>
    <row r="5511" spans="1:16" x14ac:dyDescent="0.25">
      <c r="A5511" s="189" t="s">
        <v>11955</v>
      </c>
      <c r="B5511" s="189" t="s">
        <v>11990</v>
      </c>
      <c r="C5511" s="189" t="s">
        <v>358</v>
      </c>
      <c r="D5511" t="s">
        <v>409</v>
      </c>
      <c r="E5511" t="s">
        <v>410</v>
      </c>
      <c r="F5511" t="s">
        <v>360</v>
      </c>
      <c r="H5511" s="211"/>
      <c r="I5511" s="211"/>
      <c r="J5511" s="211"/>
      <c r="K5511" s="211"/>
      <c r="L5511" s="211"/>
      <c r="M5511" s="211"/>
      <c r="N5511" s="211"/>
      <c r="O5511" s="211"/>
      <c r="P5511" s="211"/>
    </row>
    <row r="5512" spans="1:16" x14ac:dyDescent="0.25">
      <c r="A5512" s="189" t="s">
        <v>11955</v>
      </c>
      <c r="B5512" s="189" t="s">
        <v>11991</v>
      </c>
      <c r="C5512" s="189" t="s">
        <v>358</v>
      </c>
      <c r="D5512" t="s">
        <v>409</v>
      </c>
      <c r="E5512" t="s">
        <v>410</v>
      </c>
      <c r="F5512" t="s">
        <v>360</v>
      </c>
      <c r="H5512" s="211"/>
      <c r="I5512" s="211"/>
      <c r="J5512" s="211"/>
      <c r="K5512" s="211"/>
      <c r="L5512" s="211"/>
      <c r="M5512" s="211"/>
      <c r="N5512" s="211"/>
      <c r="O5512" s="211"/>
      <c r="P5512" s="211"/>
    </row>
    <row r="5513" spans="1:16" x14ac:dyDescent="0.25">
      <c r="A5513" s="189" t="s">
        <v>11955</v>
      </c>
      <c r="B5513" s="189" t="s">
        <v>11992</v>
      </c>
      <c r="C5513" s="189" t="s">
        <v>358</v>
      </c>
      <c r="D5513" t="s">
        <v>409</v>
      </c>
      <c r="E5513" t="s">
        <v>410</v>
      </c>
      <c r="F5513" t="s">
        <v>360</v>
      </c>
      <c r="H5513" s="211"/>
      <c r="I5513" s="211"/>
      <c r="J5513" s="211"/>
      <c r="K5513" s="211"/>
      <c r="L5513" s="211"/>
      <c r="M5513" s="211"/>
      <c r="N5513" s="211"/>
      <c r="O5513" s="211"/>
      <c r="P5513" s="211"/>
    </row>
    <row r="5514" spans="1:16" x14ac:dyDescent="0.25">
      <c r="A5514" s="189" t="s">
        <v>11955</v>
      </c>
      <c r="B5514" s="189" t="s">
        <v>11993</v>
      </c>
      <c r="C5514" s="189" t="s">
        <v>358</v>
      </c>
      <c r="D5514" t="s">
        <v>409</v>
      </c>
      <c r="E5514" t="s">
        <v>410</v>
      </c>
      <c r="F5514" t="s">
        <v>360</v>
      </c>
      <c r="H5514" s="211"/>
      <c r="I5514" s="211"/>
      <c r="J5514" s="211"/>
      <c r="K5514" s="211"/>
      <c r="L5514" s="211"/>
      <c r="M5514" s="211"/>
      <c r="N5514" s="211"/>
      <c r="O5514" s="211"/>
      <c r="P5514" s="211"/>
    </row>
    <row r="5515" spans="1:16" x14ac:dyDescent="0.25">
      <c r="A5515" s="189" t="s">
        <v>11955</v>
      </c>
      <c r="B5515" s="189" t="s">
        <v>11994</v>
      </c>
      <c r="C5515" s="189" t="s">
        <v>358</v>
      </c>
      <c r="D5515" t="s">
        <v>409</v>
      </c>
      <c r="E5515" t="s">
        <v>410</v>
      </c>
      <c r="F5515" t="s">
        <v>360</v>
      </c>
      <c r="H5515" s="211"/>
      <c r="I5515" s="211"/>
      <c r="J5515" s="211"/>
      <c r="K5515" s="211"/>
      <c r="L5515" s="211"/>
      <c r="M5515" s="211"/>
      <c r="N5515" s="211"/>
      <c r="O5515" s="211"/>
      <c r="P5515" s="211"/>
    </row>
    <row r="5516" spans="1:16" x14ac:dyDescent="0.25">
      <c r="A5516" s="189" t="s">
        <v>11955</v>
      </c>
      <c r="B5516" s="189" t="s">
        <v>11995</v>
      </c>
      <c r="C5516" s="189" t="s">
        <v>358</v>
      </c>
      <c r="D5516" t="s">
        <v>409</v>
      </c>
      <c r="E5516" t="s">
        <v>410</v>
      </c>
      <c r="F5516" t="s">
        <v>360</v>
      </c>
      <c r="H5516" s="211"/>
      <c r="I5516" s="211"/>
      <c r="J5516" s="211"/>
      <c r="K5516" s="211"/>
      <c r="L5516" s="211"/>
      <c r="M5516" s="211"/>
      <c r="N5516" s="211"/>
      <c r="O5516" s="211"/>
      <c r="P5516" s="211"/>
    </row>
    <row r="5517" spans="1:16" x14ac:dyDescent="0.25">
      <c r="A5517" s="189" t="s">
        <v>11955</v>
      </c>
      <c r="B5517" s="189" t="s">
        <v>11996</v>
      </c>
      <c r="C5517" s="189" t="s">
        <v>358</v>
      </c>
      <c r="D5517" t="s">
        <v>409</v>
      </c>
      <c r="E5517" t="s">
        <v>410</v>
      </c>
      <c r="F5517" t="s">
        <v>360</v>
      </c>
      <c r="H5517" s="211"/>
      <c r="I5517" s="211"/>
      <c r="J5517" s="211"/>
      <c r="K5517" s="211"/>
      <c r="L5517" s="211"/>
      <c r="M5517" s="211"/>
      <c r="N5517" s="211"/>
      <c r="O5517" s="211"/>
      <c r="P5517" s="211"/>
    </row>
    <row r="5518" spans="1:16" x14ac:dyDescent="0.25">
      <c r="A5518" s="189" t="s">
        <v>11955</v>
      </c>
      <c r="B5518" s="189" t="s">
        <v>11997</v>
      </c>
      <c r="C5518" s="189" t="s">
        <v>358</v>
      </c>
      <c r="D5518" t="s">
        <v>409</v>
      </c>
      <c r="E5518" t="s">
        <v>410</v>
      </c>
      <c r="F5518" t="s">
        <v>360</v>
      </c>
      <c r="H5518" s="211"/>
      <c r="I5518" s="211"/>
      <c r="J5518" s="211"/>
      <c r="K5518" s="211"/>
      <c r="L5518" s="211"/>
      <c r="M5518" s="211"/>
      <c r="N5518" s="211"/>
      <c r="O5518" s="211"/>
      <c r="P5518" s="211"/>
    </row>
    <row r="5519" spans="1:16" x14ac:dyDescent="0.25">
      <c r="A5519" s="189" t="s">
        <v>11955</v>
      </c>
      <c r="B5519" s="189" t="s">
        <v>11998</v>
      </c>
      <c r="C5519" s="189" t="s">
        <v>358</v>
      </c>
      <c r="D5519" t="s">
        <v>409</v>
      </c>
      <c r="E5519" t="s">
        <v>410</v>
      </c>
      <c r="F5519" t="s">
        <v>360</v>
      </c>
      <c r="H5519" s="211"/>
      <c r="I5519" s="211"/>
      <c r="J5519" s="211"/>
      <c r="K5519" s="211"/>
      <c r="L5519" s="211"/>
      <c r="M5519" s="211"/>
      <c r="N5519" s="211"/>
      <c r="O5519" s="211"/>
      <c r="P5519" s="211"/>
    </row>
    <row r="5520" spans="1:16" x14ac:dyDescent="0.25">
      <c r="A5520" s="189" t="s">
        <v>11955</v>
      </c>
      <c r="B5520" s="189" t="s">
        <v>11999</v>
      </c>
      <c r="C5520" s="189" t="s">
        <v>358</v>
      </c>
      <c r="D5520" t="s">
        <v>409</v>
      </c>
      <c r="E5520" t="s">
        <v>410</v>
      </c>
      <c r="F5520" t="s">
        <v>360</v>
      </c>
      <c r="H5520" s="211"/>
      <c r="I5520" s="211"/>
      <c r="J5520" s="211"/>
      <c r="K5520" s="211"/>
      <c r="L5520" s="211"/>
      <c r="M5520" s="211"/>
      <c r="N5520" s="211"/>
      <c r="O5520" s="211"/>
      <c r="P5520" s="211"/>
    </row>
    <row r="5521" spans="1:16" x14ac:dyDescent="0.25">
      <c r="A5521" s="189" t="s">
        <v>11955</v>
      </c>
      <c r="B5521" s="189" t="s">
        <v>12000</v>
      </c>
      <c r="C5521" s="189" t="s">
        <v>358</v>
      </c>
      <c r="D5521" t="s">
        <v>409</v>
      </c>
      <c r="E5521" t="s">
        <v>410</v>
      </c>
      <c r="F5521" t="s">
        <v>360</v>
      </c>
      <c r="H5521" s="211"/>
      <c r="I5521" s="211"/>
      <c r="J5521" s="211"/>
      <c r="K5521" s="211"/>
      <c r="L5521" s="211"/>
      <c r="M5521" s="211"/>
      <c r="N5521" s="211"/>
      <c r="O5521" s="211"/>
      <c r="P5521" s="211"/>
    </row>
    <row r="5522" spans="1:16" x14ac:dyDescent="0.25">
      <c r="A5522" s="189" t="s">
        <v>11955</v>
      </c>
      <c r="B5522" s="189" t="s">
        <v>12001</v>
      </c>
      <c r="C5522" s="189" t="s">
        <v>358</v>
      </c>
      <c r="D5522" t="s">
        <v>409</v>
      </c>
      <c r="E5522" t="s">
        <v>410</v>
      </c>
      <c r="F5522" t="s">
        <v>360</v>
      </c>
      <c r="H5522" s="211"/>
      <c r="I5522" s="211"/>
      <c r="J5522" s="211"/>
      <c r="K5522" s="211"/>
      <c r="L5522" s="211"/>
      <c r="M5522" s="211"/>
      <c r="N5522" s="211"/>
      <c r="O5522" s="211"/>
      <c r="P5522" s="211"/>
    </row>
    <row r="5523" spans="1:16" x14ac:dyDescent="0.25">
      <c r="A5523" s="189" t="s">
        <v>11955</v>
      </c>
      <c r="B5523" s="189" t="s">
        <v>12002</v>
      </c>
      <c r="C5523" s="189" t="s">
        <v>358</v>
      </c>
      <c r="D5523" t="s">
        <v>409</v>
      </c>
      <c r="E5523" t="s">
        <v>410</v>
      </c>
      <c r="F5523" t="s">
        <v>360</v>
      </c>
      <c r="H5523" s="211"/>
      <c r="I5523" s="211"/>
      <c r="J5523" s="211"/>
      <c r="K5523" s="211"/>
      <c r="L5523" s="211"/>
      <c r="M5523" s="211"/>
      <c r="N5523" s="211"/>
      <c r="O5523" s="211"/>
      <c r="P5523" s="211"/>
    </row>
    <row r="5524" spans="1:16" x14ac:dyDescent="0.25">
      <c r="A5524" s="189" t="s">
        <v>11955</v>
      </c>
      <c r="B5524" s="189" t="s">
        <v>12003</v>
      </c>
      <c r="C5524" s="189" t="s">
        <v>358</v>
      </c>
      <c r="D5524" t="s">
        <v>409</v>
      </c>
      <c r="E5524" t="s">
        <v>410</v>
      </c>
      <c r="F5524" t="s">
        <v>360</v>
      </c>
      <c r="H5524" s="211"/>
      <c r="I5524" s="211"/>
      <c r="J5524" s="211"/>
      <c r="K5524" s="211"/>
      <c r="L5524" s="211"/>
      <c r="M5524" s="211"/>
      <c r="N5524" s="211"/>
      <c r="O5524" s="211"/>
      <c r="P5524" s="211"/>
    </row>
    <row r="5525" spans="1:16" x14ac:dyDescent="0.25">
      <c r="A5525" s="189" t="s">
        <v>11955</v>
      </c>
      <c r="B5525" s="189" t="s">
        <v>12004</v>
      </c>
      <c r="C5525" s="189" t="s">
        <v>358</v>
      </c>
      <c r="D5525" t="s">
        <v>409</v>
      </c>
      <c r="E5525" t="s">
        <v>410</v>
      </c>
      <c r="F5525" t="s">
        <v>360</v>
      </c>
      <c r="H5525" s="211"/>
      <c r="I5525" s="211"/>
      <c r="J5525" s="211"/>
      <c r="K5525" s="211"/>
      <c r="L5525" s="211"/>
      <c r="M5525" s="211"/>
      <c r="N5525" s="211"/>
      <c r="O5525" s="211"/>
      <c r="P5525" s="211"/>
    </row>
    <row r="5526" spans="1:16" x14ac:dyDescent="0.25">
      <c r="A5526" s="189" t="s">
        <v>11955</v>
      </c>
      <c r="B5526" s="189" t="s">
        <v>12005</v>
      </c>
      <c r="C5526" s="189" t="s">
        <v>358</v>
      </c>
      <c r="D5526" t="s">
        <v>409</v>
      </c>
      <c r="E5526" t="s">
        <v>410</v>
      </c>
      <c r="F5526" t="s">
        <v>360</v>
      </c>
      <c r="H5526" s="211"/>
      <c r="I5526" s="211"/>
      <c r="J5526" s="211"/>
      <c r="K5526" s="211"/>
      <c r="L5526" s="211"/>
      <c r="M5526" s="211"/>
      <c r="N5526" s="211"/>
      <c r="O5526" s="211"/>
      <c r="P5526" s="211"/>
    </row>
    <row r="5527" spans="1:16" x14ac:dyDescent="0.25">
      <c r="A5527" s="189" t="s">
        <v>11955</v>
      </c>
      <c r="B5527" s="189" t="s">
        <v>12006</v>
      </c>
      <c r="C5527" s="189" t="s">
        <v>358</v>
      </c>
      <c r="D5527" t="s">
        <v>409</v>
      </c>
      <c r="E5527" t="s">
        <v>410</v>
      </c>
      <c r="F5527" t="s">
        <v>360</v>
      </c>
      <c r="H5527" s="211"/>
      <c r="I5527" s="211"/>
      <c r="J5527" s="211"/>
      <c r="K5527" s="211"/>
      <c r="L5527" s="211"/>
      <c r="M5527" s="211"/>
      <c r="N5527" s="211"/>
      <c r="O5527" s="211"/>
      <c r="P5527" s="211"/>
    </row>
    <row r="5528" spans="1:16" x14ac:dyDescent="0.25">
      <c r="A5528" s="189" t="s">
        <v>11955</v>
      </c>
      <c r="B5528" s="189" t="s">
        <v>12007</v>
      </c>
      <c r="C5528" s="189" t="s">
        <v>358</v>
      </c>
      <c r="D5528" t="s">
        <v>409</v>
      </c>
      <c r="E5528" t="s">
        <v>410</v>
      </c>
      <c r="F5528" t="s">
        <v>360</v>
      </c>
      <c r="H5528" s="211"/>
      <c r="I5528" s="211"/>
      <c r="J5528" s="211"/>
      <c r="K5528" s="211"/>
      <c r="L5528" s="211"/>
      <c r="M5528" s="211"/>
      <c r="N5528" s="211"/>
      <c r="O5528" s="211"/>
      <c r="P5528" s="211"/>
    </row>
    <row r="5529" spans="1:16" x14ac:dyDescent="0.25">
      <c r="A5529" s="189" t="s">
        <v>11955</v>
      </c>
      <c r="B5529" s="189" t="s">
        <v>12008</v>
      </c>
      <c r="C5529" s="189" t="s">
        <v>358</v>
      </c>
      <c r="D5529" t="s">
        <v>409</v>
      </c>
      <c r="E5529" t="s">
        <v>410</v>
      </c>
      <c r="F5529" t="s">
        <v>360</v>
      </c>
      <c r="H5529" s="211"/>
      <c r="I5529" s="211"/>
      <c r="J5529" s="211"/>
      <c r="K5529" s="211"/>
      <c r="L5529" s="211"/>
      <c r="M5529" s="211"/>
      <c r="N5529" s="211"/>
      <c r="O5529" s="211"/>
      <c r="P5529" s="211"/>
    </row>
    <row r="5530" spans="1:16" x14ac:dyDescent="0.25">
      <c r="A5530" s="189" t="s">
        <v>11955</v>
      </c>
      <c r="B5530" s="189" t="s">
        <v>12009</v>
      </c>
      <c r="C5530" s="189" t="s">
        <v>358</v>
      </c>
      <c r="D5530" t="s">
        <v>409</v>
      </c>
      <c r="E5530" t="s">
        <v>410</v>
      </c>
      <c r="F5530" t="s">
        <v>360</v>
      </c>
      <c r="H5530" s="211"/>
      <c r="I5530" s="211"/>
      <c r="J5530" s="211"/>
      <c r="K5530" s="211"/>
      <c r="L5530" s="211"/>
      <c r="M5530" s="211"/>
      <c r="N5530" s="211"/>
      <c r="O5530" s="211"/>
      <c r="P5530" s="211"/>
    </row>
    <row r="5531" spans="1:16" x14ac:dyDescent="0.25">
      <c r="A5531" s="189" t="s">
        <v>11955</v>
      </c>
      <c r="B5531" s="189" t="s">
        <v>12010</v>
      </c>
      <c r="C5531" s="189" t="s">
        <v>358</v>
      </c>
      <c r="D5531" t="s">
        <v>409</v>
      </c>
      <c r="E5531" t="s">
        <v>410</v>
      </c>
      <c r="F5531" t="s">
        <v>360</v>
      </c>
      <c r="H5531" s="211"/>
      <c r="I5531" s="211"/>
      <c r="J5531" s="211"/>
      <c r="K5531" s="211"/>
      <c r="L5531" s="211"/>
      <c r="M5531" s="211"/>
      <c r="N5531" s="211"/>
      <c r="O5531" s="211"/>
      <c r="P5531" s="211"/>
    </row>
    <row r="5532" spans="1:16" x14ac:dyDescent="0.25">
      <c r="A5532" s="189" t="s">
        <v>11955</v>
      </c>
      <c r="B5532" s="189" t="s">
        <v>12011</v>
      </c>
      <c r="C5532" s="189" t="s">
        <v>358</v>
      </c>
      <c r="D5532" t="s">
        <v>409</v>
      </c>
      <c r="E5532" t="s">
        <v>410</v>
      </c>
      <c r="F5532" t="s">
        <v>360</v>
      </c>
      <c r="H5532" s="211"/>
      <c r="I5532" s="211"/>
      <c r="J5532" s="211"/>
      <c r="K5532" s="211"/>
      <c r="L5532" s="211"/>
      <c r="M5532" s="211"/>
      <c r="N5532" s="211"/>
      <c r="O5532" s="211"/>
      <c r="P5532" s="211"/>
    </row>
    <row r="5533" spans="1:16" x14ac:dyDescent="0.25">
      <c r="A5533" s="189" t="s">
        <v>11955</v>
      </c>
      <c r="B5533" s="189" t="s">
        <v>12012</v>
      </c>
      <c r="C5533" s="189" t="s">
        <v>358</v>
      </c>
      <c r="D5533" t="s">
        <v>409</v>
      </c>
      <c r="E5533" t="s">
        <v>410</v>
      </c>
      <c r="F5533" t="s">
        <v>360</v>
      </c>
      <c r="H5533" s="211"/>
      <c r="I5533" s="211"/>
      <c r="J5533" s="211"/>
      <c r="K5533" s="211"/>
      <c r="L5533" s="211"/>
      <c r="M5533" s="211"/>
      <c r="N5533" s="211"/>
      <c r="O5533" s="211"/>
      <c r="P5533" s="211"/>
    </row>
    <row r="5534" spans="1:16" x14ac:dyDescent="0.25">
      <c r="A5534" s="189" t="s">
        <v>11955</v>
      </c>
      <c r="B5534" s="189" t="s">
        <v>12013</v>
      </c>
      <c r="C5534" s="189" t="s">
        <v>358</v>
      </c>
      <c r="D5534" t="s">
        <v>409</v>
      </c>
      <c r="E5534" t="s">
        <v>410</v>
      </c>
      <c r="F5534" t="s">
        <v>360</v>
      </c>
      <c r="H5534" s="211"/>
      <c r="I5534" s="211"/>
      <c r="J5534" s="211"/>
      <c r="K5534" s="211"/>
      <c r="L5534" s="211"/>
      <c r="M5534" s="211"/>
      <c r="N5534" s="211"/>
      <c r="O5534" s="211"/>
      <c r="P5534" s="211"/>
    </row>
    <row r="5535" spans="1:16" x14ac:dyDescent="0.25">
      <c r="A5535" s="189" t="s">
        <v>11955</v>
      </c>
      <c r="B5535" s="189" t="s">
        <v>12014</v>
      </c>
      <c r="C5535" s="189" t="s">
        <v>358</v>
      </c>
      <c r="D5535" t="s">
        <v>409</v>
      </c>
      <c r="E5535" t="s">
        <v>410</v>
      </c>
      <c r="F5535" t="s">
        <v>360</v>
      </c>
      <c r="H5535" s="211"/>
      <c r="I5535" s="211"/>
      <c r="J5535" s="211"/>
      <c r="K5535" s="211"/>
      <c r="L5535" s="211"/>
      <c r="M5535" s="211"/>
      <c r="N5535" s="211"/>
      <c r="O5535" s="211"/>
      <c r="P5535" s="211"/>
    </row>
    <row r="5536" spans="1:16" x14ac:dyDescent="0.25">
      <c r="A5536" s="189" t="s">
        <v>11955</v>
      </c>
      <c r="B5536" s="189" t="s">
        <v>12015</v>
      </c>
      <c r="C5536" s="189" t="s">
        <v>358</v>
      </c>
      <c r="D5536" t="s">
        <v>409</v>
      </c>
      <c r="E5536" t="s">
        <v>410</v>
      </c>
      <c r="F5536" t="s">
        <v>360</v>
      </c>
      <c r="H5536" s="211"/>
      <c r="I5536" s="211"/>
      <c r="J5536" s="211"/>
      <c r="K5536" s="211"/>
      <c r="L5536" s="211"/>
      <c r="M5536" s="211"/>
      <c r="N5536" s="211"/>
      <c r="O5536" s="211"/>
      <c r="P5536" s="211"/>
    </row>
    <row r="5537" spans="1:16" x14ac:dyDescent="0.25">
      <c r="A5537" s="189" t="s">
        <v>11955</v>
      </c>
      <c r="B5537" s="189" t="s">
        <v>12016</v>
      </c>
      <c r="C5537" s="189" t="s">
        <v>358</v>
      </c>
      <c r="D5537" t="s">
        <v>409</v>
      </c>
      <c r="E5537" t="s">
        <v>410</v>
      </c>
      <c r="F5537" t="s">
        <v>360</v>
      </c>
      <c r="H5537" s="211"/>
      <c r="I5537" s="211"/>
      <c r="J5537" s="211"/>
      <c r="K5537" s="211"/>
      <c r="L5537" s="211"/>
      <c r="M5537" s="211"/>
      <c r="N5537" s="211"/>
      <c r="O5537" s="211"/>
      <c r="P5537" s="211"/>
    </row>
    <row r="5538" spans="1:16" x14ac:dyDescent="0.25">
      <c r="A5538" s="189" t="s">
        <v>11955</v>
      </c>
      <c r="B5538" s="189" t="s">
        <v>12017</v>
      </c>
      <c r="C5538" s="189" t="s">
        <v>358</v>
      </c>
      <c r="D5538" t="s">
        <v>409</v>
      </c>
      <c r="E5538" t="s">
        <v>410</v>
      </c>
      <c r="F5538" t="s">
        <v>360</v>
      </c>
      <c r="H5538" s="211"/>
      <c r="I5538" s="211"/>
      <c r="J5538" s="211"/>
      <c r="K5538" s="211"/>
      <c r="L5538" s="211"/>
      <c r="M5538" s="211"/>
      <c r="N5538" s="211"/>
      <c r="O5538" s="211"/>
      <c r="P5538" s="211"/>
    </row>
    <row r="5539" spans="1:16" x14ac:dyDescent="0.25">
      <c r="A5539" s="189" t="s">
        <v>11955</v>
      </c>
      <c r="B5539" s="189" t="s">
        <v>12018</v>
      </c>
      <c r="C5539" s="189" t="s">
        <v>358</v>
      </c>
      <c r="D5539" t="s">
        <v>409</v>
      </c>
      <c r="E5539" t="s">
        <v>410</v>
      </c>
      <c r="F5539" t="s">
        <v>360</v>
      </c>
      <c r="H5539" s="211"/>
      <c r="I5539" s="211"/>
      <c r="J5539" s="211"/>
      <c r="K5539" s="211"/>
      <c r="L5539" s="211"/>
      <c r="M5539" s="211"/>
      <c r="N5539" s="211"/>
      <c r="O5539" s="211"/>
      <c r="P5539" s="211"/>
    </row>
    <row r="5540" spans="1:16" x14ac:dyDescent="0.25">
      <c r="A5540" s="189" t="s">
        <v>11955</v>
      </c>
      <c r="B5540" s="189" t="s">
        <v>12019</v>
      </c>
      <c r="C5540" s="189" t="s">
        <v>358</v>
      </c>
      <c r="D5540" t="s">
        <v>409</v>
      </c>
      <c r="E5540" t="s">
        <v>410</v>
      </c>
      <c r="F5540" t="s">
        <v>360</v>
      </c>
      <c r="H5540" s="211"/>
      <c r="I5540" s="211"/>
      <c r="J5540" s="211"/>
      <c r="K5540" s="211"/>
      <c r="L5540" s="211"/>
      <c r="M5540" s="211"/>
      <c r="N5540" s="211"/>
      <c r="O5540" s="211"/>
      <c r="P5540" s="211"/>
    </row>
    <row r="5541" spans="1:16" x14ac:dyDescent="0.25">
      <c r="A5541" s="189" t="s">
        <v>11955</v>
      </c>
      <c r="B5541" s="189" t="s">
        <v>12020</v>
      </c>
      <c r="C5541" s="189" t="s">
        <v>358</v>
      </c>
      <c r="D5541" t="s">
        <v>409</v>
      </c>
      <c r="E5541" t="s">
        <v>410</v>
      </c>
      <c r="F5541" t="s">
        <v>360</v>
      </c>
      <c r="H5541" s="211"/>
      <c r="I5541" s="211"/>
      <c r="J5541" s="211"/>
      <c r="K5541" s="211"/>
      <c r="L5541" s="211"/>
      <c r="M5541" s="211"/>
      <c r="N5541" s="211"/>
      <c r="O5541" s="211"/>
      <c r="P5541" s="211"/>
    </row>
    <row r="5542" spans="1:16" x14ac:dyDescent="0.25">
      <c r="A5542" s="189" t="s">
        <v>11955</v>
      </c>
      <c r="B5542" s="189" t="s">
        <v>12021</v>
      </c>
      <c r="C5542" s="189" t="s">
        <v>358</v>
      </c>
      <c r="D5542" t="s">
        <v>409</v>
      </c>
      <c r="E5542" t="s">
        <v>410</v>
      </c>
      <c r="F5542" t="s">
        <v>360</v>
      </c>
      <c r="H5542" s="211"/>
      <c r="I5542" s="211"/>
      <c r="J5542" s="211"/>
      <c r="K5542" s="211"/>
      <c r="L5542" s="211"/>
      <c r="M5542" s="211"/>
      <c r="N5542" s="211"/>
      <c r="O5542" s="211"/>
      <c r="P5542" s="211"/>
    </row>
    <row r="5543" spans="1:16" x14ac:dyDescent="0.25">
      <c r="A5543" s="189" t="s">
        <v>11955</v>
      </c>
      <c r="B5543" s="189" t="s">
        <v>12022</v>
      </c>
      <c r="C5543" s="189" t="s">
        <v>358</v>
      </c>
      <c r="D5543" t="s">
        <v>409</v>
      </c>
      <c r="E5543" t="s">
        <v>410</v>
      </c>
      <c r="F5543" t="s">
        <v>360</v>
      </c>
      <c r="H5543" s="211"/>
      <c r="I5543" s="211"/>
      <c r="J5543" s="211"/>
      <c r="K5543" s="211"/>
      <c r="L5543" s="211"/>
      <c r="M5543" s="211"/>
      <c r="N5543" s="211"/>
      <c r="O5543" s="211"/>
      <c r="P5543" s="211"/>
    </row>
    <row r="5544" spans="1:16" x14ac:dyDescent="0.25">
      <c r="A5544" s="189" t="s">
        <v>11955</v>
      </c>
      <c r="B5544" s="189" t="s">
        <v>12023</v>
      </c>
      <c r="C5544" s="189" t="s">
        <v>358</v>
      </c>
      <c r="D5544" t="s">
        <v>409</v>
      </c>
      <c r="E5544" t="s">
        <v>410</v>
      </c>
      <c r="F5544" t="s">
        <v>360</v>
      </c>
      <c r="H5544" s="211"/>
      <c r="I5544" s="211"/>
      <c r="J5544" s="211"/>
      <c r="K5544" s="211"/>
      <c r="L5544" s="211"/>
      <c r="M5544" s="211"/>
      <c r="N5544" s="211"/>
      <c r="O5544" s="211"/>
      <c r="P5544" s="211"/>
    </row>
    <row r="5545" spans="1:16" x14ac:dyDescent="0.25">
      <c r="A5545" s="189" t="s">
        <v>11955</v>
      </c>
      <c r="B5545" s="189" t="s">
        <v>12024</v>
      </c>
      <c r="C5545" s="189" t="s">
        <v>358</v>
      </c>
      <c r="D5545" t="s">
        <v>409</v>
      </c>
      <c r="E5545" t="s">
        <v>410</v>
      </c>
      <c r="F5545" t="s">
        <v>360</v>
      </c>
      <c r="H5545" s="211"/>
      <c r="I5545" s="211"/>
      <c r="J5545" s="211"/>
      <c r="K5545" s="211"/>
      <c r="L5545" s="211"/>
      <c r="M5545" s="211"/>
      <c r="N5545" s="211"/>
      <c r="O5545" s="211"/>
      <c r="P5545" s="211"/>
    </row>
    <row r="5546" spans="1:16" x14ac:dyDescent="0.25">
      <c r="A5546" s="189" t="s">
        <v>11955</v>
      </c>
      <c r="B5546" s="189" t="s">
        <v>12025</v>
      </c>
      <c r="C5546" s="189" t="s">
        <v>358</v>
      </c>
      <c r="D5546" t="s">
        <v>409</v>
      </c>
      <c r="E5546" t="s">
        <v>410</v>
      </c>
      <c r="F5546" t="s">
        <v>360</v>
      </c>
      <c r="H5546" s="211"/>
      <c r="I5546" s="211"/>
      <c r="J5546" s="211"/>
      <c r="K5546" s="211"/>
      <c r="L5546" s="211"/>
      <c r="M5546" s="211"/>
      <c r="N5546" s="211"/>
      <c r="O5546" s="211"/>
      <c r="P5546" s="211"/>
    </row>
    <row r="5547" spans="1:16" x14ac:dyDescent="0.25">
      <c r="A5547" s="189" t="s">
        <v>11955</v>
      </c>
      <c r="B5547" s="189" t="s">
        <v>12026</v>
      </c>
      <c r="C5547" s="189" t="s">
        <v>358</v>
      </c>
      <c r="D5547" t="s">
        <v>409</v>
      </c>
      <c r="E5547" t="s">
        <v>410</v>
      </c>
      <c r="F5547" t="s">
        <v>360</v>
      </c>
      <c r="H5547" s="211"/>
      <c r="I5547" s="211"/>
      <c r="J5547" s="211"/>
      <c r="K5547" s="211"/>
      <c r="L5547" s="211"/>
      <c r="M5547" s="211"/>
      <c r="N5547" s="211"/>
      <c r="O5547" s="211"/>
      <c r="P5547" s="211"/>
    </row>
    <row r="5548" spans="1:16" x14ac:dyDescent="0.25">
      <c r="A5548" s="189" t="s">
        <v>11955</v>
      </c>
      <c r="B5548" s="189" t="s">
        <v>12027</v>
      </c>
      <c r="C5548" s="189" t="s">
        <v>358</v>
      </c>
      <c r="D5548" t="s">
        <v>409</v>
      </c>
      <c r="E5548" t="s">
        <v>410</v>
      </c>
      <c r="F5548" t="s">
        <v>360</v>
      </c>
      <c r="H5548" s="211"/>
      <c r="I5548" s="211"/>
      <c r="J5548" s="211"/>
      <c r="K5548" s="211"/>
      <c r="L5548" s="211"/>
      <c r="M5548" s="211"/>
      <c r="N5548" s="211"/>
      <c r="O5548" s="211"/>
      <c r="P5548" s="211"/>
    </row>
    <row r="5549" spans="1:16" x14ac:dyDescent="0.25">
      <c r="A5549" s="189" t="s">
        <v>11955</v>
      </c>
      <c r="B5549" s="189" t="s">
        <v>12028</v>
      </c>
      <c r="C5549" s="189" t="s">
        <v>358</v>
      </c>
      <c r="D5549" t="s">
        <v>409</v>
      </c>
      <c r="E5549" t="s">
        <v>410</v>
      </c>
      <c r="F5549" t="s">
        <v>360</v>
      </c>
      <c r="H5549" s="211"/>
      <c r="I5549" s="211"/>
      <c r="J5549" s="211"/>
      <c r="K5549" s="211"/>
      <c r="L5549" s="211"/>
      <c r="M5549" s="211"/>
      <c r="N5549" s="211"/>
      <c r="O5549" s="211"/>
      <c r="P5549" s="211"/>
    </row>
    <row r="5550" spans="1:16" x14ac:dyDescent="0.25">
      <c r="A5550" s="189" t="s">
        <v>11955</v>
      </c>
      <c r="B5550" s="189" t="s">
        <v>12029</v>
      </c>
      <c r="C5550" s="189" t="s">
        <v>358</v>
      </c>
      <c r="D5550" t="s">
        <v>409</v>
      </c>
      <c r="E5550" t="s">
        <v>410</v>
      </c>
      <c r="F5550" t="s">
        <v>360</v>
      </c>
      <c r="H5550" s="211"/>
      <c r="I5550" s="211"/>
      <c r="J5550" s="211"/>
      <c r="K5550" s="211"/>
      <c r="L5550" s="211"/>
      <c r="M5550" s="211"/>
      <c r="N5550" s="211"/>
      <c r="O5550" s="211"/>
      <c r="P5550" s="211"/>
    </row>
    <row r="5551" spans="1:16" x14ac:dyDescent="0.25">
      <c r="A5551" s="189" t="s">
        <v>11955</v>
      </c>
      <c r="B5551" s="189" t="s">
        <v>12030</v>
      </c>
      <c r="C5551" s="189" t="s">
        <v>358</v>
      </c>
      <c r="D5551" t="s">
        <v>409</v>
      </c>
      <c r="E5551" t="s">
        <v>410</v>
      </c>
      <c r="F5551" t="s">
        <v>360</v>
      </c>
      <c r="H5551" s="211"/>
      <c r="I5551" s="211"/>
      <c r="J5551" s="211"/>
      <c r="K5551" s="211"/>
      <c r="L5551" s="211"/>
      <c r="M5551" s="211"/>
      <c r="N5551" s="211"/>
      <c r="O5551" s="211"/>
      <c r="P5551" s="211"/>
    </row>
    <row r="5552" spans="1:16" x14ac:dyDescent="0.25">
      <c r="A5552" s="189" t="s">
        <v>11955</v>
      </c>
      <c r="B5552" s="189" t="s">
        <v>12031</v>
      </c>
      <c r="C5552" s="189" t="s">
        <v>358</v>
      </c>
      <c r="D5552" t="s">
        <v>409</v>
      </c>
      <c r="E5552" t="s">
        <v>410</v>
      </c>
      <c r="F5552" t="s">
        <v>360</v>
      </c>
      <c r="H5552" s="211"/>
      <c r="I5552" s="211"/>
      <c r="J5552" s="211"/>
      <c r="K5552" s="211"/>
      <c r="L5552" s="211"/>
      <c r="M5552" s="211"/>
      <c r="N5552" s="211"/>
      <c r="O5552" s="211"/>
      <c r="P5552" s="211"/>
    </row>
    <row r="5553" spans="1:16" x14ac:dyDescent="0.25">
      <c r="A5553" s="189" t="s">
        <v>11955</v>
      </c>
      <c r="B5553" s="189" t="s">
        <v>12032</v>
      </c>
      <c r="C5553" s="189" t="s">
        <v>358</v>
      </c>
      <c r="D5553" t="s">
        <v>409</v>
      </c>
      <c r="E5553" t="s">
        <v>410</v>
      </c>
      <c r="F5553" t="s">
        <v>360</v>
      </c>
      <c r="H5553" s="211"/>
      <c r="I5553" s="211"/>
      <c r="J5553" s="211"/>
      <c r="K5553" s="211"/>
      <c r="L5553" s="211"/>
      <c r="M5553" s="211"/>
      <c r="N5553" s="211"/>
      <c r="O5553" s="211"/>
      <c r="P5553" s="211"/>
    </row>
    <row r="5554" spans="1:16" x14ac:dyDescent="0.25">
      <c r="A5554" s="189" t="s">
        <v>11955</v>
      </c>
      <c r="B5554" s="189" t="s">
        <v>12033</v>
      </c>
      <c r="C5554" s="189" t="s">
        <v>358</v>
      </c>
      <c r="D5554" t="s">
        <v>409</v>
      </c>
      <c r="E5554" t="s">
        <v>410</v>
      </c>
      <c r="F5554" t="s">
        <v>360</v>
      </c>
      <c r="H5554" s="211"/>
      <c r="I5554" s="211"/>
      <c r="J5554" s="211"/>
      <c r="K5554" s="211"/>
      <c r="L5554" s="211"/>
      <c r="M5554" s="211"/>
      <c r="N5554" s="211"/>
      <c r="O5554" s="211"/>
      <c r="P5554" s="211"/>
    </row>
    <row r="5555" spans="1:16" x14ac:dyDescent="0.25">
      <c r="A5555" s="189" t="s">
        <v>11955</v>
      </c>
      <c r="B5555" s="189" t="s">
        <v>12034</v>
      </c>
      <c r="C5555" s="189" t="s">
        <v>358</v>
      </c>
      <c r="D5555" t="s">
        <v>409</v>
      </c>
      <c r="E5555" t="s">
        <v>410</v>
      </c>
      <c r="F5555" t="s">
        <v>360</v>
      </c>
      <c r="H5555" s="211"/>
      <c r="I5555" s="211"/>
      <c r="J5555" s="211"/>
      <c r="K5555" s="211"/>
      <c r="L5555" s="211"/>
      <c r="M5555" s="211"/>
      <c r="N5555" s="211"/>
      <c r="O5555" s="211"/>
      <c r="P5555" s="211"/>
    </row>
    <row r="5556" spans="1:16" x14ac:dyDescent="0.25">
      <c r="A5556" s="189" t="s">
        <v>11955</v>
      </c>
      <c r="B5556" s="189" t="s">
        <v>12035</v>
      </c>
      <c r="C5556" s="189" t="s">
        <v>358</v>
      </c>
      <c r="D5556" t="s">
        <v>409</v>
      </c>
      <c r="E5556" t="s">
        <v>410</v>
      </c>
      <c r="F5556" t="s">
        <v>360</v>
      </c>
      <c r="H5556" s="211"/>
      <c r="I5556" s="211"/>
      <c r="J5556" s="211"/>
      <c r="K5556" s="211"/>
      <c r="L5556" s="211"/>
      <c r="M5556" s="211"/>
      <c r="N5556" s="211"/>
      <c r="O5556" s="211"/>
      <c r="P5556" s="211"/>
    </row>
    <row r="5557" spans="1:16" x14ac:dyDescent="0.25">
      <c r="A5557" s="189" t="s">
        <v>11955</v>
      </c>
      <c r="B5557" s="189" t="s">
        <v>12036</v>
      </c>
      <c r="C5557" s="189" t="s">
        <v>358</v>
      </c>
      <c r="D5557" t="s">
        <v>409</v>
      </c>
      <c r="E5557" t="s">
        <v>410</v>
      </c>
      <c r="F5557" t="s">
        <v>360</v>
      </c>
      <c r="H5557" s="211"/>
      <c r="I5557" s="211"/>
      <c r="J5557" s="211"/>
      <c r="K5557" s="211"/>
      <c r="L5557" s="211"/>
      <c r="M5557" s="211"/>
      <c r="N5557" s="211"/>
      <c r="O5557" s="211"/>
      <c r="P5557" s="211"/>
    </row>
    <row r="5558" spans="1:16" x14ac:dyDescent="0.25">
      <c r="A5558" s="189" t="s">
        <v>12037</v>
      </c>
      <c r="B5558" s="189" t="s">
        <v>12038</v>
      </c>
      <c r="C5558" s="189" t="s">
        <v>358</v>
      </c>
      <c r="D5558" t="s">
        <v>5681</v>
      </c>
      <c r="E5558" t="s">
        <v>5682</v>
      </c>
      <c r="F5558" t="s">
        <v>360</v>
      </c>
      <c r="H5558" s="211"/>
      <c r="I5558" s="211"/>
      <c r="J5558" s="211"/>
      <c r="K5558" s="211"/>
      <c r="L5558" s="211"/>
      <c r="M5558" s="211"/>
      <c r="N5558" s="211"/>
      <c r="O5558" s="211"/>
      <c r="P5558" s="211"/>
    </row>
    <row r="5559" spans="1:16" x14ac:dyDescent="0.25">
      <c r="A5559" s="189" t="s">
        <v>12037</v>
      </c>
      <c r="B5559" s="189" t="s">
        <v>12039</v>
      </c>
      <c r="C5559" s="189" t="s">
        <v>358</v>
      </c>
      <c r="D5559" t="s">
        <v>5681</v>
      </c>
      <c r="E5559" t="s">
        <v>5682</v>
      </c>
      <c r="F5559" t="s">
        <v>360</v>
      </c>
      <c r="H5559" s="211"/>
      <c r="I5559" s="211"/>
      <c r="J5559" s="211"/>
      <c r="K5559" s="211"/>
      <c r="L5559" s="211"/>
      <c r="M5559" s="211"/>
      <c r="N5559" s="211"/>
      <c r="O5559" s="211"/>
      <c r="P5559" s="211"/>
    </row>
    <row r="5560" spans="1:16" x14ac:dyDescent="0.25">
      <c r="A5560" s="189" t="s">
        <v>12037</v>
      </c>
      <c r="B5560" s="189" t="s">
        <v>12040</v>
      </c>
      <c r="C5560" s="189" t="s">
        <v>358</v>
      </c>
      <c r="D5560" t="s">
        <v>5681</v>
      </c>
      <c r="E5560" t="s">
        <v>5682</v>
      </c>
      <c r="F5560" t="s">
        <v>360</v>
      </c>
      <c r="H5560" s="211"/>
      <c r="I5560" s="211"/>
      <c r="J5560" s="211"/>
      <c r="K5560" s="211"/>
      <c r="L5560" s="211"/>
      <c r="M5560" s="211"/>
      <c r="N5560" s="211"/>
      <c r="O5560" s="211"/>
      <c r="P5560" s="211"/>
    </row>
    <row r="5561" spans="1:16" x14ac:dyDescent="0.25">
      <c r="A5561" s="189" t="s">
        <v>12037</v>
      </c>
      <c r="B5561" s="189" t="s">
        <v>12041</v>
      </c>
      <c r="C5561" s="189" t="s">
        <v>358</v>
      </c>
      <c r="D5561" t="s">
        <v>5681</v>
      </c>
      <c r="E5561" t="s">
        <v>5682</v>
      </c>
      <c r="F5561" t="s">
        <v>360</v>
      </c>
      <c r="H5561" s="211"/>
      <c r="I5561" s="211"/>
      <c r="J5561" s="211"/>
      <c r="K5561" s="211"/>
      <c r="L5561" s="211"/>
      <c r="M5561" s="211"/>
      <c r="N5561" s="211"/>
      <c r="O5561" s="211"/>
      <c r="P5561" s="211"/>
    </row>
    <row r="5562" spans="1:16" x14ac:dyDescent="0.25">
      <c r="A5562" s="189" t="s">
        <v>12037</v>
      </c>
      <c r="B5562" s="189" t="s">
        <v>12042</v>
      </c>
      <c r="C5562" s="189" t="s">
        <v>358</v>
      </c>
      <c r="D5562" t="s">
        <v>5681</v>
      </c>
      <c r="E5562" t="s">
        <v>5682</v>
      </c>
      <c r="F5562" t="s">
        <v>360</v>
      </c>
      <c r="H5562" s="211"/>
      <c r="I5562" s="211"/>
      <c r="J5562" s="211"/>
      <c r="K5562" s="211"/>
      <c r="L5562" s="211"/>
      <c r="M5562" s="211"/>
      <c r="N5562" s="211"/>
      <c r="O5562" s="211"/>
      <c r="P5562" s="211"/>
    </row>
    <row r="5563" spans="1:16" x14ac:dyDescent="0.25">
      <c r="A5563" s="189" t="s">
        <v>12037</v>
      </c>
      <c r="B5563" s="189" t="s">
        <v>12043</v>
      </c>
      <c r="C5563" s="189" t="s">
        <v>358</v>
      </c>
      <c r="D5563" t="s">
        <v>5681</v>
      </c>
      <c r="E5563" t="s">
        <v>5682</v>
      </c>
      <c r="F5563" t="s">
        <v>360</v>
      </c>
      <c r="H5563" s="211"/>
      <c r="I5563" s="211"/>
      <c r="J5563" s="211"/>
      <c r="K5563" s="211"/>
      <c r="L5563" s="211"/>
      <c r="M5563" s="211"/>
      <c r="N5563" s="211"/>
      <c r="O5563" s="211"/>
      <c r="P5563" s="211"/>
    </row>
    <row r="5564" spans="1:16" x14ac:dyDescent="0.25">
      <c r="A5564" s="189" t="s">
        <v>12037</v>
      </c>
      <c r="B5564" s="189" t="s">
        <v>12044</v>
      </c>
      <c r="C5564" s="189" t="s">
        <v>358</v>
      </c>
      <c r="D5564" t="s">
        <v>5681</v>
      </c>
      <c r="E5564" t="s">
        <v>5682</v>
      </c>
      <c r="F5564" t="s">
        <v>360</v>
      </c>
      <c r="H5564" s="211"/>
      <c r="I5564" s="211"/>
      <c r="J5564" s="211"/>
      <c r="K5564" s="211"/>
      <c r="L5564" s="211"/>
      <c r="M5564" s="211"/>
      <c r="N5564" s="211"/>
      <c r="O5564" s="211"/>
      <c r="P5564" s="211"/>
    </row>
    <row r="5565" spans="1:16" x14ac:dyDescent="0.25">
      <c r="A5565" s="189" t="s">
        <v>12037</v>
      </c>
      <c r="B5565" s="189" t="s">
        <v>12045</v>
      </c>
      <c r="C5565" s="189" t="s">
        <v>358</v>
      </c>
      <c r="D5565" t="s">
        <v>5681</v>
      </c>
      <c r="E5565" t="s">
        <v>5682</v>
      </c>
      <c r="F5565" t="s">
        <v>360</v>
      </c>
      <c r="H5565" s="211"/>
      <c r="I5565" s="211"/>
      <c r="J5565" s="211"/>
      <c r="K5565" s="211"/>
      <c r="L5565" s="211"/>
      <c r="M5565" s="211"/>
      <c r="N5565" s="211"/>
      <c r="O5565" s="211"/>
      <c r="P5565" s="211"/>
    </row>
    <row r="5566" spans="1:16" x14ac:dyDescent="0.25">
      <c r="A5566" s="189" t="s">
        <v>12037</v>
      </c>
      <c r="B5566" s="189" t="s">
        <v>12046</v>
      </c>
      <c r="C5566" s="189" t="s">
        <v>358</v>
      </c>
      <c r="D5566" t="s">
        <v>5681</v>
      </c>
      <c r="E5566" t="s">
        <v>5682</v>
      </c>
      <c r="F5566" t="s">
        <v>360</v>
      </c>
      <c r="H5566" s="211"/>
      <c r="I5566" s="211"/>
      <c r="J5566" s="211"/>
      <c r="K5566" s="211"/>
      <c r="L5566" s="211"/>
      <c r="M5566" s="211"/>
      <c r="N5566" s="211"/>
      <c r="O5566" s="211"/>
      <c r="P5566" s="211"/>
    </row>
    <row r="5567" spans="1:16" x14ac:dyDescent="0.25">
      <c r="A5567" s="189" t="s">
        <v>12037</v>
      </c>
      <c r="B5567" s="189" t="s">
        <v>12047</v>
      </c>
      <c r="C5567" s="189" t="s">
        <v>358</v>
      </c>
      <c r="D5567" t="s">
        <v>5681</v>
      </c>
      <c r="E5567" t="s">
        <v>5682</v>
      </c>
      <c r="F5567" t="s">
        <v>360</v>
      </c>
      <c r="H5567" s="211"/>
      <c r="I5567" s="211"/>
      <c r="J5567" s="211"/>
      <c r="K5567" s="211"/>
      <c r="L5567" s="211"/>
      <c r="M5567" s="211"/>
      <c r="N5567" s="211"/>
      <c r="O5567" s="211"/>
      <c r="P5567" s="211"/>
    </row>
    <row r="5568" spans="1:16" x14ac:dyDescent="0.25">
      <c r="A5568" s="189" t="s">
        <v>12037</v>
      </c>
      <c r="B5568" s="189" t="s">
        <v>12048</v>
      </c>
      <c r="C5568" s="189" t="s">
        <v>358</v>
      </c>
      <c r="D5568" t="s">
        <v>5681</v>
      </c>
      <c r="E5568" t="s">
        <v>5682</v>
      </c>
      <c r="F5568" t="s">
        <v>360</v>
      </c>
      <c r="H5568" s="211"/>
      <c r="I5568" s="211"/>
      <c r="J5568" s="211"/>
      <c r="K5568" s="211"/>
      <c r="L5568" s="211"/>
      <c r="M5568" s="211"/>
      <c r="N5568" s="211"/>
      <c r="O5568" s="211"/>
      <c r="P5568" s="211"/>
    </row>
    <row r="5569" spans="1:16" x14ac:dyDescent="0.25">
      <c r="A5569" s="189" t="s">
        <v>12037</v>
      </c>
      <c r="B5569" s="189" t="s">
        <v>12049</v>
      </c>
      <c r="C5569" s="189" t="s">
        <v>358</v>
      </c>
      <c r="D5569" t="s">
        <v>5681</v>
      </c>
      <c r="E5569" t="s">
        <v>5682</v>
      </c>
      <c r="F5569" t="s">
        <v>360</v>
      </c>
      <c r="H5569" s="211"/>
      <c r="I5569" s="211"/>
      <c r="J5569" s="211"/>
      <c r="K5569" s="211"/>
      <c r="L5569" s="211"/>
      <c r="M5569" s="211"/>
      <c r="N5569" s="211"/>
      <c r="O5569" s="211"/>
      <c r="P5569" s="211"/>
    </row>
    <row r="5570" spans="1:16" x14ac:dyDescent="0.25">
      <c r="A5570" s="189" t="s">
        <v>12037</v>
      </c>
      <c r="B5570" s="189" t="s">
        <v>12050</v>
      </c>
      <c r="C5570" s="189" t="s">
        <v>358</v>
      </c>
      <c r="D5570" t="s">
        <v>5681</v>
      </c>
      <c r="E5570" t="s">
        <v>5682</v>
      </c>
      <c r="F5570" t="s">
        <v>360</v>
      </c>
      <c r="H5570" s="211"/>
      <c r="I5570" s="211"/>
      <c r="J5570" s="211"/>
      <c r="K5570" s="211"/>
      <c r="L5570" s="211"/>
      <c r="M5570" s="211"/>
      <c r="N5570" s="211"/>
      <c r="O5570" s="211"/>
      <c r="P5570" s="211"/>
    </row>
    <row r="5571" spans="1:16" x14ac:dyDescent="0.25">
      <c r="A5571" s="189" t="s">
        <v>12037</v>
      </c>
      <c r="B5571" s="189" t="s">
        <v>12051</v>
      </c>
      <c r="C5571" s="189" t="s">
        <v>358</v>
      </c>
      <c r="D5571" t="s">
        <v>5681</v>
      </c>
      <c r="E5571" t="s">
        <v>5682</v>
      </c>
      <c r="F5571" t="s">
        <v>360</v>
      </c>
      <c r="H5571" s="211"/>
      <c r="I5571" s="211"/>
      <c r="J5571" s="211"/>
      <c r="K5571" s="211"/>
      <c r="L5571" s="211"/>
      <c r="M5571" s="211"/>
      <c r="N5571" s="211"/>
      <c r="O5571" s="211"/>
      <c r="P5571" s="211"/>
    </row>
    <row r="5572" spans="1:16" x14ac:dyDescent="0.25">
      <c r="A5572" s="189" t="s">
        <v>12037</v>
      </c>
      <c r="B5572" s="189" t="s">
        <v>12052</v>
      </c>
      <c r="C5572" s="189" t="s">
        <v>358</v>
      </c>
      <c r="D5572" t="s">
        <v>5681</v>
      </c>
      <c r="E5572" t="s">
        <v>5682</v>
      </c>
      <c r="F5572" t="s">
        <v>360</v>
      </c>
      <c r="H5572" s="211"/>
      <c r="I5572" s="211"/>
      <c r="J5572" s="211"/>
      <c r="K5572" s="211"/>
      <c r="L5572" s="211"/>
      <c r="M5572" s="211"/>
      <c r="N5572" s="211"/>
      <c r="O5572" s="211"/>
      <c r="P5572" s="211"/>
    </row>
    <row r="5573" spans="1:16" x14ac:dyDescent="0.25">
      <c r="A5573" s="189" t="s">
        <v>12037</v>
      </c>
      <c r="B5573" s="189" t="s">
        <v>12053</v>
      </c>
      <c r="C5573" s="189" t="s">
        <v>358</v>
      </c>
      <c r="D5573" t="s">
        <v>5681</v>
      </c>
      <c r="E5573" t="s">
        <v>5682</v>
      </c>
      <c r="F5573" t="s">
        <v>360</v>
      </c>
      <c r="H5573" s="211"/>
      <c r="I5573" s="211"/>
      <c r="J5573" s="211"/>
      <c r="K5573" s="211"/>
      <c r="L5573" s="211"/>
      <c r="M5573" s="211"/>
      <c r="N5573" s="211"/>
      <c r="O5573" s="211"/>
      <c r="P5573" s="211"/>
    </row>
    <row r="5574" spans="1:16" x14ac:dyDescent="0.25">
      <c r="A5574" s="189" t="s">
        <v>12037</v>
      </c>
      <c r="B5574" s="189" t="s">
        <v>12054</v>
      </c>
      <c r="C5574" s="189" t="s">
        <v>358</v>
      </c>
      <c r="D5574" t="s">
        <v>5681</v>
      </c>
      <c r="E5574" t="s">
        <v>5682</v>
      </c>
      <c r="F5574" t="s">
        <v>360</v>
      </c>
      <c r="H5574" s="211"/>
      <c r="I5574" s="211"/>
      <c r="J5574" s="211"/>
      <c r="K5574" s="211"/>
      <c r="L5574" s="211"/>
      <c r="M5574" s="211"/>
      <c r="N5574" s="211"/>
      <c r="O5574" s="211"/>
      <c r="P5574" s="211"/>
    </row>
    <row r="5575" spans="1:16" x14ac:dyDescent="0.25">
      <c r="A5575" s="189" t="s">
        <v>12037</v>
      </c>
      <c r="B5575" s="189" t="s">
        <v>12055</v>
      </c>
      <c r="C5575" s="189" t="s">
        <v>358</v>
      </c>
      <c r="D5575" t="s">
        <v>5681</v>
      </c>
      <c r="E5575" t="s">
        <v>5682</v>
      </c>
      <c r="F5575" t="s">
        <v>360</v>
      </c>
      <c r="H5575" s="211"/>
      <c r="I5575" s="211"/>
      <c r="J5575" s="211"/>
      <c r="K5575" s="211"/>
      <c r="L5575" s="211"/>
      <c r="M5575" s="211"/>
      <c r="N5575" s="211"/>
      <c r="O5575" s="211"/>
      <c r="P5575" s="211"/>
    </row>
    <row r="5576" spans="1:16" x14ac:dyDescent="0.25">
      <c r="A5576" s="189" t="s">
        <v>12037</v>
      </c>
      <c r="B5576" s="189" t="s">
        <v>12056</v>
      </c>
      <c r="C5576" s="189" t="s">
        <v>358</v>
      </c>
      <c r="D5576" t="s">
        <v>5681</v>
      </c>
      <c r="E5576" t="s">
        <v>5682</v>
      </c>
      <c r="F5576" t="s">
        <v>360</v>
      </c>
      <c r="H5576" s="211"/>
      <c r="I5576" s="211"/>
      <c r="J5576" s="211"/>
      <c r="K5576" s="211"/>
      <c r="L5576" s="211"/>
      <c r="M5576" s="211"/>
      <c r="N5576" s="211"/>
      <c r="O5576" s="211"/>
      <c r="P5576" s="211"/>
    </row>
    <row r="5577" spans="1:16" x14ac:dyDescent="0.25">
      <c r="A5577" s="189" t="s">
        <v>12037</v>
      </c>
      <c r="B5577" s="189" t="s">
        <v>12057</v>
      </c>
      <c r="C5577" s="189" t="s">
        <v>358</v>
      </c>
      <c r="D5577" t="s">
        <v>5681</v>
      </c>
      <c r="E5577" t="s">
        <v>5682</v>
      </c>
      <c r="F5577" t="s">
        <v>360</v>
      </c>
      <c r="H5577" s="211"/>
      <c r="I5577" s="211"/>
      <c r="J5577" s="211"/>
      <c r="K5577" s="211"/>
      <c r="L5577" s="211"/>
      <c r="M5577" s="211"/>
      <c r="N5577" s="211"/>
      <c r="O5577" s="211"/>
      <c r="P5577" s="211"/>
    </row>
    <row r="5578" spans="1:16" x14ac:dyDescent="0.25">
      <c r="A5578" s="189" t="s">
        <v>12037</v>
      </c>
      <c r="B5578" s="189" t="s">
        <v>12058</v>
      </c>
      <c r="C5578" s="189" t="s">
        <v>358</v>
      </c>
      <c r="D5578" t="s">
        <v>5681</v>
      </c>
      <c r="E5578" t="s">
        <v>5682</v>
      </c>
      <c r="F5578" t="s">
        <v>360</v>
      </c>
      <c r="H5578" s="211"/>
      <c r="I5578" s="211"/>
      <c r="J5578" s="211"/>
      <c r="K5578" s="211"/>
      <c r="L5578" s="211"/>
      <c r="M5578" s="211"/>
      <c r="N5578" s="211"/>
      <c r="O5578" s="211"/>
      <c r="P5578" s="211"/>
    </row>
    <row r="5579" spans="1:16" x14ac:dyDescent="0.25">
      <c r="A5579" s="189" t="s">
        <v>12037</v>
      </c>
      <c r="B5579" s="189" t="s">
        <v>12059</v>
      </c>
      <c r="C5579" s="189" t="s">
        <v>358</v>
      </c>
      <c r="D5579" t="s">
        <v>5681</v>
      </c>
      <c r="E5579" t="s">
        <v>5682</v>
      </c>
      <c r="F5579" t="s">
        <v>360</v>
      </c>
      <c r="H5579" s="211"/>
      <c r="I5579" s="211"/>
      <c r="J5579" s="211"/>
      <c r="K5579" s="211"/>
      <c r="L5579" s="211"/>
      <c r="M5579" s="211"/>
      <c r="N5579" s="211"/>
      <c r="O5579" s="211"/>
      <c r="P5579" s="211"/>
    </row>
    <row r="5580" spans="1:16" x14ac:dyDescent="0.25">
      <c r="A5580" s="189" t="s">
        <v>12037</v>
      </c>
      <c r="B5580" s="189" t="s">
        <v>12060</v>
      </c>
      <c r="C5580" s="189" t="s">
        <v>358</v>
      </c>
      <c r="D5580" t="s">
        <v>5681</v>
      </c>
      <c r="E5580" t="s">
        <v>5682</v>
      </c>
      <c r="F5580" t="s">
        <v>360</v>
      </c>
      <c r="H5580" s="211"/>
      <c r="I5580" s="211"/>
      <c r="J5580" s="211"/>
      <c r="K5580" s="211"/>
      <c r="L5580" s="211"/>
      <c r="M5580" s="211"/>
      <c r="N5580" s="211"/>
      <c r="O5580" s="211"/>
      <c r="P5580" s="211"/>
    </row>
    <row r="5581" spans="1:16" x14ac:dyDescent="0.25">
      <c r="A5581" s="189" t="s">
        <v>12037</v>
      </c>
      <c r="B5581" s="189" t="s">
        <v>12061</v>
      </c>
      <c r="C5581" s="189" t="s">
        <v>358</v>
      </c>
      <c r="D5581" t="s">
        <v>5681</v>
      </c>
      <c r="E5581" t="s">
        <v>5682</v>
      </c>
      <c r="F5581" t="s">
        <v>360</v>
      </c>
      <c r="H5581" s="211"/>
      <c r="I5581" s="211"/>
      <c r="J5581" s="211"/>
      <c r="K5581" s="211"/>
      <c r="L5581" s="211"/>
      <c r="M5581" s="211"/>
      <c r="N5581" s="211"/>
      <c r="O5581" s="211"/>
      <c r="P5581" s="211"/>
    </row>
    <row r="5582" spans="1:16" x14ac:dyDescent="0.25">
      <c r="A5582" s="189" t="s">
        <v>12037</v>
      </c>
      <c r="B5582" s="189" t="s">
        <v>12062</v>
      </c>
      <c r="C5582" s="189" t="s">
        <v>358</v>
      </c>
      <c r="D5582" t="s">
        <v>5681</v>
      </c>
      <c r="E5582" t="s">
        <v>5682</v>
      </c>
      <c r="F5582" t="s">
        <v>360</v>
      </c>
      <c r="H5582" s="211"/>
      <c r="I5582" s="211"/>
      <c r="J5582" s="211"/>
      <c r="K5582" s="211"/>
      <c r="L5582" s="211"/>
      <c r="M5582" s="211"/>
      <c r="N5582" s="211"/>
      <c r="O5582" s="211"/>
      <c r="P5582" s="211"/>
    </row>
    <row r="5583" spans="1:16" x14ac:dyDescent="0.25">
      <c r="A5583" s="189" t="s">
        <v>12037</v>
      </c>
      <c r="B5583" s="189" t="s">
        <v>12063</v>
      </c>
      <c r="C5583" s="189" t="s">
        <v>358</v>
      </c>
      <c r="D5583" t="s">
        <v>5681</v>
      </c>
      <c r="E5583" t="s">
        <v>5682</v>
      </c>
      <c r="F5583" t="s">
        <v>360</v>
      </c>
      <c r="H5583" s="211"/>
      <c r="I5583" s="211"/>
      <c r="J5583" s="211"/>
      <c r="K5583" s="211"/>
      <c r="L5583" s="211"/>
      <c r="M5583" s="211"/>
      <c r="N5583" s="211"/>
      <c r="O5583" s="211"/>
      <c r="P5583" s="211"/>
    </row>
    <row r="5584" spans="1:16" x14ac:dyDescent="0.25">
      <c r="A5584" s="189" t="s">
        <v>12037</v>
      </c>
      <c r="B5584" s="189" t="s">
        <v>12064</v>
      </c>
      <c r="C5584" s="189" t="s">
        <v>358</v>
      </c>
      <c r="D5584" t="s">
        <v>5681</v>
      </c>
      <c r="E5584" t="s">
        <v>5682</v>
      </c>
      <c r="F5584" t="s">
        <v>360</v>
      </c>
      <c r="H5584" s="211"/>
      <c r="I5584" s="211"/>
      <c r="J5584" s="211"/>
      <c r="K5584" s="211"/>
      <c r="L5584" s="211"/>
      <c r="M5584" s="211"/>
      <c r="N5584" s="211"/>
      <c r="O5584" s="211"/>
      <c r="P5584" s="211"/>
    </row>
    <row r="5585" spans="1:16" x14ac:dyDescent="0.25">
      <c r="A5585" s="189" t="s">
        <v>12037</v>
      </c>
      <c r="B5585" s="189" t="s">
        <v>12065</v>
      </c>
      <c r="C5585" s="189" t="s">
        <v>358</v>
      </c>
      <c r="D5585" t="s">
        <v>5681</v>
      </c>
      <c r="E5585" t="s">
        <v>5682</v>
      </c>
      <c r="F5585" t="s">
        <v>360</v>
      </c>
      <c r="H5585" s="211"/>
      <c r="I5585" s="211"/>
      <c r="J5585" s="211"/>
      <c r="K5585" s="211"/>
      <c r="L5585" s="211"/>
      <c r="M5585" s="211"/>
      <c r="N5585" s="211"/>
      <c r="O5585" s="211"/>
      <c r="P5585" s="211"/>
    </row>
    <row r="5586" spans="1:16" x14ac:dyDescent="0.25">
      <c r="A5586" s="189" t="s">
        <v>12037</v>
      </c>
      <c r="B5586" s="189" t="s">
        <v>12066</v>
      </c>
      <c r="C5586" s="189" t="s">
        <v>358</v>
      </c>
      <c r="D5586" t="s">
        <v>5681</v>
      </c>
      <c r="E5586" t="s">
        <v>5682</v>
      </c>
      <c r="F5586" t="s">
        <v>360</v>
      </c>
      <c r="H5586" s="211"/>
      <c r="I5586" s="211"/>
      <c r="J5586" s="211"/>
      <c r="K5586" s="211"/>
      <c r="L5586" s="211"/>
      <c r="M5586" s="211"/>
      <c r="N5586" s="211"/>
      <c r="O5586" s="211"/>
      <c r="P5586" s="211"/>
    </row>
    <row r="5587" spans="1:16" x14ac:dyDescent="0.25">
      <c r="A5587" s="189" t="s">
        <v>12037</v>
      </c>
      <c r="B5587" s="189" t="s">
        <v>12067</v>
      </c>
      <c r="C5587" s="189" t="s">
        <v>358</v>
      </c>
      <c r="D5587" t="s">
        <v>5681</v>
      </c>
      <c r="E5587" t="s">
        <v>5682</v>
      </c>
      <c r="F5587" t="s">
        <v>360</v>
      </c>
      <c r="H5587" s="211"/>
      <c r="I5587" s="211"/>
      <c r="J5587" s="211"/>
      <c r="K5587" s="211"/>
      <c r="L5587" s="211"/>
      <c r="M5587" s="211"/>
      <c r="N5587" s="211"/>
      <c r="O5587" s="211"/>
      <c r="P5587" s="211"/>
    </row>
    <row r="5588" spans="1:16" x14ac:dyDescent="0.25">
      <c r="A5588" s="189" t="s">
        <v>12037</v>
      </c>
      <c r="B5588" s="189" t="s">
        <v>12068</v>
      </c>
      <c r="C5588" s="189" t="s">
        <v>358</v>
      </c>
      <c r="D5588" t="s">
        <v>5681</v>
      </c>
      <c r="E5588" t="s">
        <v>5682</v>
      </c>
      <c r="F5588" t="s">
        <v>360</v>
      </c>
      <c r="H5588" s="211"/>
      <c r="I5588" s="211"/>
      <c r="J5588" s="211"/>
      <c r="K5588" s="211"/>
      <c r="L5588" s="211"/>
      <c r="M5588" s="211"/>
      <c r="N5588" s="211"/>
      <c r="O5588" s="211"/>
      <c r="P5588" s="211"/>
    </row>
    <row r="5589" spans="1:16" x14ac:dyDescent="0.25">
      <c r="A5589" s="189" t="s">
        <v>12037</v>
      </c>
      <c r="B5589" s="189" t="s">
        <v>12069</v>
      </c>
      <c r="C5589" s="189" t="s">
        <v>358</v>
      </c>
      <c r="D5589" t="s">
        <v>5681</v>
      </c>
      <c r="E5589" t="s">
        <v>5682</v>
      </c>
      <c r="F5589" t="s">
        <v>360</v>
      </c>
      <c r="H5589" s="211"/>
      <c r="I5589" s="211"/>
      <c r="J5589" s="211"/>
      <c r="K5589" s="211"/>
      <c r="L5589" s="211"/>
      <c r="M5589" s="211"/>
      <c r="N5589" s="211"/>
      <c r="O5589" s="211"/>
      <c r="P5589" s="211"/>
    </row>
    <row r="5590" spans="1:16" x14ac:dyDescent="0.25">
      <c r="A5590" s="189" t="s">
        <v>12037</v>
      </c>
      <c r="B5590" s="189" t="s">
        <v>12070</v>
      </c>
      <c r="C5590" s="189" t="s">
        <v>358</v>
      </c>
      <c r="D5590" t="s">
        <v>5681</v>
      </c>
      <c r="E5590" t="s">
        <v>5682</v>
      </c>
      <c r="F5590" t="s">
        <v>360</v>
      </c>
      <c r="H5590" s="211"/>
      <c r="I5590" s="211"/>
      <c r="J5590" s="211"/>
      <c r="K5590" s="211"/>
      <c r="L5590" s="211"/>
      <c r="M5590" s="211"/>
      <c r="N5590" s="211"/>
      <c r="O5590" s="211"/>
      <c r="P5590" s="211"/>
    </row>
    <row r="5591" spans="1:16" x14ac:dyDescent="0.25">
      <c r="A5591" s="189" t="s">
        <v>12037</v>
      </c>
      <c r="B5591" s="189" t="s">
        <v>12071</v>
      </c>
      <c r="C5591" s="189" t="s">
        <v>358</v>
      </c>
      <c r="D5591" t="s">
        <v>5681</v>
      </c>
      <c r="E5591" t="s">
        <v>5682</v>
      </c>
      <c r="F5591" t="s">
        <v>360</v>
      </c>
      <c r="H5591" s="211"/>
      <c r="I5591" s="211"/>
      <c r="J5591" s="211"/>
      <c r="K5591" s="211"/>
      <c r="L5591" s="211"/>
      <c r="M5591" s="211"/>
      <c r="N5591" s="211"/>
      <c r="O5591" s="211"/>
      <c r="P5591" s="211"/>
    </row>
    <row r="5592" spans="1:16" x14ac:dyDescent="0.25">
      <c r="A5592" s="189" t="s">
        <v>12037</v>
      </c>
      <c r="B5592" s="189" t="s">
        <v>12072</v>
      </c>
      <c r="C5592" s="189" t="s">
        <v>358</v>
      </c>
      <c r="D5592" t="s">
        <v>5681</v>
      </c>
      <c r="E5592" t="s">
        <v>5682</v>
      </c>
      <c r="F5592" t="s">
        <v>360</v>
      </c>
      <c r="H5592" s="211"/>
      <c r="I5592" s="211"/>
      <c r="J5592" s="211"/>
      <c r="K5592" s="211"/>
      <c r="L5592" s="211"/>
      <c r="M5592" s="211"/>
      <c r="N5592" s="211"/>
      <c r="O5592" s="211"/>
      <c r="P5592" s="211"/>
    </row>
    <row r="5593" spans="1:16" x14ac:dyDescent="0.25">
      <c r="A5593" s="189" t="s">
        <v>12037</v>
      </c>
      <c r="B5593" s="189" t="s">
        <v>12073</v>
      </c>
      <c r="C5593" s="189" t="s">
        <v>358</v>
      </c>
      <c r="D5593" t="s">
        <v>5681</v>
      </c>
      <c r="E5593" t="s">
        <v>5682</v>
      </c>
      <c r="F5593" t="s">
        <v>360</v>
      </c>
      <c r="H5593" s="211"/>
      <c r="I5593" s="211"/>
      <c r="J5593" s="211"/>
      <c r="K5593" s="211"/>
      <c r="L5593" s="211"/>
      <c r="M5593" s="211"/>
      <c r="N5593" s="211"/>
      <c r="O5593" s="211"/>
      <c r="P5593" s="211"/>
    </row>
    <row r="5594" spans="1:16" x14ac:dyDescent="0.25">
      <c r="A5594" s="189" t="s">
        <v>12037</v>
      </c>
      <c r="B5594" s="189" t="s">
        <v>12074</v>
      </c>
      <c r="C5594" s="189" t="s">
        <v>358</v>
      </c>
      <c r="D5594" t="s">
        <v>5681</v>
      </c>
      <c r="E5594" t="s">
        <v>5682</v>
      </c>
      <c r="F5594" t="s">
        <v>360</v>
      </c>
      <c r="H5594" s="211"/>
      <c r="I5594" s="211"/>
      <c r="J5594" s="211"/>
      <c r="K5594" s="211"/>
      <c r="L5594" s="211"/>
      <c r="M5594" s="211"/>
      <c r="N5594" s="211"/>
      <c r="O5594" s="211"/>
      <c r="P5594" s="211"/>
    </row>
    <row r="5595" spans="1:16" x14ac:dyDescent="0.25">
      <c r="A5595" s="189" t="s">
        <v>12037</v>
      </c>
      <c r="B5595" s="189" t="s">
        <v>12075</v>
      </c>
      <c r="C5595" s="189" t="s">
        <v>358</v>
      </c>
      <c r="D5595" t="s">
        <v>5681</v>
      </c>
      <c r="E5595" t="s">
        <v>5682</v>
      </c>
      <c r="F5595" t="s">
        <v>360</v>
      </c>
      <c r="H5595" s="211"/>
      <c r="I5595" s="211"/>
      <c r="J5595" s="211"/>
      <c r="K5595" s="211"/>
      <c r="L5595" s="211"/>
      <c r="M5595" s="211"/>
      <c r="N5595" s="211"/>
      <c r="O5595" s="211"/>
      <c r="P5595" s="211"/>
    </row>
    <row r="5596" spans="1:16" x14ac:dyDescent="0.25">
      <c r="A5596" s="189" t="s">
        <v>12037</v>
      </c>
      <c r="B5596" s="189" t="s">
        <v>12076</v>
      </c>
      <c r="C5596" s="189" t="s">
        <v>358</v>
      </c>
      <c r="D5596" t="s">
        <v>5681</v>
      </c>
      <c r="E5596" t="s">
        <v>5682</v>
      </c>
      <c r="F5596" t="s">
        <v>360</v>
      </c>
      <c r="H5596" s="211"/>
      <c r="I5596" s="211"/>
      <c r="J5596" s="211"/>
      <c r="K5596" s="211"/>
      <c r="L5596" s="211"/>
      <c r="M5596" s="211"/>
      <c r="N5596" s="211"/>
      <c r="O5596" s="211"/>
      <c r="P5596" s="211"/>
    </row>
    <row r="5597" spans="1:16" x14ac:dyDescent="0.25">
      <c r="A5597" s="189" t="s">
        <v>12037</v>
      </c>
      <c r="B5597" s="189" t="s">
        <v>12077</v>
      </c>
      <c r="C5597" s="189" t="s">
        <v>358</v>
      </c>
      <c r="D5597" t="s">
        <v>5681</v>
      </c>
      <c r="E5597" t="s">
        <v>5682</v>
      </c>
      <c r="F5597" t="s">
        <v>360</v>
      </c>
      <c r="H5597" s="211"/>
      <c r="I5597" s="211"/>
      <c r="J5597" s="211"/>
      <c r="K5597" s="211"/>
      <c r="L5597" s="211"/>
      <c r="M5597" s="211"/>
      <c r="N5597" s="211"/>
      <c r="O5597" s="211"/>
      <c r="P5597" s="211"/>
    </row>
    <row r="5598" spans="1:16" x14ac:dyDescent="0.25">
      <c r="A5598" s="189" t="s">
        <v>12037</v>
      </c>
      <c r="B5598" s="189" t="s">
        <v>12078</v>
      </c>
      <c r="C5598" s="189" t="s">
        <v>358</v>
      </c>
      <c r="D5598" t="s">
        <v>5681</v>
      </c>
      <c r="E5598" t="s">
        <v>5682</v>
      </c>
      <c r="F5598" t="s">
        <v>360</v>
      </c>
      <c r="H5598" s="211"/>
      <c r="I5598" s="211"/>
      <c r="J5598" s="211"/>
      <c r="K5598" s="211"/>
      <c r="L5598" s="211"/>
      <c r="M5598" s="211"/>
      <c r="N5598" s="211"/>
      <c r="O5598" s="211"/>
      <c r="P5598" s="211"/>
    </row>
    <row r="5599" spans="1:16" x14ac:dyDescent="0.25">
      <c r="A5599" s="189" t="s">
        <v>12037</v>
      </c>
      <c r="B5599" s="189" t="s">
        <v>12079</v>
      </c>
      <c r="C5599" s="189" t="s">
        <v>358</v>
      </c>
      <c r="D5599" t="s">
        <v>5681</v>
      </c>
      <c r="E5599" t="s">
        <v>5682</v>
      </c>
      <c r="F5599" t="s">
        <v>360</v>
      </c>
      <c r="H5599" s="211"/>
      <c r="I5599" s="211"/>
      <c r="J5599" s="211"/>
      <c r="K5599" s="211"/>
      <c r="L5599" s="211"/>
      <c r="M5599" s="211"/>
      <c r="N5599" s="211"/>
      <c r="O5599" s="211"/>
      <c r="P5599" s="211"/>
    </row>
    <row r="5600" spans="1:16" x14ac:dyDescent="0.25">
      <c r="A5600" s="189" t="s">
        <v>12037</v>
      </c>
      <c r="B5600" s="189" t="s">
        <v>12080</v>
      </c>
      <c r="C5600" s="189" t="s">
        <v>358</v>
      </c>
      <c r="D5600" t="s">
        <v>5681</v>
      </c>
      <c r="E5600" t="s">
        <v>5682</v>
      </c>
      <c r="F5600" t="s">
        <v>360</v>
      </c>
      <c r="H5600" s="211"/>
      <c r="I5600" s="211"/>
      <c r="J5600" s="211"/>
      <c r="K5600" s="211"/>
      <c r="L5600" s="211"/>
      <c r="M5600" s="211"/>
      <c r="N5600" s="211"/>
      <c r="O5600" s="211"/>
      <c r="P5600" s="211"/>
    </row>
    <row r="5601" spans="1:16" x14ac:dyDescent="0.25">
      <c r="A5601" s="189" t="s">
        <v>12037</v>
      </c>
      <c r="B5601" s="189" t="s">
        <v>12081</v>
      </c>
      <c r="C5601" s="189" t="s">
        <v>358</v>
      </c>
      <c r="D5601" t="s">
        <v>5681</v>
      </c>
      <c r="E5601" t="s">
        <v>5682</v>
      </c>
      <c r="F5601" t="s">
        <v>360</v>
      </c>
      <c r="H5601" s="211"/>
      <c r="I5601" s="211"/>
      <c r="J5601" s="211"/>
      <c r="K5601" s="211"/>
      <c r="L5601" s="211"/>
      <c r="M5601" s="211"/>
      <c r="N5601" s="211"/>
      <c r="O5601" s="211"/>
      <c r="P5601" s="211"/>
    </row>
    <row r="5602" spans="1:16" x14ac:dyDescent="0.25">
      <c r="A5602" s="189" t="s">
        <v>12037</v>
      </c>
      <c r="B5602" s="189" t="s">
        <v>12082</v>
      </c>
      <c r="C5602" s="189" t="s">
        <v>358</v>
      </c>
      <c r="D5602" t="s">
        <v>5681</v>
      </c>
      <c r="E5602" t="s">
        <v>5682</v>
      </c>
      <c r="F5602" t="s">
        <v>360</v>
      </c>
      <c r="H5602" s="211"/>
      <c r="I5602" s="211"/>
      <c r="J5602" s="211"/>
      <c r="K5602" s="211"/>
      <c r="L5602" s="211"/>
      <c r="M5602" s="211"/>
      <c r="N5602" s="211"/>
      <c r="O5602" s="211"/>
      <c r="P5602" s="211"/>
    </row>
    <row r="5603" spans="1:16" x14ac:dyDescent="0.25">
      <c r="A5603" s="189" t="s">
        <v>12037</v>
      </c>
      <c r="B5603" s="189" t="s">
        <v>12083</v>
      </c>
      <c r="C5603" s="189" t="s">
        <v>358</v>
      </c>
      <c r="D5603" t="s">
        <v>5681</v>
      </c>
      <c r="E5603" t="s">
        <v>5682</v>
      </c>
      <c r="F5603" t="s">
        <v>360</v>
      </c>
      <c r="H5603" s="211"/>
      <c r="I5603" s="211"/>
      <c r="J5603" s="211"/>
      <c r="K5603" s="211"/>
      <c r="L5603" s="211"/>
      <c r="M5603" s="211"/>
      <c r="N5603" s="211"/>
      <c r="O5603" s="211"/>
      <c r="P5603" s="211"/>
    </row>
    <row r="5604" spans="1:16" x14ac:dyDescent="0.25">
      <c r="A5604" s="189" t="s">
        <v>12037</v>
      </c>
      <c r="B5604" s="189" t="s">
        <v>12084</v>
      </c>
      <c r="C5604" s="189" t="s">
        <v>358</v>
      </c>
      <c r="D5604" t="s">
        <v>5681</v>
      </c>
      <c r="E5604" t="s">
        <v>5682</v>
      </c>
      <c r="F5604" t="s">
        <v>360</v>
      </c>
      <c r="H5604" s="211"/>
      <c r="I5604" s="211"/>
      <c r="J5604" s="211"/>
      <c r="K5604" s="211"/>
      <c r="L5604" s="211"/>
      <c r="M5604" s="211"/>
      <c r="N5604" s="211"/>
      <c r="O5604" s="211"/>
      <c r="P5604" s="211"/>
    </row>
    <row r="5605" spans="1:16" x14ac:dyDescent="0.25">
      <c r="A5605" s="189" t="s">
        <v>12037</v>
      </c>
      <c r="B5605" s="189" t="s">
        <v>12085</v>
      </c>
      <c r="C5605" s="189" t="s">
        <v>358</v>
      </c>
      <c r="D5605" t="s">
        <v>5681</v>
      </c>
      <c r="E5605" t="s">
        <v>5682</v>
      </c>
      <c r="F5605" t="s">
        <v>360</v>
      </c>
      <c r="H5605" s="211"/>
      <c r="I5605" s="211"/>
      <c r="J5605" s="211"/>
      <c r="K5605" s="211"/>
      <c r="L5605" s="211"/>
      <c r="M5605" s="211"/>
      <c r="N5605" s="211"/>
      <c r="O5605" s="211"/>
      <c r="P5605" s="211"/>
    </row>
    <row r="5606" spans="1:16" x14ac:dyDescent="0.25">
      <c r="A5606" s="189" t="s">
        <v>12037</v>
      </c>
      <c r="B5606" s="189" t="s">
        <v>12086</v>
      </c>
      <c r="C5606" s="189" t="s">
        <v>358</v>
      </c>
      <c r="D5606" t="s">
        <v>5681</v>
      </c>
      <c r="E5606" t="s">
        <v>5682</v>
      </c>
      <c r="F5606" t="s">
        <v>360</v>
      </c>
      <c r="H5606" s="211"/>
      <c r="I5606" s="211"/>
      <c r="J5606" s="211"/>
      <c r="K5606" s="211"/>
      <c r="L5606" s="211"/>
      <c r="M5606" s="211"/>
      <c r="N5606" s="211"/>
      <c r="O5606" s="211"/>
      <c r="P5606" s="211"/>
    </row>
    <row r="5607" spans="1:16" x14ac:dyDescent="0.25">
      <c r="A5607" s="189" t="s">
        <v>12037</v>
      </c>
      <c r="B5607" s="189" t="s">
        <v>12087</v>
      </c>
      <c r="C5607" s="189" t="s">
        <v>358</v>
      </c>
      <c r="D5607" t="s">
        <v>5681</v>
      </c>
      <c r="E5607" t="s">
        <v>5682</v>
      </c>
      <c r="F5607" t="s">
        <v>360</v>
      </c>
      <c r="H5607" s="211"/>
      <c r="I5607" s="211"/>
      <c r="J5607" s="211"/>
      <c r="K5607" s="211"/>
      <c r="L5607" s="211"/>
      <c r="M5607" s="211"/>
      <c r="N5607" s="211"/>
      <c r="O5607" s="211"/>
      <c r="P5607" s="211"/>
    </row>
    <row r="5608" spans="1:16" x14ac:dyDescent="0.25">
      <c r="A5608" s="189" t="s">
        <v>12037</v>
      </c>
      <c r="B5608" s="189" t="s">
        <v>12088</v>
      </c>
      <c r="C5608" s="189" t="s">
        <v>358</v>
      </c>
      <c r="D5608" t="s">
        <v>5681</v>
      </c>
      <c r="E5608" t="s">
        <v>5682</v>
      </c>
      <c r="F5608" t="s">
        <v>360</v>
      </c>
      <c r="H5608" s="211"/>
      <c r="I5608" s="211"/>
      <c r="J5608" s="211"/>
      <c r="K5608" s="211"/>
      <c r="L5608" s="211"/>
      <c r="M5608" s="211"/>
      <c r="N5608" s="211"/>
      <c r="O5608" s="211"/>
      <c r="P5608" s="211"/>
    </row>
    <row r="5609" spans="1:16" x14ac:dyDescent="0.25">
      <c r="A5609" s="189" t="s">
        <v>12037</v>
      </c>
      <c r="B5609" s="189" t="s">
        <v>12089</v>
      </c>
      <c r="C5609" s="189" t="s">
        <v>358</v>
      </c>
      <c r="D5609" t="s">
        <v>5681</v>
      </c>
      <c r="E5609" t="s">
        <v>5682</v>
      </c>
      <c r="F5609" t="s">
        <v>360</v>
      </c>
      <c r="H5609" s="211"/>
      <c r="I5609" s="211"/>
      <c r="J5609" s="211"/>
      <c r="K5609" s="211"/>
      <c r="L5609" s="211"/>
      <c r="M5609" s="211"/>
      <c r="N5609" s="211"/>
      <c r="O5609" s="211"/>
      <c r="P5609" s="211"/>
    </row>
    <row r="5610" spans="1:16" x14ac:dyDescent="0.25">
      <c r="A5610" s="189" t="s">
        <v>12037</v>
      </c>
      <c r="B5610" s="189" t="s">
        <v>12090</v>
      </c>
      <c r="C5610" s="189" t="s">
        <v>358</v>
      </c>
      <c r="D5610" t="s">
        <v>5681</v>
      </c>
      <c r="E5610" t="s">
        <v>5682</v>
      </c>
      <c r="F5610" t="s">
        <v>360</v>
      </c>
      <c r="H5610" s="211"/>
      <c r="I5610" s="211"/>
      <c r="J5610" s="211"/>
      <c r="K5610" s="211"/>
      <c r="L5610" s="211"/>
      <c r="M5610" s="211"/>
      <c r="N5610" s="211"/>
      <c r="O5610" s="211"/>
      <c r="P5610" s="211"/>
    </row>
    <row r="5611" spans="1:16" x14ac:dyDescent="0.25">
      <c r="A5611" s="189" t="s">
        <v>12037</v>
      </c>
      <c r="B5611" s="189" t="s">
        <v>12091</v>
      </c>
      <c r="C5611" s="189" t="s">
        <v>358</v>
      </c>
      <c r="D5611" t="s">
        <v>5681</v>
      </c>
      <c r="E5611" t="s">
        <v>5682</v>
      </c>
      <c r="F5611" t="s">
        <v>360</v>
      </c>
      <c r="H5611" s="211"/>
      <c r="I5611" s="211"/>
      <c r="J5611" s="211"/>
      <c r="K5611" s="211"/>
      <c r="L5611" s="211"/>
      <c r="M5611" s="211"/>
      <c r="N5611" s="211"/>
      <c r="O5611" s="211"/>
      <c r="P5611" s="211"/>
    </row>
    <row r="5612" spans="1:16" x14ac:dyDescent="0.25">
      <c r="A5612" s="189" t="s">
        <v>12037</v>
      </c>
      <c r="B5612" s="189" t="s">
        <v>12092</v>
      </c>
      <c r="C5612" s="189" t="s">
        <v>358</v>
      </c>
      <c r="D5612" t="s">
        <v>5681</v>
      </c>
      <c r="E5612" t="s">
        <v>5682</v>
      </c>
      <c r="F5612" t="s">
        <v>360</v>
      </c>
      <c r="H5612" s="211"/>
      <c r="I5612" s="211"/>
      <c r="J5612" s="211"/>
      <c r="K5612" s="211"/>
      <c r="L5612" s="211"/>
      <c r="M5612" s="211"/>
      <c r="N5612" s="211"/>
      <c r="O5612" s="211"/>
      <c r="P5612" s="211"/>
    </row>
    <row r="5613" spans="1:16" x14ac:dyDescent="0.25">
      <c r="A5613" s="189" t="s">
        <v>12037</v>
      </c>
      <c r="B5613" s="189" t="s">
        <v>12093</v>
      </c>
      <c r="C5613" s="189" t="s">
        <v>358</v>
      </c>
      <c r="D5613" t="s">
        <v>5681</v>
      </c>
      <c r="E5613" t="s">
        <v>5682</v>
      </c>
      <c r="F5613" t="s">
        <v>360</v>
      </c>
      <c r="H5613" s="211"/>
      <c r="I5613" s="211"/>
      <c r="J5613" s="211"/>
      <c r="K5613" s="211"/>
      <c r="L5613" s="211"/>
      <c r="M5613" s="211"/>
      <c r="N5613" s="211"/>
      <c r="O5613" s="211"/>
      <c r="P5613" s="211"/>
    </row>
    <row r="5614" spans="1:16" x14ac:dyDescent="0.25">
      <c r="A5614" s="189" t="s">
        <v>12037</v>
      </c>
      <c r="B5614" s="189" t="s">
        <v>12094</v>
      </c>
      <c r="C5614" s="189" t="s">
        <v>358</v>
      </c>
      <c r="D5614" t="s">
        <v>5681</v>
      </c>
      <c r="E5614" t="s">
        <v>5682</v>
      </c>
      <c r="F5614" t="s">
        <v>360</v>
      </c>
      <c r="H5614" s="211"/>
      <c r="I5614" s="211"/>
      <c r="J5614" s="211"/>
      <c r="K5614" s="211"/>
      <c r="L5614" s="211"/>
      <c r="M5614" s="211"/>
      <c r="N5614" s="211"/>
      <c r="O5614" s="211"/>
      <c r="P5614" s="211"/>
    </row>
    <row r="5615" spans="1:16" x14ac:dyDescent="0.25">
      <c r="A5615" s="189" t="s">
        <v>12037</v>
      </c>
      <c r="B5615" s="189" t="s">
        <v>12095</v>
      </c>
      <c r="C5615" s="189" t="s">
        <v>358</v>
      </c>
      <c r="D5615" t="s">
        <v>5681</v>
      </c>
      <c r="E5615" t="s">
        <v>5682</v>
      </c>
      <c r="F5615" t="s">
        <v>360</v>
      </c>
      <c r="H5615" s="211"/>
      <c r="I5615" s="211"/>
      <c r="J5615" s="211"/>
      <c r="K5615" s="211"/>
      <c r="L5615" s="211"/>
      <c r="M5615" s="211"/>
      <c r="N5615" s="211"/>
      <c r="O5615" s="211"/>
      <c r="P5615" s="211"/>
    </row>
    <row r="5616" spans="1:16" x14ac:dyDescent="0.25">
      <c r="A5616" s="189" t="s">
        <v>12037</v>
      </c>
      <c r="B5616" s="189" t="s">
        <v>12096</v>
      </c>
      <c r="C5616" s="189" t="s">
        <v>358</v>
      </c>
      <c r="D5616" t="s">
        <v>5681</v>
      </c>
      <c r="E5616" t="s">
        <v>5682</v>
      </c>
      <c r="F5616" t="s">
        <v>360</v>
      </c>
      <c r="H5616" s="211"/>
      <c r="I5616" s="211"/>
      <c r="J5616" s="211"/>
      <c r="K5616" s="211"/>
      <c r="L5616" s="211"/>
      <c r="M5616" s="211"/>
      <c r="N5616" s="211"/>
      <c r="O5616" s="211"/>
      <c r="P5616" s="211"/>
    </row>
    <row r="5617" spans="1:16" x14ac:dyDescent="0.25">
      <c r="A5617" s="189" t="s">
        <v>12037</v>
      </c>
      <c r="B5617" s="189" t="s">
        <v>12097</v>
      </c>
      <c r="C5617" s="189" t="s">
        <v>358</v>
      </c>
      <c r="D5617" t="s">
        <v>5681</v>
      </c>
      <c r="E5617" t="s">
        <v>5682</v>
      </c>
      <c r="F5617" t="s">
        <v>360</v>
      </c>
      <c r="H5617" s="211"/>
      <c r="I5617" s="211"/>
      <c r="J5617" s="211"/>
      <c r="K5617" s="211"/>
      <c r="L5617" s="211"/>
      <c r="M5617" s="211"/>
      <c r="N5617" s="211"/>
      <c r="O5617" s="211"/>
      <c r="P5617" s="211"/>
    </row>
    <row r="5618" spans="1:16" x14ac:dyDescent="0.25">
      <c r="A5618" s="189" t="s">
        <v>12037</v>
      </c>
      <c r="B5618" s="189" t="s">
        <v>12098</v>
      </c>
      <c r="C5618" s="189" t="s">
        <v>358</v>
      </c>
      <c r="D5618" t="s">
        <v>5681</v>
      </c>
      <c r="E5618" t="s">
        <v>5682</v>
      </c>
      <c r="F5618" t="s">
        <v>360</v>
      </c>
      <c r="H5618" s="211"/>
      <c r="I5618" s="211"/>
      <c r="J5618" s="211"/>
      <c r="K5618" s="211"/>
      <c r="L5618" s="211"/>
      <c r="M5618" s="211"/>
      <c r="N5618" s="211"/>
      <c r="O5618" s="211"/>
      <c r="P5618" s="211"/>
    </row>
    <row r="5619" spans="1:16" x14ac:dyDescent="0.25">
      <c r="A5619" s="189" t="s">
        <v>12037</v>
      </c>
      <c r="B5619" s="189" t="s">
        <v>12099</v>
      </c>
      <c r="C5619" s="189" t="s">
        <v>358</v>
      </c>
      <c r="D5619" t="s">
        <v>5681</v>
      </c>
      <c r="E5619" t="s">
        <v>5682</v>
      </c>
      <c r="F5619" t="s">
        <v>360</v>
      </c>
      <c r="H5619" s="211"/>
      <c r="I5619" s="211"/>
      <c r="J5619" s="211"/>
      <c r="K5619" s="211"/>
      <c r="L5619" s="211"/>
      <c r="M5619" s="211"/>
      <c r="N5619" s="211"/>
      <c r="O5619" s="211"/>
      <c r="P5619" s="211"/>
    </row>
    <row r="5620" spans="1:16" x14ac:dyDescent="0.25">
      <c r="A5620" s="189" t="s">
        <v>12037</v>
      </c>
      <c r="B5620" s="189" t="s">
        <v>12100</v>
      </c>
      <c r="C5620" s="189" t="s">
        <v>358</v>
      </c>
      <c r="D5620" t="s">
        <v>5681</v>
      </c>
      <c r="E5620" t="s">
        <v>5682</v>
      </c>
      <c r="F5620" t="s">
        <v>360</v>
      </c>
      <c r="H5620" s="211"/>
      <c r="I5620" s="211"/>
      <c r="J5620" s="211"/>
      <c r="K5620" s="211"/>
      <c r="L5620" s="211"/>
      <c r="M5620" s="211"/>
      <c r="N5620" s="211"/>
      <c r="O5620" s="211"/>
      <c r="P5620" s="211"/>
    </row>
    <row r="5621" spans="1:16" x14ac:dyDescent="0.25">
      <c r="A5621" s="189" t="s">
        <v>12037</v>
      </c>
      <c r="B5621" s="189" t="s">
        <v>12101</v>
      </c>
      <c r="C5621" s="189" t="s">
        <v>358</v>
      </c>
      <c r="D5621" t="s">
        <v>5681</v>
      </c>
      <c r="E5621" t="s">
        <v>5682</v>
      </c>
      <c r="F5621" t="s">
        <v>360</v>
      </c>
      <c r="H5621" s="211"/>
      <c r="I5621" s="211"/>
      <c r="J5621" s="211"/>
      <c r="K5621" s="211"/>
      <c r="L5621" s="211"/>
      <c r="M5621" s="211"/>
      <c r="N5621" s="211"/>
      <c r="O5621" s="211"/>
      <c r="P5621" s="211"/>
    </row>
    <row r="5622" spans="1:16" x14ac:dyDescent="0.25">
      <c r="A5622" s="189" t="s">
        <v>12037</v>
      </c>
      <c r="B5622" s="189" t="s">
        <v>12102</v>
      </c>
      <c r="C5622" s="189" t="s">
        <v>358</v>
      </c>
      <c r="D5622" t="s">
        <v>5681</v>
      </c>
      <c r="E5622" t="s">
        <v>5682</v>
      </c>
      <c r="F5622" t="s">
        <v>360</v>
      </c>
      <c r="H5622" s="211"/>
      <c r="I5622" s="211"/>
      <c r="J5622" s="211"/>
      <c r="K5622" s="211"/>
      <c r="L5622" s="211"/>
      <c r="M5622" s="211"/>
      <c r="N5622" s="211"/>
      <c r="O5622" s="211"/>
      <c r="P5622" s="211"/>
    </row>
    <row r="5623" spans="1:16" x14ac:dyDescent="0.25">
      <c r="A5623" s="189" t="s">
        <v>12037</v>
      </c>
      <c r="B5623" s="189" t="s">
        <v>12103</v>
      </c>
      <c r="C5623" s="189" t="s">
        <v>358</v>
      </c>
      <c r="D5623" t="s">
        <v>5681</v>
      </c>
      <c r="E5623" t="s">
        <v>5682</v>
      </c>
      <c r="F5623" t="s">
        <v>360</v>
      </c>
      <c r="H5623" s="211"/>
      <c r="I5623" s="211"/>
      <c r="J5623" s="211"/>
      <c r="K5623" s="211"/>
      <c r="L5623" s="211"/>
      <c r="M5623" s="211"/>
      <c r="N5623" s="211"/>
      <c r="O5623" s="211"/>
      <c r="P5623" s="211"/>
    </row>
    <row r="5624" spans="1:16" x14ac:dyDescent="0.25">
      <c r="A5624" s="189" t="s">
        <v>12037</v>
      </c>
      <c r="B5624" s="189" t="s">
        <v>12104</v>
      </c>
      <c r="C5624" s="189" t="s">
        <v>358</v>
      </c>
      <c r="D5624" t="s">
        <v>5681</v>
      </c>
      <c r="E5624" t="s">
        <v>5682</v>
      </c>
      <c r="F5624" t="s">
        <v>360</v>
      </c>
      <c r="H5624" s="211"/>
      <c r="I5624" s="211"/>
      <c r="J5624" s="211"/>
      <c r="K5624" s="211"/>
      <c r="L5624" s="211"/>
      <c r="M5624" s="211"/>
      <c r="N5624" s="211"/>
      <c r="O5624" s="211"/>
      <c r="P5624" s="211"/>
    </row>
    <row r="5625" spans="1:16" x14ac:dyDescent="0.25">
      <c r="A5625" s="189" t="s">
        <v>12037</v>
      </c>
      <c r="B5625" s="189" t="s">
        <v>12105</v>
      </c>
      <c r="C5625" s="189" t="s">
        <v>358</v>
      </c>
      <c r="D5625" t="s">
        <v>5681</v>
      </c>
      <c r="E5625" t="s">
        <v>5682</v>
      </c>
      <c r="F5625" t="s">
        <v>360</v>
      </c>
      <c r="H5625" s="211"/>
      <c r="I5625" s="211"/>
      <c r="J5625" s="211"/>
      <c r="K5625" s="211"/>
      <c r="L5625" s="211"/>
      <c r="M5625" s="211"/>
      <c r="N5625" s="211"/>
      <c r="O5625" s="211"/>
      <c r="P5625" s="211"/>
    </row>
    <row r="5626" spans="1:16" x14ac:dyDescent="0.25">
      <c r="A5626" s="189" t="s">
        <v>12037</v>
      </c>
      <c r="B5626" s="189" t="s">
        <v>12106</v>
      </c>
      <c r="C5626" s="189" t="s">
        <v>358</v>
      </c>
      <c r="D5626" t="s">
        <v>5681</v>
      </c>
      <c r="E5626" t="s">
        <v>5682</v>
      </c>
      <c r="F5626" t="s">
        <v>360</v>
      </c>
      <c r="H5626" s="211"/>
      <c r="I5626" s="211"/>
      <c r="J5626" s="211"/>
      <c r="K5626" s="211"/>
      <c r="L5626" s="211"/>
      <c r="M5626" s="211"/>
      <c r="N5626" s="211"/>
      <c r="O5626" s="211"/>
      <c r="P5626" s="211"/>
    </row>
    <row r="5627" spans="1:16" x14ac:dyDescent="0.25">
      <c r="A5627" s="189" t="s">
        <v>12037</v>
      </c>
      <c r="B5627" s="189" t="s">
        <v>12107</v>
      </c>
      <c r="C5627" s="189" t="s">
        <v>358</v>
      </c>
      <c r="D5627" t="s">
        <v>5681</v>
      </c>
      <c r="E5627" t="s">
        <v>5682</v>
      </c>
      <c r="F5627" t="s">
        <v>360</v>
      </c>
      <c r="H5627" s="211"/>
      <c r="I5627" s="211"/>
      <c r="J5627" s="211"/>
      <c r="K5627" s="211"/>
      <c r="L5627" s="211"/>
      <c r="M5627" s="211"/>
      <c r="N5627" s="211"/>
      <c r="O5627" s="211"/>
      <c r="P5627" s="211"/>
    </row>
    <row r="5628" spans="1:16" x14ac:dyDescent="0.25">
      <c r="A5628" s="189" t="s">
        <v>12037</v>
      </c>
      <c r="B5628" s="189" t="s">
        <v>12108</v>
      </c>
      <c r="C5628" s="189" t="s">
        <v>358</v>
      </c>
      <c r="D5628" t="s">
        <v>5681</v>
      </c>
      <c r="E5628" t="s">
        <v>5682</v>
      </c>
      <c r="F5628" t="s">
        <v>360</v>
      </c>
      <c r="H5628" s="211"/>
      <c r="I5628" s="211"/>
      <c r="J5628" s="211"/>
      <c r="K5628" s="211"/>
      <c r="L5628" s="211"/>
      <c r="M5628" s="211"/>
      <c r="N5628" s="211"/>
      <c r="O5628" s="211"/>
      <c r="P5628" s="211"/>
    </row>
    <row r="5629" spans="1:16" x14ac:dyDescent="0.25">
      <c r="A5629" s="189" t="s">
        <v>12037</v>
      </c>
      <c r="B5629" s="189" t="s">
        <v>12109</v>
      </c>
      <c r="C5629" s="189" t="s">
        <v>358</v>
      </c>
      <c r="D5629" t="s">
        <v>5681</v>
      </c>
      <c r="E5629" t="s">
        <v>5682</v>
      </c>
      <c r="F5629" t="s">
        <v>360</v>
      </c>
      <c r="H5629" s="211"/>
      <c r="I5629" s="211"/>
      <c r="J5629" s="211"/>
      <c r="K5629" s="211"/>
      <c r="L5629" s="211"/>
      <c r="M5629" s="211"/>
      <c r="N5629" s="211"/>
      <c r="O5629" s="211"/>
      <c r="P5629" s="211"/>
    </row>
    <row r="5630" spans="1:16" x14ac:dyDescent="0.25">
      <c r="A5630" s="189" t="s">
        <v>12037</v>
      </c>
      <c r="B5630" s="189" t="s">
        <v>12110</v>
      </c>
      <c r="C5630" s="189" t="s">
        <v>358</v>
      </c>
      <c r="D5630" t="s">
        <v>5681</v>
      </c>
      <c r="E5630" t="s">
        <v>5682</v>
      </c>
      <c r="F5630" t="s">
        <v>360</v>
      </c>
      <c r="H5630" s="211"/>
      <c r="I5630" s="211"/>
      <c r="J5630" s="211"/>
      <c r="K5630" s="211"/>
      <c r="L5630" s="211"/>
      <c r="M5630" s="211"/>
      <c r="N5630" s="211"/>
      <c r="O5630" s="211"/>
      <c r="P5630" s="211"/>
    </row>
    <row r="5631" spans="1:16" x14ac:dyDescent="0.25">
      <c r="A5631" s="189" t="s">
        <v>12037</v>
      </c>
      <c r="B5631" s="189" t="s">
        <v>12111</v>
      </c>
      <c r="C5631" s="189" t="s">
        <v>358</v>
      </c>
      <c r="D5631" t="s">
        <v>5681</v>
      </c>
      <c r="E5631" t="s">
        <v>5682</v>
      </c>
      <c r="F5631" t="s">
        <v>360</v>
      </c>
      <c r="H5631" s="211"/>
      <c r="I5631" s="211"/>
      <c r="J5631" s="211"/>
      <c r="K5631" s="211"/>
      <c r="L5631" s="211"/>
      <c r="M5631" s="211"/>
      <c r="N5631" s="211"/>
      <c r="O5631" s="211"/>
      <c r="P5631" s="211"/>
    </row>
    <row r="5632" spans="1:16" x14ac:dyDescent="0.25">
      <c r="A5632" s="189" t="s">
        <v>12037</v>
      </c>
      <c r="B5632" s="189" t="s">
        <v>12112</v>
      </c>
      <c r="C5632" s="189" t="s">
        <v>358</v>
      </c>
      <c r="D5632" t="s">
        <v>5681</v>
      </c>
      <c r="E5632" t="s">
        <v>5682</v>
      </c>
      <c r="F5632" t="s">
        <v>360</v>
      </c>
      <c r="H5632" s="211"/>
      <c r="I5632" s="211"/>
      <c r="J5632" s="211"/>
      <c r="K5632" s="211"/>
      <c r="L5632" s="211"/>
      <c r="M5632" s="211"/>
      <c r="N5632" s="211"/>
      <c r="O5632" s="211"/>
      <c r="P5632" s="211"/>
    </row>
    <row r="5633" spans="1:16" x14ac:dyDescent="0.25">
      <c r="A5633" s="189" t="s">
        <v>12037</v>
      </c>
      <c r="B5633" s="189" t="s">
        <v>12113</v>
      </c>
      <c r="C5633" s="189" t="s">
        <v>358</v>
      </c>
      <c r="D5633" t="s">
        <v>5681</v>
      </c>
      <c r="E5633" t="s">
        <v>5682</v>
      </c>
      <c r="F5633" t="s">
        <v>360</v>
      </c>
      <c r="H5633" s="211"/>
      <c r="I5633" s="211"/>
      <c r="J5633" s="211"/>
      <c r="K5633" s="211"/>
      <c r="L5633" s="211"/>
      <c r="M5633" s="211"/>
      <c r="N5633" s="211"/>
      <c r="O5633" s="211"/>
      <c r="P5633" s="211"/>
    </row>
    <row r="5634" spans="1:16" x14ac:dyDescent="0.25">
      <c r="A5634" s="189" t="s">
        <v>12114</v>
      </c>
      <c r="B5634" s="189" t="s">
        <v>12115</v>
      </c>
      <c r="C5634" s="189" t="s">
        <v>358</v>
      </c>
      <c r="D5634" t="s">
        <v>292</v>
      </c>
      <c r="E5634" t="s">
        <v>293</v>
      </c>
      <c r="F5634" t="s">
        <v>150</v>
      </c>
      <c r="H5634" s="211"/>
      <c r="I5634" s="211"/>
      <c r="J5634" s="211"/>
      <c r="K5634" s="211"/>
      <c r="L5634" s="211"/>
      <c r="M5634" s="211"/>
      <c r="N5634" s="211"/>
      <c r="O5634" s="211"/>
      <c r="P5634" s="211"/>
    </row>
    <row r="5635" spans="1:16" x14ac:dyDescent="0.25">
      <c r="A5635" s="189" t="s">
        <v>12114</v>
      </c>
      <c r="B5635" s="189" t="s">
        <v>12116</v>
      </c>
      <c r="C5635" s="189" t="s">
        <v>358</v>
      </c>
      <c r="D5635" t="s">
        <v>497</v>
      </c>
      <c r="E5635" t="s">
        <v>498</v>
      </c>
      <c r="F5635" t="s">
        <v>150</v>
      </c>
      <c r="H5635" s="211"/>
      <c r="I5635" s="211"/>
      <c r="J5635" s="211"/>
      <c r="K5635" s="211"/>
      <c r="L5635" s="211"/>
      <c r="M5635" s="211"/>
      <c r="N5635" s="211"/>
      <c r="O5635" s="211"/>
      <c r="P5635" s="211"/>
    </row>
    <row r="5636" spans="1:16" x14ac:dyDescent="0.25">
      <c r="A5636" s="189" t="s">
        <v>12114</v>
      </c>
      <c r="B5636" s="189" t="s">
        <v>12117</v>
      </c>
      <c r="C5636" s="189" t="s">
        <v>358</v>
      </c>
      <c r="D5636" t="s">
        <v>294</v>
      </c>
      <c r="E5636" t="s">
        <v>298</v>
      </c>
      <c r="F5636" t="s">
        <v>150</v>
      </c>
      <c r="H5636" s="211"/>
      <c r="I5636" s="211"/>
      <c r="J5636" s="211"/>
      <c r="K5636" s="211"/>
      <c r="L5636" s="211"/>
      <c r="M5636" s="211"/>
      <c r="N5636" s="211"/>
      <c r="O5636" s="211"/>
      <c r="P5636" s="211"/>
    </row>
    <row r="5637" spans="1:16" x14ac:dyDescent="0.25">
      <c r="A5637" s="189" t="s">
        <v>12114</v>
      </c>
      <c r="B5637" s="189" t="s">
        <v>12118</v>
      </c>
      <c r="C5637" s="189" t="s">
        <v>358</v>
      </c>
      <c r="D5637" t="s">
        <v>337</v>
      </c>
      <c r="E5637" t="s">
        <v>338</v>
      </c>
      <c r="F5637" t="s">
        <v>150</v>
      </c>
      <c r="H5637" s="211"/>
      <c r="I5637" s="211"/>
      <c r="J5637" s="211"/>
      <c r="K5637" s="211"/>
      <c r="L5637" s="211"/>
      <c r="M5637" s="211"/>
      <c r="N5637" s="211"/>
      <c r="O5637" s="211"/>
      <c r="P5637" s="211"/>
    </row>
    <row r="5638" spans="1:16" x14ac:dyDescent="0.25">
      <c r="A5638" s="189" t="s">
        <v>12114</v>
      </c>
      <c r="B5638" s="189" t="s">
        <v>12119</v>
      </c>
      <c r="C5638" s="189" t="s">
        <v>358</v>
      </c>
      <c r="D5638" t="s">
        <v>328</v>
      </c>
      <c r="E5638" t="s">
        <v>329</v>
      </c>
      <c r="F5638" t="s">
        <v>150</v>
      </c>
      <c r="H5638" s="211"/>
      <c r="I5638" s="211"/>
      <c r="J5638" s="211"/>
      <c r="K5638" s="211"/>
      <c r="L5638" s="211"/>
      <c r="M5638" s="211"/>
      <c r="N5638" s="211"/>
      <c r="O5638" s="211"/>
      <c r="P5638" s="211"/>
    </row>
    <row r="5639" spans="1:16" x14ac:dyDescent="0.25">
      <c r="A5639" s="189" t="s">
        <v>12114</v>
      </c>
      <c r="B5639" s="189" t="s">
        <v>12120</v>
      </c>
      <c r="C5639" s="189" t="s">
        <v>358</v>
      </c>
      <c r="D5639" t="s">
        <v>328</v>
      </c>
      <c r="E5639" t="s">
        <v>329</v>
      </c>
      <c r="F5639" t="s">
        <v>150</v>
      </c>
      <c r="H5639" s="211"/>
      <c r="I5639" s="211"/>
      <c r="J5639" s="211"/>
      <c r="K5639" s="211"/>
      <c r="L5639" s="211"/>
      <c r="M5639" s="211"/>
      <c r="N5639" s="211"/>
      <c r="O5639" s="211"/>
      <c r="P5639" s="211"/>
    </row>
    <row r="5640" spans="1:16" x14ac:dyDescent="0.25">
      <c r="A5640" s="189" t="s">
        <v>12114</v>
      </c>
      <c r="B5640" s="189" t="s">
        <v>12121</v>
      </c>
      <c r="C5640" s="189" t="s">
        <v>358</v>
      </c>
      <c r="D5640" t="s">
        <v>292</v>
      </c>
      <c r="E5640" t="s">
        <v>350</v>
      </c>
      <c r="F5640" t="s">
        <v>150</v>
      </c>
      <c r="H5640" s="211"/>
      <c r="I5640" s="211"/>
      <c r="J5640" s="211"/>
      <c r="K5640" s="211"/>
      <c r="L5640" s="211"/>
      <c r="M5640" s="211"/>
      <c r="N5640" s="211"/>
      <c r="O5640" s="211"/>
      <c r="P5640" s="211"/>
    </row>
    <row r="5641" spans="1:16" x14ac:dyDescent="0.25">
      <c r="A5641" s="189" t="s">
        <v>12114</v>
      </c>
      <c r="B5641" s="189" t="s">
        <v>12122</v>
      </c>
      <c r="C5641" s="189" t="s">
        <v>358</v>
      </c>
      <c r="D5641" t="s">
        <v>294</v>
      </c>
      <c r="E5641" t="s">
        <v>298</v>
      </c>
      <c r="F5641" t="s">
        <v>150</v>
      </c>
      <c r="H5641" s="211"/>
      <c r="I5641" s="211"/>
      <c r="J5641" s="211"/>
      <c r="K5641" s="211"/>
      <c r="L5641" s="211"/>
      <c r="M5641" s="211"/>
      <c r="N5641" s="211"/>
      <c r="O5641" s="211"/>
      <c r="P5641" s="211"/>
    </row>
    <row r="5642" spans="1:16" x14ac:dyDescent="0.25">
      <c r="A5642" s="189" t="s">
        <v>12114</v>
      </c>
      <c r="B5642" s="189" t="s">
        <v>12123</v>
      </c>
      <c r="C5642" s="189" t="s">
        <v>358</v>
      </c>
      <c r="D5642" t="s">
        <v>296</v>
      </c>
      <c r="E5642" t="s">
        <v>297</v>
      </c>
      <c r="F5642" t="s">
        <v>150</v>
      </c>
      <c r="H5642" s="211"/>
      <c r="I5642" s="211"/>
      <c r="J5642" s="211"/>
      <c r="K5642" s="211"/>
      <c r="L5642" s="211"/>
      <c r="M5642" s="211"/>
      <c r="N5642" s="211"/>
      <c r="O5642" s="211"/>
      <c r="P5642" s="211"/>
    </row>
    <row r="5643" spans="1:16" x14ac:dyDescent="0.25">
      <c r="A5643" s="189" t="s">
        <v>12114</v>
      </c>
      <c r="B5643" s="189" t="s">
        <v>12124</v>
      </c>
      <c r="C5643" s="189" t="s">
        <v>358</v>
      </c>
      <c r="D5643" t="s">
        <v>3781</v>
      </c>
      <c r="E5643" t="s">
        <v>3786</v>
      </c>
      <c r="F5643" t="s">
        <v>150</v>
      </c>
      <c r="H5643" s="211"/>
      <c r="I5643" s="211"/>
      <c r="J5643" s="211"/>
      <c r="K5643" s="211"/>
      <c r="L5643" s="211"/>
      <c r="M5643" s="211"/>
      <c r="N5643" s="211"/>
      <c r="O5643" s="211"/>
      <c r="P5643" s="211"/>
    </row>
    <row r="5644" spans="1:16" x14ac:dyDescent="0.25">
      <c r="A5644" s="189" t="s">
        <v>12114</v>
      </c>
      <c r="B5644" s="189" t="s">
        <v>12125</v>
      </c>
      <c r="C5644" s="189" t="s">
        <v>358</v>
      </c>
      <c r="D5644" t="s">
        <v>337</v>
      </c>
      <c r="E5644" t="s">
        <v>338</v>
      </c>
      <c r="F5644" t="s">
        <v>150</v>
      </c>
      <c r="H5644" s="211"/>
      <c r="I5644" s="211"/>
      <c r="J5644" s="211"/>
      <c r="K5644" s="211"/>
      <c r="L5644" s="211"/>
      <c r="M5644" s="211"/>
      <c r="N5644" s="211"/>
      <c r="O5644" s="211"/>
      <c r="P5644" s="211"/>
    </row>
    <row r="5645" spans="1:16" x14ac:dyDescent="0.25">
      <c r="A5645" s="189" t="s">
        <v>12114</v>
      </c>
      <c r="B5645" s="189" t="s">
        <v>12126</v>
      </c>
      <c r="C5645" s="189" t="s">
        <v>358</v>
      </c>
      <c r="D5645" t="s">
        <v>294</v>
      </c>
      <c r="E5645" t="s">
        <v>298</v>
      </c>
      <c r="F5645" t="s">
        <v>150</v>
      </c>
      <c r="H5645" s="211"/>
      <c r="I5645" s="211"/>
      <c r="J5645" s="211"/>
      <c r="K5645" s="211"/>
      <c r="L5645" s="211"/>
      <c r="M5645" s="211"/>
      <c r="N5645" s="211"/>
      <c r="O5645" s="211"/>
      <c r="P5645" s="211"/>
    </row>
    <row r="5646" spans="1:16" x14ac:dyDescent="0.25">
      <c r="A5646" s="189" t="s">
        <v>12114</v>
      </c>
      <c r="B5646" s="189" t="s">
        <v>12127</v>
      </c>
      <c r="C5646" s="189" t="s">
        <v>358</v>
      </c>
      <c r="D5646" t="s">
        <v>332</v>
      </c>
      <c r="E5646" t="s">
        <v>333</v>
      </c>
      <c r="F5646" t="s">
        <v>150</v>
      </c>
      <c r="H5646" s="211"/>
      <c r="I5646" s="211"/>
      <c r="J5646" s="211"/>
      <c r="K5646" s="211"/>
      <c r="L5646" s="211"/>
      <c r="M5646" s="211"/>
      <c r="N5646" s="211"/>
      <c r="O5646" s="211"/>
      <c r="P5646" s="211"/>
    </row>
    <row r="5647" spans="1:16" x14ac:dyDescent="0.25">
      <c r="A5647" s="189" t="s">
        <v>12114</v>
      </c>
      <c r="B5647" s="189" t="s">
        <v>12128</v>
      </c>
      <c r="C5647" s="189" t="s">
        <v>358</v>
      </c>
      <c r="D5647" t="s">
        <v>328</v>
      </c>
      <c r="E5647" t="s">
        <v>349</v>
      </c>
      <c r="F5647" t="s">
        <v>150</v>
      </c>
      <c r="H5647" s="211"/>
      <c r="I5647" s="211"/>
      <c r="J5647" s="211"/>
      <c r="K5647" s="211"/>
      <c r="L5647" s="211"/>
      <c r="M5647" s="211"/>
      <c r="N5647" s="211"/>
      <c r="O5647" s="211"/>
      <c r="P5647" s="211"/>
    </row>
    <row r="5648" spans="1:16" x14ac:dyDescent="0.25">
      <c r="A5648" s="189" t="s">
        <v>12114</v>
      </c>
      <c r="B5648" s="189" t="s">
        <v>12129</v>
      </c>
      <c r="C5648" s="189" t="s">
        <v>358</v>
      </c>
      <c r="D5648" t="s">
        <v>296</v>
      </c>
      <c r="E5648" t="s">
        <v>297</v>
      </c>
      <c r="F5648" t="s">
        <v>360</v>
      </c>
      <c r="H5648" s="211"/>
      <c r="I5648" s="211"/>
      <c r="J5648" s="211"/>
      <c r="K5648" s="211"/>
      <c r="L5648" s="211"/>
      <c r="M5648" s="211"/>
      <c r="N5648" s="211"/>
      <c r="O5648" s="211"/>
      <c r="P5648" s="211"/>
    </row>
    <row r="5649" spans="1:16" x14ac:dyDescent="0.25">
      <c r="A5649" s="189" t="s">
        <v>12114</v>
      </c>
      <c r="B5649" s="189" t="s">
        <v>12130</v>
      </c>
      <c r="C5649" s="189" t="s">
        <v>358</v>
      </c>
      <c r="D5649" t="s">
        <v>294</v>
      </c>
      <c r="E5649" t="s">
        <v>298</v>
      </c>
      <c r="F5649" t="s">
        <v>360</v>
      </c>
      <c r="H5649" s="211"/>
      <c r="I5649" s="211"/>
      <c r="J5649" s="211"/>
      <c r="K5649" s="211"/>
      <c r="L5649" s="211"/>
      <c r="M5649" s="211"/>
      <c r="N5649" s="211"/>
      <c r="O5649" s="211"/>
      <c r="P5649" s="211"/>
    </row>
    <row r="5650" spans="1:16" x14ac:dyDescent="0.25">
      <c r="A5650" s="189" t="s">
        <v>12114</v>
      </c>
      <c r="B5650" s="189" t="s">
        <v>12131</v>
      </c>
      <c r="C5650" s="189" t="s">
        <v>358</v>
      </c>
      <c r="D5650" t="s">
        <v>294</v>
      </c>
      <c r="E5650" t="s">
        <v>298</v>
      </c>
      <c r="F5650" t="s">
        <v>360</v>
      </c>
      <c r="H5650" s="211"/>
      <c r="I5650" s="211"/>
      <c r="J5650" s="211"/>
      <c r="K5650" s="211"/>
      <c r="L5650" s="211"/>
      <c r="M5650" s="211"/>
      <c r="N5650" s="211"/>
      <c r="O5650" s="211"/>
      <c r="P5650" s="211"/>
    </row>
    <row r="5651" spans="1:16" x14ac:dyDescent="0.25">
      <c r="A5651" s="189" t="s">
        <v>12114</v>
      </c>
      <c r="B5651" s="189" t="s">
        <v>12132</v>
      </c>
      <c r="C5651" s="189" t="s">
        <v>358</v>
      </c>
      <c r="D5651" t="s">
        <v>294</v>
      </c>
      <c r="E5651" t="s">
        <v>298</v>
      </c>
      <c r="F5651" t="s">
        <v>360</v>
      </c>
      <c r="H5651" s="211"/>
      <c r="I5651" s="211"/>
      <c r="J5651" s="211"/>
      <c r="K5651" s="211"/>
      <c r="L5651" s="211"/>
      <c r="M5651" s="211"/>
      <c r="N5651" s="211"/>
      <c r="O5651" s="211"/>
      <c r="P5651" s="211"/>
    </row>
    <row r="5652" spans="1:16" x14ac:dyDescent="0.25">
      <c r="A5652" s="189" t="s">
        <v>12114</v>
      </c>
      <c r="B5652" s="189" t="s">
        <v>12133</v>
      </c>
      <c r="C5652" s="189" t="s">
        <v>358</v>
      </c>
      <c r="D5652" t="s">
        <v>294</v>
      </c>
      <c r="E5652" t="s">
        <v>298</v>
      </c>
      <c r="F5652" t="s">
        <v>360</v>
      </c>
      <c r="H5652" s="211"/>
      <c r="I5652" s="211"/>
      <c r="J5652" s="211"/>
      <c r="K5652" s="211"/>
      <c r="L5652" s="211"/>
      <c r="M5652" s="211"/>
      <c r="N5652" s="211"/>
      <c r="O5652" s="211"/>
      <c r="P5652" s="211"/>
    </row>
    <row r="5653" spans="1:16" x14ac:dyDescent="0.25">
      <c r="A5653" s="189" t="s">
        <v>12114</v>
      </c>
      <c r="B5653" s="189" t="s">
        <v>12134</v>
      </c>
      <c r="C5653" s="189" t="s">
        <v>358</v>
      </c>
      <c r="D5653" t="s">
        <v>332</v>
      </c>
      <c r="E5653" t="s">
        <v>333</v>
      </c>
      <c r="F5653" t="s">
        <v>150</v>
      </c>
      <c r="H5653" s="211"/>
      <c r="I5653" s="211"/>
      <c r="J5653" s="211"/>
      <c r="K5653" s="211"/>
      <c r="L5653" s="211"/>
      <c r="M5653" s="211"/>
      <c r="N5653" s="211"/>
      <c r="O5653" s="211"/>
      <c r="P5653" s="211"/>
    </row>
    <row r="5654" spans="1:16" x14ac:dyDescent="0.25">
      <c r="A5654" s="189" t="s">
        <v>12114</v>
      </c>
      <c r="B5654" s="189" t="s">
        <v>12135</v>
      </c>
      <c r="C5654" s="189" t="s">
        <v>358</v>
      </c>
      <c r="D5654" t="s">
        <v>328</v>
      </c>
      <c r="E5654" t="s">
        <v>329</v>
      </c>
      <c r="F5654" t="s">
        <v>150</v>
      </c>
      <c r="H5654" s="211"/>
      <c r="I5654" s="211"/>
      <c r="J5654" s="211"/>
      <c r="K5654" s="211"/>
      <c r="L5654" s="211"/>
      <c r="M5654" s="211"/>
      <c r="N5654" s="211"/>
      <c r="O5654" s="211"/>
      <c r="P5654" s="211"/>
    </row>
    <row r="5655" spans="1:16" x14ac:dyDescent="0.25">
      <c r="A5655" s="189" t="s">
        <v>12114</v>
      </c>
      <c r="B5655" s="189" t="s">
        <v>12136</v>
      </c>
      <c r="C5655" s="189" t="s">
        <v>358</v>
      </c>
      <c r="D5655" t="s">
        <v>292</v>
      </c>
      <c r="E5655" t="s">
        <v>293</v>
      </c>
      <c r="F5655" t="s">
        <v>360</v>
      </c>
      <c r="H5655" s="211"/>
      <c r="I5655" s="211"/>
      <c r="J5655" s="211"/>
      <c r="K5655" s="211"/>
      <c r="L5655" s="211"/>
      <c r="M5655" s="211"/>
      <c r="N5655" s="211"/>
      <c r="O5655" s="211"/>
      <c r="P5655" s="211"/>
    </row>
    <row r="5656" spans="1:16" x14ac:dyDescent="0.25">
      <c r="A5656" s="189" t="s">
        <v>12114</v>
      </c>
      <c r="B5656" s="189" t="s">
        <v>12137</v>
      </c>
      <c r="C5656" s="189" t="s">
        <v>358</v>
      </c>
      <c r="D5656" t="s">
        <v>295</v>
      </c>
      <c r="E5656" t="s">
        <v>306</v>
      </c>
      <c r="F5656" t="s">
        <v>360</v>
      </c>
      <c r="H5656" s="211"/>
      <c r="I5656" s="211"/>
      <c r="J5656" s="211"/>
      <c r="K5656" s="211"/>
      <c r="L5656" s="211"/>
      <c r="M5656" s="211"/>
      <c r="N5656" s="211"/>
      <c r="O5656" s="211"/>
      <c r="P5656" s="211"/>
    </row>
    <row r="5657" spans="1:16" x14ac:dyDescent="0.25">
      <c r="A5657" s="189" t="s">
        <v>12114</v>
      </c>
      <c r="B5657" s="189" t="s">
        <v>12138</v>
      </c>
      <c r="C5657" s="189" t="s">
        <v>358</v>
      </c>
      <c r="D5657" t="s">
        <v>295</v>
      </c>
      <c r="E5657" t="s">
        <v>532</v>
      </c>
      <c r="F5657" t="s">
        <v>360</v>
      </c>
      <c r="H5657" s="211"/>
      <c r="I5657" s="211"/>
      <c r="J5657" s="211"/>
      <c r="K5657" s="211"/>
      <c r="L5657" s="211"/>
      <c r="M5657" s="211"/>
      <c r="N5657" s="211"/>
      <c r="O5657" s="211"/>
      <c r="P5657" s="211"/>
    </row>
    <row r="5658" spans="1:16" x14ac:dyDescent="0.25">
      <c r="A5658" s="189" t="s">
        <v>12114</v>
      </c>
      <c r="B5658" s="189" t="s">
        <v>12139</v>
      </c>
      <c r="C5658" s="189" t="s">
        <v>358</v>
      </c>
      <c r="D5658" t="s">
        <v>294</v>
      </c>
      <c r="E5658" t="s">
        <v>298</v>
      </c>
      <c r="F5658" t="s">
        <v>360</v>
      </c>
      <c r="H5658" s="211"/>
      <c r="I5658" s="211"/>
      <c r="J5658" s="211"/>
      <c r="K5658" s="211"/>
      <c r="L5658" s="211"/>
      <c r="M5658" s="211"/>
      <c r="N5658" s="211"/>
      <c r="O5658" s="211"/>
      <c r="P5658" s="211"/>
    </row>
    <row r="5659" spans="1:16" x14ac:dyDescent="0.25">
      <c r="A5659" s="189" t="s">
        <v>12114</v>
      </c>
      <c r="B5659" s="189" t="s">
        <v>12140</v>
      </c>
      <c r="C5659" s="189" t="s">
        <v>358</v>
      </c>
      <c r="D5659" t="s">
        <v>296</v>
      </c>
      <c r="E5659" t="s">
        <v>336</v>
      </c>
      <c r="F5659" t="s">
        <v>360</v>
      </c>
      <c r="H5659" s="211"/>
      <c r="I5659" s="211"/>
      <c r="J5659" s="211"/>
      <c r="K5659" s="211"/>
      <c r="L5659" s="211"/>
      <c r="M5659" s="211"/>
      <c r="N5659" s="211"/>
      <c r="O5659" s="211"/>
      <c r="P5659" s="211"/>
    </row>
    <row r="5660" spans="1:16" x14ac:dyDescent="0.25">
      <c r="A5660" s="189" t="s">
        <v>12114</v>
      </c>
      <c r="B5660" s="189" t="s">
        <v>12141</v>
      </c>
      <c r="C5660" s="189" t="s">
        <v>358</v>
      </c>
      <c r="D5660" t="s">
        <v>326</v>
      </c>
      <c r="E5660" t="s">
        <v>327</v>
      </c>
      <c r="F5660" t="s">
        <v>150</v>
      </c>
      <c r="H5660" s="211"/>
      <c r="I5660" s="211"/>
      <c r="J5660" s="211"/>
      <c r="K5660" s="211"/>
      <c r="L5660" s="211"/>
      <c r="M5660" s="211"/>
      <c r="N5660" s="211"/>
      <c r="O5660" s="211"/>
      <c r="P5660" s="211"/>
    </row>
    <row r="5661" spans="1:16" x14ac:dyDescent="0.25">
      <c r="A5661" s="189" t="s">
        <v>12114</v>
      </c>
      <c r="B5661" s="189" t="s">
        <v>12142</v>
      </c>
      <c r="C5661" s="189" t="s">
        <v>358</v>
      </c>
      <c r="D5661" t="s">
        <v>328</v>
      </c>
      <c r="E5661" t="s">
        <v>349</v>
      </c>
      <c r="F5661" t="s">
        <v>360</v>
      </c>
      <c r="H5661" s="211"/>
      <c r="I5661" s="211"/>
      <c r="J5661" s="211"/>
      <c r="K5661" s="211"/>
      <c r="L5661" s="211"/>
      <c r="M5661" s="211"/>
      <c r="N5661" s="211"/>
      <c r="O5661" s="211"/>
      <c r="P5661" s="211"/>
    </row>
    <row r="5662" spans="1:16" x14ac:dyDescent="0.25">
      <c r="A5662" s="189" t="s">
        <v>12114</v>
      </c>
      <c r="B5662" s="189" t="s">
        <v>12143</v>
      </c>
      <c r="C5662" s="189" t="s">
        <v>358</v>
      </c>
      <c r="D5662" t="s">
        <v>301</v>
      </c>
      <c r="E5662" t="s">
        <v>344</v>
      </c>
      <c r="F5662" t="s">
        <v>150</v>
      </c>
      <c r="H5662" s="211"/>
      <c r="I5662" s="211"/>
      <c r="J5662" s="211"/>
      <c r="K5662" s="211"/>
      <c r="L5662" s="211"/>
      <c r="M5662" s="211"/>
      <c r="N5662" s="211"/>
      <c r="O5662" s="211"/>
      <c r="P5662" s="211"/>
    </row>
    <row r="5663" spans="1:16" x14ac:dyDescent="0.25">
      <c r="A5663" s="189" t="s">
        <v>12114</v>
      </c>
      <c r="B5663" s="189" t="s">
        <v>12144</v>
      </c>
      <c r="C5663" s="189" t="s">
        <v>358</v>
      </c>
      <c r="D5663" t="s">
        <v>332</v>
      </c>
      <c r="E5663" t="s">
        <v>333</v>
      </c>
      <c r="F5663" t="s">
        <v>150</v>
      </c>
      <c r="H5663" s="211"/>
      <c r="I5663" s="211"/>
      <c r="J5663" s="211"/>
      <c r="K5663" s="211"/>
      <c r="L5663" s="211"/>
      <c r="M5663" s="211"/>
      <c r="N5663" s="211"/>
      <c r="O5663" s="211"/>
      <c r="P5663" s="211"/>
    </row>
    <row r="5664" spans="1:16" x14ac:dyDescent="0.25">
      <c r="A5664" s="189" t="s">
        <v>12114</v>
      </c>
      <c r="B5664" s="189" t="s">
        <v>12145</v>
      </c>
      <c r="C5664" s="189" t="s">
        <v>358</v>
      </c>
      <c r="D5664" t="s">
        <v>301</v>
      </c>
      <c r="E5664" t="s">
        <v>307</v>
      </c>
      <c r="F5664" t="s">
        <v>360</v>
      </c>
      <c r="H5664" s="211"/>
      <c r="I5664" s="211"/>
      <c r="J5664" s="211"/>
      <c r="K5664" s="211"/>
      <c r="L5664" s="211"/>
      <c r="M5664" s="211"/>
      <c r="N5664" s="211"/>
      <c r="O5664" s="211"/>
      <c r="P5664" s="211"/>
    </row>
    <row r="5665" spans="1:16" x14ac:dyDescent="0.25">
      <c r="A5665" s="189" t="s">
        <v>12114</v>
      </c>
      <c r="B5665" s="189" t="s">
        <v>12146</v>
      </c>
      <c r="C5665" s="189" t="s">
        <v>358</v>
      </c>
      <c r="D5665" t="s">
        <v>292</v>
      </c>
      <c r="E5665" t="s">
        <v>293</v>
      </c>
      <c r="F5665" t="s">
        <v>150</v>
      </c>
      <c r="H5665" s="211"/>
      <c r="I5665" s="211"/>
      <c r="J5665" s="211"/>
      <c r="K5665" s="211"/>
      <c r="L5665" s="211"/>
      <c r="M5665" s="211"/>
      <c r="N5665" s="211"/>
      <c r="O5665" s="211"/>
      <c r="P5665" s="211"/>
    </row>
    <row r="5666" spans="1:16" x14ac:dyDescent="0.25">
      <c r="A5666" s="189" t="s">
        <v>12114</v>
      </c>
      <c r="B5666" s="189" t="s">
        <v>12147</v>
      </c>
      <c r="C5666" s="189" t="s">
        <v>358</v>
      </c>
      <c r="D5666" t="s">
        <v>332</v>
      </c>
      <c r="E5666" t="s">
        <v>333</v>
      </c>
      <c r="F5666" t="s">
        <v>150</v>
      </c>
      <c r="H5666" s="211"/>
      <c r="I5666" s="211"/>
      <c r="J5666" s="211"/>
      <c r="K5666" s="211"/>
      <c r="L5666" s="211"/>
      <c r="M5666" s="211"/>
      <c r="N5666" s="211"/>
      <c r="O5666" s="211"/>
      <c r="P5666" s="211"/>
    </row>
    <row r="5667" spans="1:16" x14ac:dyDescent="0.25">
      <c r="A5667" s="189" t="s">
        <v>12114</v>
      </c>
      <c r="B5667" s="189" t="s">
        <v>12148</v>
      </c>
      <c r="C5667" s="189" t="s">
        <v>358</v>
      </c>
      <c r="D5667" t="s">
        <v>301</v>
      </c>
      <c r="E5667" t="s">
        <v>307</v>
      </c>
      <c r="F5667" t="s">
        <v>150</v>
      </c>
      <c r="H5667" s="211"/>
      <c r="I5667" s="211"/>
      <c r="J5667" s="211"/>
      <c r="K5667" s="211"/>
      <c r="L5667" s="211"/>
      <c r="M5667" s="211"/>
      <c r="N5667" s="211"/>
      <c r="O5667" s="211"/>
      <c r="P5667" s="211"/>
    </row>
    <row r="5668" spans="1:16" x14ac:dyDescent="0.25">
      <c r="A5668" s="189" t="s">
        <v>12114</v>
      </c>
      <c r="B5668" s="189" t="s">
        <v>12149</v>
      </c>
      <c r="C5668" s="189" t="s">
        <v>358</v>
      </c>
      <c r="D5668" t="s">
        <v>294</v>
      </c>
      <c r="E5668" t="s">
        <v>351</v>
      </c>
      <c r="F5668" t="s">
        <v>150</v>
      </c>
      <c r="H5668" s="211"/>
      <c r="I5668" s="211"/>
      <c r="J5668" s="211"/>
      <c r="K5668" s="211"/>
      <c r="L5668" s="211"/>
      <c r="M5668" s="211"/>
      <c r="N5668" s="211"/>
      <c r="O5668" s="211"/>
      <c r="P5668" s="211"/>
    </row>
    <row r="5669" spans="1:16" x14ac:dyDescent="0.25">
      <c r="A5669" s="189" t="s">
        <v>12114</v>
      </c>
      <c r="B5669" s="189" t="s">
        <v>12150</v>
      </c>
      <c r="C5669" s="189" t="s">
        <v>358</v>
      </c>
      <c r="D5669" t="s">
        <v>328</v>
      </c>
      <c r="E5669" t="s">
        <v>329</v>
      </c>
      <c r="F5669" t="s">
        <v>150</v>
      </c>
      <c r="H5669" s="211"/>
      <c r="I5669" s="211"/>
      <c r="J5669" s="211"/>
      <c r="K5669" s="211"/>
      <c r="L5669" s="211"/>
      <c r="M5669" s="211"/>
      <c r="N5669" s="211"/>
      <c r="O5669" s="211"/>
      <c r="P5669" s="211"/>
    </row>
    <row r="5670" spans="1:16" x14ac:dyDescent="0.25">
      <c r="A5670" s="189" t="s">
        <v>12114</v>
      </c>
      <c r="B5670" s="189" t="s">
        <v>12151</v>
      </c>
      <c r="C5670" s="189" t="s">
        <v>358</v>
      </c>
      <c r="D5670" t="s">
        <v>292</v>
      </c>
      <c r="E5670" t="s">
        <v>293</v>
      </c>
      <c r="F5670" t="s">
        <v>150</v>
      </c>
      <c r="H5670" s="211"/>
      <c r="I5670" s="211"/>
      <c r="J5670" s="211"/>
      <c r="K5670" s="211"/>
      <c r="L5670" s="211"/>
      <c r="M5670" s="211"/>
      <c r="N5670" s="211"/>
      <c r="O5670" s="211"/>
      <c r="P5670" s="211"/>
    </row>
    <row r="5671" spans="1:16" x14ac:dyDescent="0.25">
      <c r="A5671" s="189" t="s">
        <v>12114</v>
      </c>
      <c r="B5671" s="189" t="s">
        <v>12152</v>
      </c>
      <c r="C5671" s="189" t="s">
        <v>358</v>
      </c>
      <c r="D5671" t="s">
        <v>294</v>
      </c>
      <c r="E5671" t="s">
        <v>298</v>
      </c>
      <c r="F5671" t="s">
        <v>360</v>
      </c>
      <c r="H5671" s="211"/>
      <c r="I5671" s="211"/>
      <c r="J5671" s="211"/>
      <c r="K5671" s="211"/>
      <c r="L5671" s="211"/>
      <c r="M5671" s="211"/>
      <c r="N5671" s="211"/>
      <c r="O5671" s="211"/>
      <c r="P5671" s="211"/>
    </row>
    <row r="5672" spans="1:16" x14ac:dyDescent="0.25">
      <c r="A5672" s="189" t="s">
        <v>12114</v>
      </c>
      <c r="B5672" s="189" t="s">
        <v>12153</v>
      </c>
      <c r="C5672" s="189" t="s">
        <v>358</v>
      </c>
      <c r="D5672" t="s">
        <v>332</v>
      </c>
      <c r="E5672" t="s">
        <v>333</v>
      </c>
      <c r="F5672" t="s">
        <v>150</v>
      </c>
      <c r="H5672" s="211"/>
      <c r="I5672" s="211"/>
      <c r="J5672" s="211"/>
      <c r="K5672" s="211"/>
      <c r="L5672" s="211"/>
      <c r="M5672" s="211"/>
      <c r="N5672" s="211"/>
      <c r="O5672" s="211"/>
      <c r="P5672" s="211"/>
    </row>
    <row r="5673" spans="1:16" x14ac:dyDescent="0.25">
      <c r="A5673" s="189" t="s">
        <v>12114</v>
      </c>
      <c r="B5673" s="189" t="s">
        <v>12154</v>
      </c>
      <c r="C5673" s="189" t="s">
        <v>358</v>
      </c>
      <c r="D5673" t="s">
        <v>294</v>
      </c>
      <c r="E5673" t="s">
        <v>298</v>
      </c>
      <c r="F5673" t="s">
        <v>150</v>
      </c>
      <c r="H5673" s="211"/>
      <c r="I5673" s="211"/>
      <c r="J5673" s="211"/>
      <c r="K5673" s="211"/>
      <c r="L5673" s="211"/>
      <c r="M5673" s="211"/>
      <c r="N5673" s="211"/>
      <c r="O5673" s="211"/>
      <c r="P5673" s="211"/>
    </row>
    <row r="5674" spans="1:16" x14ac:dyDescent="0.25">
      <c r="A5674" s="189" t="s">
        <v>12114</v>
      </c>
      <c r="B5674" s="189" t="s">
        <v>12155</v>
      </c>
      <c r="C5674" s="189" t="s">
        <v>358</v>
      </c>
      <c r="D5674" t="s">
        <v>296</v>
      </c>
      <c r="E5674" t="s">
        <v>297</v>
      </c>
      <c r="F5674" t="s">
        <v>360</v>
      </c>
      <c r="H5674" s="211"/>
      <c r="I5674" s="211"/>
      <c r="J5674" s="211"/>
      <c r="K5674" s="211"/>
      <c r="L5674" s="211"/>
      <c r="M5674" s="211"/>
      <c r="N5674" s="211"/>
      <c r="O5674" s="211"/>
      <c r="P5674" s="211"/>
    </row>
    <row r="5675" spans="1:16" x14ac:dyDescent="0.25">
      <c r="A5675" s="189" t="s">
        <v>12114</v>
      </c>
      <c r="B5675" s="189" t="s">
        <v>12156</v>
      </c>
      <c r="C5675" s="189" t="s">
        <v>358</v>
      </c>
      <c r="D5675" t="s">
        <v>296</v>
      </c>
      <c r="E5675" t="s">
        <v>336</v>
      </c>
      <c r="F5675" t="s">
        <v>360</v>
      </c>
      <c r="H5675" s="211"/>
      <c r="I5675" s="211"/>
      <c r="J5675" s="211"/>
      <c r="K5675" s="211"/>
      <c r="L5675" s="211"/>
      <c r="M5675" s="211"/>
      <c r="N5675" s="211"/>
      <c r="O5675" s="211"/>
      <c r="P5675" s="211"/>
    </row>
    <row r="5676" spans="1:16" x14ac:dyDescent="0.25">
      <c r="A5676" s="189" t="s">
        <v>12114</v>
      </c>
      <c r="B5676" s="189" t="s">
        <v>12157</v>
      </c>
      <c r="C5676" s="189" t="s">
        <v>358</v>
      </c>
      <c r="D5676" t="s">
        <v>330</v>
      </c>
      <c r="E5676" t="s">
        <v>331</v>
      </c>
      <c r="F5676" t="s">
        <v>150</v>
      </c>
      <c r="H5676" s="211"/>
      <c r="I5676" s="211"/>
      <c r="J5676" s="211"/>
      <c r="K5676" s="211"/>
      <c r="L5676" s="211"/>
      <c r="M5676" s="211"/>
      <c r="N5676" s="211"/>
      <c r="O5676" s="211"/>
      <c r="P5676" s="211"/>
    </row>
    <row r="5677" spans="1:16" x14ac:dyDescent="0.25">
      <c r="A5677" s="189" t="s">
        <v>12114</v>
      </c>
      <c r="B5677" s="189" t="s">
        <v>12158</v>
      </c>
      <c r="C5677" s="189" t="s">
        <v>358</v>
      </c>
      <c r="D5677" t="s">
        <v>328</v>
      </c>
      <c r="E5677" t="s">
        <v>329</v>
      </c>
      <c r="F5677" t="s">
        <v>360</v>
      </c>
      <c r="H5677" s="211"/>
      <c r="I5677" s="211"/>
      <c r="J5677" s="211"/>
      <c r="K5677" s="211"/>
      <c r="L5677" s="211"/>
      <c r="M5677" s="211"/>
      <c r="N5677" s="211"/>
      <c r="O5677" s="211"/>
      <c r="P5677" s="211"/>
    </row>
    <row r="5678" spans="1:16" x14ac:dyDescent="0.25">
      <c r="A5678" s="189" t="s">
        <v>12114</v>
      </c>
      <c r="B5678" s="189" t="s">
        <v>12159</v>
      </c>
      <c r="C5678" s="189" t="s">
        <v>358</v>
      </c>
      <c r="D5678" t="s">
        <v>328</v>
      </c>
      <c r="E5678" t="s">
        <v>329</v>
      </c>
      <c r="F5678" t="s">
        <v>360</v>
      </c>
      <c r="H5678" s="211"/>
      <c r="I5678" s="211"/>
      <c r="J5678" s="211"/>
      <c r="K5678" s="211"/>
      <c r="L5678" s="211"/>
      <c r="M5678" s="211"/>
      <c r="N5678" s="211"/>
      <c r="O5678" s="211"/>
      <c r="P5678" s="211"/>
    </row>
    <row r="5679" spans="1:16" x14ac:dyDescent="0.25">
      <c r="A5679" s="189" t="s">
        <v>12114</v>
      </c>
      <c r="B5679" s="189" t="s">
        <v>12160</v>
      </c>
      <c r="C5679" s="189" t="s">
        <v>358</v>
      </c>
      <c r="D5679" t="s">
        <v>328</v>
      </c>
      <c r="E5679" t="s">
        <v>329</v>
      </c>
      <c r="F5679" t="s">
        <v>360</v>
      </c>
      <c r="H5679" s="211"/>
      <c r="I5679" s="211"/>
      <c r="J5679" s="211"/>
      <c r="K5679" s="211"/>
      <c r="L5679" s="211"/>
      <c r="M5679" s="211"/>
      <c r="N5679" s="211"/>
      <c r="O5679" s="211"/>
      <c r="P5679" s="211"/>
    </row>
    <row r="5680" spans="1:16" x14ac:dyDescent="0.25">
      <c r="A5680" s="189" t="s">
        <v>12114</v>
      </c>
      <c r="B5680" s="189" t="s">
        <v>12161</v>
      </c>
      <c r="C5680" s="189" t="s">
        <v>358</v>
      </c>
      <c r="D5680" t="s">
        <v>328</v>
      </c>
      <c r="E5680" t="s">
        <v>329</v>
      </c>
      <c r="F5680" t="s">
        <v>360</v>
      </c>
      <c r="H5680" s="211"/>
      <c r="I5680" s="211"/>
      <c r="J5680" s="211"/>
      <c r="K5680" s="211"/>
      <c r="L5680" s="211"/>
      <c r="M5680" s="211"/>
      <c r="N5680" s="211"/>
      <c r="O5680" s="211"/>
      <c r="P5680" s="211"/>
    </row>
    <row r="5681" spans="1:16" x14ac:dyDescent="0.25">
      <c r="A5681" s="189" t="s">
        <v>12114</v>
      </c>
      <c r="B5681" s="189" t="s">
        <v>12162</v>
      </c>
      <c r="C5681" s="189" t="s">
        <v>358</v>
      </c>
      <c r="D5681" t="s">
        <v>494</v>
      </c>
      <c r="E5681" t="s">
        <v>6108</v>
      </c>
      <c r="F5681" t="s">
        <v>360</v>
      </c>
      <c r="H5681" s="211"/>
      <c r="I5681" s="211"/>
      <c r="J5681" s="211"/>
      <c r="K5681" s="211"/>
      <c r="L5681" s="211"/>
      <c r="M5681" s="211"/>
      <c r="N5681" s="211"/>
      <c r="O5681" s="211"/>
      <c r="P5681" s="211"/>
    </row>
    <row r="5682" spans="1:16" x14ac:dyDescent="0.25">
      <c r="A5682" s="189" t="s">
        <v>12114</v>
      </c>
      <c r="B5682" s="189" t="s">
        <v>12163</v>
      </c>
      <c r="C5682" s="189" t="s">
        <v>358</v>
      </c>
      <c r="D5682" t="s">
        <v>328</v>
      </c>
      <c r="E5682" t="s">
        <v>329</v>
      </c>
      <c r="F5682" t="s">
        <v>150</v>
      </c>
      <c r="H5682" s="211"/>
      <c r="I5682" s="211"/>
      <c r="J5682" s="211"/>
      <c r="K5682" s="211"/>
      <c r="L5682" s="211"/>
      <c r="M5682" s="211"/>
      <c r="N5682" s="211"/>
      <c r="O5682" s="211"/>
      <c r="P5682" s="211"/>
    </row>
    <row r="5683" spans="1:16" x14ac:dyDescent="0.25">
      <c r="A5683" s="189" t="s">
        <v>12114</v>
      </c>
      <c r="B5683" s="189" t="s">
        <v>12164</v>
      </c>
      <c r="C5683" s="189" t="s">
        <v>358</v>
      </c>
      <c r="D5683" t="s">
        <v>328</v>
      </c>
      <c r="E5683" t="s">
        <v>329</v>
      </c>
      <c r="F5683" t="s">
        <v>360</v>
      </c>
      <c r="H5683" s="211"/>
      <c r="I5683" s="211"/>
      <c r="J5683" s="211"/>
      <c r="K5683" s="211"/>
      <c r="L5683" s="211"/>
      <c r="M5683" s="211"/>
      <c r="N5683" s="211"/>
      <c r="O5683" s="211"/>
      <c r="P5683" s="211"/>
    </row>
    <row r="5684" spans="1:16" x14ac:dyDescent="0.25">
      <c r="A5684" s="189" t="s">
        <v>12114</v>
      </c>
      <c r="B5684" s="189" t="s">
        <v>12165</v>
      </c>
      <c r="C5684" s="189" t="s">
        <v>358</v>
      </c>
      <c r="D5684" t="s">
        <v>328</v>
      </c>
      <c r="E5684" t="s">
        <v>329</v>
      </c>
      <c r="F5684" t="s">
        <v>360</v>
      </c>
      <c r="H5684" s="211"/>
      <c r="I5684" s="211"/>
      <c r="J5684" s="211"/>
      <c r="K5684" s="211"/>
      <c r="L5684" s="211"/>
      <c r="M5684" s="211"/>
      <c r="N5684" s="211"/>
      <c r="O5684" s="211"/>
      <c r="P5684" s="211"/>
    </row>
    <row r="5685" spans="1:16" x14ac:dyDescent="0.25">
      <c r="A5685" s="189" t="s">
        <v>12114</v>
      </c>
      <c r="B5685" s="189" t="s">
        <v>12166</v>
      </c>
      <c r="C5685" s="189" t="s">
        <v>358</v>
      </c>
      <c r="D5685" t="s">
        <v>328</v>
      </c>
      <c r="E5685" t="s">
        <v>329</v>
      </c>
      <c r="F5685" t="s">
        <v>360</v>
      </c>
      <c r="H5685" s="211"/>
      <c r="I5685" s="211"/>
      <c r="J5685" s="211"/>
      <c r="K5685" s="211"/>
      <c r="L5685" s="211"/>
      <c r="M5685" s="211"/>
      <c r="N5685" s="211"/>
      <c r="O5685" s="211"/>
      <c r="P5685" s="211"/>
    </row>
    <row r="5686" spans="1:16" x14ac:dyDescent="0.25">
      <c r="A5686" s="189" t="s">
        <v>12114</v>
      </c>
      <c r="B5686" s="189" t="s">
        <v>12167</v>
      </c>
      <c r="C5686" s="189" t="s">
        <v>358</v>
      </c>
      <c r="D5686" t="s">
        <v>328</v>
      </c>
      <c r="E5686" t="s">
        <v>329</v>
      </c>
      <c r="F5686" t="s">
        <v>360</v>
      </c>
      <c r="H5686" s="211"/>
      <c r="I5686" s="211"/>
      <c r="J5686" s="211"/>
      <c r="K5686" s="211"/>
      <c r="L5686" s="211"/>
      <c r="M5686" s="211"/>
      <c r="N5686" s="211"/>
      <c r="O5686" s="211"/>
      <c r="P5686" s="211"/>
    </row>
    <row r="5687" spans="1:16" x14ac:dyDescent="0.25">
      <c r="A5687" s="189" t="s">
        <v>12114</v>
      </c>
      <c r="B5687" s="189" t="s">
        <v>12168</v>
      </c>
      <c r="C5687" s="189" t="s">
        <v>358</v>
      </c>
      <c r="D5687" t="s">
        <v>328</v>
      </c>
      <c r="E5687" t="s">
        <v>329</v>
      </c>
      <c r="F5687" t="s">
        <v>360</v>
      </c>
      <c r="H5687" s="211"/>
      <c r="I5687" s="211"/>
      <c r="J5687" s="211"/>
      <c r="K5687" s="211"/>
      <c r="L5687" s="211"/>
      <c r="M5687" s="211"/>
      <c r="N5687" s="211"/>
      <c r="O5687" s="211"/>
      <c r="P5687" s="211"/>
    </row>
    <row r="5688" spans="1:16" x14ac:dyDescent="0.25">
      <c r="A5688" s="189" t="s">
        <v>12114</v>
      </c>
      <c r="B5688" s="189" t="s">
        <v>12169</v>
      </c>
      <c r="C5688" s="189" t="s">
        <v>358</v>
      </c>
      <c r="D5688" t="s">
        <v>328</v>
      </c>
      <c r="E5688" t="s">
        <v>329</v>
      </c>
      <c r="F5688" t="s">
        <v>360</v>
      </c>
      <c r="H5688" s="211"/>
      <c r="I5688" s="211"/>
      <c r="J5688" s="211"/>
      <c r="K5688" s="211"/>
      <c r="L5688" s="211"/>
      <c r="M5688" s="211"/>
      <c r="N5688" s="211"/>
      <c r="O5688" s="211"/>
      <c r="P5688" s="211"/>
    </row>
    <row r="5689" spans="1:16" x14ac:dyDescent="0.25">
      <c r="A5689" s="189" t="s">
        <v>12114</v>
      </c>
      <c r="B5689" s="189" t="s">
        <v>12170</v>
      </c>
      <c r="C5689" s="189" t="s">
        <v>358</v>
      </c>
      <c r="D5689" t="s">
        <v>296</v>
      </c>
      <c r="E5689" t="s">
        <v>336</v>
      </c>
      <c r="F5689" t="s">
        <v>360</v>
      </c>
      <c r="H5689" s="211"/>
      <c r="I5689" s="211"/>
      <c r="J5689" s="211"/>
      <c r="K5689" s="211"/>
      <c r="L5689" s="211"/>
      <c r="M5689" s="211"/>
      <c r="N5689" s="211"/>
      <c r="O5689" s="211"/>
      <c r="P5689" s="211"/>
    </row>
    <row r="5690" spans="1:16" x14ac:dyDescent="0.25">
      <c r="A5690" s="189" t="s">
        <v>12114</v>
      </c>
      <c r="B5690" s="189" t="s">
        <v>12171</v>
      </c>
      <c r="C5690" s="189" t="s">
        <v>358</v>
      </c>
      <c r="D5690" t="s">
        <v>328</v>
      </c>
      <c r="E5690" t="s">
        <v>329</v>
      </c>
      <c r="F5690" t="s">
        <v>360</v>
      </c>
      <c r="H5690" s="211"/>
      <c r="I5690" s="211"/>
      <c r="J5690" s="211"/>
      <c r="K5690" s="211"/>
      <c r="L5690" s="211"/>
      <c r="M5690" s="211"/>
      <c r="N5690" s="211"/>
      <c r="O5690" s="211"/>
      <c r="P5690" s="211"/>
    </row>
    <row r="5691" spans="1:16" x14ac:dyDescent="0.25">
      <c r="A5691" s="189" t="s">
        <v>12114</v>
      </c>
      <c r="B5691" s="189" t="s">
        <v>12172</v>
      </c>
      <c r="C5691" s="189" t="s">
        <v>358</v>
      </c>
      <c r="D5691" t="s">
        <v>296</v>
      </c>
      <c r="E5691" t="s">
        <v>336</v>
      </c>
      <c r="F5691" t="s">
        <v>360</v>
      </c>
      <c r="H5691" s="211"/>
      <c r="I5691" s="211"/>
      <c r="J5691" s="211"/>
      <c r="K5691" s="211"/>
      <c r="L5691" s="211"/>
      <c r="M5691" s="211"/>
      <c r="N5691" s="211"/>
      <c r="O5691" s="211"/>
      <c r="P5691" s="211"/>
    </row>
    <row r="5692" spans="1:16" x14ac:dyDescent="0.25">
      <c r="A5692" s="189" t="s">
        <v>12114</v>
      </c>
      <c r="B5692" s="189" t="s">
        <v>12173</v>
      </c>
      <c r="C5692" s="189" t="s">
        <v>358</v>
      </c>
      <c r="D5692" t="s">
        <v>328</v>
      </c>
      <c r="E5692" t="s">
        <v>329</v>
      </c>
      <c r="F5692" t="s">
        <v>360</v>
      </c>
      <c r="H5692" s="211"/>
      <c r="I5692" s="211"/>
      <c r="J5692" s="211"/>
      <c r="K5692" s="211"/>
      <c r="L5692" s="211"/>
      <c r="M5692" s="211"/>
      <c r="N5692" s="211"/>
      <c r="O5692" s="211"/>
      <c r="P5692" s="211"/>
    </row>
    <row r="5693" spans="1:16" x14ac:dyDescent="0.25">
      <c r="A5693" s="189" t="s">
        <v>12114</v>
      </c>
      <c r="B5693" s="189" t="s">
        <v>12174</v>
      </c>
      <c r="C5693" s="189" t="s">
        <v>358</v>
      </c>
      <c r="D5693" t="s">
        <v>330</v>
      </c>
      <c r="E5693" t="s">
        <v>331</v>
      </c>
      <c r="F5693" t="s">
        <v>360</v>
      </c>
      <c r="H5693" s="211"/>
      <c r="I5693" s="211"/>
      <c r="J5693" s="211"/>
      <c r="K5693" s="211"/>
      <c r="L5693" s="211"/>
      <c r="M5693" s="211"/>
      <c r="N5693" s="211"/>
      <c r="O5693" s="211"/>
      <c r="P5693" s="211"/>
    </row>
    <row r="5694" spans="1:16" x14ac:dyDescent="0.25">
      <c r="A5694" s="189" t="s">
        <v>12114</v>
      </c>
      <c r="B5694" s="189" t="s">
        <v>12175</v>
      </c>
      <c r="C5694" s="189" t="s">
        <v>358</v>
      </c>
      <c r="D5694" t="s">
        <v>328</v>
      </c>
      <c r="E5694" t="s">
        <v>329</v>
      </c>
      <c r="F5694" t="s">
        <v>150</v>
      </c>
      <c r="H5694" s="211"/>
      <c r="I5694" s="211"/>
      <c r="J5694" s="211"/>
      <c r="K5694" s="211"/>
      <c r="L5694" s="211"/>
      <c r="M5694" s="211"/>
      <c r="N5694" s="211"/>
      <c r="O5694" s="211"/>
      <c r="P5694" s="211"/>
    </row>
    <row r="5695" spans="1:16" x14ac:dyDescent="0.25">
      <c r="A5695" s="189" t="s">
        <v>12114</v>
      </c>
      <c r="B5695" s="189" t="s">
        <v>12176</v>
      </c>
      <c r="C5695" s="189" t="s">
        <v>358</v>
      </c>
      <c r="D5695" t="s">
        <v>328</v>
      </c>
      <c r="E5695" t="s">
        <v>329</v>
      </c>
      <c r="F5695" t="s">
        <v>150</v>
      </c>
      <c r="H5695" s="211"/>
      <c r="I5695" s="211"/>
      <c r="J5695" s="211"/>
      <c r="K5695" s="211"/>
      <c r="L5695" s="211"/>
      <c r="M5695" s="211"/>
      <c r="N5695" s="211"/>
      <c r="O5695" s="211"/>
      <c r="P5695" s="211"/>
    </row>
    <row r="5696" spans="1:16" x14ac:dyDescent="0.25">
      <c r="A5696" s="189" t="s">
        <v>12114</v>
      </c>
      <c r="B5696" s="189" t="s">
        <v>12177</v>
      </c>
      <c r="C5696" s="189" t="s">
        <v>358</v>
      </c>
      <c r="D5696" t="s">
        <v>328</v>
      </c>
      <c r="E5696" t="s">
        <v>329</v>
      </c>
      <c r="F5696" t="s">
        <v>360</v>
      </c>
      <c r="H5696" s="211"/>
      <c r="I5696" s="211"/>
      <c r="J5696" s="211"/>
      <c r="K5696" s="211"/>
      <c r="L5696" s="211"/>
      <c r="M5696" s="211"/>
      <c r="N5696" s="211"/>
      <c r="O5696" s="211"/>
      <c r="P5696" s="211"/>
    </row>
    <row r="5697" spans="1:16" x14ac:dyDescent="0.25">
      <c r="A5697" s="189" t="s">
        <v>12114</v>
      </c>
      <c r="B5697" s="189" t="s">
        <v>12178</v>
      </c>
      <c r="C5697" s="189" t="s">
        <v>358</v>
      </c>
      <c r="D5697" t="s">
        <v>328</v>
      </c>
      <c r="E5697" t="s">
        <v>329</v>
      </c>
      <c r="F5697" t="s">
        <v>360</v>
      </c>
      <c r="H5697" s="211"/>
      <c r="I5697" s="211"/>
      <c r="J5697" s="211"/>
      <c r="K5697" s="211"/>
      <c r="L5697" s="211"/>
      <c r="M5697" s="211"/>
      <c r="N5697" s="211"/>
      <c r="O5697" s="211"/>
      <c r="P5697" s="211"/>
    </row>
    <row r="5698" spans="1:16" x14ac:dyDescent="0.25">
      <c r="A5698" s="189" t="s">
        <v>12114</v>
      </c>
      <c r="B5698" s="189" t="s">
        <v>12179</v>
      </c>
      <c r="C5698" s="189" t="s">
        <v>358</v>
      </c>
      <c r="D5698" t="s">
        <v>301</v>
      </c>
      <c r="E5698" t="s">
        <v>307</v>
      </c>
      <c r="F5698" t="s">
        <v>150</v>
      </c>
      <c r="H5698" s="211"/>
      <c r="I5698" s="211"/>
      <c r="J5698" s="211"/>
      <c r="K5698" s="211"/>
      <c r="L5698" s="211"/>
      <c r="M5698" s="211"/>
      <c r="N5698" s="211"/>
      <c r="O5698" s="211"/>
      <c r="P5698" s="211"/>
    </row>
    <row r="5699" spans="1:16" x14ac:dyDescent="0.25">
      <c r="A5699" s="189" t="s">
        <v>12114</v>
      </c>
      <c r="B5699" s="189" t="s">
        <v>12180</v>
      </c>
      <c r="C5699" s="189" t="s">
        <v>358</v>
      </c>
      <c r="D5699" t="s">
        <v>301</v>
      </c>
      <c r="E5699" t="s">
        <v>307</v>
      </c>
      <c r="F5699" t="s">
        <v>150</v>
      </c>
      <c r="H5699" s="211"/>
      <c r="I5699" s="211"/>
      <c r="J5699" s="211"/>
      <c r="K5699" s="211"/>
      <c r="L5699" s="211"/>
      <c r="M5699" s="211"/>
      <c r="N5699" s="211"/>
      <c r="O5699" s="211"/>
      <c r="P5699" s="211"/>
    </row>
    <row r="5700" spans="1:16" x14ac:dyDescent="0.25">
      <c r="A5700" s="189" t="s">
        <v>12114</v>
      </c>
      <c r="B5700" s="189" t="s">
        <v>12181</v>
      </c>
      <c r="C5700" s="189" t="s">
        <v>358</v>
      </c>
      <c r="D5700" t="s">
        <v>301</v>
      </c>
      <c r="E5700" t="s">
        <v>307</v>
      </c>
      <c r="F5700" t="s">
        <v>150</v>
      </c>
      <c r="H5700" s="211"/>
      <c r="I5700" s="211"/>
      <c r="J5700" s="211"/>
      <c r="K5700" s="211"/>
      <c r="L5700" s="211"/>
      <c r="M5700" s="211"/>
      <c r="N5700" s="211"/>
      <c r="O5700" s="211"/>
      <c r="P5700" s="211"/>
    </row>
    <row r="5701" spans="1:16" x14ac:dyDescent="0.25">
      <c r="A5701" s="189" t="s">
        <v>12114</v>
      </c>
      <c r="B5701" s="189" t="s">
        <v>12182</v>
      </c>
      <c r="C5701" s="189" t="s">
        <v>358</v>
      </c>
      <c r="D5701" t="s">
        <v>301</v>
      </c>
      <c r="E5701" t="s">
        <v>307</v>
      </c>
      <c r="F5701" t="s">
        <v>150</v>
      </c>
      <c r="H5701" s="211"/>
      <c r="I5701" s="211"/>
      <c r="J5701" s="211"/>
      <c r="K5701" s="211"/>
      <c r="L5701" s="211"/>
      <c r="M5701" s="211"/>
      <c r="N5701" s="211"/>
      <c r="O5701" s="211"/>
      <c r="P5701" s="211"/>
    </row>
    <row r="5702" spans="1:16" x14ac:dyDescent="0.25">
      <c r="A5702" s="189" t="s">
        <v>12114</v>
      </c>
      <c r="B5702" s="189" t="s">
        <v>12183</v>
      </c>
      <c r="C5702" s="189" t="s">
        <v>358</v>
      </c>
      <c r="D5702" t="s">
        <v>301</v>
      </c>
      <c r="E5702" t="s">
        <v>307</v>
      </c>
      <c r="F5702" t="s">
        <v>150</v>
      </c>
      <c r="H5702" s="211"/>
      <c r="I5702" s="211"/>
      <c r="J5702" s="211"/>
      <c r="K5702" s="211"/>
      <c r="L5702" s="211"/>
      <c r="M5702" s="211"/>
      <c r="N5702" s="211"/>
      <c r="O5702" s="211"/>
      <c r="P5702" s="211"/>
    </row>
    <row r="5703" spans="1:16" x14ac:dyDescent="0.25">
      <c r="A5703" s="189" t="s">
        <v>12114</v>
      </c>
      <c r="B5703" s="189" t="s">
        <v>12184</v>
      </c>
      <c r="C5703" s="189" t="s">
        <v>358</v>
      </c>
      <c r="D5703" t="s">
        <v>301</v>
      </c>
      <c r="E5703" t="s">
        <v>307</v>
      </c>
      <c r="F5703" t="s">
        <v>150</v>
      </c>
      <c r="H5703" s="211"/>
      <c r="I5703" s="211"/>
      <c r="J5703" s="211"/>
      <c r="K5703" s="211"/>
      <c r="L5703" s="211"/>
      <c r="M5703" s="211"/>
      <c r="N5703" s="211"/>
      <c r="O5703" s="211"/>
      <c r="P5703" s="211"/>
    </row>
    <row r="5704" spans="1:16" x14ac:dyDescent="0.25">
      <c r="A5704" s="189" t="s">
        <v>12114</v>
      </c>
      <c r="B5704" s="189" t="s">
        <v>12185</v>
      </c>
      <c r="C5704" s="189" t="s">
        <v>358</v>
      </c>
      <c r="D5704" t="s">
        <v>301</v>
      </c>
      <c r="E5704" t="s">
        <v>307</v>
      </c>
      <c r="F5704" t="s">
        <v>150</v>
      </c>
      <c r="H5704" s="211"/>
      <c r="I5704" s="211"/>
      <c r="J5704" s="211"/>
      <c r="K5704" s="211"/>
      <c r="L5704" s="211"/>
      <c r="M5704" s="211"/>
      <c r="N5704" s="211"/>
      <c r="O5704" s="211"/>
      <c r="P5704" s="211"/>
    </row>
    <row r="5705" spans="1:16" x14ac:dyDescent="0.25">
      <c r="A5705" s="189" t="s">
        <v>12114</v>
      </c>
      <c r="B5705" s="189" t="s">
        <v>12186</v>
      </c>
      <c r="C5705" s="189" t="s">
        <v>358</v>
      </c>
      <c r="D5705" t="s">
        <v>301</v>
      </c>
      <c r="E5705" t="s">
        <v>307</v>
      </c>
      <c r="F5705" t="s">
        <v>150</v>
      </c>
      <c r="H5705" s="211"/>
      <c r="I5705" s="211"/>
      <c r="J5705" s="211"/>
      <c r="K5705" s="211"/>
      <c r="L5705" s="211"/>
      <c r="M5705" s="211"/>
      <c r="N5705" s="211"/>
      <c r="O5705" s="211"/>
      <c r="P5705" s="211"/>
    </row>
    <row r="5706" spans="1:16" x14ac:dyDescent="0.25">
      <c r="A5706" s="189" t="s">
        <v>12114</v>
      </c>
      <c r="B5706" s="189" t="s">
        <v>12187</v>
      </c>
      <c r="C5706" s="189" t="s">
        <v>358</v>
      </c>
      <c r="D5706" t="s">
        <v>301</v>
      </c>
      <c r="E5706" t="s">
        <v>307</v>
      </c>
      <c r="F5706" t="s">
        <v>150</v>
      </c>
      <c r="H5706" s="211"/>
      <c r="I5706" s="211"/>
      <c r="J5706" s="211"/>
      <c r="K5706" s="211"/>
      <c r="L5706" s="211"/>
      <c r="M5706" s="211"/>
      <c r="N5706" s="211"/>
      <c r="O5706" s="211"/>
      <c r="P5706" s="211"/>
    </row>
    <row r="5707" spans="1:16" x14ac:dyDescent="0.25">
      <c r="A5707" s="189" t="s">
        <v>12114</v>
      </c>
      <c r="B5707" s="189" t="s">
        <v>12188</v>
      </c>
      <c r="C5707" s="189" t="s">
        <v>358</v>
      </c>
      <c r="D5707" t="s">
        <v>301</v>
      </c>
      <c r="E5707" t="s">
        <v>307</v>
      </c>
      <c r="F5707" t="s">
        <v>150</v>
      </c>
      <c r="H5707" s="211"/>
      <c r="I5707" s="211"/>
      <c r="J5707" s="211"/>
      <c r="K5707" s="211"/>
      <c r="L5707" s="211"/>
      <c r="M5707" s="211"/>
      <c r="N5707" s="211"/>
      <c r="O5707" s="211"/>
      <c r="P5707" s="211"/>
    </row>
    <row r="5708" spans="1:16" x14ac:dyDescent="0.25">
      <c r="A5708" s="189" t="s">
        <v>12114</v>
      </c>
      <c r="B5708" s="189" t="s">
        <v>12189</v>
      </c>
      <c r="C5708" s="189" t="s">
        <v>358</v>
      </c>
      <c r="D5708" t="s">
        <v>301</v>
      </c>
      <c r="E5708" t="s">
        <v>307</v>
      </c>
      <c r="F5708" t="s">
        <v>360</v>
      </c>
      <c r="H5708" s="211"/>
      <c r="I5708" s="211"/>
      <c r="J5708" s="211"/>
      <c r="K5708" s="211"/>
      <c r="L5708" s="211"/>
      <c r="M5708" s="211"/>
      <c r="N5708" s="211"/>
      <c r="O5708" s="211"/>
      <c r="P5708" s="211"/>
    </row>
    <row r="5709" spans="1:16" x14ac:dyDescent="0.25">
      <c r="A5709" s="189" t="s">
        <v>12114</v>
      </c>
      <c r="B5709" s="189" t="s">
        <v>12190</v>
      </c>
      <c r="C5709" s="189" t="s">
        <v>358</v>
      </c>
      <c r="D5709" t="s">
        <v>301</v>
      </c>
      <c r="E5709" t="s">
        <v>307</v>
      </c>
      <c r="F5709" t="s">
        <v>150</v>
      </c>
      <c r="H5709" s="211"/>
      <c r="I5709" s="211"/>
      <c r="J5709" s="211"/>
      <c r="K5709" s="211"/>
      <c r="L5709" s="211"/>
      <c r="M5709" s="211"/>
      <c r="N5709" s="211"/>
      <c r="O5709" s="211"/>
      <c r="P5709" s="211"/>
    </row>
    <row r="5710" spans="1:16" x14ac:dyDescent="0.25">
      <c r="A5710" s="189" t="s">
        <v>12114</v>
      </c>
      <c r="B5710" s="189" t="s">
        <v>12191</v>
      </c>
      <c r="C5710" s="189" t="s">
        <v>358</v>
      </c>
      <c r="D5710" t="s">
        <v>294</v>
      </c>
      <c r="E5710" t="s">
        <v>351</v>
      </c>
      <c r="F5710" t="s">
        <v>150</v>
      </c>
      <c r="H5710" s="211"/>
      <c r="I5710" s="211"/>
      <c r="J5710" s="211"/>
      <c r="K5710" s="211"/>
      <c r="L5710" s="211"/>
      <c r="M5710" s="211"/>
      <c r="N5710" s="211"/>
      <c r="O5710" s="211"/>
      <c r="P5710" s="211"/>
    </row>
    <row r="5711" spans="1:16" x14ac:dyDescent="0.25">
      <c r="A5711" s="189" t="s">
        <v>12114</v>
      </c>
      <c r="B5711" s="189" t="s">
        <v>12192</v>
      </c>
      <c r="C5711" s="189" t="s">
        <v>358</v>
      </c>
      <c r="D5711" t="s">
        <v>301</v>
      </c>
      <c r="E5711" t="s">
        <v>307</v>
      </c>
      <c r="F5711" t="s">
        <v>360</v>
      </c>
      <c r="H5711" s="211"/>
      <c r="I5711" s="211"/>
      <c r="J5711" s="211"/>
      <c r="K5711" s="211"/>
      <c r="L5711" s="211"/>
      <c r="M5711" s="211"/>
      <c r="N5711" s="211"/>
      <c r="O5711" s="211"/>
      <c r="P5711" s="211"/>
    </row>
    <row r="5712" spans="1:16" x14ac:dyDescent="0.25">
      <c r="A5712" s="189" t="s">
        <v>12114</v>
      </c>
      <c r="B5712" s="189" t="s">
        <v>12193</v>
      </c>
      <c r="C5712" s="189" t="s">
        <v>358</v>
      </c>
      <c r="D5712" t="s">
        <v>301</v>
      </c>
      <c r="E5712" t="s">
        <v>307</v>
      </c>
      <c r="F5712" t="s">
        <v>360</v>
      </c>
      <c r="H5712" s="211"/>
      <c r="I5712" s="211"/>
      <c r="J5712" s="211"/>
      <c r="K5712" s="211"/>
      <c r="L5712" s="211"/>
      <c r="M5712" s="211"/>
      <c r="N5712" s="211"/>
      <c r="O5712" s="211"/>
      <c r="P5712" s="211"/>
    </row>
    <row r="5713" spans="1:16" x14ac:dyDescent="0.25">
      <c r="A5713" s="189" t="s">
        <v>12114</v>
      </c>
      <c r="B5713" s="189" t="s">
        <v>12194</v>
      </c>
      <c r="C5713" s="189" t="s">
        <v>358</v>
      </c>
      <c r="D5713" t="s">
        <v>292</v>
      </c>
      <c r="E5713" t="s">
        <v>350</v>
      </c>
      <c r="F5713" t="s">
        <v>150</v>
      </c>
      <c r="H5713" s="211"/>
      <c r="I5713" s="211"/>
      <c r="J5713" s="211"/>
      <c r="K5713" s="211"/>
      <c r="L5713" s="211"/>
      <c r="M5713" s="211"/>
      <c r="N5713" s="211"/>
      <c r="O5713" s="211"/>
      <c r="P5713" s="211"/>
    </row>
    <row r="5714" spans="1:16" x14ac:dyDescent="0.25">
      <c r="A5714" s="189" t="s">
        <v>12114</v>
      </c>
      <c r="B5714" s="189" t="s">
        <v>12195</v>
      </c>
      <c r="C5714" s="189" t="s">
        <v>358</v>
      </c>
      <c r="D5714" t="s">
        <v>301</v>
      </c>
      <c r="E5714" t="s">
        <v>344</v>
      </c>
      <c r="F5714" t="s">
        <v>150</v>
      </c>
      <c r="H5714" s="211"/>
      <c r="I5714" s="211"/>
      <c r="J5714" s="211"/>
      <c r="K5714" s="211"/>
      <c r="L5714" s="211"/>
      <c r="M5714" s="211"/>
      <c r="N5714" s="211"/>
      <c r="O5714" s="211"/>
      <c r="P5714" s="211"/>
    </row>
    <row r="5715" spans="1:16" x14ac:dyDescent="0.25">
      <c r="A5715" s="189" t="s">
        <v>12114</v>
      </c>
      <c r="B5715" s="189" t="s">
        <v>12196</v>
      </c>
      <c r="C5715" s="189" t="s">
        <v>358</v>
      </c>
      <c r="D5715" t="s">
        <v>301</v>
      </c>
      <c r="E5715" t="s">
        <v>344</v>
      </c>
      <c r="F5715" t="s">
        <v>150</v>
      </c>
      <c r="H5715" s="211"/>
      <c r="I5715" s="211"/>
      <c r="J5715" s="211"/>
      <c r="K5715" s="211"/>
      <c r="L5715" s="211"/>
      <c r="M5715" s="211"/>
      <c r="N5715" s="211"/>
      <c r="O5715" s="211"/>
      <c r="P5715" s="211"/>
    </row>
    <row r="5716" spans="1:16" x14ac:dyDescent="0.25">
      <c r="A5716" s="189" t="s">
        <v>12114</v>
      </c>
      <c r="B5716" s="189" t="s">
        <v>12197</v>
      </c>
      <c r="C5716" s="189" t="s">
        <v>358</v>
      </c>
      <c r="D5716" t="s">
        <v>296</v>
      </c>
      <c r="E5716" t="s">
        <v>297</v>
      </c>
      <c r="F5716" t="s">
        <v>360</v>
      </c>
      <c r="H5716" s="211"/>
      <c r="I5716" s="211"/>
      <c r="J5716" s="211"/>
      <c r="K5716" s="211"/>
      <c r="L5716" s="211"/>
      <c r="M5716" s="211"/>
      <c r="N5716" s="211"/>
      <c r="O5716" s="211"/>
      <c r="P5716" s="211"/>
    </row>
    <row r="5717" spans="1:16" x14ac:dyDescent="0.25">
      <c r="A5717" s="189" t="s">
        <v>12114</v>
      </c>
      <c r="B5717" s="189" t="s">
        <v>12198</v>
      </c>
      <c r="C5717" s="189" t="s">
        <v>358</v>
      </c>
      <c r="D5717" t="s">
        <v>292</v>
      </c>
      <c r="E5717" t="s">
        <v>293</v>
      </c>
      <c r="F5717" t="s">
        <v>360</v>
      </c>
      <c r="H5717" s="211"/>
      <c r="I5717" s="211"/>
      <c r="J5717" s="211"/>
      <c r="K5717" s="211"/>
      <c r="L5717" s="211"/>
      <c r="M5717" s="211"/>
      <c r="N5717" s="211"/>
      <c r="O5717" s="211"/>
      <c r="P5717" s="211"/>
    </row>
    <row r="5718" spans="1:16" x14ac:dyDescent="0.25">
      <c r="A5718" s="189" t="s">
        <v>12114</v>
      </c>
      <c r="B5718" s="189" t="s">
        <v>12199</v>
      </c>
      <c r="C5718" s="189" t="s">
        <v>358</v>
      </c>
      <c r="D5718" t="s">
        <v>332</v>
      </c>
      <c r="E5718" t="s">
        <v>333</v>
      </c>
      <c r="F5718" t="s">
        <v>150</v>
      </c>
      <c r="H5718" s="211"/>
      <c r="I5718" s="211"/>
      <c r="J5718" s="211"/>
      <c r="K5718" s="211"/>
      <c r="L5718" s="211"/>
      <c r="M5718" s="211"/>
      <c r="N5718" s="211"/>
      <c r="O5718" s="211"/>
      <c r="P5718" s="211"/>
    </row>
    <row r="5719" spans="1:16" x14ac:dyDescent="0.25">
      <c r="A5719" s="189" t="s">
        <v>12114</v>
      </c>
      <c r="B5719" s="189" t="s">
        <v>12200</v>
      </c>
      <c r="C5719" s="189" t="s">
        <v>358</v>
      </c>
      <c r="D5719" t="s">
        <v>326</v>
      </c>
      <c r="E5719" t="s">
        <v>327</v>
      </c>
      <c r="F5719" t="s">
        <v>360</v>
      </c>
      <c r="H5719" s="211"/>
      <c r="I5719" s="211"/>
      <c r="J5719" s="211"/>
      <c r="K5719" s="211"/>
      <c r="L5719" s="211"/>
      <c r="M5719" s="211"/>
      <c r="N5719" s="211"/>
      <c r="O5719" s="211"/>
      <c r="P5719" s="211"/>
    </row>
    <row r="5720" spans="1:16" x14ac:dyDescent="0.25">
      <c r="A5720" s="189" t="s">
        <v>12114</v>
      </c>
      <c r="B5720" s="189" t="s">
        <v>12201</v>
      </c>
      <c r="C5720" s="189" t="s">
        <v>358</v>
      </c>
      <c r="D5720" t="s">
        <v>337</v>
      </c>
      <c r="E5720" t="s">
        <v>338</v>
      </c>
      <c r="F5720" t="s">
        <v>360</v>
      </c>
      <c r="H5720" s="211"/>
      <c r="I5720" s="211"/>
      <c r="J5720" s="211"/>
      <c r="K5720" s="211"/>
      <c r="L5720" s="211"/>
      <c r="M5720" s="211"/>
      <c r="N5720" s="211"/>
      <c r="O5720" s="211"/>
      <c r="P5720" s="211"/>
    </row>
    <row r="5721" spans="1:16" x14ac:dyDescent="0.25">
      <c r="A5721" s="189" t="s">
        <v>12114</v>
      </c>
      <c r="B5721" s="189" t="s">
        <v>12202</v>
      </c>
      <c r="C5721" s="189" t="s">
        <v>358</v>
      </c>
      <c r="D5721" t="s">
        <v>332</v>
      </c>
      <c r="E5721" t="s">
        <v>333</v>
      </c>
      <c r="F5721" t="s">
        <v>150</v>
      </c>
      <c r="H5721" s="211"/>
      <c r="I5721" s="211"/>
      <c r="J5721" s="211"/>
      <c r="K5721" s="211"/>
      <c r="L5721" s="211"/>
      <c r="M5721" s="211"/>
      <c r="N5721" s="211"/>
      <c r="O5721" s="211"/>
      <c r="P5721" s="211"/>
    </row>
    <row r="5722" spans="1:16" x14ac:dyDescent="0.25">
      <c r="A5722" s="189" t="s">
        <v>12114</v>
      </c>
      <c r="B5722" s="189" t="s">
        <v>12203</v>
      </c>
      <c r="C5722" s="189" t="s">
        <v>358</v>
      </c>
      <c r="D5722" t="s">
        <v>322</v>
      </c>
      <c r="E5722" t="s">
        <v>323</v>
      </c>
      <c r="F5722" t="s">
        <v>150</v>
      </c>
      <c r="H5722" s="211"/>
      <c r="I5722" s="211"/>
      <c r="J5722" s="211"/>
      <c r="K5722" s="211"/>
      <c r="L5722" s="211"/>
      <c r="M5722" s="211"/>
      <c r="N5722" s="211"/>
      <c r="O5722" s="211"/>
      <c r="P5722" s="211"/>
    </row>
    <row r="5723" spans="1:16" x14ac:dyDescent="0.25">
      <c r="A5723" s="189" t="s">
        <v>12114</v>
      </c>
      <c r="B5723" s="189" t="s">
        <v>12204</v>
      </c>
      <c r="C5723" s="189" t="s">
        <v>358</v>
      </c>
      <c r="D5723" t="s">
        <v>332</v>
      </c>
      <c r="E5723" t="s">
        <v>333</v>
      </c>
      <c r="F5723" t="s">
        <v>150</v>
      </c>
      <c r="H5723" s="211"/>
      <c r="I5723" s="211"/>
      <c r="J5723" s="211"/>
      <c r="K5723" s="211"/>
      <c r="L5723" s="211"/>
      <c r="M5723" s="211"/>
      <c r="N5723" s="211"/>
      <c r="O5723" s="211"/>
      <c r="P5723" s="211"/>
    </row>
    <row r="5724" spans="1:16" x14ac:dyDescent="0.25">
      <c r="A5724" s="189" t="s">
        <v>12114</v>
      </c>
      <c r="B5724" s="189" t="s">
        <v>12205</v>
      </c>
      <c r="C5724" s="189" t="s">
        <v>358</v>
      </c>
      <c r="D5724" t="s">
        <v>294</v>
      </c>
      <c r="E5724" t="s">
        <v>298</v>
      </c>
      <c r="F5724" t="s">
        <v>150</v>
      </c>
      <c r="H5724" s="211"/>
      <c r="I5724" s="211"/>
      <c r="J5724" s="211"/>
      <c r="K5724" s="211"/>
      <c r="L5724" s="211"/>
      <c r="M5724" s="211"/>
      <c r="N5724" s="211"/>
      <c r="O5724" s="211"/>
      <c r="P5724" s="211"/>
    </row>
    <row r="5725" spans="1:16" x14ac:dyDescent="0.25">
      <c r="A5725" s="189" t="s">
        <v>12114</v>
      </c>
      <c r="B5725" s="189" t="s">
        <v>12206</v>
      </c>
      <c r="C5725" s="189" t="s">
        <v>358</v>
      </c>
      <c r="D5725" t="s">
        <v>301</v>
      </c>
      <c r="E5725" t="s">
        <v>344</v>
      </c>
      <c r="F5725" t="s">
        <v>360</v>
      </c>
      <c r="H5725" s="211"/>
      <c r="I5725" s="211"/>
      <c r="J5725" s="211"/>
      <c r="K5725" s="211"/>
      <c r="L5725" s="211"/>
      <c r="M5725" s="211"/>
      <c r="N5725" s="211"/>
      <c r="O5725" s="211"/>
      <c r="P5725" s="211"/>
    </row>
    <row r="5726" spans="1:16" x14ac:dyDescent="0.25">
      <c r="A5726" s="189" t="s">
        <v>12114</v>
      </c>
      <c r="B5726" s="189" t="s">
        <v>12207</v>
      </c>
      <c r="C5726" s="189" t="s">
        <v>358</v>
      </c>
      <c r="D5726" t="s">
        <v>322</v>
      </c>
      <c r="E5726" t="s">
        <v>323</v>
      </c>
      <c r="F5726" t="s">
        <v>150</v>
      </c>
      <c r="H5726" s="211"/>
      <c r="I5726" s="211"/>
      <c r="J5726" s="211"/>
      <c r="K5726" s="211"/>
      <c r="L5726" s="211"/>
      <c r="M5726" s="211"/>
      <c r="N5726" s="211"/>
      <c r="O5726" s="211"/>
      <c r="P5726" s="211"/>
    </row>
    <row r="5727" spans="1:16" x14ac:dyDescent="0.25">
      <c r="A5727" s="189" t="s">
        <v>12114</v>
      </c>
      <c r="B5727" s="189" t="s">
        <v>12208</v>
      </c>
      <c r="C5727" s="189" t="s">
        <v>358</v>
      </c>
      <c r="D5727" t="s">
        <v>328</v>
      </c>
      <c r="E5727" t="s">
        <v>329</v>
      </c>
      <c r="F5727" t="s">
        <v>150</v>
      </c>
      <c r="H5727" s="211"/>
      <c r="I5727" s="211"/>
      <c r="J5727" s="211"/>
      <c r="K5727" s="211"/>
      <c r="L5727" s="211"/>
      <c r="M5727" s="211"/>
      <c r="N5727" s="211"/>
      <c r="O5727" s="211"/>
      <c r="P5727" s="211"/>
    </row>
    <row r="5728" spans="1:16" x14ac:dyDescent="0.25">
      <c r="A5728" s="189" t="s">
        <v>12114</v>
      </c>
      <c r="B5728" s="189" t="s">
        <v>12209</v>
      </c>
      <c r="C5728" s="189" t="s">
        <v>358</v>
      </c>
      <c r="D5728" t="s">
        <v>328</v>
      </c>
      <c r="E5728" t="s">
        <v>329</v>
      </c>
      <c r="F5728" t="s">
        <v>150</v>
      </c>
      <c r="H5728" s="211"/>
      <c r="I5728" s="211"/>
      <c r="J5728" s="211"/>
      <c r="K5728" s="211"/>
      <c r="L5728" s="211"/>
      <c r="M5728" s="211"/>
      <c r="N5728" s="211"/>
      <c r="O5728" s="211"/>
      <c r="P5728" s="211"/>
    </row>
    <row r="5729" spans="1:16" x14ac:dyDescent="0.25">
      <c r="A5729" s="189" t="s">
        <v>12114</v>
      </c>
      <c r="B5729" s="189" t="s">
        <v>12210</v>
      </c>
      <c r="C5729" s="189" t="s">
        <v>358</v>
      </c>
      <c r="D5729" t="s">
        <v>326</v>
      </c>
      <c r="E5729" t="s">
        <v>327</v>
      </c>
      <c r="F5729" t="s">
        <v>360</v>
      </c>
      <c r="H5729" s="211"/>
      <c r="I5729" s="211"/>
      <c r="J5729" s="211"/>
      <c r="K5729" s="211"/>
      <c r="L5729" s="211"/>
      <c r="M5729" s="211"/>
      <c r="N5729" s="211"/>
      <c r="O5729" s="211"/>
      <c r="P5729" s="211"/>
    </row>
    <row r="5730" spans="1:16" x14ac:dyDescent="0.25">
      <c r="A5730" s="189" t="s">
        <v>12114</v>
      </c>
      <c r="B5730" s="189" t="s">
        <v>12211</v>
      </c>
      <c r="C5730" s="189" t="s">
        <v>358</v>
      </c>
      <c r="D5730" t="s">
        <v>326</v>
      </c>
      <c r="E5730" t="s">
        <v>327</v>
      </c>
      <c r="F5730" t="s">
        <v>150</v>
      </c>
      <c r="H5730" s="211"/>
      <c r="I5730" s="211"/>
      <c r="J5730" s="211"/>
      <c r="K5730" s="211"/>
      <c r="L5730" s="211"/>
      <c r="M5730" s="211"/>
      <c r="N5730" s="211"/>
      <c r="O5730" s="211"/>
      <c r="P5730" s="211"/>
    </row>
    <row r="5731" spans="1:16" x14ac:dyDescent="0.25">
      <c r="A5731" s="189" t="s">
        <v>12114</v>
      </c>
      <c r="B5731" s="189" t="s">
        <v>12212</v>
      </c>
      <c r="C5731" s="189" t="s">
        <v>358</v>
      </c>
      <c r="D5731" t="s">
        <v>295</v>
      </c>
      <c r="E5731" t="s">
        <v>532</v>
      </c>
      <c r="F5731" t="s">
        <v>150</v>
      </c>
      <c r="H5731" s="211"/>
      <c r="I5731" s="211"/>
      <c r="J5731" s="211"/>
      <c r="K5731" s="211"/>
      <c r="L5731" s="211"/>
      <c r="M5731" s="211"/>
      <c r="N5731" s="211"/>
      <c r="O5731" s="211"/>
      <c r="P5731" s="211"/>
    </row>
    <row r="5732" spans="1:16" x14ac:dyDescent="0.25">
      <c r="A5732" s="189" t="s">
        <v>12114</v>
      </c>
      <c r="B5732" s="189" t="s">
        <v>12213</v>
      </c>
      <c r="C5732" s="189" t="s">
        <v>358</v>
      </c>
      <c r="D5732" t="s">
        <v>294</v>
      </c>
      <c r="E5732" t="s">
        <v>351</v>
      </c>
      <c r="F5732" t="s">
        <v>150</v>
      </c>
      <c r="H5732" s="211"/>
      <c r="I5732" s="211"/>
      <c r="J5732" s="211"/>
      <c r="K5732" s="211"/>
      <c r="L5732" s="211"/>
      <c r="M5732" s="211"/>
      <c r="N5732" s="211"/>
      <c r="O5732" s="211"/>
      <c r="P5732" s="211"/>
    </row>
    <row r="5733" spans="1:16" x14ac:dyDescent="0.25">
      <c r="A5733" s="189" t="s">
        <v>12114</v>
      </c>
      <c r="B5733" s="189" t="s">
        <v>12214</v>
      </c>
      <c r="C5733" s="189" t="s">
        <v>358</v>
      </c>
      <c r="D5733" t="s">
        <v>296</v>
      </c>
      <c r="E5733" t="s">
        <v>336</v>
      </c>
      <c r="F5733" t="s">
        <v>150</v>
      </c>
      <c r="H5733" s="211"/>
      <c r="I5733" s="211"/>
      <c r="J5733" s="211"/>
      <c r="K5733" s="211"/>
      <c r="L5733" s="211"/>
      <c r="M5733" s="211"/>
      <c r="N5733" s="211"/>
      <c r="O5733" s="211"/>
      <c r="P5733" s="211"/>
    </row>
    <row r="5734" spans="1:16" x14ac:dyDescent="0.25">
      <c r="A5734" s="189" t="s">
        <v>12114</v>
      </c>
      <c r="B5734" s="189" t="s">
        <v>12215</v>
      </c>
      <c r="C5734" s="189" t="s">
        <v>358</v>
      </c>
      <c r="D5734" t="s">
        <v>337</v>
      </c>
      <c r="E5734" t="s">
        <v>338</v>
      </c>
      <c r="F5734" t="s">
        <v>360</v>
      </c>
      <c r="H5734" s="211"/>
      <c r="I5734" s="211"/>
      <c r="J5734" s="211"/>
      <c r="K5734" s="211"/>
      <c r="L5734" s="211"/>
      <c r="M5734" s="211"/>
      <c r="N5734" s="211"/>
      <c r="O5734" s="211"/>
      <c r="P5734" s="211"/>
    </row>
    <row r="5735" spans="1:16" x14ac:dyDescent="0.25">
      <c r="A5735" s="189" t="s">
        <v>12114</v>
      </c>
      <c r="B5735" s="189" t="s">
        <v>12216</v>
      </c>
      <c r="C5735" s="189" t="s">
        <v>358</v>
      </c>
      <c r="D5735" t="s">
        <v>345</v>
      </c>
      <c r="E5735" t="s">
        <v>346</v>
      </c>
      <c r="F5735" t="s">
        <v>150</v>
      </c>
      <c r="H5735" s="211"/>
      <c r="I5735" s="211"/>
      <c r="J5735" s="211"/>
      <c r="K5735" s="211"/>
      <c r="L5735" s="211"/>
      <c r="M5735" s="211"/>
      <c r="N5735" s="211"/>
      <c r="O5735" s="211"/>
      <c r="P5735" s="211"/>
    </row>
    <row r="5736" spans="1:16" x14ac:dyDescent="0.25">
      <c r="A5736" s="189" t="s">
        <v>12114</v>
      </c>
      <c r="B5736" s="189" t="s">
        <v>12217</v>
      </c>
      <c r="C5736" s="189" t="s">
        <v>358</v>
      </c>
      <c r="D5736" t="s">
        <v>296</v>
      </c>
      <c r="E5736" t="s">
        <v>297</v>
      </c>
      <c r="F5736" t="s">
        <v>360</v>
      </c>
      <c r="H5736" s="211"/>
      <c r="I5736" s="211"/>
      <c r="J5736" s="211"/>
      <c r="K5736" s="211"/>
      <c r="L5736" s="211"/>
      <c r="M5736" s="211"/>
      <c r="N5736" s="211"/>
      <c r="O5736" s="211"/>
      <c r="P5736" s="211"/>
    </row>
    <row r="5737" spans="1:16" x14ac:dyDescent="0.25">
      <c r="A5737" s="189" t="s">
        <v>12114</v>
      </c>
      <c r="B5737" s="189" t="s">
        <v>12218</v>
      </c>
      <c r="C5737" s="189" t="s">
        <v>358</v>
      </c>
      <c r="D5737" t="s">
        <v>337</v>
      </c>
      <c r="E5737" t="s">
        <v>338</v>
      </c>
      <c r="F5737" t="s">
        <v>150</v>
      </c>
      <c r="H5737" s="211"/>
      <c r="I5737" s="211"/>
      <c r="J5737" s="211"/>
      <c r="K5737" s="211"/>
      <c r="L5737" s="211"/>
      <c r="M5737" s="211"/>
      <c r="N5737" s="211"/>
      <c r="O5737" s="211"/>
      <c r="P5737" s="211"/>
    </row>
    <row r="5738" spans="1:16" x14ac:dyDescent="0.25">
      <c r="A5738" s="189" t="s">
        <v>12114</v>
      </c>
      <c r="B5738" s="189" t="s">
        <v>12219</v>
      </c>
      <c r="C5738" s="189" t="s">
        <v>358</v>
      </c>
      <c r="D5738" t="s">
        <v>332</v>
      </c>
      <c r="E5738" t="s">
        <v>333</v>
      </c>
      <c r="F5738" t="s">
        <v>150</v>
      </c>
      <c r="H5738" s="211"/>
      <c r="I5738" s="211"/>
      <c r="J5738" s="211"/>
      <c r="K5738" s="211"/>
      <c r="L5738" s="211"/>
      <c r="M5738" s="211"/>
      <c r="N5738" s="211"/>
      <c r="O5738" s="211"/>
      <c r="P5738" s="211"/>
    </row>
    <row r="5739" spans="1:16" x14ac:dyDescent="0.25">
      <c r="A5739" s="189" t="s">
        <v>12114</v>
      </c>
      <c r="B5739" s="189" t="s">
        <v>12220</v>
      </c>
      <c r="C5739" s="189" t="s">
        <v>358</v>
      </c>
      <c r="D5739" t="s">
        <v>332</v>
      </c>
      <c r="E5739" t="s">
        <v>333</v>
      </c>
      <c r="F5739" t="s">
        <v>150</v>
      </c>
      <c r="H5739" s="211"/>
      <c r="I5739" s="211"/>
      <c r="J5739" s="211"/>
      <c r="K5739" s="211"/>
      <c r="L5739" s="211"/>
      <c r="M5739" s="211"/>
      <c r="N5739" s="211"/>
      <c r="O5739" s="211"/>
      <c r="P5739" s="211"/>
    </row>
    <row r="5740" spans="1:16" x14ac:dyDescent="0.25">
      <c r="A5740" s="189" t="s">
        <v>12114</v>
      </c>
      <c r="B5740" s="189" t="s">
        <v>12221</v>
      </c>
      <c r="C5740" s="189" t="s">
        <v>358</v>
      </c>
      <c r="D5740" t="s">
        <v>296</v>
      </c>
      <c r="E5740" t="s">
        <v>297</v>
      </c>
      <c r="F5740" t="s">
        <v>360</v>
      </c>
      <c r="H5740" s="211"/>
      <c r="I5740" s="211"/>
      <c r="J5740" s="211"/>
      <c r="K5740" s="211"/>
      <c r="L5740" s="211"/>
      <c r="M5740" s="211"/>
      <c r="N5740" s="211"/>
      <c r="O5740" s="211"/>
      <c r="P5740" s="211"/>
    </row>
    <row r="5741" spans="1:16" x14ac:dyDescent="0.25">
      <c r="A5741" s="189" t="s">
        <v>12114</v>
      </c>
      <c r="B5741" s="189" t="s">
        <v>12222</v>
      </c>
      <c r="C5741" s="189" t="s">
        <v>358</v>
      </c>
      <c r="D5741" t="s">
        <v>296</v>
      </c>
      <c r="E5741" t="s">
        <v>297</v>
      </c>
      <c r="F5741" t="s">
        <v>360</v>
      </c>
      <c r="H5741" s="211"/>
      <c r="I5741" s="211"/>
      <c r="J5741" s="211"/>
      <c r="K5741" s="211"/>
      <c r="L5741" s="211"/>
      <c r="M5741" s="211"/>
      <c r="N5741" s="211"/>
      <c r="O5741" s="211"/>
      <c r="P5741" s="211"/>
    </row>
    <row r="5742" spans="1:16" x14ac:dyDescent="0.25">
      <c r="A5742" s="189" t="s">
        <v>12114</v>
      </c>
      <c r="B5742" s="189" t="s">
        <v>12223</v>
      </c>
      <c r="C5742" s="189" t="s">
        <v>358</v>
      </c>
      <c r="D5742" t="s">
        <v>332</v>
      </c>
      <c r="E5742" t="s">
        <v>333</v>
      </c>
      <c r="F5742" t="s">
        <v>150</v>
      </c>
      <c r="H5742" s="211"/>
      <c r="I5742" s="211"/>
      <c r="J5742" s="211"/>
      <c r="K5742" s="211"/>
      <c r="L5742" s="211"/>
      <c r="M5742" s="211"/>
      <c r="N5742" s="211"/>
      <c r="O5742" s="211"/>
      <c r="P5742" s="211"/>
    </row>
    <row r="5743" spans="1:16" x14ac:dyDescent="0.25">
      <c r="A5743" s="189" t="s">
        <v>12114</v>
      </c>
      <c r="B5743" s="189" t="s">
        <v>12224</v>
      </c>
      <c r="C5743" s="189" t="s">
        <v>358</v>
      </c>
      <c r="D5743" t="s">
        <v>301</v>
      </c>
      <c r="E5743" t="s">
        <v>344</v>
      </c>
      <c r="F5743" t="s">
        <v>360</v>
      </c>
      <c r="H5743" s="211"/>
      <c r="I5743" s="211"/>
      <c r="J5743" s="211"/>
      <c r="K5743" s="211"/>
      <c r="L5743" s="211"/>
      <c r="M5743" s="211"/>
      <c r="N5743" s="211"/>
      <c r="O5743" s="211"/>
      <c r="P5743" s="211"/>
    </row>
    <row r="5744" spans="1:16" x14ac:dyDescent="0.25">
      <c r="A5744" s="189" t="s">
        <v>12114</v>
      </c>
      <c r="B5744" s="189" t="s">
        <v>12225</v>
      </c>
      <c r="C5744" s="189" t="s">
        <v>358</v>
      </c>
      <c r="D5744" t="s">
        <v>332</v>
      </c>
      <c r="E5744" t="s">
        <v>333</v>
      </c>
      <c r="F5744" t="s">
        <v>150</v>
      </c>
      <c r="H5744" s="211"/>
      <c r="I5744" s="211"/>
      <c r="J5744" s="211"/>
      <c r="K5744" s="211"/>
      <c r="L5744" s="211"/>
      <c r="M5744" s="211"/>
      <c r="N5744" s="211"/>
      <c r="O5744" s="211"/>
      <c r="P5744" s="211"/>
    </row>
    <row r="5745" spans="1:16" x14ac:dyDescent="0.25">
      <c r="A5745" s="189" t="s">
        <v>12114</v>
      </c>
      <c r="B5745" s="189" t="s">
        <v>12226</v>
      </c>
      <c r="C5745" s="189" t="s">
        <v>358</v>
      </c>
      <c r="D5745" t="s">
        <v>332</v>
      </c>
      <c r="E5745" t="s">
        <v>333</v>
      </c>
      <c r="F5745" t="s">
        <v>150</v>
      </c>
      <c r="H5745" s="211"/>
      <c r="I5745" s="211"/>
      <c r="J5745" s="211"/>
      <c r="K5745" s="211"/>
      <c r="L5745" s="211"/>
      <c r="M5745" s="211"/>
      <c r="N5745" s="211"/>
      <c r="O5745" s="211"/>
      <c r="P5745" s="211"/>
    </row>
    <row r="5746" spans="1:16" x14ac:dyDescent="0.25">
      <c r="A5746" s="189" t="s">
        <v>12114</v>
      </c>
      <c r="B5746" s="189" t="s">
        <v>12227</v>
      </c>
      <c r="C5746" s="189" t="s">
        <v>358</v>
      </c>
      <c r="D5746" t="s">
        <v>332</v>
      </c>
      <c r="E5746" t="s">
        <v>333</v>
      </c>
      <c r="F5746" t="s">
        <v>150</v>
      </c>
      <c r="H5746" s="211"/>
      <c r="I5746" s="211"/>
      <c r="J5746" s="211"/>
      <c r="K5746" s="211"/>
      <c r="L5746" s="211"/>
      <c r="M5746" s="211"/>
      <c r="N5746" s="211"/>
      <c r="O5746" s="211"/>
      <c r="P5746" s="211"/>
    </row>
    <row r="5747" spans="1:16" x14ac:dyDescent="0.25">
      <c r="A5747" s="189" t="s">
        <v>12114</v>
      </c>
      <c r="B5747" s="189" t="s">
        <v>12228</v>
      </c>
      <c r="C5747" s="189" t="s">
        <v>358</v>
      </c>
      <c r="D5747" t="s">
        <v>301</v>
      </c>
      <c r="E5747" t="s">
        <v>344</v>
      </c>
      <c r="F5747" t="s">
        <v>360</v>
      </c>
      <c r="H5747" s="211"/>
      <c r="I5747" s="211"/>
      <c r="J5747" s="211"/>
      <c r="K5747" s="211"/>
      <c r="L5747" s="211"/>
      <c r="M5747" s="211"/>
      <c r="N5747" s="211"/>
      <c r="O5747" s="211"/>
      <c r="P5747" s="211"/>
    </row>
    <row r="5748" spans="1:16" x14ac:dyDescent="0.25">
      <c r="A5748" s="189" t="s">
        <v>12114</v>
      </c>
      <c r="B5748" s="189" t="s">
        <v>12229</v>
      </c>
      <c r="C5748" s="189" t="s">
        <v>358</v>
      </c>
      <c r="D5748" t="s">
        <v>328</v>
      </c>
      <c r="E5748" t="s">
        <v>329</v>
      </c>
      <c r="F5748" t="s">
        <v>150</v>
      </c>
      <c r="H5748" s="211"/>
      <c r="I5748" s="211"/>
      <c r="J5748" s="211"/>
      <c r="K5748" s="211"/>
      <c r="L5748" s="211"/>
      <c r="M5748" s="211"/>
      <c r="N5748" s="211"/>
      <c r="O5748" s="211"/>
      <c r="P5748" s="211"/>
    </row>
    <row r="5749" spans="1:16" x14ac:dyDescent="0.25">
      <c r="A5749" s="189" t="s">
        <v>12114</v>
      </c>
      <c r="B5749" s="189" t="s">
        <v>12230</v>
      </c>
      <c r="C5749" s="189" t="s">
        <v>358</v>
      </c>
      <c r="D5749" t="s">
        <v>332</v>
      </c>
      <c r="E5749" t="s">
        <v>333</v>
      </c>
      <c r="F5749" t="s">
        <v>150</v>
      </c>
      <c r="H5749" s="211"/>
      <c r="I5749" s="211"/>
      <c r="J5749" s="211"/>
      <c r="K5749" s="211"/>
      <c r="L5749" s="211"/>
      <c r="M5749" s="211"/>
      <c r="N5749" s="211"/>
      <c r="O5749" s="211"/>
      <c r="P5749" s="211"/>
    </row>
    <row r="5750" spans="1:16" x14ac:dyDescent="0.25">
      <c r="A5750" s="189" t="s">
        <v>12114</v>
      </c>
      <c r="B5750" s="189" t="s">
        <v>12231</v>
      </c>
      <c r="C5750" s="189" t="s">
        <v>358</v>
      </c>
      <c r="D5750" t="s">
        <v>328</v>
      </c>
      <c r="E5750" t="s">
        <v>329</v>
      </c>
      <c r="F5750" t="s">
        <v>150</v>
      </c>
      <c r="H5750" s="211"/>
      <c r="I5750" s="211"/>
      <c r="J5750" s="211"/>
      <c r="K5750" s="211"/>
      <c r="L5750" s="211"/>
      <c r="M5750" s="211"/>
      <c r="N5750" s="211"/>
      <c r="O5750" s="211"/>
      <c r="P5750" s="211"/>
    </row>
    <row r="5751" spans="1:16" x14ac:dyDescent="0.25">
      <c r="A5751" s="189" t="s">
        <v>12114</v>
      </c>
      <c r="B5751" s="189" t="s">
        <v>12232</v>
      </c>
      <c r="C5751" s="189" t="s">
        <v>358</v>
      </c>
      <c r="D5751" t="s">
        <v>328</v>
      </c>
      <c r="E5751" t="s">
        <v>329</v>
      </c>
      <c r="F5751" t="s">
        <v>150</v>
      </c>
      <c r="H5751" s="211"/>
      <c r="I5751" s="211"/>
      <c r="J5751" s="211"/>
      <c r="K5751" s="211"/>
      <c r="L5751" s="211"/>
      <c r="M5751" s="211"/>
      <c r="N5751" s="211"/>
      <c r="O5751" s="211"/>
      <c r="P5751" s="211"/>
    </row>
    <row r="5752" spans="1:16" x14ac:dyDescent="0.25">
      <c r="A5752" s="189" t="s">
        <v>12114</v>
      </c>
      <c r="B5752" s="189" t="s">
        <v>12233</v>
      </c>
      <c r="C5752" s="189" t="s">
        <v>358</v>
      </c>
      <c r="D5752" t="s">
        <v>326</v>
      </c>
      <c r="E5752" t="s">
        <v>327</v>
      </c>
      <c r="F5752" t="s">
        <v>150</v>
      </c>
      <c r="H5752" s="211"/>
      <c r="I5752" s="211"/>
      <c r="J5752" s="211"/>
      <c r="K5752" s="211"/>
      <c r="L5752" s="211"/>
      <c r="M5752" s="211"/>
      <c r="N5752" s="211"/>
      <c r="O5752" s="211"/>
      <c r="P5752" s="211"/>
    </row>
    <row r="5753" spans="1:16" x14ac:dyDescent="0.25">
      <c r="A5753" s="189" t="s">
        <v>12114</v>
      </c>
      <c r="B5753" s="189" t="s">
        <v>12234</v>
      </c>
      <c r="C5753" s="189" t="s">
        <v>358</v>
      </c>
      <c r="D5753" t="s">
        <v>332</v>
      </c>
      <c r="E5753" t="s">
        <v>333</v>
      </c>
      <c r="F5753" t="s">
        <v>150</v>
      </c>
      <c r="H5753" s="211"/>
      <c r="I5753" s="211"/>
      <c r="J5753" s="211"/>
      <c r="K5753" s="211"/>
      <c r="L5753" s="211"/>
      <c r="M5753" s="211"/>
      <c r="N5753" s="211"/>
      <c r="O5753" s="211"/>
      <c r="P5753" s="211"/>
    </row>
    <row r="5754" spans="1:16" x14ac:dyDescent="0.25">
      <c r="A5754" s="189" t="s">
        <v>12114</v>
      </c>
      <c r="B5754" s="189" t="s">
        <v>12235</v>
      </c>
      <c r="C5754" s="189" t="s">
        <v>358</v>
      </c>
      <c r="D5754" t="s">
        <v>326</v>
      </c>
      <c r="E5754" t="s">
        <v>327</v>
      </c>
      <c r="F5754" t="s">
        <v>150</v>
      </c>
      <c r="H5754" s="211"/>
      <c r="I5754" s="211"/>
      <c r="J5754" s="211"/>
      <c r="K5754" s="211"/>
      <c r="L5754" s="211"/>
      <c r="M5754" s="211"/>
      <c r="N5754" s="211"/>
      <c r="O5754" s="211"/>
      <c r="P5754" s="211"/>
    </row>
    <row r="5755" spans="1:16" x14ac:dyDescent="0.25">
      <c r="A5755" s="189" t="s">
        <v>12114</v>
      </c>
      <c r="B5755" s="189" t="s">
        <v>12236</v>
      </c>
      <c r="C5755" s="189" t="s">
        <v>358</v>
      </c>
      <c r="D5755" t="s">
        <v>451</v>
      </c>
      <c r="E5755" t="s">
        <v>452</v>
      </c>
      <c r="F5755" t="s">
        <v>118</v>
      </c>
      <c r="H5755" s="211"/>
      <c r="I5755" s="211"/>
      <c r="J5755" s="211"/>
      <c r="K5755" s="211"/>
      <c r="L5755" s="211"/>
      <c r="M5755" s="211"/>
      <c r="N5755" s="211"/>
      <c r="O5755" s="211"/>
      <c r="P5755" s="211"/>
    </row>
    <row r="5756" spans="1:16" x14ac:dyDescent="0.25">
      <c r="A5756" s="189" t="s">
        <v>12114</v>
      </c>
      <c r="B5756" s="189" t="s">
        <v>12237</v>
      </c>
      <c r="C5756" s="189" t="s">
        <v>358</v>
      </c>
      <c r="D5756" t="s">
        <v>437</v>
      </c>
      <c r="E5756" t="s">
        <v>449</v>
      </c>
      <c r="F5756" t="s">
        <v>118</v>
      </c>
      <c r="H5756" s="211"/>
      <c r="I5756" s="211"/>
      <c r="J5756" s="211"/>
      <c r="K5756" s="211"/>
      <c r="L5756" s="211"/>
      <c r="M5756" s="211"/>
      <c r="N5756" s="211"/>
      <c r="O5756" s="211"/>
      <c r="P5756" s="211"/>
    </row>
    <row r="5757" spans="1:16" x14ac:dyDescent="0.25">
      <c r="A5757" s="189" t="s">
        <v>12114</v>
      </c>
      <c r="B5757" s="189" t="s">
        <v>12238</v>
      </c>
      <c r="C5757" s="189" t="s">
        <v>358</v>
      </c>
      <c r="D5757" t="s">
        <v>786</v>
      </c>
      <c r="E5757" t="s">
        <v>788</v>
      </c>
      <c r="F5757" t="s">
        <v>118</v>
      </c>
      <c r="H5757" s="211"/>
      <c r="I5757" s="211"/>
      <c r="J5757" s="211"/>
      <c r="K5757" s="211"/>
      <c r="L5757" s="211"/>
      <c r="M5757" s="211"/>
      <c r="N5757" s="211"/>
      <c r="O5757" s="211"/>
      <c r="P5757" s="211"/>
    </row>
    <row r="5758" spans="1:16" x14ac:dyDescent="0.25">
      <c r="A5758" s="189" t="s">
        <v>12114</v>
      </c>
      <c r="B5758" s="189" t="s">
        <v>12239</v>
      </c>
      <c r="C5758" s="189" t="s">
        <v>358</v>
      </c>
      <c r="D5758" t="s">
        <v>5880</v>
      </c>
      <c r="E5758" t="s">
        <v>5882</v>
      </c>
      <c r="F5758" t="s">
        <v>118</v>
      </c>
      <c r="H5758" s="211"/>
      <c r="I5758" s="211"/>
      <c r="J5758" s="211"/>
      <c r="K5758" s="211"/>
      <c r="L5758" s="211"/>
      <c r="M5758" s="211"/>
      <c r="N5758" s="211"/>
      <c r="O5758" s="211"/>
      <c r="P5758" s="211"/>
    </row>
    <row r="5759" spans="1:16" x14ac:dyDescent="0.25">
      <c r="A5759" s="189" t="s">
        <v>12114</v>
      </c>
      <c r="B5759" s="189" t="s">
        <v>12240</v>
      </c>
      <c r="C5759" s="189" t="s">
        <v>358</v>
      </c>
      <c r="D5759" t="s">
        <v>5860</v>
      </c>
      <c r="E5759" t="s">
        <v>5862</v>
      </c>
      <c r="F5759" t="s">
        <v>118</v>
      </c>
      <c r="H5759" s="211"/>
      <c r="I5759" s="211"/>
      <c r="J5759" s="211"/>
      <c r="K5759" s="211"/>
      <c r="L5759" s="211"/>
      <c r="M5759" s="211"/>
      <c r="N5759" s="211"/>
      <c r="O5759" s="211"/>
      <c r="P5759" s="211"/>
    </row>
    <row r="5760" spans="1:16" x14ac:dyDescent="0.25">
      <c r="A5760" s="189" t="s">
        <v>12114</v>
      </c>
      <c r="B5760" s="189" t="s">
        <v>12241</v>
      </c>
      <c r="C5760" s="189" t="s">
        <v>358</v>
      </c>
      <c r="D5760" t="s">
        <v>417</v>
      </c>
      <c r="E5760" t="s">
        <v>418</v>
      </c>
      <c r="F5760" t="s">
        <v>118</v>
      </c>
      <c r="H5760" s="211"/>
      <c r="I5760" s="211"/>
      <c r="J5760" s="211"/>
      <c r="K5760" s="211"/>
      <c r="L5760" s="211"/>
      <c r="M5760" s="211"/>
      <c r="N5760" s="211"/>
      <c r="O5760" s="211"/>
      <c r="P5760" s="211"/>
    </row>
    <row r="5761" spans="1:16" x14ac:dyDescent="0.25">
      <c r="A5761" s="189" t="s">
        <v>12114</v>
      </c>
      <c r="B5761" s="189" t="s">
        <v>12242</v>
      </c>
      <c r="C5761" s="189" t="s">
        <v>358</v>
      </c>
      <c r="D5761" t="s">
        <v>437</v>
      </c>
      <c r="E5761" t="s">
        <v>449</v>
      </c>
      <c r="F5761" t="s">
        <v>118</v>
      </c>
      <c r="H5761" s="211"/>
      <c r="I5761" s="211"/>
      <c r="J5761" s="211"/>
      <c r="K5761" s="211"/>
      <c r="L5761" s="211"/>
      <c r="M5761" s="211"/>
      <c r="N5761" s="211"/>
      <c r="O5761" s="211"/>
      <c r="P5761" s="211"/>
    </row>
    <row r="5762" spans="1:16" x14ac:dyDescent="0.25">
      <c r="A5762" s="189" t="s">
        <v>12114</v>
      </c>
      <c r="B5762" s="189" t="s">
        <v>12243</v>
      </c>
      <c r="C5762" s="189" t="s">
        <v>358</v>
      </c>
      <c r="D5762" t="s">
        <v>406</v>
      </c>
      <c r="E5762" t="s">
        <v>436</v>
      </c>
      <c r="F5762" t="s">
        <v>118</v>
      </c>
      <c r="H5762" s="211"/>
      <c r="I5762" s="211"/>
      <c r="J5762" s="211"/>
      <c r="K5762" s="211"/>
      <c r="L5762" s="211"/>
      <c r="M5762" s="211"/>
      <c r="N5762" s="211"/>
      <c r="O5762" s="211"/>
      <c r="P5762" s="211"/>
    </row>
    <row r="5763" spans="1:16" x14ac:dyDescent="0.25">
      <c r="A5763" s="189" t="s">
        <v>12114</v>
      </c>
      <c r="B5763" s="189" t="s">
        <v>12244</v>
      </c>
      <c r="C5763" s="189" t="s">
        <v>358</v>
      </c>
      <c r="D5763" t="s">
        <v>400</v>
      </c>
      <c r="E5763" t="s">
        <v>401</v>
      </c>
      <c r="F5763" t="s">
        <v>118</v>
      </c>
      <c r="H5763" s="211"/>
      <c r="I5763" s="211"/>
      <c r="J5763" s="211"/>
      <c r="K5763" s="211"/>
      <c r="L5763" s="211"/>
      <c r="M5763" s="211"/>
      <c r="N5763" s="211"/>
      <c r="O5763" s="211"/>
      <c r="P5763" s="211"/>
    </row>
    <row r="5764" spans="1:16" x14ac:dyDescent="0.25">
      <c r="A5764" s="189" t="s">
        <v>12114</v>
      </c>
      <c r="B5764" s="189" t="s">
        <v>12245</v>
      </c>
      <c r="C5764" s="189" t="s">
        <v>358</v>
      </c>
      <c r="D5764" t="s">
        <v>400</v>
      </c>
      <c r="E5764" t="s">
        <v>401</v>
      </c>
      <c r="F5764" t="s">
        <v>118</v>
      </c>
      <c r="H5764" s="211"/>
      <c r="I5764" s="211"/>
      <c r="J5764" s="211"/>
      <c r="K5764" s="211"/>
      <c r="L5764" s="211"/>
      <c r="M5764" s="211"/>
      <c r="N5764" s="211"/>
      <c r="O5764" s="211"/>
      <c r="P5764" s="211"/>
    </row>
    <row r="5765" spans="1:16" x14ac:dyDescent="0.25">
      <c r="A5765" s="189" t="s">
        <v>12114</v>
      </c>
      <c r="B5765" s="189" t="s">
        <v>12246</v>
      </c>
      <c r="C5765" s="189" t="s">
        <v>358</v>
      </c>
      <c r="D5765" t="s">
        <v>437</v>
      </c>
      <c r="E5765" t="s">
        <v>449</v>
      </c>
      <c r="F5765" t="s">
        <v>118</v>
      </c>
      <c r="H5765" s="211"/>
      <c r="I5765" s="211"/>
      <c r="J5765" s="211"/>
      <c r="K5765" s="211"/>
      <c r="L5765" s="211"/>
      <c r="M5765" s="211"/>
      <c r="N5765" s="211"/>
      <c r="O5765" s="211"/>
      <c r="P5765" s="211"/>
    </row>
    <row r="5766" spans="1:16" x14ac:dyDescent="0.25">
      <c r="A5766" s="189" t="s">
        <v>12114</v>
      </c>
      <c r="B5766" s="189" t="s">
        <v>12247</v>
      </c>
      <c r="C5766" s="189" t="s">
        <v>358</v>
      </c>
      <c r="D5766" t="s">
        <v>441</v>
      </c>
      <c r="E5766" t="s">
        <v>442</v>
      </c>
      <c r="F5766" t="s">
        <v>118</v>
      </c>
      <c r="H5766" s="211"/>
      <c r="I5766" s="211"/>
      <c r="J5766" s="211"/>
      <c r="K5766" s="211"/>
      <c r="L5766" s="211"/>
      <c r="M5766" s="211"/>
      <c r="N5766" s="211"/>
      <c r="O5766" s="211"/>
      <c r="P5766" s="211"/>
    </row>
    <row r="5767" spans="1:16" x14ac:dyDescent="0.25">
      <c r="A5767" s="189" t="s">
        <v>12114</v>
      </c>
      <c r="B5767" s="189" t="s">
        <v>12248</v>
      </c>
      <c r="C5767" s="189" t="s">
        <v>358</v>
      </c>
      <c r="D5767" t="s">
        <v>391</v>
      </c>
      <c r="E5767" t="s">
        <v>392</v>
      </c>
      <c r="F5767" t="s">
        <v>118</v>
      </c>
      <c r="H5767" s="211"/>
      <c r="I5767" s="211"/>
      <c r="J5767" s="211"/>
      <c r="K5767" s="211"/>
      <c r="L5767" s="211"/>
      <c r="M5767" s="211"/>
      <c r="N5767" s="211"/>
      <c r="O5767" s="211"/>
      <c r="P5767" s="211"/>
    </row>
    <row r="5768" spans="1:16" x14ac:dyDescent="0.25">
      <c r="A5768" s="189" t="s">
        <v>12114</v>
      </c>
      <c r="B5768" s="189" t="s">
        <v>12249</v>
      </c>
      <c r="C5768" s="189" t="s">
        <v>358</v>
      </c>
      <c r="D5768" t="s">
        <v>402</v>
      </c>
      <c r="E5768" t="s">
        <v>403</v>
      </c>
      <c r="F5768" t="s">
        <v>118</v>
      </c>
      <c r="H5768" s="211"/>
      <c r="I5768" s="211"/>
      <c r="J5768" s="211"/>
      <c r="K5768" s="211"/>
      <c r="L5768" s="211"/>
      <c r="M5768" s="211"/>
      <c r="N5768" s="211"/>
      <c r="O5768" s="211"/>
      <c r="P5768" s="211"/>
    </row>
    <row r="5769" spans="1:16" x14ac:dyDescent="0.25">
      <c r="A5769" s="189" t="s">
        <v>12114</v>
      </c>
      <c r="B5769" s="189" t="s">
        <v>12250</v>
      </c>
      <c r="C5769" s="189" t="s">
        <v>358</v>
      </c>
      <c r="D5769" t="s">
        <v>389</v>
      </c>
      <c r="E5769" t="s">
        <v>390</v>
      </c>
      <c r="F5769" t="s">
        <v>118</v>
      </c>
      <c r="H5769" s="211"/>
      <c r="I5769" s="211"/>
      <c r="J5769" s="211"/>
      <c r="K5769" s="211"/>
      <c r="L5769" s="211"/>
      <c r="M5769" s="211"/>
      <c r="N5769" s="211"/>
      <c r="O5769" s="211"/>
      <c r="P5769" s="211"/>
    </row>
    <row r="5770" spans="1:16" x14ac:dyDescent="0.25">
      <c r="A5770" s="189" t="s">
        <v>12114</v>
      </c>
      <c r="B5770" s="189" t="s">
        <v>12251</v>
      </c>
      <c r="C5770" s="189" t="s">
        <v>358</v>
      </c>
      <c r="D5770" t="s">
        <v>396</v>
      </c>
      <c r="E5770" t="s">
        <v>397</v>
      </c>
      <c r="F5770" t="s">
        <v>118</v>
      </c>
      <c r="H5770" s="211"/>
      <c r="I5770" s="211"/>
      <c r="J5770" s="211"/>
      <c r="K5770" s="211"/>
      <c r="L5770" s="211"/>
      <c r="M5770" s="211"/>
      <c r="N5770" s="211"/>
      <c r="O5770" s="211"/>
      <c r="P5770" s="211"/>
    </row>
    <row r="5771" spans="1:16" x14ac:dyDescent="0.25">
      <c r="A5771" s="189" t="s">
        <v>12114</v>
      </c>
      <c r="B5771" s="189" t="s">
        <v>12252</v>
      </c>
      <c r="C5771" s="189" t="s">
        <v>358</v>
      </c>
      <c r="D5771" t="s">
        <v>398</v>
      </c>
      <c r="E5771" t="s">
        <v>399</v>
      </c>
      <c r="F5771" t="s">
        <v>118</v>
      </c>
      <c r="H5771" s="211"/>
      <c r="I5771" s="211"/>
      <c r="J5771" s="211"/>
      <c r="K5771" s="211"/>
      <c r="L5771" s="211"/>
      <c r="M5771" s="211"/>
      <c r="N5771" s="211"/>
      <c r="O5771" s="211"/>
      <c r="P5771" s="211"/>
    </row>
    <row r="5772" spans="1:16" x14ac:dyDescent="0.25">
      <c r="A5772" s="189" t="s">
        <v>12114</v>
      </c>
      <c r="B5772" s="189" t="s">
        <v>12253</v>
      </c>
      <c r="C5772" s="189" t="s">
        <v>358</v>
      </c>
      <c r="D5772" t="s">
        <v>437</v>
      </c>
      <c r="E5772" t="s">
        <v>449</v>
      </c>
      <c r="F5772" t="s">
        <v>118</v>
      </c>
      <c r="H5772" s="211"/>
      <c r="I5772" s="211"/>
      <c r="J5772" s="211"/>
      <c r="K5772" s="211"/>
      <c r="L5772" s="211"/>
      <c r="M5772" s="211"/>
      <c r="N5772" s="211"/>
      <c r="O5772" s="211"/>
      <c r="P5772" s="211"/>
    </row>
    <row r="5773" spans="1:16" x14ac:dyDescent="0.25">
      <c r="A5773" s="189" t="s">
        <v>12114</v>
      </c>
      <c r="B5773" s="189" t="s">
        <v>12254</v>
      </c>
      <c r="C5773" s="189" t="s">
        <v>358</v>
      </c>
      <c r="D5773" t="s">
        <v>400</v>
      </c>
      <c r="E5773" t="s">
        <v>401</v>
      </c>
      <c r="F5773" t="s">
        <v>118</v>
      </c>
      <c r="H5773" s="211"/>
      <c r="I5773" s="211"/>
      <c r="J5773" s="211"/>
      <c r="K5773" s="211"/>
      <c r="L5773" s="211"/>
      <c r="M5773" s="211"/>
      <c r="N5773" s="211"/>
      <c r="O5773" s="211"/>
      <c r="P5773" s="211"/>
    </row>
    <row r="5774" spans="1:16" x14ac:dyDescent="0.25">
      <c r="A5774" s="189" t="s">
        <v>12255</v>
      </c>
      <c r="B5774" s="189" t="s">
        <v>12256</v>
      </c>
      <c r="C5774" s="189" t="s">
        <v>358</v>
      </c>
      <c r="D5774" t="s">
        <v>376</v>
      </c>
      <c r="E5774" t="s">
        <v>377</v>
      </c>
      <c r="F5774" t="s">
        <v>118</v>
      </c>
      <c r="H5774" s="211"/>
      <c r="I5774" s="211"/>
      <c r="J5774" s="211"/>
      <c r="K5774" s="211"/>
      <c r="L5774" s="211"/>
      <c r="M5774" s="211"/>
      <c r="N5774" s="211"/>
      <c r="O5774" s="211"/>
      <c r="P5774" s="211"/>
    </row>
    <row r="5775" spans="1:16" x14ac:dyDescent="0.25">
      <c r="A5775" s="189" t="s">
        <v>12255</v>
      </c>
      <c r="B5775" s="189" t="s">
        <v>12257</v>
      </c>
      <c r="C5775" s="189" t="s">
        <v>358</v>
      </c>
      <c r="D5775" t="s">
        <v>376</v>
      </c>
      <c r="E5775" t="s">
        <v>377</v>
      </c>
      <c r="F5775" t="s">
        <v>118</v>
      </c>
      <c r="H5775" s="211"/>
      <c r="I5775" s="211"/>
      <c r="J5775" s="211"/>
      <c r="K5775" s="211"/>
      <c r="L5775" s="211"/>
      <c r="M5775" s="211"/>
      <c r="N5775" s="211"/>
      <c r="O5775" s="211"/>
      <c r="P5775" s="211"/>
    </row>
    <row r="5776" spans="1:16" x14ac:dyDescent="0.25">
      <c r="A5776" s="189" t="s">
        <v>12255</v>
      </c>
      <c r="B5776" s="189" t="s">
        <v>12258</v>
      </c>
      <c r="C5776" s="189" t="s">
        <v>358</v>
      </c>
      <c r="D5776" t="s">
        <v>378</v>
      </c>
      <c r="E5776" t="s">
        <v>379</v>
      </c>
      <c r="F5776" t="s">
        <v>118</v>
      </c>
      <c r="H5776" s="211"/>
      <c r="I5776" s="211"/>
      <c r="J5776" s="211"/>
      <c r="K5776" s="211"/>
      <c r="L5776" s="211"/>
      <c r="M5776" s="211"/>
      <c r="N5776" s="211"/>
      <c r="O5776" s="211"/>
      <c r="P5776" s="211"/>
    </row>
    <row r="5777" spans="1:16" x14ac:dyDescent="0.25">
      <c r="A5777" s="189" t="s">
        <v>12255</v>
      </c>
      <c r="B5777" s="189" t="s">
        <v>12259</v>
      </c>
      <c r="C5777" s="189" t="s">
        <v>358</v>
      </c>
      <c r="D5777" t="s">
        <v>378</v>
      </c>
      <c r="E5777" t="s">
        <v>379</v>
      </c>
      <c r="F5777" t="s">
        <v>118</v>
      </c>
      <c r="H5777" s="211"/>
      <c r="I5777" s="211"/>
      <c r="J5777" s="211"/>
      <c r="K5777" s="211"/>
      <c r="L5777" s="211"/>
      <c r="M5777" s="211"/>
      <c r="N5777" s="211"/>
      <c r="O5777" s="211"/>
      <c r="P5777" s="211"/>
    </row>
    <row r="5778" spans="1:16" x14ac:dyDescent="0.25">
      <c r="A5778" s="189" t="s">
        <v>12255</v>
      </c>
      <c r="B5778" s="189" t="s">
        <v>12260</v>
      </c>
      <c r="C5778" s="189" t="s">
        <v>358</v>
      </c>
      <c r="D5778" t="s">
        <v>376</v>
      </c>
      <c r="E5778" t="s">
        <v>377</v>
      </c>
      <c r="F5778" t="s">
        <v>118</v>
      </c>
      <c r="H5778" s="211"/>
      <c r="I5778" s="211"/>
      <c r="J5778" s="211"/>
      <c r="K5778" s="211"/>
      <c r="L5778" s="211"/>
      <c r="M5778" s="211"/>
      <c r="N5778" s="211"/>
      <c r="O5778" s="211"/>
      <c r="P5778" s="211"/>
    </row>
    <row r="5779" spans="1:16" x14ac:dyDescent="0.25">
      <c r="A5779" s="189" t="s">
        <v>12255</v>
      </c>
      <c r="B5779" s="189" t="s">
        <v>12261</v>
      </c>
      <c r="C5779" s="189" t="s">
        <v>358</v>
      </c>
      <c r="D5779" t="s">
        <v>376</v>
      </c>
      <c r="E5779" t="s">
        <v>377</v>
      </c>
      <c r="F5779" t="s">
        <v>118</v>
      </c>
      <c r="H5779" s="211"/>
      <c r="I5779" s="211"/>
      <c r="J5779" s="211"/>
      <c r="K5779" s="211"/>
      <c r="L5779" s="211"/>
      <c r="M5779" s="211"/>
      <c r="N5779" s="211"/>
      <c r="O5779" s="211"/>
      <c r="P5779" s="211"/>
    </row>
    <row r="5780" spans="1:16" x14ac:dyDescent="0.25">
      <c r="A5780" s="189" t="s">
        <v>12255</v>
      </c>
      <c r="B5780" s="189" t="s">
        <v>12262</v>
      </c>
      <c r="C5780" s="189" t="s">
        <v>358</v>
      </c>
      <c r="D5780" t="s">
        <v>376</v>
      </c>
      <c r="E5780" t="s">
        <v>377</v>
      </c>
      <c r="F5780" t="s">
        <v>118</v>
      </c>
      <c r="H5780" s="211"/>
      <c r="I5780" s="211"/>
      <c r="J5780" s="211"/>
      <c r="K5780" s="211"/>
      <c r="L5780" s="211"/>
      <c r="M5780" s="211"/>
      <c r="N5780" s="211"/>
      <c r="O5780" s="211"/>
      <c r="P5780" s="211"/>
    </row>
    <row r="5781" spans="1:16" x14ac:dyDescent="0.25">
      <c r="A5781" s="189" t="s">
        <v>12255</v>
      </c>
      <c r="B5781" s="189" t="s">
        <v>12263</v>
      </c>
      <c r="C5781" s="189" t="s">
        <v>358</v>
      </c>
      <c r="D5781" t="s">
        <v>376</v>
      </c>
      <c r="E5781" t="s">
        <v>377</v>
      </c>
      <c r="F5781" t="s">
        <v>118</v>
      </c>
      <c r="H5781" s="211"/>
      <c r="I5781" s="211"/>
      <c r="J5781" s="211"/>
      <c r="K5781" s="211"/>
      <c r="L5781" s="211"/>
      <c r="M5781" s="211"/>
      <c r="N5781" s="211"/>
      <c r="O5781" s="211"/>
      <c r="P5781" s="211"/>
    </row>
    <row r="5782" spans="1:16" x14ac:dyDescent="0.25">
      <c r="A5782" s="189" t="s">
        <v>12255</v>
      </c>
      <c r="B5782" s="189" t="s">
        <v>12264</v>
      </c>
      <c r="C5782" s="189" t="s">
        <v>358</v>
      </c>
      <c r="D5782" t="s">
        <v>376</v>
      </c>
      <c r="E5782" t="s">
        <v>377</v>
      </c>
      <c r="F5782" t="s">
        <v>118</v>
      </c>
      <c r="H5782" s="211"/>
      <c r="I5782" s="211"/>
      <c r="J5782" s="211"/>
      <c r="K5782" s="211"/>
      <c r="L5782" s="211"/>
      <c r="M5782" s="211"/>
      <c r="N5782" s="211"/>
      <c r="O5782" s="211"/>
      <c r="P5782" s="211"/>
    </row>
    <row r="5783" spans="1:16" x14ac:dyDescent="0.25">
      <c r="A5783" s="189" t="s">
        <v>12255</v>
      </c>
      <c r="B5783" s="189" t="s">
        <v>12265</v>
      </c>
      <c r="C5783" s="189" t="s">
        <v>358</v>
      </c>
      <c r="D5783" t="s">
        <v>376</v>
      </c>
      <c r="E5783" t="s">
        <v>377</v>
      </c>
      <c r="F5783" t="s">
        <v>118</v>
      </c>
      <c r="H5783" s="211"/>
      <c r="I5783" s="211"/>
      <c r="J5783" s="211"/>
      <c r="K5783" s="211"/>
      <c r="L5783" s="211"/>
      <c r="M5783" s="211"/>
      <c r="N5783" s="211"/>
      <c r="O5783" s="211"/>
      <c r="P5783" s="211"/>
    </row>
    <row r="5784" spans="1:16" x14ac:dyDescent="0.25">
      <c r="A5784" s="189" t="s">
        <v>12255</v>
      </c>
      <c r="B5784" s="189" t="s">
        <v>12266</v>
      </c>
      <c r="C5784" s="189" t="s">
        <v>358</v>
      </c>
      <c r="D5784" t="s">
        <v>376</v>
      </c>
      <c r="E5784" t="s">
        <v>377</v>
      </c>
      <c r="F5784" t="s">
        <v>118</v>
      </c>
      <c r="H5784" s="211"/>
      <c r="I5784" s="211"/>
      <c r="J5784" s="211"/>
      <c r="K5784" s="211"/>
      <c r="L5784" s="211"/>
      <c r="M5784" s="211"/>
      <c r="N5784" s="211"/>
      <c r="O5784" s="211"/>
      <c r="P5784" s="211"/>
    </row>
    <row r="5785" spans="1:16" x14ac:dyDescent="0.25">
      <c r="A5785" s="189" t="s">
        <v>12255</v>
      </c>
      <c r="B5785" s="189" t="s">
        <v>12267</v>
      </c>
      <c r="C5785" s="189" t="s">
        <v>358</v>
      </c>
      <c r="D5785" t="s">
        <v>376</v>
      </c>
      <c r="E5785" t="s">
        <v>377</v>
      </c>
      <c r="F5785" t="s">
        <v>118</v>
      </c>
      <c r="H5785" s="211"/>
      <c r="I5785" s="211"/>
      <c r="J5785" s="211"/>
      <c r="K5785" s="211"/>
      <c r="L5785" s="211"/>
      <c r="M5785" s="211"/>
      <c r="N5785" s="211"/>
      <c r="O5785" s="211"/>
      <c r="P5785" s="211"/>
    </row>
    <row r="5786" spans="1:16" x14ac:dyDescent="0.25">
      <c r="A5786" s="189" t="s">
        <v>12255</v>
      </c>
      <c r="B5786" s="189" t="s">
        <v>12268</v>
      </c>
      <c r="C5786" s="189" t="s">
        <v>358</v>
      </c>
      <c r="D5786" t="s">
        <v>378</v>
      </c>
      <c r="E5786" t="s">
        <v>379</v>
      </c>
      <c r="F5786" t="s">
        <v>118</v>
      </c>
      <c r="H5786" s="211"/>
      <c r="I5786" s="211"/>
      <c r="J5786" s="211"/>
      <c r="K5786" s="211"/>
      <c r="L5786" s="211"/>
      <c r="M5786" s="211"/>
      <c r="N5786" s="211"/>
      <c r="O5786" s="211"/>
      <c r="P5786" s="211"/>
    </row>
    <row r="5787" spans="1:16" x14ac:dyDescent="0.25">
      <c r="A5787" s="189" t="s">
        <v>12255</v>
      </c>
      <c r="B5787" s="189" t="s">
        <v>12269</v>
      </c>
      <c r="C5787" s="189" t="s">
        <v>358</v>
      </c>
      <c r="D5787" t="s">
        <v>376</v>
      </c>
      <c r="E5787" t="s">
        <v>377</v>
      </c>
      <c r="F5787" t="s">
        <v>118</v>
      </c>
      <c r="H5787" s="211"/>
      <c r="I5787" s="211"/>
      <c r="J5787" s="211"/>
      <c r="K5787" s="211"/>
      <c r="L5787" s="211"/>
      <c r="M5787" s="211"/>
      <c r="N5787" s="211"/>
      <c r="O5787" s="211"/>
      <c r="P5787" s="211"/>
    </row>
    <row r="5788" spans="1:16" x14ac:dyDescent="0.25">
      <c r="A5788" s="189" t="s">
        <v>12255</v>
      </c>
      <c r="B5788" s="189" t="s">
        <v>12270</v>
      </c>
      <c r="C5788" s="189" t="s">
        <v>358</v>
      </c>
      <c r="D5788" t="s">
        <v>376</v>
      </c>
      <c r="E5788" t="s">
        <v>377</v>
      </c>
      <c r="F5788" t="s">
        <v>118</v>
      </c>
      <c r="H5788" s="211"/>
      <c r="I5788" s="211"/>
      <c r="J5788" s="211"/>
      <c r="K5788" s="211"/>
      <c r="L5788" s="211"/>
      <c r="M5788" s="211"/>
      <c r="N5788" s="211"/>
      <c r="O5788" s="211"/>
      <c r="P5788" s="211"/>
    </row>
    <row r="5789" spans="1:16" x14ac:dyDescent="0.25">
      <c r="A5789" s="189" t="s">
        <v>12255</v>
      </c>
      <c r="B5789" s="189" t="s">
        <v>12271</v>
      </c>
      <c r="C5789" s="189" t="s">
        <v>358</v>
      </c>
      <c r="D5789" t="s">
        <v>376</v>
      </c>
      <c r="E5789" t="s">
        <v>377</v>
      </c>
      <c r="F5789" t="s">
        <v>118</v>
      </c>
      <c r="H5789" s="211"/>
      <c r="I5789" s="211"/>
      <c r="J5789" s="211"/>
      <c r="K5789" s="211"/>
      <c r="L5789" s="211"/>
      <c r="M5789" s="211"/>
      <c r="N5789" s="211"/>
      <c r="O5789" s="211"/>
      <c r="P5789" s="211"/>
    </row>
    <row r="5790" spans="1:16" x14ac:dyDescent="0.25">
      <c r="A5790" s="189" t="s">
        <v>12255</v>
      </c>
      <c r="B5790" s="189" t="s">
        <v>12272</v>
      </c>
      <c r="C5790" s="189" t="s">
        <v>358</v>
      </c>
      <c r="D5790" t="s">
        <v>376</v>
      </c>
      <c r="E5790" t="s">
        <v>377</v>
      </c>
      <c r="F5790" t="s">
        <v>118</v>
      </c>
      <c r="H5790" s="211"/>
      <c r="I5790" s="211"/>
      <c r="J5790" s="211"/>
      <c r="K5790" s="211"/>
      <c r="L5790" s="211"/>
      <c r="M5790" s="211"/>
      <c r="N5790" s="211"/>
      <c r="O5790" s="211"/>
      <c r="P5790" s="211"/>
    </row>
    <row r="5791" spans="1:16" x14ac:dyDescent="0.25">
      <c r="A5791" s="189" t="s">
        <v>12255</v>
      </c>
      <c r="B5791" s="189" t="s">
        <v>12273</v>
      </c>
      <c r="C5791" s="189" t="s">
        <v>358</v>
      </c>
      <c r="D5791" t="s">
        <v>376</v>
      </c>
      <c r="E5791" t="s">
        <v>377</v>
      </c>
      <c r="F5791" t="s">
        <v>118</v>
      </c>
      <c r="H5791" s="211"/>
      <c r="I5791" s="211"/>
      <c r="J5791" s="211"/>
      <c r="K5791" s="211"/>
      <c r="L5791" s="211"/>
      <c r="M5791" s="211"/>
      <c r="N5791" s="211"/>
      <c r="O5791" s="211"/>
      <c r="P5791" s="211"/>
    </row>
    <row r="5792" spans="1:16" x14ac:dyDescent="0.25">
      <c r="A5792" s="189" t="s">
        <v>12255</v>
      </c>
      <c r="B5792" s="189" t="s">
        <v>12274</v>
      </c>
      <c r="C5792" s="189" t="s">
        <v>358</v>
      </c>
      <c r="D5792" t="s">
        <v>376</v>
      </c>
      <c r="E5792" t="s">
        <v>377</v>
      </c>
      <c r="F5792" t="s">
        <v>118</v>
      </c>
      <c r="H5792" s="211"/>
      <c r="I5792" s="211"/>
      <c r="J5792" s="211"/>
      <c r="K5792" s="211"/>
      <c r="L5792" s="211"/>
      <c r="M5792" s="211"/>
      <c r="N5792" s="211"/>
      <c r="O5792" s="211"/>
      <c r="P5792" s="211"/>
    </row>
    <row r="5793" spans="1:16" x14ac:dyDescent="0.25">
      <c r="A5793" s="189" t="s">
        <v>12255</v>
      </c>
      <c r="B5793" s="189" t="s">
        <v>12275</v>
      </c>
      <c r="C5793" s="189" t="s">
        <v>358</v>
      </c>
      <c r="D5793" t="s">
        <v>378</v>
      </c>
      <c r="E5793" t="s">
        <v>379</v>
      </c>
      <c r="F5793" t="s">
        <v>118</v>
      </c>
      <c r="H5793" s="211"/>
      <c r="I5793" s="211"/>
      <c r="J5793" s="211"/>
      <c r="K5793" s="211"/>
      <c r="L5793" s="211"/>
      <c r="M5793" s="211"/>
      <c r="N5793" s="211"/>
      <c r="O5793" s="211"/>
      <c r="P5793" s="211"/>
    </row>
    <row r="5794" spans="1:16" x14ac:dyDescent="0.25">
      <c r="A5794" s="189" t="s">
        <v>12276</v>
      </c>
      <c r="B5794" s="189" t="s">
        <v>12277</v>
      </c>
      <c r="C5794" s="189" t="s">
        <v>358</v>
      </c>
      <c r="D5794" t="s">
        <v>6100</v>
      </c>
      <c r="E5794" t="s">
        <v>6101</v>
      </c>
      <c r="F5794" t="s">
        <v>150</v>
      </c>
      <c r="H5794" s="211"/>
      <c r="I5794" s="211"/>
      <c r="J5794" s="211"/>
      <c r="K5794" s="211"/>
      <c r="L5794" s="211"/>
      <c r="M5794" s="211"/>
      <c r="N5794" s="211"/>
      <c r="O5794" s="211"/>
      <c r="P5794" s="211"/>
    </row>
    <row r="5795" spans="1:16" x14ac:dyDescent="0.25">
      <c r="A5795" s="189" t="s">
        <v>12276</v>
      </c>
      <c r="B5795" s="189" t="s">
        <v>12278</v>
      </c>
      <c r="C5795" s="189" t="s">
        <v>358</v>
      </c>
      <c r="D5795" t="s">
        <v>328</v>
      </c>
      <c r="E5795" t="s">
        <v>329</v>
      </c>
      <c r="F5795" t="s">
        <v>150</v>
      </c>
      <c r="H5795" s="211"/>
      <c r="I5795" s="211"/>
      <c r="J5795" s="211"/>
      <c r="K5795" s="211"/>
      <c r="L5795" s="211"/>
      <c r="M5795" s="211"/>
      <c r="N5795" s="211"/>
      <c r="O5795" s="211"/>
      <c r="P5795" s="211"/>
    </row>
    <row r="5796" spans="1:16" x14ac:dyDescent="0.25">
      <c r="A5796" s="189" t="s">
        <v>12276</v>
      </c>
      <c r="B5796" s="189" t="s">
        <v>12279</v>
      </c>
      <c r="C5796" s="189" t="s">
        <v>358</v>
      </c>
      <c r="D5796" t="s">
        <v>294</v>
      </c>
      <c r="E5796" t="s">
        <v>298</v>
      </c>
      <c r="F5796" t="s">
        <v>150</v>
      </c>
      <c r="H5796" s="211"/>
      <c r="I5796" s="211"/>
      <c r="J5796" s="211"/>
      <c r="K5796" s="211"/>
      <c r="L5796" s="211"/>
      <c r="M5796" s="211"/>
      <c r="N5796" s="211"/>
      <c r="O5796" s="211"/>
      <c r="P5796" s="211"/>
    </row>
    <row r="5797" spans="1:16" x14ac:dyDescent="0.25">
      <c r="A5797" s="189" t="s">
        <v>12276</v>
      </c>
      <c r="B5797" s="189" t="s">
        <v>12280</v>
      </c>
      <c r="C5797" s="189" t="s">
        <v>358</v>
      </c>
      <c r="D5797" t="s">
        <v>294</v>
      </c>
      <c r="E5797" t="s">
        <v>298</v>
      </c>
      <c r="F5797" t="s">
        <v>150</v>
      </c>
      <c r="H5797" s="211"/>
      <c r="I5797" s="211"/>
      <c r="J5797" s="211"/>
      <c r="K5797" s="211"/>
      <c r="L5797" s="211"/>
      <c r="M5797" s="211"/>
      <c r="N5797" s="211"/>
      <c r="O5797" s="211"/>
      <c r="P5797" s="211"/>
    </row>
    <row r="5798" spans="1:16" x14ac:dyDescent="0.25">
      <c r="A5798" s="189" t="s">
        <v>12276</v>
      </c>
      <c r="B5798" s="189" t="s">
        <v>12281</v>
      </c>
      <c r="C5798" s="189" t="s">
        <v>358</v>
      </c>
      <c r="D5798" t="s">
        <v>328</v>
      </c>
      <c r="E5798" t="s">
        <v>329</v>
      </c>
      <c r="F5798" t="s">
        <v>150</v>
      </c>
      <c r="H5798" s="211"/>
      <c r="I5798" s="211"/>
      <c r="J5798" s="211"/>
      <c r="K5798" s="211"/>
      <c r="L5798" s="211"/>
      <c r="M5798" s="211"/>
      <c r="N5798" s="211"/>
      <c r="O5798" s="211"/>
      <c r="P5798" s="211"/>
    </row>
    <row r="5799" spans="1:16" x14ac:dyDescent="0.25">
      <c r="A5799" s="189" t="s">
        <v>12276</v>
      </c>
      <c r="B5799" s="189" t="s">
        <v>12282</v>
      </c>
      <c r="C5799" s="189" t="s">
        <v>358</v>
      </c>
      <c r="D5799" t="s">
        <v>328</v>
      </c>
      <c r="E5799" t="s">
        <v>329</v>
      </c>
      <c r="F5799" t="s">
        <v>150</v>
      </c>
      <c r="H5799" s="211"/>
      <c r="I5799" s="211"/>
      <c r="J5799" s="211"/>
      <c r="K5799" s="211"/>
      <c r="L5799" s="211"/>
      <c r="M5799" s="211"/>
      <c r="N5799" s="211"/>
      <c r="O5799" s="211"/>
      <c r="P5799" s="211"/>
    </row>
    <row r="5800" spans="1:16" x14ac:dyDescent="0.25">
      <c r="A5800" s="189" t="s">
        <v>12276</v>
      </c>
      <c r="B5800" s="189" t="s">
        <v>12283</v>
      </c>
      <c r="C5800" s="189" t="s">
        <v>358</v>
      </c>
      <c r="D5800" t="s">
        <v>328</v>
      </c>
      <c r="E5800" t="s">
        <v>329</v>
      </c>
      <c r="F5800" t="s">
        <v>360</v>
      </c>
      <c r="H5800" s="211"/>
      <c r="I5800" s="211"/>
      <c r="J5800" s="211"/>
      <c r="K5800" s="211"/>
      <c r="L5800" s="211"/>
      <c r="M5800" s="211"/>
      <c r="N5800" s="211"/>
      <c r="O5800" s="211"/>
      <c r="P5800" s="211"/>
    </row>
    <row r="5801" spans="1:16" x14ac:dyDescent="0.25">
      <c r="A5801" s="189" t="s">
        <v>12276</v>
      </c>
      <c r="B5801" s="189" t="s">
        <v>12284</v>
      </c>
      <c r="C5801" s="189" t="s">
        <v>358</v>
      </c>
      <c r="D5801" t="s">
        <v>328</v>
      </c>
      <c r="E5801" t="s">
        <v>329</v>
      </c>
      <c r="F5801" t="s">
        <v>150</v>
      </c>
      <c r="H5801" s="211"/>
      <c r="I5801" s="211"/>
      <c r="J5801" s="211"/>
      <c r="K5801" s="211"/>
      <c r="L5801" s="211"/>
      <c r="M5801" s="211"/>
      <c r="N5801" s="211"/>
      <c r="O5801" s="211"/>
      <c r="P5801" s="211"/>
    </row>
    <row r="5802" spans="1:16" x14ac:dyDescent="0.25">
      <c r="A5802" s="189" t="s">
        <v>12276</v>
      </c>
      <c r="B5802" s="189" t="s">
        <v>12285</v>
      </c>
      <c r="C5802" s="189" t="s">
        <v>358</v>
      </c>
      <c r="D5802" t="s">
        <v>328</v>
      </c>
      <c r="E5802" t="s">
        <v>329</v>
      </c>
      <c r="F5802" t="s">
        <v>150</v>
      </c>
      <c r="H5802" s="211"/>
      <c r="I5802" s="211"/>
      <c r="J5802" s="211"/>
      <c r="K5802" s="211"/>
      <c r="L5802" s="211"/>
      <c r="M5802" s="211"/>
      <c r="N5802" s="211"/>
      <c r="O5802" s="211"/>
      <c r="P5802" s="211"/>
    </row>
    <row r="5803" spans="1:16" x14ac:dyDescent="0.25">
      <c r="A5803" s="189" t="s">
        <v>12276</v>
      </c>
      <c r="B5803" s="189" t="s">
        <v>12286</v>
      </c>
      <c r="C5803" s="189" t="s">
        <v>358</v>
      </c>
      <c r="D5803" t="s">
        <v>328</v>
      </c>
      <c r="E5803" t="s">
        <v>329</v>
      </c>
      <c r="F5803" t="s">
        <v>150</v>
      </c>
      <c r="H5803" s="211"/>
      <c r="I5803" s="211"/>
      <c r="J5803" s="211"/>
      <c r="K5803" s="211"/>
      <c r="L5803" s="211"/>
      <c r="M5803" s="211"/>
      <c r="N5803" s="211"/>
      <c r="O5803" s="211"/>
      <c r="P5803" s="211"/>
    </row>
    <row r="5804" spans="1:16" x14ac:dyDescent="0.25">
      <c r="A5804" s="189" t="s">
        <v>12276</v>
      </c>
      <c r="B5804" s="189" t="s">
        <v>12287</v>
      </c>
      <c r="C5804" s="189" t="s">
        <v>358</v>
      </c>
      <c r="D5804" t="s">
        <v>328</v>
      </c>
      <c r="E5804" t="s">
        <v>329</v>
      </c>
      <c r="F5804" t="s">
        <v>150</v>
      </c>
      <c r="H5804" s="211"/>
      <c r="I5804" s="211"/>
      <c r="J5804" s="211"/>
      <c r="K5804" s="211"/>
      <c r="L5804" s="211"/>
      <c r="M5804" s="211"/>
      <c r="N5804" s="211"/>
      <c r="O5804" s="211"/>
      <c r="P5804" s="211"/>
    </row>
    <row r="5805" spans="1:16" x14ac:dyDescent="0.25">
      <c r="A5805" s="189" t="s">
        <v>12276</v>
      </c>
      <c r="B5805" s="189" t="s">
        <v>12288</v>
      </c>
      <c r="C5805" s="189" t="s">
        <v>358</v>
      </c>
      <c r="D5805" t="s">
        <v>328</v>
      </c>
      <c r="E5805" t="s">
        <v>329</v>
      </c>
      <c r="F5805" t="s">
        <v>150</v>
      </c>
      <c r="H5805" s="211"/>
      <c r="I5805" s="211"/>
      <c r="J5805" s="211"/>
      <c r="K5805" s="211"/>
      <c r="L5805" s="211"/>
      <c r="M5805" s="211"/>
      <c r="N5805" s="211"/>
      <c r="O5805" s="211"/>
      <c r="P5805" s="211"/>
    </row>
    <row r="5806" spans="1:16" x14ac:dyDescent="0.25">
      <c r="A5806" s="189" t="s">
        <v>12276</v>
      </c>
      <c r="B5806" s="189" t="s">
        <v>12289</v>
      </c>
      <c r="C5806" s="189" t="s">
        <v>358</v>
      </c>
      <c r="D5806" t="s">
        <v>328</v>
      </c>
      <c r="E5806" t="s">
        <v>329</v>
      </c>
      <c r="F5806" t="s">
        <v>150</v>
      </c>
      <c r="H5806" s="211"/>
      <c r="I5806" s="211"/>
      <c r="J5806" s="211"/>
      <c r="K5806" s="211"/>
      <c r="L5806" s="211"/>
      <c r="M5806" s="211"/>
      <c r="N5806" s="211"/>
      <c r="O5806" s="211"/>
      <c r="P5806" s="211"/>
    </row>
    <row r="5807" spans="1:16" x14ac:dyDescent="0.25">
      <c r="A5807" s="189" t="s">
        <v>12276</v>
      </c>
      <c r="B5807" s="189" t="s">
        <v>12290</v>
      </c>
      <c r="C5807" s="189" t="s">
        <v>358</v>
      </c>
      <c r="D5807" t="s">
        <v>328</v>
      </c>
      <c r="E5807" t="s">
        <v>329</v>
      </c>
      <c r="F5807" t="s">
        <v>150</v>
      </c>
      <c r="H5807" s="211"/>
      <c r="I5807" s="211"/>
      <c r="J5807" s="211"/>
      <c r="K5807" s="211"/>
      <c r="L5807" s="211"/>
      <c r="M5807" s="211"/>
      <c r="N5807" s="211"/>
      <c r="O5807" s="211"/>
      <c r="P5807" s="211"/>
    </row>
    <row r="5808" spans="1:16" x14ac:dyDescent="0.25">
      <c r="A5808" s="189" t="s">
        <v>12276</v>
      </c>
      <c r="B5808" s="189" t="s">
        <v>12291</v>
      </c>
      <c r="C5808" s="189" t="s">
        <v>358</v>
      </c>
      <c r="D5808" t="s">
        <v>330</v>
      </c>
      <c r="E5808" t="s">
        <v>561</v>
      </c>
      <c r="F5808" t="s">
        <v>150</v>
      </c>
      <c r="H5808" s="211"/>
      <c r="I5808" s="211"/>
      <c r="J5808" s="211"/>
      <c r="K5808" s="211"/>
      <c r="L5808" s="211"/>
      <c r="M5808" s="211"/>
      <c r="N5808" s="211"/>
      <c r="O5808" s="211"/>
      <c r="P5808" s="211"/>
    </row>
    <row r="5809" spans="1:16" x14ac:dyDescent="0.25">
      <c r="A5809" s="189" t="s">
        <v>12276</v>
      </c>
      <c r="B5809" s="189" t="s">
        <v>12292</v>
      </c>
      <c r="C5809" s="189" t="s">
        <v>358</v>
      </c>
      <c r="D5809" t="s">
        <v>292</v>
      </c>
      <c r="E5809" t="s">
        <v>350</v>
      </c>
      <c r="F5809" t="s">
        <v>150</v>
      </c>
      <c r="H5809" s="211"/>
      <c r="I5809" s="211"/>
      <c r="J5809" s="211"/>
      <c r="K5809" s="211"/>
      <c r="L5809" s="211"/>
      <c r="M5809" s="211"/>
      <c r="N5809" s="211"/>
      <c r="O5809" s="211"/>
      <c r="P5809" s="211"/>
    </row>
    <row r="5810" spans="1:16" x14ac:dyDescent="0.25">
      <c r="A5810" s="189" t="s">
        <v>12276</v>
      </c>
      <c r="B5810" s="189" t="s">
        <v>12293</v>
      </c>
      <c r="C5810" s="189" t="s">
        <v>358</v>
      </c>
      <c r="D5810" t="s">
        <v>6093</v>
      </c>
      <c r="E5810" t="s">
        <v>6094</v>
      </c>
      <c r="F5810" t="s">
        <v>150</v>
      </c>
      <c r="H5810" s="211"/>
      <c r="I5810" s="211"/>
      <c r="J5810" s="211"/>
      <c r="K5810" s="211"/>
      <c r="L5810" s="211"/>
      <c r="M5810" s="211"/>
      <c r="N5810" s="211"/>
      <c r="O5810" s="211"/>
      <c r="P5810" s="211"/>
    </row>
    <row r="5811" spans="1:16" x14ac:dyDescent="0.25">
      <c r="A5811" s="189" t="s">
        <v>12276</v>
      </c>
      <c r="B5811" s="189" t="s">
        <v>12294</v>
      </c>
      <c r="C5811" s="189" t="s">
        <v>358</v>
      </c>
      <c r="D5811" t="s">
        <v>294</v>
      </c>
      <c r="E5811" t="s">
        <v>298</v>
      </c>
      <c r="F5811" t="s">
        <v>360</v>
      </c>
      <c r="H5811" s="211"/>
      <c r="I5811" s="211"/>
      <c r="J5811" s="211"/>
      <c r="K5811" s="211"/>
      <c r="L5811" s="211"/>
      <c r="M5811" s="211"/>
      <c r="N5811" s="211"/>
      <c r="O5811" s="211"/>
      <c r="P5811" s="211"/>
    </row>
    <row r="5812" spans="1:16" x14ac:dyDescent="0.25">
      <c r="A5812" s="189" t="s">
        <v>12276</v>
      </c>
      <c r="B5812" s="189" t="s">
        <v>12295</v>
      </c>
      <c r="C5812" s="189" t="s">
        <v>358</v>
      </c>
      <c r="D5812" t="s">
        <v>328</v>
      </c>
      <c r="E5812" t="s">
        <v>329</v>
      </c>
      <c r="F5812" t="s">
        <v>150</v>
      </c>
      <c r="H5812" s="211"/>
      <c r="I5812" s="211"/>
      <c r="J5812" s="211"/>
      <c r="K5812" s="211"/>
      <c r="L5812" s="211"/>
      <c r="M5812" s="211"/>
      <c r="N5812" s="211"/>
      <c r="O5812" s="211"/>
      <c r="P5812" s="211"/>
    </row>
    <row r="5813" spans="1:16" x14ac:dyDescent="0.25">
      <c r="A5813" s="189" t="s">
        <v>12276</v>
      </c>
      <c r="B5813" s="189" t="s">
        <v>12296</v>
      </c>
      <c r="C5813" s="189" t="s">
        <v>358</v>
      </c>
      <c r="D5813" t="s">
        <v>328</v>
      </c>
      <c r="E5813" t="s">
        <v>329</v>
      </c>
      <c r="F5813" t="s">
        <v>150</v>
      </c>
      <c r="H5813" s="211"/>
      <c r="I5813" s="211"/>
      <c r="J5813" s="211"/>
      <c r="K5813" s="211"/>
      <c r="L5813" s="211"/>
      <c r="M5813" s="211"/>
      <c r="N5813" s="211"/>
      <c r="O5813" s="211"/>
      <c r="P5813" s="211"/>
    </row>
    <row r="5814" spans="1:16" x14ac:dyDescent="0.25">
      <c r="A5814" s="189" t="s">
        <v>12276</v>
      </c>
      <c r="B5814" s="189" t="s">
        <v>12297</v>
      </c>
      <c r="C5814" s="189" t="s">
        <v>358</v>
      </c>
      <c r="D5814" t="s">
        <v>296</v>
      </c>
      <c r="E5814" t="s">
        <v>336</v>
      </c>
      <c r="F5814" t="s">
        <v>150</v>
      </c>
      <c r="H5814" s="211"/>
      <c r="I5814" s="211"/>
      <c r="J5814" s="211"/>
      <c r="K5814" s="211"/>
      <c r="L5814" s="211"/>
      <c r="M5814" s="211"/>
      <c r="N5814" s="211"/>
      <c r="O5814" s="211"/>
      <c r="P5814" s="211"/>
    </row>
    <row r="5815" spans="1:16" x14ac:dyDescent="0.25">
      <c r="A5815" s="189" t="s">
        <v>12276</v>
      </c>
      <c r="B5815" s="189" t="s">
        <v>12298</v>
      </c>
      <c r="C5815" s="189" t="s">
        <v>358</v>
      </c>
      <c r="D5815" t="s">
        <v>295</v>
      </c>
      <c r="E5815" t="s">
        <v>532</v>
      </c>
      <c r="F5815" t="s">
        <v>360</v>
      </c>
      <c r="H5815" s="211"/>
      <c r="I5815" s="211"/>
      <c r="J5815" s="211"/>
      <c r="K5815" s="211"/>
      <c r="L5815" s="211"/>
      <c r="M5815" s="211"/>
      <c r="N5815" s="211"/>
      <c r="O5815" s="211"/>
      <c r="P5815" s="211"/>
    </row>
    <row r="5816" spans="1:16" x14ac:dyDescent="0.25">
      <c r="A5816" s="189" t="s">
        <v>12276</v>
      </c>
      <c r="B5816" s="189" t="s">
        <v>12299</v>
      </c>
      <c r="C5816" s="189" t="s">
        <v>358</v>
      </c>
      <c r="D5816" t="s">
        <v>294</v>
      </c>
      <c r="E5816" t="s">
        <v>298</v>
      </c>
      <c r="F5816" t="s">
        <v>150</v>
      </c>
      <c r="H5816" s="211"/>
      <c r="I5816" s="211"/>
      <c r="J5816" s="211"/>
      <c r="K5816" s="211"/>
      <c r="L5816" s="211"/>
      <c r="M5816" s="211"/>
      <c r="N5816" s="211"/>
      <c r="O5816" s="211"/>
      <c r="P5816" s="211"/>
    </row>
    <row r="5817" spans="1:16" x14ac:dyDescent="0.25">
      <c r="A5817" s="189" t="s">
        <v>12276</v>
      </c>
      <c r="B5817" s="189" t="s">
        <v>12300</v>
      </c>
      <c r="C5817" s="189" t="s">
        <v>358</v>
      </c>
      <c r="D5817" t="s">
        <v>296</v>
      </c>
      <c r="E5817" t="s">
        <v>336</v>
      </c>
      <c r="F5817" t="s">
        <v>360</v>
      </c>
      <c r="H5817" s="211"/>
      <c r="I5817" s="211"/>
      <c r="J5817" s="211"/>
      <c r="K5817" s="211"/>
      <c r="L5817" s="211"/>
      <c r="M5817" s="211"/>
      <c r="N5817" s="211"/>
      <c r="O5817" s="211"/>
      <c r="P5817" s="211"/>
    </row>
    <row r="5818" spans="1:16" x14ac:dyDescent="0.25">
      <c r="A5818" s="189" t="s">
        <v>12276</v>
      </c>
      <c r="B5818" s="189" t="s">
        <v>12301</v>
      </c>
      <c r="C5818" s="189" t="s">
        <v>358</v>
      </c>
      <c r="D5818" t="s">
        <v>296</v>
      </c>
      <c r="E5818" t="s">
        <v>336</v>
      </c>
      <c r="F5818" t="s">
        <v>360</v>
      </c>
      <c r="H5818" s="211"/>
      <c r="I5818" s="211"/>
      <c r="J5818" s="211"/>
      <c r="K5818" s="211"/>
      <c r="L5818" s="211"/>
      <c r="M5818" s="211"/>
      <c r="N5818" s="211"/>
      <c r="O5818" s="211"/>
      <c r="P5818" s="211"/>
    </row>
    <row r="5819" spans="1:16" x14ac:dyDescent="0.25">
      <c r="A5819" s="189" t="s">
        <v>12276</v>
      </c>
      <c r="B5819" s="189" t="s">
        <v>12302</v>
      </c>
      <c r="C5819" s="189" t="s">
        <v>358</v>
      </c>
      <c r="D5819" t="s">
        <v>301</v>
      </c>
      <c r="E5819" t="s">
        <v>344</v>
      </c>
      <c r="F5819" t="s">
        <v>150</v>
      </c>
      <c r="H5819" s="211"/>
      <c r="I5819" s="211"/>
      <c r="J5819" s="211"/>
      <c r="K5819" s="211"/>
      <c r="L5819" s="211"/>
      <c r="M5819" s="211"/>
      <c r="N5819" s="211"/>
      <c r="O5819" s="211"/>
      <c r="P5819" s="211"/>
    </row>
    <row r="5820" spans="1:16" x14ac:dyDescent="0.25">
      <c r="A5820" s="189" t="s">
        <v>12276</v>
      </c>
      <c r="B5820" s="189" t="s">
        <v>12303</v>
      </c>
      <c r="C5820" s="189" t="s">
        <v>358</v>
      </c>
      <c r="D5820" t="s">
        <v>330</v>
      </c>
      <c r="E5820" t="s">
        <v>561</v>
      </c>
      <c r="F5820" t="s">
        <v>150</v>
      </c>
      <c r="H5820" s="211"/>
      <c r="I5820" s="211"/>
      <c r="J5820" s="211"/>
      <c r="K5820" s="211"/>
      <c r="L5820" s="211"/>
      <c r="M5820" s="211"/>
      <c r="N5820" s="211"/>
      <c r="O5820" s="211"/>
      <c r="P5820" s="211"/>
    </row>
    <row r="5821" spans="1:16" x14ac:dyDescent="0.25">
      <c r="A5821" s="189" t="s">
        <v>12276</v>
      </c>
      <c r="B5821" s="189" t="s">
        <v>12304</v>
      </c>
      <c r="C5821" s="189" t="s">
        <v>358</v>
      </c>
      <c r="D5821" t="s">
        <v>294</v>
      </c>
      <c r="E5821" t="s">
        <v>298</v>
      </c>
      <c r="F5821" t="s">
        <v>150</v>
      </c>
      <c r="H5821" s="211"/>
      <c r="I5821" s="211"/>
      <c r="J5821" s="211"/>
      <c r="K5821" s="211"/>
      <c r="L5821" s="211"/>
      <c r="M5821" s="211"/>
      <c r="N5821" s="211"/>
      <c r="O5821" s="211"/>
      <c r="P5821" s="211"/>
    </row>
    <row r="5822" spans="1:16" x14ac:dyDescent="0.25">
      <c r="A5822" s="189" t="s">
        <v>12276</v>
      </c>
      <c r="B5822" s="189" t="s">
        <v>12305</v>
      </c>
      <c r="C5822" s="189" t="s">
        <v>358</v>
      </c>
      <c r="D5822" t="s">
        <v>292</v>
      </c>
      <c r="E5822" t="s">
        <v>293</v>
      </c>
      <c r="F5822" t="s">
        <v>150</v>
      </c>
      <c r="H5822" s="211"/>
      <c r="I5822" s="211"/>
      <c r="J5822" s="211"/>
      <c r="K5822" s="211"/>
      <c r="L5822" s="211"/>
      <c r="M5822" s="211"/>
      <c r="N5822" s="211"/>
      <c r="O5822" s="211"/>
      <c r="P5822" s="211"/>
    </row>
    <row r="5823" spans="1:16" x14ac:dyDescent="0.25">
      <c r="A5823" s="189" t="s">
        <v>12276</v>
      </c>
      <c r="B5823" s="189" t="s">
        <v>12306</v>
      </c>
      <c r="C5823" s="189" t="s">
        <v>358</v>
      </c>
      <c r="D5823" t="s">
        <v>292</v>
      </c>
      <c r="E5823" t="s">
        <v>293</v>
      </c>
      <c r="F5823" t="s">
        <v>150</v>
      </c>
      <c r="H5823" s="211"/>
      <c r="I5823" s="211"/>
      <c r="J5823" s="211"/>
      <c r="K5823" s="211"/>
      <c r="L5823" s="211"/>
      <c r="M5823" s="211"/>
      <c r="N5823" s="211"/>
      <c r="O5823" s="211"/>
      <c r="P5823" s="211"/>
    </row>
    <row r="5824" spans="1:16" x14ac:dyDescent="0.25">
      <c r="A5824" s="189" t="s">
        <v>12276</v>
      </c>
      <c r="B5824" s="189" t="s">
        <v>12307</v>
      </c>
      <c r="C5824" s="189" t="s">
        <v>358</v>
      </c>
      <c r="D5824" t="s">
        <v>330</v>
      </c>
      <c r="E5824" t="s">
        <v>331</v>
      </c>
      <c r="F5824" t="s">
        <v>150</v>
      </c>
      <c r="H5824" s="211"/>
      <c r="I5824" s="211"/>
      <c r="J5824" s="211"/>
      <c r="K5824" s="211"/>
      <c r="L5824" s="211"/>
      <c r="M5824" s="211"/>
      <c r="N5824" s="211"/>
      <c r="O5824" s="211"/>
      <c r="P5824" s="211"/>
    </row>
    <row r="5825" spans="1:16" x14ac:dyDescent="0.25">
      <c r="A5825" s="189" t="s">
        <v>12276</v>
      </c>
      <c r="B5825" s="189" t="s">
        <v>12308</v>
      </c>
      <c r="C5825" s="189" t="s">
        <v>358</v>
      </c>
      <c r="D5825" t="s">
        <v>296</v>
      </c>
      <c r="E5825" t="s">
        <v>336</v>
      </c>
      <c r="F5825" t="s">
        <v>150</v>
      </c>
      <c r="H5825" s="211"/>
      <c r="I5825" s="211"/>
      <c r="J5825" s="211"/>
      <c r="K5825" s="211"/>
      <c r="L5825" s="211"/>
      <c r="M5825" s="211"/>
      <c r="N5825" s="211"/>
      <c r="O5825" s="211"/>
      <c r="P5825" s="211"/>
    </row>
    <row r="5826" spans="1:16" x14ac:dyDescent="0.25">
      <c r="A5826" s="189" t="s">
        <v>12276</v>
      </c>
      <c r="B5826" s="189" t="s">
        <v>12309</v>
      </c>
      <c r="C5826" s="189" t="s">
        <v>358</v>
      </c>
      <c r="D5826" t="s">
        <v>301</v>
      </c>
      <c r="E5826" t="s">
        <v>344</v>
      </c>
      <c r="F5826" t="s">
        <v>150</v>
      </c>
      <c r="H5826" s="211"/>
      <c r="I5826" s="211"/>
      <c r="J5826" s="211"/>
      <c r="K5826" s="211"/>
      <c r="L5826" s="211"/>
      <c r="M5826" s="211"/>
      <c r="N5826" s="211"/>
      <c r="O5826" s="211"/>
      <c r="P5826" s="211"/>
    </row>
    <row r="5827" spans="1:16" x14ac:dyDescent="0.25">
      <c r="A5827" s="189" t="s">
        <v>12276</v>
      </c>
      <c r="B5827" s="189" t="s">
        <v>12310</v>
      </c>
      <c r="C5827" s="189" t="s">
        <v>358</v>
      </c>
      <c r="D5827" t="s">
        <v>301</v>
      </c>
      <c r="E5827" t="s">
        <v>344</v>
      </c>
      <c r="F5827" t="s">
        <v>150</v>
      </c>
      <c r="H5827" s="211"/>
      <c r="I5827" s="211"/>
      <c r="J5827" s="211"/>
      <c r="K5827" s="211"/>
      <c r="L5827" s="211"/>
      <c r="M5827" s="211"/>
      <c r="N5827" s="211"/>
      <c r="O5827" s="211"/>
      <c r="P5827" s="211"/>
    </row>
    <row r="5828" spans="1:16" x14ac:dyDescent="0.25">
      <c r="A5828" s="189" t="s">
        <v>12276</v>
      </c>
      <c r="B5828" s="189" t="s">
        <v>12311</v>
      </c>
      <c r="C5828" s="189" t="s">
        <v>358</v>
      </c>
      <c r="D5828" t="s">
        <v>295</v>
      </c>
      <c r="E5828" t="s">
        <v>532</v>
      </c>
      <c r="F5828" t="s">
        <v>150</v>
      </c>
      <c r="H5828" s="211"/>
      <c r="I5828" s="211"/>
      <c r="J5828" s="211"/>
      <c r="K5828" s="211"/>
      <c r="L5828" s="211"/>
      <c r="M5828" s="211"/>
      <c r="N5828" s="211"/>
      <c r="O5828" s="211"/>
      <c r="P5828" s="211"/>
    </row>
    <row r="5829" spans="1:16" x14ac:dyDescent="0.25">
      <c r="A5829" s="189" t="s">
        <v>12276</v>
      </c>
      <c r="B5829" s="189" t="s">
        <v>12312</v>
      </c>
      <c r="C5829" s="189" t="s">
        <v>358</v>
      </c>
      <c r="D5829" t="s">
        <v>295</v>
      </c>
      <c r="E5829" t="s">
        <v>532</v>
      </c>
      <c r="F5829" t="s">
        <v>360</v>
      </c>
      <c r="H5829" s="211"/>
      <c r="I5829" s="211"/>
      <c r="J5829" s="211"/>
      <c r="K5829" s="211"/>
      <c r="L5829" s="211"/>
      <c r="M5829" s="211"/>
      <c r="N5829" s="211"/>
      <c r="O5829" s="211"/>
      <c r="P5829" s="211"/>
    </row>
    <row r="5830" spans="1:16" x14ac:dyDescent="0.25">
      <c r="A5830" s="189" t="s">
        <v>12276</v>
      </c>
      <c r="B5830" s="189" t="s">
        <v>12313</v>
      </c>
      <c r="C5830" s="189" t="s">
        <v>358</v>
      </c>
      <c r="D5830" t="s">
        <v>328</v>
      </c>
      <c r="E5830" t="s">
        <v>349</v>
      </c>
      <c r="F5830" t="s">
        <v>360</v>
      </c>
      <c r="H5830" s="211"/>
      <c r="I5830" s="211"/>
      <c r="J5830" s="211"/>
      <c r="K5830" s="211"/>
      <c r="L5830" s="211"/>
      <c r="M5830" s="211"/>
      <c r="N5830" s="211"/>
      <c r="O5830" s="211"/>
      <c r="P5830" s="211"/>
    </row>
    <row r="5831" spans="1:16" x14ac:dyDescent="0.25">
      <c r="A5831" s="189" t="s">
        <v>12276</v>
      </c>
      <c r="B5831" s="189" t="s">
        <v>12314</v>
      </c>
      <c r="C5831" s="189" t="s">
        <v>358</v>
      </c>
      <c r="D5831" t="s">
        <v>328</v>
      </c>
      <c r="E5831" t="s">
        <v>349</v>
      </c>
      <c r="F5831" t="s">
        <v>150</v>
      </c>
      <c r="H5831" s="211"/>
      <c r="I5831" s="211"/>
      <c r="J5831" s="211"/>
      <c r="K5831" s="211"/>
      <c r="L5831" s="211"/>
      <c r="M5831" s="211"/>
      <c r="N5831" s="211"/>
      <c r="O5831" s="211"/>
      <c r="P5831" s="211"/>
    </row>
    <row r="5832" spans="1:16" x14ac:dyDescent="0.25">
      <c r="A5832" s="189" t="s">
        <v>12276</v>
      </c>
      <c r="B5832" s="189" t="s">
        <v>12315</v>
      </c>
      <c r="C5832" s="189" t="s">
        <v>358</v>
      </c>
      <c r="D5832" t="s">
        <v>328</v>
      </c>
      <c r="E5832" t="s">
        <v>349</v>
      </c>
      <c r="F5832" t="s">
        <v>150</v>
      </c>
      <c r="H5832" s="211"/>
      <c r="I5832" s="211"/>
      <c r="J5832" s="211"/>
      <c r="K5832" s="211"/>
      <c r="L5832" s="211"/>
      <c r="M5832" s="211"/>
      <c r="N5832" s="211"/>
      <c r="O5832" s="211"/>
      <c r="P5832" s="211"/>
    </row>
    <row r="5833" spans="1:16" x14ac:dyDescent="0.25">
      <c r="A5833" s="189" t="s">
        <v>12276</v>
      </c>
      <c r="B5833" s="189" t="s">
        <v>12316</v>
      </c>
      <c r="C5833" s="189" t="s">
        <v>358</v>
      </c>
      <c r="D5833" t="s">
        <v>295</v>
      </c>
      <c r="E5833" t="s">
        <v>532</v>
      </c>
      <c r="F5833" t="s">
        <v>150</v>
      </c>
      <c r="H5833" s="211"/>
      <c r="I5833" s="211"/>
      <c r="J5833" s="211"/>
      <c r="K5833" s="211"/>
      <c r="L5833" s="211"/>
      <c r="M5833" s="211"/>
      <c r="N5833" s="211"/>
      <c r="O5833" s="211"/>
      <c r="P5833" s="211"/>
    </row>
    <row r="5834" spans="1:16" x14ac:dyDescent="0.25">
      <c r="A5834" s="189" t="s">
        <v>12276</v>
      </c>
      <c r="B5834" s="189" t="s">
        <v>12317</v>
      </c>
      <c r="C5834" s="189" t="s">
        <v>358</v>
      </c>
      <c r="D5834" t="s">
        <v>295</v>
      </c>
      <c r="E5834" t="s">
        <v>532</v>
      </c>
      <c r="F5834" t="s">
        <v>150</v>
      </c>
      <c r="H5834" s="211"/>
      <c r="I5834" s="211"/>
      <c r="J5834" s="211"/>
      <c r="K5834" s="211"/>
      <c r="L5834" s="211"/>
      <c r="M5834" s="211"/>
      <c r="N5834" s="211"/>
      <c r="O5834" s="211"/>
      <c r="P5834" s="211"/>
    </row>
    <row r="5835" spans="1:16" x14ac:dyDescent="0.25">
      <c r="A5835" s="189" t="s">
        <v>12276</v>
      </c>
      <c r="B5835" s="189" t="s">
        <v>12318</v>
      </c>
      <c r="C5835" s="189" t="s">
        <v>358</v>
      </c>
      <c r="D5835" t="s">
        <v>330</v>
      </c>
      <c r="E5835" t="s">
        <v>331</v>
      </c>
      <c r="F5835" t="s">
        <v>150</v>
      </c>
      <c r="H5835" s="211"/>
      <c r="I5835" s="211"/>
      <c r="J5835" s="211"/>
      <c r="K5835" s="211"/>
      <c r="L5835" s="211"/>
      <c r="M5835" s="211"/>
      <c r="N5835" s="211"/>
      <c r="O5835" s="211"/>
      <c r="P5835" s="211"/>
    </row>
    <row r="5836" spans="1:16" x14ac:dyDescent="0.25">
      <c r="A5836" s="189" t="s">
        <v>12276</v>
      </c>
      <c r="B5836" s="189" t="s">
        <v>12319</v>
      </c>
      <c r="C5836" s="189" t="s">
        <v>358</v>
      </c>
      <c r="D5836" t="s">
        <v>339</v>
      </c>
      <c r="E5836" t="s">
        <v>340</v>
      </c>
      <c r="F5836" t="s">
        <v>150</v>
      </c>
      <c r="H5836" s="211"/>
      <c r="I5836" s="211"/>
      <c r="J5836" s="211"/>
      <c r="K5836" s="211"/>
      <c r="L5836" s="211"/>
      <c r="M5836" s="211"/>
      <c r="N5836" s="211"/>
      <c r="O5836" s="211"/>
      <c r="P5836" s="211"/>
    </row>
    <row r="5837" spans="1:16" x14ac:dyDescent="0.25">
      <c r="A5837" s="189" t="s">
        <v>12276</v>
      </c>
      <c r="B5837" s="189" t="s">
        <v>12320</v>
      </c>
      <c r="C5837" s="189" t="s">
        <v>358</v>
      </c>
      <c r="D5837" t="s">
        <v>339</v>
      </c>
      <c r="E5837" t="s">
        <v>340</v>
      </c>
      <c r="F5837" t="s">
        <v>150</v>
      </c>
      <c r="H5837" s="211"/>
      <c r="I5837" s="211"/>
      <c r="J5837" s="211"/>
      <c r="K5837" s="211"/>
      <c r="L5837" s="211"/>
      <c r="M5837" s="211"/>
      <c r="N5837" s="211"/>
      <c r="O5837" s="211"/>
      <c r="P5837" s="211"/>
    </row>
    <row r="5838" spans="1:16" x14ac:dyDescent="0.25">
      <c r="A5838" s="189" t="s">
        <v>12276</v>
      </c>
      <c r="B5838" s="189" t="s">
        <v>12321</v>
      </c>
      <c r="C5838" s="189" t="s">
        <v>358</v>
      </c>
      <c r="D5838" t="s">
        <v>292</v>
      </c>
      <c r="E5838" t="s">
        <v>293</v>
      </c>
      <c r="F5838" t="s">
        <v>150</v>
      </c>
      <c r="H5838" s="211"/>
      <c r="I5838" s="211"/>
      <c r="J5838" s="211"/>
      <c r="K5838" s="211"/>
      <c r="L5838" s="211"/>
      <c r="M5838" s="211"/>
      <c r="N5838" s="211"/>
      <c r="O5838" s="211"/>
      <c r="P5838" s="211"/>
    </row>
    <row r="5839" spans="1:16" x14ac:dyDescent="0.25">
      <c r="A5839" s="189" t="s">
        <v>12276</v>
      </c>
      <c r="B5839" s="189" t="s">
        <v>12322</v>
      </c>
      <c r="C5839" s="189" t="s">
        <v>358</v>
      </c>
      <c r="D5839" t="s">
        <v>339</v>
      </c>
      <c r="E5839" t="s">
        <v>340</v>
      </c>
      <c r="F5839" t="s">
        <v>150</v>
      </c>
      <c r="H5839" s="211"/>
      <c r="I5839" s="211"/>
      <c r="J5839" s="211"/>
      <c r="K5839" s="211"/>
      <c r="L5839" s="211"/>
      <c r="M5839" s="211"/>
      <c r="N5839" s="211"/>
      <c r="O5839" s="211"/>
      <c r="P5839" s="211"/>
    </row>
    <row r="5840" spans="1:16" x14ac:dyDescent="0.25">
      <c r="A5840" s="189" t="s">
        <v>12276</v>
      </c>
      <c r="B5840" s="189" t="s">
        <v>12323</v>
      </c>
      <c r="C5840" s="189" t="s">
        <v>358</v>
      </c>
      <c r="D5840" t="s">
        <v>339</v>
      </c>
      <c r="E5840" t="s">
        <v>340</v>
      </c>
      <c r="F5840" t="s">
        <v>150</v>
      </c>
      <c r="H5840" s="211"/>
      <c r="I5840" s="211"/>
      <c r="J5840" s="211"/>
      <c r="K5840" s="211"/>
      <c r="L5840" s="211"/>
      <c r="M5840" s="211"/>
      <c r="N5840" s="211"/>
      <c r="O5840" s="211"/>
      <c r="P5840" s="211"/>
    </row>
    <row r="5841" spans="1:16" x14ac:dyDescent="0.25">
      <c r="A5841" s="189" t="s">
        <v>12276</v>
      </c>
      <c r="B5841" s="189" t="s">
        <v>12324</v>
      </c>
      <c r="C5841" s="189" t="s">
        <v>358</v>
      </c>
      <c r="D5841" t="s">
        <v>339</v>
      </c>
      <c r="E5841" t="s">
        <v>340</v>
      </c>
      <c r="F5841" t="s">
        <v>150</v>
      </c>
      <c r="H5841" s="211"/>
      <c r="I5841" s="211"/>
      <c r="J5841" s="211"/>
      <c r="K5841" s="211"/>
      <c r="L5841" s="211"/>
      <c r="M5841" s="211"/>
      <c r="N5841" s="211"/>
      <c r="O5841" s="211"/>
      <c r="P5841" s="211"/>
    </row>
    <row r="5842" spans="1:16" x14ac:dyDescent="0.25">
      <c r="A5842" s="189" t="s">
        <v>12276</v>
      </c>
      <c r="B5842" s="189" t="s">
        <v>12325</v>
      </c>
      <c r="C5842" s="189" t="s">
        <v>358</v>
      </c>
      <c r="D5842" t="s">
        <v>339</v>
      </c>
      <c r="E5842" t="s">
        <v>340</v>
      </c>
      <c r="F5842" t="s">
        <v>150</v>
      </c>
      <c r="H5842" s="211"/>
      <c r="I5842" s="211"/>
      <c r="J5842" s="211"/>
      <c r="K5842" s="211"/>
      <c r="L5842" s="211"/>
      <c r="M5842" s="211"/>
      <c r="N5842" s="211"/>
      <c r="O5842" s="211"/>
      <c r="P5842" s="211"/>
    </row>
    <row r="5843" spans="1:16" x14ac:dyDescent="0.25">
      <c r="A5843" s="189" t="s">
        <v>12276</v>
      </c>
      <c r="B5843" s="189" t="s">
        <v>12326</v>
      </c>
      <c r="C5843" s="189" t="s">
        <v>358</v>
      </c>
      <c r="D5843" t="s">
        <v>339</v>
      </c>
      <c r="E5843" t="s">
        <v>340</v>
      </c>
      <c r="F5843" t="s">
        <v>150</v>
      </c>
      <c r="H5843" s="211"/>
      <c r="I5843" s="211"/>
      <c r="J5843" s="211"/>
      <c r="K5843" s="211"/>
      <c r="L5843" s="211"/>
      <c r="M5843" s="211"/>
      <c r="N5843" s="211"/>
      <c r="O5843" s="211"/>
      <c r="P5843" s="211"/>
    </row>
    <row r="5844" spans="1:16" x14ac:dyDescent="0.25">
      <c r="A5844" s="189" t="s">
        <v>12276</v>
      </c>
      <c r="B5844" s="189" t="s">
        <v>12327</v>
      </c>
      <c r="C5844" s="189" t="s">
        <v>358</v>
      </c>
      <c r="D5844" t="s">
        <v>339</v>
      </c>
      <c r="E5844" t="s">
        <v>340</v>
      </c>
      <c r="F5844" t="s">
        <v>150</v>
      </c>
      <c r="H5844" s="211"/>
      <c r="I5844" s="211"/>
      <c r="J5844" s="211"/>
      <c r="K5844" s="211"/>
      <c r="L5844" s="211"/>
      <c r="M5844" s="211"/>
      <c r="N5844" s="211"/>
      <c r="O5844" s="211"/>
      <c r="P5844" s="211"/>
    </row>
    <row r="5845" spans="1:16" x14ac:dyDescent="0.25">
      <c r="A5845" s="189" t="s">
        <v>12276</v>
      </c>
      <c r="B5845" s="189" t="s">
        <v>12328</v>
      </c>
      <c r="C5845" s="189" t="s">
        <v>358</v>
      </c>
      <c r="D5845" t="s">
        <v>295</v>
      </c>
      <c r="E5845" t="s">
        <v>306</v>
      </c>
      <c r="F5845" t="s">
        <v>150</v>
      </c>
      <c r="H5845" s="211"/>
      <c r="I5845" s="211"/>
      <c r="J5845" s="211"/>
      <c r="K5845" s="211"/>
      <c r="L5845" s="211"/>
      <c r="M5845" s="211"/>
      <c r="N5845" s="211"/>
      <c r="O5845" s="211"/>
      <c r="P5845" s="211"/>
    </row>
    <row r="5846" spans="1:16" x14ac:dyDescent="0.25">
      <c r="A5846" s="189" t="s">
        <v>12276</v>
      </c>
      <c r="B5846" s="189" t="s">
        <v>12329</v>
      </c>
      <c r="C5846" s="189" t="s">
        <v>358</v>
      </c>
      <c r="D5846" t="s">
        <v>339</v>
      </c>
      <c r="E5846" t="s">
        <v>340</v>
      </c>
      <c r="F5846" t="s">
        <v>360</v>
      </c>
      <c r="H5846" s="211"/>
      <c r="I5846" s="211"/>
      <c r="J5846" s="211"/>
      <c r="K5846" s="211"/>
      <c r="L5846" s="211"/>
      <c r="M5846" s="211"/>
      <c r="N5846" s="211"/>
      <c r="O5846" s="211"/>
      <c r="P5846" s="211"/>
    </row>
    <row r="5847" spans="1:16" x14ac:dyDescent="0.25">
      <c r="A5847" s="189" t="s">
        <v>12276</v>
      </c>
      <c r="B5847" s="189" t="s">
        <v>12330</v>
      </c>
      <c r="C5847" s="189" t="s">
        <v>358</v>
      </c>
      <c r="D5847" t="s">
        <v>292</v>
      </c>
      <c r="E5847" t="s">
        <v>350</v>
      </c>
      <c r="F5847" t="s">
        <v>150</v>
      </c>
      <c r="H5847" s="211"/>
      <c r="I5847" s="211"/>
      <c r="J5847" s="211"/>
      <c r="K5847" s="211"/>
      <c r="L5847" s="211"/>
      <c r="M5847" s="211"/>
      <c r="N5847" s="211"/>
      <c r="O5847" s="211"/>
      <c r="P5847" s="211"/>
    </row>
    <row r="5848" spans="1:16" x14ac:dyDescent="0.25">
      <c r="A5848" s="189" t="s">
        <v>12276</v>
      </c>
      <c r="B5848" s="189" t="s">
        <v>12331</v>
      </c>
      <c r="C5848" s="189" t="s">
        <v>358</v>
      </c>
      <c r="D5848" t="s">
        <v>339</v>
      </c>
      <c r="E5848" t="s">
        <v>340</v>
      </c>
      <c r="F5848" t="s">
        <v>360</v>
      </c>
      <c r="H5848" s="211"/>
      <c r="I5848" s="211"/>
      <c r="J5848" s="211"/>
      <c r="K5848" s="211"/>
      <c r="L5848" s="211"/>
      <c r="M5848" s="211"/>
      <c r="N5848" s="211"/>
      <c r="O5848" s="211"/>
      <c r="P5848" s="211"/>
    </row>
    <row r="5849" spans="1:16" x14ac:dyDescent="0.25">
      <c r="A5849" s="189" t="s">
        <v>12276</v>
      </c>
      <c r="B5849" s="189" t="s">
        <v>12332</v>
      </c>
      <c r="C5849" s="189" t="s">
        <v>358</v>
      </c>
      <c r="D5849" t="s">
        <v>294</v>
      </c>
      <c r="E5849" t="s">
        <v>351</v>
      </c>
      <c r="F5849" t="s">
        <v>150</v>
      </c>
      <c r="H5849" s="211"/>
      <c r="I5849" s="211"/>
      <c r="J5849" s="211"/>
      <c r="K5849" s="211"/>
      <c r="L5849" s="211"/>
      <c r="M5849" s="211"/>
      <c r="N5849" s="211"/>
      <c r="O5849" s="211"/>
      <c r="P5849" s="211"/>
    </row>
    <row r="5850" spans="1:16" x14ac:dyDescent="0.25">
      <c r="A5850" s="189" t="s">
        <v>12276</v>
      </c>
      <c r="B5850" s="189" t="s">
        <v>12333</v>
      </c>
      <c r="C5850" s="189" t="s">
        <v>358</v>
      </c>
      <c r="D5850" t="s">
        <v>339</v>
      </c>
      <c r="E5850" t="s">
        <v>340</v>
      </c>
      <c r="F5850" t="s">
        <v>360</v>
      </c>
      <c r="H5850" s="211"/>
      <c r="I5850" s="211"/>
      <c r="J5850" s="211"/>
      <c r="K5850" s="211"/>
      <c r="L5850" s="211"/>
      <c r="M5850" s="211"/>
      <c r="N5850" s="211"/>
      <c r="O5850" s="211"/>
      <c r="P5850" s="211"/>
    </row>
    <row r="5851" spans="1:16" x14ac:dyDescent="0.25">
      <c r="A5851" s="189" t="s">
        <v>12276</v>
      </c>
      <c r="B5851" s="189" t="s">
        <v>12334</v>
      </c>
      <c r="C5851" s="189" t="s">
        <v>358</v>
      </c>
      <c r="D5851" t="s">
        <v>339</v>
      </c>
      <c r="E5851" t="s">
        <v>340</v>
      </c>
      <c r="F5851" t="s">
        <v>360</v>
      </c>
      <c r="H5851" s="211"/>
      <c r="I5851" s="211"/>
      <c r="J5851" s="211"/>
      <c r="K5851" s="211"/>
      <c r="L5851" s="211"/>
      <c r="M5851" s="211"/>
      <c r="N5851" s="211"/>
      <c r="O5851" s="211"/>
      <c r="P5851" s="211"/>
    </row>
    <row r="5852" spans="1:16" x14ac:dyDescent="0.25">
      <c r="A5852" s="189" t="s">
        <v>12276</v>
      </c>
      <c r="B5852" s="189" t="s">
        <v>12335</v>
      </c>
      <c r="C5852" s="189" t="s">
        <v>358</v>
      </c>
      <c r="D5852" t="s">
        <v>328</v>
      </c>
      <c r="E5852" t="s">
        <v>329</v>
      </c>
      <c r="F5852" t="s">
        <v>150</v>
      </c>
      <c r="H5852" s="211"/>
      <c r="I5852" s="211"/>
      <c r="J5852" s="211"/>
      <c r="K5852" s="211"/>
      <c r="L5852" s="211"/>
      <c r="M5852" s="211"/>
      <c r="N5852" s="211"/>
      <c r="O5852" s="211"/>
      <c r="P5852" s="211"/>
    </row>
    <row r="5853" spans="1:16" x14ac:dyDescent="0.25">
      <c r="A5853" s="189" t="s">
        <v>12276</v>
      </c>
      <c r="B5853" s="189" t="s">
        <v>12336</v>
      </c>
      <c r="C5853" s="189" t="s">
        <v>358</v>
      </c>
      <c r="D5853" t="s">
        <v>294</v>
      </c>
      <c r="E5853" t="s">
        <v>298</v>
      </c>
      <c r="F5853" t="s">
        <v>150</v>
      </c>
      <c r="H5853" s="211"/>
      <c r="I5853" s="211"/>
      <c r="J5853" s="211"/>
      <c r="K5853" s="211"/>
      <c r="L5853" s="211"/>
      <c r="M5853" s="211"/>
      <c r="N5853" s="211"/>
      <c r="O5853" s="211"/>
      <c r="P5853" s="211"/>
    </row>
    <row r="5854" spans="1:16" x14ac:dyDescent="0.25">
      <c r="A5854" s="189" t="s">
        <v>12276</v>
      </c>
      <c r="B5854" s="189" t="s">
        <v>12337</v>
      </c>
      <c r="C5854" s="189" t="s">
        <v>358</v>
      </c>
      <c r="D5854" t="s">
        <v>301</v>
      </c>
      <c r="E5854" t="s">
        <v>344</v>
      </c>
      <c r="F5854" t="s">
        <v>150</v>
      </c>
      <c r="H5854" s="211"/>
      <c r="I5854" s="211"/>
      <c r="J5854" s="211"/>
      <c r="K5854" s="211"/>
      <c r="L5854" s="211"/>
      <c r="M5854" s="211"/>
      <c r="N5854" s="211"/>
      <c r="O5854" s="211"/>
      <c r="P5854" s="211"/>
    </row>
    <row r="5855" spans="1:16" x14ac:dyDescent="0.25">
      <c r="A5855" s="189" t="s">
        <v>12276</v>
      </c>
      <c r="B5855" s="189" t="s">
        <v>12338</v>
      </c>
      <c r="C5855" s="189" t="s">
        <v>358</v>
      </c>
      <c r="D5855" t="s">
        <v>301</v>
      </c>
      <c r="E5855" t="s">
        <v>307</v>
      </c>
      <c r="F5855" t="s">
        <v>150</v>
      </c>
      <c r="H5855" s="211"/>
      <c r="I5855" s="211"/>
      <c r="J5855" s="211"/>
      <c r="K5855" s="211"/>
      <c r="L5855" s="211"/>
      <c r="M5855" s="211"/>
      <c r="N5855" s="211"/>
      <c r="O5855" s="211"/>
      <c r="P5855" s="211"/>
    </row>
    <row r="5856" spans="1:16" x14ac:dyDescent="0.25">
      <c r="A5856" s="189" t="s">
        <v>12276</v>
      </c>
      <c r="B5856" s="189" t="s">
        <v>12339</v>
      </c>
      <c r="C5856" s="189" t="s">
        <v>358</v>
      </c>
      <c r="D5856" t="s">
        <v>343</v>
      </c>
      <c r="E5856" t="s">
        <v>6106</v>
      </c>
      <c r="F5856" t="s">
        <v>360</v>
      </c>
      <c r="H5856" s="211"/>
      <c r="I5856" s="211"/>
      <c r="J5856" s="211"/>
      <c r="K5856" s="211"/>
      <c r="L5856" s="211"/>
      <c r="M5856" s="211"/>
      <c r="N5856" s="211"/>
      <c r="O5856" s="211"/>
      <c r="P5856" s="211"/>
    </row>
    <row r="5857" spans="1:16" x14ac:dyDescent="0.25">
      <c r="A5857" s="189" t="s">
        <v>12276</v>
      </c>
      <c r="B5857" s="189" t="s">
        <v>12340</v>
      </c>
      <c r="C5857" s="189" t="s">
        <v>358</v>
      </c>
      <c r="D5857" t="s">
        <v>343</v>
      </c>
      <c r="E5857" t="s">
        <v>6106</v>
      </c>
      <c r="F5857" t="s">
        <v>360</v>
      </c>
      <c r="H5857" s="211"/>
      <c r="I5857" s="211"/>
      <c r="J5857" s="211"/>
      <c r="K5857" s="211"/>
      <c r="L5857" s="211"/>
      <c r="M5857" s="211"/>
      <c r="N5857" s="211"/>
      <c r="O5857" s="211"/>
      <c r="P5857" s="211"/>
    </row>
    <row r="5858" spans="1:16" x14ac:dyDescent="0.25">
      <c r="A5858" s="189" t="s">
        <v>12276</v>
      </c>
      <c r="B5858" s="189" t="s">
        <v>12341</v>
      </c>
      <c r="C5858" s="189" t="s">
        <v>358</v>
      </c>
      <c r="D5858" t="s">
        <v>343</v>
      </c>
      <c r="E5858" t="s">
        <v>6106</v>
      </c>
      <c r="F5858" t="s">
        <v>360</v>
      </c>
      <c r="H5858" s="211"/>
      <c r="I5858" s="211"/>
      <c r="J5858" s="211"/>
      <c r="K5858" s="211"/>
      <c r="L5858" s="211"/>
      <c r="M5858" s="211"/>
      <c r="N5858" s="211"/>
      <c r="O5858" s="211"/>
      <c r="P5858" s="211"/>
    </row>
    <row r="5859" spans="1:16" x14ac:dyDescent="0.25">
      <c r="A5859" s="189" t="s">
        <v>12276</v>
      </c>
      <c r="B5859" s="189" t="s">
        <v>12342</v>
      </c>
      <c r="C5859" s="189" t="s">
        <v>358</v>
      </c>
      <c r="D5859" t="s">
        <v>294</v>
      </c>
      <c r="E5859" t="s">
        <v>351</v>
      </c>
      <c r="F5859" t="s">
        <v>150</v>
      </c>
      <c r="H5859" s="211"/>
      <c r="I5859" s="211"/>
      <c r="J5859" s="211"/>
      <c r="K5859" s="211"/>
      <c r="L5859" s="211"/>
      <c r="M5859" s="211"/>
      <c r="N5859" s="211"/>
      <c r="O5859" s="211"/>
      <c r="P5859" s="211"/>
    </row>
    <row r="5860" spans="1:16" x14ac:dyDescent="0.25">
      <c r="A5860" s="189" t="s">
        <v>12276</v>
      </c>
      <c r="B5860" s="189" t="s">
        <v>12343</v>
      </c>
      <c r="C5860" s="189" t="s">
        <v>358</v>
      </c>
      <c r="D5860" t="s">
        <v>343</v>
      </c>
      <c r="E5860" t="s">
        <v>6106</v>
      </c>
      <c r="F5860" t="s">
        <v>360</v>
      </c>
      <c r="H5860" s="211"/>
      <c r="I5860" s="211"/>
      <c r="J5860" s="211"/>
      <c r="K5860" s="211"/>
      <c r="L5860" s="211"/>
      <c r="M5860" s="211"/>
      <c r="N5860" s="211"/>
      <c r="O5860" s="211"/>
      <c r="P5860" s="211"/>
    </row>
    <row r="5861" spans="1:16" x14ac:dyDescent="0.25">
      <c r="A5861" s="189" t="s">
        <v>12276</v>
      </c>
      <c r="B5861" s="189" t="s">
        <v>12344</v>
      </c>
      <c r="C5861" s="189" t="s">
        <v>358</v>
      </c>
      <c r="D5861" t="s">
        <v>296</v>
      </c>
      <c r="E5861" t="s">
        <v>336</v>
      </c>
      <c r="F5861" t="s">
        <v>150</v>
      </c>
      <c r="H5861" s="211"/>
      <c r="I5861" s="211"/>
      <c r="J5861" s="211"/>
      <c r="K5861" s="211"/>
      <c r="L5861" s="211"/>
      <c r="M5861" s="211"/>
      <c r="N5861" s="211"/>
      <c r="O5861" s="211"/>
      <c r="P5861" s="211"/>
    </row>
    <row r="5862" spans="1:16" x14ac:dyDescent="0.25">
      <c r="A5862" s="189" t="s">
        <v>12276</v>
      </c>
      <c r="B5862" s="189" t="s">
        <v>12345</v>
      </c>
      <c r="C5862" s="189" t="s">
        <v>358</v>
      </c>
      <c r="D5862" t="s">
        <v>343</v>
      </c>
      <c r="E5862" t="s">
        <v>6106</v>
      </c>
      <c r="F5862" t="s">
        <v>360</v>
      </c>
      <c r="H5862" s="211"/>
      <c r="I5862" s="211"/>
      <c r="J5862" s="211"/>
      <c r="K5862" s="211"/>
      <c r="L5862" s="211"/>
      <c r="M5862" s="211"/>
      <c r="N5862" s="211"/>
      <c r="O5862" s="211"/>
      <c r="P5862" s="211"/>
    </row>
    <row r="5863" spans="1:16" x14ac:dyDescent="0.25">
      <c r="A5863" s="189" t="s">
        <v>12276</v>
      </c>
      <c r="B5863" s="189" t="s">
        <v>12346</v>
      </c>
      <c r="C5863" s="189" t="s">
        <v>358</v>
      </c>
      <c r="D5863" t="s">
        <v>330</v>
      </c>
      <c r="E5863" t="s">
        <v>331</v>
      </c>
      <c r="F5863" t="s">
        <v>150</v>
      </c>
      <c r="H5863" s="211"/>
      <c r="I5863" s="211"/>
      <c r="J5863" s="211"/>
      <c r="K5863" s="211"/>
      <c r="L5863" s="211"/>
      <c r="M5863" s="211"/>
      <c r="N5863" s="211"/>
      <c r="O5863" s="211"/>
      <c r="P5863" s="211"/>
    </row>
    <row r="5864" spans="1:16" x14ac:dyDescent="0.25">
      <c r="A5864" s="189" t="s">
        <v>12276</v>
      </c>
      <c r="B5864" s="189" t="s">
        <v>12347</v>
      </c>
      <c r="C5864" s="189" t="s">
        <v>358</v>
      </c>
      <c r="D5864" t="s">
        <v>330</v>
      </c>
      <c r="E5864" t="s">
        <v>561</v>
      </c>
      <c r="F5864" t="s">
        <v>150</v>
      </c>
      <c r="H5864" s="211"/>
      <c r="I5864" s="211"/>
      <c r="J5864" s="211"/>
      <c r="K5864" s="211"/>
      <c r="L5864" s="211"/>
      <c r="M5864" s="211"/>
      <c r="N5864" s="211"/>
      <c r="O5864" s="211"/>
      <c r="P5864" s="211"/>
    </row>
    <row r="5865" spans="1:16" x14ac:dyDescent="0.25">
      <c r="A5865" s="189" t="s">
        <v>12276</v>
      </c>
      <c r="B5865" s="189" t="s">
        <v>12348</v>
      </c>
      <c r="C5865" s="189" t="s">
        <v>358</v>
      </c>
      <c r="D5865" t="s">
        <v>343</v>
      </c>
      <c r="E5865" t="s">
        <v>6106</v>
      </c>
      <c r="F5865" t="s">
        <v>360</v>
      </c>
      <c r="H5865" s="211"/>
      <c r="I5865" s="211"/>
      <c r="J5865" s="211"/>
      <c r="K5865" s="211"/>
      <c r="L5865" s="211"/>
      <c r="M5865" s="211"/>
      <c r="N5865" s="211"/>
      <c r="O5865" s="211"/>
      <c r="P5865" s="211"/>
    </row>
    <row r="5866" spans="1:16" x14ac:dyDescent="0.25">
      <c r="A5866" s="189" t="s">
        <v>12276</v>
      </c>
      <c r="B5866" s="189" t="s">
        <v>12349</v>
      </c>
      <c r="C5866" s="189" t="s">
        <v>358</v>
      </c>
      <c r="D5866" t="s">
        <v>294</v>
      </c>
      <c r="E5866" t="s">
        <v>351</v>
      </c>
      <c r="F5866" t="s">
        <v>150</v>
      </c>
      <c r="H5866" s="211"/>
      <c r="I5866" s="211"/>
      <c r="J5866" s="211"/>
      <c r="K5866" s="211"/>
      <c r="L5866" s="211"/>
      <c r="M5866" s="211"/>
      <c r="N5866" s="211"/>
      <c r="O5866" s="211"/>
      <c r="P5866" s="211"/>
    </row>
    <row r="5867" spans="1:16" x14ac:dyDescent="0.25">
      <c r="A5867" s="189" t="s">
        <v>12276</v>
      </c>
      <c r="B5867" s="189" t="s">
        <v>12350</v>
      </c>
      <c r="C5867" s="189" t="s">
        <v>358</v>
      </c>
      <c r="D5867" t="s">
        <v>343</v>
      </c>
      <c r="E5867" t="s">
        <v>6106</v>
      </c>
      <c r="F5867" t="s">
        <v>360</v>
      </c>
      <c r="H5867" s="211"/>
      <c r="I5867" s="211"/>
      <c r="J5867" s="211"/>
      <c r="K5867" s="211"/>
      <c r="L5867" s="211"/>
      <c r="M5867" s="211"/>
      <c r="N5867" s="211"/>
      <c r="O5867" s="211"/>
      <c r="P5867" s="211"/>
    </row>
    <row r="5868" spans="1:16" x14ac:dyDescent="0.25">
      <c r="A5868" s="189" t="s">
        <v>12276</v>
      </c>
      <c r="B5868" s="189" t="s">
        <v>12351</v>
      </c>
      <c r="C5868" s="189" t="s">
        <v>358</v>
      </c>
      <c r="D5868" t="s">
        <v>343</v>
      </c>
      <c r="E5868" t="s">
        <v>375</v>
      </c>
      <c r="F5868" t="s">
        <v>360</v>
      </c>
      <c r="H5868" s="211"/>
      <c r="I5868" s="211"/>
      <c r="J5868" s="211"/>
      <c r="K5868" s="211"/>
      <c r="L5868" s="211"/>
      <c r="M5868" s="211"/>
      <c r="N5868" s="211"/>
      <c r="O5868" s="211"/>
      <c r="P5868" s="211"/>
    </row>
    <row r="5869" spans="1:16" x14ac:dyDescent="0.25">
      <c r="A5869" s="189" t="s">
        <v>12276</v>
      </c>
      <c r="B5869" s="189" t="s">
        <v>12352</v>
      </c>
      <c r="C5869" s="189" t="s">
        <v>358</v>
      </c>
      <c r="D5869" t="s">
        <v>343</v>
      </c>
      <c r="E5869" t="s">
        <v>6106</v>
      </c>
      <c r="F5869" t="s">
        <v>360</v>
      </c>
      <c r="H5869" s="211"/>
      <c r="I5869" s="211"/>
      <c r="J5869" s="211"/>
      <c r="K5869" s="211"/>
      <c r="L5869" s="211"/>
      <c r="M5869" s="211"/>
      <c r="N5869" s="211"/>
      <c r="O5869" s="211"/>
      <c r="P5869" s="211"/>
    </row>
    <row r="5870" spans="1:16" x14ac:dyDescent="0.25">
      <c r="A5870" s="189" t="s">
        <v>12276</v>
      </c>
      <c r="B5870" s="189" t="s">
        <v>12353</v>
      </c>
      <c r="C5870" s="189" t="s">
        <v>358</v>
      </c>
      <c r="D5870" t="s">
        <v>341</v>
      </c>
      <c r="E5870" t="s">
        <v>342</v>
      </c>
      <c r="F5870" t="s">
        <v>360</v>
      </c>
      <c r="H5870" s="211"/>
      <c r="I5870" s="211"/>
      <c r="J5870" s="211"/>
      <c r="K5870" s="211"/>
      <c r="L5870" s="211"/>
      <c r="M5870" s="211"/>
      <c r="N5870" s="211"/>
      <c r="O5870" s="211"/>
      <c r="P5870" s="211"/>
    </row>
    <row r="5871" spans="1:16" x14ac:dyDescent="0.25">
      <c r="A5871" s="189" t="s">
        <v>12276</v>
      </c>
      <c r="B5871" s="189" t="s">
        <v>12354</v>
      </c>
      <c r="C5871" s="189" t="s">
        <v>358</v>
      </c>
      <c r="D5871" t="s">
        <v>328</v>
      </c>
      <c r="E5871" t="s">
        <v>329</v>
      </c>
      <c r="F5871" t="s">
        <v>360</v>
      </c>
      <c r="H5871" s="211"/>
      <c r="I5871" s="211"/>
      <c r="J5871" s="211"/>
      <c r="K5871" s="211"/>
      <c r="L5871" s="211"/>
      <c r="M5871" s="211"/>
      <c r="N5871" s="211"/>
      <c r="O5871" s="211"/>
      <c r="P5871" s="211"/>
    </row>
    <row r="5872" spans="1:16" x14ac:dyDescent="0.25">
      <c r="A5872" s="189" t="s">
        <v>12276</v>
      </c>
      <c r="B5872" s="189" t="s">
        <v>12355</v>
      </c>
      <c r="C5872" s="189" t="s">
        <v>358</v>
      </c>
      <c r="D5872" t="s">
        <v>292</v>
      </c>
      <c r="E5872" t="s">
        <v>293</v>
      </c>
      <c r="F5872" t="s">
        <v>150</v>
      </c>
      <c r="H5872" s="211"/>
      <c r="I5872" s="211"/>
      <c r="J5872" s="211"/>
      <c r="K5872" s="211"/>
      <c r="L5872" s="211"/>
      <c r="M5872" s="211"/>
      <c r="N5872" s="211"/>
      <c r="O5872" s="211"/>
      <c r="P5872" s="211"/>
    </row>
    <row r="5873" spans="1:16" x14ac:dyDescent="0.25">
      <c r="A5873" s="189" t="s">
        <v>12276</v>
      </c>
      <c r="B5873" s="189" t="s">
        <v>12356</v>
      </c>
      <c r="C5873" s="189" t="s">
        <v>358</v>
      </c>
      <c r="D5873" t="s">
        <v>328</v>
      </c>
      <c r="E5873" t="s">
        <v>329</v>
      </c>
      <c r="F5873" t="s">
        <v>360</v>
      </c>
      <c r="H5873" s="211"/>
      <c r="I5873" s="211"/>
      <c r="J5873" s="211"/>
      <c r="K5873" s="211"/>
      <c r="L5873" s="211"/>
      <c r="M5873" s="211"/>
      <c r="N5873" s="211"/>
      <c r="O5873" s="211"/>
      <c r="P5873" s="211"/>
    </row>
    <row r="5874" spans="1:16" x14ac:dyDescent="0.25">
      <c r="A5874" s="189" t="s">
        <v>12276</v>
      </c>
      <c r="B5874" s="189" t="s">
        <v>12357</v>
      </c>
      <c r="C5874" s="189" t="s">
        <v>358</v>
      </c>
      <c r="D5874" t="s">
        <v>330</v>
      </c>
      <c r="E5874" t="s">
        <v>331</v>
      </c>
      <c r="F5874" t="s">
        <v>150</v>
      </c>
      <c r="H5874" s="211"/>
      <c r="I5874" s="211"/>
      <c r="J5874" s="211"/>
      <c r="K5874" s="211"/>
      <c r="L5874" s="211"/>
      <c r="M5874" s="211"/>
      <c r="N5874" s="211"/>
      <c r="O5874" s="211"/>
      <c r="P5874" s="211"/>
    </row>
    <row r="5875" spans="1:16" x14ac:dyDescent="0.25">
      <c r="A5875" s="189" t="s">
        <v>12276</v>
      </c>
      <c r="B5875" s="189" t="s">
        <v>12358</v>
      </c>
      <c r="C5875" s="189" t="s">
        <v>358</v>
      </c>
      <c r="D5875" t="s">
        <v>294</v>
      </c>
      <c r="E5875" t="s">
        <v>298</v>
      </c>
      <c r="F5875" t="s">
        <v>150</v>
      </c>
      <c r="H5875" s="211"/>
      <c r="I5875" s="211"/>
      <c r="J5875" s="211"/>
      <c r="K5875" s="211"/>
      <c r="L5875" s="211"/>
      <c r="M5875" s="211"/>
      <c r="N5875" s="211"/>
      <c r="O5875" s="211"/>
      <c r="P5875" s="211"/>
    </row>
    <row r="5876" spans="1:16" x14ac:dyDescent="0.25">
      <c r="A5876" s="189" t="s">
        <v>12276</v>
      </c>
      <c r="B5876" s="189" t="s">
        <v>12359</v>
      </c>
      <c r="C5876" s="189" t="s">
        <v>358</v>
      </c>
      <c r="D5876" t="s">
        <v>339</v>
      </c>
      <c r="E5876" t="s">
        <v>340</v>
      </c>
      <c r="F5876" t="s">
        <v>360</v>
      </c>
      <c r="H5876" s="211"/>
      <c r="I5876" s="211"/>
      <c r="J5876" s="211"/>
      <c r="K5876" s="211"/>
      <c r="L5876" s="211"/>
      <c r="M5876" s="211"/>
      <c r="N5876" s="211"/>
      <c r="O5876" s="211"/>
      <c r="P5876" s="211"/>
    </row>
    <row r="5877" spans="1:16" x14ac:dyDescent="0.25">
      <c r="A5877" s="189" t="s">
        <v>12276</v>
      </c>
      <c r="B5877" s="189" t="s">
        <v>12360</v>
      </c>
      <c r="C5877" s="189" t="s">
        <v>358</v>
      </c>
      <c r="D5877" t="s">
        <v>328</v>
      </c>
      <c r="E5877" t="s">
        <v>329</v>
      </c>
      <c r="F5877" t="s">
        <v>360</v>
      </c>
      <c r="H5877" s="211"/>
      <c r="I5877" s="211"/>
      <c r="J5877" s="211"/>
      <c r="K5877" s="211"/>
      <c r="L5877" s="211"/>
      <c r="M5877" s="211"/>
      <c r="N5877" s="211"/>
      <c r="O5877" s="211"/>
      <c r="P5877" s="211"/>
    </row>
    <row r="5878" spans="1:16" x14ac:dyDescent="0.25">
      <c r="A5878" s="189" t="s">
        <v>12276</v>
      </c>
      <c r="B5878" s="189" t="s">
        <v>12361</v>
      </c>
      <c r="C5878" s="189" t="s">
        <v>358</v>
      </c>
      <c r="D5878" t="s">
        <v>328</v>
      </c>
      <c r="E5878" t="s">
        <v>329</v>
      </c>
      <c r="F5878" t="s">
        <v>150</v>
      </c>
      <c r="H5878" s="211"/>
      <c r="I5878" s="211"/>
      <c r="J5878" s="211"/>
      <c r="K5878" s="211"/>
      <c r="L5878" s="211"/>
      <c r="M5878" s="211"/>
      <c r="N5878" s="211"/>
      <c r="O5878" s="211"/>
      <c r="P5878" s="211"/>
    </row>
    <row r="5879" spans="1:16" x14ac:dyDescent="0.25">
      <c r="A5879" s="189" t="s">
        <v>12276</v>
      </c>
      <c r="B5879" s="189" t="s">
        <v>12362</v>
      </c>
      <c r="C5879" s="189" t="s">
        <v>358</v>
      </c>
      <c r="D5879" t="s">
        <v>328</v>
      </c>
      <c r="E5879" t="s">
        <v>329</v>
      </c>
      <c r="F5879" t="s">
        <v>150</v>
      </c>
      <c r="H5879" s="211"/>
      <c r="I5879" s="211"/>
      <c r="J5879" s="211"/>
      <c r="K5879" s="211"/>
      <c r="L5879" s="211"/>
      <c r="M5879" s="211"/>
      <c r="N5879" s="211"/>
      <c r="O5879" s="211"/>
      <c r="P5879" s="211"/>
    </row>
    <row r="5880" spans="1:16" x14ac:dyDescent="0.25">
      <c r="A5880" s="189" t="s">
        <v>12276</v>
      </c>
      <c r="B5880" s="189" t="s">
        <v>12363</v>
      </c>
      <c r="C5880" s="189" t="s">
        <v>358</v>
      </c>
      <c r="D5880" t="s">
        <v>339</v>
      </c>
      <c r="E5880" t="s">
        <v>340</v>
      </c>
      <c r="F5880" t="s">
        <v>360</v>
      </c>
      <c r="H5880" s="211"/>
      <c r="I5880" s="211"/>
      <c r="J5880" s="211"/>
      <c r="K5880" s="211"/>
      <c r="L5880" s="211"/>
      <c r="M5880" s="211"/>
      <c r="N5880" s="211"/>
      <c r="O5880" s="211"/>
      <c r="P5880" s="211"/>
    </row>
    <row r="5881" spans="1:16" x14ac:dyDescent="0.25">
      <c r="A5881" s="189" t="s">
        <v>12276</v>
      </c>
      <c r="B5881" s="189" t="s">
        <v>12364</v>
      </c>
      <c r="C5881" s="189" t="s">
        <v>358</v>
      </c>
      <c r="D5881" t="s">
        <v>295</v>
      </c>
      <c r="E5881" t="s">
        <v>532</v>
      </c>
      <c r="F5881" t="s">
        <v>150</v>
      </c>
      <c r="H5881" s="211"/>
      <c r="I5881" s="211"/>
      <c r="J5881" s="211"/>
      <c r="K5881" s="211"/>
      <c r="L5881" s="211"/>
      <c r="M5881" s="211"/>
      <c r="N5881" s="211"/>
      <c r="O5881" s="211"/>
      <c r="P5881" s="211"/>
    </row>
    <row r="5882" spans="1:16" x14ac:dyDescent="0.25">
      <c r="A5882" s="189" t="s">
        <v>12276</v>
      </c>
      <c r="B5882" s="189" t="s">
        <v>12365</v>
      </c>
      <c r="C5882" s="189" t="s">
        <v>358</v>
      </c>
      <c r="D5882" t="s">
        <v>294</v>
      </c>
      <c r="E5882" t="s">
        <v>351</v>
      </c>
      <c r="F5882" t="s">
        <v>150</v>
      </c>
      <c r="H5882" s="211"/>
      <c r="I5882" s="211"/>
      <c r="J5882" s="211"/>
      <c r="K5882" s="211"/>
      <c r="L5882" s="211"/>
      <c r="M5882" s="211"/>
      <c r="N5882" s="211"/>
      <c r="O5882" s="211"/>
      <c r="P5882" s="211"/>
    </row>
    <row r="5883" spans="1:16" x14ac:dyDescent="0.25">
      <c r="A5883" s="189" t="s">
        <v>12276</v>
      </c>
      <c r="B5883" s="189" t="s">
        <v>12366</v>
      </c>
      <c r="C5883" s="189" t="s">
        <v>358</v>
      </c>
      <c r="D5883" t="s">
        <v>294</v>
      </c>
      <c r="E5883" t="s">
        <v>351</v>
      </c>
      <c r="F5883" t="s">
        <v>150</v>
      </c>
      <c r="H5883" s="211"/>
      <c r="I5883" s="211"/>
      <c r="J5883" s="211"/>
      <c r="K5883" s="211"/>
      <c r="L5883" s="211"/>
      <c r="M5883" s="211"/>
      <c r="N5883" s="211"/>
      <c r="O5883" s="211"/>
      <c r="P5883" s="211"/>
    </row>
    <row r="5884" spans="1:16" x14ac:dyDescent="0.25">
      <c r="A5884" s="189" t="s">
        <v>12276</v>
      </c>
      <c r="B5884" s="189" t="s">
        <v>12367</v>
      </c>
      <c r="C5884" s="189" t="s">
        <v>358</v>
      </c>
      <c r="D5884" t="s">
        <v>328</v>
      </c>
      <c r="E5884" t="s">
        <v>329</v>
      </c>
      <c r="F5884" t="s">
        <v>150</v>
      </c>
      <c r="H5884" s="211"/>
      <c r="I5884" s="211"/>
      <c r="J5884" s="211"/>
      <c r="K5884" s="211"/>
      <c r="L5884" s="211"/>
      <c r="M5884" s="211"/>
      <c r="N5884" s="211"/>
      <c r="O5884" s="211"/>
      <c r="P5884" s="211"/>
    </row>
    <row r="5885" spans="1:16" x14ac:dyDescent="0.25">
      <c r="A5885" s="189" t="s">
        <v>12276</v>
      </c>
      <c r="B5885" s="189" t="s">
        <v>12368</v>
      </c>
      <c r="C5885" s="189" t="s">
        <v>358</v>
      </c>
      <c r="D5885" t="s">
        <v>330</v>
      </c>
      <c r="E5885" t="s">
        <v>331</v>
      </c>
      <c r="F5885" t="s">
        <v>150</v>
      </c>
      <c r="H5885" s="211"/>
      <c r="I5885" s="211"/>
      <c r="J5885" s="211"/>
      <c r="K5885" s="211"/>
      <c r="L5885" s="211"/>
      <c r="M5885" s="211"/>
      <c r="N5885" s="211"/>
      <c r="O5885" s="211"/>
      <c r="P5885" s="211"/>
    </row>
    <row r="5886" spans="1:16" x14ac:dyDescent="0.25">
      <c r="A5886" s="189" t="s">
        <v>12276</v>
      </c>
      <c r="B5886" s="189" t="s">
        <v>12369</v>
      </c>
      <c r="C5886" s="189" t="s">
        <v>358</v>
      </c>
      <c r="D5886" t="s">
        <v>296</v>
      </c>
      <c r="E5886" t="s">
        <v>336</v>
      </c>
      <c r="F5886" t="s">
        <v>150</v>
      </c>
      <c r="H5886" s="211"/>
      <c r="I5886" s="211"/>
      <c r="J5886" s="211"/>
      <c r="K5886" s="211"/>
      <c r="L5886" s="211"/>
      <c r="M5886" s="211"/>
      <c r="N5886" s="211"/>
      <c r="O5886" s="211"/>
      <c r="P5886" s="211"/>
    </row>
    <row r="5887" spans="1:16" x14ac:dyDescent="0.25">
      <c r="A5887" s="189" t="s">
        <v>12276</v>
      </c>
      <c r="B5887" s="189" t="s">
        <v>12370</v>
      </c>
      <c r="C5887" s="189" t="s">
        <v>358</v>
      </c>
      <c r="D5887" t="s">
        <v>339</v>
      </c>
      <c r="E5887" t="s">
        <v>340</v>
      </c>
      <c r="F5887" t="s">
        <v>360</v>
      </c>
      <c r="H5887" s="211"/>
      <c r="I5887" s="211"/>
      <c r="J5887" s="211"/>
      <c r="K5887" s="211"/>
      <c r="L5887" s="211"/>
      <c r="M5887" s="211"/>
      <c r="N5887" s="211"/>
      <c r="O5887" s="211"/>
      <c r="P5887" s="211"/>
    </row>
    <row r="5888" spans="1:16" x14ac:dyDescent="0.25">
      <c r="A5888" s="189" t="s">
        <v>12276</v>
      </c>
      <c r="B5888" s="189" t="s">
        <v>12371</v>
      </c>
      <c r="C5888" s="189" t="s">
        <v>358</v>
      </c>
      <c r="D5888" t="s">
        <v>343</v>
      </c>
      <c r="E5888" t="s">
        <v>6106</v>
      </c>
      <c r="F5888" t="s">
        <v>360</v>
      </c>
      <c r="H5888" s="211"/>
      <c r="I5888" s="211"/>
      <c r="J5888" s="211"/>
      <c r="K5888" s="211"/>
      <c r="L5888" s="211"/>
      <c r="M5888" s="211"/>
      <c r="N5888" s="211"/>
      <c r="O5888" s="211"/>
      <c r="P5888" s="211"/>
    </row>
    <row r="5889" spans="1:16" x14ac:dyDescent="0.25">
      <c r="A5889" s="189" t="s">
        <v>12276</v>
      </c>
      <c r="B5889" s="189" t="s">
        <v>12372</v>
      </c>
      <c r="C5889" s="189" t="s">
        <v>358</v>
      </c>
      <c r="D5889" t="s">
        <v>296</v>
      </c>
      <c r="E5889" t="s">
        <v>297</v>
      </c>
      <c r="F5889" t="s">
        <v>360</v>
      </c>
      <c r="H5889" s="211"/>
      <c r="I5889" s="211"/>
      <c r="J5889" s="211"/>
      <c r="K5889" s="211"/>
      <c r="L5889" s="211"/>
      <c r="M5889" s="211"/>
      <c r="N5889" s="211"/>
      <c r="O5889" s="211"/>
      <c r="P5889" s="211"/>
    </row>
    <row r="5890" spans="1:16" x14ac:dyDescent="0.25">
      <c r="A5890" s="189" t="s">
        <v>12276</v>
      </c>
      <c r="B5890" s="189" t="s">
        <v>12373</v>
      </c>
      <c r="C5890" s="189" t="s">
        <v>358</v>
      </c>
      <c r="D5890" t="s">
        <v>296</v>
      </c>
      <c r="E5890" t="s">
        <v>336</v>
      </c>
      <c r="F5890" t="s">
        <v>150</v>
      </c>
      <c r="H5890" s="211"/>
      <c r="I5890" s="211"/>
      <c r="J5890" s="211"/>
      <c r="K5890" s="211"/>
      <c r="L5890" s="211"/>
      <c r="M5890" s="211"/>
      <c r="N5890" s="211"/>
      <c r="O5890" s="211"/>
      <c r="P5890" s="211"/>
    </row>
    <row r="5891" spans="1:16" x14ac:dyDescent="0.25">
      <c r="A5891" s="189" t="s">
        <v>12276</v>
      </c>
      <c r="B5891" s="189" t="s">
        <v>12374</v>
      </c>
      <c r="C5891" s="189" t="s">
        <v>358</v>
      </c>
      <c r="D5891" t="s">
        <v>296</v>
      </c>
      <c r="E5891" t="s">
        <v>336</v>
      </c>
      <c r="F5891" t="s">
        <v>150</v>
      </c>
      <c r="H5891" s="211"/>
      <c r="I5891" s="211"/>
      <c r="J5891" s="211"/>
      <c r="K5891" s="211"/>
      <c r="L5891" s="211"/>
      <c r="M5891" s="211"/>
      <c r="N5891" s="211"/>
      <c r="O5891" s="211"/>
      <c r="P5891" s="211"/>
    </row>
    <row r="5892" spans="1:16" x14ac:dyDescent="0.25">
      <c r="A5892" s="189" t="s">
        <v>12276</v>
      </c>
      <c r="B5892" s="189" t="s">
        <v>12375</v>
      </c>
      <c r="C5892" s="189" t="s">
        <v>358</v>
      </c>
      <c r="D5892" t="s">
        <v>341</v>
      </c>
      <c r="E5892" t="s">
        <v>342</v>
      </c>
      <c r="F5892" t="s">
        <v>360</v>
      </c>
      <c r="H5892" s="211"/>
      <c r="I5892" s="211"/>
      <c r="J5892" s="211"/>
      <c r="K5892" s="211"/>
      <c r="L5892" s="211"/>
      <c r="M5892" s="211"/>
      <c r="N5892" s="211"/>
      <c r="O5892" s="211"/>
      <c r="P5892" s="211"/>
    </row>
    <row r="5893" spans="1:16" x14ac:dyDescent="0.25">
      <c r="A5893" s="189" t="s">
        <v>12276</v>
      </c>
      <c r="B5893" s="189" t="s">
        <v>12376</v>
      </c>
      <c r="C5893" s="189" t="s">
        <v>358</v>
      </c>
      <c r="D5893" t="s">
        <v>296</v>
      </c>
      <c r="E5893" t="s">
        <v>336</v>
      </c>
      <c r="F5893" t="s">
        <v>150</v>
      </c>
      <c r="H5893" s="211"/>
      <c r="I5893" s="211"/>
      <c r="J5893" s="211"/>
      <c r="K5893" s="211"/>
      <c r="L5893" s="211"/>
      <c r="M5893" s="211"/>
      <c r="N5893" s="211"/>
      <c r="O5893" s="211"/>
      <c r="P5893" s="211"/>
    </row>
    <row r="5894" spans="1:16" x14ac:dyDescent="0.25">
      <c r="A5894" s="189" t="s">
        <v>12276</v>
      </c>
      <c r="B5894" s="189" t="s">
        <v>12377</v>
      </c>
      <c r="C5894" s="189" t="s">
        <v>358</v>
      </c>
      <c r="D5894" t="s">
        <v>296</v>
      </c>
      <c r="E5894" t="s">
        <v>336</v>
      </c>
      <c r="F5894" t="s">
        <v>150</v>
      </c>
      <c r="H5894" s="211"/>
      <c r="I5894" s="211"/>
      <c r="J5894" s="211"/>
      <c r="K5894" s="211"/>
      <c r="L5894" s="211"/>
      <c r="M5894" s="211"/>
      <c r="N5894" s="211"/>
      <c r="O5894" s="211"/>
      <c r="P5894" s="211"/>
    </row>
    <row r="5895" spans="1:16" x14ac:dyDescent="0.25">
      <c r="A5895" s="189" t="s">
        <v>12276</v>
      </c>
      <c r="B5895" s="189" t="s">
        <v>12378</v>
      </c>
      <c r="C5895" s="189" t="s">
        <v>358</v>
      </c>
      <c r="D5895" t="s">
        <v>295</v>
      </c>
      <c r="E5895" t="s">
        <v>532</v>
      </c>
      <c r="F5895" t="s">
        <v>150</v>
      </c>
      <c r="H5895" s="211"/>
      <c r="I5895" s="211"/>
      <c r="J5895" s="211"/>
      <c r="K5895" s="211"/>
      <c r="L5895" s="211"/>
      <c r="M5895" s="211"/>
      <c r="N5895" s="211"/>
      <c r="O5895" s="211"/>
      <c r="P5895" s="211"/>
    </row>
    <row r="5896" spans="1:16" x14ac:dyDescent="0.25">
      <c r="A5896" s="189" t="s">
        <v>12276</v>
      </c>
      <c r="B5896" s="189" t="s">
        <v>12379</v>
      </c>
      <c r="C5896" s="189" t="s">
        <v>358</v>
      </c>
      <c r="D5896" t="s">
        <v>296</v>
      </c>
      <c r="E5896" t="s">
        <v>336</v>
      </c>
      <c r="F5896" t="s">
        <v>150</v>
      </c>
      <c r="H5896" s="211"/>
      <c r="I5896" s="211"/>
      <c r="J5896" s="211"/>
      <c r="K5896" s="211"/>
      <c r="L5896" s="211"/>
      <c r="M5896" s="211"/>
      <c r="N5896" s="211"/>
      <c r="O5896" s="211"/>
      <c r="P5896" s="211"/>
    </row>
    <row r="5897" spans="1:16" x14ac:dyDescent="0.25">
      <c r="A5897" s="189" t="s">
        <v>12276</v>
      </c>
      <c r="B5897" s="189" t="s">
        <v>12380</v>
      </c>
      <c r="C5897" s="189" t="s">
        <v>358</v>
      </c>
      <c r="D5897" t="s">
        <v>296</v>
      </c>
      <c r="E5897" t="s">
        <v>336</v>
      </c>
      <c r="F5897" t="s">
        <v>150</v>
      </c>
      <c r="H5897" s="211"/>
      <c r="I5897" s="211"/>
      <c r="J5897" s="211"/>
      <c r="K5897" s="211"/>
      <c r="L5897" s="211"/>
      <c r="M5897" s="211"/>
      <c r="N5897" s="211"/>
      <c r="O5897" s="211"/>
      <c r="P5897" s="211"/>
    </row>
    <row r="5898" spans="1:16" x14ac:dyDescent="0.25">
      <c r="A5898" s="189" t="s">
        <v>12276</v>
      </c>
      <c r="B5898" s="189" t="s">
        <v>12381</v>
      </c>
      <c r="C5898" s="189" t="s">
        <v>358</v>
      </c>
      <c r="D5898" t="s">
        <v>322</v>
      </c>
      <c r="E5898" t="s">
        <v>323</v>
      </c>
      <c r="F5898" t="s">
        <v>360</v>
      </c>
      <c r="H5898" s="211"/>
      <c r="I5898" s="211"/>
      <c r="J5898" s="211"/>
      <c r="K5898" s="211"/>
      <c r="L5898" s="211"/>
      <c r="M5898" s="211"/>
      <c r="N5898" s="211"/>
      <c r="O5898" s="211"/>
      <c r="P5898" s="211"/>
    </row>
    <row r="5899" spans="1:16" x14ac:dyDescent="0.25">
      <c r="A5899" s="189" t="s">
        <v>12276</v>
      </c>
      <c r="B5899" s="189" t="s">
        <v>12382</v>
      </c>
      <c r="C5899" s="189" t="s">
        <v>358</v>
      </c>
      <c r="D5899" t="s">
        <v>339</v>
      </c>
      <c r="E5899" t="s">
        <v>340</v>
      </c>
      <c r="F5899" t="s">
        <v>360</v>
      </c>
      <c r="H5899" s="211"/>
      <c r="I5899" s="211"/>
      <c r="J5899" s="211"/>
      <c r="K5899" s="211"/>
      <c r="L5899" s="211"/>
      <c r="M5899" s="211"/>
      <c r="N5899" s="211"/>
      <c r="O5899" s="211"/>
      <c r="P5899" s="211"/>
    </row>
    <row r="5900" spans="1:16" x14ac:dyDescent="0.25">
      <c r="A5900" s="189" t="s">
        <v>12276</v>
      </c>
      <c r="B5900" s="189" t="s">
        <v>12383</v>
      </c>
      <c r="C5900" s="189" t="s">
        <v>358</v>
      </c>
      <c r="D5900" t="s">
        <v>322</v>
      </c>
      <c r="E5900" t="s">
        <v>323</v>
      </c>
      <c r="F5900" t="s">
        <v>360</v>
      </c>
      <c r="H5900" s="211"/>
      <c r="I5900" s="211"/>
      <c r="J5900" s="211"/>
      <c r="K5900" s="211"/>
      <c r="L5900" s="211"/>
      <c r="M5900" s="211"/>
      <c r="N5900" s="211"/>
      <c r="O5900" s="211"/>
      <c r="P5900" s="211"/>
    </row>
    <row r="5901" spans="1:16" x14ac:dyDescent="0.25">
      <c r="A5901" s="189" t="s">
        <v>12276</v>
      </c>
      <c r="B5901" s="189" t="s">
        <v>12384</v>
      </c>
      <c r="C5901" s="189" t="s">
        <v>358</v>
      </c>
      <c r="D5901" t="s">
        <v>328</v>
      </c>
      <c r="E5901" t="s">
        <v>329</v>
      </c>
      <c r="F5901" t="s">
        <v>150</v>
      </c>
      <c r="H5901" s="211"/>
      <c r="I5901" s="211"/>
      <c r="J5901" s="211"/>
      <c r="K5901" s="211"/>
      <c r="L5901" s="211"/>
      <c r="M5901" s="211"/>
      <c r="N5901" s="211"/>
      <c r="O5901" s="211"/>
      <c r="P5901" s="211"/>
    </row>
    <row r="5902" spans="1:16" x14ac:dyDescent="0.25">
      <c r="A5902" s="189" t="s">
        <v>12276</v>
      </c>
      <c r="B5902" s="189" t="s">
        <v>12385</v>
      </c>
      <c r="C5902" s="189" t="s">
        <v>358</v>
      </c>
      <c r="D5902" t="s">
        <v>341</v>
      </c>
      <c r="E5902" t="s">
        <v>342</v>
      </c>
      <c r="F5902" t="s">
        <v>360</v>
      </c>
      <c r="H5902" s="211"/>
      <c r="I5902" s="211"/>
      <c r="J5902" s="211"/>
      <c r="K5902" s="211"/>
      <c r="L5902" s="211"/>
      <c r="M5902" s="211"/>
      <c r="N5902" s="211"/>
      <c r="O5902" s="211"/>
      <c r="P5902" s="211"/>
    </row>
    <row r="5903" spans="1:16" x14ac:dyDescent="0.25">
      <c r="A5903" s="189" t="s">
        <v>12276</v>
      </c>
      <c r="B5903" s="189" t="s">
        <v>12386</v>
      </c>
      <c r="C5903" s="189" t="s">
        <v>358</v>
      </c>
      <c r="D5903" t="s">
        <v>341</v>
      </c>
      <c r="E5903" t="s">
        <v>342</v>
      </c>
      <c r="F5903" t="s">
        <v>360</v>
      </c>
      <c r="H5903" s="211"/>
      <c r="I5903" s="211"/>
      <c r="J5903" s="211"/>
      <c r="K5903" s="211"/>
      <c r="L5903" s="211"/>
      <c r="M5903" s="211"/>
      <c r="N5903" s="211"/>
      <c r="O5903" s="211"/>
      <c r="P5903" s="211"/>
    </row>
    <row r="5904" spans="1:16" x14ac:dyDescent="0.25">
      <c r="A5904" s="189" t="s">
        <v>12276</v>
      </c>
      <c r="B5904" s="189" t="s">
        <v>12387</v>
      </c>
      <c r="C5904" s="189" t="s">
        <v>358</v>
      </c>
      <c r="D5904" t="s">
        <v>341</v>
      </c>
      <c r="E5904" t="s">
        <v>342</v>
      </c>
      <c r="F5904" t="s">
        <v>360</v>
      </c>
      <c r="H5904" s="211"/>
      <c r="I5904" s="211"/>
      <c r="J5904" s="211"/>
      <c r="K5904" s="211"/>
      <c r="L5904" s="211"/>
      <c r="M5904" s="211"/>
      <c r="N5904" s="211"/>
      <c r="O5904" s="211"/>
      <c r="P5904" s="211"/>
    </row>
    <row r="5905" spans="1:16" x14ac:dyDescent="0.25">
      <c r="A5905" s="189" t="s">
        <v>12276</v>
      </c>
      <c r="B5905" s="189" t="s">
        <v>12388</v>
      </c>
      <c r="C5905" s="189" t="s">
        <v>358</v>
      </c>
      <c r="D5905" t="s">
        <v>330</v>
      </c>
      <c r="E5905" t="s">
        <v>331</v>
      </c>
      <c r="F5905" t="s">
        <v>360</v>
      </c>
      <c r="H5905" s="211"/>
      <c r="I5905" s="211"/>
      <c r="J5905" s="211"/>
      <c r="K5905" s="211"/>
      <c r="L5905" s="211"/>
      <c r="M5905" s="211"/>
      <c r="N5905" s="211"/>
      <c r="O5905" s="211"/>
      <c r="P5905" s="211"/>
    </row>
    <row r="5906" spans="1:16" x14ac:dyDescent="0.25">
      <c r="A5906" s="189" t="s">
        <v>12276</v>
      </c>
      <c r="B5906" s="189" t="s">
        <v>12389</v>
      </c>
      <c r="C5906" s="189" t="s">
        <v>358</v>
      </c>
      <c r="D5906" t="s">
        <v>330</v>
      </c>
      <c r="E5906" t="s">
        <v>331</v>
      </c>
      <c r="F5906" t="s">
        <v>360</v>
      </c>
      <c r="H5906" s="211"/>
      <c r="I5906" s="211"/>
      <c r="J5906" s="211"/>
      <c r="K5906" s="211"/>
      <c r="L5906" s="211"/>
      <c r="M5906" s="211"/>
      <c r="N5906" s="211"/>
      <c r="O5906" s="211"/>
      <c r="P5906" s="211"/>
    </row>
    <row r="5907" spans="1:16" x14ac:dyDescent="0.25">
      <c r="A5907" s="189" t="s">
        <v>12276</v>
      </c>
      <c r="B5907" s="189" t="s">
        <v>12390</v>
      </c>
      <c r="C5907" s="189" t="s">
        <v>358</v>
      </c>
      <c r="D5907" t="s">
        <v>330</v>
      </c>
      <c r="E5907" t="s">
        <v>331</v>
      </c>
      <c r="F5907" t="s">
        <v>360</v>
      </c>
      <c r="H5907" s="211"/>
      <c r="I5907" s="211"/>
      <c r="J5907" s="211"/>
      <c r="K5907" s="211"/>
      <c r="L5907" s="211"/>
      <c r="M5907" s="211"/>
      <c r="N5907" s="211"/>
      <c r="O5907" s="211"/>
      <c r="P5907" s="211"/>
    </row>
    <row r="5908" spans="1:16" x14ac:dyDescent="0.25">
      <c r="A5908" s="189" t="s">
        <v>12276</v>
      </c>
      <c r="B5908" s="189" t="s">
        <v>12391</v>
      </c>
      <c r="C5908" s="189" t="s">
        <v>358</v>
      </c>
      <c r="D5908" t="s">
        <v>295</v>
      </c>
      <c r="E5908" t="s">
        <v>306</v>
      </c>
      <c r="F5908" t="s">
        <v>150</v>
      </c>
      <c r="H5908" s="211"/>
      <c r="I5908" s="211"/>
      <c r="J5908" s="211"/>
      <c r="K5908" s="211"/>
      <c r="L5908" s="211"/>
      <c r="M5908" s="211"/>
      <c r="N5908" s="211"/>
      <c r="O5908" s="211"/>
      <c r="P5908" s="211"/>
    </row>
    <row r="5909" spans="1:16" x14ac:dyDescent="0.25">
      <c r="A5909" s="189" t="s">
        <v>12276</v>
      </c>
      <c r="B5909" s="189" t="s">
        <v>12392</v>
      </c>
      <c r="C5909" s="189" t="s">
        <v>358</v>
      </c>
      <c r="D5909" t="s">
        <v>330</v>
      </c>
      <c r="E5909" t="s">
        <v>331</v>
      </c>
      <c r="F5909" t="s">
        <v>360</v>
      </c>
      <c r="H5909" s="211"/>
      <c r="I5909" s="211"/>
      <c r="J5909" s="211"/>
      <c r="K5909" s="211"/>
      <c r="L5909" s="211"/>
      <c r="M5909" s="211"/>
      <c r="N5909" s="211"/>
      <c r="O5909" s="211"/>
      <c r="P5909" s="211"/>
    </row>
    <row r="5910" spans="1:16" x14ac:dyDescent="0.25">
      <c r="A5910" s="189" t="s">
        <v>12276</v>
      </c>
      <c r="B5910" s="189" t="s">
        <v>12393</v>
      </c>
      <c r="C5910" s="189" t="s">
        <v>358</v>
      </c>
      <c r="D5910" t="s">
        <v>330</v>
      </c>
      <c r="E5910" t="s">
        <v>331</v>
      </c>
      <c r="F5910" t="s">
        <v>150</v>
      </c>
      <c r="H5910" s="211"/>
      <c r="I5910" s="211"/>
      <c r="J5910" s="211"/>
      <c r="K5910" s="211"/>
      <c r="L5910" s="211"/>
      <c r="M5910" s="211"/>
      <c r="N5910" s="211"/>
      <c r="O5910" s="211"/>
      <c r="P5910" s="211"/>
    </row>
    <row r="5911" spans="1:16" x14ac:dyDescent="0.25">
      <c r="A5911" s="189" t="s">
        <v>12276</v>
      </c>
      <c r="B5911" s="189" t="s">
        <v>12394</v>
      </c>
      <c r="C5911" s="189" t="s">
        <v>358</v>
      </c>
      <c r="D5911" t="s">
        <v>330</v>
      </c>
      <c r="E5911" t="s">
        <v>331</v>
      </c>
      <c r="F5911" t="s">
        <v>360</v>
      </c>
      <c r="H5911" s="211"/>
      <c r="I5911" s="211"/>
      <c r="J5911" s="211"/>
      <c r="K5911" s="211"/>
      <c r="L5911" s="211"/>
      <c r="M5911" s="211"/>
      <c r="N5911" s="211"/>
      <c r="O5911" s="211"/>
      <c r="P5911" s="211"/>
    </row>
    <row r="5912" spans="1:16" x14ac:dyDescent="0.25">
      <c r="A5912" s="189" t="s">
        <v>12276</v>
      </c>
      <c r="B5912" s="189" t="s">
        <v>12395</v>
      </c>
      <c r="C5912" s="189" t="s">
        <v>358</v>
      </c>
      <c r="D5912" t="s">
        <v>330</v>
      </c>
      <c r="E5912" t="s">
        <v>331</v>
      </c>
      <c r="F5912" t="s">
        <v>360</v>
      </c>
      <c r="H5912" s="211"/>
      <c r="I5912" s="211"/>
      <c r="J5912" s="211"/>
      <c r="K5912" s="211"/>
      <c r="L5912" s="211"/>
      <c r="M5912" s="211"/>
      <c r="N5912" s="211"/>
      <c r="O5912" s="211"/>
      <c r="P5912" s="211"/>
    </row>
    <row r="5913" spans="1:16" x14ac:dyDescent="0.25">
      <c r="A5913" s="189" t="s">
        <v>12276</v>
      </c>
      <c r="B5913" s="189" t="s">
        <v>12396</v>
      </c>
      <c r="C5913" s="189" t="s">
        <v>358</v>
      </c>
      <c r="D5913" t="s">
        <v>330</v>
      </c>
      <c r="E5913" t="s">
        <v>331</v>
      </c>
      <c r="F5913" t="s">
        <v>360</v>
      </c>
      <c r="H5913" s="211"/>
      <c r="I5913" s="211"/>
      <c r="J5913" s="211"/>
      <c r="K5913" s="211"/>
      <c r="L5913" s="211"/>
      <c r="M5913" s="211"/>
      <c r="N5913" s="211"/>
      <c r="O5913" s="211"/>
      <c r="P5913" s="211"/>
    </row>
    <row r="5914" spans="1:16" x14ac:dyDescent="0.25">
      <c r="A5914" s="189" t="s">
        <v>12276</v>
      </c>
      <c r="B5914" s="189" t="s">
        <v>12397</v>
      </c>
      <c r="C5914" s="189" t="s">
        <v>358</v>
      </c>
      <c r="D5914" t="s">
        <v>295</v>
      </c>
      <c r="E5914" t="s">
        <v>306</v>
      </c>
      <c r="F5914" t="s">
        <v>150</v>
      </c>
      <c r="H5914" s="211"/>
      <c r="I5914" s="211"/>
      <c r="J5914" s="211"/>
      <c r="K5914" s="211"/>
      <c r="L5914" s="211"/>
      <c r="M5914" s="211"/>
      <c r="N5914" s="211"/>
      <c r="O5914" s="211"/>
      <c r="P5914" s="211"/>
    </row>
    <row r="5915" spans="1:16" x14ac:dyDescent="0.25">
      <c r="A5915" s="189" t="s">
        <v>12276</v>
      </c>
      <c r="B5915" s="189" t="s">
        <v>12398</v>
      </c>
      <c r="C5915" s="189" t="s">
        <v>358</v>
      </c>
      <c r="D5915" t="s">
        <v>295</v>
      </c>
      <c r="E5915" t="s">
        <v>306</v>
      </c>
      <c r="F5915" t="s">
        <v>150</v>
      </c>
      <c r="H5915" s="211"/>
      <c r="I5915" s="211"/>
      <c r="J5915" s="211"/>
      <c r="K5915" s="211"/>
      <c r="L5915" s="211"/>
      <c r="M5915" s="211"/>
      <c r="N5915" s="211"/>
      <c r="O5915" s="211"/>
      <c r="P5915" s="211"/>
    </row>
    <row r="5916" spans="1:16" x14ac:dyDescent="0.25">
      <c r="A5916" s="189" t="s">
        <v>12276</v>
      </c>
      <c r="B5916" s="189" t="s">
        <v>12399</v>
      </c>
      <c r="C5916" s="189" t="s">
        <v>358</v>
      </c>
      <c r="D5916" t="s">
        <v>330</v>
      </c>
      <c r="E5916" t="s">
        <v>331</v>
      </c>
      <c r="F5916" t="s">
        <v>360</v>
      </c>
      <c r="H5916" s="211"/>
      <c r="I5916" s="211"/>
      <c r="J5916" s="211"/>
      <c r="K5916" s="211"/>
      <c r="L5916" s="211"/>
      <c r="M5916" s="211"/>
      <c r="N5916" s="211"/>
      <c r="O5916" s="211"/>
      <c r="P5916" s="211"/>
    </row>
    <row r="5917" spans="1:16" x14ac:dyDescent="0.25">
      <c r="A5917" s="189" t="s">
        <v>12276</v>
      </c>
      <c r="B5917" s="189" t="s">
        <v>12400</v>
      </c>
      <c r="C5917" s="189" t="s">
        <v>358</v>
      </c>
      <c r="D5917" t="s">
        <v>295</v>
      </c>
      <c r="E5917" t="s">
        <v>306</v>
      </c>
      <c r="F5917" t="s">
        <v>360</v>
      </c>
      <c r="H5917" s="211"/>
      <c r="I5917" s="211"/>
      <c r="J5917" s="211"/>
      <c r="K5917" s="211"/>
      <c r="L5917" s="211"/>
      <c r="M5917" s="211"/>
      <c r="N5917" s="211"/>
      <c r="O5917" s="211"/>
      <c r="P5917" s="211"/>
    </row>
    <row r="5918" spans="1:16" x14ac:dyDescent="0.25">
      <c r="A5918" s="189" t="s">
        <v>12401</v>
      </c>
      <c r="B5918" s="189" t="s">
        <v>12402</v>
      </c>
      <c r="C5918" s="189" t="s">
        <v>358</v>
      </c>
      <c r="D5918" t="s">
        <v>301</v>
      </c>
      <c r="E5918" t="s">
        <v>307</v>
      </c>
      <c r="F5918" t="s">
        <v>150</v>
      </c>
      <c r="H5918" s="211"/>
      <c r="I5918" s="211"/>
      <c r="J5918" s="211"/>
      <c r="K5918" s="211"/>
      <c r="L5918" s="211"/>
      <c r="M5918" s="211"/>
      <c r="N5918" s="211"/>
      <c r="O5918" s="211"/>
      <c r="P5918" s="211"/>
    </row>
    <row r="5919" spans="1:16" x14ac:dyDescent="0.25">
      <c r="A5919" s="189" t="s">
        <v>12401</v>
      </c>
      <c r="B5919" s="189" t="s">
        <v>12403</v>
      </c>
      <c r="C5919" s="189" t="s">
        <v>358</v>
      </c>
      <c r="D5919" t="s">
        <v>301</v>
      </c>
      <c r="E5919" t="s">
        <v>307</v>
      </c>
      <c r="F5919" t="s">
        <v>360</v>
      </c>
      <c r="H5919" s="211"/>
      <c r="I5919" s="211"/>
      <c r="J5919" s="211"/>
      <c r="K5919" s="211"/>
      <c r="L5919" s="211"/>
      <c r="M5919" s="211"/>
      <c r="N5919" s="211"/>
      <c r="O5919" s="211"/>
      <c r="P5919" s="211"/>
    </row>
    <row r="5920" spans="1:16" x14ac:dyDescent="0.25">
      <c r="A5920" s="189" t="s">
        <v>12401</v>
      </c>
      <c r="B5920" s="189" t="s">
        <v>12404</v>
      </c>
      <c r="C5920" s="189" t="s">
        <v>358</v>
      </c>
      <c r="D5920" t="s">
        <v>301</v>
      </c>
      <c r="E5920" t="s">
        <v>307</v>
      </c>
      <c r="F5920" t="s">
        <v>150</v>
      </c>
      <c r="H5920" s="211"/>
      <c r="I5920" s="211"/>
      <c r="J5920" s="211"/>
      <c r="K5920" s="211"/>
      <c r="L5920" s="211"/>
      <c r="M5920" s="211"/>
      <c r="N5920" s="211"/>
      <c r="O5920" s="211"/>
      <c r="P5920" s="211"/>
    </row>
    <row r="5921" spans="1:16" x14ac:dyDescent="0.25">
      <c r="A5921" s="189" t="s">
        <v>12401</v>
      </c>
      <c r="B5921" s="189" t="s">
        <v>12405</v>
      </c>
      <c r="C5921" s="189" t="s">
        <v>358</v>
      </c>
      <c r="D5921" t="s">
        <v>301</v>
      </c>
      <c r="E5921" t="s">
        <v>307</v>
      </c>
      <c r="F5921" t="s">
        <v>360</v>
      </c>
      <c r="H5921" s="211"/>
      <c r="I5921" s="211"/>
      <c r="J5921" s="211"/>
      <c r="K5921" s="211"/>
      <c r="L5921" s="211"/>
      <c r="M5921" s="211"/>
      <c r="N5921" s="211"/>
      <c r="O5921" s="211"/>
      <c r="P5921" s="211"/>
    </row>
    <row r="5922" spans="1:16" x14ac:dyDescent="0.25">
      <c r="A5922" s="189" t="s">
        <v>12401</v>
      </c>
      <c r="B5922" s="189" t="s">
        <v>12406</v>
      </c>
      <c r="C5922" s="189" t="s">
        <v>358</v>
      </c>
      <c r="D5922" t="s">
        <v>301</v>
      </c>
      <c r="E5922" t="s">
        <v>307</v>
      </c>
      <c r="F5922" t="s">
        <v>360</v>
      </c>
      <c r="H5922" s="211"/>
      <c r="I5922" s="211"/>
      <c r="J5922" s="211"/>
      <c r="K5922" s="211"/>
      <c r="L5922" s="211"/>
      <c r="M5922" s="211"/>
      <c r="N5922" s="211"/>
      <c r="O5922" s="211"/>
      <c r="P5922" s="211"/>
    </row>
    <row r="5923" spans="1:16" x14ac:dyDescent="0.25">
      <c r="A5923" s="189" t="s">
        <v>12401</v>
      </c>
      <c r="B5923" s="189" t="s">
        <v>12407</v>
      </c>
      <c r="C5923" s="189" t="s">
        <v>358</v>
      </c>
      <c r="D5923" t="s">
        <v>301</v>
      </c>
      <c r="E5923" t="s">
        <v>307</v>
      </c>
      <c r="F5923" t="s">
        <v>150</v>
      </c>
      <c r="H5923" s="211"/>
      <c r="I5923" s="211"/>
      <c r="J5923" s="211"/>
      <c r="K5923" s="211"/>
      <c r="L5923" s="211"/>
      <c r="M5923" s="211"/>
      <c r="N5923" s="211"/>
      <c r="O5923" s="211"/>
      <c r="P5923" s="211"/>
    </row>
    <row r="5924" spans="1:16" x14ac:dyDescent="0.25">
      <c r="A5924" s="189" t="s">
        <v>12401</v>
      </c>
      <c r="B5924" s="189" t="s">
        <v>12408</v>
      </c>
      <c r="C5924" s="189" t="s">
        <v>358</v>
      </c>
      <c r="D5924" t="s">
        <v>301</v>
      </c>
      <c r="E5924" t="s">
        <v>307</v>
      </c>
      <c r="F5924" t="s">
        <v>360</v>
      </c>
      <c r="H5924" s="211"/>
      <c r="I5924" s="211"/>
      <c r="J5924" s="211"/>
      <c r="K5924" s="211"/>
      <c r="L5924" s="211"/>
      <c r="M5924" s="211"/>
      <c r="N5924" s="211"/>
      <c r="O5924" s="211"/>
      <c r="P5924" s="211"/>
    </row>
    <row r="5925" spans="1:16" x14ac:dyDescent="0.25">
      <c r="A5925" s="189" t="s">
        <v>12401</v>
      </c>
      <c r="B5925" s="189" t="s">
        <v>12409</v>
      </c>
      <c r="C5925" s="189" t="s">
        <v>358</v>
      </c>
      <c r="D5925" t="s">
        <v>301</v>
      </c>
      <c r="E5925" t="s">
        <v>307</v>
      </c>
      <c r="F5925" t="s">
        <v>360</v>
      </c>
      <c r="H5925" s="211"/>
      <c r="I5925" s="211"/>
      <c r="J5925" s="211"/>
      <c r="K5925" s="211"/>
      <c r="L5925" s="211"/>
      <c r="M5925" s="211"/>
      <c r="N5925" s="211"/>
      <c r="O5925" s="211"/>
      <c r="P5925" s="211"/>
    </row>
    <row r="5926" spans="1:16" x14ac:dyDescent="0.25">
      <c r="A5926" s="189" t="s">
        <v>12401</v>
      </c>
      <c r="B5926" s="189" t="s">
        <v>12410</v>
      </c>
      <c r="C5926" s="189" t="s">
        <v>358</v>
      </c>
      <c r="D5926" t="s">
        <v>301</v>
      </c>
      <c r="E5926" t="s">
        <v>307</v>
      </c>
      <c r="F5926" t="s">
        <v>360</v>
      </c>
      <c r="H5926" s="211"/>
      <c r="I5926" s="211"/>
      <c r="J5926" s="211"/>
      <c r="K5926" s="211"/>
      <c r="L5926" s="211"/>
      <c r="M5926" s="211"/>
      <c r="N5926" s="211"/>
      <c r="O5926" s="211"/>
      <c r="P5926" s="211"/>
    </row>
    <row r="5927" spans="1:16" x14ac:dyDescent="0.25">
      <c r="A5927" s="189" t="s">
        <v>12401</v>
      </c>
      <c r="B5927" s="189" t="s">
        <v>12411</v>
      </c>
      <c r="C5927" s="189" t="s">
        <v>358</v>
      </c>
      <c r="D5927" t="s">
        <v>301</v>
      </c>
      <c r="E5927" t="s">
        <v>307</v>
      </c>
      <c r="F5927" t="s">
        <v>360</v>
      </c>
      <c r="H5927" s="211"/>
      <c r="I5927" s="211"/>
      <c r="J5927" s="211"/>
      <c r="K5927" s="211"/>
      <c r="L5927" s="211"/>
      <c r="M5927" s="211"/>
      <c r="N5927" s="211"/>
      <c r="O5927" s="211"/>
      <c r="P5927" s="211"/>
    </row>
    <row r="5928" spans="1:16" x14ac:dyDescent="0.25">
      <c r="A5928" s="189" t="s">
        <v>12401</v>
      </c>
      <c r="B5928" s="189" t="s">
        <v>12412</v>
      </c>
      <c r="C5928" s="189" t="s">
        <v>358</v>
      </c>
      <c r="D5928" t="s">
        <v>301</v>
      </c>
      <c r="E5928" t="s">
        <v>307</v>
      </c>
      <c r="F5928" t="s">
        <v>360</v>
      </c>
      <c r="H5928" s="211"/>
      <c r="I5928" s="211"/>
      <c r="J5928" s="211"/>
      <c r="K5928" s="211"/>
      <c r="L5928" s="211"/>
      <c r="M5928" s="211"/>
      <c r="N5928" s="211"/>
      <c r="O5928" s="211"/>
      <c r="P5928" s="211"/>
    </row>
    <row r="5929" spans="1:16" x14ac:dyDescent="0.25">
      <c r="A5929" s="189" t="s">
        <v>12401</v>
      </c>
      <c r="B5929" s="189" t="s">
        <v>12413</v>
      </c>
      <c r="C5929" s="189" t="s">
        <v>358</v>
      </c>
      <c r="D5929" t="s">
        <v>301</v>
      </c>
      <c r="E5929" t="s">
        <v>307</v>
      </c>
      <c r="F5929" t="s">
        <v>360</v>
      </c>
      <c r="H5929" s="211"/>
      <c r="I5929" s="211"/>
      <c r="J5929" s="211"/>
      <c r="K5929" s="211"/>
      <c r="L5929" s="211"/>
      <c r="M5929" s="211"/>
      <c r="N5929" s="211"/>
      <c r="O5929" s="211"/>
      <c r="P5929" s="211"/>
    </row>
    <row r="5930" spans="1:16" x14ac:dyDescent="0.25">
      <c r="A5930" s="189" t="s">
        <v>12401</v>
      </c>
      <c r="B5930" s="189" t="s">
        <v>12414</v>
      </c>
      <c r="C5930" s="189" t="s">
        <v>358</v>
      </c>
      <c r="D5930" t="s">
        <v>301</v>
      </c>
      <c r="E5930" t="s">
        <v>307</v>
      </c>
      <c r="F5930" t="s">
        <v>360</v>
      </c>
      <c r="H5930" s="211"/>
      <c r="I5930" s="211"/>
      <c r="J5930" s="211"/>
      <c r="K5930" s="211"/>
      <c r="L5930" s="211"/>
      <c r="M5930" s="211"/>
      <c r="N5930" s="211"/>
      <c r="O5930" s="211"/>
      <c r="P5930" s="211"/>
    </row>
    <row r="5931" spans="1:16" x14ac:dyDescent="0.25">
      <c r="A5931" s="189" t="s">
        <v>12401</v>
      </c>
      <c r="B5931" s="189" t="s">
        <v>12415</v>
      </c>
      <c r="C5931" s="189" t="s">
        <v>358</v>
      </c>
      <c r="D5931" t="s">
        <v>301</v>
      </c>
      <c r="E5931" t="s">
        <v>307</v>
      </c>
      <c r="F5931" t="s">
        <v>150</v>
      </c>
      <c r="H5931" s="211"/>
      <c r="I5931" s="211"/>
      <c r="J5931" s="211"/>
      <c r="K5931" s="211"/>
      <c r="L5931" s="211"/>
      <c r="M5931" s="211"/>
      <c r="N5931" s="211"/>
      <c r="O5931" s="211"/>
      <c r="P5931" s="211"/>
    </row>
    <row r="5932" spans="1:16" x14ac:dyDescent="0.25">
      <c r="A5932" s="189" t="s">
        <v>12401</v>
      </c>
      <c r="B5932" s="189" t="s">
        <v>12416</v>
      </c>
      <c r="C5932" s="189" t="s">
        <v>358</v>
      </c>
      <c r="D5932" t="s">
        <v>301</v>
      </c>
      <c r="E5932" t="s">
        <v>307</v>
      </c>
      <c r="F5932" t="s">
        <v>360</v>
      </c>
      <c r="H5932" s="211"/>
      <c r="I5932" s="211"/>
      <c r="J5932" s="211"/>
      <c r="K5932" s="211"/>
      <c r="L5932" s="211"/>
      <c r="M5932" s="211"/>
      <c r="N5932" s="211"/>
      <c r="O5932" s="211"/>
      <c r="P5932" s="211"/>
    </row>
    <row r="5933" spans="1:16" x14ac:dyDescent="0.25">
      <c r="A5933" s="189" t="s">
        <v>12401</v>
      </c>
      <c r="B5933" s="189" t="s">
        <v>12417</v>
      </c>
      <c r="C5933" s="189" t="s">
        <v>358</v>
      </c>
      <c r="D5933" t="s">
        <v>301</v>
      </c>
      <c r="E5933" t="s">
        <v>307</v>
      </c>
      <c r="F5933" t="s">
        <v>360</v>
      </c>
      <c r="H5933" s="211"/>
      <c r="I5933" s="211"/>
      <c r="J5933" s="211"/>
      <c r="K5933" s="211"/>
      <c r="L5933" s="211"/>
      <c r="M5933" s="211"/>
      <c r="N5933" s="211"/>
      <c r="O5933" s="211"/>
      <c r="P5933" s="211"/>
    </row>
    <row r="5934" spans="1:16" x14ac:dyDescent="0.25">
      <c r="A5934" s="189" t="s">
        <v>12401</v>
      </c>
      <c r="B5934" s="189" t="s">
        <v>12418</v>
      </c>
      <c r="C5934" s="189" t="s">
        <v>358</v>
      </c>
      <c r="D5934" t="s">
        <v>301</v>
      </c>
      <c r="E5934" t="s">
        <v>307</v>
      </c>
      <c r="F5934" t="s">
        <v>150</v>
      </c>
      <c r="H5934" s="211"/>
      <c r="I5934" s="211"/>
      <c r="J5934" s="211"/>
      <c r="K5934" s="211"/>
      <c r="L5934" s="211"/>
      <c r="M5934" s="211"/>
      <c r="N5934" s="211"/>
      <c r="O5934" s="211"/>
      <c r="P5934" s="211"/>
    </row>
    <row r="5935" spans="1:16" x14ac:dyDescent="0.25">
      <c r="A5935" s="189" t="s">
        <v>12401</v>
      </c>
      <c r="B5935" s="189" t="s">
        <v>12419</v>
      </c>
      <c r="C5935" s="189" t="s">
        <v>358</v>
      </c>
      <c r="D5935" t="s">
        <v>301</v>
      </c>
      <c r="E5935" t="s">
        <v>307</v>
      </c>
      <c r="F5935" t="s">
        <v>360</v>
      </c>
      <c r="H5935" s="211"/>
      <c r="I5935" s="211"/>
      <c r="J5935" s="211"/>
      <c r="K5935" s="211"/>
      <c r="L5935" s="211"/>
      <c r="M5935" s="211"/>
      <c r="N5935" s="211"/>
      <c r="O5935" s="211"/>
      <c r="P5935" s="211"/>
    </row>
    <row r="5936" spans="1:16" x14ac:dyDescent="0.25">
      <c r="A5936" s="189" t="s">
        <v>12401</v>
      </c>
      <c r="B5936" s="189" t="s">
        <v>12420</v>
      </c>
      <c r="C5936" s="189" t="s">
        <v>358</v>
      </c>
      <c r="D5936" t="s">
        <v>301</v>
      </c>
      <c r="E5936" t="s">
        <v>307</v>
      </c>
      <c r="F5936" t="s">
        <v>360</v>
      </c>
      <c r="H5936" s="211"/>
      <c r="I5936" s="211"/>
      <c r="J5936" s="211"/>
      <c r="K5936" s="211"/>
      <c r="L5936" s="211"/>
      <c r="M5936" s="211"/>
      <c r="N5936" s="211"/>
      <c r="O5936" s="211"/>
      <c r="P5936" s="211"/>
    </row>
    <row r="5937" spans="1:16" x14ac:dyDescent="0.25">
      <c r="A5937" s="189" t="s">
        <v>12401</v>
      </c>
      <c r="B5937" s="189" t="s">
        <v>12421</v>
      </c>
      <c r="C5937" s="189" t="s">
        <v>358</v>
      </c>
      <c r="D5937" t="s">
        <v>301</v>
      </c>
      <c r="E5937" t="s">
        <v>307</v>
      </c>
      <c r="F5937" t="s">
        <v>360</v>
      </c>
      <c r="H5937" s="211"/>
      <c r="I5937" s="211"/>
      <c r="J5937" s="211"/>
      <c r="K5937" s="211"/>
      <c r="L5937" s="211"/>
      <c r="M5937" s="211"/>
      <c r="N5937" s="211"/>
      <c r="O5937" s="211"/>
      <c r="P5937" s="211"/>
    </row>
    <row r="5938" spans="1:16" x14ac:dyDescent="0.25">
      <c r="A5938" s="189" t="s">
        <v>12401</v>
      </c>
      <c r="B5938" s="189" t="s">
        <v>12422</v>
      </c>
      <c r="C5938" s="189" t="s">
        <v>358</v>
      </c>
      <c r="D5938" t="s">
        <v>301</v>
      </c>
      <c r="E5938" t="s">
        <v>307</v>
      </c>
      <c r="F5938" t="s">
        <v>360</v>
      </c>
      <c r="H5938" s="211"/>
      <c r="I5938" s="211"/>
      <c r="J5938" s="211"/>
      <c r="K5938" s="211"/>
      <c r="L5938" s="211"/>
      <c r="M5938" s="211"/>
      <c r="N5938" s="211"/>
      <c r="O5938" s="211"/>
      <c r="P5938" s="211"/>
    </row>
    <row r="5939" spans="1:16" x14ac:dyDescent="0.25">
      <c r="A5939" s="189" t="s">
        <v>12401</v>
      </c>
      <c r="B5939" s="189" t="s">
        <v>12423</v>
      </c>
      <c r="C5939" s="189" t="s">
        <v>358</v>
      </c>
      <c r="D5939" t="s">
        <v>301</v>
      </c>
      <c r="E5939" t="s">
        <v>307</v>
      </c>
      <c r="F5939" t="s">
        <v>360</v>
      </c>
      <c r="H5939" s="211"/>
      <c r="I5939" s="211"/>
      <c r="J5939" s="211"/>
      <c r="K5939" s="211"/>
      <c r="L5939" s="211"/>
      <c r="M5939" s="211"/>
      <c r="N5939" s="211"/>
      <c r="O5939" s="211"/>
      <c r="P5939" s="211"/>
    </row>
    <row r="5940" spans="1:16" x14ac:dyDescent="0.25">
      <c r="A5940" s="189" t="s">
        <v>12401</v>
      </c>
      <c r="B5940" s="189" t="s">
        <v>12424</v>
      </c>
      <c r="C5940" s="189" t="s">
        <v>358</v>
      </c>
      <c r="D5940" t="s">
        <v>301</v>
      </c>
      <c r="E5940" t="s">
        <v>307</v>
      </c>
      <c r="F5940" t="s">
        <v>150</v>
      </c>
      <c r="H5940" s="211"/>
      <c r="I5940" s="211"/>
      <c r="J5940" s="211"/>
      <c r="K5940" s="211"/>
      <c r="L5940" s="211"/>
      <c r="M5940" s="211"/>
      <c r="N5940" s="211"/>
      <c r="O5940" s="211"/>
      <c r="P5940" s="211"/>
    </row>
    <row r="5941" spans="1:16" x14ac:dyDescent="0.25">
      <c r="A5941" s="189" t="s">
        <v>12401</v>
      </c>
      <c r="B5941" s="189" t="s">
        <v>12425</v>
      </c>
      <c r="C5941" s="189" t="s">
        <v>358</v>
      </c>
      <c r="D5941" t="s">
        <v>301</v>
      </c>
      <c r="E5941" t="s">
        <v>307</v>
      </c>
      <c r="F5941" t="s">
        <v>360</v>
      </c>
      <c r="H5941" s="211"/>
      <c r="I5941" s="211"/>
      <c r="J5941" s="211"/>
      <c r="K5941" s="211"/>
      <c r="L5941" s="211"/>
      <c r="M5941" s="211"/>
      <c r="N5941" s="211"/>
      <c r="O5941" s="211"/>
      <c r="P5941" s="211"/>
    </row>
    <row r="5942" spans="1:16" x14ac:dyDescent="0.25">
      <c r="A5942" s="189" t="s">
        <v>12401</v>
      </c>
      <c r="B5942" s="189" t="s">
        <v>12426</v>
      </c>
      <c r="C5942" s="189" t="s">
        <v>358</v>
      </c>
      <c r="D5942" t="s">
        <v>301</v>
      </c>
      <c r="E5942" t="s">
        <v>307</v>
      </c>
      <c r="F5942" t="s">
        <v>150</v>
      </c>
      <c r="H5942" s="211"/>
      <c r="I5942" s="211"/>
      <c r="J5942" s="211"/>
      <c r="K5942" s="211"/>
      <c r="L5942" s="211"/>
      <c r="M5942" s="211"/>
      <c r="N5942" s="211"/>
      <c r="O5942" s="211"/>
      <c r="P5942" s="211"/>
    </row>
    <row r="5943" spans="1:16" x14ac:dyDescent="0.25">
      <c r="A5943" s="189" t="s">
        <v>12401</v>
      </c>
      <c r="B5943" s="189" t="s">
        <v>12427</v>
      </c>
      <c r="C5943" s="189" t="s">
        <v>358</v>
      </c>
      <c r="D5943" t="s">
        <v>301</v>
      </c>
      <c r="E5943" t="s">
        <v>307</v>
      </c>
      <c r="F5943" t="s">
        <v>360</v>
      </c>
      <c r="H5943" s="211"/>
      <c r="I5943" s="211"/>
      <c r="J5943" s="211"/>
      <c r="K5943" s="211"/>
      <c r="L5943" s="211"/>
      <c r="M5943" s="211"/>
      <c r="N5943" s="211"/>
      <c r="O5943" s="211"/>
      <c r="P5943" s="211"/>
    </row>
    <row r="5944" spans="1:16" x14ac:dyDescent="0.25">
      <c r="A5944" s="189" t="s">
        <v>12401</v>
      </c>
      <c r="B5944" s="189" t="s">
        <v>12428</v>
      </c>
      <c r="C5944" s="189" t="s">
        <v>358</v>
      </c>
      <c r="D5944" t="s">
        <v>301</v>
      </c>
      <c r="E5944" t="s">
        <v>307</v>
      </c>
      <c r="F5944" t="s">
        <v>150</v>
      </c>
      <c r="H5944" s="211"/>
      <c r="I5944" s="211"/>
      <c r="J5944" s="211"/>
      <c r="K5944" s="211"/>
      <c r="L5944" s="211"/>
      <c r="M5944" s="211"/>
      <c r="N5944" s="211"/>
      <c r="O5944" s="211"/>
      <c r="P5944" s="211"/>
    </row>
    <row r="5945" spans="1:16" x14ac:dyDescent="0.25">
      <c r="A5945" s="189" t="s">
        <v>12401</v>
      </c>
      <c r="B5945" s="189" t="s">
        <v>12429</v>
      </c>
      <c r="C5945" s="189" t="s">
        <v>358</v>
      </c>
      <c r="D5945" t="s">
        <v>301</v>
      </c>
      <c r="E5945" t="s">
        <v>307</v>
      </c>
      <c r="F5945" t="s">
        <v>360</v>
      </c>
      <c r="H5945" s="211"/>
      <c r="I5945" s="211"/>
      <c r="J5945" s="211"/>
      <c r="K5945" s="211"/>
      <c r="L5945" s="211"/>
      <c r="M5945" s="211"/>
      <c r="N5945" s="211"/>
      <c r="O5945" s="211"/>
      <c r="P5945" s="211"/>
    </row>
    <row r="5946" spans="1:16" x14ac:dyDescent="0.25">
      <c r="A5946" s="189" t="s">
        <v>12401</v>
      </c>
      <c r="B5946" s="189" t="s">
        <v>12430</v>
      </c>
      <c r="C5946" s="189" t="s">
        <v>358</v>
      </c>
      <c r="D5946" t="s">
        <v>301</v>
      </c>
      <c r="E5946" t="s">
        <v>307</v>
      </c>
      <c r="F5946" t="s">
        <v>360</v>
      </c>
      <c r="H5946" s="211"/>
      <c r="I5946" s="211"/>
      <c r="J5946" s="211"/>
      <c r="K5946" s="211"/>
      <c r="L5946" s="211"/>
      <c r="M5946" s="211"/>
      <c r="N5946" s="211"/>
      <c r="O5946" s="211"/>
      <c r="P5946" s="211"/>
    </row>
    <row r="5947" spans="1:16" x14ac:dyDescent="0.25">
      <c r="A5947" s="189" t="s">
        <v>12401</v>
      </c>
      <c r="B5947" s="189" t="s">
        <v>12431</v>
      </c>
      <c r="C5947" s="189" t="s">
        <v>358</v>
      </c>
      <c r="D5947" t="s">
        <v>301</v>
      </c>
      <c r="E5947" t="s">
        <v>307</v>
      </c>
      <c r="F5947" t="s">
        <v>360</v>
      </c>
      <c r="H5947" s="211"/>
      <c r="I5947" s="211"/>
      <c r="J5947" s="211"/>
      <c r="K5947" s="211"/>
      <c r="L5947" s="211"/>
      <c r="M5947" s="211"/>
      <c r="N5947" s="211"/>
      <c r="O5947" s="211"/>
      <c r="P5947" s="211"/>
    </row>
    <row r="5948" spans="1:16" x14ac:dyDescent="0.25">
      <c r="A5948" s="189" t="s">
        <v>12401</v>
      </c>
      <c r="B5948" s="189" t="s">
        <v>12432</v>
      </c>
      <c r="C5948" s="189" t="s">
        <v>358</v>
      </c>
      <c r="D5948" t="s">
        <v>301</v>
      </c>
      <c r="E5948" t="s">
        <v>307</v>
      </c>
      <c r="F5948" t="s">
        <v>150</v>
      </c>
      <c r="H5948" s="211"/>
      <c r="I5948" s="211"/>
      <c r="J5948" s="211"/>
      <c r="K5948" s="211"/>
      <c r="L5948" s="211"/>
      <c r="M5948" s="211"/>
      <c r="N5948" s="211"/>
      <c r="O5948" s="211"/>
      <c r="P5948" s="211"/>
    </row>
    <row r="5949" spans="1:16" x14ac:dyDescent="0.25">
      <c r="A5949" s="189" t="s">
        <v>12401</v>
      </c>
      <c r="B5949" s="189" t="s">
        <v>12433</v>
      </c>
      <c r="C5949" s="189" t="s">
        <v>358</v>
      </c>
      <c r="D5949" t="s">
        <v>301</v>
      </c>
      <c r="E5949" t="s">
        <v>307</v>
      </c>
      <c r="F5949" t="s">
        <v>360</v>
      </c>
      <c r="H5949" s="211"/>
      <c r="I5949" s="211"/>
      <c r="J5949" s="211"/>
      <c r="K5949" s="211"/>
      <c r="L5949" s="211"/>
      <c r="M5949" s="211"/>
      <c r="N5949" s="211"/>
      <c r="O5949" s="211"/>
      <c r="P5949" s="211"/>
    </row>
    <row r="5950" spans="1:16" x14ac:dyDescent="0.25">
      <c r="A5950" s="189" t="s">
        <v>12401</v>
      </c>
      <c r="B5950" s="189" t="s">
        <v>12434</v>
      </c>
      <c r="C5950" s="189" t="s">
        <v>358</v>
      </c>
      <c r="D5950" t="s">
        <v>301</v>
      </c>
      <c r="E5950" t="s">
        <v>307</v>
      </c>
      <c r="F5950" t="s">
        <v>150</v>
      </c>
      <c r="H5950" s="211"/>
      <c r="I5950" s="211"/>
      <c r="J5950" s="211"/>
      <c r="K5950" s="211"/>
      <c r="L5950" s="211"/>
      <c r="M5950" s="211"/>
      <c r="N5950" s="211"/>
      <c r="O5950" s="211"/>
      <c r="P5950" s="211"/>
    </row>
    <row r="5951" spans="1:16" x14ac:dyDescent="0.25">
      <c r="A5951" s="189" t="s">
        <v>12401</v>
      </c>
      <c r="B5951" s="189" t="s">
        <v>12435</v>
      </c>
      <c r="C5951" s="189" t="s">
        <v>358</v>
      </c>
      <c r="D5951" t="s">
        <v>294</v>
      </c>
      <c r="E5951" t="s">
        <v>298</v>
      </c>
      <c r="F5951" t="s">
        <v>360</v>
      </c>
      <c r="H5951" s="211"/>
      <c r="I5951" s="211"/>
      <c r="J5951" s="211"/>
      <c r="K5951" s="211"/>
      <c r="L5951" s="211"/>
      <c r="M5951" s="211"/>
      <c r="N5951" s="211"/>
      <c r="O5951" s="211"/>
      <c r="P5951" s="211"/>
    </row>
    <row r="5952" spans="1:16" x14ac:dyDescent="0.25">
      <c r="A5952" s="189" t="s">
        <v>12401</v>
      </c>
      <c r="B5952" s="189" t="s">
        <v>12436</v>
      </c>
      <c r="C5952" s="189" t="s">
        <v>358</v>
      </c>
      <c r="D5952" t="s">
        <v>322</v>
      </c>
      <c r="E5952" t="s">
        <v>323</v>
      </c>
      <c r="F5952" t="s">
        <v>360</v>
      </c>
      <c r="H5952" s="211"/>
      <c r="I5952" s="211"/>
      <c r="J5952" s="211"/>
      <c r="K5952" s="211"/>
      <c r="L5952" s="211"/>
      <c r="M5952" s="211"/>
      <c r="N5952" s="211"/>
      <c r="O5952" s="211"/>
      <c r="P5952" s="211"/>
    </row>
    <row r="5953" spans="1:16" x14ac:dyDescent="0.25">
      <c r="A5953" s="189" t="s">
        <v>12401</v>
      </c>
      <c r="B5953" s="189" t="s">
        <v>12437</v>
      </c>
      <c r="C5953" s="189" t="s">
        <v>358</v>
      </c>
      <c r="D5953" t="s">
        <v>294</v>
      </c>
      <c r="E5953" t="s">
        <v>298</v>
      </c>
      <c r="F5953" t="s">
        <v>360</v>
      </c>
      <c r="H5953" s="211"/>
      <c r="I5953" s="211"/>
      <c r="J5953" s="211"/>
      <c r="K5953" s="211"/>
      <c r="L5953" s="211"/>
      <c r="M5953" s="211"/>
      <c r="N5953" s="211"/>
      <c r="O5953" s="211"/>
      <c r="P5953" s="211"/>
    </row>
    <row r="5954" spans="1:16" x14ac:dyDescent="0.25">
      <c r="A5954" s="189" t="s">
        <v>12401</v>
      </c>
      <c r="B5954" s="189" t="s">
        <v>12438</v>
      </c>
      <c r="C5954" s="189" t="s">
        <v>358</v>
      </c>
      <c r="D5954" t="s">
        <v>294</v>
      </c>
      <c r="E5954" t="s">
        <v>298</v>
      </c>
      <c r="F5954" t="s">
        <v>360</v>
      </c>
      <c r="H5954" s="211"/>
      <c r="I5954" s="211"/>
      <c r="J5954" s="211"/>
      <c r="K5954" s="211"/>
      <c r="L5954" s="211"/>
      <c r="M5954" s="211"/>
      <c r="N5954" s="211"/>
      <c r="O5954" s="211"/>
      <c r="P5954" s="211"/>
    </row>
    <row r="5955" spans="1:16" x14ac:dyDescent="0.25">
      <c r="A5955" s="189" t="s">
        <v>12401</v>
      </c>
      <c r="B5955" s="189" t="s">
        <v>12439</v>
      </c>
      <c r="C5955" s="189" t="s">
        <v>358</v>
      </c>
      <c r="D5955" t="s">
        <v>301</v>
      </c>
      <c r="E5955" t="s">
        <v>344</v>
      </c>
      <c r="F5955" t="s">
        <v>360</v>
      </c>
      <c r="H5955" s="211"/>
      <c r="I5955" s="211"/>
      <c r="J5955" s="211"/>
      <c r="K5955" s="211"/>
      <c r="L5955" s="211"/>
      <c r="M5955" s="211"/>
      <c r="N5955" s="211"/>
      <c r="O5955" s="211"/>
      <c r="P5955" s="211"/>
    </row>
    <row r="5956" spans="1:16" x14ac:dyDescent="0.25">
      <c r="A5956" s="189" t="s">
        <v>12401</v>
      </c>
      <c r="B5956" s="189" t="s">
        <v>12440</v>
      </c>
      <c r="C5956" s="189" t="s">
        <v>358</v>
      </c>
      <c r="D5956" t="s">
        <v>301</v>
      </c>
      <c r="E5956" t="s">
        <v>344</v>
      </c>
      <c r="F5956" t="s">
        <v>360</v>
      </c>
      <c r="H5956" s="211"/>
      <c r="I5956" s="211"/>
      <c r="J5956" s="211"/>
      <c r="K5956" s="211"/>
      <c r="L5956" s="211"/>
      <c r="M5956" s="211"/>
      <c r="N5956" s="211"/>
      <c r="O5956" s="211"/>
      <c r="P5956" s="211"/>
    </row>
    <row r="5957" spans="1:16" x14ac:dyDescent="0.25">
      <c r="A5957" s="189" t="s">
        <v>12401</v>
      </c>
      <c r="B5957" s="189" t="s">
        <v>12441</v>
      </c>
      <c r="C5957" s="189" t="s">
        <v>358</v>
      </c>
      <c r="D5957" t="s">
        <v>301</v>
      </c>
      <c r="E5957" t="s">
        <v>344</v>
      </c>
      <c r="F5957" t="s">
        <v>360</v>
      </c>
      <c r="H5957" s="211"/>
      <c r="I5957" s="211"/>
      <c r="J5957" s="211"/>
      <c r="K5957" s="211"/>
      <c r="L5957" s="211"/>
      <c r="M5957" s="211"/>
      <c r="N5957" s="211"/>
      <c r="O5957" s="211"/>
      <c r="P5957" s="211"/>
    </row>
    <row r="5958" spans="1:16" x14ac:dyDescent="0.25">
      <c r="A5958" s="189" t="s">
        <v>12401</v>
      </c>
      <c r="B5958" s="189" t="s">
        <v>12442</v>
      </c>
      <c r="C5958" s="189" t="s">
        <v>358</v>
      </c>
      <c r="D5958" t="s">
        <v>301</v>
      </c>
      <c r="E5958" t="s">
        <v>344</v>
      </c>
      <c r="F5958" t="s">
        <v>360</v>
      </c>
      <c r="H5958" s="211"/>
      <c r="I5958" s="211"/>
      <c r="J5958" s="211"/>
      <c r="K5958" s="211"/>
      <c r="L5958" s="211"/>
      <c r="M5958" s="211"/>
      <c r="N5958" s="211"/>
      <c r="O5958" s="211"/>
      <c r="P5958" s="211"/>
    </row>
    <row r="5959" spans="1:16" x14ac:dyDescent="0.25">
      <c r="A5959" s="189" t="s">
        <v>12401</v>
      </c>
      <c r="B5959" s="189" t="s">
        <v>12443</v>
      </c>
      <c r="C5959" s="189" t="s">
        <v>358</v>
      </c>
      <c r="D5959" t="s">
        <v>322</v>
      </c>
      <c r="E5959" t="s">
        <v>323</v>
      </c>
      <c r="F5959" t="s">
        <v>360</v>
      </c>
      <c r="H5959" s="211"/>
      <c r="I5959" s="211"/>
      <c r="J5959" s="211"/>
      <c r="K5959" s="211"/>
      <c r="L5959" s="211"/>
      <c r="M5959" s="211"/>
      <c r="N5959" s="211"/>
      <c r="O5959" s="211"/>
      <c r="P5959" s="211"/>
    </row>
    <row r="5960" spans="1:16" x14ac:dyDescent="0.25">
      <c r="A5960" s="189" t="s">
        <v>12401</v>
      </c>
      <c r="B5960" s="189" t="s">
        <v>12444</v>
      </c>
      <c r="C5960" s="189" t="s">
        <v>358</v>
      </c>
      <c r="D5960" t="s">
        <v>322</v>
      </c>
      <c r="E5960" t="s">
        <v>323</v>
      </c>
      <c r="F5960" t="s">
        <v>360</v>
      </c>
      <c r="H5960" s="211"/>
      <c r="I5960" s="211"/>
      <c r="J5960" s="211"/>
      <c r="K5960" s="211"/>
      <c r="L5960" s="211"/>
      <c r="M5960" s="211"/>
      <c r="N5960" s="211"/>
      <c r="O5960" s="211"/>
      <c r="P5960" s="211"/>
    </row>
    <row r="5961" spans="1:16" x14ac:dyDescent="0.25">
      <c r="A5961" s="189" t="s">
        <v>12401</v>
      </c>
      <c r="B5961" s="189" t="s">
        <v>12445</v>
      </c>
      <c r="C5961" s="189" t="s">
        <v>358</v>
      </c>
      <c r="D5961" t="s">
        <v>301</v>
      </c>
      <c r="E5961" t="s">
        <v>344</v>
      </c>
      <c r="F5961" t="s">
        <v>360</v>
      </c>
      <c r="H5961" s="211"/>
      <c r="I5961" s="211"/>
      <c r="J5961" s="211"/>
      <c r="K5961" s="211"/>
      <c r="L5961" s="211"/>
      <c r="M5961" s="211"/>
      <c r="N5961" s="211"/>
      <c r="O5961" s="211"/>
      <c r="P5961" s="211"/>
    </row>
    <row r="5962" spans="1:16" x14ac:dyDescent="0.25">
      <c r="A5962" s="189" t="s">
        <v>12401</v>
      </c>
      <c r="B5962" s="189" t="s">
        <v>12446</v>
      </c>
      <c r="C5962" s="189" t="s">
        <v>358</v>
      </c>
      <c r="D5962" t="s">
        <v>322</v>
      </c>
      <c r="E5962" t="s">
        <v>323</v>
      </c>
      <c r="F5962" t="s">
        <v>360</v>
      </c>
      <c r="H5962" s="211"/>
      <c r="I5962" s="211"/>
      <c r="J5962" s="211"/>
      <c r="K5962" s="211"/>
      <c r="L5962" s="211"/>
      <c r="M5962" s="211"/>
      <c r="N5962" s="211"/>
      <c r="O5962" s="211"/>
      <c r="P5962" s="211"/>
    </row>
    <row r="5963" spans="1:16" x14ac:dyDescent="0.25">
      <c r="A5963" s="189" t="s">
        <v>12401</v>
      </c>
      <c r="B5963" s="189" t="s">
        <v>12447</v>
      </c>
      <c r="C5963" s="189" t="s">
        <v>358</v>
      </c>
      <c r="D5963" t="s">
        <v>301</v>
      </c>
      <c r="E5963" t="s">
        <v>344</v>
      </c>
      <c r="F5963" t="s">
        <v>360</v>
      </c>
      <c r="H5963" s="211"/>
      <c r="I5963" s="211"/>
      <c r="J5963" s="211"/>
      <c r="K5963" s="211"/>
      <c r="L5963" s="211"/>
      <c r="M5963" s="211"/>
      <c r="N5963" s="211"/>
      <c r="O5963" s="211"/>
      <c r="P5963" s="211"/>
    </row>
    <row r="5964" spans="1:16" x14ac:dyDescent="0.25">
      <c r="A5964" s="189" t="s">
        <v>12401</v>
      </c>
      <c r="B5964" s="189" t="s">
        <v>12448</v>
      </c>
      <c r="C5964" s="189" t="s">
        <v>358</v>
      </c>
      <c r="D5964" t="s">
        <v>301</v>
      </c>
      <c r="E5964" t="s">
        <v>344</v>
      </c>
      <c r="F5964" t="s">
        <v>360</v>
      </c>
      <c r="H5964" s="211"/>
      <c r="I5964" s="211"/>
      <c r="J5964" s="211"/>
      <c r="K5964" s="211"/>
      <c r="L5964" s="211"/>
      <c r="M5964" s="211"/>
      <c r="N5964" s="211"/>
      <c r="O5964" s="211"/>
      <c r="P5964" s="211"/>
    </row>
    <row r="5965" spans="1:16" x14ac:dyDescent="0.25">
      <c r="A5965" s="189" t="s">
        <v>12401</v>
      </c>
      <c r="B5965" s="189" t="s">
        <v>12449</v>
      </c>
      <c r="C5965" s="189" t="s">
        <v>358</v>
      </c>
      <c r="D5965" t="s">
        <v>328</v>
      </c>
      <c r="E5965" t="s">
        <v>329</v>
      </c>
      <c r="F5965" t="s">
        <v>360</v>
      </c>
      <c r="H5965" s="211"/>
      <c r="I5965" s="211"/>
      <c r="J5965" s="211"/>
      <c r="K5965" s="211"/>
      <c r="L5965" s="211"/>
      <c r="M5965" s="211"/>
      <c r="N5965" s="211"/>
      <c r="O5965" s="211"/>
      <c r="P5965" s="211"/>
    </row>
    <row r="5966" spans="1:16" x14ac:dyDescent="0.25">
      <c r="A5966" s="189" t="s">
        <v>12401</v>
      </c>
      <c r="B5966" s="189" t="s">
        <v>12450</v>
      </c>
      <c r="C5966" s="189" t="s">
        <v>358</v>
      </c>
      <c r="D5966" t="s">
        <v>301</v>
      </c>
      <c r="E5966" t="s">
        <v>344</v>
      </c>
      <c r="F5966" t="s">
        <v>360</v>
      </c>
      <c r="H5966" s="211"/>
      <c r="I5966" s="211"/>
      <c r="J5966" s="211"/>
      <c r="K5966" s="211"/>
      <c r="L5966" s="211"/>
      <c r="M5966" s="211"/>
      <c r="N5966" s="211"/>
      <c r="O5966" s="211"/>
      <c r="P5966" s="211"/>
    </row>
    <row r="5967" spans="1:16" x14ac:dyDescent="0.25">
      <c r="A5967" s="189" t="s">
        <v>12401</v>
      </c>
      <c r="B5967" s="189" t="s">
        <v>12451</v>
      </c>
      <c r="C5967" s="189" t="s">
        <v>358</v>
      </c>
      <c r="D5967" t="s">
        <v>294</v>
      </c>
      <c r="E5967" t="s">
        <v>298</v>
      </c>
      <c r="F5967" t="s">
        <v>360</v>
      </c>
      <c r="H5967" s="211"/>
      <c r="I5967" s="211"/>
      <c r="J5967" s="211"/>
      <c r="K5967" s="211"/>
      <c r="L5967" s="211"/>
      <c r="M5967" s="211"/>
      <c r="N5967" s="211"/>
      <c r="O5967" s="211"/>
      <c r="P5967" s="211"/>
    </row>
    <row r="5968" spans="1:16" x14ac:dyDescent="0.25">
      <c r="A5968" s="189" t="s">
        <v>12401</v>
      </c>
      <c r="B5968" s="189" t="s">
        <v>12452</v>
      </c>
      <c r="C5968" s="189" t="s">
        <v>358</v>
      </c>
      <c r="D5968" t="s">
        <v>328</v>
      </c>
      <c r="E5968" t="s">
        <v>329</v>
      </c>
      <c r="F5968" t="s">
        <v>360</v>
      </c>
      <c r="H5968" s="211"/>
      <c r="I5968" s="211"/>
      <c r="J5968" s="211"/>
      <c r="K5968" s="211"/>
      <c r="L5968" s="211"/>
      <c r="M5968" s="211"/>
      <c r="N5968" s="211"/>
      <c r="O5968" s="211"/>
      <c r="P5968" s="211"/>
    </row>
    <row r="5969" spans="1:16" x14ac:dyDescent="0.25">
      <c r="A5969" s="189" t="s">
        <v>12401</v>
      </c>
      <c r="B5969" s="189" t="s">
        <v>12453</v>
      </c>
      <c r="C5969" s="189" t="s">
        <v>358</v>
      </c>
      <c r="D5969" t="s">
        <v>301</v>
      </c>
      <c r="E5969" t="s">
        <v>344</v>
      </c>
      <c r="F5969" t="s">
        <v>360</v>
      </c>
      <c r="H5969" s="211"/>
      <c r="I5969" s="211"/>
      <c r="J5969" s="211"/>
      <c r="K5969" s="211"/>
      <c r="L5969" s="211"/>
      <c r="M5969" s="211"/>
      <c r="N5969" s="211"/>
      <c r="O5969" s="211"/>
      <c r="P5969" s="211"/>
    </row>
    <row r="5970" spans="1:16" x14ac:dyDescent="0.25">
      <c r="A5970" s="189" t="s">
        <v>12401</v>
      </c>
      <c r="B5970" s="189" t="s">
        <v>12454</v>
      </c>
      <c r="C5970" s="189" t="s">
        <v>358</v>
      </c>
      <c r="D5970" t="s">
        <v>301</v>
      </c>
      <c r="E5970" t="s">
        <v>344</v>
      </c>
      <c r="F5970" t="s">
        <v>360</v>
      </c>
      <c r="H5970" s="211"/>
      <c r="I5970" s="211"/>
      <c r="J5970" s="211"/>
      <c r="K5970" s="211"/>
      <c r="L5970" s="211"/>
      <c r="M5970" s="211"/>
      <c r="N5970" s="211"/>
      <c r="O5970" s="211"/>
      <c r="P5970" s="211"/>
    </row>
    <row r="5971" spans="1:16" x14ac:dyDescent="0.25">
      <c r="A5971" s="189" t="s">
        <v>12401</v>
      </c>
      <c r="B5971" s="189" t="s">
        <v>12455</v>
      </c>
      <c r="C5971" s="189" t="s">
        <v>358</v>
      </c>
      <c r="D5971" t="s">
        <v>301</v>
      </c>
      <c r="E5971" t="s">
        <v>344</v>
      </c>
      <c r="F5971" t="s">
        <v>360</v>
      </c>
      <c r="H5971" s="211"/>
      <c r="I5971" s="211"/>
      <c r="J5971" s="211"/>
      <c r="K5971" s="211"/>
      <c r="L5971" s="211"/>
      <c r="M5971" s="211"/>
      <c r="N5971" s="211"/>
      <c r="O5971" s="211"/>
      <c r="P5971" s="211"/>
    </row>
    <row r="5972" spans="1:16" x14ac:dyDescent="0.25">
      <c r="A5972" s="189" t="s">
        <v>12401</v>
      </c>
      <c r="B5972" s="189" t="s">
        <v>12456</v>
      </c>
      <c r="C5972" s="189" t="s">
        <v>358</v>
      </c>
      <c r="D5972" t="s">
        <v>328</v>
      </c>
      <c r="E5972" t="s">
        <v>329</v>
      </c>
      <c r="F5972" t="s">
        <v>360</v>
      </c>
      <c r="H5972" s="211"/>
      <c r="I5972" s="211"/>
      <c r="J5972" s="211"/>
      <c r="K5972" s="211"/>
      <c r="L5972" s="211"/>
      <c r="M5972" s="211"/>
      <c r="N5972" s="211"/>
      <c r="O5972" s="211"/>
      <c r="P5972" s="211"/>
    </row>
    <row r="5973" spans="1:16" x14ac:dyDescent="0.25">
      <c r="A5973" s="189" t="s">
        <v>12401</v>
      </c>
      <c r="B5973" s="189" t="s">
        <v>12457</v>
      </c>
      <c r="C5973" s="189" t="s">
        <v>358</v>
      </c>
      <c r="D5973" t="s">
        <v>328</v>
      </c>
      <c r="E5973" t="s">
        <v>329</v>
      </c>
      <c r="F5973" t="s">
        <v>150</v>
      </c>
      <c r="H5973" s="211"/>
      <c r="I5973" s="211"/>
      <c r="J5973" s="211"/>
      <c r="K5973" s="211"/>
      <c r="L5973" s="211"/>
      <c r="M5973" s="211"/>
      <c r="N5973" s="211"/>
      <c r="O5973" s="211"/>
      <c r="P5973" s="211"/>
    </row>
    <row r="5974" spans="1:16" x14ac:dyDescent="0.25">
      <c r="A5974" s="189" t="s">
        <v>12401</v>
      </c>
      <c r="B5974" s="189" t="s">
        <v>12458</v>
      </c>
      <c r="C5974" s="189" t="s">
        <v>358</v>
      </c>
      <c r="D5974" t="s">
        <v>328</v>
      </c>
      <c r="E5974" t="s">
        <v>329</v>
      </c>
      <c r="F5974" t="s">
        <v>360</v>
      </c>
      <c r="H5974" s="211"/>
      <c r="I5974" s="211"/>
      <c r="J5974" s="211"/>
      <c r="K5974" s="211"/>
      <c r="L5974" s="211"/>
      <c r="M5974" s="211"/>
      <c r="N5974" s="211"/>
      <c r="O5974" s="211"/>
      <c r="P5974" s="211"/>
    </row>
    <row r="5975" spans="1:16" x14ac:dyDescent="0.25">
      <c r="A5975" s="189" t="s">
        <v>12401</v>
      </c>
      <c r="B5975" s="189" t="s">
        <v>12459</v>
      </c>
      <c r="C5975" s="189" t="s">
        <v>358</v>
      </c>
      <c r="D5975" t="s">
        <v>328</v>
      </c>
      <c r="E5975" t="s">
        <v>329</v>
      </c>
      <c r="F5975" t="s">
        <v>360</v>
      </c>
      <c r="H5975" s="211"/>
      <c r="I5975" s="211"/>
      <c r="J5975" s="211"/>
      <c r="K5975" s="211"/>
      <c r="L5975" s="211"/>
      <c r="M5975" s="211"/>
      <c r="N5975" s="211"/>
      <c r="O5975" s="211"/>
      <c r="P5975" s="211"/>
    </row>
    <row r="5976" spans="1:16" x14ac:dyDescent="0.25">
      <c r="A5976" s="189" t="s">
        <v>12401</v>
      </c>
      <c r="B5976" s="189" t="s">
        <v>12460</v>
      </c>
      <c r="C5976" s="189" t="s">
        <v>358</v>
      </c>
      <c r="D5976" t="s">
        <v>322</v>
      </c>
      <c r="E5976" t="s">
        <v>323</v>
      </c>
      <c r="F5976" t="s">
        <v>360</v>
      </c>
      <c r="H5976" s="211"/>
      <c r="I5976" s="211"/>
      <c r="J5976" s="211"/>
      <c r="K5976" s="211"/>
      <c r="L5976" s="211"/>
      <c r="M5976" s="211"/>
      <c r="N5976" s="211"/>
      <c r="O5976" s="211"/>
      <c r="P5976" s="211"/>
    </row>
    <row r="5977" spans="1:16" x14ac:dyDescent="0.25">
      <c r="A5977" s="189" t="s">
        <v>12401</v>
      </c>
      <c r="B5977" s="189" t="s">
        <v>12461</v>
      </c>
      <c r="C5977" s="189" t="s">
        <v>358</v>
      </c>
      <c r="D5977" t="s">
        <v>322</v>
      </c>
      <c r="E5977" t="s">
        <v>323</v>
      </c>
      <c r="F5977" t="s">
        <v>360</v>
      </c>
      <c r="H5977" s="211"/>
      <c r="I5977" s="211"/>
      <c r="J5977" s="211"/>
      <c r="K5977" s="211"/>
      <c r="L5977" s="211"/>
      <c r="M5977" s="211"/>
      <c r="N5977" s="211"/>
      <c r="O5977" s="211"/>
      <c r="P5977" s="211"/>
    </row>
    <row r="5978" spans="1:16" x14ac:dyDescent="0.25">
      <c r="A5978" s="189" t="s">
        <v>12401</v>
      </c>
      <c r="B5978" s="189" t="s">
        <v>12462</v>
      </c>
      <c r="C5978" s="189" t="s">
        <v>358</v>
      </c>
      <c r="D5978" t="s">
        <v>328</v>
      </c>
      <c r="E5978" t="s">
        <v>329</v>
      </c>
      <c r="F5978" t="s">
        <v>360</v>
      </c>
      <c r="H5978" s="211"/>
      <c r="I5978" s="211"/>
      <c r="J5978" s="211"/>
      <c r="K5978" s="211"/>
      <c r="L5978" s="211"/>
      <c r="M5978" s="211"/>
      <c r="N5978" s="211"/>
      <c r="O5978" s="211"/>
      <c r="P5978" s="211"/>
    </row>
    <row r="5979" spans="1:16" x14ac:dyDescent="0.25">
      <c r="A5979" s="189" t="s">
        <v>12401</v>
      </c>
      <c r="B5979" s="189" t="s">
        <v>12463</v>
      </c>
      <c r="C5979" s="189" t="s">
        <v>358</v>
      </c>
      <c r="D5979" t="s">
        <v>328</v>
      </c>
      <c r="E5979" t="s">
        <v>329</v>
      </c>
      <c r="F5979" t="s">
        <v>360</v>
      </c>
      <c r="H5979" s="211"/>
      <c r="I5979" s="211"/>
      <c r="J5979" s="211"/>
      <c r="K5979" s="211"/>
      <c r="L5979" s="211"/>
      <c r="M5979" s="211"/>
      <c r="N5979" s="211"/>
      <c r="O5979" s="211"/>
      <c r="P5979" s="211"/>
    </row>
    <row r="5980" spans="1:16" x14ac:dyDescent="0.25">
      <c r="A5980" s="189" t="s">
        <v>12401</v>
      </c>
      <c r="B5980" s="189" t="s">
        <v>12464</v>
      </c>
      <c r="C5980" s="189" t="s">
        <v>358</v>
      </c>
      <c r="D5980" t="s">
        <v>328</v>
      </c>
      <c r="E5980" t="s">
        <v>329</v>
      </c>
      <c r="F5980" t="s">
        <v>360</v>
      </c>
      <c r="H5980" s="211"/>
      <c r="I5980" s="211"/>
      <c r="J5980" s="211"/>
      <c r="K5980" s="211"/>
      <c r="L5980" s="211"/>
      <c r="M5980" s="211"/>
      <c r="N5980" s="211"/>
      <c r="O5980" s="211"/>
      <c r="P5980" s="211"/>
    </row>
    <row r="5981" spans="1:16" x14ac:dyDescent="0.25">
      <c r="A5981" s="189" t="s">
        <v>12401</v>
      </c>
      <c r="B5981" s="189" t="s">
        <v>12465</v>
      </c>
      <c r="C5981" s="189" t="s">
        <v>358</v>
      </c>
      <c r="D5981" t="s">
        <v>322</v>
      </c>
      <c r="E5981" t="s">
        <v>323</v>
      </c>
      <c r="F5981" t="s">
        <v>360</v>
      </c>
      <c r="H5981" s="211"/>
      <c r="I5981" s="211"/>
      <c r="J5981" s="211"/>
      <c r="K5981" s="211"/>
      <c r="L5981" s="211"/>
      <c r="M5981" s="211"/>
      <c r="N5981" s="211"/>
      <c r="O5981" s="211"/>
      <c r="P5981" s="211"/>
    </row>
    <row r="5982" spans="1:16" x14ac:dyDescent="0.25">
      <c r="A5982" s="189" t="s">
        <v>12401</v>
      </c>
      <c r="B5982" s="189" t="s">
        <v>12466</v>
      </c>
      <c r="C5982" s="189" t="s">
        <v>358</v>
      </c>
      <c r="D5982" t="s">
        <v>322</v>
      </c>
      <c r="E5982" t="s">
        <v>323</v>
      </c>
      <c r="F5982" t="s">
        <v>360</v>
      </c>
      <c r="H5982" s="211"/>
      <c r="I5982" s="211"/>
      <c r="J5982" s="211"/>
      <c r="K5982" s="211"/>
      <c r="L5982" s="211"/>
      <c r="M5982" s="211"/>
      <c r="N5982" s="211"/>
      <c r="O5982" s="211"/>
      <c r="P5982" s="211"/>
    </row>
    <row r="5983" spans="1:16" x14ac:dyDescent="0.25">
      <c r="A5983" s="189" t="s">
        <v>12401</v>
      </c>
      <c r="B5983" s="189" t="s">
        <v>12467</v>
      </c>
      <c r="C5983" s="189" t="s">
        <v>358</v>
      </c>
      <c r="D5983" t="s">
        <v>322</v>
      </c>
      <c r="E5983" t="s">
        <v>323</v>
      </c>
      <c r="F5983" t="s">
        <v>360</v>
      </c>
      <c r="H5983" s="211"/>
      <c r="I5983" s="211"/>
      <c r="J5983" s="211"/>
      <c r="K5983" s="211"/>
      <c r="L5983" s="211"/>
      <c r="M5983" s="211"/>
      <c r="N5983" s="211"/>
      <c r="O5983" s="211"/>
      <c r="P5983" s="211"/>
    </row>
    <row r="5984" spans="1:16" x14ac:dyDescent="0.25">
      <c r="A5984" s="189" t="s">
        <v>12401</v>
      </c>
      <c r="B5984" s="189" t="s">
        <v>12468</v>
      </c>
      <c r="C5984" s="189" t="s">
        <v>358</v>
      </c>
      <c r="D5984" t="s">
        <v>328</v>
      </c>
      <c r="E5984" t="s">
        <v>329</v>
      </c>
      <c r="F5984" t="s">
        <v>360</v>
      </c>
      <c r="H5984" s="211"/>
      <c r="I5984" s="211"/>
      <c r="J5984" s="211"/>
      <c r="K5984" s="211"/>
      <c r="L5984" s="211"/>
      <c r="M5984" s="211"/>
      <c r="N5984" s="211"/>
      <c r="O5984" s="211"/>
      <c r="P5984" s="211"/>
    </row>
    <row r="5985" spans="1:16" x14ac:dyDescent="0.25">
      <c r="A5985" s="189" t="s">
        <v>12401</v>
      </c>
      <c r="B5985" s="189" t="s">
        <v>12469</v>
      </c>
      <c r="C5985" s="189" t="s">
        <v>358</v>
      </c>
      <c r="D5985" t="s">
        <v>294</v>
      </c>
      <c r="E5985" t="s">
        <v>298</v>
      </c>
      <c r="F5985" t="s">
        <v>360</v>
      </c>
      <c r="H5985" s="211"/>
      <c r="I5985" s="211"/>
      <c r="J5985" s="211"/>
      <c r="K5985" s="211"/>
      <c r="L5985" s="211"/>
      <c r="M5985" s="211"/>
      <c r="N5985" s="211"/>
      <c r="O5985" s="211"/>
      <c r="P5985" s="211"/>
    </row>
    <row r="5986" spans="1:16" x14ac:dyDescent="0.25">
      <c r="A5986" s="189" t="s">
        <v>12401</v>
      </c>
      <c r="B5986" s="189" t="s">
        <v>12470</v>
      </c>
      <c r="C5986" s="189" t="s">
        <v>358</v>
      </c>
      <c r="D5986" t="s">
        <v>294</v>
      </c>
      <c r="E5986" t="s">
        <v>298</v>
      </c>
      <c r="F5986" t="s">
        <v>360</v>
      </c>
      <c r="H5986" s="211"/>
      <c r="I5986" s="211"/>
      <c r="J5986" s="211"/>
      <c r="K5986" s="211"/>
      <c r="L5986" s="211"/>
      <c r="M5986" s="211"/>
      <c r="N5986" s="211"/>
      <c r="O5986" s="211"/>
      <c r="P5986" s="211"/>
    </row>
    <row r="5987" spans="1:16" x14ac:dyDescent="0.25">
      <c r="A5987" s="189" t="s">
        <v>12401</v>
      </c>
      <c r="B5987" s="189" t="s">
        <v>12471</v>
      </c>
      <c r="C5987" s="189" t="s">
        <v>358</v>
      </c>
      <c r="D5987" t="s">
        <v>294</v>
      </c>
      <c r="E5987" t="s">
        <v>298</v>
      </c>
      <c r="F5987" t="s">
        <v>360</v>
      </c>
      <c r="H5987" s="211"/>
      <c r="I5987" s="211"/>
      <c r="J5987" s="211"/>
      <c r="K5987" s="211"/>
      <c r="L5987" s="211"/>
      <c r="M5987" s="211"/>
      <c r="N5987" s="211"/>
      <c r="O5987" s="211"/>
      <c r="P5987" s="211"/>
    </row>
    <row r="5988" spans="1:16" x14ac:dyDescent="0.25">
      <c r="A5988" s="189" t="s">
        <v>12401</v>
      </c>
      <c r="B5988" s="189" t="s">
        <v>12472</v>
      </c>
      <c r="C5988" s="189" t="s">
        <v>358</v>
      </c>
      <c r="D5988" t="s">
        <v>328</v>
      </c>
      <c r="E5988" t="s">
        <v>329</v>
      </c>
      <c r="F5988" t="s">
        <v>360</v>
      </c>
      <c r="H5988" s="211"/>
      <c r="I5988" s="211"/>
      <c r="J5988" s="211"/>
      <c r="K5988" s="211"/>
      <c r="L5988" s="211"/>
      <c r="M5988" s="211"/>
      <c r="N5988" s="211"/>
      <c r="O5988" s="211"/>
      <c r="P5988" s="211"/>
    </row>
    <row r="5989" spans="1:16" x14ac:dyDescent="0.25">
      <c r="A5989" s="189" t="s">
        <v>12401</v>
      </c>
      <c r="B5989" s="189" t="s">
        <v>12473</v>
      </c>
      <c r="C5989" s="189" t="s">
        <v>358</v>
      </c>
      <c r="D5989" t="s">
        <v>294</v>
      </c>
      <c r="E5989" t="s">
        <v>298</v>
      </c>
      <c r="F5989" t="s">
        <v>360</v>
      </c>
      <c r="H5989" s="211"/>
      <c r="I5989" s="211"/>
      <c r="J5989" s="211"/>
      <c r="K5989" s="211"/>
      <c r="L5989" s="211"/>
      <c r="M5989" s="211"/>
      <c r="N5989" s="211"/>
      <c r="O5989" s="211"/>
      <c r="P5989" s="211"/>
    </row>
    <row r="5990" spans="1:16" x14ac:dyDescent="0.25">
      <c r="A5990" s="189" t="s">
        <v>12401</v>
      </c>
      <c r="B5990" s="189" t="s">
        <v>12474</v>
      </c>
      <c r="C5990" s="189" t="s">
        <v>358</v>
      </c>
      <c r="D5990" t="s">
        <v>328</v>
      </c>
      <c r="E5990" t="s">
        <v>329</v>
      </c>
      <c r="F5990" t="s">
        <v>360</v>
      </c>
      <c r="H5990" s="211"/>
      <c r="I5990" s="211"/>
      <c r="J5990" s="211"/>
      <c r="K5990" s="211"/>
      <c r="L5990" s="211"/>
      <c r="M5990" s="211"/>
      <c r="N5990" s="211"/>
      <c r="O5990" s="211"/>
      <c r="P5990" s="211"/>
    </row>
    <row r="5991" spans="1:16" x14ac:dyDescent="0.25">
      <c r="A5991" s="189" t="s">
        <v>12401</v>
      </c>
      <c r="B5991" s="189" t="s">
        <v>12475</v>
      </c>
      <c r="C5991" s="189" t="s">
        <v>358</v>
      </c>
      <c r="D5991" t="s">
        <v>328</v>
      </c>
      <c r="E5991" t="s">
        <v>329</v>
      </c>
      <c r="F5991" t="s">
        <v>360</v>
      </c>
      <c r="H5991" s="211"/>
      <c r="I5991" s="211"/>
      <c r="J5991" s="211"/>
      <c r="K5991" s="211"/>
      <c r="L5991" s="211"/>
      <c r="M5991" s="211"/>
      <c r="N5991" s="211"/>
      <c r="O5991" s="211"/>
      <c r="P5991" s="211"/>
    </row>
    <row r="5992" spans="1:16" x14ac:dyDescent="0.25">
      <c r="A5992" s="189" t="s">
        <v>12401</v>
      </c>
      <c r="B5992" s="189" t="s">
        <v>12476</v>
      </c>
      <c r="C5992" s="189" t="s">
        <v>358</v>
      </c>
      <c r="D5992" t="s">
        <v>322</v>
      </c>
      <c r="E5992" t="s">
        <v>323</v>
      </c>
      <c r="F5992" t="s">
        <v>360</v>
      </c>
      <c r="H5992" s="211"/>
      <c r="I5992" s="211"/>
      <c r="J5992" s="211"/>
      <c r="K5992" s="211"/>
      <c r="L5992" s="211"/>
      <c r="M5992" s="211"/>
      <c r="N5992" s="211"/>
      <c r="O5992" s="211"/>
      <c r="P5992" s="211"/>
    </row>
    <row r="5993" spans="1:16" x14ac:dyDescent="0.25">
      <c r="A5993" s="189" t="s">
        <v>12401</v>
      </c>
      <c r="B5993" s="189" t="s">
        <v>12477</v>
      </c>
      <c r="C5993" s="189" t="s">
        <v>358</v>
      </c>
      <c r="D5993" t="s">
        <v>322</v>
      </c>
      <c r="E5993" t="s">
        <v>323</v>
      </c>
      <c r="F5993" t="s">
        <v>360</v>
      </c>
      <c r="H5993" s="211"/>
      <c r="I5993" s="211"/>
      <c r="J5993" s="211"/>
      <c r="K5993" s="211"/>
      <c r="L5993" s="211"/>
      <c r="M5993" s="211"/>
      <c r="N5993" s="211"/>
      <c r="O5993" s="211"/>
      <c r="P5993" s="211"/>
    </row>
    <row r="5994" spans="1:16" x14ac:dyDescent="0.25">
      <c r="A5994" s="189" t="s">
        <v>12401</v>
      </c>
      <c r="B5994" s="189" t="s">
        <v>12478</v>
      </c>
      <c r="C5994" s="189" t="s">
        <v>358</v>
      </c>
      <c r="D5994" t="s">
        <v>328</v>
      </c>
      <c r="E5994" t="s">
        <v>329</v>
      </c>
      <c r="F5994" t="s">
        <v>360</v>
      </c>
      <c r="H5994" s="211"/>
      <c r="I5994" s="211"/>
      <c r="J5994" s="211"/>
      <c r="K5994" s="211"/>
      <c r="L5994" s="211"/>
      <c r="M5994" s="211"/>
      <c r="N5994" s="211"/>
      <c r="O5994" s="211"/>
      <c r="P5994" s="211"/>
    </row>
    <row r="5995" spans="1:16" x14ac:dyDescent="0.25">
      <c r="A5995" s="189" t="s">
        <v>12401</v>
      </c>
      <c r="B5995" s="189" t="s">
        <v>12479</v>
      </c>
      <c r="C5995" s="189" t="s">
        <v>358</v>
      </c>
      <c r="D5995" t="s">
        <v>294</v>
      </c>
      <c r="E5995" t="s">
        <v>298</v>
      </c>
      <c r="F5995" t="s">
        <v>360</v>
      </c>
      <c r="H5995" s="211"/>
      <c r="I5995" s="211"/>
      <c r="J5995" s="211"/>
      <c r="K5995" s="211"/>
      <c r="L5995" s="211"/>
      <c r="M5995" s="211"/>
      <c r="N5995" s="211"/>
      <c r="O5995" s="211"/>
      <c r="P5995" s="211"/>
    </row>
    <row r="5996" spans="1:16" x14ac:dyDescent="0.25">
      <c r="A5996" s="189" t="s">
        <v>12401</v>
      </c>
      <c r="B5996" s="189" t="s">
        <v>12480</v>
      </c>
      <c r="C5996" s="189" t="s">
        <v>358</v>
      </c>
      <c r="D5996" t="s">
        <v>328</v>
      </c>
      <c r="E5996" t="s">
        <v>329</v>
      </c>
      <c r="F5996" t="s">
        <v>360</v>
      </c>
      <c r="H5996" s="211"/>
      <c r="I5996" s="211"/>
      <c r="J5996" s="211"/>
      <c r="K5996" s="211"/>
      <c r="L5996" s="211"/>
      <c r="M5996" s="211"/>
      <c r="N5996" s="211"/>
      <c r="O5996" s="211"/>
      <c r="P5996" s="211"/>
    </row>
    <row r="5997" spans="1:16" x14ac:dyDescent="0.25">
      <c r="A5997" s="189" t="s">
        <v>12401</v>
      </c>
      <c r="B5997" s="189" t="s">
        <v>12481</v>
      </c>
      <c r="C5997" s="189" t="s">
        <v>358</v>
      </c>
      <c r="D5997" t="s">
        <v>328</v>
      </c>
      <c r="E5997" t="s">
        <v>329</v>
      </c>
      <c r="F5997" t="s">
        <v>360</v>
      </c>
      <c r="H5997" s="211"/>
      <c r="I5997" s="211"/>
      <c r="J5997" s="211"/>
      <c r="K5997" s="211"/>
      <c r="L5997" s="211"/>
      <c r="M5997" s="211"/>
      <c r="N5997" s="211"/>
      <c r="O5997" s="211"/>
      <c r="P5997" s="211"/>
    </row>
    <row r="5998" spans="1:16" x14ac:dyDescent="0.25">
      <c r="A5998" s="189" t="s">
        <v>12401</v>
      </c>
      <c r="B5998" s="189" t="s">
        <v>12482</v>
      </c>
      <c r="C5998" s="189" t="s">
        <v>358</v>
      </c>
      <c r="D5998" t="s">
        <v>328</v>
      </c>
      <c r="E5998" t="s">
        <v>329</v>
      </c>
      <c r="F5998" t="s">
        <v>360</v>
      </c>
      <c r="H5998" s="211"/>
      <c r="I5998" s="211"/>
      <c r="J5998" s="211"/>
      <c r="K5998" s="211"/>
      <c r="L5998" s="211"/>
      <c r="M5998" s="211"/>
      <c r="N5998" s="211"/>
      <c r="O5998" s="211"/>
      <c r="P5998" s="211"/>
    </row>
    <row r="5999" spans="1:16" x14ac:dyDescent="0.25">
      <c r="A5999" s="189" t="s">
        <v>12401</v>
      </c>
      <c r="B5999" s="189" t="s">
        <v>12483</v>
      </c>
      <c r="C5999" s="189" t="s">
        <v>358</v>
      </c>
      <c r="D5999" t="s">
        <v>328</v>
      </c>
      <c r="E5999" t="s">
        <v>329</v>
      </c>
      <c r="F5999" t="s">
        <v>360</v>
      </c>
      <c r="H5999" s="211"/>
      <c r="I5999" s="211"/>
      <c r="J5999" s="211"/>
      <c r="K5999" s="211"/>
      <c r="L5999" s="211"/>
      <c r="M5999" s="211"/>
      <c r="N5999" s="211"/>
      <c r="O5999" s="211"/>
      <c r="P5999" s="211"/>
    </row>
    <row r="6000" spans="1:16" x14ac:dyDescent="0.25">
      <c r="A6000" s="189" t="s">
        <v>12401</v>
      </c>
      <c r="B6000" s="189" t="s">
        <v>12484</v>
      </c>
      <c r="C6000" s="189" t="s">
        <v>358</v>
      </c>
      <c r="D6000" t="s">
        <v>328</v>
      </c>
      <c r="E6000" t="s">
        <v>329</v>
      </c>
      <c r="F6000" t="s">
        <v>360</v>
      </c>
      <c r="H6000" s="211"/>
      <c r="I6000" s="211"/>
      <c r="J6000" s="211"/>
      <c r="K6000" s="211"/>
      <c r="L6000" s="211"/>
      <c r="M6000" s="211"/>
      <c r="N6000" s="211"/>
      <c r="O6000" s="211"/>
      <c r="P6000" s="211"/>
    </row>
    <row r="6001" spans="1:16" x14ac:dyDescent="0.25">
      <c r="A6001" s="189" t="s">
        <v>12401</v>
      </c>
      <c r="B6001" s="189" t="s">
        <v>12485</v>
      </c>
      <c r="C6001" s="189" t="s">
        <v>358</v>
      </c>
      <c r="D6001" t="s">
        <v>322</v>
      </c>
      <c r="E6001" t="s">
        <v>323</v>
      </c>
      <c r="F6001" t="s">
        <v>360</v>
      </c>
      <c r="H6001" s="211"/>
      <c r="I6001" s="211"/>
      <c r="J6001" s="211"/>
      <c r="K6001" s="211"/>
      <c r="L6001" s="211"/>
      <c r="M6001" s="211"/>
      <c r="N6001" s="211"/>
      <c r="O6001" s="211"/>
      <c r="P6001" s="211"/>
    </row>
    <row r="6002" spans="1:16" x14ac:dyDescent="0.25">
      <c r="A6002" s="189" t="s">
        <v>12401</v>
      </c>
      <c r="B6002" s="189" t="s">
        <v>12486</v>
      </c>
      <c r="C6002" s="189" t="s">
        <v>358</v>
      </c>
      <c r="D6002" t="s">
        <v>328</v>
      </c>
      <c r="E6002" t="s">
        <v>329</v>
      </c>
      <c r="F6002" t="s">
        <v>360</v>
      </c>
      <c r="H6002" s="211"/>
      <c r="I6002" s="211"/>
      <c r="J6002" s="211"/>
      <c r="K6002" s="211"/>
      <c r="L6002" s="211"/>
      <c r="M6002" s="211"/>
      <c r="N6002" s="211"/>
      <c r="O6002" s="211"/>
      <c r="P6002" s="211"/>
    </row>
    <row r="6003" spans="1:16" x14ac:dyDescent="0.25">
      <c r="A6003" s="189" t="s">
        <v>12401</v>
      </c>
      <c r="B6003" s="189" t="s">
        <v>12487</v>
      </c>
      <c r="C6003" s="189" t="s">
        <v>358</v>
      </c>
      <c r="D6003" t="s">
        <v>328</v>
      </c>
      <c r="E6003" t="s">
        <v>329</v>
      </c>
      <c r="F6003" t="s">
        <v>360</v>
      </c>
      <c r="H6003" s="211"/>
      <c r="I6003" s="211"/>
      <c r="J6003" s="211"/>
      <c r="K6003" s="211"/>
      <c r="L6003" s="211"/>
      <c r="M6003" s="211"/>
      <c r="N6003" s="211"/>
      <c r="O6003" s="211"/>
      <c r="P6003" s="211"/>
    </row>
    <row r="6004" spans="1:16" x14ac:dyDescent="0.25">
      <c r="A6004" s="189" t="s">
        <v>12401</v>
      </c>
      <c r="B6004" s="189" t="s">
        <v>12488</v>
      </c>
      <c r="C6004" s="189" t="s">
        <v>358</v>
      </c>
      <c r="D6004" t="s">
        <v>294</v>
      </c>
      <c r="E6004" t="s">
        <v>298</v>
      </c>
      <c r="F6004" t="s">
        <v>360</v>
      </c>
      <c r="H6004" s="211"/>
      <c r="I6004" s="211"/>
      <c r="J6004" s="211"/>
      <c r="K6004" s="211"/>
      <c r="L6004" s="211"/>
      <c r="M6004" s="211"/>
      <c r="N6004" s="211"/>
      <c r="O6004" s="211"/>
      <c r="P6004" s="211"/>
    </row>
    <row r="6005" spans="1:16" x14ac:dyDescent="0.25">
      <c r="A6005" s="189" t="s">
        <v>12401</v>
      </c>
      <c r="B6005" s="189" t="s">
        <v>12489</v>
      </c>
      <c r="C6005" s="189" t="s">
        <v>358</v>
      </c>
      <c r="D6005" t="s">
        <v>322</v>
      </c>
      <c r="E6005" t="s">
        <v>323</v>
      </c>
      <c r="F6005" t="s">
        <v>360</v>
      </c>
      <c r="H6005" s="211"/>
      <c r="I6005" s="211"/>
      <c r="J6005" s="211"/>
      <c r="K6005" s="211"/>
      <c r="L6005" s="211"/>
      <c r="M6005" s="211"/>
      <c r="N6005" s="211"/>
      <c r="O6005" s="211"/>
      <c r="P6005" s="211"/>
    </row>
    <row r="6006" spans="1:16" x14ac:dyDescent="0.25">
      <c r="A6006" s="189" t="s">
        <v>12401</v>
      </c>
      <c r="B6006" s="189" t="s">
        <v>12490</v>
      </c>
      <c r="C6006" s="189" t="s">
        <v>358</v>
      </c>
      <c r="D6006" t="s">
        <v>328</v>
      </c>
      <c r="E6006" t="s">
        <v>329</v>
      </c>
      <c r="F6006" t="s">
        <v>360</v>
      </c>
      <c r="H6006" s="211"/>
      <c r="I6006" s="211"/>
      <c r="J6006" s="211"/>
      <c r="K6006" s="211"/>
      <c r="L6006" s="211"/>
      <c r="M6006" s="211"/>
      <c r="N6006" s="211"/>
      <c r="O6006" s="211"/>
      <c r="P6006" s="211"/>
    </row>
    <row r="6007" spans="1:16" x14ac:dyDescent="0.25">
      <c r="A6007" s="189" t="s">
        <v>12401</v>
      </c>
      <c r="B6007" s="189" t="s">
        <v>12491</v>
      </c>
      <c r="C6007" s="189" t="s">
        <v>358</v>
      </c>
      <c r="D6007" t="s">
        <v>328</v>
      </c>
      <c r="E6007" t="s">
        <v>329</v>
      </c>
      <c r="F6007" t="s">
        <v>360</v>
      </c>
      <c r="H6007" s="211"/>
      <c r="I6007" s="211"/>
      <c r="J6007" s="211"/>
      <c r="K6007" s="211"/>
      <c r="L6007" s="211"/>
      <c r="M6007" s="211"/>
      <c r="N6007" s="211"/>
      <c r="O6007" s="211"/>
      <c r="P6007" s="211"/>
    </row>
    <row r="6008" spans="1:16" x14ac:dyDescent="0.25">
      <c r="A6008" s="189" t="s">
        <v>12401</v>
      </c>
      <c r="B6008" s="189" t="s">
        <v>12492</v>
      </c>
      <c r="C6008" s="189" t="s">
        <v>358</v>
      </c>
      <c r="D6008" t="s">
        <v>328</v>
      </c>
      <c r="E6008" t="s">
        <v>329</v>
      </c>
      <c r="F6008" t="s">
        <v>150</v>
      </c>
      <c r="H6008" s="211"/>
      <c r="I6008" s="211"/>
      <c r="J6008" s="211"/>
      <c r="K6008" s="211"/>
      <c r="L6008" s="211"/>
      <c r="M6008" s="211"/>
      <c r="N6008" s="211"/>
      <c r="O6008" s="211"/>
      <c r="P6008" s="211"/>
    </row>
    <row r="6009" spans="1:16" x14ac:dyDescent="0.25">
      <c r="A6009" s="189" t="s">
        <v>12401</v>
      </c>
      <c r="B6009" s="189" t="s">
        <v>12493</v>
      </c>
      <c r="C6009" s="189" t="s">
        <v>358</v>
      </c>
      <c r="D6009" t="s">
        <v>328</v>
      </c>
      <c r="E6009" t="s">
        <v>329</v>
      </c>
      <c r="F6009" t="s">
        <v>360</v>
      </c>
      <c r="H6009" s="211"/>
      <c r="I6009" s="211"/>
      <c r="J6009" s="211"/>
      <c r="K6009" s="211"/>
      <c r="L6009" s="211"/>
      <c r="M6009" s="211"/>
      <c r="N6009" s="211"/>
      <c r="O6009" s="211"/>
      <c r="P6009" s="211"/>
    </row>
    <row r="6010" spans="1:16" x14ac:dyDescent="0.25">
      <c r="A6010" s="189" t="s">
        <v>12401</v>
      </c>
      <c r="B6010" s="189" t="s">
        <v>12494</v>
      </c>
      <c r="C6010" s="189" t="s">
        <v>358</v>
      </c>
      <c r="D6010" t="s">
        <v>322</v>
      </c>
      <c r="E6010" t="s">
        <v>323</v>
      </c>
      <c r="F6010" t="s">
        <v>360</v>
      </c>
      <c r="H6010" s="211"/>
      <c r="I6010" s="211"/>
      <c r="J6010" s="211"/>
      <c r="K6010" s="211"/>
      <c r="L6010" s="211"/>
      <c r="M6010" s="211"/>
      <c r="N6010" s="211"/>
      <c r="O6010" s="211"/>
      <c r="P6010" s="211"/>
    </row>
    <row r="6011" spans="1:16" x14ac:dyDescent="0.25">
      <c r="A6011" s="189" t="s">
        <v>12401</v>
      </c>
      <c r="B6011" s="189" t="s">
        <v>12495</v>
      </c>
      <c r="C6011" s="189" t="s">
        <v>358</v>
      </c>
      <c r="D6011" t="s">
        <v>322</v>
      </c>
      <c r="E6011" t="s">
        <v>323</v>
      </c>
      <c r="F6011" t="s">
        <v>360</v>
      </c>
      <c r="H6011" s="211"/>
      <c r="I6011" s="211"/>
      <c r="J6011" s="211"/>
      <c r="K6011" s="211"/>
      <c r="L6011" s="211"/>
      <c r="M6011" s="211"/>
      <c r="N6011" s="211"/>
      <c r="O6011" s="211"/>
      <c r="P6011" s="211"/>
    </row>
    <row r="6012" spans="1:16" x14ac:dyDescent="0.25">
      <c r="A6012" s="189" t="s">
        <v>12401</v>
      </c>
      <c r="B6012" s="189" t="s">
        <v>12496</v>
      </c>
      <c r="C6012" s="189" t="s">
        <v>358</v>
      </c>
      <c r="D6012" t="s">
        <v>322</v>
      </c>
      <c r="E6012" t="s">
        <v>323</v>
      </c>
      <c r="F6012" t="s">
        <v>360</v>
      </c>
      <c r="H6012" s="211"/>
      <c r="I6012" s="211"/>
      <c r="J6012" s="211"/>
      <c r="K6012" s="211"/>
      <c r="L6012" s="211"/>
      <c r="M6012" s="211"/>
      <c r="N6012" s="211"/>
      <c r="O6012" s="211"/>
      <c r="P6012" s="211"/>
    </row>
    <row r="6013" spans="1:16" x14ac:dyDescent="0.25">
      <c r="A6013" s="189" t="s">
        <v>12401</v>
      </c>
      <c r="B6013" s="189" t="s">
        <v>12497</v>
      </c>
      <c r="C6013" s="189" t="s">
        <v>358</v>
      </c>
      <c r="D6013" t="s">
        <v>322</v>
      </c>
      <c r="E6013" t="s">
        <v>323</v>
      </c>
      <c r="F6013" t="s">
        <v>360</v>
      </c>
      <c r="H6013" s="211"/>
      <c r="I6013" s="211"/>
      <c r="J6013" s="211"/>
      <c r="K6013" s="211"/>
      <c r="L6013" s="211"/>
      <c r="M6013" s="211"/>
      <c r="N6013" s="211"/>
      <c r="O6013" s="211"/>
      <c r="P6013" s="211"/>
    </row>
    <row r="6014" spans="1:16" x14ac:dyDescent="0.25">
      <c r="A6014" s="189" t="s">
        <v>12401</v>
      </c>
      <c r="B6014" s="189" t="s">
        <v>12498</v>
      </c>
      <c r="C6014" s="189" t="s">
        <v>358</v>
      </c>
      <c r="D6014" t="s">
        <v>330</v>
      </c>
      <c r="E6014" t="s">
        <v>561</v>
      </c>
      <c r="F6014" t="s">
        <v>360</v>
      </c>
      <c r="H6014" s="211"/>
      <c r="I6014" s="211"/>
      <c r="J6014" s="211"/>
      <c r="K6014" s="211"/>
      <c r="L6014" s="211"/>
      <c r="M6014" s="211"/>
      <c r="N6014" s="211"/>
      <c r="O6014" s="211"/>
      <c r="P6014" s="211"/>
    </row>
    <row r="6015" spans="1:16" x14ac:dyDescent="0.25">
      <c r="A6015" s="189" t="s">
        <v>12401</v>
      </c>
      <c r="B6015" s="189" t="s">
        <v>12499</v>
      </c>
      <c r="C6015" s="189" t="s">
        <v>358</v>
      </c>
      <c r="D6015" t="s">
        <v>295</v>
      </c>
      <c r="E6015" t="s">
        <v>532</v>
      </c>
      <c r="F6015" t="s">
        <v>360</v>
      </c>
      <c r="H6015" s="211"/>
      <c r="I6015" s="211"/>
      <c r="J6015" s="211"/>
      <c r="K6015" s="211"/>
      <c r="L6015" s="211"/>
      <c r="M6015" s="211"/>
      <c r="N6015" s="211"/>
      <c r="O6015" s="211"/>
      <c r="P6015" s="211"/>
    </row>
    <row r="6016" spans="1:16" x14ac:dyDescent="0.25">
      <c r="A6016" s="189" t="s">
        <v>12401</v>
      </c>
      <c r="B6016" s="189" t="s">
        <v>12500</v>
      </c>
      <c r="C6016" s="189" t="s">
        <v>358</v>
      </c>
      <c r="D6016" t="s">
        <v>295</v>
      </c>
      <c r="E6016" t="s">
        <v>532</v>
      </c>
      <c r="F6016" t="s">
        <v>360</v>
      </c>
      <c r="H6016" s="211"/>
      <c r="I6016" s="211"/>
      <c r="J6016" s="211"/>
      <c r="K6016" s="211"/>
      <c r="L6016" s="211"/>
      <c r="M6016" s="211"/>
      <c r="N6016" s="211"/>
      <c r="O6016" s="211"/>
      <c r="P6016" s="211"/>
    </row>
    <row r="6017" spans="1:16" x14ac:dyDescent="0.25">
      <c r="A6017" s="189" t="s">
        <v>12401</v>
      </c>
      <c r="B6017" s="189" t="s">
        <v>12501</v>
      </c>
      <c r="C6017" s="189" t="s">
        <v>358</v>
      </c>
      <c r="D6017" t="s">
        <v>295</v>
      </c>
      <c r="E6017" t="s">
        <v>532</v>
      </c>
      <c r="F6017" t="s">
        <v>360</v>
      </c>
      <c r="H6017" s="211"/>
      <c r="I6017" s="211"/>
      <c r="J6017" s="211"/>
      <c r="K6017" s="211"/>
      <c r="L6017" s="211"/>
      <c r="M6017" s="211"/>
      <c r="N6017" s="211"/>
      <c r="O6017" s="211"/>
      <c r="P6017" s="211"/>
    </row>
    <row r="6018" spans="1:16" x14ac:dyDescent="0.25">
      <c r="A6018" s="189" t="s">
        <v>12401</v>
      </c>
      <c r="B6018" s="189" t="s">
        <v>12502</v>
      </c>
      <c r="C6018" s="189" t="s">
        <v>358</v>
      </c>
      <c r="D6018" t="s">
        <v>295</v>
      </c>
      <c r="E6018" t="s">
        <v>532</v>
      </c>
      <c r="F6018" t="s">
        <v>360</v>
      </c>
      <c r="H6018" s="211"/>
      <c r="I6018" s="211"/>
      <c r="J6018" s="211"/>
      <c r="K6018" s="211"/>
      <c r="L6018" s="211"/>
      <c r="M6018" s="211"/>
      <c r="N6018" s="211"/>
      <c r="O6018" s="211"/>
      <c r="P6018" s="211"/>
    </row>
    <row r="6019" spans="1:16" x14ac:dyDescent="0.25">
      <c r="A6019" s="189" t="s">
        <v>12401</v>
      </c>
      <c r="B6019" s="189" t="s">
        <v>12503</v>
      </c>
      <c r="C6019" s="189" t="s">
        <v>358</v>
      </c>
      <c r="D6019" t="s">
        <v>322</v>
      </c>
      <c r="E6019" t="s">
        <v>323</v>
      </c>
      <c r="F6019" t="s">
        <v>360</v>
      </c>
      <c r="H6019" s="211"/>
      <c r="I6019" s="211"/>
      <c r="J6019" s="211"/>
      <c r="K6019" s="211"/>
      <c r="L6019" s="211"/>
      <c r="M6019" s="211"/>
      <c r="N6019" s="211"/>
      <c r="O6019" s="211"/>
      <c r="P6019" s="211"/>
    </row>
    <row r="6020" spans="1:16" x14ac:dyDescent="0.25">
      <c r="A6020" s="189" t="s">
        <v>12401</v>
      </c>
      <c r="B6020" s="189" t="s">
        <v>12504</v>
      </c>
      <c r="C6020" s="189" t="s">
        <v>358</v>
      </c>
      <c r="D6020" t="s">
        <v>295</v>
      </c>
      <c r="E6020" t="s">
        <v>532</v>
      </c>
      <c r="F6020" t="s">
        <v>360</v>
      </c>
      <c r="H6020" s="211"/>
      <c r="I6020" s="211"/>
      <c r="J6020" s="211"/>
      <c r="K6020" s="211"/>
      <c r="L6020" s="211"/>
      <c r="M6020" s="211"/>
      <c r="N6020" s="211"/>
      <c r="O6020" s="211"/>
      <c r="P6020" s="211"/>
    </row>
    <row r="6021" spans="1:16" x14ac:dyDescent="0.25">
      <c r="A6021" s="189" t="s">
        <v>12401</v>
      </c>
      <c r="B6021" s="189" t="s">
        <v>12505</v>
      </c>
      <c r="C6021" s="189" t="s">
        <v>358</v>
      </c>
      <c r="D6021" t="s">
        <v>295</v>
      </c>
      <c r="E6021" t="s">
        <v>532</v>
      </c>
      <c r="F6021" t="s">
        <v>360</v>
      </c>
      <c r="H6021" s="211"/>
      <c r="I6021" s="211"/>
      <c r="J6021" s="211"/>
      <c r="K6021" s="211"/>
      <c r="L6021" s="211"/>
      <c r="M6021" s="211"/>
      <c r="N6021" s="211"/>
      <c r="O6021" s="211"/>
      <c r="P6021" s="211"/>
    </row>
    <row r="6022" spans="1:16" x14ac:dyDescent="0.25">
      <c r="A6022" s="189" t="s">
        <v>12401</v>
      </c>
      <c r="B6022" s="189" t="s">
        <v>12506</v>
      </c>
      <c r="C6022" s="189" t="s">
        <v>358</v>
      </c>
      <c r="D6022" t="s">
        <v>295</v>
      </c>
      <c r="E6022" t="s">
        <v>532</v>
      </c>
      <c r="F6022" t="s">
        <v>360</v>
      </c>
      <c r="H6022" s="211"/>
      <c r="I6022" s="211"/>
      <c r="J6022" s="211"/>
      <c r="K6022" s="211"/>
      <c r="L6022" s="211"/>
      <c r="M6022" s="211"/>
      <c r="N6022" s="211"/>
      <c r="O6022" s="211"/>
      <c r="P6022" s="211"/>
    </row>
    <row r="6023" spans="1:16" x14ac:dyDescent="0.25">
      <c r="A6023" s="189" t="s">
        <v>12401</v>
      </c>
      <c r="B6023" s="189" t="s">
        <v>12507</v>
      </c>
      <c r="C6023" s="189" t="s">
        <v>358</v>
      </c>
      <c r="D6023" t="s">
        <v>295</v>
      </c>
      <c r="E6023" t="s">
        <v>532</v>
      </c>
      <c r="F6023" t="s">
        <v>360</v>
      </c>
      <c r="H6023" s="211"/>
      <c r="I6023" s="211"/>
      <c r="J6023" s="211"/>
      <c r="K6023" s="211"/>
      <c r="L6023" s="211"/>
      <c r="M6023" s="211"/>
      <c r="N6023" s="211"/>
      <c r="O6023" s="211"/>
      <c r="P6023" s="211"/>
    </row>
    <row r="6024" spans="1:16" x14ac:dyDescent="0.25">
      <c r="A6024" s="189" t="s">
        <v>12401</v>
      </c>
      <c r="B6024" s="189" t="s">
        <v>12508</v>
      </c>
      <c r="C6024" s="189" t="s">
        <v>358</v>
      </c>
      <c r="D6024" t="s">
        <v>322</v>
      </c>
      <c r="E6024" t="s">
        <v>323</v>
      </c>
      <c r="F6024" t="s">
        <v>360</v>
      </c>
      <c r="H6024" s="211"/>
      <c r="I6024" s="211"/>
      <c r="J6024" s="211"/>
      <c r="K6024" s="211"/>
      <c r="L6024" s="211"/>
      <c r="M6024" s="211"/>
      <c r="N6024" s="211"/>
      <c r="O6024" s="211"/>
      <c r="P6024" s="211"/>
    </row>
    <row r="6025" spans="1:16" x14ac:dyDescent="0.25">
      <c r="A6025" s="189" t="s">
        <v>12401</v>
      </c>
      <c r="B6025" s="189" t="s">
        <v>12509</v>
      </c>
      <c r="C6025" s="189" t="s">
        <v>358</v>
      </c>
      <c r="D6025" t="s">
        <v>296</v>
      </c>
      <c r="E6025" t="s">
        <v>336</v>
      </c>
      <c r="F6025" t="s">
        <v>360</v>
      </c>
      <c r="H6025" s="211"/>
      <c r="I6025" s="211"/>
      <c r="J6025" s="211"/>
      <c r="K6025" s="211"/>
      <c r="L6025" s="211"/>
      <c r="M6025" s="211"/>
      <c r="N6025" s="211"/>
      <c r="O6025" s="211"/>
      <c r="P6025" s="211"/>
    </row>
    <row r="6026" spans="1:16" x14ac:dyDescent="0.25">
      <c r="A6026" s="189" t="s">
        <v>12401</v>
      </c>
      <c r="B6026" s="189" t="s">
        <v>12510</v>
      </c>
      <c r="C6026" s="189" t="s">
        <v>358</v>
      </c>
      <c r="D6026" t="s">
        <v>296</v>
      </c>
      <c r="E6026" t="s">
        <v>336</v>
      </c>
      <c r="F6026" t="s">
        <v>360</v>
      </c>
      <c r="H6026" s="211"/>
      <c r="I6026" s="211"/>
      <c r="J6026" s="211"/>
      <c r="K6026" s="211"/>
      <c r="L6026" s="211"/>
      <c r="M6026" s="211"/>
      <c r="N6026" s="211"/>
      <c r="O6026" s="211"/>
      <c r="P6026" s="211"/>
    </row>
    <row r="6027" spans="1:16" x14ac:dyDescent="0.25">
      <c r="A6027" s="189" t="s">
        <v>12401</v>
      </c>
      <c r="B6027" s="189" t="s">
        <v>12511</v>
      </c>
      <c r="C6027" s="189" t="s">
        <v>358</v>
      </c>
      <c r="D6027" t="s">
        <v>330</v>
      </c>
      <c r="E6027" t="s">
        <v>561</v>
      </c>
      <c r="F6027" t="s">
        <v>360</v>
      </c>
      <c r="H6027" s="211"/>
      <c r="I6027" s="211"/>
      <c r="J6027" s="211"/>
      <c r="K6027" s="211"/>
      <c r="L6027" s="211"/>
      <c r="M6027" s="211"/>
      <c r="N6027" s="211"/>
      <c r="O6027" s="211"/>
      <c r="P6027" s="211"/>
    </row>
    <row r="6028" spans="1:16" x14ac:dyDescent="0.25">
      <c r="A6028" s="189" t="s">
        <v>12401</v>
      </c>
      <c r="B6028" s="189" t="s">
        <v>12512</v>
      </c>
      <c r="C6028" s="189" t="s">
        <v>358</v>
      </c>
      <c r="D6028" t="s">
        <v>295</v>
      </c>
      <c r="E6028" t="s">
        <v>532</v>
      </c>
      <c r="F6028" t="s">
        <v>360</v>
      </c>
      <c r="H6028" s="211"/>
      <c r="I6028" s="211"/>
      <c r="J6028" s="211"/>
      <c r="K6028" s="211"/>
      <c r="L6028" s="211"/>
      <c r="M6028" s="211"/>
      <c r="N6028" s="211"/>
      <c r="O6028" s="211"/>
      <c r="P6028" s="211"/>
    </row>
    <row r="6029" spans="1:16" x14ac:dyDescent="0.25">
      <c r="A6029" s="189" t="s">
        <v>12401</v>
      </c>
      <c r="B6029" s="189" t="s">
        <v>12513</v>
      </c>
      <c r="C6029" s="189" t="s">
        <v>358</v>
      </c>
      <c r="D6029" t="s">
        <v>326</v>
      </c>
      <c r="E6029" t="s">
        <v>327</v>
      </c>
      <c r="F6029" t="s">
        <v>360</v>
      </c>
      <c r="H6029" s="211"/>
      <c r="I6029" s="211"/>
      <c r="J6029" s="211"/>
      <c r="K6029" s="211"/>
      <c r="L6029" s="211"/>
      <c r="M6029" s="211"/>
      <c r="N6029" s="211"/>
      <c r="O6029" s="211"/>
      <c r="P6029" s="211"/>
    </row>
    <row r="6030" spans="1:16" x14ac:dyDescent="0.25">
      <c r="A6030" s="189" t="s">
        <v>12401</v>
      </c>
      <c r="B6030" s="189" t="s">
        <v>12514</v>
      </c>
      <c r="C6030" s="189" t="s">
        <v>358</v>
      </c>
      <c r="D6030" t="s">
        <v>295</v>
      </c>
      <c r="E6030" t="s">
        <v>532</v>
      </c>
      <c r="F6030" t="s">
        <v>360</v>
      </c>
      <c r="H6030" s="211"/>
      <c r="I6030" s="211"/>
      <c r="J6030" s="211"/>
      <c r="K6030" s="211"/>
      <c r="L6030" s="211"/>
      <c r="M6030" s="211"/>
      <c r="N6030" s="211"/>
      <c r="O6030" s="211"/>
      <c r="P6030" s="211"/>
    </row>
    <row r="6031" spans="1:16" x14ac:dyDescent="0.25">
      <c r="A6031" s="189" t="s">
        <v>12401</v>
      </c>
      <c r="B6031" s="189" t="s">
        <v>12515</v>
      </c>
      <c r="C6031" s="189" t="s">
        <v>358</v>
      </c>
      <c r="D6031" t="s">
        <v>330</v>
      </c>
      <c r="E6031" t="s">
        <v>331</v>
      </c>
      <c r="F6031" t="s">
        <v>360</v>
      </c>
      <c r="H6031" s="211"/>
      <c r="I6031" s="211"/>
      <c r="J6031" s="211"/>
      <c r="K6031" s="211"/>
      <c r="L6031" s="211"/>
      <c r="M6031" s="211"/>
      <c r="N6031" s="211"/>
      <c r="O6031" s="211"/>
      <c r="P6031" s="211"/>
    </row>
    <row r="6032" spans="1:16" x14ac:dyDescent="0.25">
      <c r="A6032" s="189" t="s">
        <v>12401</v>
      </c>
      <c r="B6032" s="189" t="s">
        <v>12516</v>
      </c>
      <c r="C6032" s="189" t="s">
        <v>358</v>
      </c>
      <c r="D6032" t="s">
        <v>296</v>
      </c>
      <c r="E6032" t="s">
        <v>336</v>
      </c>
      <c r="F6032" t="s">
        <v>150</v>
      </c>
      <c r="H6032" s="211"/>
      <c r="I6032" s="211"/>
      <c r="J6032" s="211"/>
      <c r="K6032" s="211"/>
      <c r="L6032" s="211"/>
      <c r="M6032" s="211"/>
      <c r="N6032" s="211"/>
      <c r="O6032" s="211"/>
      <c r="P6032" s="211"/>
    </row>
    <row r="6033" spans="1:16" x14ac:dyDescent="0.25">
      <c r="A6033" s="189" t="s">
        <v>12401</v>
      </c>
      <c r="B6033" s="189" t="s">
        <v>12517</v>
      </c>
      <c r="C6033" s="189" t="s">
        <v>358</v>
      </c>
      <c r="D6033" t="s">
        <v>295</v>
      </c>
      <c r="E6033" t="s">
        <v>306</v>
      </c>
      <c r="F6033" t="s">
        <v>360</v>
      </c>
      <c r="H6033" s="211"/>
      <c r="I6033" s="211"/>
      <c r="J6033" s="211"/>
      <c r="K6033" s="211"/>
      <c r="L6033" s="211"/>
      <c r="M6033" s="211"/>
      <c r="N6033" s="211"/>
      <c r="O6033" s="211"/>
      <c r="P6033" s="211"/>
    </row>
    <row r="6034" spans="1:16" x14ac:dyDescent="0.25">
      <c r="A6034" s="189" t="s">
        <v>12401</v>
      </c>
      <c r="B6034" s="189" t="s">
        <v>12518</v>
      </c>
      <c r="C6034" s="189" t="s">
        <v>358</v>
      </c>
      <c r="D6034" t="s">
        <v>295</v>
      </c>
      <c r="E6034" t="s">
        <v>306</v>
      </c>
      <c r="F6034" t="s">
        <v>150</v>
      </c>
      <c r="H6034" s="211"/>
      <c r="I6034" s="211"/>
      <c r="J6034" s="211"/>
      <c r="K6034" s="211"/>
      <c r="L6034" s="211"/>
      <c r="M6034" s="211"/>
      <c r="N6034" s="211"/>
      <c r="O6034" s="211"/>
      <c r="P6034" s="211"/>
    </row>
    <row r="6035" spans="1:16" x14ac:dyDescent="0.25">
      <c r="A6035" s="189" t="s">
        <v>12401</v>
      </c>
      <c r="B6035" s="189" t="s">
        <v>12519</v>
      </c>
      <c r="C6035" s="189" t="s">
        <v>358</v>
      </c>
      <c r="D6035" t="s">
        <v>295</v>
      </c>
      <c r="E6035" t="s">
        <v>306</v>
      </c>
      <c r="F6035" t="s">
        <v>150</v>
      </c>
      <c r="H6035" s="211"/>
      <c r="I6035" s="211"/>
      <c r="J6035" s="211"/>
      <c r="K6035" s="211"/>
      <c r="L6035" s="211"/>
      <c r="M6035" s="211"/>
      <c r="N6035" s="211"/>
      <c r="O6035" s="211"/>
      <c r="P6035" s="211"/>
    </row>
    <row r="6036" spans="1:16" x14ac:dyDescent="0.25">
      <c r="A6036" s="189" t="s">
        <v>12401</v>
      </c>
      <c r="B6036" s="189" t="s">
        <v>12520</v>
      </c>
      <c r="C6036" s="189" t="s">
        <v>358</v>
      </c>
      <c r="D6036" t="s">
        <v>330</v>
      </c>
      <c r="E6036" t="s">
        <v>331</v>
      </c>
      <c r="F6036" t="s">
        <v>150</v>
      </c>
      <c r="H6036" s="211"/>
      <c r="I6036" s="211"/>
      <c r="J6036" s="211"/>
      <c r="K6036" s="211"/>
      <c r="L6036" s="211"/>
      <c r="M6036" s="211"/>
      <c r="N6036" s="211"/>
      <c r="O6036" s="211"/>
      <c r="P6036" s="211"/>
    </row>
    <row r="6037" spans="1:16" x14ac:dyDescent="0.25">
      <c r="A6037" s="189" t="s">
        <v>12401</v>
      </c>
      <c r="B6037" s="189" t="s">
        <v>12521</v>
      </c>
      <c r="C6037" s="189" t="s">
        <v>358</v>
      </c>
      <c r="D6037" t="s">
        <v>295</v>
      </c>
      <c r="E6037" t="s">
        <v>306</v>
      </c>
      <c r="F6037" t="s">
        <v>360</v>
      </c>
      <c r="H6037" s="211"/>
      <c r="I6037" s="211"/>
      <c r="J6037" s="211"/>
      <c r="K6037" s="211"/>
      <c r="L6037" s="211"/>
      <c r="M6037" s="211"/>
      <c r="N6037" s="211"/>
      <c r="O6037" s="211"/>
      <c r="P6037" s="211"/>
    </row>
    <row r="6038" spans="1:16" x14ac:dyDescent="0.25">
      <c r="A6038" s="189" t="s">
        <v>12401</v>
      </c>
      <c r="B6038" s="189" t="s">
        <v>12522</v>
      </c>
      <c r="C6038" s="189" t="s">
        <v>358</v>
      </c>
      <c r="D6038" t="s">
        <v>295</v>
      </c>
      <c r="E6038" t="s">
        <v>306</v>
      </c>
      <c r="F6038" t="s">
        <v>360</v>
      </c>
      <c r="H6038" s="211"/>
      <c r="I6038" s="211"/>
      <c r="J6038" s="211"/>
      <c r="K6038" s="211"/>
      <c r="L6038" s="211"/>
      <c r="M6038" s="211"/>
      <c r="N6038" s="211"/>
      <c r="O6038" s="211"/>
      <c r="P6038" s="211"/>
    </row>
    <row r="6039" spans="1:16" x14ac:dyDescent="0.25">
      <c r="A6039" s="189" t="s">
        <v>12401</v>
      </c>
      <c r="B6039" s="189" t="s">
        <v>12523</v>
      </c>
      <c r="C6039" s="189" t="s">
        <v>358</v>
      </c>
      <c r="D6039" t="s">
        <v>295</v>
      </c>
      <c r="E6039" t="s">
        <v>306</v>
      </c>
      <c r="F6039" t="s">
        <v>360</v>
      </c>
      <c r="H6039" s="211"/>
      <c r="I6039" s="211"/>
      <c r="J6039" s="211"/>
      <c r="K6039" s="211"/>
      <c r="L6039" s="211"/>
      <c r="M6039" s="211"/>
      <c r="N6039" s="211"/>
      <c r="O6039" s="211"/>
      <c r="P6039" s="211"/>
    </row>
    <row r="6040" spans="1:16" x14ac:dyDescent="0.25">
      <c r="A6040" s="189" t="s">
        <v>12401</v>
      </c>
      <c r="B6040" s="189" t="s">
        <v>12524</v>
      </c>
      <c r="C6040" s="189" t="s">
        <v>358</v>
      </c>
      <c r="D6040" t="s">
        <v>295</v>
      </c>
      <c r="E6040" t="s">
        <v>306</v>
      </c>
      <c r="F6040" t="s">
        <v>360</v>
      </c>
      <c r="H6040" s="211"/>
      <c r="I6040" s="211"/>
      <c r="J6040" s="211"/>
      <c r="K6040" s="211"/>
      <c r="L6040" s="211"/>
      <c r="M6040" s="211"/>
      <c r="N6040" s="211"/>
      <c r="O6040" s="211"/>
      <c r="P6040" s="211"/>
    </row>
    <row r="6041" spans="1:16" x14ac:dyDescent="0.25">
      <c r="A6041" s="189" t="s">
        <v>12401</v>
      </c>
      <c r="B6041" s="189" t="s">
        <v>12525</v>
      </c>
      <c r="C6041" s="189" t="s">
        <v>358</v>
      </c>
      <c r="D6041" t="s">
        <v>295</v>
      </c>
      <c r="E6041" t="s">
        <v>306</v>
      </c>
      <c r="F6041" t="s">
        <v>360</v>
      </c>
      <c r="H6041" s="211"/>
      <c r="I6041" s="211"/>
      <c r="J6041" s="211"/>
      <c r="K6041" s="211"/>
      <c r="L6041" s="211"/>
      <c r="M6041" s="211"/>
      <c r="N6041" s="211"/>
      <c r="O6041" s="211"/>
      <c r="P6041" s="211"/>
    </row>
    <row r="6042" spans="1:16" x14ac:dyDescent="0.25">
      <c r="A6042" s="189" t="s">
        <v>12401</v>
      </c>
      <c r="B6042" s="189" t="s">
        <v>12526</v>
      </c>
      <c r="C6042" s="189" t="s">
        <v>358</v>
      </c>
      <c r="D6042" t="s">
        <v>295</v>
      </c>
      <c r="E6042" t="s">
        <v>306</v>
      </c>
      <c r="F6042" t="s">
        <v>360</v>
      </c>
      <c r="H6042" s="211"/>
      <c r="I6042" s="211"/>
      <c r="J6042" s="211"/>
      <c r="K6042" s="211"/>
      <c r="L6042" s="211"/>
      <c r="M6042" s="211"/>
      <c r="N6042" s="211"/>
      <c r="O6042" s="211"/>
      <c r="P6042" s="211"/>
    </row>
    <row r="6043" spans="1:16" x14ac:dyDescent="0.25">
      <c r="A6043" s="189" t="s">
        <v>12401</v>
      </c>
      <c r="B6043" s="189" t="s">
        <v>12527</v>
      </c>
      <c r="C6043" s="189" t="s">
        <v>358</v>
      </c>
      <c r="D6043" t="s">
        <v>330</v>
      </c>
      <c r="E6043" t="s">
        <v>331</v>
      </c>
      <c r="F6043" t="s">
        <v>360</v>
      </c>
      <c r="H6043" s="211"/>
      <c r="I6043" s="211"/>
      <c r="J6043" s="211"/>
      <c r="K6043" s="211"/>
      <c r="L6043" s="211"/>
      <c r="M6043" s="211"/>
      <c r="N6043" s="211"/>
      <c r="O6043" s="211"/>
      <c r="P6043" s="211"/>
    </row>
    <row r="6044" spans="1:16" x14ac:dyDescent="0.25">
      <c r="A6044" s="189" t="s">
        <v>12401</v>
      </c>
      <c r="B6044" s="189" t="s">
        <v>12528</v>
      </c>
      <c r="C6044" s="189" t="s">
        <v>358</v>
      </c>
      <c r="D6044" t="s">
        <v>295</v>
      </c>
      <c r="E6044" t="s">
        <v>306</v>
      </c>
      <c r="F6044" t="s">
        <v>360</v>
      </c>
      <c r="H6044" s="211"/>
      <c r="I6044" s="211"/>
      <c r="J6044" s="211"/>
      <c r="K6044" s="211"/>
      <c r="L6044" s="211"/>
      <c r="M6044" s="211"/>
      <c r="N6044" s="211"/>
      <c r="O6044" s="211"/>
      <c r="P6044" s="211"/>
    </row>
    <row r="6045" spans="1:16" x14ac:dyDescent="0.25">
      <c r="A6045" s="189" t="s">
        <v>12401</v>
      </c>
      <c r="B6045" s="189" t="s">
        <v>12529</v>
      </c>
      <c r="C6045" s="189" t="s">
        <v>358</v>
      </c>
      <c r="D6045" t="s">
        <v>330</v>
      </c>
      <c r="E6045" t="s">
        <v>331</v>
      </c>
      <c r="F6045" t="s">
        <v>360</v>
      </c>
      <c r="H6045" s="211"/>
      <c r="I6045" s="211"/>
      <c r="J6045" s="211"/>
      <c r="K6045" s="211"/>
      <c r="L6045" s="211"/>
      <c r="M6045" s="211"/>
      <c r="N6045" s="211"/>
      <c r="O6045" s="211"/>
      <c r="P6045" s="211"/>
    </row>
    <row r="6046" spans="1:16" x14ac:dyDescent="0.25">
      <c r="A6046" s="189" t="s">
        <v>12401</v>
      </c>
      <c r="B6046" s="189" t="s">
        <v>12530</v>
      </c>
      <c r="C6046" s="189" t="s">
        <v>358</v>
      </c>
      <c r="D6046" t="s">
        <v>295</v>
      </c>
      <c r="E6046" t="s">
        <v>306</v>
      </c>
      <c r="F6046" t="s">
        <v>360</v>
      </c>
      <c r="H6046" s="211"/>
      <c r="I6046" s="211"/>
      <c r="J6046" s="211"/>
      <c r="K6046" s="211"/>
      <c r="L6046" s="211"/>
      <c r="M6046" s="211"/>
      <c r="N6046" s="211"/>
      <c r="O6046" s="211"/>
      <c r="P6046" s="211"/>
    </row>
    <row r="6047" spans="1:16" x14ac:dyDescent="0.25">
      <c r="A6047" s="189" t="s">
        <v>12401</v>
      </c>
      <c r="B6047" s="189" t="s">
        <v>12531</v>
      </c>
      <c r="C6047" s="189" t="s">
        <v>358</v>
      </c>
      <c r="D6047" t="s">
        <v>295</v>
      </c>
      <c r="E6047" t="s">
        <v>306</v>
      </c>
      <c r="F6047" t="s">
        <v>150</v>
      </c>
      <c r="H6047" s="211"/>
      <c r="I6047" s="211"/>
      <c r="J6047" s="211"/>
      <c r="K6047" s="211"/>
      <c r="L6047" s="211"/>
      <c r="M6047" s="211"/>
      <c r="N6047" s="211"/>
      <c r="O6047" s="211"/>
      <c r="P6047" s="211"/>
    </row>
    <row r="6048" spans="1:16" x14ac:dyDescent="0.25">
      <c r="A6048" s="189" t="s">
        <v>12532</v>
      </c>
      <c r="B6048" s="189" t="s">
        <v>12533</v>
      </c>
      <c r="C6048" s="189" t="s">
        <v>358</v>
      </c>
      <c r="D6048" t="s">
        <v>294</v>
      </c>
      <c r="E6048" t="s">
        <v>298</v>
      </c>
      <c r="F6048" t="s">
        <v>150</v>
      </c>
      <c r="H6048" s="211"/>
      <c r="I6048" s="211"/>
      <c r="J6048" s="211"/>
      <c r="K6048" s="211"/>
      <c r="L6048" s="211"/>
      <c r="M6048" s="211"/>
      <c r="N6048" s="211"/>
      <c r="O6048" s="211"/>
      <c r="P6048" s="211"/>
    </row>
    <row r="6049" spans="1:16" x14ac:dyDescent="0.25">
      <c r="A6049" s="189" t="s">
        <v>12532</v>
      </c>
      <c r="B6049" s="189" t="s">
        <v>12534</v>
      </c>
      <c r="C6049" s="189" t="s">
        <v>358</v>
      </c>
      <c r="D6049" t="s">
        <v>301</v>
      </c>
      <c r="E6049" t="s">
        <v>307</v>
      </c>
      <c r="F6049" t="s">
        <v>150</v>
      </c>
      <c r="H6049" s="211"/>
      <c r="I6049" s="211"/>
      <c r="J6049" s="211"/>
      <c r="K6049" s="211"/>
      <c r="L6049" s="211"/>
      <c r="M6049" s="211"/>
      <c r="N6049" s="211"/>
      <c r="O6049" s="211"/>
      <c r="P6049" s="211"/>
    </row>
    <row r="6050" spans="1:16" x14ac:dyDescent="0.25">
      <c r="A6050" s="189" t="s">
        <v>12532</v>
      </c>
      <c r="B6050" s="189" t="s">
        <v>12535</v>
      </c>
      <c r="C6050" s="189" t="s">
        <v>358</v>
      </c>
      <c r="D6050" t="s">
        <v>301</v>
      </c>
      <c r="E6050" t="s">
        <v>307</v>
      </c>
      <c r="F6050" t="s">
        <v>150</v>
      </c>
      <c r="H6050" s="211"/>
      <c r="I6050" s="211"/>
      <c r="J6050" s="211"/>
      <c r="K6050" s="211"/>
      <c r="L6050" s="211"/>
      <c r="M6050" s="211"/>
      <c r="N6050" s="211"/>
      <c r="O6050" s="211"/>
      <c r="P6050" s="211"/>
    </row>
    <row r="6051" spans="1:16" x14ac:dyDescent="0.25">
      <c r="A6051" s="189" t="s">
        <v>12532</v>
      </c>
      <c r="B6051" s="189" t="s">
        <v>12536</v>
      </c>
      <c r="C6051" s="189" t="s">
        <v>358</v>
      </c>
      <c r="D6051" t="s">
        <v>301</v>
      </c>
      <c r="E6051" t="s">
        <v>307</v>
      </c>
      <c r="F6051" t="s">
        <v>150</v>
      </c>
      <c r="H6051" s="211"/>
      <c r="I6051" s="211"/>
      <c r="J6051" s="211"/>
      <c r="K6051" s="211"/>
      <c r="L6051" s="211"/>
      <c r="M6051" s="211"/>
      <c r="N6051" s="211"/>
      <c r="O6051" s="211"/>
      <c r="P6051" s="211"/>
    </row>
    <row r="6052" spans="1:16" x14ac:dyDescent="0.25">
      <c r="A6052" s="189" t="s">
        <v>12532</v>
      </c>
      <c r="B6052" s="189" t="s">
        <v>12537</v>
      </c>
      <c r="C6052" s="189" t="s">
        <v>358</v>
      </c>
      <c r="D6052" t="s">
        <v>301</v>
      </c>
      <c r="E6052" t="s">
        <v>307</v>
      </c>
      <c r="F6052" t="s">
        <v>150</v>
      </c>
      <c r="H6052" s="211"/>
      <c r="I6052" s="211"/>
      <c r="J6052" s="211"/>
      <c r="K6052" s="211"/>
      <c r="L6052" s="211"/>
      <c r="M6052" s="211"/>
      <c r="N6052" s="211"/>
      <c r="O6052" s="211"/>
      <c r="P6052" s="211"/>
    </row>
    <row r="6053" spans="1:16" x14ac:dyDescent="0.25">
      <c r="A6053" s="189" t="s">
        <v>12532</v>
      </c>
      <c r="B6053" s="189" t="s">
        <v>12538</v>
      </c>
      <c r="C6053" s="189" t="s">
        <v>358</v>
      </c>
      <c r="D6053" t="s">
        <v>301</v>
      </c>
      <c r="E6053" t="s">
        <v>307</v>
      </c>
      <c r="F6053" t="s">
        <v>150</v>
      </c>
      <c r="H6053" s="211"/>
      <c r="I6053" s="211"/>
      <c r="J6053" s="211"/>
      <c r="K6053" s="211"/>
      <c r="L6053" s="211"/>
      <c r="M6053" s="211"/>
      <c r="N6053" s="211"/>
      <c r="O6053" s="211"/>
      <c r="P6053" s="211"/>
    </row>
    <row r="6054" spans="1:16" x14ac:dyDescent="0.25">
      <c r="A6054" s="189" t="s">
        <v>12532</v>
      </c>
      <c r="B6054" s="189" t="s">
        <v>12539</v>
      </c>
      <c r="C6054" s="189" t="s">
        <v>358</v>
      </c>
      <c r="D6054" t="s">
        <v>301</v>
      </c>
      <c r="E6054" t="s">
        <v>307</v>
      </c>
      <c r="F6054" t="s">
        <v>150</v>
      </c>
      <c r="H6054" s="211"/>
      <c r="I6054" s="211"/>
      <c r="J6054" s="211"/>
      <c r="K6054" s="211"/>
      <c r="L6054" s="211"/>
      <c r="M6054" s="211"/>
      <c r="N6054" s="211"/>
      <c r="O6054" s="211"/>
      <c r="P6054" s="211"/>
    </row>
    <row r="6055" spans="1:16" x14ac:dyDescent="0.25">
      <c r="A6055" s="189" t="s">
        <v>12532</v>
      </c>
      <c r="B6055" s="189" t="s">
        <v>12540</v>
      </c>
      <c r="C6055" s="189" t="s">
        <v>358</v>
      </c>
      <c r="D6055" t="s">
        <v>301</v>
      </c>
      <c r="E6055" t="s">
        <v>307</v>
      </c>
      <c r="F6055" t="s">
        <v>150</v>
      </c>
      <c r="H6055" s="211"/>
      <c r="I6055" s="211"/>
      <c r="J6055" s="211"/>
      <c r="K6055" s="211"/>
      <c r="L6055" s="211"/>
      <c r="M6055" s="211"/>
      <c r="N6055" s="211"/>
      <c r="O6055" s="211"/>
      <c r="P6055" s="211"/>
    </row>
    <row r="6056" spans="1:16" x14ac:dyDescent="0.25">
      <c r="A6056" s="189" t="s">
        <v>12532</v>
      </c>
      <c r="B6056" s="189" t="s">
        <v>12541</v>
      </c>
      <c r="C6056" s="189" t="s">
        <v>358</v>
      </c>
      <c r="D6056" t="s">
        <v>294</v>
      </c>
      <c r="E6056" t="s">
        <v>351</v>
      </c>
      <c r="F6056" t="s">
        <v>150</v>
      </c>
      <c r="H6056" s="211"/>
      <c r="I6056" s="211"/>
      <c r="J6056" s="211"/>
      <c r="K6056" s="211"/>
      <c r="L6056" s="211"/>
      <c r="M6056" s="211"/>
      <c r="N6056" s="211"/>
      <c r="O6056" s="211"/>
      <c r="P6056" s="211"/>
    </row>
    <row r="6057" spans="1:16" x14ac:dyDescent="0.25">
      <c r="A6057" s="189" t="s">
        <v>12532</v>
      </c>
      <c r="B6057" s="189" t="s">
        <v>12542</v>
      </c>
      <c r="C6057" s="189" t="s">
        <v>358</v>
      </c>
      <c r="D6057" t="s">
        <v>301</v>
      </c>
      <c r="E6057" t="s">
        <v>307</v>
      </c>
      <c r="F6057" t="s">
        <v>150</v>
      </c>
      <c r="H6057" s="211"/>
      <c r="I6057" s="211"/>
      <c r="J6057" s="211"/>
      <c r="K6057" s="211"/>
      <c r="L6057" s="211"/>
      <c r="M6057" s="211"/>
      <c r="N6057" s="211"/>
      <c r="O6057" s="211"/>
      <c r="P6057" s="211"/>
    </row>
    <row r="6058" spans="1:16" x14ac:dyDescent="0.25">
      <c r="A6058" s="189" t="s">
        <v>12532</v>
      </c>
      <c r="B6058" s="189" t="s">
        <v>12543</v>
      </c>
      <c r="C6058" s="189" t="s">
        <v>358</v>
      </c>
      <c r="D6058" t="s">
        <v>301</v>
      </c>
      <c r="E6058" t="s">
        <v>307</v>
      </c>
      <c r="F6058" t="s">
        <v>150</v>
      </c>
      <c r="H6058" s="211"/>
      <c r="I6058" s="211"/>
      <c r="J6058" s="211"/>
      <c r="K6058" s="211"/>
      <c r="L6058" s="211"/>
      <c r="M6058" s="211"/>
      <c r="N6058" s="211"/>
      <c r="O6058" s="211"/>
      <c r="P6058" s="211"/>
    </row>
    <row r="6059" spans="1:16" x14ac:dyDescent="0.25">
      <c r="A6059" s="189" t="s">
        <v>12532</v>
      </c>
      <c r="B6059" s="189" t="s">
        <v>12544</v>
      </c>
      <c r="C6059" s="189" t="s">
        <v>358</v>
      </c>
      <c r="D6059" t="s">
        <v>301</v>
      </c>
      <c r="E6059" t="s">
        <v>307</v>
      </c>
      <c r="F6059" t="s">
        <v>150</v>
      </c>
      <c r="H6059" s="211"/>
      <c r="I6059" s="211"/>
      <c r="J6059" s="211"/>
      <c r="K6059" s="211"/>
      <c r="L6059" s="211"/>
      <c r="M6059" s="211"/>
      <c r="N6059" s="211"/>
      <c r="O6059" s="211"/>
      <c r="P6059" s="211"/>
    </row>
    <row r="6060" spans="1:16" x14ac:dyDescent="0.25">
      <c r="A6060" s="189" t="s">
        <v>12532</v>
      </c>
      <c r="B6060" s="189" t="s">
        <v>12545</v>
      </c>
      <c r="C6060" s="189" t="s">
        <v>358</v>
      </c>
      <c r="D6060" t="s">
        <v>301</v>
      </c>
      <c r="E6060" t="s">
        <v>344</v>
      </c>
      <c r="F6060" t="s">
        <v>150</v>
      </c>
      <c r="H6060" s="211"/>
      <c r="I6060" s="211"/>
      <c r="J6060" s="211"/>
      <c r="K6060" s="211"/>
      <c r="L6060" s="211"/>
      <c r="M6060" s="211"/>
      <c r="N6060" s="211"/>
      <c r="O6060" s="211"/>
      <c r="P6060" s="211"/>
    </row>
    <row r="6061" spans="1:16" x14ac:dyDescent="0.25">
      <c r="A6061" s="189" t="s">
        <v>12532</v>
      </c>
      <c r="B6061" s="189" t="s">
        <v>12546</v>
      </c>
      <c r="C6061" s="189" t="s">
        <v>358</v>
      </c>
      <c r="D6061" t="s">
        <v>294</v>
      </c>
      <c r="E6061" t="s">
        <v>298</v>
      </c>
      <c r="F6061" t="s">
        <v>150</v>
      </c>
      <c r="H6061" s="211"/>
      <c r="I6061" s="211"/>
      <c r="J6061" s="211"/>
      <c r="K6061" s="211"/>
      <c r="L6061" s="211"/>
      <c r="M6061" s="211"/>
      <c r="N6061" s="211"/>
      <c r="O6061" s="211"/>
      <c r="P6061" s="211"/>
    </row>
    <row r="6062" spans="1:16" x14ac:dyDescent="0.25">
      <c r="A6062" s="189" t="s">
        <v>12532</v>
      </c>
      <c r="B6062" s="189" t="s">
        <v>12547</v>
      </c>
      <c r="C6062" s="189" t="s">
        <v>358</v>
      </c>
      <c r="D6062" t="s">
        <v>294</v>
      </c>
      <c r="E6062" t="s">
        <v>298</v>
      </c>
      <c r="F6062" t="s">
        <v>150</v>
      </c>
      <c r="H6062" s="211"/>
      <c r="I6062" s="211"/>
      <c r="J6062" s="211"/>
      <c r="K6062" s="211"/>
      <c r="L6062" s="211"/>
      <c r="M6062" s="211"/>
      <c r="N6062" s="211"/>
      <c r="O6062" s="211"/>
      <c r="P6062" s="211"/>
    </row>
    <row r="6063" spans="1:16" x14ac:dyDescent="0.25">
      <c r="A6063" s="189" t="s">
        <v>12532</v>
      </c>
      <c r="B6063" s="189" t="s">
        <v>12548</v>
      </c>
      <c r="C6063" s="189" t="s">
        <v>358</v>
      </c>
      <c r="D6063" t="s">
        <v>332</v>
      </c>
      <c r="E6063" t="s">
        <v>333</v>
      </c>
      <c r="F6063" t="s">
        <v>150</v>
      </c>
      <c r="H6063" s="211"/>
      <c r="I6063" s="211"/>
      <c r="J6063" s="211"/>
      <c r="K6063" s="211"/>
      <c r="L6063" s="211"/>
      <c r="M6063" s="211"/>
      <c r="N6063" s="211"/>
      <c r="O6063" s="211"/>
      <c r="P6063" s="211"/>
    </row>
    <row r="6064" spans="1:16" x14ac:dyDescent="0.25">
      <c r="A6064" s="189" t="s">
        <v>12532</v>
      </c>
      <c r="B6064" s="189" t="s">
        <v>12549</v>
      </c>
      <c r="C6064" s="189" t="s">
        <v>358</v>
      </c>
      <c r="D6064" t="s">
        <v>301</v>
      </c>
      <c r="E6064" t="s">
        <v>344</v>
      </c>
      <c r="F6064" t="s">
        <v>150</v>
      </c>
      <c r="H6064" s="211"/>
      <c r="I6064" s="211"/>
      <c r="J6064" s="211"/>
      <c r="K6064" s="211"/>
      <c r="L6064" s="211"/>
      <c r="M6064" s="211"/>
      <c r="N6064" s="211"/>
      <c r="O6064" s="211"/>
      <c r="P6064" s="211"/>
    </row>
    <row r="6065" spans="1:16" x14ac:dyDescent="0.25">
      <c r="A6065" s="189" t="s">
        <v>12532</v>
      </c>
      <c r="B6065" s="189" t="s">
        <v>12550</v>
      </c>
      <c r="C6065" s="189" t="s">
        <v>358</v>
      </c>
      <c r="D6065" t="s">
        <v>330</v>
      </c>
      <c r="E6065" t="s">
        <v>331</v>
      </c>
      <c r="F6065" t="s">
        <v>150</v>
      </c>
      <c r="H6065" s="211"/>
      <c r="I6065" s="211"/>
      <c r="J6065" s="211"/>
      <c r="K6065" s="211"/>
      <c r="L6065" s="211"/>
      <c r="M6065" s="211"/>
      <c r="N6065" s="211"/>
      <c r="O6065" s="211"/>
      <c r="P6065" s="211"/>
    </row>
    <row r="6066" spans="1:16" x14ac:dyDescent="0.25">
      <c r="A6066" s="189" t="s">
        <v>12532</v>
      </c>
      <c r="B6066" s="189" t="s">
        <v>12551</v>
      </c>
      <c r="C6066" s="189" t="s">
        <v>358</v>
      </c>
      <c r="D6066" t="s">
        <v>328</v>
      </c>
      <c r="E6066" t="s">
        <v>349</v>
      </c>
      <c r="F6066" t="s">
        <v>150</v>
      </c>
      <c r="H6066" s="211"/>
      <c r="I6066" s="211"/>
      <c r="J6066" s="211"/>
      <c r="K6066" s="211"/>
      <c r="L6066" s="211"/>
      <c r="M6066" s="211"/>
      <c r="N6066" s="211"/>
      <c r="O6066" s="211"/>
      <c r="P6066" s="211"/>
    </row>
    <row r="6067" spans="1:16" x14ac:dyDescent="0.25">
      <c r="A6067" s="189" t="s">
        <v>12532</v>
      </c>
      <c r="B6067" s="189" t="s">
        <v>12552</v>
      </c>
      <c r="C6067" s="189" t="s">
        <v>358</v>
      </c>
      <c r="D6067" t="s">
        <v>294</v>
      </c>
      <c r="E6067" t="s">
        <v>298</v>
      </c>
      <c r="F6067" t="s">
        <v>150</v>
      </c>
      <c r="H6067" s="211"/>
      <c r="I6067" s="211"/>
      <c r="J6067" s="211"/>
      <c r="K6067" s="211"/>
      <c r="L6067" s="211"/>
      <c r="M6067" s="211"/>
      <c r="N6067" s="211"/>
      <c r="O6067" s="211"/>
      <c r="P6067" s="211"/>
    </row>
    <row r="6068" spans="1:16" x14ac:dyDescent="0.25">
      <c r="A6068" s="189" t="s">
        <v>12532</v>
      </c>
      <c r="B6068" s="189" t="s">
        <v>12553</v>
      </c>
      <c r="C6068" s="189" t="s">
        <v>358</v>
      </c>
      <c r="D6068" t="s">
        <v>296</v>
      </c>
      <c r="E6068" t="s">
        <v>336</v>
      </c>
      <c r="F6068" t="s">
        <v>150</v>
      </c>
      <c r="H6068" s="211"/>
      <c r="I6068" s="211"/>
      <c r="J6068" s="211"/>
      <c r="K6068" s="211"/>
      <c r="L6068" s="211"/>
      <c r="M6068" s="211"/>
      <c r="N6068" s="211"/>
      <c r="O6068" s="211"/>
      <c r="P6068" s="211"/>
    </row>
    <row r="6069" spans="1:16" x14ac:dyDescent="0.25">
      <c r="A6069" s="189" t="s">
        <v>12532</v>
      </c>
      <c r="B6069" s="189" t="s">
        <v>12554</v>
      </c>
      <c r="C6069" s="189" t="s">
        <v>358</v>
      </c>
      <c r="D6069" t="s">
        <v>301</v>
      </c>
      <c r="E6069" t="s">
        <v>344</v>
      </c>
      <c r="F6069" t="s">
        <v>150</v>
      </c>
      <c r="H6069" s="211"/>
      <c r="I6069" s="211"/>
      <c r="J6069" s="211"/>
      <c r="K6069" s="211"/>
      <c r="L6069" s="211"/>
      <c r="M6069" s="211"/>
      <c r="N6069" s="211"/>
      <c r="O6069" s="211"/>
      <c r="P6069" s="211"/>
    </row>
    <row r="6070" spans="1:16" x14ac:dyDescent="0.25">
      <c r="A6070" s="189" t="s">
        <v>12532</v>
      </c>
      <c r="B6070" s="189" t="s">
        <v>12555</v>
      </c>
      <c r="C6070" s="189" t="s">
        <v>358</v>
      </c>
      <c r="D6070" t="s">
        <v>330</v>
      </c>
      <c r="E6070" t="s">
        <v>331</v>
      </c>
      <c r="F6070" t="s">
        <v>150</v>
      </c>
      <c r="H6070" s="211"/>
      <c r="I6070" s="211"/>
      <c r="J6070" s="211"/>
      <c r="K6070" s="211"/>
      <c r="L6070" s="211"/>
      <c r="M6070" s="211"/>
      <c r="N6070" s="211"/>
      <c r="O6070" s="211"/>
      <c r="P6070" s="211"/>
    </row>
    <row r="6071" spans="1:16" x14ac:dyDescent="0.25">
      <c r="A6071" s="189" t="s">
        <v>12532</v>
      </c>
      <c r="B6071" s="189" t="s">
        <v>12556</v>
      </c>
      <c r="C6071" s="189" t="s">
        <v>358</v>
      </c>
      <c r="D6071" t="s">
        <v>294</v>
      </c>
      <c r="E6071" t="s">
        <v>298</v>
      </c>
      <c r="F6071" t="s">
        <v>150</v>
      </c>
      <c r="H6071" s="211"/>
      <c r="I6071" s="211"/>
      <c r="J6071" s="211"/>
      <c r="K6071" s="211"/>
      <c r="L6071" s="211"/>
      <c r="M6071" s="211"/>
      <c r="N6071" s="211"/>
      <c r="O6071" s="211"/>
      <c r="P6071" s="211"/>
    </row>
    <row r="6072" spans="1:16" x14ac:dyDescent="0.25">
      <c r="A6072" s="189" t="s">
        <v>12532</v>
      </c>
      <c r="B6072" s="189" t="s">
        <v>12557</v>
      </c>
      <c r="C6072" s="189" t="s">
        <v>358</v>
      </c>
      <c r="D6072" t="s">
        <v>294</v>
      </c>
      <c r="E6072" t="s">
        <v>298</v>
      </c>
      <c r="F6072" t="s">
        <v>150</v>
      </c>
      <c r="H6072" s="211"/>
      <c r="I6072" s="211"/>
      <c r="J6072" s="211"/>
      <c r="K6072" s="211"/>
      <c r="L6072" s="211"/>
      <c r="M6072" s="211"/>
      <c r="N6072" s="211"/>
      <c r="O6072" s="211"/>
      <c r="P6072" s="211"/>
    </row>
    <row r="6073" spans="1:16" x14ac:dyDescent="0.25">
      <c r="A6073" s="189" t="s">
        <v>12532</v>
      </c>
      <c r="B6073" s="189" t="s">
        <v>12558</v>
      </c>
      <c r="C6073" s="189" t="s">
        <v>358</v>
      </c>
      <c r="D6073" t="s">
        <v>301</v>
      </c>
      <c r="E6073" t="s">
        <v>344</v>
      </c>
      <c r="F6073" t="s">
        <v>150</v>
      </c>
      <c r="H6073" s="211"/>
      <c r="I6073" s="211"/>
      <c r="J6073" s="211"/>
      <c r="K6073" s="211"/>
      <c r="L6073" s="211"/>
      <c r="M6073" s="211"/>
      <c r="N6073" s="211"/>
      <c r="O6073" s="211"/>
      <c r="P6073" s="211"/>
    </row>
    <row r="6074" spans="1:16" x14ac:dyDescent="0.25">
      <c r="A6074" s="189" t="s">
        <v>12532</v>
      </c>
      <c r="B6074" s="189" t="s">
        <v>12559</v>
      </c>
      <c r="C6074" s="189" t="s">
        <v>358</v>
      </c>
      <c r="D6074" t="s">
        <v>301</v>
      </c>
      <c r="E6074" t="s">
        <v>307</v>
      </c>
      <c r="F6074" t="s">
        <v>150</v>
      </c>
      <c r="H6074" s="211"/>
      <c r="I6074" s="211"/>
      <c r="J6074" s="211"/>
      <c r="K6074" s="211"/>
      <c r="L6074" s="211"/>
      <c r="M6074" s="211"/>
      <c r="N6074" s="211"/>
      <c r="O6074" s="211"/>
      <c r="P6074" s="211"/>
    </row>
    <row r="6075" spans="1:16" x14ac:dyDescent="0.25">
      <c r="A6075" s="189" t="s">
        <v>12532</v>
      </c>
      <c r="B6075" s="189" t="s">
        <v>12560</v>
      </c>
      <c r="C6075" s="189" t="s">
        <v>358</v>
      </c>
      <c r="D6075" t="s">
        <v>328</v>
      </c>
      <c r="E6075" t="s">
        <v>349</v>
      </c>
      <c r="F6075" t="s">
        <v>150</v>
      </c>
      <c r="H6075" s="211"/>
      <c r="I6075" s="211"/>
      <c r="J6075" s="211"/>
      <c r="K6075" s="211"/>
      <c r="L6075" s="211"/>
      <c r="M6075" s="211"/>
      <c r="N6075" s="211"/>
      <c r="O6075" s="211"/>
      <c r="P6075" s="211"/>
    </row>
    <row r="6076" spans="1:16" x14ac:dyDescent="0.25">
      <c r="A6076" s="189" t="s">
        <v>12532</v>
      </c>
      <c r="B6076" s="189" t="s">
        <v>12561</v>
      </c>
      <c r="C6076" s="189" t="s">
        <v>358</v>
      </c>
      <c r="D6076" t="s">
        <v>301</v>
      </c>
      <c r="E6076" t="s">
        <v>307</v>
      </c>
      <c r="F6076" t="s">
        <v>150</v>
      </c>
      <c r="H6076" s="211"/>
      <c r="I6076" s="211"/>
      <c r="J6076" s="211"/>
      <c r="K6076" s="211"/>
      <c r="L6076" s="211"/>
      <c r="M6076" s="211"/>
      <c r="N6076" s="211"/>
      <c r="O6076" s="211"/>
      <c r="P6076" s="211"/>
    </row>
    <row r="6077" spans="1:16" x14ac:dyDescent="0.25">
      <c r="A6077" s="189" t="s">
        <v>12532</v>
      </c>
      <c r="B6077" s="189" t="s">
        <v>12562</v>
      </c>
      <c r="C6077" s="189" t="s">
        <v>358</v>
      </c>
      <c r="D6077" t="s">
        <v>345</v>
      </c>
      <c r="E6077" t="s">
        <v>346</v>
      </c>
      <c r="F6077" t="s">
        <v>150</v>
      </c>
      <c r="H6077" s="211"/>
      <c r="I6077" s="211"/>
      <c r="J6077" s="211"/>
      <c r="K6077" s="211"/>
      <c r="L6077" s="211"/>
      <c r="M6077" s="211"/>
      <c r="N6077" s="211"/>
      <c r="O6077" s="211"/>
      <c r="P6077" s="211"/>
    </row>
    <row r="6078" spans="1:16" x14ac:dyDescent="0.25">
      <c r="A6078" s="189" t="s">
        <v>12532</v>
      </c>
      <c r="B6078" s="189" t="s">
        <v>12563</v>
      </c>
      <c r="C6078" s="189" t="s">
        <v>358</v>
      </c>
      <c r="D6078" t="s">
        <v>322</v>
      </c>
      <c r="E6078" t="s">
        <v>323</v>
      </c>
      <c r="F6078" t="s">
        <v>150</v>
      </c>
      <c r="H6078" s="211"/>
      <c r="I6078" s="211"/>
      <c r="J6078" s="211"/>
      <c r="K6078" s="211"/>
      <c r="L6078" s="211"/>
      <c r="M6078" s="211"/>
      <c r="N6078" s="211"/>
      <c r="O6078" s="211"/>
      <c r="P6078" s="211"/>
    </row>
    <row r="6079" spans="1:16" x14ac:dyDescent="0.25">
      <c r="A6079" s="189" t="s">
        <v>12532</v>
      </c>
      <c r="B6079" s="189" t="s">
        <v>12564</v>
      </c>
      <c r="C6079" s="189" t="s">
        <v>358</v>
      </c>
      <c r="D6079" t="s">
        <v>345</v>
      </c>
      <c r="E6079" t="s">
        <v>346</v>
      </c>
      <c r="F6079" t="s">
        <v>150</v>
      </c>
      <c r="H6079" s="211"/>
      <c r="I6079" s="211"/>
      <c r="J6079" s="211"/>
      <c r="K6079" s="211"/>
      <c r="L6079" s="211"/>
      <c r="M6079" s="211"/>
      <c r="N6079" s="211"/>
      <c r="O6079" s="211"/>
      <c r="P6079" s="211"/>
    </row>
    <row r="6080" spans="1:16" x14ac:dyDescent="0.25">
      <c r="A6080" s="189" t="s">
        <v>12532</v>
      </c>
      <c r="B6080" s="189" t="s">
        <v>12565</v>
      </c>
      <c r="C6080" s="189" t="s">
        <v>358</v>
      </c>
      <c r="D6080" t="s">
        <v>328</v>
      </c>
      <c r="E6080" t="s">
        <v>329</v>
      </c>
      <c r="F6080" t="s">
        <v>150</v>
      </c>
      <c r="H6080" s="211"/>
      <c r="I6080" s="211"/>
      <c r="J6080" s="211"/>
      <c r="K6080" s="211"/>
      <c r="L6080" s="211"/>
      <c r="M6080" s="211"/>
      <c r="N6080" s="211"/>
      <c r="O6080" s="211"/>
      <c r="P6080" s="211"/>
    </row>
    <row r="6081" spans="1:16" x14ac:dyDescent="0.25">
      <c r="A6081" s="189" t="s">
        <v>12532</v>
      </c>
      <c r="B6081" s="189" t="s">
        <v>12566</v>
      </c>
      <c r="C6081" s="189" t="s">
        <v>358</v>
      </c>
      <c r="D6081" t="s">
        <v>328</v>
      </c>
      <c r="E6081" t="s">
        <v>329</v>
      </c>
      <c r="F6081" t="s">
        <v>150</v>
      </c>
      <c r="H6081" s="211"/>
      <c r="I6081" s="211"/>
      <c r="J6081" s="211"/>
      <c r="K6081" s="211"/>
      <c r="L6081" s="211"/>
      <c r="M6081" s="211"/>
      <c r="N6081" s="211"/>
      <c r="O6081" s="211"/>
      <c r="P6081" s="211"/>
    </row>
    <row r="6082" spans="1:16" x14ac:dyDescent="0.25">
      <c r="A6082" s="189" t="s">
        <v>12532</v>
      </c>
      <c r="B6082" s="189" t="s">
        <v>12567</v>
      </c>
      <c r="C6082" s="189" t="s">
        <v>358</v>
      </c>
      <c r="D6082" t="s">
        <v>295</v>
      </c>
      <c r="E6082" t="s">
        <v>306</v>
      </c>
      <c r="F6082" t="s">
        <v>150</v>
      </c>
      <c r="H6082" s="211"/>
      <c r="I6082" s="211"/>
      <c r="J6082" s="211"/>
      <c r="K6082" s="211"/>
      <c r="L6082" s="211"/>
      <c r="M6082" s="211"/>
      <c r="N6082" s="211"/>
      <c r="O6082" s="211"/>
      <c r="P6082" s="211"/>
    </row>
    <row r="6083" spans="1:16" x14ac:dyDescent="0.25">
      <c r="A6083" s="189" t="s">
        <v>12532</v>
      </c>
      <c r="B6083" s="189" t="s">
        <v>12568</v>
      </c>
      <c r="C6083" s="189" t="s">
        <v>358</v>
      </c>
      <c r="D6083" t="s">
        <v>345</v>
      </c>
      <c r="E6083" t="s">
        <v>346</v>
      </c>
      <c r="F6083" t="s">
        <v>150</v>
      </c>
      <c r="H6083" s="211"/>
      <c r="I6083" s="211"/>
      <c r="J6083" s="211"/>
      <c r="K6083" s="211"/>
      <c r="L6083" s="211"/>
      <c r="M6083" s="211"/>
      <c r="N6083" s="211"/>
      <c r="O6083" s="211"/>
      <c r="P6083" s="211"/>
    </row>
    <row r="6084" spans="1:16" x14ac:dyDescent="0.25">
      <c r="A6084" s="189" t="s">
        <v>12532</v>
      </c>
      <c r="B6084" s="189" t="s">
        <v>12569</v>
      </c>
      <c r="C6084" s="189" t="s">
        <v>358</v>
      </c>
      <c r="D6084" t="s">
        <v>328</v>
      </c>
      <c r="E6084" t="s">
        <v>329</v>
      </c>
      <c r="F6084" t="s">
        <v>150</v>
      </c>
      <c r="H6084" s="211"/>
      <c r="I6084" s="211"/>
      <c r="J6084" s="211"/>
      <c r="K6084" s="211"/>
      <c r="L6084" s="211"/>
      <c r="M6084" s="211"/>
      <c r="N6084" s="211"/>
      <c r="O6084" s="211"/>
      <c r="P6084" s="211"/>
    </row>
    <row r="6085" spans="1:16" x14ac:dyDescent="0.25">
      <c r="A6085" s="189" t="s">
        <v>12532</v>
      </c>
      <c r="B6085" s="189" t="s">
        <v>12570</v>
      </c>
      <c r="C6085" s="189" t="s">
        <v>358</v>
      </c>
      <c r="D6085" t="s">
        <v>295</v>
      </c>
      <c r="E6085" t="s">
        <v>306</v>
      </c>
      <c r="F6085" t="s">
        <v>150</v>
      </c>
      <c r="H6085" s="211"/>
      <c r="I6085" s="211"/>
      <c r="J6085" s="211"/>
      <c r="K6085" s="211"/>
      <c r="L6085" s="211"/>
      <c r="M6085" s="211"/>
      <c r="N6085" s="211"/>
      <c r="O6085" s="211"/>
      <c r="P6085" s="211"/>
    </row>
    <row r="6086" spans="1:16" x14ac:dyDescent="0.25">
      <c r="A6086" s="189" t="s">
        <v>12532</v>
      </c>
      <c r="B6086" s="189" t="s">
        <v>12571</v>
      </c>
      <c r="C6086" s="189" t="s">
        <v>358</v>
      </c>
      <c r="D6086" t="s">
        <v>345</v>
      </c>
      <c r="E6086" t="s">
        <v>346</v>
      </c>
      <c r="F6086" t="s">
        <v>150</v>
      </c>
      <c r="H6086" s="211"/>
      <c r="I6086" s="211"/>
      <c r="J6086" s="211"/>
      <c r="K6086" s="211"/>
      <c r="L6086" s="211"/>
      <c r="M6086" s="211"/>
      <c r="N6086" s="211"/>
      <c r="O6086" s="211"/>
      <c r="P6086" s="211"/>
    </row>
    <row r="6087" spans="1:16" x14ac:dyDescent="0.25">
      <c r="A6087" s="189" t="s">
        <v>12532</v>
      </c>
      <c r="B6087" s="189" t="s">
        <v>12572</v>
      </c>
      <c r="C6087" s="189" t="s">
        <v>358</v>
      </c>
      <c r="D6087" t="s">
        <v>295</v>
      </c>
      <c r="E6087" t="s">
        <v>306</v>
      </c>
      <c r="F6087" t="s">
        <v>150</v>
      </c>
      <c r="H6087" s="211"/>
      <c r="I6087" s="211"/>
      <c r="J6087" s="211"/>
      <c r="K6087" s="211"/>
      <c r="L6087" s="211"/>
      <c r="M6087" s="211"/>
      <c r="N6087" s="211"/>
      <c r="O6087" s="211"/>
      <c r="P6087" s="211"/>
    </row>
    <row r="6088" spans="1:16" x14ac:dyDescent="0.25">
      <c r="A6088" s="189" t="s">
        <v>12532</v>
      </c>
      <c r="B6088" s="189" t="s">
        <v>12573</v>
      </c>
      <c r="C6088" s="189" t="s">
        <v>358</v>
      </c>
      <c r="D6088" t="s">
        <v>345</v>
      </c>
      <c r="E6088" t="s">
        <v>346</v>
      </c>
      <c r="F6088" t="s">
        <v>150</v>
      </c>
      <c r="H6088" s="211"/>
      <c r="I6088" s="211"/>
      <c r="J6088" s="211"/>
      <c r="K6088" s="211"/>
      <c r="L6088" s="211"/>
      <c r="M6088" s="211"/>
      <c r="N6088" s="211"/>
      <c r="O6088" s="211"/>
      <c r="P6088" s="211"/>
    </row>
    <row r="6089" spans="1:16" x14ac:dyDescent="0.25">
      <c r="A6089" s="189" t="s">
        <v>12532</v>
      </c>
      <c r="B6089" s="189" t="s">
        <v>12574</v>
      </c>
      <c r="C6089" s="189" t="s">
        <v>358</v>
      </c>
      <c r="D6089" t="s">
        <v>345</v>
      </c>
      <c r="E6089" t="s">
        <v>346</v>
      </c>
      <c r="F6089" t="s">
        <v>150</v>
      </c>
      <c r="H6089" s="211"/>
      <c r="I6089" s="211"/>
      <c r="J6089" s="211"/>
      <c r="K6089" s="211"/>
      <c r="L6089" s="211"/>
      <c r="M6089" s="211"/>
      <c r="N6089" s="211"/>
      <c r="O6089" s="211"/>
      <c r="P6089" s="211"/>
    </row>
    <row r="6090" spans="1:16" x14ac:dyDescent="0.25">
      <c r="A6090" s="189" t="s">
        <v>12532</v>
      </c>
      <c r="B6090" s="189" t="s">
        <v>12575</v>
      </c>
      <c r="C6090" s="189" t="s">
        <v>358</v>
      </c>
      <c r="D6090" t="s">
        <v>345</v>
      </c>
      <c r="E6090" t="s">
        <v>346</v>
      </c>
      <c r="F6090" t="s">
        <v>150</v>
      </c>
      <c r="H6090" s="211"/>
      <c r="I6090" s="211"/>
      <c r="J6090" s="211"/>
      <c r="K6090" s="211"/>
      <c r="L6090" s="211"/>
      <c r="M6090" s="211"/>
      <c r="N6090" s="211"/>
      <c r="O6090" s="211"/>
      <c r="P6090" s="211"/>
    </row>
    <row r="6091" spans="1:16" x14ac:dyDescent="0.25">
      <c r="A6091" s="189" t="s">
        <v>12532</v>
      </c>
      <c r="B6091" s="189" t="s">
        <v>12576</v>
      </c>
      <c r="C6091" s="189" t="s">
        <v>358</v>
      </c>
      <c r="D6091" t="s">
        <v>295</v>
      </c>
      <c r="E6091" t="s">
        <v>306</v>
      </c>
      <c r="F6091" t="s">
        <v>150</v>
      </c>
      <c r="H6091" s="211"/>
      <c r="I6091" s="211"/>
      <c r="J6091" s="211"/>
      <c r="K6091" s="211"/>
      <c r="L6091" s="211"/>
      <c r="M6091" s="211"/>
      <c r="N6091" s="211"/>
      <c r="O6091" s="211"/>
      <c r="P6091" s="211"/>
    </row>
    <row r="6092" spans="1:16" x14ac:dyDescent="0.25">
      <c r="A6092" s="189" t="s">
        <v>12532</v>
      </c>
      <c r="B6092" s="189" t="s">
        <v>12577</v>
      </c>
      <c r="C6092" s="189" t="s">
        <v>358</v>
      </c>
      <c r="D6092" t="s">
        <v>332</v>
      </c>
      <c r="E6092" t="s">
        <v>333</v>
      </c>
      <c r="F6092" t="s">
        <v>150</v>
      </c>
      <c r="H6092" s="211"/>
      <c r="I6092" s="211"/>
      <c r="J6092" s="211"/>
      <c r="K6092" s="211"/>
      <c r="L6092" s="211"/>
      <c r="M6092" s="211"/>
      <c r="N6092" s="211"/>
      <c r="O6092" s="211"/>
      <c r="P6092" s="211"/>
    </row>
    <row r="6093" spans="1:16" x14ac:dyDescent="0.25">
      <c r="A6093" s="189" t="s">
        <v>12532</v>
      </c>
      <c r="B6093" s="189" t="s">
        <v>12578</v>
      </c>
      <c r="C6093" s="189" t="s">
        <v>358</v>
      </c>
      <c r="D6093" t="s">
        <v>332</v>
      </c>
      <c r="E6093" t="s">
        <v>333</v>
      </c>
      <c r="F6093" t="s">
        <v>150</v>
      </c>
      <c r="H6093" s="211"/>
      <c r="I6093" s="211"/>
      <c r="J6093" s="211"/>
      <c r="K6093" s="211"/>
      <c r="L6093" s="211"/>
      <c r="M6093" s="211"/>
      <c r="N6093" s="211"/>
      <c r="O6093" s="211"/>
      <c r="P6093" s="211"/>
    </row>
    <row r="6094" spans="1:16" x14ac:dyDescent="0.25">
      <c r="A6094" s="189" t="s">
        <v>12532</v>
      </c>
      <c r="B6094" s="189" t="s">
        <v>12579</v>
      </c>
      <c r="C6094" s="189" t="s">
        <v>358</v>
      </c>
      <c r="D6094" t="s">
        <v>332</v>
      </c>
      <c r="E6094" t="s">
        <v>333</v>
      </c>
      <c r="F6094" t="s">
        <v>150</v>
      </c>
      <c r="H6094" s="211"/>
      <c r="I6094" s="211"/>
      <c r="J6094" s="211"/>
      <c r="K6094" s="211"/>
      <c r="L6094" s="211"/>
      <c r="M6094" s="211"/>
      <c r="N6094" s="211"/>
      <c r="O6094" s="211"/>
      <c r="P6094" s="211"/>
    </row>
    <row r="6095" spans="1:16" x14ac:dyDescent="0.25">
      <c r="A6095" s="189" t="s">
        <v>12532</v>
      </c>
      <c r="B6095" s="189" t="s">
        <v>12580</v>
      </c>
      <c r="C6095" s="189" t="s">
        <v>358</v>
      </c>
      <c r="D6095" t="s">
        <v>295</v>
      </c>
      <c r="E6095" t="s">
        <v>306</v>
      </c>
      <c r="F6095" t="s">
        <v>150</v>
      </c>
      <c r="H6095" s="211"/>
      <c r="I6095" s="211"/>
      <c r="J6095" s="211"/>
      <c r="K6095" s="211"/>
      <c r="L6095" s="211"/>
      <c r="M6095" s="211"/>
      <c r="N6095" s="211"/>
      <c r="O6095" s="211"/>
      <c r="P6095" s="211"/>
    </row>
    <row r="6096" spans="1:16" x14ac:dyDescent="0.25">
      <c r="A6096" s="189" t="s">
        <v>12532</v>
      </c>
      <c r="B6096" s="189" t="s">
        <v>12581</v>
      </c>
      <c r="C6096" s="189" t="s">
        <v>358</v>
      </c>
      <c r="D6096" t="s">
        <v>301</v>
      </c>
      <c r="E6096" t="s">
        <v>344</v>
      </c>
      <c r="F6096" t="s">
        <v>150</v>
      </c>
      <c r="H6096" s="211"/>
      <c r="I6096" s="211"/>
      <c r="J6096" s="211"/>
      <c r="K6096" s="211"/>
      <c r="L6096" s="211"/>
      <c r="M6096" s="211"/>
      <c r="N6096" s="211"/>
      <c r="O6096" s="211"/>
      <c r="P6096" s="211"/>
    </row>
    <row r="6097" spans="1:16" x14ac:dyDescent="0.25">
      <c r="A6097" s="189" t="s">
        <v>12532</v>
      </c>
      <c r="B6097" s="189" t="s">
        <v>12582</v>
      </c>
      <c r="C6097" s="189" t="s">
        <v>358</v>
      </c>
      <c r="D6097" t="s">
        <v>295</v>
      </c>
      <c r="E6097" t="s">
        <v>306</v>
      </c>
      <c r="F6097" t="s">
        <v>150</v>
      </c>
      <c r="H6097" s="211"/>
      <c r="I6097" s="211"/>
      <c r="J6097" s="211"/>
      <c r="K6097" s="211"/>
      <c r="L6097" s="211"/>
      <c r="M6097" s="211"/>
      <c r="N6097" s="211"/>
      <c r="O6097" s="211"/>
      <c r="P6097" s="211"/>
    </row>
    <row r="6098" spans="1:16" x14ac:dyDescent="0.25">
      <c r="A6098" s="189" t="s">
        <v>12532</v>
      </c>
      <c r="B6098" s="189" t="s">
        <v>12583</v>
      </c>
      <c r="C6098" s="189" t="s">
        <v>358</v>
      </c>
      <c r="D6098" t="s">
        <v>296</v>
      </c>
      <c r="E6098" t="s">
        <v>297</v>
      </c>
      <c r="F6098" t="s">
        <v>150</v>
      </c>
      <c r="H6098" s="211"/>
      <c r="I6098" s="211"/>
      <c r="J6098" s="211"/>
      <c r="K6098" s="211"/>
      <c r="L6098" s="211"/>
      <c r="M6098" s="211"/>
      <c r="N6098" s="211"/>
      <c r="O6098" s="211"/>
      <c r="P6098" s="211"/>
    </row>
    <row r="6099" spans="1:16" x14ac:dyDescent="0.25">
      <c r="A6099" s="189" t="s">
        <v>12532</v>
      </c>
      <c r="B6099" s="189" t="s">
        <v>12584</v>
      </c>
      <c r="C6099" s="189" t="s">
        <v>358</v>
      </c>
      <c r="D6099" t="s">
        <v>332</v>
      </c>
      <c r="E6099" t="s">
        <v>333</v>
      </c>
      <c r="F6099" t="s">
        <v>150</v>
      </c>
      <c r="H6099" s="211"/>
      <c r="I6099" s="211"/>
      <c r="J6099" s="211"/>
      <c r="K6099" s="211"/>
      <c r="L6099" s="211"/>
      <c r="M6099" s="211"/>
      <c r="N6099" s="211"/>
      <c r="O6099" s="211"/>
      <c r="P6099" s="211"/>
    </row>
    <row r="6100" spans="1:16" x14ac:dyDescent="0.25">
      <c r="A6100" s="189" t="s">
        <v>12532</v>
      </c>
      <c r="B6100" s="189" t="s">
        <v>12585</v>
      </c>
      <c r="C6100" s="189" t="s">
        <v>358</v>
      </c>
      <c r="D6100" t="s">
        <v>332</v>
      </c>
      <c r="E6100" t="s">
        <v>333</v>
      </c>
      <c r="F6100" t="s">
        <v>150</v>
      </c>
      <c r="H6100" s="211"/>
      <c r="I6100" s="211"/>
      <c r="J6100" s="211"/>
      <c r="K6100" s="211"/>
      <c r="L6100" s="211"/>
      <c r="M6100" s="211"/>
      <c r="N6100" s="211"/>
      <c r="O6100" s="211"/>
      <c r="P6100" s="211"/>
    </row>
    <row r="6101" spans="1:16" x14ac:dyDescent="0.25">
      <c r="A6101" s="189" t="s">
        <v>12532</v>
      </c>
      <c r="B6101" s="189" t="s">
        <v>12586</v>
      </c>
      <c r="C6101" s="189" t="s">
        <v>358</v>
      </c>
      <c r="D6101" t="s">
        <v>332</v>
      </c>
      <c r="E6101" t="s">
        <v>333</v>
      </c>
      <c r="F6101" t="s">
        <v>150</v>
      </c>
      <c r="H6101" s="211"/>
      <c r="I6101" s="211"/>
      <c r="J6101" s="211"/>
      <c r="K6101" s="211"/>
      <c r="L6101" s="211"/>
      <c r="M6101" s="211"/>
      <c r="N6101" s="211"/>
      <c r="O6101" s="211"/>
      <c r="P6101" s="211"/>
    </row>
    <row r="6102" spans="1:16" x14ac:dyDescent="0.25">
      <c r="A6102" s="189" t="s">
        <v>12532</v>
      </c>
      <c r="B6102" s="189" t="s">
        <v>12587</v>
      </c>
      <c r="C6102" s="189" t="s">
        <v>358</v>
      </c>
      <c r="D6102" t="s">
        <v>332</v>
      </c>
      <c r="E6102" t="s">
        <v>333</v>
      </c>
      <c r="F6102" t="s">
        <v>150</v>
      </c>
      <c r="H6102" s="211"/>
      <c r="I6102" s="211"/>
      <c r="J6102" s="211"/>
      <c r="K6102" s="211"/>
      <c r="L6102" s="211"/>
      <c r="M6102" s="211"/>
      <c r="N6102" s="211"/>
      <c r="O6102" s="211"/>
      <c r="P6102" s="211"/>
    </row>
    <row r="6103" spans="1:16" x14ac:dyDescent="0.25">
      <c r="A6103" s="189" t="s">
        <v>12532</v>
      </c>
      <c r="B6103" s="189" t="s">
        <v>12588</v>
      </c>
      <c r="C6103" s="189" t="s">
        <v>358</v>
      </c>
      <c r="D6103" t="s">
        <v>332</v>
      </c>
      <c r="E6103" t="s">
        <v>333</v>
      </c>
      <c r="F6103" t="s">
        <v>150</v>
      </c>
      <c r="H6103" s="211"/>
      <c r="I6103" s="211"/>
      <c r="J6103" s="211"/>
      <c r="K6103" s="211"/>
      <c r="L6103" s="211"/>
      <c r="M6103" s="211"/>
      <c r="N6103" s="211"/>
      <c r="O6103" s="211"/>
      <c r="P6103" s="211"/>
    </row>
    <row r="6104" spans="1:16" x14ac:dyDescent="0.25">
      <c r="A6104" s="189" t="s">
        <v>12532</v>
      </c>
      <c r="B6104" s="189" t="s">
        <v>12589</v>
      </c>
      <c r="C6104" s="189" t="s">
        <v>358</v>
      </c>
      <c r="D6104" t="s">
        <v>301</v>
      </c>
      <c r="E6104" t="s">
        <v>307</v>
      </c>
      <c r="F6104" t="s">
        <v>150</v>
      </c>
      <c r="H6104" s="211"/>
      <c r="I6104" s="211"/>
      <c r="J6104" s="211"/>
      <c r="K6104" s="211"/>
      <c r="L6104" s="211"/>
      <c r="M6104" s="211"/>
      <c r="N6104" s="211"/>
      <c r="O6104" s="211"/>
      <c r="P6104" s="211"/>
    </row>
    <row r="6105" spans="1:16" x14ac:dyDescent="0.25">
      <c r="A6105" s="189" t="s">
        <v>12532</v>
      </c>
      <c r="B6105" s="189" t="s">
        <v>12590</v>
      </c>
      <c r="C6105" s="189" t="s">
        <v>358</v>
      </c>
      <c r="D6105" t="s">
        <v>345</v>
      </c>
      <c r="E6105" t="s">
        <v>346</v>
      </c>
      <c r="F6105" t="s">
        <v>150</v>
      </c>
      <c r="H6105" s="211"/>
      <c r="I6105" s="211"/>
      <c r="J6105" s="211"/>
      <c r="K6105" s="211"/>
      <c r="L6105" s="211"/>
      <c r="M6105" s="211"/>
      <c r="N6105" s="211"/>
      <c r="O6105" s="211"/>
      <c r="P6105" s="211"/>
    </row>
    <row r="6106" spans="1:16" x14ac:dyDescent="0.25">
      <c r="A6106" s="189" t="s">
        <v>12532</v>
      </c>
      <c r="B6106" s="189" t="s">
        <v>12591</v>
      </c>
      <c r="C6106" s="189" t="s">
        <v>358</v>
      </c>
      <c r="D6106" t="s">
        <v>332</v>
      </c>
      <c r="E6106" t="s">
        <v>333</v>
      </c>
      <c r="F6106" t="s">
        <v>150</v>
      </c>
      <c r="H6106" s="211"/>
      <c r="I6106" s="211"/>
      <c r="J6106" s="211"/>
      <c r="K6106" s="211"/>
      <c r="L6106" s="211"/>
      <c r="M6106" s="211"/>
      <c r="N6106" s="211"/>
      <c r="O6106" s="211"/>
      <c r="P6106" s="211"/>
    </row>
    <row r="6107" spans="1:16" x14ac:dyDescent="0.25">
      <c r="A6107" s="189" t="s">
        <v>12532</v>
      </c>
      <c r="B6107" s="189" t="s">
        <v>12592</v>
      </c>
      <c r="C6107" s="189" t="s">
        <v>358</v>
      </c>
      <c r="D6107" t="s">
        <v>296</v>
      </c>
      <c r="E6107" t="s">
        <v>297</v>
      </c>
      <c r="F6107" t="s">
        <v>360</v>
      </c>
      <c r="H6107" s="211"/>
      <c r="I6107" s="211"/>
      <c r="J6107" s="211"/>
      <c r="K6107" s="211"/>
      <c r="L6107" s="211"/>
      <c r="M6107" s="211"/>
      <c r="N6107" s="211"/>
      <c r="O6107" s="211"/>
      <c r="P6107" s="211"/>
    </row>
    <row r="6108" spans="1:16" x14ac:dyDescent="0.25">
      <c r="A6108" s="189" t="s">
        <v>12532</v>
      </c>
      <c r="B6108" s="189" t="s">
        <v>12593</v>
      </c>
      <c r="C6108" s="189" t="s">
        <v>358</v>
      </c>
      <c r="D6108" t="s">
        <v>332</v>
      </c>
      <c r="E6108" t="s">
        <v>333</v>
      </c>
      <c r="F6108" t="s">
        <v>150</v>
      </c>
      <c r="H6108" s="211"/>
      <c r="I6108" s="211"/>
      <c r="J6108" s="211"/>
      <c r="K6108" s="211"/>
      <c r="L6108" s="211"/>
      <c r="M6108" s="211"/>
      <c r="N6108" s="211"/>
      <c r="O6108" s="211"/>
      <c r="P6108" s="211"/>
    </row>
    <row r="6109" spans="1:16" x14ac:dyDescent="0.25">
      <c r="A6109" s="189" t="s">
        <v>12532</v>
      </c>
      <c r="B6109" s="189" t="s">
        <v>12594</v>
      </c>
      <c r="C6109" s="189" t="s">
        <v>358</v>
      </c>
      <c r="D6109" t="s">
        <v>332</v>
      </c>
      <c r="E6109" t="s">
        <v>333</v>
      </c>
      <c r="F6109" t="s">
        <v>150</v>
      </c>
      <c r="H6109" s="211"/>
      <c r="I6109" s="211"/>
      <c r="J6109" s="211"/>
      <c r="K6109" s="211"/>
      <c r="L6109" s="211"/>
      <c r="M6109" s="211"/>
      <c r="N6109" s="211"/>
      <c r="O6109" s="211"/>
      <c r="P6109" s="211"/>
    </row>
    <row r="6110" spans="1:16" x14ac:dyDescent="0.25">
      <c r="A6110" s="189" t="s">
        <v>12532</v>
      </c>
      <c r="B6110" s="189" t="s">
        <v>12595</v>
      </c>
      <c r="C6110" s="189" t="s">
        <v>358</v>
      </c>
      <c r="D6110" t="s">
        <v>332</v>
      </c>
      <c r="E6110" t="s">
        <v>333</v>
      </c>
      <c r="F6110" t="s">
        <v>150</v>
      </c>
      <c r="H6110" s="211"/>
      <c r="I6110" s="211"/>
      <c r="J6110" s="211"/>
      <c r="K6110" s="211"/>
      <c r="L6110" s="211"/>
      <c r="M6110" s="211"/>
      <c r="N6110" s="211"/>
      <c r="O6110" s="211"/>
      <c r="P6110" s="211"/>
    </row>
    <row r="6111" spans="1:16" x14ac:dyDescent="0.25">
      <c r="A6111" s="189" t="s">
        <v>12532</v>
      </c>
      <c r="B6111" s="189" t="s">
        <v>12596</v>
      </c>
      <c r="C6111" s="189" t="s">
        <v>358</v>
      </c>
      <c r="D6111" t="s">
        <v>332</v>
      </c>
      <c r="E6111" t="s">
        <v>333</v>
      </c>
      <c r="F6111" t="s">
        <v>150</v>
      </c>
      <c r="H6111" s="211"/>
      <c r="I6111" s="211"/>
      <c r="J6111" s="211"/>
      <c r="K6111" s="211"/>
      <c r="L6111" s="211"/>
      <c r="M6111" s="211"/>
      <c r="N6111" s="211"/>
      <c r="O6111" s="211"/>
      <c r="P6111" s="211"/>
    </row>
    <row r="6112" spans="1:16" x14ac:dyDescent="0.25">
      <c r="A6112" s="189" t="s">
        <v>12532</v>
      </c>
      <c r="B6112" s="189" t="s">
        <v>12597</v>
      </c>
      <c r="C6112" s="189" t="s">
        <v>358</v>
      </c>
      <c r="D6112" t="s">
        <v>345</v>
      </c>
      <c r="E6112" t="s">
        <v>346</v>
      </c>
      <c r="F6112" t="s">
        <v>150</v>
      </c>
      <c r="H6112" s="211"/>
      <c r="I6112" s="211"/>
      <c r="J6112" s="211"/>
      <c r="K6112" s="211"/>
      <c r="L6112" s="211"/>
      <c r="M6112" s="211"/>
      <c r="N6112" s="211"/>
      <c r="O6112" s="211"/>
      <c r="P6112" s="211"/>
    </row>
    <row r="6113" spans="1:16" x14ac:dyDescent="0.25">
      <c r="A6113" s="189" t="s">
        <v>12532</v>
      </c>
      <c r="B6113" s="189" t="s">
        <v>12598</v>
      </c>
      <c r="C6113" s="189" t="s">
        <v>358</v>
      </c>
      <c r="D6113" t="s">
        <v>326</v>
      </c>
      <c r="E6113" t="s">
        <v>327</v>
      </c>
      <c r="F6113" t="s">
        <v>150</v>
      </c>
      <c r="H6113" s="211"/>
      <c r="I6113" s="211"/>
      <c r="J6113" s="211"/>
      <c r="K6113" s="211"/>
      <c r="L6113" s="211"/>
      <c r="M6113" s="211"/>
      <c r="N6113" s="211"/>
      <c r="O6113" s="211"/>
      <c r="P6113" s="211"/>
    </row>
    <row r="6114" spans="1:16" x14ac:dyDescent="0.25">
      <c r="A6114" s="189" t="s">
        <v>12532</v>
      </c>
      <c r="B6114" s="189" t="s">
        <v>12599</v>
      </c>
      <c r="C6114" s="189" t="s">
        <v>358</v>
      </c>
      <c r="D6114" t="s">
        <v>332</v>
      </c>
      <c r="E6114" t="s">
        <v>333</v>
      </c>
      <c r="F6114" t="s">
        <v>150</v>
      </c>
      <c r="H6114" s="211"/>
      <c r="I6114" s="211"/>
      <c r="J6114" s="211"/>
      <c r="K6114" s="211"/>
      <c r="L6114" s="211"/>
      <c r="M6114" s="211"/>
      <c r="N6114" s="211"/>
      <c r="O6114" s="211"/>
      <c r="P6114" s="211"/>
    </row>
    <row r="6115" spans="1:16" x14ac:dyDescent="0.25">
      <c r="A6115" s="189" t="s">
        <v>12532</v>
      </c>
      <c r="B6115" s="189" t="s">
        <v>12600</v>
      </c>
      <c r="C6115" s="189" t="s">
        <v>358</v>
      </c>
      <c r="D6115" t="s">
        <v>332</v>
      </c>
      <c r="E6115" t="s">
        <v>333</v>
      </c>
      <c r="F6115" t="s">
        <v>150</v>
      </c>
      <c r="H6115" s="211"/>
      <c r="I6115" s="211"/>
      <c r="J6115" s="211"/>
      <c r="K6115" s="211"/>
      <c r="L6115" s="211"/>
      <c r="M6115" s="211"/>
      <c r="N6115" s="211"/>
      <c r="O6115" s="211"/>
      <c r="P6115" s="211"/>
    </row>
    <row r="6116" spans="1:16" x14ac:dyDescent="0.25">
      <c r="A6116" s="189" t="s">
        <v>12532</v>
      </c>
      <c r="B6116" s="189" t="s">
        <v>12601</v>
      </c>
      <c r="C6116" s="189" t="s">
        <v>358</v>
      </c>
      <c r="D6116" t="s">
        <v>332</v>
      </c>
      <c r="E6116" t="s">
        <v>333</v>
      </c>
      <c r="F6116" t="s">
        <v>150</v>
      </c>
      <c r="H6116" s="211"/>
      <c r="I6116" s="211"/>
      <c r="J6116" s="211"/>
      <c r="K6116" s="211"/>
      <c r="L6116" s="211"/>
      <c r="M6116" s="211"/>
      <c r="N6116" s="211"/>
      <c r="O6116" s="211"/>
      <c r="P6116" s="211"/>
    </row>
    <row r="6117" spans="1:16" x14ac:dyDescent="0.25">
      <c r="A6117" s="189" t="s">
        <v>12532</v>
      </c>
      <c r="B6117" s="189" t="s">
        <v>12602</v>
      </c>
      <c r="C6117" s="189" t="s">
        <v>358</v>
      </c>
      <c r="D6117" t="s">
        <v>332</v>
      </c>
      <c r="E6117" t="s">
        <v>333</v>
      </c>
      <c r="F6117" t="s">
        <v>150</v>
      </c>
      <c r="H6117" s="211"/>
      <c r="I6117" s="211"/>
      <c r="J6117" s="211"/>
      <c r="K6117" s="211"/>
      <c r="L6117" s="211"/>
      <c r="M6117" s="211"/>
      <c r="N6117" s="211"/>
      <c r="O6117" s="211"/>
      <c r="P6117" s="211"/>
    </row>
    <row r="6118" spans="1:16" x14ac:dyDescent="0.25">
      <c r="A6118" s="189" t="s">
        <v>12532</v>
      </c>
      <c r="B6118" s="189" t="s">
        <v>12603</v>
      </c>
      <c r="C6118" s="189" t="s">
        <v>358</v>
      </c>
      <c r="D6118" t="s">
        <v>332</v>
      </c>
      <c r="E6118" t="s">
        <v>333</v>
      </c>
      <c r="F6118" t="s">
        <v>150</v>
      </c>
      <c r="H6118" s="211"/>
      <c r="I6118" s="211"/>
      <c r="J6118" s="211"/>
      <c r="K6118" s="211"/>
      <c r="L6118" s="211"/>
      <c r="M6118" s="211"/>
      <c r="N6118" s="211"/>
      <c r="O6118" s="211"/>
      <c r="P6118" s="211"/>
    </row>
    <row r="6119" spans="1:16" x14ac:dyDescent="0.25">
      <c r="A6119" s="189" t="s">
        <v>12532</v>
      </c>
      <c r="B6119" s="189" t="s">
        <v>12604</v>
      </c>
      <c r="C6119" s="189" t="s">
        <v>358</v>
      </c>
      <c r="D6119" t="s">
        <v>296</v>
      </c>
      <c r="E6119" t="s">
        <v>297</v>
      </c>
      <c r="F6119" t="s">
        <v>150</v>
      </c>
      <c r="H6119" s="211"/>
      <c r="I6119" s="211"/>
      <c r="J6119" s="211"/>
      <c r="K6119" s="211"/>
      <c r="L6119" s="211"/>
      <c r="M6119" s="211"/>
      <c r="N6119" s="211"/>
      <c r="O6119" s="211"/>
      <c r="P6119" s="211"/>
    </row>
    <row r="6120" spans="1:16" x14ac:dyDescent="0.25">
      <c r="A6120" s="189" t="s">
        <v>12532</v>
      </c>
      <c r="B6120" s="189" t="s">
        <v>12605</v>
      </c>
      <c r="C6120" s="189" t="s">
        <v>358</v>
      </c>
      <c r="D6120" t="s">
        <v>332</v>
      </c>
      <c r="E6120" t="s">
        <v>333</v>
      </c>
      <c r="F6120" t="s">
        <v>150</v>
      </c>
      <c r="H6120" s="211"/>
      <c r="I6120" s="211"/>
      <c r="J6120" s="211"/>
      <c r="K6120" s="211"/>
      <c r="L6120" s="211"/>
      <c r="M6120" s="211"/>
      <c r="N6120" s="211"/>
      <c r="O6120" s="211"/>
      <c r="P6120" s="211"/>
    </row>
    <row r="6121" spans="1:16" x14ac:dyDescent="0.25">
      <c r="A6121" s="189" t="s">
        <v>12532</v>
      </c>
      <c r="B6121" s="189" t="s">
        <v>12606</v>
      </c>
      <c r="C6121" s="189" t="s">
        <v>358</v>
      </c>
      <c r="D6121" t="s">
        <v>332</v>
      </c>
      <c r="E6121" t="s">
        <v>333</v>
      </c>
      <c r="F6121" t="s">
        <v>150</v>
      </c>
      <c r="H6121" s="211"/>
      <c r="I6121" s="211"/>
      <c r="J6121" s="211"/>
      <c r="K6121" s="211"/>
      <c r="L6121" s="211"/>
      <c r="M6121" s="211"/>
      <c r="N6121" s="211"/>
      <c r="O6121" s="211"/>
      <c r="P6121" s="211"/>
    </row>
    <row r="6122" spans="1:16" x14ac:dyDescent="0.25">
      <c r="A6122" s="189" t="s">
        <v>12532</v>
      </c>
      <c r="B6122" s="189" t="s">
        <v>12607</v>
      </c>
      <c r="C6122" s="189" t="s">
        <v>358</v>
      </c>
      <c r="D6122" t="s">
        <v>326</v>
      </c>
      <c r="E6122" t="s">
        <v>327</v>
      </c>
      <c r="F6122" t="s">
        <v>150</v>
      </c>
      <c r="H6122" s="211"/>
      <c r="I6122" s="211"/>
      <c r="J6122" s="211"/>
      <c r="K6122" s="211"/>
      <c r="L6122" s="211"/>
      <c r="M6122" s="211"/>
      <c r="N6122" s="211"/>
      <c r="O6122" s="211"/>
      <c r="P6122" s="211"/>
    </row>
    <row r="6123" spans="1:16" x14ac:dyDescent="0.25">
      <c r="A6123" s="189" t="s">
        <v>12532</v>
      </c>
      <c r="B6123" s="189" t="s">
        <v>12608</v>
      </c>
      <c r="C6123" s="189" t="s">
        <v>358</v>
      </c>
      <c r="D6123" t="s">
        <v>296</v>
      </c>
      <c r="E6123" t="s">
        <v>297</v>
      </c>
      <c r="F6123" t="s">
        <v>150</v>
      </c>
      <c r="H6123" s="211"/>
      <c r="I6123" s="211"/>
      <c r="J6123" s="211"/>
      <c r="K6123" s="211"/>
      <c r="L6123" s="211"/>
      <c r="M6123" s="211"/>
      <c r="N6123" s="211"/>
      <c r="O6123" s="211"/>
      <c r="P6123" s="211"/>
    </row>
    <row r="6124" spans="1:16" x14ac:dyDescent="0.25">
      <c r="A6124" s="189" t="s">
        <v>12532</v>
      </c>
      <c r="B6124" s="189" t="s">
        <v>12609</v>
      </c>
      <c r="C6124" s="189" t="s">
        <v>358</v>
      </c>
      <c r="D6124" t="s">
        <v>296</v>
      </c>
      <c r="E6124" t="s">
        <v>336</v>
      </c>
      <c r="F6124" t="s">
        <v>150</v>
      </c>
      <c r="H6124" s="211"/>
      <c r="I6124" s="211"/>
      <c r="J6124" s="211"/>
      <c r="K6124" s="211"/>
      <c r="L6124" s="211"/>
      <c r="M6124" s="211"/>
      <c r="N6124" s="211"/>
      <c r="O6124" s="211"/>
      <c r="P6124" s="211"/>
    </row>
    <row r="6125" spans="1:16" x14ac:dyDescent="0.25">
      <c r="A6125" s="189" t="s">
        <v>12532</v>
      </c>
      <c r="B6125" s="189" t="s">
        <v>12610</v>
      </c>
      <c r="C6125" s="189" t="s">
        <v>358</v>
      </c>
      <c r="D6125" t="s">
        <v>328</v>
      </c>
      <c r="E6125" t="s">
        <v>349</v>
      </c>
      <c r="F6125" t="s">
        <v>360</v>
      </c>
      <c r="H6125" s="211"/>
      <c r="I6125" s="211"/>
      <c r="J6125" s="211"/>
      <c r="K6125" s="211"/>
      <c r="L6125" s="211"/>
      <c r="M6125" s="211"/>
      <c r="N6125" s="211"/>
      <c r="O6125" s="211"/>
      <c r="P6125" s="211"/>
    </row>
    <row r="6126" spans="1:16" x14ac:dyDescent="0.25">
      <c r="A6126" s="189" t="s">
        <v>12532</v>
      </c>
      <c r="B6126" s="189" t="s">
        <v>12611</v>
      </c>
      <c r="C6126" s="189" t="s">
        <v>358</v>
      </c>
      <c r="D6126" t="s">
        <v>295</v>
      </c>
      <c r="E6126" t="s">
        <v>306</v>
      </c>
      <c r="F6126" s="211" t="s">
        <v>150</v>
      </c>
      <c r="G6126" s="211"/>
      <c r="H6126" s="211"/>
      <c r="I6126" s="211"/>
      <c r="J6126" s="211"/>
      <c r="K6126" s="211"/>
      <c r="L6126" s="211"/>
      <c r="M6126" s="211"/>
      <c r="N6126" s="211"/>
      <c r="O6126" s="211"/>
      <c r="P6126" s="211"/>
    </row>
    <row r="6127" spans="1:16" x14ac:dyDescent="0.25">
      <c r="A6127" s="189" t="s">
        <v>12532</v>
      </c>
      <c r="B6127" s="189" t="s">
        <v>12612</v>
      </c>
      <c r="C6127" s="189" t="s">
        <v>358</v>
      </c>
      <c r="D6127" t="s">
        <v>295</v>
      </c>
      <c r="E6127" t="s">
        <v>306</v>
      </c>
      <c r="F6127" s="211" t="s">
        <v>150</v>
      </c>
      <c r="G6127" s="211"/>
      <c r="H6127" s="211"/>
      <c r="I6127" s="211"/>
      <c r="J6127" s="211"/>
      <c r="K6127" s="211"/>
      <c r="L6127" s="211"/>
      <c r="M6127" s="211"/>
      <c r="N6127" s="211"/>
      <c r="O6127" s="211"/>
      <c r="P6127" s="211"/>
    </row>
    <row r="6128" spans="1:16" x14ac:dyDescent="0.25">
      <c r="A6128" s="189" t="s">
        <v>12532</v>
      </c>
      <c r="B6128" s="189" t="s">
        <v>12613</v>
      </c>
      <c r="C6128" s="189" t="s">
        <v>358</v>
      </c>
      <c r="D6128" t="s">
        <v>295</v>
      </c>
      <c r="E6128" t="s">
        <v>306</v>
      </c>
      <c r="F6128" s="211" t="s">
        <v>150</v>
      </c>
      <c r="G6128" s="211"/>
      <c r="H6128" s="211"/>
      <c r="I6128" s="211"/>
      <c r="J6128" s="211"/>
      <c r="K6128" s="211"/>
      <c r="L6128" s="211"/>
      <c r="M6128" s="211"/>
      <c r="N6128" s="211"/>
      <c r="O6128" s="211"/>
      <c r="P6128" s="211"/>
    </row>
    <row r="6129" spans="1:16" x14ac:dyDescent="0.25">
      <c r="A6129" s="189" t="s">
        <v>12532</v>
      </c>
      <c r="B6129" s="189" t="s">
        <v>12614</v>
      </c>
      <c r="C6129" s="189" t="s">
        <v>358</v>
      </c>
      <c r="D6129" t="s">
        <v>332</v>
      </c>
      <c r="E6129" t="s">
        <v>333</v>
      </c>
      <c r="F6129" s="211" t="s">
        <v>150</v>
      </c>
      <c r="G6129" s="211"/>
      <c r="H6129" s="211"/>
      <c r="I6129" s="211"/>
      <c r="J6129" s="211"/>
      <c r="K6129" s="211"/>
      <c r="L6129" s="211"/>
      <c r="M6129" s="211"/>
      <c r="N6129" s="211"/>
      <c r="O6129" s="211"/>
      <c r="P6129" s="211"/>
    </row>
    <row r="6130" spans="1:16" x14ac:dyDescent="0.25">
      <c r="A6130" s="189" t="s">
        <v>12532</v>
      </c>
      <c r="B6130" s="189" t="s">
        <v>12615</v>
      </c>
      <c r="C6130" s="189" t="s">
        <v>358</v>
      </c>
      <c r="D6130" t="s">
        <v>328</v>
      </c>
      <c r="E6130" t="s">
        <v>349</v>
      </c>
      <c r="F6130" s="211" t="s">
        <v>360</v>
      </c>
      <c r="G6130" s="211"/>
      <c r="H6130" s="211"/>
      <c r="I6130" s="211"/>
      <c r="J6130" s="211"/>
      <c r="K6130" s="211"/>
      <c r="L6130" s="211"/>
      <c r="M6130" s="211"/>
      <c r="N6130" s="211"/>
      <c r="O6130" s="211"/>
      <c r="P6130" s="211"/>
    </row>
    <row r="6131" spans="1:16" x14ac:dyDescent="0.25">
      <c r="A6131" s="189" t="s">
        <v>12532</v>
      </c>
      <c r="B6131" s="189" t="s">
        <v>12616</v>
      </c>
      <c r="C6131" s="189" t="s">
        <v>358</v>
      </c>
      <c r="D6131" t="s">
        <v>332</v>
      </c>
      <c r="E6131" t="s">
        <v>333</v>
      </c>
      <c r="F6131" s="211" t="s">
        <v>150</v>
      </c>
      <c r="G6131" s="211"/>
      <c r="H6131" s="211"/>
      <c r="I6131" s="211"/>
      <c r="J6131" s="211"/>
      <c r="K6131" s="211"/>
      <c r="L6131" s="211"/>
      <c r="M6131" s="211"/>
      <c r="N6131" s="211"/>
      <c r="O6131" s="211"/>
      <c r="P6131" s="211"/>
    </row>
    <row r="6132" spans="1:16" x14ac:dyDescent="0.25">
      <c r="A6132" s="189" t="s">
        <v>12532</v>
      </c>
      <c r="B6132" s="189" t="s">
        <v>12617</v>
      </c>
      <c r="C6132" s="189" t="s">
        <v>358</v>
      </c>
      <c r="D6132" t="s">
        <v>295</v>
      </c>
      <c r="E6132" t="s">
        <v>306</v>
      </c>
      <c r="F6132" s="211" t="s">
        <v>150</v>
      </c>
      <c r="G6132" s="211"/>
      <c r="H6132" s="211"/>
      <c r="I6132" s="211"/>
      <c r="J6132" s="211"/>
      <c r="K6132" s="211"/>
      <c r="L6132" s="211"/>
      <c r="M6132" s="211"/>
      <c r="N6132" s="211"/>
      <c r="O6132" s="211"/>
      <c r="P6132" s="211"/>
    </row>
    <row r="6133" spans="1:16" x14ac:dyDescent="0.25">
      <c r="A6133" s="189" t="s">
        <v>12532</v>
      </c>
      <c r="B6133" s="189" t="s">
        <v>12618</v>
      </c>
      <c r="C6133" s="189" t="s">
        <v>358</v>
      </c>
      <c r="D6133" t="s">
        <v>296</v>
      </c>
      <c r="E6133" t="s">
        <v>336</v>
      </c>
      <c r="F6133" s="211" t="s">
        <v>150</v>
      </c>
      <c r="G6133" s="211"/>
      <c r="H6133" s="211"/>
      <c r="I6133" s="211"/>
      <c r="J6133" s="211"/>
      <c r="K6133" s="211"/>
      <c r="L6133" s="211"/>
      <c r="M6133" s="211"/>
      <c r="N6133" s="211"/>
      <c r="O6133" s="211"/>
      <c r="P6133" s="211"/>
    </row>
    <row r="6134" spans="1:16" x14ac:dyDescent="0.25">
      <c r="A6134" s="189" t="s">
        <v>12532</v>
      </c>
      <c r="B6134" s="189" t="s">
        <v>12619</v>
      </c>
      <c r="C6134" s="189" t="s">
        <v>358</v>
      </c>
      <c r="D6134" t="s">
        <v>296</v>
      </c>
      <c r="E6134" t="s">
        <v>297</v>
      </c>
      <c r="F6134" s="211" t="s">
        <v>360</v>
      </c>
      <c r="G6134" s="211"/>
      <c r="H6134" s="211"/>
      <c r="I6134" s="211"/>
      <c r="J6134" s="211"/>
      <c r="K6134" s="211"/>
      <c r="L6134" s="211"/>
      <c r="M6134" s="211"/>
      <c r="N6134" s="211"/>
      <c r="O6134" s="211"/>
      <c r="P6134" s="211"/>
    </row>
    <row r="6135" spans="1:16" x14ac:dyDescent="0.25">
      <c r="A6135" s="189" t="s">
        <v>12532</v>
      </c>
      <c r="B6135" s="189" t="s">
        <v>12620</v>
      </c>
      <c r="C6135" s="189" t="s">
        <v>358</v>
      </c>
      <c r="D6135" t="s">
        <v>295</v>
      </c>
      <c r="E6135" t="s">
        <v>306</v>
      </c>
      <c r="F6135" s="211" t="s">
        <v>150</v>
      </c>
      <c r="G6135" s="211"/>
      <c r="H6135" s="211"/>
      <c r="I6135" s="211"/>
      <c r="J6135" s="211"/>
      <c r="K6135" s="211"/>
      <c r="L6135" s="211"/>
      <c r="M6135" s="211"/>
      <c r="N6135" s="211"/>
      <c r="O6135" s="211"/>
      <c r="P6135" s="211"/>
    </row>
    <row r="6136" spans="1:16" x14ac:dyDescent="0.25">
      <c r="A6136" s="189" t="s">
        <v>12532</v>
      </c>
      <c r="B6136" s="189" t="s">
        <v>12621</v>
      </c>
      <c r="C6136" s="189" t="s">
        <v>358</v>
      </c>
      <c r="D6136" t="s">
        <v>296</v>
      </c>
      <c r="E6136" t="s">
        <v>336</v>
      </c>
      <c r="F6136" s="211" t="s">
        <v>150</v>
      </c>
      <c r="G6136" s="211"/>
      <c r="H6136" s="211"/>
      <c r="I6136" s="211"/>
      <c r="J6136" s="211"/>
      <c r="K6136" s="211"/>
      <c r="L6136" s="211"/>
      <c r="M6136" s="211"/>
      <c r="N6136" s="211"/>
      <c r="O6136" s="211"/>
      <c r="P6136" s="211"/>
    </row>
    <row r="6137" spans="1:16" x14ac:dyDescent="0.25">
      <c r="A6137" s="189" t="s">
        <v>12532</v>
      </c>
      <c r="B6137" s="189" t="s">
        <v>12622</v>
      </c>
      <c r="C6137" s="189" t="s">
        <v>358</v>
      </c>
      <c r="D6137" t="s">
        <v>328</v>
      </c>
      <c r="E6137" t="s">
        <v>329</v>
      </c>
      <c r="F6137" s="211" t="s">
        <v>150</v>
      </c>
      <c r="G6137" s="211"/>
      <c r="H6137" s="211"/>
      <c r="I6137" s="211"/>
      <c r="J6137" s="211"/>
      <c r="K6137" s="211"/>
      <c r="L6137" s="211"/>
      <c r="M6137" s="211"/>
      <c r="N6137" s="211"/>
      <c r="O6137" s="211"/>
      <c r="P6137" s="211"/>
    </row>
    <row r="6138" spans="1:16" x14ac:dyDescent="0.25">
      <c r="A6138" s="189" t="s">
        <v>12532</v>
      </c>
      <c r="B6138" s="189" t="s">
        <v>12623</v>
      </c>
      <c r="C6138" s="189" t="s">
        <v>358</v>
      </c>
      <c r="D6138" t="s">
        <v>330</v>
      </c>
      <c r="E6138" t="s">
        <v>331</v>
      </c>
      <c r="F6138" s="211" t="s">
        <v>360</v>
      </c>
      <c r="G6138" s="211"/>
      <c r="H6138" s="211"/>
      <c r="I6138" s="211"/>
      <c r="J6138" s="211"/>
      <c r="K6138" s="211"/>
      <c r="L6138" s="211"/>
      <c r="M6138" s="211"/>
      <c r="N6138" s="211"/>
      <c r="O6138" s="211"/>
      <c r="P6138" s="211"/>
    </row>
    <row r="6139" spans="1:16" x14ac:dyDescent="0.25">
      <c r="A6139" s="189" t="s">
        <v>12532</v>
      </c>
      <c r="B6139" s="189" t="s">
        <v>12624</v>
      </c>
      <c r="C6139" s="189" t="s">
        <v>358</v>
      </c>
      <c r="D6139" t="s">
        <v>328</v>
      </c>
      <c r="E6139" t="s">
        <v>329</v>
      </c>
      <c r="F6139" s="211" t="s">
        <v>150</v>
      </c>
      <c r="G6139" s="211"/>
      <c r="H6139" s="211"/>
      <c r="I6139" s="211"/>
      <c r="J6139" s="211"/>
      <c r="K6139" s="211"/>
      <c r="L6139" s="211"/>
      <c r="M6139" s="211"/>
      <c r="N6139" s="211"/>
      <c r="O6139" s="211"/>
      <c r="P6139" s="211"/>
    </row>
    <row r="6140" spans="1:16" x14ac:dyDescent="0.25">
      <c r="A6140" s="189" t="s">
        <v>12532</v>
      </c>
      <c r="B6140" s="189" t="s">
        <v>12625</v>
      </c>
      <c r="C6140" s="189" t="s">
        <v>358</v>
      </c>
      <c r="D6140" t="s">
        <v>332</v>
      </c>
      <c r="E6140" t="s">
        <v>333</v>
      </c>
      <c r="F6140" s="211" t="s">
        <v>360</v>
      </c>
      <c r="G6140" s="211"/>
      <c r="H6140" s="211"/>
      <c r="I6140" s="211"/>
      <c r="J6140" s="211"/>
      <c r="K6140" s="211"/>
      <c r="L6140" s="211"/>
      <c r="M6140" s="211"/>
      <c r="N6140" s="211"/>
      <c r="O6140" s="211"/>
      <c r="P6140" s="211"/>
    </row>
    <row r="6141" spans="1:16" x14ac:dyDescent="0.25">
      <c r="A6141" s="189" t="s">
        <v>12532</v>
      </c>
      <c r="B6141" s="189" t="s">
        <v>12626</v>
      </c>
      <c r="C6141" s="189" t="s">
        <v>358</v>
      </c>
      <c r="D6141" t="s">
        <v>345</v>
      </c>
      <c r="E6141" t="s">
        <v>346</v>
      </c>
      <c r="F6141" s="211" t="s">
        <v>150</v>
      </c>
      <c r="G6141" s="211"/>
      <c r="H6141" s="211"/>
      <c r="I6141" s="211"/>
      <c r="J6141" s="211"/>
      <c r="K6141" s="211"/>
      <c r="L6141" s="211"/>
      <c r="M6141" s="211"/>
      <c r="N6141" s="211"/>
      <c r="O6141" s="211"/>
      <c r="P6141" s="211"/>
    </row>
    <row r="6142" spans="1:16" x14ac:dyDescent="0.25">
      <c r="A6142" s="189" t="s">
        <v>12532</v>
      </c>
      <c r="B6142" s="189" t="s">
        <v>12627</v>
      </c>
      <c r="C6142" s="189" t="s">
        <v>358</v>
      </c>
      <c r="D6142" t="s">
        <v>332</v>
      </c>
      <c r="E6142" t="s">
        <v>333</v>
      </c>
      <c r="F6142" s="211" t="s">
        <v>150</v>
      </c>
      <c r="G6142" s="211"/>
      <c r="H6142" s="211"/>
      <c r="I6142" s="211"/>
      <c r="J6142" s="211"/>
      <c r="K6142" s="211"/>
      <c r="L6142" s="211"/>
      <c r="M6142" s="211"/>
      <c r="N6142" s="211"/>
      <c r="O6142" s="211"/>
      <c r="P6142" s="211"/>
    </row>
    <row r="6143" spans="1:16" x14ac:dyDescent="0.25">
      <c r="A6143" s="189" t="s">
        <v>12532</v>
      </c>
      <c r="B6143" s="189" t="s">
        <v>12628</v>
      </c>
      <c r="C6143" s="189" t="s">
        <v>358</v>
      </c>
      <c r="D6143" t="s">
        <v>330</v>
      </c>
      <c r="E6143" t="s">
        <v>331</v>
      </c>
      <c r="F6143" s="211" t="s">
        <v>360</v>
      </c>
      <c r="G6143" s="211"/>
      <c r="H6143" s="211"/>
      <c r="I6143" s="211"/>
      <c r="J6143" s="211"/>
      <c r="K6143" s="211"/>
      <c r="L6143" s="211"/>
      <c r="M6143" s="211"/>
      <c r="N6143" s="211"/>
      <c r="O6143" s="211"/>
      <c r="P6143" s="211"/>
    </row>
    <row r="6144" spans="1:16" x14ac:dyDescent="0.25">
      <c r="A6144" s="189" t="s">
        <v>12532</v>
      </c>
      <c r="B6144" s="189" t="s">
        <v>12629</v>
      </c>
      <c r="C6144" s="189" t="s">
        <v>358</v>
      </c>
      <c r="D6144" t="s">
        <v>332</v>
      </c>
      <c r="E6144" t="s">
        <v>333</v>
      </c>
      <c r="F6144" s="211" t="s">
        <v>150</v>
      </c>
      <c r="G6144" s="211"/>
      <c r="H6144" s="211"/>
      <c r="I6144" s="211"/>
      <c r="J6144" s="211"/>
      <c r="K6144" s="211"/>
      <c r="L6144" s="211"/>
      <c r="M6144" s="211"/>
      <c r="N6144" s="211"/>
      <c r="O6144" s="211"/>
      <c r="P6144" s="211"/>
    </row>
    <row r="6145" spans="1:16" x14ac:dyDescent="0.25">
      <c r="A6145" s="189" t="s">
        <v>12532</v>
      </c>
      <c r="B6145" s="189" t="s">
        <v>12630</v>
      </c>
      <c r="C6145" s="189" t="s">
        <v>358</v>
      </c>
      <c r="D6145" t="s">
        <v>332</v>
      </c>
      <c r="E6145" t="s">
        <v>333</v>
      </c>
      <c r="F6145" s="211" t="s">
        <v>150</v>
      </c>
      <c r="G6145" s="211"/>
      <c r="H6145" s="211"/>
      <c r="I6145" s="211"/>
      <c r="J6145" s="211"/>
      <c r="K6145" s="211"/>
      <c r="L6145" s="211"/>
      <c r="M6145" s="211"/>
      <c r="N6145" s="211"/>
      <c r="O6145" s="211"/>
      <c r="P6145" s="211"/>
    </row>
    <row r="6146" spans="1:16" x14ac:dyDescent="0.25">
      <c r="A6146" s="189" t="s">
        <v>12532</v>
      </c>
      <c r="B6146" s="189" t="s">
        <v>12631</v>
      </c>
      <c r="C6146" s="189" t="s">
        <v>358</v>
      </c>
      <c r="D6146" t="s">
        <v>330</v>
      </c>
      <c r="E6146" t="s">
        <v>331</v>
      </c>
      <c r="F6146" s="211" t="s">
        <v>360</v>
      </c>
      <c r="G6146" s="211"/>
      <c r="H6146" s="211"/>
      <c r="I6146" s="211"/>
      <c r="J6146" s="211"/>
      <c r="K6146" s="211"/>
      <c r="L6146" s="211"/>
      <c r="M6146" s="211"/>
      <c r="N6146" s="211"/>
      <c r="O6146" s="211"/>
      <c r="P6146" s="211"/>
    </row>
    <row r="6147" spans="1:16" x14ac:dyDescent="0.25">
      <c r="A6147" s="189" t="s">
        <v>12532</v>
      </c>
      <c r="B6147" s="189" t="s">
        <v>12632</v>
      </c>
      <c r="C6147" s="189" t="s">
        <v>358</v>
      </c>
      <c r="D6147" t="s">
        <v>332</v>
      </c>
      <c r="E6147" t="s">
        <v>333</v>
      </c>
      <c r="F6147" s="211" t="s">
        <v>150</v>
      </c>
      <c r="G6147" s="211"/>
      <c r="H6147" s="211"/>
      <c r="I6147" s="211"/>
      <c r="J6147" s="211"/>
      <c r="K6147" s="211"/>
      <c r="L6147" s="211"/>
      <c r="M6147" s="211"/>
      <c r="N6147" s="211"/>
      <c r="O6147" s="211"/>
      <c r="P6147" s="211"/>
    </row>
    <row r="6148" spans="1:16" x14ac:dyDescent="0.25">
      <c r="A6148" s="189" t="s">
        <v>12532</v>
      </c>
      <c r="B6148" s="189" t="s">
        <v>12633</v>
      </c>
      <c r="C6148" s="189" t="s">
        <v>358</v>
      </c>
      <c r="D6148" t="s">
        <v>332</v>
      </c>
      <c r="E6148" t="s">
        <v>333</v>
      </c>
      <c r="F6148" s="211" t="s">
        <v>150</v>
      </c>
      <c r="G6148" s="211"/>
      <c r="H6148" s="211"/>
      <c r="I6148" s="211"/>
      <c r="J6148" s="211"/>
      <c r="K6148" s="211"/>
      <c r="L6148" s="211"/>
      <c r="M6148" s="211"/>
      <c r="N6148" s="211"/>
      <c r="O6148" s="211"/>
      <c r="P6148" s="211"/>
    </row>
    <row r="6149" spans="1:16" x14ac:dyDescent="0.25">
      <c r="A6149" s="189" t="s">
        <v>12532</v>
      </c>
      <c r="B6149" s="189" t="s">
        <v>12634</v>
      </c>
      <c r="C6149" s="189" t="s">
        <v>358</v>
      </c>
      <c r="D6149" t="s">
        <v>296</v>
      </c>
      <c r="E6149" t="s">
        <v>336</v>
      </c>
      <c r="F6149" s="211" t="s">
        <v>150</v>
      </c>
      <c r="G6149" s="211"/>
      <c r="H6149" s="211"/>
      <c r="I6149" s="211"/>
      <c r="J6149" s="211"/>
      <c r="K6149" s="211"/>
      <c r="L6149" s="211"/>
      <c r="M6149" s="211"/>
      <c r="N6149" s="211"/>
      <c r="O6149" s="211"/>
      <c r="P6149" s="211"/>
    </row>
    <row r="6150" spans="1:16" x14ac:dyDescent="0.25">
      <c r="A6150" s="189" t="s">
        <v>12532</v>
      </c>
      <c r="B6150" s="189" t="s">
        <v>12635</v>
      </c>
      <c r="C6150" s="189" t="s">
        <v>358</v>
      </c>
      <c r="D6150" t="s">
        <v>295</v>
      </c>
      <c r="E6150" t="s">
        <v>532</v>
      </c>
      <c r="F6150" s="211" t="s">
        <v>150</v>
      </c>
      <c r="G6150" s="211"/>
      <c r="H6150" s="211"/>
      <c r="I6150" s="211"/>
      <c r="J6150" s="211"/>
      <c r="K6150" s="211"/>
      <c r="L6150" s="211"/>
      <c r="M6150" s="211"/>
      <c r="N6150" s="211"/>
      <c r="O6150" s="211"/>
      <c r="P6150" s="211"/>
    </row>
    <row r="6151" spans="1:16" x14ac:dyDescent="0.25">
      <c r="A6151" s="189" t="s">
        <v>12532</v>
      </c>
      <c r="B6151" s="189" t="s">
        <v>12636</v>
      </c>
      <c r="C6151" s="189" t="s">
        <v>358</v>
      </c>
      <c r="D6151" t="s">
        <v>330</v>
      </c>
      <c r="E6151" t="s">
        <v>331</v>
      </c>
      <c r="F6151" s="211" t="s">
        <v>360</v>
      </c>
      <c r="G6151" s="211"/>
      <c r="H6151" s="211"/>
      <c r="I6151" s="211"/>
      <c r="J6151" s="211"/>
      <c r="K6151" s="211"/>
      <c r="L6151" s="211"/>
      <c r="M6151" s="211"/>
      <c r="N6151" s="211"/>
      <c r="O6151" s="211"/>
      <c r="P6151" s="211"/>
    </row>
    <row r="6152" spans="1:16" x14ac:dyDescent="0.25">
      <c r="A6152" s="189" t="s">
        <v>12637</v>
      </c>
      <c r="B6152" s="189" t="s">
        <v>12638</v>
      </c>
      <c r="C6152" s="189" t="s">
        <v>358</v>
      </c>
      <c r="D6152" t="s">
        <v>294</v>
      </c>
      <c r="E6152" t="s">
        <v>298</v>
      </c>
      <c r="F6152" s="211" t="s">
        <v>360</v>
      </c>
      <c r="G6152" s="211"/>
      <c r="H6152" s="211"/>
      <c r="I6152" s="211"/>
      <c r="J6152" s="211"/>
      <c r="K6152" s="211"/>
      <c r="L6152" s="211"/>
      <c r="M6152" s="211"/>
      <c r="N6152" s="211"/>
      <c r="O6152" s="211"/>
      <c r="P6152" s="211"/>
    </row>
    <row r="6153" spans="1:16" x14ac:dyDescent="0.25">
      <c r="A6153" s="189" t="s">
        <v>12637</v>
      </c>
      <c r="B6153" s="189" t="s">
        <v>12639</v>
      </c>
      <c r="C6153" s="189" t="s">
        <v>358</v>
      </c>
      <c r="D6153" t="s">
        <v>294</v>
      </c>
      <c r="E6153" t="s">
        <v>298</v>
      </c>
      <c r="F6153" s="211" t="s">
        <v>360</v>
      </c>
      <c r="G6153" s="211"/>
      <c r="H6153" s="211"/>
      <c r="I6153" s="211"/>
      <c r="J6153" s="211"/>
      <c r="K6153" s="211"/>
      <c r="L6153" s="211"/>
      <c r="M6153" s="211"/>
      <c r="N6153" s="211"/>
      <c r="O6153" s="211"/>
      <c r="P6153" s="211"/>
    </row>
    <row r="6154" spans="1:16" x14ac:dyDescent="0.25">
      <c r="A6154" s="189" t="s">
        <v>12637</v>
      </c>
      <c r="B6154" s="189" t="s">
        <v>12640</v>
      </c>
      <c r="C6154" s="189" t="s">
        <v>358</v>
      </c>
      <c r="D6154" t="s">
        <v>294</v>
      </c>
      <c r="E6154" t="s">
        <v>298</v>
      </c>
      <c r="F6154" s="211" t="s">
        <v>150</v>
      </c>
      <c r="G6154" s="211"/>
      <c r="H6154" s="211"/>
      <c r="I6154" s="211"/>
      <c r="J6154" s="211"/>
      <c r="K6154" s="211"/>
      <c r="L6154" s="211"/>
      <c r="M6154" s="211"/>
      <c r="N6154" s="211"/>
      <c r="O6154" s="211"/>
      <c r="P6154" s="211"/>
    </row>
    <row r="6155" spans="1:16" x14ac:dyDescent="0.25">
      <c r="A6155" s="189" t="s">
        <v>12637</v>
      </c>
      <c r="B6155" s="189" t="s">
        <v>12641</v>
      </c>
      <c r="C6155" s="189" t="s">
        <v>358</v>
      </c>
      <c r="D6155" t="s">
        <v>294</v>
      </c>
      <c r="E6155" t="s">
        <v>298</v>
      </c>
      <c r="F6155" s="211" t="s">
        <v>360</v>
      </c>
      <c r="G6155" s="211"/>
      <c r="H6155" s="211"/>
      <c r="I6155" s="211"/>
      <c r="J6155" s="211"/>
      <c r="K6155" s="211"/>
      <c r="L6155" s="211"/>
      <c r="M6155" s="211"/>
      <c r="N6155" s="211"/>
      <c r="O6155" s="211"/>
      <c r="P6155" s="211"/>
    </row>
    <row r="6156" spans="1:16" x14ac:dyDescent="0.25">
      <c r="A6156" s="189" t="s">
        <v>12637</v>
      </c>
      <c r="B6156" s="189" t="s">
        <v>12642</v>
      </c>
      <c r="C6156" s="189" t="s">
        <v>358</v>
      </c>
      <c r="D6156" t="s">
        <v>294</v>
      </c>
      <c r="E6156" t="s">
        <v>298</v>
      </c>
      <c r="F6156" s="211" t="s">
        <v>360</v>
      </c>
      <c r="G6156" s="211"/>
      <c r="H6156" s="211"/>
      <c r="I6156" s="211"/>
      <c r="J6156" s="211"/>
      <c r="K6156" s="211"/>
      <c r="L6156" s="211"/>
      <c r="M6156" s="211"/>
      <c r="N6156" s="211"/>
      <c r="O6156" s="211"/>
      <c r="P6156" s="211"/>
    </row>
    <row r="6157" spans="1:16" x14ac:dyDescent="0.25">
      <c r="A6157" s="189" t="s">
        <v>12637</v>
      </c>
      <c r="B6157" s="189" t="s">
        <v>12643</v>
      </c>
      <c r="C6157" s="189" t="s">
        <v>358</v>
      </c>
      <c r="D6157" t="s">
        <v>294</v>
      </c>
      <c r="E6157" t="s">
        <v>298</v>
      </c>
      <c r="F6157" s="211" t="s">
        <v>360</v>
      </c>
      <c r="G6157" s="211"/>
      <c r="H6157" s="211"/>
      <c r="I6157" s="211"/>
      <c r="J6157" s="211"/>
      <c r="K6157" s="211"/>
      <c r="L6157" s="211"/>
      <c r="M6157" s="211"/>
      <c r="N6157" s="211"/>
      <c r="O6157" s="211"/>
      <c r="P6157" s="211"/>
    </row>
    <row r="6158" spans="1:16" x14ac:dyDescent="0.25">
      <c r="A6158" s="189" t="s">
        <v>12637</v>
      </c>
      <c r="B6158" s="189" t="s">
        <v>12644</v>
      </c>
      <c r="C6158" s="189" t="s">
        <v>358</v>
      </c>
      <c r="D6158" t="s">
        <v>404</v>
      </c>
      <c r="E6158" t="s">
        <v>405</v>
      </c>
      <c r="F6158" s="211" t="s">
        <v>118</v>
      </c>
      <c r="G6158" s="211"/>
      <c r="H6158" s="211"/>
      <c r="I6158" s="211"/>
      <c r="J6158" s="211"/>
      <c r="K6158" s="211"/>
      <c r="L6158" s="211"/>
      <c r="M6158" s="211"/>
      <c r="N6158" s="211"/>
      <c r="O6158" s="211"/>
      <c r="P6158" s="211"/>
    </row>
    <row r="6159" spans="1:16" x14ac:dyDescent="0.25">
      <c r="A6159" s="189" t="s">
        <v>12637</v>
      </c>
      <c r="B6159" s="189" t="s">
        <v>12645</v>
      </c>
      <c r="C6159" s="189" t="s">
        <v>358</v>
      </c>
      <c r="D6159" t="s">
        <v>296</v>
      </c>
      <c r="E6159" t="s">
        <v>336</v>
      </c>
      <c r="F6159" s="211" t="s">
        <v>360</v>
      </c>
      <c r="G6159" s="211"/>
      <c r="H6159" s="211"/>
      <c r="I6159" s="211"/>
      <c r="J6159" s="211"/>
      <c r="K6159" s="211"/>
      <c r="L6159" s="211"/>
      <c r="M6159" s="211"/>
      <c r="N6159" s="211"/>
      <c r="O6159" s="211"/>
      <c r="P6159" s="211"/>
    </row>
    <row r="6160" spans="1:16" x14ac:dyDescent="0.25">
      <c r="A6160" s="189" t="s">
        <v>12637</v>
      </c>
      <c r="B6160" s="189" t="s">
        <v>12646</v>
      </c>
      <c r="C6160" s="189" t="s">
        <v>358</v>
      </c>
      <c r="D6160" t="s">
        <v>343</v>
      </c>
      <c r="E6160" t="s">
        <v>6106</v>
      </c>
      <c r="F6160" s="211" t="s">
        <v>150</v>
      </c>
      <c r="G6160" s="211"/>
      <c r="H6160" s="211"/>
      <c r="I6160" s="211"/>
      <c r="J6160" s="211"/>
      <c r="K6160" s="211"/>
      <c r="L6160" s="211"/>
      <c r="M6160" s="211"/>
      <c r="N6160" s="211"/>
      <c r="O6160" s="211"/>
      <c r="P6160" s="211"/>
    </row>
    <row r="6161" spans="1:16" x14ac:dyDescent="0.25">
      <c r="A6161" s="189" t="s">
        <v>12637</v>
      </c>
      <c r="B6161" s="189" t="s">
        <v>12647</v>
      </c>
      <c r="C6161" s="189" t="s">
        <v>358</v>
      </c>
      <c r="D6161" t="s">
        <v>322</v>
      </c>
      <c r="E6161" t="s">
        <v>323</v>
      </c>
      <c r="F6161" s="211" t="s">
        <v>150</v>
      </c>
      <c r="G6161" s="211"/>
      <c r="H6161" s="211"/>
      <c r="I6161" s="211"/>
      <c r="J6161" s="211"/>
      <c r="K6161" s="211"/>
      <c r="L6161" s="211"/>
      <c r="M6161" s="211"/>
      <c r="N6161" s="211"/>
      <c r="O6161" s="211"/>
      <c r="P6161" s="211"/>
    </row>
    <row r="6162" spans="1:16" x14ac:dyDescent="0.25">
      <c r="A6162" s="189" t="s">
        <v>12637</v>
      </c>
      <c r="B6162" s="189" t="s">
        <v>12648</v>
      </c>
      <c r="C6162" s="189" t="s">
        <v>358</v>
      </c>
      <c r="D6162" t="s">
        <v>292</v>
      </c>
      <c r="E6162" t="s">
        <v>293</v>
      </c>
      <c r="F6162" s="211" t="s">
        <v>360</v>
      </c>
      <c r="G6162" s="211"/>
      <c r="H6162" s="211"/>
      <c r="I6162" s="211"/>
      <c r="J6162" s="211"/>
      <c r="K6162" s="211"/>
      <c r="L6162" s="211"/>
      <c r="M6162" s="211"/>
      <c r="N6162" s="211"/>
      <c r="O6162" s="211"/>
      <c r="P6162" s="211"/>
    </row>
    <row r="6163" spans="1:16" x14ac:dyDescent="0.25">
      <c r="A6163" s="189" t="s">
        <v>12637</v>
      </c>
      <c r="B6163" s="189" t="s">
        <v>12649</v>
      </c>
      <c r="C6163" s="189" t="s">
        <v>358</v>
      </c>
      <c r="D6163" t="s">
        <v>301</v>
      </c>
      <c r="E6163" t="s">
        <v>307</v>
      </c>
      <c r="F6163" s="211" t="s">
        <v>360</v>
      </c>
      <c r="G6163" s="211"/>
      <c r="H6163" s="211"/>
      <c r="I6163" s="211"/>
      <c r="J6163" s="211"/>
      <c r="K6163" s="211"/>
      <c r="L6163" s="211"/>
      <c r="M6163" s="211"/>
      <c r="N6163" s="211"/>
      <c r="O6163" s="211"/>
      <c r="P6163" s="211"/>
    </row>
    <row r="6164" spans="1:16" x14ac:dyDescent="0.25">
      <c r="A6164" s="189" t="s">
        <v>12637</v>
      </c>
      <c r="B6164" s="189" t="s">
        <v>12650</v>
      </c>
      <c r="C6164" s="189" t="s">
        <v>358</v>
      </c>
      <c r="D6164" t="s">
        <v>301</v>
      </c>
      <c r="E6164" t="s">
        <v>307</v>
      </c>
      <c r="F6164" s="211" t="s">
        <v>360</v>
      </c>
      <c r="G6164" s="211"/>
      <c r="H6164" s="211"/>
      <c r="I6164" s="211"/>
      <c r="J6164" s="211"/>
      <c r="K6164" s="211"/>
      <c r="L6164" s="211"/>
      <c r="M6164" s="211"/>
      <c r="N6164" s="211"/>
      <c r="O6164" s="211"/>
      <c r="P6164" s="211"/>
    </row>
    <row r="6165" spans="1:16" x14ac:dyDescent="0.25">
      <c r="A6165" s="189" t="s">
        <v>12637</v>
      </c>
      <c r="B6165" s="189" t="s">
        <v>12651</v>
      </c>
      <c r="C6165" s="189" t="s">
        <v>358</v>
      </c>
      <c r="D6165" t="s">
        <v>301</v>
      </c>
      <c r="E6165" t="s">
        <v>307</v>
      </c>
      <c r="F6165" s="211" t="s">
        <v>360</v>
      </c>
      <c r="G6165" s="211"/>
      <c r="H6165" s="211"/>
      <c r="I6165" s="211"/>
      <c r="J6165" s="211"/>
      <c r="K6165" s="211"/>
      <c r="L6165" s="211"/>
      <c r="M6165" s="211"/>
      <c r="N6165" s="211"/>
      <c r="O6165" s="211"/>
      <c r="P6165" s="211"/>
    </row>
    <row r="6166" spans="1:16" x14ac:dyDescent="0.25">
      <c r="A6166" s="189" t="s">
        <v>12637</v>
      </c>
      <c r="B6166" s="189" t="s">
        <v>12652</v>
      </c>
      <c r="C6166" s="189" t="s">
        <v>358</v>
      </c>
      <c r="D6166" t="s">
        <v>301</v>
      </c>
      <c r="E6166" t="s">
        <v>307</v>
      </c>
      <c r="F6166" s="211" t="s">
        <v>360</v>
      </c>
      <c r="G6166" s="211"/>
      <c r="H6166" s="211"/>
      <c r="I6166" s="211"/>
      <c r="J6166" s="211"/>
      <c r="K6166" s="211"/>
      <c r="L6166" s="211"/>
      <c r="M6166" s="211"/>
      <c r="N6166" s="211"/>
      <c r="O6166" s="211"/>
      <c r="P6166" s="211"/>
    </row>
    <row r="6167" spans="1:16" x14ac:dyDescent="0.25">
      <c r="A6167" s="189" t="s">
        <v>12637</v>
      </c>
      <c r="B6167" s="189" t="s">
        <v>12653</v>
      </c>
      <c r="C6167" s="189" t="s">
        <v>358</v>
      </c>
      <c r="D6167" t="s">
        <v>301</v>
      </c>
      <c r="E6167" t="s">
        <v>307</v>
      </c>
      <c r="F6167" s="211" t="s">
        <v>360</v>
      </c>
      <c r="G6167" s="211"/>
      <c r="H6167" s="211"/>
      <c r="I6167" s="211"/>
      <c r="J6167" s="211"/>
      <c r="K6167" s="211"/>
      <c r="L6167" s="211"/>
      <c r="M6167" s="211"/>
      <c r="N6167" s="211"/>
      <c r="O6167" s="211"/>
      <c r="P6167" s="211"/>
    </row>
    <row r="6168" spans="1:16" x14ac:dyDescent="0.25">
      <c r="A6168" s="189" t="s">
        <v>12637</v>
      </c>
      <c r="B6168" s="189" t="s">
        <v>12654</v>
      </c>
      <c r="C6168" s="189" t="s">
        <v>358</v>
      </c>
      <c r="D6168" t="s">
        <v>326</v>
      </c>
      <c r="E6168" t="s">
        <v>327</v>
      </c>
      <c r="F6168" s="211" t="s">
        <v>360</v>
      </c>
      <c r="G6168" s="211"/>
      <c r="H6168" s="211"/>
      <c r="I6168" s="211"/>
      <c r="J6168" s="211"/>
      <c r="K6168" s="211"/>
      <c r="L6168" s="211"/>
      <c r="M6168" s="211"/>
      <c r="N6168" s="211"/>
      <c r="O6168" s="211"/>
      <c r="P6168" s="211"/>
    </row>
    <row r="6169" spans="1:16" x14ac:dyDescent="0.25">
      <c r="A6169" s="189" t="s">
        <v>12637</v>
      </c>
      <c r="B6169" s="189" t="s">
        <v>12655</v>
      </c>
      <c r="C6169" s="189" t="s">
        <v>358</v>
      </c>
      <c r="D6169" t="s">
        <v>301</v>
      </c>
      <c r="E6169" t="s">
        <v>307</v>
      </c>
      <c r="F6169" s="211" t="s">
        <v>360</v>
      </c>
      <c r="G6169" s="211"/>
      <c r="H6169" s="211"/>
      <c r="I6169" s="211"/>
      <c r="J6169" s="211"/>
      <c r="K6169" s="211"/>
      <c r="L6169" s="211"/>
      <c r="M6169" s="211"/>
      <c r="N6169" s="211"/>
      <c r="O6169" s="211"/>
      <c r="P6169" s="211"/>
    </row>
    <row r="6170" spans="1:16" x14ac:dyDescent="0.25">
      <c r="A6170" s="189" t="s">
        <v>12637</v>
      </c>
      <c r="B6170" s="189" t="s">
        <v>12656</v>
      </c>
      <c r="C6170" s="189" t="s">
        <v>358</v>
      </c>
      <c r="D6170" t="s">
        <v>326</v>
      </c>
      <c r="E6170" t="s">
        <v>327</v>
      </c>
      <c r="F6170" s="211" t="s">
        <v>360</v>
      </c>
      <c r="G6170" s="211"/>
      <c r="H6170" s="211"/>
      <c r="I6170" s="211"/>
      <c r="J6170" s="211"/>
      <c r="K6170" s="211"/>
      <c r="L6170" s="211"/>
      <c r="M6170" s="211"/>
      <c r="N6170" s="211"/>
      <c r="O6170" s="211"/>
      <c r="P6170" s="211"/>
    </row>
    <row r="6171" spans="1:16" x14ac:dyDescent="0.25">
      <c r="A6171" s="189" t="s">
        <v>12637</v>
      </c>
      <c r="B6171" s="189" t="s">
        <v>12657</v>
      </c>
      <c r="C6171" s="189" t="s">
        <v>358</v>
      </c>
      <c r="D6171" t="s">
        <v>326</v>
      </c>
      <c r="E6171" t="s">
        <v>327</v>
      </c>
      <c r="F6171" s="211" t="s">
        <v>360</v>
      </c>
      <c r="G6171" s="211"/>
      <c r="H6171" s="211"/>
      <c r="I6171" s="211"/>
      <c r="J6171" s="211"/>
      <c r="K6171" s="211"/>
      <c r="L6171" s="211"/>
      <c r="M6171" s="211"/>
      <c r="N6171" s="211"/>
      <c r="O6171" s="211"/>
      <c r="P6171" s="211"/>
    </row>
    <row r="6172" spans="1:16" x14ac:dyDescent="0.25">
      <c r="A6172" s="189" t="s">
        <v>12637</v>
      </c>
      <c r="B6172" s="189" t="s">
        <v>12658</v>
      </c>
      <c r="C6172" s="189" t="s">
        <v>358</v>
      </c>
      <c r="D6172" t="s">
        <v>322</v>
      </c>
      <c r="E6172" t="s">
        <v>323</v>
      </c>
      <c r="F6172" s="211" t="s">
        <v>150</v>
      </c>
      <c r="G6172" s="211"/>
      <c r="H6172" s="211"/>
      <c r="I6172" s="211"/>
      <c r="J6172" s="211"/>
      <c r="K6172" s="211"/>
      <c r="L6172" s="211"/>
      <c r="M6172" s="211"/>
      <c r="N6172" s="211"/>
      <c r="O6172" s="211"/>
      <c r="P6172" s="211"/>
    </row>
    <row r="6173" spans="1:16" x14ac:dyDescent="0.25">
      <c r="A6173" s="189" t="s">
        <v>12637</v>
      </c>
      <c r="B6173" s="189" t="s">
        <v>12659</v>
      </c>
      <c r="C6173" s="189" t="s">
        <v>358</v>
      </c>
      <c r="D6173" t="s">
        <v>322</v>
      </c>
      <c r="E6173" t="s">
        <v>323</v>
      </c>
      <c r="F6173" s="211" t="s">
        <v>150</v>
      </c>
      <c r="G6173" s="211"/>
      <c r="H6173" s="211"/>
      <c r="I6173" s="211"/>
      <c r="J6173" s="211"/>
      <c r="K6173" s="211"/>
      <c r="L6173" s="211"/>
      <c r="M6173" s="211"/>
      <c r="N6173" s="211"/>
      <c r="O6173" s="211"/>
      <c r="P6173" s="211"/>
    </row>
    <row r="6174" spans="1:16" x14ac:dyDescent="0.25">
      <c r="A6174" s="189" t="s">
        <v>12637</v>
      </c>
      <c r="B6174" s="189" t="s">
        <v>12660</v>
      </c>
      <c r="C6174" s="189" t="s">
        <v>358</v>
      </c>
      <c r="D6174" t="s">
        <v>296</v>
      </c>
      <c r="E6174" t="s">
        <v>297</v>
      </c>
      <c r="F6174" s="211" t="s">
        <v>360</v>
      </c>
      <c r="G6174" s="211"/>
      <c r="H6174" s="211"/>
      <c r="I6174" s="211"/>
      <c r="J6174" s="211"/>
      <c r="K6174" s="211"/>
      <c r="L6174" s="211"/>
      <c r="M6174" s="211"/>
      <c r="N6174" s="211"/>
      <c r="O6174" s="211"/>
      <c r="P6174" s="211"/>
    </row>
    <row r="6175" spans="1:16" x14ac:dyDescent="0.25">
      <c r="A6175" s="189" t="s">
        <v>12637</v>
      </c>
      <c r="B6175" s="189" t="s">
        <v>12661</v>
      </c>
      <c r="C6175" s="189" t="s">
        <v>358</v>
      </c>
      <c r="D6175" t="s">
        <v>296</v>
      </c>
      <c r="E6175" t="s">
        <v>297</v>
      </c>
      <c r="F6175" s="211" t="s">
        <v>360</v>
      </c>
      <c r="G6175" s="211"/>
      <c r="H6175" s="211"/>
      <c r="I6175" s="211"/>
      <c r="J6175" s="211"/>
      <c r="K6175" s="211"/>
      <c r="L6175" s="211"/>
      <c r="M6175" s="211"/>
      <c r="N6175" s="211"/>
      <c r="O6175" s="211"/>
      <c r="P6175" s="211"/>
    </row>
    <row r="6176" spans="1:16" x14ac:dyDescent="0.25">
      <c r="A6176" s="189" t="s">
        <v>12637</v>
      </c>
      <c r="B6176" s="189" t="s">
        <v>12662</v>
      </c>
      <c r="C6176" s="189" t="s">
        <v>358</v>
      </c>
      <c r="D6176" t="s">
        <v>295</v>
      </c>
      <c r="E6176" t="s">
        <v>532</v>
      </c>
      <c r="F6176" s="211" t="s">
        <v>150</v>
      </c>
      <c r="G6176" s="211"/>
      <c r="H6176" s="211"/>
      <c r="I6176" s="211"/>
      <c r="J6176" s="211"/>
      <c r="K6176" s="211"/>
      <c r="L6176" s="211"/>
      <c r="M6176" s="211"/>
      <c r="N6176" s="211"/>
      <c r="O6176" s="211"/>
      <c r="P6176" s="211"/>
    </row>
    <row r="6177" spans="1:16" x14ac:dyDescent="0.25">
      <c r="A6177" s="189" t="s">
        <v>12637</v>
      </c>
      <c r="B6177" s="189" t="s">
        <v>12663</v>
      </c>
      <c r="C6177" s="189" t="s">
        <v>358</v>
      </c>
      <c r="D6177" t="s">
        <v>337</v>
      </c>
      <c r="E6177" t="s">
        <v>338</v>
      </c>
      <c r="F6177" s="211" t="s">
        <v>150</v>
      </c>
      <c r="G6177" s="211"/>
      <c r="H6177" s="211"/>
      <c r="I6177" s="211"/>
      <c r="J6177" s="211"/>
      <c r="K6177" s="211"/>
      <c r="L6177" s="211"/>
      <c r="M6177" s="211"/>
      <c r="N6177" s="211"/>
      <c r="O6177" s="211"/>
      <c r="P6177" s="211"/>
    </row>
    <row r="6178" spans="1:16" x14ac:dyDescent="0.25">
      <c r="A6178" s="189" t="s">
        <v>12637</v>
      </c>
      <c r="B6178" s="189" t="s">
        <v>12664</v>
      </c>
      <c r="C6178" s="189" t="s">
        <v>358</v>
      </c>
      <c r="D6178" t="s">
        <v>328</v>
      </c>
      <c r="E6178" t="s">
        <v>349</v>
      </c>
      <c r="F6178" s="211" t="s">
        <v>150</v>
      </c>
      <c r="G6178" s="211"/>
      <c r="H6178" s="211"/>
      <c r="I6178" s="211"/>
      <c r="J6178" s="211"/>
      <c r="K6178" s="211"/>
      <c r="L6178" s="211"/>
      <c r="M6178" s="211"/>
      <c r="N6178" s="211"/>
      <c r="O6178" s="211"/>
      <c r="P6178" s="211"/>
    </row>
    <row r="6179" spans="1:16" x14ac:dyDescent="0.25">
      <c r="A6179" s="189" t="s">
        <v>12637</v>
      </c>
      <c r="B6179" s="189" t="s">
        <v>12665</v>
      </c>
      <c r="C6179" s="189" t="s">
        <v>358</v>
      </c>
      <c r="D6179" t="s">
        <v>301</v>
      </c>
      <c r="E6179" t="s">
        <v>307</v>
      </c>
      <c r="F6179" s="211" t="s">
        <v>360</v>
      </c>
      <c r="G6179" s="211"/>
      <c r="H6179" s="211"/>
      <c r="I6179" s="211"/>
      <c r="J6179" s="211"/>
      <c r="K6179" s="211"/>
      <c r="L6179" s="211"/>
      <c r="M6179" s="211"/>
      <c r="N6179" s="211"/>
      <c r="O6179" s="211"/>
      <c r="P6179" s="211"/>
    </row>
    <row r="6180" spans="1:16" x14ac:dyDescent="0.25">
      <c r="A6180" s="189" t="s">
        <v>12637</v>
      </c>
      <c r="B6180" s="189" t="s">
        <v>12666</v>
      </c>
      <c r="C6180" s="189" t="s">
        <v>358</v>
      </c>
      <c r="D6180" t="s">
        <v>337</v>
      </c>
      <c r="E6180" t="s">
        <v>338</v>
      </c>
      <c r="F6180" s="211" t="s">
        <v>150</v>
      </c>
      <c r="G6180" s="211"/>
      <c r="H6180" s="211"/>
      <c r="I6180" s="211"/>
      <c r="J6180" s="211"/>
      <c r="K6180" s="211"/>
      <c r="L6180" s="211"/>
      <c r="M6180" s="211"/>
      <c r="N6180" s="211"/>
      <c r="O6180" s="211"/>
      <c r="P6180" s="211"/>
    </row>
    <row r="6181" spans="1:16" x14ac:dyDescent="0.25">
      <c r="A6181" s="189" t="s">
        <v>12637</v>
      </c>
      <c r="B6181" s="189" t="s">
        <v>12667</v>
      </c>
      <c r="C6181" s="189" t="s">
        <v>358</v>
      </c>
      <c r="D6181" t="s">
        <v>301</v>
      </c>
      <c r="E6181" t="s">
        <v>307</v>
      </c>
      <c r="F6181" s="211" t="s">
        <v>360</v>
      </c>
      <c r="G6181" s="211"/>
      <c r="H6181" s="211"/>
      <c r="I6181" s="211"/>
      <c r="J6181" s="211"/>
      <c r="K6181" s="211"/>
      <c r="L6181" s="211"/>
      <c r="M6181" s="211"/>
      <c r="N6181" s="211"/>
      <c r="O6181" s="211"/>
      <c r="P6181" s="211"/>
    </row>
    <row r="6182" spans="1:16" x14ac:dyDescent="0.25">
      <c r="A6182" s="189" t="s">
        <v>12637</v>
      </c>
      <c r="B6182" s="189" t="s">
        <v>12668</v>
      </c>
      <c r="C6182" s="189" t="s">
        <v>358</v>
      </c>
      <c r="D6182" t="s">
        <v>322</v>
      </c>
      <c r="E6182" t="s">
        <v>323</v>
      </c>
      <c r="F6182" s="211" t="s">
        <v>150</v>
      </c>
      <c r="G6182" s="211"/>
      <c r="H6182" s="211"/>
      <c r="I6182" s="211"/>
      <c r="J6182" s="211"/>
      <c r="K6182" s="211"/>
      <c r="L6182" s="211"/>
      <c r="M6182" s="211"/>
      <c r="N6182" s="211"/>
      <c r="O6182" s="211"/>
      <c r="P6182" s="211"/>
    </row>
    <row r="6183" spans="1:16" x14ac:dyDescent="0.25">
      <c r="A6183" s="189" t="s">
        <v>12637</v>
      </c>
      <c r="B6183" s="189" t="s">
        <v>12669</v>
      </c>
      <c r="C6183" s="189" t="s">
        <v>358</v>
      </c>
      <c r="D6183" t="s">
        <v>301</v>
      </c>
      <c r="E6183" t="s">
        <v>307</v>
      </c>
      <c r="F6183" s="211" t="s">
        <v>360</v>
      </c>
      <c r="G6183" s="211"/>
      <c r="H6183" s="211"/>
      <c r="I6183" s="211"/>
      <c r="J6183" s="211"/>
      <c r="K6183" s="211"/>
      <c r="L6183" s="211"/>
      <c r="M6183" s="211"/>
      <c r="N6183" s="211"/>
      <c r="O6183" s="211"/>
      <c r="P6183" s="211"/>
    </row>
    <row r="6184" spans="1:16" x14ac:dyDescent="0.25">
      <c r="A6184" s="189" t="s">
        <v>12637</v>
      </c>
      <c r="B6184" s="189" t="s">
        <v>12670</v>
      </c>
      <c r="C6184" s="189" t="s">
        <v>358</v>
      </c>
      <c r="D6184" t="s">
        <v>301</v>
      </c>
      <c r="E6184" t="s">
        <v>307</v>
      </c>
      <c r="F6184" s="211" t="s">
        <v>360</v>
      </c>
      <c r="G6184" s="211"/>
      <c r="H6184" s="211"/>
      <c r="I6184" s="211"/>
      <c r="J6184" s="211"/>
      <c r="K6184" s="211"/>
      <c r="L6184" s="211"/>
      <c r="M6184" s="211"/>
      <c r="N6184" s="211"/>
      <c r="O6184" s="211"/>
      <c r="P6184" s="211"/>
    </row>
    <row r="6185" spans="1:16" x14ac:dyDescent="0.25">
      <c r="A6185" s="189" t="s">
        <v>12637</v>
      </c>
      <c r="B6185" s="189" t="s">
        <v>12671</v>
      </c>
      <c r="C6185" s="189" t="s">
        <v>358</v>
      </c>
      <c r="D6185" t="s">
        <v>301</v>
      </c>
      <c r="E6185" t="s">
        <v>307</v>
      </c>
      <c r="F6185" s="211" t="s">
        <v>360</v>
      </c>
      <c r="G6185" s="211"/>
      <c r="H6185" s="211"/>
      <c r="I6185" s="211"/>
      <c r="J6185" s="211"/>
      <c r="K6185" s="211"/>
      <c r="L6185" s="211"/>
      <c r="M6185" s="211"/>
      <c r="N6185" s="211"/>
      <c r="O6185" s="211"/>
      <c r="P6185" s="211"/>
    </row>
    <row r="6186" spans="1:16" x14ac:dyDescent="0.25">
      <c r="A6186" s="189" t="s">
        <v>12637</v>
      </c>
      <c r="B6186" s="189" t="s">
        <v>12672</v>
      </c>
      <c r="C6186" s="189" t="s">
        <v>358</v>
      </c>
      <c r="D6186" t="s">
        <v>322</v>
      </c>
      <c r="E6186" t="s">
        <v>323</v>
      </c>
      <c r="F6186" s="211" t="s">
        <v>150</v>
      </c>
      <c r="G6186" s="211"/>
      <c r="H6186" s="211"/>
      <c r="I6186" s="211"/>
      <c r="J6186" s="211"/>
      <c r="K6186" s="211"/>
      <c r="L6186" s="211"/>
      <c r="M6186" s="211"/>
      <c r="N6186" s="211"/>
      <c r="O6186" s="211"/>
      <c r="P6186" s="211"/>
    </row>
    <row r="6187" spans="1:16" x14ac:dyDescent="0.25">
      <c r="A6187" s="189" t="s">
        <v>12637</v>
      </c>
      <c r="B6187" s="189" t="s">
        <v>12673</v>
      </c>
      <c r="C6187" s="189" t="s">
        <v>358</v>
      </c>
      <c r="D6187" t="s">
        <v>295</v>
      </c>
      <c r="E6187" t="s">
        <v>532</v>
      </c>
      <c r="F6187" s="211" t="s">
        <v>150</v>
      </c>
      <c r="G6187" s="211"/>
      <c r="H6187" s="211"/>
      <c r="I6187" s="211"/>
      <c r="J6187" s="211"/>
      <c r="K6187" s="211"/>
      <c r="L6187" s="211"/>
      <c r="M6187" s="211"/>
      <c r="N6187" s="211"/>
      <c r="O6187" s="211"/>
      <c r="P6187" s="211"/>
    </row>
    <row r="6188" spans="1:16" x14ac:dyDescent="0.25">
      <c r="A6188" s="189" t="s">
        <v>12637</v>
      </c>
      <c r="B6188" s="189" t="s">
        <v>12674</v>
      </c>
      <c r="C6188" s="189" t="s">
        <v>358</v>
      </c>
      <c r="D6188" t="s">
        <v>296</v>
      </c>
      <c r="E6188" t="s">
        <v>297</v>
      </c>
      <c r="F6188" s="211" t="s">
        <v>150</v>
      </c>
      <c r="G6188" s="211"/>
      <c r="H6188" s="211"/>
      <c r="I6188" s="211"/>
      <c r="J6188" s="211"/>
      <c r="K6188" s="211"/>
      <c r="L6188" s="211"/>
      <c r="M6188" s="211"/>
      <c r="N6188" s="211"/>
      <c r="O6188" s="211"/>
      <c r="P6188" s="211"/>
    </row>
    <row r="6189" spans="1:16" x14ac:dyDescent="0.25">
      <c r="A6189" s="189" t="s">
        <v>12637</v>
      </c>
      <c r="B6189" s="189" t="s">
        <v>12675</v>
      </c>
      <c r="C6189" s="189" t="s">
        <v>358</v>
      </c>
      <c r="D6189" t="s">
        <v>322</v>
      </c>
      <c r="E6189" t="s">
        <v>323</v>
      </c>
      <c r="F6189" s="211" t="s">
        <v>150</v>
      </c>
      <c r="G6189" s="211"/>
      <c r="H6189" s="211"/>
      <c r="I6189" s="211"/>
      <c r="J6189" s="211"/>
      <c r="K6189" s="211"/>
      <c r="L6189" s="211"/>
      <c r="M6189" s="211"/>
      <c r="N6189" s="211"/>
      <c r="O6189" s="211"/>
      <c r="P6189" s="211"/>
    </row>
    <row r="6190" spans="1:16" x14ac:dyDescent="0.25">
      <c r="A6190" s="189" t="s">
        <v>12637</v>
      </c>
      <c r="B6190" s="189" t="s">
        <v>12676</v>
      </c>
      <c r="C6190" s="189" t="s">
        <v>358</v>
      </c>
      <c r="D6190" t="s">
        <v>326</v>
      </c>
      <c r="E6190" t="s">
        <v>327</v>
      </c>
      <c r="F6190" s="211" t="s">
        <v>150</v>
      </c>
      <c r="G6190" s="211"/>
      <c r="H6190" s="211"/>
      <c r="I6190" s="211"/>
      <c r="J6190" s="211"/>
      <c r="K6190" s="211"/>
      <c r="L6190" s="211"/>
      <c r="M6190" s="211"/>
      <c r="N6190" s="211"/>
      <c r="O6190" s="211"/>
      <c r="P6190" s="211"/>
    </row>
    <row r="6191" spans="1:16" x14ac:dyDescent="0.25">
      <c r="A6191" s="189" t="s">
        <v>12637</v>
      </c>
      <c r="B6191" s="189" t="s">
        <v>12677</v>
      </c>
      <c r="C6191" s="189" t="s">
        <v>358</v>
      </c>
      <c r="D6191" t="s">
        <v>326</v>
      </c>
      <c r="E6191" t="s">
        <v>327</v>
      </c>
      <c r="F6191" s="211" t="s">
        <v>150</v>
      </c>
      <c r="G6191" s="211"/>
      <c r="H6191" s="211"/>
      <c r="I6191" s="211"/>
      <c r="J6191" s="211"/>
      <c r="K6191" s="211"/>
      <c r="L6191" s="211"/>
      <c r="M6191" s="211"/>
      <c r="N6191" s="211"/>
      <c r="O6191" s="211"/>
      <c r="P6191" s="211"/>
    </row>
    <row r="6192" spans="1:16" x14ac:dyDescent="0.25">
      <c r="A6192" s="189" t="s">
        <v>12637</v>
      </c>
      <c r="B6192" s="189" t="s">
        <v>12678</v>
      </c>
      <c r="C6192" s="189" t="s">
        <v>358</v>
      </c>
      <c r="D6192" t="s">
        <v>326</v>
      </c>
      <c r="E6192" t="s">
        <v>327</v>
      </c>
      <c r="F6192" s="211" t="s">
        <v>150</v>
      </c>
      <c r="G6192" s="211"/>
      <c r="H6192" s="211"/>
      <c r="I6192" s="211"/>
      <c r="J6192" s="211"/>
      <c r="K6192" s="211"/>
      <c r="L6192" s="211"/>
      <c r="M6192" s="211"/>
      <c r="N6192" s="211"/>
      <c r="O6192" s="211"/>
      <c r="P6192" s="211"/>
    </row>
    <row r="6193" spans="1:16" x14ac:dyDescent="0.25">
      <c r="A6193" s="189" t="s">
        <v>12637</v>
      </c>
      <c r="B6193" s="189" t="s">
        <v>12679</v>
      </c>
      <c r="C6193" s="189" t="s">
        <v>358</v>
      </c>
      <c r="D6193" t="s">
        <v>328</v>
      </c>
      <c r="E6193" t="s">
        <v>349</v>
      </c>
      <c r="F6193" s="211" t="s">
        <v>360</v>
      </c>
      <c r="G6193" s="211"/>
      <c r="H6193" s="211"/>
      <c r="I6193" s="211"/>
      <c r="J6193" s="211"/>
      <c r="K6193" s="211"/>
      <c r="L6193" s="211"/>
      <c r="M6193" s="211"/>
      <c r="N6193" s="211"/>
      <c r="O6193" s="211"/>
      <c r="P6193" s="211"/>
    </row>
    <row r="6194" spans="1:16" x14ac:dyDescent="0.25">
      <c r="A6194" s="189" t="s">
        <v>12637</v>
      </c>
      <c r="B6194" s="189" t="s">
        <v>12680</v>
      </c>
      <c r="C6194" s="189" t="s">
        <v>358</v>
      </c>
      <c r="D6194" t="s">
        <v>296</v>
      </c>
      <c r="E6194" t="s">
        <v>297</v>
      </c>
      <c r="F6194" s="211" t="s">
        <v>360</v>
      </c>
      <c r="G6194" s="211"/>
      <c r="H6194" s="211"/>
      <c r="I6194" s="211"/>
      <c r="J6194" s="211"/>
      <c r="K6194" s="211"/>
      <c r="L6194" s="211"/>
      <c r="M6194" s="211"/>
      <c r="N6194" s="211"/>
      <c r="O6194" s="211"/>
      <c r="P6194" s="211"/>
    </row>
    <row r="6195" spans="1:16" x14ac:dyDescent="0.25">
      <c r="A6195" s="189" t="s">
        <v>12637</v>
      </c>
      <c r="B6195" s="189" t="s">
        <v>12681</v>
      </c>
      <c r="C6195" s="189" t="s">
        <v>358</v>
      </c>
      <c r="D6195" t="s">
        <v>326</v>
      </c>
      <c r="E6195" t="s">
        <v>327</v>
      </c>
      <c r="F6195" s="211" t="s">
        <v>150</v>
      </c>
      <c r="G6195" s="211"/>
      <c r="H6195" s="211"/>
      <c r="I6195" s="211"/>
      <c r="J6195" s="211"/>
      <c r="K6195" s="211"/>
      <c r="L6195" s="211"/>
      <c r="M6195" s="211"/>
      <c r="N6195" s="211"/>
      <c r="O6195" s="211"/>
      <c r="P6195" s="211"/>
    </row>
    <row r="6196" spans="1:16" x14ac:dyDescent="0.25">
      <c r="A6196" s="189" t="s">
        <v>12637</v>
      </c>
      <c r="B6196" s="189" t="s">
        <v>12682</v>
      </c>
      <c r="C6196" s="189" t="s">
        <v>358</v>
      </c>
      <c r="D6196" t="s">
        <v>337</v>
      </c>
      <c r="E6196" t="s">
        <v>338</v>
      </c>
      <c r="F6196" s="211" t="s">
        <v>150</v>
      </c>
      <c r="G6196" s="211"/>
      <c r="H6196" s="211"/>
      <c r="I6196" s="211"/>
      <c r="J6196" s="211"/>
      <c r="K6196" s="211"/>
      <c r="L6196" s="211"/>
      <c r="M6196" s="211"/>
      <c r="N6196" s="211"/>
      <c r="O6196" s="211"/>
      <c r="P6196" s="211"/>
    </row>
    <row r="6197" spans="1:16" x14ac:dyDescent="0.25">
      <c r="A6197" s="189" t="s">
        <v>12637</v>
      </c>
      <c r="B6197" s="189" t="s">
        <v>12683</v>
      </c>
      <c r="C6197" s="189" t="s">
        <v>358</v>
      </c>
      <c r="D6197" t="s">
        <v>326</v>
      </c>
      <c r="E6197" t="s">
        <v>327</v>
      </c>
      <c r="F6197" s="211" t="s">
        <v>360</v>
      </c>
      <c r="G6197" s="211"/>
      <c r="H6197" s="211"/>
      <c r="I6197" s="211"/>
      <c r="J6197" s="211"/>
      <c r="K6197" s="211"/>
      <c r="L6197" s="211"/>
      <c r="M6197" s="211"/>
      <c r="N6197" s="211"/>
      <c r="O6197" s="211"/>
      <c r="P6197" s="211"/>
    </row>
    <row r="6198" spans="1:16" x14ac:dyDescent="0.25">
      <c r="A6198" s="189" t="s">
        <v>12637</v>
      </c>
      <c r="B6198" s="189" t="s">
        <v>12684</v>
      </c>
      <c r="C6198" s="189" t="s">
        <v>358</v>
      </c>
      <c r="D6198" t="s">
        <v>301</v>
      </c>
      <c r="E6198" t="s">
        <v>307</v>
      </c>
      <c r="F6198" s="211" t="s">
        <v>360</v>
      </c>
      <c r="G6198" s="211"/>
      <c r="H6198" s="211"/>
      <c r="I6198" s="211"/>
      <c r="J6198" s="211"/>
      <c r="K6198" s="211"/>
      <c r="L6198" s="211"/>
      <c r="M6198" s="211"/>
      <c r="N6198" s="211"/>
      <c r="O6198" s="211"/>
      <c r="P6198" s="211"/>
    </row>
    <row r="6199" spans="1:16" x14ac:dyDescent="0.25">
      <c r="A6199" s="189" t="s">
        <v>12637</v>
      </c>
      <c r="B6199" s="189" t="s">
        <v>12685</v>
      </c>
      <c r="C6199" s="189" t="s">
        <v>358</v>
      </c>
      <c r="D6199" t="s">
        <v>301</v>
      </c>
      <c r="E6199" t="s">
        <v>307</v>
      </c>
      <c r="F6199" s="211" t="s">
        <v>360</v>
      </c>
      <c r="G6199" s="211"/>
      <c r="H6199" s="211"/>
      <c r="I6199" s="211"/>
      <c r="J6199" s="211"/>
      <c r="K6199" s="211"/>
      <c r="L6199" s="211"/>
      <c r="M6199" s="211"/>
      <c r="N6199" s="211"/>
      <c r="O6199" s="211"/>
      <c r="P6199" s="211"/>
    </row>
    <row r="6200" spans="1:16" x14ac:dyDescent="0.25">
      <c r="A6200" s="189" t="s">
        <v>12637</v>
      </c>
      <c r="B6200" s="189" t="s">
        <v>12686</v>
      </c>
      <c r="C6200" s="189" t="s">
        <v>358</v>
      </c>
      <c r="D6200" t="s">
        <v>296</v>
      </c>
      <c r="E6200" t="s">
        <v>297</v>
      </c>
      <c r="F6200" s="211" t="s">
        <v>360</v>
      </c>
      <c r="G6200" s="211"/>
      <c r="H6200" s="211"/>
      <c r="I6200" s="211"/>
      <c r="J6200" s="211"/>
      <c r="K6200" s="211"/>
      <c r="L6200" s="211"/>
      <c r="M6200" s="211"/>
      <c r="N6200" s="211"/>
      <c r="O6200" s="211"/>
      <c r="P6200" s="211"/>
    </row>
    <row r="6201" spans="1:16" x14ac:dyDescent="0.25">
      <c r="A6201" s="189" t="s">
        <v>12637</v>
      </c>
      <c r="B6201" s="189" t="s">
        <v>12687</v>
      </c>
      <c r="C6201" s="189" t="s">
        <v>358</v>
      </c>
      <c r="D6201" t="s">
        <v>326</v>
      </c>
      <c r="E6201" t="s">
        <v>327</v>
      </c>
      <c r="F6201" s="211" t="s">
        <v>360</v>
      </c>
      <c r="G6201" s="211"/>
      <c r="H6201" s="211"/>
      <c r="I6201" s="211"/>
      <c r="J6201" s="211"/>
      <c r="K6201" s="211"/>
      <c r="L6201" s="211"/>
      <c r="M6201" s="211"/>
      <c r="N6201" s="211"/>
      <c r="O6201" s="211"/>
      <c r="P6201" s="211"/>
    </row>
    <row r="6202" spans="1:16" x14ac:dyDescent="0.25">
      <c r="A6202" s="189" t="s">
        <v>12637</v>
      </c>
      <c r="B6202" s="189" t="s">
        <v>12688</v>
      </c>
      <c r="C6202" s="189" t="s">
        <v>358</v>
      </c>
      <c r="D6202" t="s">
        <v>326</v>
      </c>
      <c r="E6202" t="s">
        <v>327</v>
      </c>
      <c r="F6202" s="211" t="s">
        <v>360</v>
      </c>
      <c r="G6202" s="211"/>
      <c r="H6202" s="211"/>
      <c r="I6202" s="211"/>
      <c r="J6202" s="211"/>
      <c r="K6202" s="211"/>
      <c r="L6202" s="211"/>
      <c r="M6202" s="211"/>
      <c r="N6202" s="211"/>
      <c r="O6202" s="211"/>
      <c r="P6202" s="211"/>
    </row>
    <row r="6203" spans="1:16" x14ac:dyDescent="0.25">
      <c r="A6203" s="189" t="s">
        <v>12637</v>
      </c>
      <c r="B6203" s="189" t="s">
        <v>12689</v>
      </c>
      <c r="C6203" s="189" t="s">
        <v>358</v>
      </c>
      <c r="D6203" t="s">
        <v>296</v>
      </c>
      <c r="E6203" t="s">
        <v>297</v>
      </c>
      <c r="F6203" s="211" t="s">
        <v>360</v>
      </c>
      <c r="G6203" s="211"/>
      <c r="H6203" s="211"/>
      <c r="I6203" s="211"/>
      <c r="J6203" s="211"/>
      <c r="K6203" s="211"/>
      <c r="L6203" s="211"/>
      <c r="M6203" s="211"/>
      <c r="N6203" s="211"/>
      <c r="O6203" s="211"/>
      <c r="P6203" s="211"/>
    </row>
    <row r="6204" spans="1:16" x14ac:dyDescent="0.25">
      <c r="A6204" s="189" t="s">
        <v>12637</v>
      </c>
      <c r="B6204" s="189" t="s">
        <v>12690</v>
      </c>
      <c r="C6204" s="189" t="s">
        <v>358</v>
      </c>
      <c r="D6204" t="s">
        <v>328</v>
      </c>
      <c r="E6204" t="s">
        <v>349</v>
      </c>
      <c r="F6204" s="211" t="s">
        <v>360</v>
      </c>
      <c r="G6204" s="211"/>
      <c r="H6204" s="211"/>
      <c r="I6204" s="211"/>
      <c r="J6204" s="211"/>
      <c r="K6204" s="211"/>
      <c r="L6204" s="211"/>
      <c r="M6204" s="211"/>
      <c r="N6204" s="211"/>
      <c r="O6204" s="211"/>
      <c r="P6204" s="211"/>
    </row>
    <row r="6205" spans="1:16" x14ac:dyDescent="0.25">
      <c r="A6205" s="189" t="s">
        <v>12637</v>
      </c>
      <c r="B6205" s="189" t="s">
        <v>12691</v>
      </c>
      <c r="C6205" s="189" t="s">
        <v>358</v>
      </c>
      <c r="D6205" t="s">
        <v>341</v>
      </c>
      <c r="E6205" t="s">
        <v>342</v>
      </c>
      <c r="F6205" s="211" t="s">
        <v>360</v>
      </c>
      <c r="G6205" s="211"/>
      <c r="H6205" s="211"/>
      <c r="I6205" s="211"/>
      <c r="J6205" s="211"/>
      <c r="K6205" s="211"/>
      <c r="L6205" s="211"/>
      <c r="M6205" s="211"/>
      <c r="N6205" s="211"/>
      <c r="O6205" s="211"/>
      <c r="P6205" s="211"/>
    </row>
    <row r="6206" spans="1:16" x14ac:dyDescent="0.25">
      <c r="A6206" s="189" t="s">
        <v>12637</v>
      </c>
      <c r="B6206" s="189" t="s">
        <v>12692</v>
      </c>
      <c r="C6206" s="189" t="s">
        <v>358</v>
      </c>
      <c r="D6206" t="s">
        <v>295</v>
      </c>
      <c r="E6206" t="s">
        <v>532</v>
      </c>
      <c r="F6206" s="211" t="s">
        <v>360</v>
      </c>
      <c r="G6206" s="211"/>
      <c r="H6206" s="211"/>
      <c r="I6206" s="211"/>
      <c r="J6206" s="211"/>
      <c r="K6206" s="211"/>
      <c r="L6206" s="211"/>
      <c r="M6206" s="211"/>
      <c r="N6206" s="211"/>
      <c r="O6206" s="211"/>
      <c r="P6206" s="211"/>
    </row>
    <row r="6207" spans="1:16" x14ac:dyDescent="0.25">
      <c r="A6207" s="189" t="s">
        <v>12637</v>
      </c>
      <c r="B6207" s="189" t="s">
        <v>12693</v>
      </c>
      <c r="C6207" s="189" t="s">
        <v>358</v>
      </c>
      <c r="D6207" t="s">
        <v>295</v>
      </c>
      <c r="E6207" t="s">
        <v>532</v>
      </c>
      <c r="F6207" s="211" t="s">
        <v>150</v>
      </c>
      <c r="G6207" s="211"/>
      <c r="H6207" s="211"/>
      <c r="I6207" s="211"/>
      <c r="J6207" s="211"/>
      <c r="K6207" s="211"/>
      <c r="L6207" s="211"/>
      <c r="M6207" s="211"/>
      <c r="N6207" s="211"/>
      <c r="O6207" s="211"/>
      <c r="P6207" s="211"/>
    </row>
    <row r="6208" spans="1:16" x14ac:dyDescent="0.25">
      <c r="A6208" s="189" t="s">
        <v>12637</v>
      </c>
      <c r="B6208" s="189" t="s">
        <v>12694</v>
      </c>
      <c r="C6208" s="189" t="s">
        <v>358</v>
      </c>
      <c r="D6208" t="s">
        <v>341</v>
      </c>
      <c r="E6208" t="s">
        <v>342</v>
      </c>
      <c r="F6208" s="211" t="s">
        <v>360</v>
      </c>
      <c r="G6208" s="211"/>
      <c r="H6208" s="211"/>
      <c r="I6208" s="211"/>
      <c r="J6208" s="211"/>
      <c r="K6208" s="211"/>
      <c r="L6208" s="211"/>
      <c r="M6208" s="211"/>
      <c r="N6208" s="211"/>
      <c r="O6208" s="211"/>
      <c r="P6208" s="211"/>
    </row>
    <row r="6209" spans="1:16" x14ac:dyDescent="0.25">
      <c r="A6209" s="189" t="s">
        <v>12637</v>
      </c>
      <c r="B6209" s="189" t="s">
        <v>12695</v>
      </c>
      <c r="C6209" s="189" t="s">
        <v>358</v>
      </c>
      <c r="D6209" t="s">
        <v>328</v>
      </c>
      <c r="E6209" t="s">
        <v>349</v>
      </c>
      <c r="F6209" s="211" t="s">
        <v>360</v>
      </c>
      <c r="G6209" s="211"/>
      <c r="H6209" s="211"/>
      <c r="I6209" s="211"/>
      <c r="J6209" s="211"/>
      <c r="K6209" s="211"/>
      <c r="L6209" s="211"/>
      <c r="M6209" s="211"/>
      <c r="N6209" s="211"/>
      <c r="O6209" s="211"/>
      <c r="P6209" s="211"/>
    </row>
    <row r="6210" spans="1:16" x14ac:dyDescent="0.25">
      <c r="A6210" s="189" t="s">
        <v>12637</v>
      </c>
      <c r="B6210" s="189" t="s">
        <v>12696</v>
      </c>
      <c r="C6210" s="189" t="s">
        <v>358</v>
      </c>
      <c r="D6210" t="s">
        <v>341</v>
      </c>
      <c r="E6210" t="s">
        <v>342</v>
      </c>
      <c r="F6210" s="211" t="s">
        <v>360</v>
      </c>
      <c r="G6210" s="211"/>
      <c r="H6210" s="211"/>
      <c r="I6210" s="211"/>
      <c r="J6210" s="211"/>
      <c r="K6210" s="211"/>
      <c r="L6210" s="211"/>
      <c r="M6210" s="211"/>
      <c r="N6210" s="211"/>
      <c r="O6210" s="211"/>
      <c r="P6210" s="211"/>
    </row>
    <row r="6211" spans="1:16" x14ac:dyDescent="0.25">
      <c r="A6211" s="189" t="s">
        <v>12637</v>
      </c>
      <c r="B6211" s="189" t="s">
        <v>12697</v>
      </c>
      <c r="C6211" s="189" t="s">
        <v>358</v>
      </c>
      <c r="D6211" t="s">
        <v>341</v>
      </c>
      <c r="E6211" t="s">
        <v>342</v>
      </c>
      <c r="F6211" s="211" t="s">
        <v>360</v>
      </c>
      <c r="G6211" s="211"/>
      <c r="H6211" s="211"/>
      <c r="I6211" s="211"/>
      <c r="J6211" s="211"/>
      <c r="K6211" s="211"/>
      <c r="L6211" s="211"/>
      <c r="M6211" s="211"/>
      <c r="N6211" s="211"/>
      <c r="O6211" s="211"/>
      <c r="P6211" s="211"/>
    </row>
    <row r="6212" spans="1:16" x14ac:dyDescent="0.25">
      <c r="A6212" s="189" t="s">
        <v>12637</v>
      </c>
      <c r="B6212" s="189" t="s">
        <v>12698</v>
      </c>
      <c r="C6212" s="189" t="s">
        <v>358</v>
      </c>
      <c r="D6212" t="s">
        <v>328</v>
      </c>
      <c r="E6212" t="s">
        <v>349</v>
      </c>
      <c r="F6212" s="211" t="s">
        <v>150</v>
      </c>
      <c r="G6212" s="211"/>
      <c r="H6212" s="211"/>
      <c r="I6212" s="211"/>
      <c r="J6212" s="211"/>
      <c r="K6212" s="211"/>
      <c r="L6212" s="211"/>
      <c r="M6212" s="211"/>
      <c r="N6212" s="211"/>
      <c r="O6212" s="211"/>
      <c r="P6212" s="211"/>
    </row>
    <row r="6213" spans="1:16" x14ac:dyDescent="0.25">
      <c r="A6213" s="189" t="s">
        <v>12637</v>
      </c>
      <c r="B6213" s="189" t="s">
        <v>12699</v>
      </c>
      <c r="C6213" s="189" t="s">
        <v>358</v>
      </c>
      <c r="D6213" t="s">
        <v>341</v>
      </c>
      <c r="E6213" t="s">
        <v>342</v>
      </c>
      <c r="F6213" s="211" t="s">
        <v>360</v>
      </c>
      <c r="G6213" s="211"/>
      <c r="H6213" s="211"/>
      <c r="I6213" s="211"/>
      <c r="J6213" s="211"/>
      <c r="K6213" s="211"/>
      <c r="L6213" s="211"/>
      <c r="M6213" s="211"/>
      <c r="N6213" s="211"/>
      <c r="O6213" s="211"/>
      <c r="P6213" s="211"/>
    </row>
    <row r="6214" spans="1:16" x14ac:dyDescent="0.25">
      <c r="A6214" s="189" t="s">
        <v>12637</v>
      </c>
      <c r="B6214" s="189" t="s">
        <v>12700</v>
      </c>
      <c r="C6214" s="189" t="s">
        <v>358</v>
      </c>
      <c r="D6214" t="s">
        <v>301</v>
      </c>
      <c r="E6214" t="s">
        <v>344</v>
      </c>
      <c r="F6214" s="211" t="s">
        <v>150</v>
      </c>
      <c r="G6214" s="211"/>
      <c r="H6214" s="211"/>
      <c r="I6214" s="211"/>
      <c r="J6214" s="211"/>
      <c r="K6214" s="211"/>
      <c r="L6214" s="211"/>
      <c r="M6214" s="211"/>
      <c r="N6214" s="211"/>
      <c r="O6214" s="211"/>
      <c r="P6214" s="211"/>
    </row>
    <row r="6215" spans="1:16" x14ac:dyDescent="0.25">
      <c r="A6215" s="189" t="s">
        <v>12637</v>
      </c>
      <c r="B6215" s="189" t="s">
        <v>12701</v>
      </c>
      <c r="C6215" s="189" t="s">
        <v>358</v>
      </c>
      <c r="D6215" t="s">
        <v>292</v>
      </c>
      <c r="E6215" t="s">
        <v>293</v>
      </c>
      <c r="F6215" s="211" t="s">
        <v>360</v>
      </c>
      <c r="G6215" s="211"/>
      <c r="H6215" s="211"/>
      <c r="I6215" s="211"/>
      <c r="J6215" s="211"/>
      <c r="K6215" s="211"/>
      <c r="L6215" s="211"/>
      <c r="M6215" s="211"/>
      <c r="N6215" s="211"/>
      <c r="O6215" s="211"/>
      <c r="P6215" s="211"/>
    </row>
    <row r="6216" spans="1:16" x14ac:dyDescent="0.25">
      <c r="A6216" s="189" t="s">
        <v>12637</v>
      </c>
      <c r="B6216" s="189" t="s">
        <v>12702</v>
      </c>
      <c r="C6216" s="189" t="s">
        <v>358</v>
      </c>
      <c r="D6216" t="s">
        <v>328</v>
      </c>
      <c r="E6216" t="s">
        <v>329</v>
      </c>
      <c r="F6216" s="211" t="s">
        <v>360</v>
      </c>
      <c r="G6216" s="211"/>
      <c r="H6216" s="211"/>
      <c r="I6216" s="211"/>
      <c r="J6216" s="211"/>
      <c r="K6216" s="211"/>
      <c r="L6216" s="211"/>
      <c r="M6216" s="211"/>
      <c r="N6216" s="211"/>
      <c r="O6216" s="211"/>
      <c r="P6216" s="211"/>
    </row>
    <row r="6217" spans="1:16" x14ac:dyDescent="0.25">
      <c r="A6217" s="189" t="s">
        <v>12637</v>
      </c>
      <c r="B6217" s="189" t="s">
        <v>12703</v>
      </c>
      <c r="C6217" s="189" t="s">
        <v>358</v>
      </c>
      <c r="D6217" t="s">
        <v>301</v>
      </c>
      <c r="E6217" t="s">
        <v>344</v>
      </c>
      <c r="F6217" s="211" t="s">
        <v>150</v>
      </c>
      <c r="G6217" s="211"/>
      <c r="H6217" s="211"/>
      <c r="I6217" s="211"/>
      <c r="J6217" s="211"/>
      <c r="K6217" s="211"/>
      <c r="L6217" s="211"/>
      <c r="M6217" s="211"/>
      <c r="N6217" s="211"/>
      <c r="O6217" s="211"/>
      <c r="P6217" s="211"/>
    </row>
    <row r="6218" spans="1:16" x14ac:dyDescent="0.25">
      <c r="A6218" s="189" t="s">
        <v>12637</v>
      </c>
      <c r="B6218" s="189" t="s">
        <v>12704</v>
      </c>
      <c r="C6218" s="189" t="s">
        <v>358</v>
      </c>
      <c r="D6218" t="s">
        <v>292</v>
      </c>
      <c r="E6218" t="s">
        <v>293</v>
      </c>
      <c r="F6218" s="211" t="s">
        <v>360</v>
      </c>
      <c r="G6218" s="211"/>
      <c r="H6218" s="211"/>
      <c r="I6218" s="211"/>
      <c r="J6218" s="211"/>
      <c r="K6218" s="211"/>
      <c r="L6218" s="211"/>
      <c r="M6218" s="211"/>
      <c r="N6218" s="211"/>
      <c r="O6218" s="211"/>
      <c r="P6218" s="211"/>
    </row>
    <row r="6219" spans="1:16" x14ac:dyDescent="0.25">
      <c r="A6219" s="189" t="s">
        <v>12637</v>
      </c>
      <c r="B6219" s="189" t="s">
        <v>12705</v>
      </c>
      <c r="C6219" s="189" t="s">
        <v>358</v>
      </c>
      <c r="D6219" t="s">
        <v>295</v>
      </c>
      <c r="E6219" t="s">
        <v>306</v>
      </c>
      <c r="F6219" s="211" t="s">
        <v>360</v>
      </c>
      <c r="G6219" s="211"/>
      <c r="H6219" s="211"/>
      <c r="I6219" s="211"/>
      <c r="J6219" s="211"/>
      <c r="K6219" s="211"/>
      <c r="L6219" s="211"/>
      <c r="M6219" s="211"/>
      <c r="N6219" s="211"/>
      <c r="O6219" s="211"/>
      <c r="P6219" s="211"/>
    </row>
    <row r="6220" spans="1:16" x14ac:dyDescent="0.25">
      <c r="A6220" s="189" t="s">
        <v>12637</v>
      </c>
      <c r="B6220" s="189" t="s">
        <v>12706</v>
      </c>
      <c r="C6220" s="189" t="s">
        <v>358</v>
      </c>
      <c r="D6220" t="s">
        <v>295</v>
      </c>
      <c r="E6220" t="s">
        <v>306</v>
      </c>
      <c r="F6220" s="211" t="s">
        <v>360</v>
      </c>
      <c r="G6220" s="211"/>
      <c r="H6220" s="211"/>
      <c r="I6220" s="211"/>
      <c r="J6220" s="211"/>
      <c r="K6220" s="211"/>
      <c r="L6220" s="211"/>
      <c r="M6220" s="211"/>
      <c r="N6220" s="211"/>
      <c r="O6220" s="211"/>
      <c r="P6220" s="211"/>
    </row>
    <row r="6221" spans="1:16" x14ac:dyDescent="0.25">
      <c r="A6221" s="189" t="s">
        <v>12637</v>
      </c>
      <c r="B6221" s="189" t="s">
        <v>12707</v>
      </c>
      <c r="C6221" s="189" t="s">
        <v>358</v>
      </c>
      <c r="D6221" t="s">
        <v>295</v>
      </c>
      <c r="E6221" t="s">
        <v>306</v>
      </c>
      <c r="F6221" s="211" t="s">
        <v>360</v>
      </c>
      <c r="G6221" s="211"/>
      <c r="H6221" s="211"/>
      <c r="I6221" s="211"/>
      <c r="J6221" s="211"/>
      <c r="K6221" s="211"/>
      <c r="L6221" s="211"/>
      <c r="M6221" s="211"/>
      <c r="N6221" s="211"/>
      <c r="O6221" s="211"/>
      <c r="P6221" s="211"/>
    </row>
    <row r="6222" spans="1:16" x14ac:dyDescent="0.25">
      <c r="A6222" s="189" t="s">
        <v>12637</v>
      </c>
      <c r="B6222" s="189" t="s">
        <v>12708</v>
      </c>
      <c r="C6222" s="189" t="s">
        <v>358</v>
      </c>
      <c r="D6222" t="s">
        <v>295</v>
      </c>
      <c r="E6222" t="s">
        <v>306</v>
      </c>
      <c r="F6222" s="211" t="s">
        <v>360</v>
      </c>
      <c r="G6222" s="211"/>
      <c r="H6222" s="211"/>
      <c r="I6222" s="211"/>
      <c r="J6222" s="211"/>
      <c r="K6222" s="211"/>
      <c r="L6222" s="211"/>
      <c r="M6222" s="211"/>
      <c r="N6222" s="211"/>
      <c r="O6222" s="211"/>
      <c r="P6222" s="211"/>
    </row>
    <row r="6223" spans="1:16" x14ac:dyDescent="0.25">
      <c r="A6223" s="189" t="s">
        <v>12637</v>
      </c>
      <c r="B6223" s="189" t="s">
        <v>12709</v>
      </c>
      <c r="C6223" s="189" t="s">
        <v>358</v>
      </c>
      <c r="D6223" t="s">
        <v>292</v>
      </c>
      <c r="E6223" t="s">
        <v>293</v>
      </c>
      <c r="F6223" s="211" t="s">
        <v>360</v>
      </c>
      <c r="G6223" s="211"/>
      <c r="H6223" s="211"/>
      <c r="I6223" s="211"/>
      <c r="J6223" s="211"/>
      <c r="K6223" s="211"/>
      <c r="L6223" s="211"/>
      <c r="M6223" s="211"/>
      <c r="N6223" s="211"/>
      <c r="O6223" s="211"/>
      <c r="P6223" s="211"/>
    </row>
    <row r="6224" spans="1:16" x14ac:dyDescent="0.25">
      <c r="A6224" s="189" t="s">
        <v>12637</v>
      </c>
      <c r="B6224" s="189" t="s">
        <v>12710</v>
      </c>
      <c r="C6224" s="189" t="s">
        <v>358</v>
      </c>
      <c r="D6224" t="s">
        <v>292</v>
      </c>
      <c r="E6224" t="s">
        <v>293</v>
      </c>
      <c r="F6224" s="211" t="s">
        <v>360</v>
      </c>
      <c r="G6224" s="211"/>
      <c r="H6224" s="211"/>
      <c r="I6224" s="211"/>
      <c r="J6224" s="211"/>
      <c r="K6224" s="211"/>
      <c r="L6224" s="211"/>
      <c r="M6224" s="211"/>
      <c r="N6224" s="211"/>
      <c r="O6224" s="211"/>
      <c r="P6224" s="211"/>
    </row>
    <row r="6225" spans="1:16" x14ac:dyDescent="0.25">
      <c r="A6225" s="189" t="s">
        <v>12637</v>
      </c>
      <c r="B6225" s="189" t="s">
        <v>12711</v>
      </c>
      <c r="C6225" s="189" t="s">
        <v>358</v>
      </c>
      <c r="D6225" t="s">
        <v>292</v>
      </c>
      <c r="E6225" t="s">
        <v>293</v>
      </c>
      <c r="F6225" s="211" t="s">
        <v>360</v>
      </c>
      <c r="G6225" s="211"/>
      <c r="H6225" s="211"/>
      <c r="I6225" s="211"/>
      <c r="J6225" s="211"/>
      <c r="K6225" s="211"/>
      <c r="L6225" s="211"/>
      <c r="M6225" s="211"/>
      <c r="N6225" s="211"/>
      <c r="O6225" s="211"/>
      <c r="P6225" s="211"/>
    </row>
    <row r="6226" spans="1:16" x14ac:dyDescent="0.25">
      <c r="A6226" s="189" t="s">
        <v>12637</v>
      </c>
      <c r="B6226" s="189" t="s">
        <v>12712</v>
      </c>
      <c r="C6226" s="189" t="s">
        <v>358</v>
      </c>
      <c r="D6226" t="s">
        <v>339</v>
      </c>
      <c r="E6226" t="s">
        <v>340</v>
      </c>
      <c r="F6226" s="211" t="s">
        <v>360</v>
      </c>
      <c r="G6226" s="211"/>
      <c r="H6226" s="211"/>
      <c r="I6226" s="211"/>
      <c r="J6226" s="211"/>
      <c r="K6226" s="211"/>
      <c r="L6226" s="211"/>
      <c r="M6226" s="211"/>
      <c r="N6226" s="211"/>
      <c r="O6226" s="211"/>
      <c r="P6226" s="211"/>
    </row>
    <row r="6227" spans="1:16" x14ac:dyDescent="0.25">
      <c r="A6227" s="189" t="s">
        <v>12637</v>
      </c>
      <c r="B6227" s="189" t="s">
        <v>12713</v>
      </c>
      <c r="C6227" s="189" t="s">
        <v>358</v>
      </c>
      <c r="D6227" t="s">
        <v>339</v>
      </c>
      <c r="E6227" t="s">
        <v>340</v>
      </c>
      <c r="F6227" s="211" t="s">
        <v>150</v>
      </c>
      <c r="G6227" s="211"/>
      <c r="H6227" s="211"/>
      <c r="I6227" s="211"/>
      <c r="J6227" s="211"/>
      <c r="K6227" s="211"/>
      <c r="L6227" s="211"/>
      <c r="M6227" s="211"/>
      <c r="N6227" s="211"/>
      <c r="O6227" s="211"/>
      <c r="P6227" s="211"/>
    </row>
    <row r="6228" spans="1:16" x14ac:dyDescent="0.25">
      <c r="A6228" s="189" t="s">
        <v>12637</v>
      </c>
      <c r="B6228" s="189" t="s">
        <v>12714</v>
      </c>
      <c r="C6228" s="189" t="s">
        <v>358</v>
      </c>
      <c r="D6228" t="s">
        <v>301</v>
      </c>
      <c r="E6228" t="s">
        <v>344</v>
      </c>
      <c r="F6228" s="211" t="s">
        <v>150</v>
      </c>
      <c r="G6228" s="211"/>
      <c r="H6228" s="211"/>
      <c r="I6228" s="211"/>
      <c r="J6228" s="211"/>
      <c r="K6228" s="211"/>
      <c r="L6228" s="211"/>
      <c r="M6228" s="211"/>
      <c r="N6228" s="211"/>
      <c r="O6228" s="211"/>
      <c r="P6228" s="211"/>
    </row>
    <row r="6229" spans="1:16" x14ac:dyDescent="0.25">
      <c r="A6229" s="189" t="s">
        <v>12637</v>
      </c>
      <c r="B6229" s="189" t="s">
        <v>12715</v>
      </c>
      <c r="C6229" s="189" t="s">
        <v>358</v>
      </c>
      <c r="D6229" t="s">
        <v>296</v>
      </c>
      <c r="E6229" t="s">
        <v>336</v>
      </c>
      <c r="F6229" s="211" t="s">
        <v>360</v>
      </c>
      <c r="G6229" s="211"/>
      <c r="H6229" s="211"/>
      <c r="I6229" s="211"/>
      <c r="J6229" s="211"/>
      <c r="K6229" s="211"/>
      <c r="L6229" s="211"/>
      <c r="M6229" s="211"/>
      <c r="N6229" s="211"/>
      <c r="O6229" s="211"/>
      <c r="P6229" s="211"/>
    </row>
    <row r="6230" spans="1:16" x14ac:dyDescent="0.25">
      <c r="A6230" s="189" t="s">
        <v>12637</v>
      </c>
      <c r="B6230" s="189" t="s">
        <v>12716</v>
      </c>
      <c r="C6230" s="189" t="s">
        <v>358</v>
      </c>
      <c r="D6230" t="s">
        <v>326</v>
      </c>
      <c r="E6230" t="s">
        <v>327</v>
      </c>
      <c r="F6230" s="211" t="s">
        <v>150</v>
      </c>
      <c r="G6230" s="211"/>
      <c r="H6230" s="211"/>
      <c r="I6230" s="211"/>
      <c r="J6230" s="211"/>
      <c r="K6230" s="211"/>
      <c r="L6230" s="211"/>
      <c r="M6230" s="211"/>
      <c r="N6230" s="211"/>
      <c r="O6230" s="211"/>
      <c r="P6230" s="211"/>
    </row>
    <row r="6231" spans="1:16" x14ac:dyDescent="0.25">
      <c r="A6231" s="189" t="s">
        <v>12637</v>
      </c>
      <c r="B6231" s="189" t="s">
        <v>12717</v>
      </c>
      <c r="C6231" s="189" t="s">
        <v>358</v>
      </c>
      <c r="D6231" t="s">
        <v>295</v>
      </c>
      <c r="E6231" t="s">
        <v>306</v>
      </c>
      <c r="F6231" s="211" t="s">
        <v>360</v>
      </c>
      <c r="G6231" s="211"/>
      <c r="H6231" s="211"/>
      <c r="I6231" s="211"/>
      <c r="J6231" s="211"/>
      <c r="K6231" s="211"/>
      <c r="L6231" s="211"/>
      <c r="M6231" s="211"/>
      <c r="N6231" s="211"/>
      <c r="O6231" s="211"/>
      <c r="P6231" s="211"/>
    </row>
    <row r="6232" spans="1:16" x14ac:dyDescent="0.25">
      <c r="A6232" s="189" t="s">
        <v>12637</v>
      </c>
      <c r="B6232" s="189" t="s">
        <v>12718</v>
      </c>
      <c r="C6232" s="189" t="s">
        <v>358</v>
      </c>
      <c r="D6232" t="s">
        <v>295</v>
      </c>
      <c r="E6232" t="s">
        <v>306</v>
      </c>
      <c r="F6232" s="211" t="s">
        <v>360</v>
      </c>
      <c r="G6232" s="211"/>
      <c r="H6232" s="211"/>
      <c r="I6232" s="211"/>
      <c r="J6232" s="211"/>
      <c r="K6232" s="211"/>
      <c r="L6232" s="211"/>
      <c r="M6232" s="211"/>
      <c r="N6232" s="211"/>
      <c r="O6232" s="211"/>
      <c r="P6232" s="211"/>
    </row>
    <row r="6233" spans="1:16" x14ac:dyDescent="0.25">
      <c r="A6233" s="189" t="s">
        <v>12637</v>
      </c>
      <c r="B6233" s="189" t="s">
        <v>12719</v>
      </c>
      <c r="C6233" s="189" t="s">
        <v>358</v>
      </c>
      <c r="D6233" t="s">
        <v>296</v>
      </c>
      <c r="E6233" t="s">
        <v>336</v>
      </c>
      <c r="F6233" s="211" t="s">
        <v>360</v>
      </c>
      <c r="G6233" s="211"/>
      <c r="H6233" s="211"/>
      <c r="I6233" s="211"/>
      <c r="J6233" s="211"/>
      <c r="K6233" s="211"/>
      <c r="L6233" s="211"/>
      <c r="M6233" s="211"/>
      <c r="N6233" s="211"/>
      <c r="O6233" s="211"/>
      <c r="P6233" s="211"/>
    </row>
    <row r="6234" spans="1:16" x14ac:dyDescent="0.25">
      <c r="A6234" s="189" t="s">
        <v>12637</v>
      </c>
      <c r="B6234" s="189" t="s">
        <v>12720</v>
      </c>
      <c r="C6234" s="189" t="s">
        <v>358</v>
      </c>
      <c r="D6234" t="s">
        <v>295</v>
      </c>
      <c r="E6234" t="s">
        <v>306</v>
      </c>
      <c r="F6234" s="211" t="s">
        <v>150</v>
      </c>
      <c r="G6234" s="211"/>
      <c r="H6234" s="211"/>
      <c r="I6234" s="211"/>
      <c r="J6234" s="211"/>
      <c r="K6234" s="211"/>
      <c r="L6234" s="211"/>
      <c r="M6234" s="211"/>
      <c r="N6234" s="211"/>
      <c r="O6234" s="211"/>
      <c r="P6234" s="211"/>
    </row>
    <row r="6235" spans="1:16" x14ac:dyDescent="0.25">
      <c r="A6235" s="189" t="s">
        <v>12637</v>
      </c>
      <c r="B6235" s="189" t="s">
        <v>12721</v>
      </c>
      <c r="C6235" s="189" t="s">
        <v>358</v>
      </c>
      <c r="D6235" t="s">
        <v>296</v>
      </c>
      <c r="E6235" t="s">
        <v>336</v>
      </c>
      <c r="F6235" s="211" t="s">
        <v>360</v>
      </c>
      <c r="G6235" s="211"/>
      <c r="H6235" s="211"/>
      <c r="I6235" s="211"/>
      <c r="J6235" s="211"/>
      <c r="K6235" s="211"/>
      <c r="L6235" s="211"/>
      <c r="M6235" s="211"/>
      <c r="N6235" s="211"/>
      <c r="O6235" s="211"/>
      <c r="P6235" s="211"/>
    </row>
    <row r="6236" spans="1:16" x14ac:dyDescent="0.25">
      <c r="A6236" s="189" t="s">
        <v>12637</v>
      </c>
      <c r="B6236" s="189" t="s">
        <v>12722</v>
      </c>
      <c r="C6236" s="189" t="s">
        <v>358</v>
      </c>
      <c r="D6236" t="s">
        <v>295</v>
      </c>
      <c r="E6236" t="s">
        <v>306</v>
      </c>
      <c r="F6236" s="211" t="s">
        <v>360</v>
      </c>
      <c r="G6236" s="211"/>
      <c r="H6236" s="211"/>
      <c r="I6236" s="211"/>
      <c r="J6236" s="211"/>
      <c r="K6236" s="211"/>
      <c r="L6236" s="211"/>
      <c r="M6236" s="211"/>
      <c r="N6236" s="211"/>
      <c r="O6236" s="211"/>
      <c r="P6236" s="211"/>
    </row>
    <row r="6237" spans="1:16" x14ac:dyDescent="0.25">
      <c r="A6237" s="189" t="s">
        <v>12637</v>
      </c>
      <c r="B6237" s="189" t="s">
        <v>12723</v>
      </c>
      <c r="C6237" s="189" t="s">
        <v>358</v>
      </c>
      <c r="D6237" t="s">
        <v>296</v>
      </c>
      <c r="E6237" t="s">
        <v>336</v>
      </c>
      <c r="F6237" s="211" t="s">
        <v>360</v>
      </c>
      <c r="G6237" s="211"/>
      <c r="H6237" s="211"/>
      <c r="I6237" s="211"/>
      <c r="J6237" s="211"/>
      <c r="K6237" s="211"/>
      <c r="L6237" s="211"/>
      <c r="M6237" s="211"/>
      <c r="N6237" s="211"/>
      <c r="O6237" s="211"/>
      <c r="P6237" s="211"/>
    </row>
    <row r="6238" spans="1:16" x14ac:dyDescent="0.25">
      <c r="A6238" s="189" t="s">
        <v>12637</v>
      </c>
      <c r="B6238" s="189" t="s">
        <v>12724</v>
      </c>
      <c r="C6238" s="189" t="s">
        <v>358</v>
      </c>
      <c r="D6238" t="s">
        <v>296</v>
      </c>
      <c r="E6238" t="s">
        <v>336</v>
      </c>
      <c r="F6238" s="211" t="s">
        <v>360</v>
      </c>
      <c r="G6238" s="211"/>
      <c r="H6238" s="211"/>
      <c r="I6238" s="211"/>
      <c r="J6238" s="211"/>
      <c r="K6238" s="211"/>
      <c r="L6238" s="211"/>
      <c r="M6238" s="211"/>
      <c r="N6238" s="211"/>
      <c r="O6238" s="211"/>
      <c r="P6238" s="211"/>
    </row>
    <row r="6239" spans="1:16" x14ac:dyDescent="0.25">
      <c r="A6239" s="189" t="s">
        <v>12637</v>
      </c>
      <c r="B6239" s="189" t="s">
        <v>12725</v>
      </c>
      <c r="C6239" s="189" t="s">
        <v>358</v>
      </c>
      <c r="D6239" t="s">
        <v>296</v>
      </c>
      <c r="E6239" t="s">
        <v>336</v>
      </c>
      <c r="F6239" s="211" t="s">
        <v>360</v>
      </c>
      <c r="G6239" s="211"/>
      <c r="H6239" s="211"/>
      <c r="I6239" s="211"/>
      <c r="J6239" s="211"/>
      <c r="K6239" s="211"/>
      <c r="L6239" s="211"/>
      <c r="M6239" s="211"/>
      <c r="N6239" s="211"/>
      <c r="O6239" s="211"/>
      <c r="P6239" s="211"/>
    </row>
    <row r="6240" spans="1:16" x14ac:dyDescent="0.25">
      <c r="A6240" s="189" t="s">
        <v>12637</v>
      </c>
      <c r="B6240" s="189" t="s">
        <v>12726</v>
      </c>
      <c r="C6240" s="189" t="s">
        <v>358</v>
      </c>
      <c r="D6240" t="s">
        <v>295</v>
      </c>
      <c r="E6240" t="s">
        <v>306</v>
      </c>
      <c r="F6240" s="211" t="s">
        <v>360</v>
      </c>
      <c r="G6240" s="211"/>
      <c r="H6240" s="211"/>
      <c r="I6240" s="211"/>
      <c r="J6240" s="211"/>
      <c r="K6240" s="211"/>
      <c r="L6240" s="211"/>
      <c r="M6240" s="211"/>
      <c r="N6240" s="211"/>
      <c r="O6240" s="211"/>
      <c r="P6240" s="211"/>
    </row>
    <row r="6241" spans="1:16" x14ac:dyDescent="0.25">
      <c r="A6241" s="189" t="s">
        <v>12637</v>
      </c>
      <c r="B6241" s="189" t="s">
        <v>12727</v>
      </c>
      <c r="C6241" s="189" t="s">
        <v>358</v>
      </c>
      <c r="D6241" t="s">
        <v>295</v>
      </c>
      <c r="E6241" t="s">
        <v>306</v>
      </c>
      <c r="F6241" s="211" t="s">
        <v>360</v>
      </c>
      <c r="G6241" s="211"/>
      <c r="H6241" s="211"/>
      <c r="I6241" s="211"/>
      <c r="J6241" s="211"/>
      <c r="K6241" s="211"/>
      <c r="L6241" s="211"/>
      <c r="M6241" s="211"/>
      <c r="N6241" s="211"/>
      <c r="O6241" s="211"/>
      <c r="P6241" s="211"/>
    </row>
    <row r="6242" spans="1:16" x14ac:dyDescent="0.25">
      <c r="A6242" s="189" t="s">
        <v>12637</v>
      </c>
      <c r="B6242" s="189" t="s">
        <v>12728</v>
      </c>
      <c r="C6242" s="189" t="s">
        <v>358</v>
      </c>
      <c r="D6242" t="s">
        <v>330</v>
      </c>
      <c r="E6242" t="s">
        <v>331</v>
      </c>
      <c r="F6242" s="211" t="s">
        <v>360</v>
      </c>
      <c r="G6242" s="211"/>
      <c r="H6242" s="211"/>
      <c r="I6242" s="211"/>
      <c r="J6242" s="211"/>
      <c r="K6242" s="211"/>
      <c r="L6242" s="211"/>
      <c r="M6242" s="211"/>
      <c r="N6242" s="211"/>
      <c r="O6242" s="211"/>
      <c r="P6242" s="211"/>
    </row>
    <row r="6243" spans="1:16" x14ac:dyDescent="0.25">
      <c r="A6243" s="189" t="s">
        <v>12637</v>
      </c>
      <c r="B6243" s="189" t="s">
        <v>12729</v>
      </c>
      <c r="C6243" s="189" t="s">
        <v>358</v>
      </c>
      <c r="D6243" t="s">
        <v>295</v>
      </c>
      <c r="E6243" t="s">
        <v>306</v>
      </c>
      <c r="F6243" s="211" t="s">
        <v>360</v>
      </c>
      <c r="G6243" s="211"/>
      <c r="H6243" s="211"/>
      <c r="I6243" s="211"/>
      <c r="J6243" s="211"/>
      <c r="K6243" s="211"/>
      <c r="L6243" s="211"/>
      <c r="M6243" s="211"/>
      <c r="N6243" s="211"/>
      <c r="O6243" s="211"/>
      <c r="P6243" s="211"/>
    </row>
    <row r="6244" spans="1:16" x14ac:dyDescent="0.25">
      <c r="A6244" s="189" t="s">
        <v>12637</v>
      </c>
      <c r="B6244" s="189" t="s">
        <v>12730</v>
      </c>
      <c r="C6244" s="189" t="s">
        <v>358</v>
      </c>
      <c r="D6244" t="s">
        <v>296</v>
      </c>
      <c r="E6244" t="s">
        <v>336</v>
      </c>
      <c r="F6244" s="211" t="s">
        <v>150</v>
      </c>
      <c r="G6244" s="211"/>
      <c r="H6244" s="211"/>
      <c r="I6244" s="211"/>
      <c r="J6244" s="211"/>
      <c r="K6244" s="211"/>
      <c r="L6244" s="211"/>
      <c r="M6244" s="211"/>
      <c r="N6244" s="211"/>
      <c r="O6244" s="211"/>
      <c r="P6244" s="211"/>
    </row>
    <row r="6245" spans="1:16" x14ac:dyDescent="0.25">
      <c r="A6245" s="189" t="s">
        <v>12637</v>
      </c>
      <c r="B6245" s="189" t="s">
        <v>12731</v>
      </c>
      <c r="C6245" s="189" t="s">
        <v>358</v>
      </c>
      <c r="D6245" t="s">
        <v>296</v>
      </c>
      <c r="E6245" t="s">
        <v>297</v>
      </c>
      <c r="F6245" s="211" t="s">
        <v>360</v>
      </c>
      <c r="G6245" s="211"/>
      <c r="H6245" s="211"/>
      <c r="I6245" s="211"/>
      <c r="J6245" s="211"/>
      <c r="K6245" s="211"/>
      <c r="L6245" s="211"/>
      <c r="M6245" s="211"/>
      <c r="N6245" s="211"/>
      <c r="O6245" s="211"/>
      <c r="P6245" s="211"/>
    </row>
    <row r="6246" spans="1:16" x14ac:dyDescent="0.25">
      <c r="A6246" s="189" t="s">
        <v>12637</v>
      </c>
      <c r="B6246" s="189" t="s">
        <v>12732</v>
      </c>
      <c r="C6246" s="189" t="s">
        <v>358</v>
      </c>
      <c r="D6246" t="s">
        <v>330</v>
      </c>
      <c r="E6246" t="s">
        <v>331</v>
      </c>
      <c r="F6246" s="211" t="s">
        <v>360</v>
      </c>
      <c r="G6246" s="211"/>
      <c r="H6246" s="211"/>
      <c r="I6246" s="211"/>
      <c r="J6246" s="211"/>
      <c r="K6246" s="211"/>
      <c r="L6246" s="211"/>
      <c r="M6246" s="211"/>
      <c r="N6246" s="211"/>
      <c r="O6246" s="211"/>
      <c r="P6246" s="211"/>
    </row>
    <row r="6247" spans="1:16" x14ac:dyDescent="0.25">
      <c r="A6247" s="189" t="s">
        <v>12637</v>
      </c>
      <c r="B6247" s="189" t="s">
        <v>12733</v>
      </c>
      <c r="C6247" s="189" t="s">
        <v>358</v>
      </c>
      <c r="D6247" t="s">
        <v>330</v>
      </c>
      <c r="E6247" t="s">
        <v>331</v>
      </c>
      <c r="F6247" s="211" t="s">
        <v>360</v>
      </c>
      <c r="G6247" s="211"/>
      <c r="H6247" s="211"/>
      <c r="I6247" s="211"/>
      <c r="J6247" s="211"/>
      <c r="K6247" s="211"/>
      <c r="L6247" s="211"/>
      <c r="M6247" s="211"/>
      <c r="N6247" s="211"/>
      <c r="O6247" s="211"/>
      <c r="P6247" s="211"/>
    </row>
    <row r="6248" spans="1:16" x14ac:dyDescent="0.25">
      <c r="A6248" s="189" t="s">
        <v>12637</v>
      </c>
      <c r="B6248" s="189" t="s">
        <v>12734</v>
      </c>
      <c r="C6248" s="189" t="s">
        <v>358</v>
      </c>
      <c r="D6248" t="s">
        <v>328</v>
      </c>
      <c r="E6248" t="s">
        <v>349</v>
      </c>
      <c r="F6248" s="211" t="s">
        <v>150</v>
      </c>
      <c r="G6248" s="211"/>
      <c r="H6248" s="211"/>
      <c r="I6248" s="211"/>
      <c r="J6248" s="211"/>
      <c r="K6248" s="211"/>
      <c r="L6248" s="211"/>
      <c r="M6248" s="211"/>
      <c r="N6248" s="211"/>
      <c r="O6248" s="211"/>
      <c r="P6248" s="211"/>
    </row>
    <row r="6249" spans="1:16" x14ac:dyDescent="0.25">
      <c r="A6249" s="189" t="s">
        <v>12637</v>
      </c>
      <c r="B6249" s="189" t="s">
        <v>12735</v>
      </c>
      <c r="C6249" s="189" t="s">
        <v>358</v>
      </c>
      <c r="D6249" t="s">
        <v>296</v>
      </c>
      <c r="E6249" t="s">
        <v>297</v>
      </c>
      <c r="F6249" s="211" t="s">
        <v>360</v>
      </c>
      <c r="G6249" s="211"/>
      <c r="H6249" s="211"/>
      <c r="I6249" s="211"/>
      <c r="J6249" s="211"/>
      <c r="K6249" s="211"/>
      <c r="L6249" s="211"/>
      <c r="M6249" s="211"/>
      <c r="N6249" s="211"/>
      <c r="O6249" s="211"/>
      <c r="P6249" s="211"/>
    </row>
    <row r="6250" spans="1:16" x14ac:dyDescent="0.25">
      <c r="A6250" s="189" t="s">
        <v>12637</v>
      </c>
      <c r="B6250" s="189" t="s">
        <v>12736</v>
      </c>
      <c r="C6250" s="189" t="s">
        <v>358</v>
      </c>
      <c r="D6250" t="s">
        <v>296</v>
      </c>
      <c r="E6250" t="s">
        <v>336</v>
      </c>
      <c r="F6250" s="211" t="s">
        <v>150</v>
      </c>
      <c r="G6250" s="211"/>
      <c r="H6250" s="211"/>
      <c r="I6250" s="211"/>
      <c r="J6250" s="211"/>
      <c r="K6250" s="211"/>
      <c r="L6250" s="211"/>
      <c r="M6250" s="211"/>
      <c r="N6250" s="211"/>
      <c r="O6250" s="211"/>
      <c r="P6250" s="211"/>
    </row>
    <row r="6251" spans="1:16" x14ac:dyDescent="0.25">
      <c r="A6251" s="189" t="s">
        <v>12637</v>
      </c>
      <c r="B6251" s="189" t="s">
        <v>12737</v>
      </c>
      <c r="C6251" s="189" t="s">
        <v>358</v>
      </c>
      <c r="D6251" t="s">
        <v>296</v>
      </c>
      <c r="E6251" t="s">
        <v>336</v>
      </c>
      <c r="F6251" s="211" t="s">
        <v>360</v>
      </c>
      <c r="G6251" s="211"/>
      <c r="H6251" s="211"/>
      <c r="I6251" s="211"/>
      <c r="J6251" s="211"/>
      <c r="K6251" s="211"/>
      <c r="L6251" s="211"/>
      <c r="M6251" s="211"/>
      <c r="N6251" s="211"/>
      <c r="O6251" s="211"/>
      <c r="P6251" s="211"/>
    </row>
    <row r="6252" spans="1:16" x14ac:dyDescent="0.25">
      <c r="A6252" s="189" t="s">
        <v>12637</v>
      </c>
      <c r="B6252" s="189" t="s">
        <v>12738</v>
      </c>
      <c r="C6252" s="189" t="s">
        <v>358</v>
      </c>
      <c r="D6252" t="s">
        <v>295</v>
      </c>
      <c r="E6252" t="s">
        <v>306</v>
      </c>
      <c r="F6252" s="211" t="s">
        <v>360</v>
      </c>
      <c r="G6252" s="211"/>
      <c r="H6252" s="211"/>
      <c r="I6252" s="211"/>
      <c r="J6252" s="211"/>
      <c r="K6252" s="211"/>
      <c r="L6252" s="211"/>
      <c r="M6252" s="211"/>
      <c r="N6252" s="211"/>
      <c r="O6252" s="211"/>
      <c r="P6252" s="211"/>
    </row>
    <row r="6253" spans="1:16" x14ac:dyDescent="0.25">
      <c r="A6253" s="189" t="s">
        <v>12637</v>
      </c>
      <c r="B6253" s="189" t="s">
        <v>12739</v>
      </c>
      <c r="C6253" s="189" t="s">
        <v>358</v>
      </c>
      <c r="D6253" t="s">
        <v>296</v>
      </c>
      <c r="E6253" t="s">
        <v>336</v>
      </c>
      <c r="F6253" s="211" t="s">
        <v>360</v>
      </c>
      <c r="G6253" s="211"/>
      <c r="H6253" s="211"/>
      <c r="I6253" s="211"/>
      <c r="J6253" s="211"/>
      <c r="K6253" s="211"/>
      <c r="L6253" s="211"/>
      <c r="M6253" s="211"/>
      <c r="N6253" s="211"/>
      <c r="O6253" s="211"/>
      <c r="P6253" s="211"/>
    </row>
    <row r="6254" spans="1:16" x14ac:dyDescent="0.25">
      <c r="A6254" s="189" t="s">
        <v>12637</v>
      </c>
      <c r="B6254" s="189" t="s">
        <v>12740</v>
      </c>
      <c r="C6254" s="189" t="s">
        <v>358</v>
      </c>
      <c r="D6254" t="s">
        <v>295</v>
      </c>
      <c r="E6254" t="s">
        <v>306</v>
      </c>
      <c r="F6254" s="211" t="s">
        <v>360</v>
      </c>
      <c r="G6254" s="211"/>
      <c r="H6254" s="211"/>
      <c r="I6254" s="211"/>
      <c r="J6254" s="211"/>
      <c r="K6254" s="211"/>
      <c r="L6254" s="211"/>
      <c r="M6254" s="211"/>
      <c r="N6254" s="211"/>
      <c r="O6254" s="211"/>
      <c r="P6254" s="211"/>
    </row>
    <row r="6255" spans="1:16" x14ac:dyDescent="0.25">
      <c r="A6255" s="189" t="s">
        <v>12637</v>
      </c>
      <c r="B6255" s="189" t="s">
        <v>12741</v>
      </c>
      <c r="C6255" s="189" t="s">
        <v>358</v>
      </c>
      <c r="D6255" t="s">
        <v>295</v>
      </c>
      <c r="E6255" t="s">
        <v>306</v>
      </c>
      <c r="F6255" s="211" t="s">
        <v>360</v>
      </c>
      <c r="G6255" s="211"/>
      <c r="H6255" s="211"/>
      <c r="I6255" s="211"/>
      <c r="J6255" s="211"/>
      <c r="K6255" s="211"/>
      <c r="L6255" s="211"/>
      <c r="M6255" s="211"/>
      <c r="N6255" s="211"/>
      <c r="O6255" s="211"/>
      <c r="P6255" s="211"/>
    </row>
    <row r="6256" spans="1:16" x14ac:dyDescent="0.25">
      <c r="A6256" s="189" t="s">
        <v>12637</v>
      </c>
      <c r="B6256" s="189" t="s">
        <v>12742</v>
      </c>
      <c r="C6256" s="189" t="s">
        <v>358</v>
      </c>
      <c r="D6256" t="s">
        <v>295</v>
      </c>
      <c r="E6256" t="s">
        <v>306</v>
      </c>
      <c r="F6256" s="211" t="s">
        <v>360</v>
      </c>
      <c r="G6256" s="211"/>
      <c r="H6256" s="211"/>
      <c r="I6256" s="211"/>
      <c r="J6256" s="211"/>
      <c r="K6256" s="211"/>
      <c r="L6256" s="211"/>
      <c r="M6256" s="211"/>
      <c r="N6256" s="211"/>
      <c r="O6256" s="211"/>
      <c r="P6256" s="211"/>
    </row>
    <row r="6257" spans="1:16" x14ac:dyDescent="0.25">
      <c r="A6257" s="189" t="s">
        <v>12637</v>
      </c>
      <c r="B6257" s="189" t="s">
        <v>12743</v>
      </c>
      <c r="C6257" s="189" t="s">
        <v>358</v>
      </c>
      <c r="D6257" t="s">
        <v>295</v>
      </c>
      <c r="E6257" t="s">
        <v>306</v>
      </c>
      <c r="F6257" s="211" t="s">
        <v>360</v>
      </c>
      <c r="G6257" s="211"/>
      <c r="H6257" s="211"/>
      <c r="I6257" s="211"/>
      <c r="J6257" s="211"/>
      <c r="K6257" s="211"/>
      <c r="L6257" s="211"/>
      <c r="M6257" s="211"/>
      <c r="N6257" s="211"/>
      <c r="O6257" s="211"/>
      <c r="P6257" s="211"/>
    </row>
    <row r="6258" spans="1:16" x14ac:dyDescent="0.25">
      <c r="A6258" s="189" t="s">
        <v>12637</v>
      </c>
      <c r="B6258" s="189" t="s">
        <v>12744</v>
      </c>
      <c r="C6258" s="189" t="s">
        <v>358</v>
      </c>
      <c r="D6258" t="s">
        <v>341</v>
      </c>
      <c r="E6258" t="s">
        <v>342</v>
      </c>
      <c r="F6258" s="211" t="s">
        <v>360</v>
      </c>
      <c r="G6258" s="211"/>
      <c r="H6258" s="211"/>
      <c r="I6258" s="211"/>
      <c r="J6258" s="211"/>
      <c r="K6258" s="211"/>
      <c r="L6258" s="211"/>
      <c r="M6258" s="211"/>
      <c r="N6258" s="211"/>
      <c r="O6258" s="211"/>
      <c r="P6258" s="211"/>
    </row>
    <row r="6259" spans="1:16" x14ac:dyDescent="0.25">
      <c r="A6259" s="189" t="s">
        <v>12637</v>
      </c>
      <c r="B6259" s="189" t="s">
        <v>12745</v>
      </c>
      <c r="C6259" s="189" t="s">
        <v>358</v>
      </c>
      <c r="D6259" t="s">
        <v>330</v>
      </c>
      <c r="E6259" t="s">
        <v>331</v>
      </c>
      <c r="F6259" s="211" t="s">
        <v>360</v>
      </c>
      <c r="G6259" s="211"/>
      <c r="H6259" s="211"/>
      <c r="I6259" s="211"/>
      <c r="J6259" s="211"/>
      <c r="K6259" s="211"/>
      <c r="L6259" s="211"/>
      <c r="M6259" s="211"/>
      <c r="N6259" s="211"/>
      <c r="O6259" s="211"/>
      <c r="P6259" s="211"/>
    </row>
    <row r="6260" spans="1:16" x14ac:dyDescent="0.25">
      <c r="A6260" s="189" t="s">
        <v>12637</v>
      </c>
      <c r="B6260" s="189" t="s">
        <v>12746</v>
      </c>
      <c r="C6260" s="189" t="s">
        <v>358</v>
      </c>
      <c r="D6260" t="s">
        <v>326</v>
      </c>
      <c r="E6260" t="s">
        <v>327</v>
      </c>
      <c r="F6260" s="211" t="s">
        <v>360</v>
      </c>
      <c r="G6260" s="211"/>
      <c r="H6260" s="211"/>
      <c r="I6260" s="211"/>
      <c r="J6260" s="211"/>
      <c r="K6260" s="211"/>
      <c r="L6260" s="211"/>
      <c r="M6260" s="211"/>
      <c r="N6260" s="211"/>
      <c r="O6260" s="211"/>
      <c r="P6260" s="211"/>
    </row>
    <row r="6261" spans="1:16" x14ac:dyDescent="0.25">
      <c r="A6261" s="189" t="s">
        <v>12637</v>
      </c>
      <c r="B6261" s="189" t="s">
        <v>12747</v>
      </c>
      <c r="C6261" s="189" t="s">
        <v>358</v>
      </c>
      <c r="D6261" t="s">
        <v>326</v>
      </c>
      <c r="E6261" t="s">
        <v>327</v>
      </c>
      <c r="F6261" s="211" t="s">
        <v>360</v>
      </c>
      <c r="G6261" s="211"/>
      <c r="H6261" s="211"/>
      <c r="I6261" s="211"/>
      <c r="J6261" s="211"/>
      <c r="K6261" s="211"/>
      <c r="L6261" s="211"/>
      <c r="M6261" s="211"/>
      <c r="N6261" s="211"/>
      <c r="O6261" s="211"/>
      <c r="P6261" s="211"/>
    </row>
    <row r="6262" spans="1:16" x14ac:dyDescent="0.25">
      <c r="A6262" s="189" t="s">
        <v>12637</v>
      </c>
      <c r="B6262" s="189" t="s">
        <v>12748</v>
      </c>
      <c r="C6262" s="189" t="s">
        <v>358</v>
      </c>
      <c r="D6262" t="s">
        <v>339</v>
      </c>
      <c r="E6262" t="s">
        <v>340</v>
      </c>
      <c r="F6262" s="211" t="s">
        <v>360</v>
      </c>
      <c r="G6262" s="211"/>
      <c r="H6262" s="211"/>
      <c r="I6262" s="211"/>
      <c r="J6262" s="211"/>
      <c r="K6262" s="211"/>
      <c r="L6262" s="211"/>
      <c r="M6262" s="211"/>
      <c r="N6262" s="211"/>
      <c r="O6262" s="211"/>
      <c r="P6262" s="211"/>
    </row>
    <row r="6263" spans="1:16" x14ac:dyDescent="0.25">
      <c r="A6263" s="189" t="s">
        <v>12637</v>
      </c>
      <c r="B6263" s="189" t="s">
        <v>12749</v>
      </c>
      <c r="C6263" s="189" t="s">
        <v>358</v>
      </c>
      <c r="D6263" t="s">
        <v>326</v>
      </c>
      <c r="E6263" t="s">
        <v>327</v>
      </c>
      <c r="F6263" s="211" t="s">
        <v>360</v>
      </c>
      <c r="G6263" s="211"/>
      <c r="H6263" s="211"/>
      <c r="I6263" s="211"/>
      <c r="J6263" s="211"/>
      <c r="K6263" s="211"/>
      <c r="L6263" s="211"/>
      <c r="M6263" s="211"/>
      <c r="N6263" s="211"/>
      <c r="O6263" s="211"/>
      <c r="P6263" s="211"/>
    </row>
    <row r="6264" spans="1:16" x14ac:dyDescent="0.25">
      <c r="A6264" s="189" t="s">
        <v>12637</v>
      </c>
      <c r="B6264" s="189" t="s">
        <v>12750</v>
      </c>
      <c r="C6264" s="189" t="s">
        <v>358</v>
      </c>
      <c r="D6264" t="s">
        <v>330</v>
      </c>
      <c r="E6264" t="s">
        <v>331</v>
      </c>
      <c r="F6264" s="211" t="s">
        <v>360</v>
      </c>
      <c r="G6264" s="211"/>
      <c r="H6264" s="211"/>
      <c r="I6264" s="211"/>
      <c r="J6264" s="211"/>
      <c r="K6264" s="211"/>
      <c r="L6264" s="211"/>
      <c r="M6264" s="211"/>
      <c r="N6264" s="211"/>
      <c r="O6264" s="211"/>
      <c r="P6264" s="211"/>
    </row>
    <row r="6265" spans="1:16" x14ac:dyDescent="0.25">
      <c r="A6265" s="189" t="s">
        <v>12637</v>
      </c>
      <c r="B6265" s="189" t="s">
        <v>12751</v>
      </c>
      <c r="C6265" s="189" t="s">
        <v>358</v>
      </c>
      <c r="D6265" t="s">
        <v>330</v>
      </c>
      <c r="E6265" t="s">
        <v>331</v>
      </c>
      <c r="F6265" s="211" t="s">
        <v>360</v>
      </c>
      <c r="G6265" s="211"/>
      <c r="H6265" s="211"/>
      <c r="I6265" s="211"/>
      <c r="J6265" s="211"/>
      <c r="K6265" s="211"/>
      <c r="L6265" s="211"/>
      <c r="M6265" s="211"/>
      <c r="N6265" s="211"/>
      <c r="O6265" s="211"/>
      <c r="P6265" s="211"/>
    </row>
    <row r="6266" spans="1:16" x14ac:dyDescent="0.25">
      <c r="A6266" s="189" t="s">
        <v>12637</v>
      </c>
      <c r="B6266" s="189" t="s">
        <v>12752</v>
      </c>
      <c r="C6266" s="189" t="s">
        <v>358</v>
      </c>
      <c r="D6266" t="s">
        <v>330</v>
      </c>
      <c r="E6266" t="s">
        <v>331</v>
      </c>
      <c r="F6266" s="211" t="s">
        <v>360</v>
      </c>
      <c r="G6266" s="211"/>
      <c r="H6266" s="211"/>
      <c r="I6266" s="211"/>
      <c r="J6266" s="211"/>
      <c r="K6266" s="211"/>
      <c r="L6266" s="211"/>
      <c r="M6266" s="211"/>
      <c r="N6266" s="211"/>
      <c r="O6266" s="211"/>
      <c r="P6266" s="211"/>
    </row>
    <row r="6267" spans="1:16" x14ac:dyDescent="0.25">
      <c r="A6267" s="189" t="s">
        <v>12637</v>
      </c>
      <c r="B6267" s="189" t="s">
        <v>12753</v>
      </c>
      <c r="C6267" s="189" t="s">
        <v>358</v>
      </c>
      <c r="D6267" t="s">
        <v>295</v>
      </c>
      <c r="E6267" t="s">
        <v>306</v>
      </c>
      <c r="F6267" s="211" t="s">
        <v>360</v>
      </c>
      <c r="G6267" s="211"/>
      <c r="H6267" s="211"/>
      <c r="I6267" s="211"/>
      <c r="J6267" s="211"/>
      <c r="K6267" s="211"/>
      <c r="L6267" s="211"/>
      <c r="M6267" s="211"/>
      <c r="N6267" s="211"/>
      <c r="O6267" s="211"/>
      <c r="P6267" s="211"/>
    </row>
    <row r="6268" spans="1:16" x14ac:dyDescent="0.25">
      <c r="A6268" s="189" t="s">
        <v>12637</v>
      </c>
      <c r="B6268" s="189" t="s">
        <v>12754</v>
      </c>
      <c r="C6268" s="189" t="s">
        <v>358</v>
      </c>
      <c r="D6268" t="s">
        <v>326</v>
      </c>
      <c r="E6268" t="s">
        <v>327</v>
      </c>
      <c r="F6268" s="211" t="s">
        <v>360</v>
      </c>
      <c r="G6268" s="211"/>
      <c r="H6268" s="211"/>
      <c r="I6268" s="211"/>
      <c r="J6268" s="211"/>
      <c r="K6268" s="211"/>
      <c r="L6268" s="211"/>
      <c r="M6268" s="211"/>
      <c r="N6268" s="211"/>
      <c r="O6268" s="211"/>
      <c r="P6268" s="211"/>
    </row>
    <row r="6269" spans="1:16" x14ac:dyDescent="0.25">
      <c r="A6269" s="189" t="s">
        <v>12637</v>
      </c>
      <c r="B6269" s="189" t="s">
        <v>12755</v>
      </c>
      <c r="C6269" s="189" t="s">
        <v>358</v>
      </c>
      <c r="D6269" t="s">
        <v>296</v>
      </c>
      <c r="E6269" t="s">
        <v>336</v>
      </c>
      <c r="F6269" s="211" t="s">
        <v>150</v>
      </c>
      <c r="G6269" s="211"/>
      <c r="H6269" s="211"/>
      <c r="I6269" s="211"/>
      <c r="J6269" s="211"/>
      <c r="K6269" s="211"/>
      <c r="L6269" s="211"/>
      <c r="M6269" s="211"/>
      <c r="N6269" s="211"/>
      <c r="O6269" s="211"/>
      <c r="P6269" s="211"/>
    </row>
    <row r="6270" spans="1:16" x14ac:dyDescent="0.25">
      <c r="A6270" s="189" t="s">
        <v>12637</v>
      </c>
      <c r="B6270" s="189" t="s">
        <v>12756</v>
      </c>
      <c r="C6270" s="189" t="s">
        <v>358</v>
      </c>
      <c r="D6270" t="s">
        <v>296</v>
      </c>
      <c r="E6270" t="s">
        <v>336</v>
      </c>
      <c r="F6270" s="211" t="s">
        <v>360</v>
      </c>
      <c r="G6270" s="211"/>
      <c r="H6270" s="211"/>
      <c r="I6270" s="211"/>
      <c r="J6270" s="211"/>
      <c r="K6270" s="211"/>
      <c r="L6270" s="211"/>
      <c r="M6270" s="211"/>
      <c r="N6270" s="211"/>
      <c r="O6270" s="211"/>
      <c r="P6270" s="211"/>
    </row>
    <row r="6271" spans="1:16" x14ac:dyDescent="0.25">
      <c r="A6271" s="189" t="s">
        <v>12757</v>
      </c>
      <c r="B6271" s="189" t="s">
        <v>12758</v>
      </c>
      <c r="C6271" s="189" t="s">
        <v>358</v>
      </c>
      <c r="D6271" t="s">
        <v>6093</v>
      </c>
      <c r="E6271" t="s">
        <v>6094</v>
      </c>
      <c r="F6271" s="211" t="s">
        <v>150</v>
      </c>
      <c r="G6271" s="211"/>
      <c r="H6271" s="211"/>
      <c r="I6271" s="211"/>
      <c r="J6271" s="211"/>
      <c r="K6271" s="211"/>
      <c r="L6271" s="211"/>
      <c r="M6271" s="211"/>
      <c r="N6271" s="211"/>
      <c r="O6271" s="211"/>
      <c r="P6271" s="211"/>
    </row>
    <row r="6272" spans="1:16" x14ac:dyDescent="0.25">
      <c r="A6272" s="189" t="s">
        <v>12757</v>
      </c>
      <c r="B6272" s="189" t="s">
        <v>12759</v>
      </c>
      <c r="C6272" s="189" t="s">
        <v>358</v>
      </c>
      <c r="D6272" t="s">
        <v>6093</v>
      </c>
      <c r="E6272" t="s">
        <v>6094</v>
      </c>
      <c r="F6272" s="211" t="s">
        <v>150</v>
      </c>
      <c r="G6272" s="211"/>
      <c r="H6272" s="211"/>
      <c r="I6272" s="211"/>
      <c r="J6272" s="211"/>
      <c r="K6272" s="211"/>
      <c r="L6272" s="211"/>
      <c r="M6272" s="211"/>
      <c r="N6272" s="211"/>
      <c r="O6272" s="211"/>
      <c r="P6272" s="211"/>
    </row>
    <row r="6273" spans="1:16" x14ac:dyDescent="0.25">
      <c r="A6273" s="189" t="s">
        <v>12757</v>
      </c>
      <c r="B6273" s="189" t="s">
        <v>12760</v>
      </c>
      <c r="C6273" s="189" t="s">
        <v>358</v>
      </c>
      <c r="D6273" t="s">
        <v>6093</v>
      </c>
      <c r="E6273" t="s">
        <v>6094</v>
      </c>
      <c r="F6273" s="211" t="s">
        <v>150</v>
      </c>
      <c r="G6273" s="211"/>
      <c r="H6273" s="211"/>
      <c r="I6273" s="211"/>
      <c r="J6273" s="211"/>
      <c r="K6273" s="211"/>
      <c r="L6273" s="211"/>
      <c r="M6273" s="211"/>
      <c r="N6273" s="211"/>
      <c r="O6273" s="211"/>
      <c r="P6273" s="211"/>
    </row>
    <row r="6274" spans="1:16" x14ac:dyDescent="0.25">
      <c r="A6274" s="189" t="s">
        <v>12757</v>
      </c>
      <c r="B6274" s="189" t="s">
        <v>12761</v>
      </c>
      <c r="C6274" s="189" t="s">
        <v>358</v>
      </c>
      <c r="D6274" t="s">
        <v>6093</v>
      </c>
      <c r="E6274" t="s">
        <v>6094</v>
      </c>
      <c r="F6274" s="211" t="s">
        <v>150</v>
      </c>
      <c r="G6274" s="211"/>
      <c r="H6274" s="211"/>
      <c r="I6274" s="211"/>
      <c r="J6274" s="211"/>
      <c r="K6274" s="211"/>
      <c r="L6274" s="211"/>
      <c r="M6274" s="211"/>
      <c r="N6274" s="211"/>
      <c r="O6274" s="211"/>
      <c r="P6274" s="211"/>
    </row>
    <row r="6275" spans="1:16" x14ac:dyDescent="0.25">
      <c r="A6275" s="189" t="s">
        <v>12757</v>
      </c>
      <c r="B6275" s="189" t="s">
        <v>12762</v>
      </c>
      <c r="C6275" s="189" t="s">
        <v>358</v>
      </c>
      <c r="D6275" t="s">
        <v>6093</v>
      </c>
      <c r="E6275" t="s">
        <v>6094</v>
      </c>
      <c r="F6275" s="211" t="s">
        <v>150</v>
      </c>
      <c r="G6275" s="211"/>
      <c r="H6275" s="211"/>
      <c r="I6275" s="211"/>
      <c r="J6275" s="211"/>
      <c r="K6275" s="211"/>
      <c r="L6275" s="211"/>
      <c r="M6275" s="211"/>
      <c r="N6275" s="211"/>
      <c r="O6275" s="211"/>
      <c r="P6275" s="211"/>
    </row>
    <row r="6276" spans="1:16" x14ac:dyDescent="0.25">
      <c r="A6276" s="189" t="s">
        <v>12757</v>
      </c>
      <c r="B6276" s="189" t="s">
        <v>12763</v>
      </c>
      <c r="C6276" s="189" t="s">
        <v>358</v>
      </c>
      <c r="D6276" t="s">
        <v>6093</v>
      </c>
      <c r="E6276" t="s">
        <v>6094</v>
      </c>
      <c r="F6276" s="211" t="s">
        <v>150</v>
      </c>
      <c r="G6276" s="211"/>
      <c r="H6276" s="211"/>
      <c r="I6276" s="211"/>
      <c r="J6276" s="211"/>
      <c r="K6276" s="211"/>
      <c r="L6276" s="211"/>
      <c r="M6276" s="211"/>
      <c r="N6276" s="211"/>
      <c r="O6276" s="211"/>
      <c r="P6276" s="211"/>
    </row>
    <row r="6277" spans="1:16" x14ac:dyDescent="0.25">
      <c r="A6277" s="189" t="s">
        <v>12757</v>
      </c>
      <c r="B6277" s="189" t="s">
        <v>12764</v>
      </c>
      <c r="C6277" s="189" t="s">
        <v>358</v>
      </c>
      <c r="D6277" t="s">
        <v>6093</v>
      </c>
      <c r="E6277" t="s">
        <v>6094</v>
      </c>
      <c r="F6277" s="211" t="s">
        <v>150</v>
      </c>
      <c r="G6277" s="211"/>
      <c r="H6277" s="211"/>
      <c r="I6277" s="211"/>
      <c r="J6277" s="211"/>
      <c r="K6277" s="211"/>
      <c r="L6277" s="211"/>
      <c r="M6277" s="211"/>
      <c r="N6277" s="211"/>
      <c r="O6277" s="211"/>
      <c r="P6277" s="211"/>
    </row>
    <row r="6278" spans="1:16" x14ac:dyDescent="0.25">
      <c r="A6278" s="189" t="s">
        <v>12757</v>
      </c>
      <c r="B6278" s="189" t="s">
        <v>12765</v>
      </c>
      <c r="C6278" s="189" t="s">
        <v>358</v>
      </c>
      <c r="D6278" t="s">
        <v>6093</v>
      </c>
      <c r="E6278" t="s">
        <v>6094</v>
      </c>
      <c r="F6278" s="211" t="s">
        <v>150</v>
      </c>
      <c r="G6278" s="211"/>
      <c r="H6278" s="211"/>
      <c r="I6278" s="211"/>
      <c r="J6278" s="211"/>
      <c r="K6278" s="211"/>
      <c r="L6278" s="211"/>
      <c r="M6278" s="211"/>
      <c r="N6278" s="211"/>
      <c r="O6278" s="211"/>
      <c r="P6278" s="211"/>
    </row>
    <row r="6279" spans="1:16" x14ac:dyDescent="0.25">
      <c r="A6279" s="189" t="s">
        <v>12757</v>
      </c>
      <c r="B6279" s="189" t="s">
        <v>12766</v>
      </c>
      <c r="C6279" s="189" t="s">
        <v>358</v>
      </c>
      <c r="D6279" t="s">
        <v>6093</v>
      </c>
      <c r="E6279" t="s">
        <v>6094</v>
      </c>
      <c r="F6279" s="211" t="s">
        <v>150</v>
      </c>
      <c r="G6279" s="211"/>
      <c r="H6279" s="211"/>
      <c r="I6279" s="211"/>
      <c r="J6279" s="211"/>
      <c r="K6279" s="211"/>
      <c r="L6279" s="211"/>
      <c r="M6279" s="211"/>
      <c r="N6279" s="211"/>
      <c r="O6279" s="211"/>
      <c r="P6279" s="211"/>
    </row>
    <row r="6280" spans="1:16" x14ac:dyDescent="0.25">
      <c r="A6280" s="189" t="s">
        <v>12757</v>
      </c>
      <c r="B6280" s="189" t="s">
        <v>12767</v>
      </c>
      <c r="C6280" s="189" t="s">
        <v>358</v>
      </c>
      <c r="D6280" t="s">
        <v>294</v>
      </c>
      <c r="E6280" t="s">
        <v>298</v>
      </c>
      <c r="F6280" s="211" t="s">
        <v>150</v>
      </c>
      <c r="G6280" s="211"/>
      <c r="H6280" s="211"/>
      <c r="I6280" s="211"/>
      <c r="J6280" s="211"/>
      <c r="K6280" s="211"/>
      <c r="L6280" s="211"/>
      <c r="M6280" s="211"/>
      <c r="N6280" s="211"/>
      <c r="O6280" s="211"/>
      <c r="P6280" s="211"/>
    </row>
    <row r="6281" spans="1:16" x14ac:dyDescent="0.25">
      <c r="A6281" s="189" t="s">
        <v>12757</v>
      </c>
      <c r="B6281" s="189" t="s">
        <v>12768</v>
      </c>
      <c r="C6281" s="189" t="s">
        <v>358</v>
      </c>
      <c r="D6281" t="s">
        <v>294</v>
      </c>
      <c r="E6281" t="s">
        <v>298</v>
      </c>
      <c r="F6281" s="211" t="s">
        <v>150</v>
      </c>
      <c r="G6281" s="211"/>
      <c r="H6281" s="211"/>
      <c r="I6281" s="211"/>
      <c r="J6281" s="211"/>
      <c r="K6281" s="211"/>
      <c r="L6281" s="211"/>
      <c r="M6281" s="211"/>
      <c r="N6281" s="211"/>
      <c r="O6281" s="211"/>
      <c r="P6281" s="211"/>
    </row>
    <row r="6282" spans="1:16" x14ac:dyDescent="0.25">
      <c r="A6282" s="189" t="s">
        <v>12757</v>
      </c>
      <c r="B6282" s="189" t="s">
        <v>12769</v>
      </c>
      <c r="C6282" s="189" t="s">
        <v>358</v>
      </c>
      <c r="D6282" t="s">
        <v>294</v>
      </c>
      <c r="E6282" t="s">
        <v>298</v>
      </c>
      <c r="F6282" s="211" t="s">
        <v>150</v>
      </c>
      <c r="G6282" s="211"/>
      <c r="H6282" s="211"/>
      <c r="I6282" s="211"/>
      <c r="J6282" s="211"/>
      <c r="K6282" s="211"/>
      <c r="L6282" s="211"/>
      <c r="M6282" s="211"/>
      <c r="N6282" s="211"/>
      <c r="O6282" s="211"/>
      <c r="P6282" s="211"/>
    </row>
    <row r="6283" spans="1:16" x14ac:dyDescent="0.25">
      <c r="A6283" s="189" t="s">
        <v>12757</v>
      </c>
      <c r="B6283" s="189" t="s">
        <v>12770</v>
      </c>
      <c r="C6283" s="189" t="s">
        <v>358</v>
      </c>
      <c r="D6283" t="s">
        <v>294</v>
      </c>
      <c r="E6283" t="s">
        <v>298</v>
      </c>
      <c r="F6283" s="211" t="s">
        <v>360</v>
      </c>
      <c r="G6283" s="211"/>
      <c r="H6283" s="211"/>
      <c r="I6283" s="211"/>
      <c r="J6283" s="211"/>
      <c r="K6283" s="211"/>
      <c r="L6283" s="211"/>
      <c r="M6283" s="211"/>
      <c r="N6283" s="211"/>
      <c r="O6283" s="211"/>
      <c r="P6283" s="211"/>
    </row>
    <row r="6284" spans="1:16" x14ac:dyDescent="0.25">
      <c r="A6284" s="189" t="s">
        <v>12757</v>
      </c>
      <c r="B6284" s="189" t="s">
        <v>12771</v>
      </c>
      <c r="C6284" s="189" t="s">
        <v>358</v>
      </c>
      <c r="D6284" t="s">
        <v>294</v>
      </c>
      <c r="E6284" t="s">
        <v>298</v>
      </c>
      <c r="F6284" s="211" t="s">
        <v>150</v>
      </c>
      <c r="G6284" s="211"/>
      <c r="H6284" s="211"/>
      <c r="I6284" s="211"/>
      <c r="J6284" s="211"/>
      <c r="K6284" s="211"/>
      <c r="L6284" s="211"/>
      <c r="M6284" s="211"/>
      <c r="N6284" s="211"/>
      <c r="O6284" s="211"/>
      <c r="P6284" s="211"/>
    </row>
    <row r="6285" spans="1:16" x14ac:dyDescent="0.25">
      <c r="A6285" s="189" t="s">
        <v>12757</v>
      </c>
      <c r="B6285" s="189" t="s">
        <v>12772</v>
      </c>
      <c r="C6285" s="189" t="s">
        <v>358</v>
      </c>
      <c r="D6285" t="s">
        <v>301</v>
      </c>
      <c r="E6285" t="s">
        <v>307</v>
      </c>
      <c r="F6285" s="211" t="s">
        <v>150</v>
      </c>
      <c r="G6285" s="211"/>
      <c r="H6285" s="211"/>
      <c r="I6285" s="211"/>
      <c r="J6285" s="211"/>
      <c r="K6285" s="211"/>
      <c r="L6285" s="211"/>
      <c r="M6285" s="211"/>
      <c r="N6285" s="211"/>
      <c r="O6285" s="211"/>
      <c r="P6285" s="211"/>
    </row>
    <row r="6286" spans="1:16" x14ac:dyDescent="0.25">
      <c r="A6286" s="189" t="s">
        <v>12757</v>
      </c>
      <c r="B6286" s="189" t="s">
        <v>12773</v>
      </c>
      <c r="C6286" s="189" t="s">
        <v>358</v>
      </c>
      <c r="D6286" t="s">
        <v>301</v>
      </c>
      <c r="E6286" t="s">
        <v>307</v>
      </c>
      <c r="F6286" s="211" t="s">
        <v>150</v>
      </c>
      <c r="G6286" s="211"/>
      <c r="H6286" s="211"/>
      <c r="I6286" s="211"/>
      <c r="J6286" s="211"/>
      <c r="K6286" s="211"/>
      <c r="L6286" s="211"/>
      <c r="M6286" s="211"/>
      <c r="N6286" s="211"/>
      <c r="O6286" s="211"/>
      <c r="P6286" s="211"/>
    </row>
    <row r="6287" spans="1:16" x14ac:dyDescent="0.25">
      <c r="A6287" s="189" t="s">
        <v>12757</v>
      </c>
      <c r="B6287" s="189" t="s">
        <v>12774</v>
      </c>
      <c r="C6287" s="189" t="s">
        <v>358</v>
      </c>
      <c r="D6287" t="s">
        <v>301</v>
      </c>
      <c r="E6287" t="s">
        <v>307</v>
      </c>
      <c r="F6287" s="211" t="s">
        <v>150</v>
      </c>
      <c r="G6287" s="211"/>
      <c r="H6287" s="211"/>
      <c r="I6287" s="211"/>
      <c r="J6287" s="211"/>
      <c r="K6287" s="211"/>
      <c r="L6287" s="211"/>
      <c r="M6287" s="211"/>
      <c r="N6287" s="211"/>
      <c r="O6287" s="211"/>
      <c r="P6287" s="211"/>
    </row>
    <row r="6288" spans="1:16" x14ac:dyDescent="0.25">
      <c r="A6288" s="189" t="s">
        <v>12757</v>
      </c>
      <c r="B6288" s="189" t="s">
        <v>12775</v>
      </c>
      <c r="C6288" s="189" t="s">
        <v>358</v>
      </c>
      <c r="D6288" t="s">
        <v>301</v>
      </c>
      <c r="E6288" t="s">
        <v>307</v>
      </c>
      <c r="F6288" s="211" t="s">
        <v>150</v>
      </c>
      <c r="G6288" s="211"/>
      <c r="H6288" s="211"/>
      <c r="I6288" s="211"/>
      <c r="J6288" s="211"/>
      <c r="K6288" s="211"/>
      <c r="L6288" s="211"/>
      <c r="M6288" s="211"/>
      <c r="N6288" s="211"/>
      <c r="O6288" s="211"/>
      <c r="P6288" s="211"/>
    </row>
    <row r="6289" spans="1:16" x14ac:dyDescent="0.25">
      <c r="A6289" s="189" t="s">
        <v>12757</v>
      </c>
      <c r="B6289" s="189" t="s">
        <v>12776</v>
      </c>
      <c r="C6289" s="189" t="s">
        <v>358</v>
      </c>
      <c r="D6289" t="s">
        <v>301</v>
      </c>
      <c r="E6289" t="s">
        <v>307</v>
      </c>
      <c r="F6289" s="211" t="s">
        <v>150</v>
      </c>
      <c r="G6289" s="211"/>
      <c r="H6289" s="211"/>
      <c r="I6289" s="211"/>
      <c r="J6289" s="211"/>
      <c r="K6289" s="211"/>
      <c r="L6289" s="211"/>
      <c r="M6289" s="211"/>
      <c r="N6289" s="211"/>
      <c r="O6289" s="211"/>
      <c r="P6289" s="211"/>
    </row>
    <row r="6290" spans="1:16" x14ac:dyDescent="0.25">
      <c r="A6290" s="189" t="s">
        <v>12757</v>
      </c>
      <c r="B6290" s="189" t="s">
        <v>12777</v>
      </c>
      <c r="C6290" s="189" t="s">
        <v>358</v>
      </c>
      <c r="D6290" t="s">
        <v>301</v>
      </c>
      <c r="E6290" t="s">
        <v>307</v>
      </c>
      <c r="F6290" s="211" t="s">
        <v>150</v>
      </c>
      <c r="G6290" s="211"/>
      <c r="H6290" s="211"/>
      <c r="I6290" s="211"/>
      <c r="J6290" s="211"/>
      <c r="K6290" s="211"/>
      <c r="L6290" s="211"/>
      <c r="M6290" s="211"/>
      <c r="N6290" s="211"/>
      <c r="O6290" s="211"/>
      <c r="P6290" s="211"/>
    </row>
    <row r="6291" spans="1:16" x14ac:dyDescent="0.25">
      <c r="A6291" s="189" t="s">
        <v>12757</v>
      </c>
      <c r="B6291" s="189" t="s">
        <v>12778</v>
      </c>
      <c r="C6291" s="189" t="s">
        <v>358</v>
      </c>
      <c r="D6291" t="s">
        <v>301</v>
      </c>
      <c r="E6291" t="s">
        <v>307</v>
      </c>
      <c r="F6291" s="211" t="s">
        <v>150</v>
      </c>
      <c r="G6291" s="211"/>
      <c r="H6291" s="211"/>
      <c r="I6291" s="211"/>
      <c r="J6291" s="211"/>
      <c r="K6291" s="211"/>
      <c r="L6291" s="211"/>
      <c r="M6291" s="211"/>
      <c r="N6291" s="211"/>
      <c r="O6291" s="211"/>
      <c r="P6291" s="211"/>
    </row>
    <row r="6292" spans="1:16" x14ac:dyDescent="0.25">
      <c r="A6292" s="189" t="s">
        <v>12757</v>
      </c>
      <c r="B6292" s="189" t="s">
        <v>12779</v>
      </c>
      <c r="C6292" s="189" t="s">
        <v>358</v>
      </c>
      <c r="D6292" t="s">
        <v>301</v>
      </c>
      <c r="E6292" t="s">
        <v>307</v>
      </c>
      <c r="F6292" s="211" t="s">
        <v>150</v>
      </c>
      <c r="G6292" s="211"/>
      <c r="H6292" s="211"/>
      <c r="I6292" s="211"/>
      <c r="J6292" s="211"/>
      <c r="K6292" s="211"/>
      <c r="L6292" s="211"/>
      <c r="M6292" s="211"/>
      <c r="N6292" s="211"/>
      <c r="O6292" s="211"/>
      <c r="P6292" s="211"/>
    </row>
    <row r="6293" spans="1:16" x14ac:dyDescent="0.25">
      <c r="A6293" s="189" t="s">
        <v>12757</v>
      </c>
      <c r="B6293" s="189" t="s">
        <v>12780</v>
      </c>
      <c r="C6293" s="189" t="s">
        <v>358</v>
      </c>
      <c r="D6293" t="s">
        <v>301</v>
      </c>
      <c r="E6293" t="s">
        <v>307</v>
      </c>
      <c r="F6293" s="211" t="s">
        <v>150</v>
      </c>
      <c r="G6293" s="211"/>
      <c r="H6293" s="211"/>
      <c r="I6293" s="211"/>
      <c r="J6293" s="211"/>
      <c r="K6293" s="211"/>
      <c r="L6293" s="211"/>
      <c r="M6293" s="211"/>
      <c r="N6293" s="211"/>
      <c r="O6293" s="211"/>
      <c r="P6293" s="211"/>
    </row>
    <row r="6294" spans="1:16" x14ac:dyDescent="0.25">
      <c r="A6294" s="189" t="s">
        <v>12757</v>
      </c>
      <c r="B6294" s="189" t="s">
        <v>12781</v>
      </c>
      <c r="C6294" s="189" t="s">
        <v>358</v>
      </c>
      <c r="D6294" t="s">
        <v>301</v>
      </c>
      <c r="E6294" t="s">
        <v>307</v>
      </c>
      <c r="F6294" s="211" t="s">
        <v>150</v>
      </c>
      <c r="G6294" s="211"/>
      <c r="H6294" s="211"/>
      <c r="I6294" s="211"/>
      <c r="J6294" s="211"/>
      <c r="K6294" s="211"/>
      <c r="L6294" s="211"/>
      <c r="M6294" s="211"/>
      <c r="N6294" s="211"/>
      <c r="O6294" s="211"/>
      <c r="P6294" s="211"/>
    </row>
    <row r="6295" spans="1:16" x14ac:dyDescent="0.25">
      <c r="A6295" s="189" t="s">
        <v>12757</v>
      </c>
      <c r="B6295" s="189" t="s">
        <v>12782</v>
      </c>
      <c r="C6295" s="189" t="s">
        <v>358</v>
      </c>
      <c r="D6295" t="s">
        <v>294</v>
      </c>
      <c r="E6295" t="s">
        <v>298</v>
      </c>
      <c r="F6295" s="211" t="s">
        <v>150</v>
      </c>
      <c r="G6295" s="211"/>
      <c r="H6295" s="211"/>
      <c r="I6295" s="211"/>
      <c r="J6295" s="211"/>
      <c r="K6295" s="211"/>
      <c r="L6295" s="211"/>
      <c r="M6295" s="211"/>
      <c r="N6295" s="211"/>
      <c r="O6295" s="211"/>
      <c r="P6295" s="211"/>
    </row>
    <row r="6296" spans="1:16" x14ac:dyDescent="0.25">
      <c r="A6296" s="189" t="s">
        <v>12757</v>
      </c>
      <c r="B6296" s="189" t="s">
        <v>12783</v>
      </c>
      <c r="C6296" s="189" t="s">
        <v>358</v>
      </c>
      <c r="D6296" t="s">
        <v>328</v>
      </c>
      <c r="E6296" t="s">
        <v>329</v>
      </c>
      <c r="F6296" s="211" t="s">
        <v>150</v>
      </c>
      <c r="G6296" s="211"/>
      <c r="H6296" s="211"/>
      <c r="I6296" s="211"/>
      <c r="J6296" s="211"/>
      <c r="K6296" s="211"/>
      <c r="L6296" s="211"/>
      <c r="M6296" s="211"/>
      <c r="N6296" s="211"/>
      <c r="O6296" s="211"/>
      <c r="P6296" s="211"/>
    </row>
    <row r="6297" spans="1:16" x14ac:dyDescent="0.25">
      <c r="A6297" s="189" t="s">
        <v>12757</v>
      </c>
      <c r="B6297" s="189" t="s">
        <v>12784</v>
      </c>
      <c r="C6297" s="189" t="s">
        <v>358</v>
      </c>
      <c r="D6297" t="s">
        <v>328</v>
      </c>
      <c r="E6297" t="s">
        <v>329</v>
      </c>
      <c r="F6297" s="211" t="s">
        <v>150</v>
      </c>
      <c r="G6297" s="211"/>
      <c r="H6297" s="211"/>
      <c r="I6297" s="211"/>
      <c r="J6297" s="211"/>
      <c r="K6297" s="211"/>
      <c r="L6297" s="211"/>
      <c r="M6297" s="211"/>
      <c r="N6297" s="211"/>
      <c r="O6297" s="211"/>
      <c r="P6297" s="211"/>
    </row>
    <row r="6298" spans="1:16" x14ac:dyDescent="0.25">
      <c r="A6298" s="189" t="s">
        <v>12757</v>
      </c>
      <c r="B6298" s="189" t="s">
        <v>12785</v>
      </c>
      <c r="C6298" s="189" t="s">
        <v>358</v>
      </c>
      <c r="D6298" t="s">
        <v>301</v>
      </c>
      <c r="E6298" t="s">
        <v>344</v>
      </c>
      <c r="F6298" s="211" t="s">
        <v>150</v>
      </c>
      <c r="G6298" s="211"/>
      <c r="H6298" s="211"/>
      <c r="I6298" s="211"/>
      <c r="J6298" s="211"/>
      <c r="K6298" s="211"/>
      <c r="L6298" s="211"/>
      <c r="M6298" s="211"/>
      <c r="N6298" s="211"/>
      <c r="O6298" s="211"/>
      <c r="P6298" s="211"/>
    </row>
    <row r="6299" spans="1:16" x14ac:dyDescent="0.25">
      <c r="A6299" s="189" t="s">
        <v>12757</v>
      </c>
      <c r="B6299" s="189" t="s">
        <v>12786</v>
      </c>
      <c r="C6299" s="189" t="s">
        <v>358</v>
      </c>
      <c r="D6299" t="s">
        <v>328</v>
      </c>
      <c r="E6299" t="s">
        <v>329</v>
      </c>
      <c r="F6299" s="211" t="s">
        <v>150</v>
      </c>
      <c r="G6299" s="211"/>
      <c r="H6299" s="211"/>
      <c r="I6299" s="211"/>
      <c r="J6299" s="211"/>
      <c r="K6299" s="211"/>
      <c r="L6299" s="211"/>
      <c r="M6299" s="211"/>
      <c r="N6299" s="211"/>
      <c r="O6299" s="211"/>
      <c r="P6299" s="211"/>
    </row>
    <row r="6300" spans="1:16" x14ac:dyDescent="0.25">
      <c r="A6300" s="189" t="s">
        <v>12757</v>
      </c>
      <c r="B6300" s="189" t="s">
        <v>12787</v>
      </c>
      <c r="C6300" s="189" t="s">
        <v>358</v>
      </c>
      <c r="D6300" t="s">
        <v>301</v>
      </c>
      <c r="E6300" t="s">
        <v>307</v>
      </c>
      <c r="F6300" s="211" t="s">
        <v>150</v>
      </c>
      <c r="G6300" s="211"/>
      <c r="H6300" s="211"/>
      <c r="I6300" s="211"/>
      <c r="J6300" s="211"/>
      <c r="K6300" s="211"/>
      <c r="L6300" s="211"/>
      <c r="M6300" s="211"/>
      <c r="N6300" s="211"/>
      <c r="O6300" s="211"/>
      <c r="P6300" s="211"/>
    </row>
    <row r="6301" spans="1:16" x14ac:dyDescent="0.25">
      <c r="A6301" s="189" t="s">
        <v>12757</v>
      </c>
      <c r="B6301" s="189" t="s">
        <v>12788</v>
      </c>
      <c r="C6301" s="189" t="s">
        <v>358</v>
      </c>
      <c r="D6301" t="s">
        <v>292</v>
      </c>
      <c r="E6301" t="s">
        <v>293</v>
      </c>
      <c r="F6301" s="211" t="s">
        <v>150</v>
      </c>
      <c r="G6301" s="211"/>
      <c r="H6301" s="211"/>
      <c r="I6301" s="211"/>
      <c r="J6301" s="211"/>
      <c r="K6301" s="211"/>
      <c r="L6301" s="211"/>
      <c r="M6301" s="211"/>
      <c r="N6301" s="211"/>
      <c r="O6301" s="211"/>
      <c r="P6301" s="211"/>
    </row>
    <row r="6302" spans="1:16" x14ac:dyDescent="0.25">
      <c r="A6302" s="189" t="s">
        <v>12757</v>
      </c>
      <c r="B6302" s="189" t="s">
        <v>12789</v>
      </c>
      <c r="C6302" s="189" t="s">
        <v>358</v>
      </c>
      <c r="D6302" t="s">
        <v>292</v>
      </c>
      <c r="E6302" t="s">
        <v>293</v>
      </c>
      <c r="F6302" s="211" t="s">
        <v>150</v>
      </c>
      <c r="G6302" s="211"/>
      <c r="H6302" s="211"/>
      <c r="I6302" s="211"/>
      <c r="J6302" s="211"/>
      <c r="K6302" s="211"/>
      <c r="L6302" s="211"/>
      <c r="M6302" s="211"/>
      <c r="N6302" s="211"/>
      <c r="O6302" s="211"/>
      <c r="P6302" s="211"/>
    </row>
    <row r="6303" spans="1:16" x14ac:dyDescent="0.25">
      <c r="A6303" s="189" t="s">
        <v>12757</v>
      </c>
      <c r="B6303" s="189" t="s">
        <v>12790</v>
      </c>
      <c r="C6303" s="189" t="s">
        <v>358</v>
      </c>
      <c r="D6303" t="s">
        <v>301</v>
      </c>
      <c r="E6303" t="s">
        <v>344</v>
      </c>
      <c r="F6303" s="211" t="s">
        <v>150</v>
      </c>
      <c r="G6303" s="211"/>
      <c r="H6303" s="211"/>
      <c r="I6303" s="211"/>
      <c r="J6303" s="211"/>
      <c r="K6303" s="211"/>
      <c r="L6303" s="211"/>
      <c r="M6303" s="211"/>
      <c r="N6303" s="211"/>
      <c r="O6303" s="211"/>
      <c r="P6303" s="211"/>
    </row>
    <row r="6304" spans="1:16" x14ac:dyDescent="0.25">
      <c r="A6304" s="189" t="s">
        <v>12757</v>
      </c>
      <c r="B6304" s="189" t="s">
        <v>12791</v>
      </c>
      <c r="C6304" s="189" t="s">
        <v>358</v>
      </c>
      <c r="D6304" t="s">
        <v>328</v>
      </c>
      <c r="E6304" t="s">
        <v>329</v>
      </c>
      <c r="F6304" s="211" t="s">
        <v>150</v>
      </c>
      <c r="G6304" s="211"/>
      <c r="H6304" s="211"/>
      <c r="I6304" s="211"/>
      <c r="J6304" s="211"/>
      <c r="K6304" s="211"/>
      <c r="L6304" s="211"/>
      <c r="M6304" s="211"/>
      <c r="N6304" s="211"/>
      <c r="O6304" s="211"/>
      <c r="P6304" s="211"/>
    </row>
    <row r="6305" spans="1:16" x14ac:dyDescent="0.25">
      <c r="A6305" s="189" t="s">
        <v>12757</v>
      </c>
      <c r="B6305" s="189" t="s">
        <v>12792</v>
      </c>
      <c r="C6305" s="189" t="s">
        <v>358</v>
      </c>
      <c r="D6305" t="s">
        <v>322</v>
      </c>
      <c r="E6305" t="s">
        <v>323</v>
      </c>
      <c r="F6305" s="211" t="s">
        <v>150</v>
      </c>
      <c r="G6305" s="211"/>
      <c r="H6305" s="211"/>
      <c r="I6305" s="211"/>
      <c r="J6305" s="211"/>
      <c r="K6305" s="211"/>
      <c r="L6305" s="211"/>
      <c r="M6305" s="211"/>
      <c r="N6305" s="211"/>
      <c r="O6305" s="211"/>
      <c r="P6305" s="211"/>
    </row>
    <row r="6306" spans="1:16" x14ac:dyDescent="0.25">
      <c r="A6306" s="189" t="s">
        <v>12757</v>
      </c>
      <c r="B6306" s="189" t="s">
        <v>12793</v>
      </c>
      <c r="C6306" s="189" t="s">
        <v>358</v>
      </c>
      <c r="D6306" t="s">
        <v>328</v>
      </c>
      <c r="E6306" t="s">
        <v>329</v>
      </c>
      <c r="F6306" s="211" t="s">
        <v>150</v>
      </c>
      <c r="G6306" s="211"/>
      <c r="H6306" s="211"/>
      <c r="I6306" s="211"/>
      <c r="J6306" s="211"/>
      <c r="K6306" s="211"/>
      <c r="L6306" s="211"/>
      <c r="M6306" s="211"/>
      <c r="N6306" s="211"/>
      <c r="O6306" s="211"/>
      <c r="P6306" s="211"/>
    </row>
    <row r="6307" spans="1:16" x14ac:dyDescent="0.25">
      <c r="A6307" s="189" t="s">
        <v>12757</v>
      </c>
      <c r="B6307" s="189" t="s">
        <v>12794</v>
      </c>
      <c r="C6307" s="189" t="s">
        <v>358</v>
      </c>
      <c r="D6307" t="s">
        <v>301</v>
      </c>
      <c r="E6307" t="s">
        <v>344</v>
      </c>
      <c r="F6307" s="211" t="s">
        <v>150</v>
      </c>
      <c r="G6307" s="211"/>
      <c r="H6307" s="211"/>
      <c r="I6307" s="211"/>
      <c r="J6307" s="211"/>
      <c r="K6307" s="211"/>
      <c r="L6307" s="211"/>
      <c r="M6307" s="211"/>
      <c r="N6307" s="211"/>
      <c r="O6307" s="211"/>
      <c r="P6307" s="211"/>
    </row>
    <row r="6308" spans="1:16" x14ac:dyDescent="0.25">
      <c r="A6308" s="189" t="s">
        <v>12757</v>
      </c>
      <c r="B6308" s="189" t="s">
        <v>12795</v>
      </c>
      <c r="C6308" s="189" t="s">
        <v>358</v>
      </c>
      <c r="D6308" t="s">
        <v>328</v>
      </c>
      <c r="E6308" t="s">
        <v>349</v>
      </c>
      <c r="F6308" s="211" t="s">
        <v>150</v>
      </c>
      <c r="G6308" s="211"/>
      <c r="H6308" s="211"/>
      <c r="I6308" s="211"/>
      <c r="J6308" s="211"/>
      <c r="K6308" s="211"/>
      <c r="L6308" s="211"/>
      <c r="M6308" s="211"/>
      <c r="N6308" s="211"/>
      <c r="O6308" s="211"/>
      <c r="P6308" s="211"/>
    </row>
    <row r="6309" spans="1:16" x14ac:dyDescent="0.25">
      <c r="A6309" s="189" t="s">
        <v>12757</v>
      </c>
      <c r="B6309" s="189" t="s">
        <v>12796</v>
      </c>
      <c r="C6309" s="189" t="s">
        <v>358</v>
      </c>
      <c r="D6309" t="s">
        <v>328</v>
      </c>
      <c r="E6309" t="s">
        <v>349</v>
      </c>
      <c r="F6309" s="211" t="s">
        <v>150</v>
      </c>
      <c r="G6309" s="211"/>
      <c r="H6309" s="211"/>
      <c r="I6309" s="211"/>
      <c r="J6309" s="211"/>
      <c r="K6309" s="211"/>
      <c r="L6309" s="211"/>
      <c r="M6309" s="211"/>
      <c r="N6309" s="211"/>
      <c r="O6309" s="211"/>
      <c r="P6309" s="211"/>
    </row>
    <row r="6310" spans="1:16" x14ac:dyDescent="0.25">
      <c r="A6310" s="189" t="s">
        <v>12757</v>
      </c>
      <c r="B6310" s="189" t="s">
        <v>12797</v>
      </c>
      <c r="C6310" s="189" t="s">
        <v>358</v>
      </c>
      <c r="D6310" t="s">
        <v>328</v>
      </c>
      <c r="E6310" t="s">
        <v>349</v>
      </c>
      <c r="F6310" s="211" t="s">
        <v>150</v>
      </c>
      <c r="G6310" s="211"/>
      <c r="H6310" s="211"/>
      <c r="I6310" s="211"/>
      <c r="J6310" s="211"/>
      <c r="K6310" s="211"/>
      <c r="L6310" s="211"/>
      <c r="M6310" s="211"/>
      <c r="N6310" s="211"/>
      <c r="O6310" s="211"/>
      <c r="P6310" s="211"/>
    </row>
    <row r="6311" spans="1:16" x14ac:dyDescent="0.25">
      <c r="A6311" s="189" t="s">
        <v>12757</v>
      </c>
      <c r="B6311" s="189" t="s">
        <v>12798</v>
      </c>
      <c r="C6311" s="189" t="s">
        <v>358</v>
      </c>
      <c r="D6311" t="s">
        <v>328</v>
      </c>
      <c r="E6311" t="s">
        <v>349</v>
      </c>
      <c r="F6311" s="211" t="s">
        <v>150</v>
      </c>
      <c r="G6311" s="211"/>
      <c r="H6311" s="211"/>
      <c r="I6311" s="211"/>
      <c r="J6311" s="211"/>
      <c r="K6311" s="211"/>
      <c r="L6311" s="211"/>
      <c r="M6311" s="211"/>
      <c r="N6311" s="211"/>
      <c r="O6311" s="211"/>
      <c r="P6311" s="211"/>
    </row>
    <row r="6312" spans="1:16" x14ac:dyDescent="0.25">
      <c r="A6312" s="189" t="s">
        <v>12757</v>
      </c>
      <c r="B6312" s="189" t="s">
        <v>12799</v>
      </c>
      <c r="C6312" s="189" t="s">
        <v>358</v>
      </c>
      <c r="D6312" t="s">
        <v>301</v>
      </c>
      <c r="E6312" t="s">
        <v>307</v>
      </c>
      <c r="F6312" s="211" t="s">
        <v>150</v>
      </c>
      <c r="G6312" s="211"/>
      <c r="H6312" s="211"/>
      <c r="I6312" s="211"/>
      <c r="J6312" s="211"/>
      <c r="K6312" s="211"/>
      <c r="L6312" s="211"/>
      <c r="M6312" s="211"/>
      <c r="N6312" s="211"/>
      <c r="O6312" s="211"/>
      <c r="P6312" s="211"/>
    </row>
    <row r="6313" spans="1:16" x14ac:dyDescent="0.25">
      <c r="A6313" s="189" t="s">
        <v>12757</v>
      </c>
      <c r="B6313" s="189" t="s">
        <v>12800</v>
      </c>
      <c r="C6313" s="189" t="s">
        <v>358</v>
      </c>
      <c r="D6313" t="s">
        <v>328</v>
      </c>
      <c r="E6313" t="s">
        <v>329</v>
      </c>
      <c r="F6313" s="211" t="s">
        <v>150</v>
      </c>
      <c r="G6313" s="211"/>
      <c r="H6313" s="211"/>
      <c r="I6313" s="211"/>
      <c r="J6313" s="211"/>
      <c r="K6313" s="211"/>
      <c r="L6313" s="211"/>
      <c r="M6313" s="211"/>
      <c r="N6313" s="211"/>
      <c r="O6313" s="211"/>
      <c r="P6313" s="211"/>
    </row>
    <row r="6314" spans="1:16" x14ac:dyDescent="0.25">
      <c r="A6314" s="189" t="s">
        <v>12757</v>
      </c>
      <c r="B6314" s="189" t="s">
        <v>12801</v>
      </c>
      <c r="C6314" s="189" t="s">
        <v>358</v>
      </c>
      <c r="D6314" t="s">
        <v>330</v>
      </c>
      <c r="E6314" t="s">
        <v>561</v>
      </c>
      <c r="F6314" s="211" t="s">
        <v>150</v>
      </c>
      <c r="G6314" s="211"/>
      <c r="H6314" s="211"/>
      <c r="I6314" s="211"/>
      <c r="J6314" s="211"/>
      <c r="K6314" s="211"/>
      <c r="L6314" s="211"/>
      <c r="M6314" s="211"/>
      <c r="N6314" s="211"/>
      <c r="O6314" s="211"/>
      <c r="P6314" s="211"/>
    </row>
    <row r="6315" spans="1:16" x14ac:dyDescent="0.25">
      <c r="A6315" s="189" t="s">
        <v>12757</v>
      </c>
      <c r="B6315" s="189" t="s">
        <v>12802</v>
      </c>
      <c r="C6315" s="189" t="s">
        <v>358</v>
      </c>
      <c r="D6315" t="s">
        <v>328</v>
      </c>
      <c r="E6315" t="s">
        <v>329</v>
      </c>
      <c r="F6315" s="211" t="s">
        <v>150</v>
      </c>
      <c r="G6315" s="211"/>
      <c r="H6315" s="211"/>
      <c r="I6315" s="211"/>
      <c r="J6315" s="211"/>
      <c r="K6315" s="211"/>
      <c r="L6315" s="211"/>
      <c r="M6315" s="211"/>
      <c r="N6315" s="211"/>
      <c r="O6315" s="211"/>
      <c r="P6315" s="211"/>
    </row>
    <row r="6316" spans="1:16" x14ac:dyDescent="0.25">
      <c r="A6316" s="189" t="s">
        <v>12757</v>
      </c>
      <c r="B6316" s="189" t="s">
        <v>12803</v>
      </c>
      <c r="C6316" s="189" t="s">
        <v>358</v>
      </c>
      <c r="D6316" t="s">
        <v>301</v>
      </c>
      <c r="E6316" t="s">
        <v>307</v>
      </c>
      <c r="F6316" s="211" t="s">
        <v>150</v>
      </c>
      <c r="G6316" s="211"/>
      <c r="H6316" s="211"/>
      <c r="I6316" s="211"/>
      <c r="J6316" s="211"/>
      <c r="K6316" s="211"/>
      <c r="L6316" s="211"/>
      <c r="M6316" s="211"/>
      <c r="N6316" s="211"/>
      <c r="O6316" s="211"/>
      <c r="P6316" s="211"/>
    </row>
    <row r="6317" spans="1:16" x14ac:dyDescent="0.25">
      <c r="A6317" s="189" t="s">
        <v>12757</v>
      </c>
      <c r="B6317" s="189" t="s">
        <v>12804</v>
      </c>
      <c r="C6317" s="189" t="s">
        <v>358</v>
      </c>
      <c r="D6317" t="s">
        <v>328</v>
      </c>
      <c r="E6317" t="s">
        <v>349</v>
      </c>
      <c r="F6317" s="211" t="s">
        <v>150</v>
      </c>
      <c r="G6317" s="211"/>
      <c r="H6317" s="211"/>
      <c r="I6317" s="211"/>
      <c r="J6317" s="211"/>
      <c r="K6317" s="211"/>
      <c r="L6317" s="211"/>
      <c r="M6317" s="211"/>
      <c r="N6317" s="211"/>
      <c r="O6317" s="211"/>
      <c r="P6317" s="211"/>
    </row>
    <row r="6318" spans="1:16" x14ac:dyDescent="0.25">
      <c r="A6318" s="189" t="s">
        <v>12757</v>
      </c>
      <c r="B6318" s="189" t="s">
        <v>12805</v>
      </c>
      <c r="C6318" s="189" t="s">
        <v>358</v>
      </c>
      <c r="D6318" t="s">
        <v>296</v>
      </c>
      <c r="E6318" t="s">
        <v>297</v>
      </c>
      <c r="F6318" s="211" t="s">
        <v>150</v>
      </c>
      <c r="G6318" s="211"/>
      <c r="H6318" s="211"/>
      <c r="I6318" s="211"/>
      <c r="J6318" s="211"/>
      <c r="K6318" s="211"/>
      <c r="L6318" s="211"/>
      <c r="M6318" s="211"/>
      <c r="N6318" s="211"/>
      <c r="O6318" s="211"/>
      <c r="P6318" s="211"/>
    </row>
    <row r="6319" spans="1:16" x14ac:dyDescent="0.25">
      <c r="A6319" s="189" t="s">
        <v>12757</v>
      </c>
      <c r="B6319" s="189" t="s">
        <v>12806</v>
      </c>
      <c r="C6319" s="189" t="s">
        <v>358</v>
      </c>
      <c r="D6319" t="s">
        <v>301</v>
      </c>
      <c r="E6319" t="s">
        <v>344</v>
      </c>
      <c r="F6319" s="211" t="s">
        <v>150</v>
      </c>
      <c r="G6319" s="211"/>
      <c r="H6319" s="211"/>
      <c r="I6319" s="211"/>
      <c r="J6319" s="211"/>
      <c r="K6319" s="211"/>
      <c r="L6319" s="211"/>
      <c r="M6319" s="211"/>
      <c r="N6319" s="211"/>
      <c r="O6319" s="211"/>
      <c r="P6319" s="211"/>
    </row>
    <row r="6320" spans="1:16" x14ac:dyDescent="0.25">
      <c r="A6320" s="189" t="s">
        <v>12757</v>
      </c>
      <c r="B6320" s="189" t="s">
        <v>12807</v>
      </c>
      <c r="C6320" s="189" t="s">
        <v>358</v>
      </c>
      <c r="D6320" t="s">
        <v>295</v>
      </c>
      <c r="E6320" t="s">
        <v>306</v>
      </c>
      <c r="F6320" s="211" t="s">
        <v>150</v>
      </c>
      <c r="G6320" s="211"/>
      <c r="H6320" s="211"/>
      <c r="I6320" s="211"/>
      <c r="J6320" s="211"/>
      <c r="K6320" s="211"/>
      <c r="L6320" s="211"/>
      <c r="M6320" s="211"/>
      <c r="N6320" s="211"/>
      <c r="O6320" s="211"/>
      <c r="P6320" s="211"/>
    </row>
    <row r="6321" spans="1:16" x14ac:dyDescent="0.25">
      <c r="A6321" s="189" t="s">
        <v>12757</v>
      </c>
      <c r="B6321" s="189" t="s">
        <v>12808</v>
      </c>
      <c r="C6321" s="189" t="s">
        <v>358</v>
      </c>
      <c r="D6321" t="s">
        <v>295</v>
      </c>
      <c r="E6321" t="s">
        <v>306</v>
      </c>
      <c r="F6321" s="211" t="s">
        <v>150</v>
      </c>
      <c r="G6321" s="211"/>
      <c r="H6321" s="211"/>
      <c r="I6321" s="211"/>
      <c r="J6321" s="211"/>
      <c r="K6321" s="211"/>
      <c r="L6321" s="211"/>
      <c r="M6321" s="211"/>
      <c r="N6321" s="211"/>
      <c r="O6321" s="211"/>
      <c r="P6321" s="211"/>
    </row>
    <row r="6322" spans="1:16" x14ac:dyDescent="0.25">
      <c r="A6322" s="189" t="s">
        <v>12757</v>
      </c>
      <c r="B6322" s="189" t="s">
        <v>12809</v>
      </c>
      <c r="C6322" s="189" t="s">
        <v>358</v>
      </c>
      <c r="D6322" t="s">
        <v>295</v>
      </c>
      <c r="E6322" t="s">
        <v>306</v>
      </c>
      <c r="F6322" s="211" t="s">
        <v>150</v>
      </c>
      <c r="G6322" s="211"/>
      <c r="H6322" s="211"/>
      <c r="I6322" s="211"/>
      <c r="J6322" s="211"/>
      <c r="K6322" s="211"/>
      <c r="L6322" s="211"/>
      <c r="M6322" s="211"/>
      <c r="N6322" s="211"/>
      <c r="O6322" s="211"/>
      <c r="P6322" s="211"/>
    </row>
    <row r="6323" spans="1:16" x14ac:dyDescent="0.25">
      <c r="A6323" s="189" t="s">
        <v>12757</v>
      </c>
      <c r="B6323" s="189" t="s">
        <v>12810</v>
      </c>
      <c r="C6323" s="189" t="s">
        <v>358</v>
      </c>
      <c r="D6323" t="s">
        <v>330</v>
      </c>
      <c r="E6323" t="s">
        <v>561</v>
      </c>
      <c r="F6323" s="211" t="s">
        <v>150</v>
      </c>
      <c r="G6323" s="211"/>
      <c r="H6323" s="211"/>
      <c r="I6323" s="211"/>
      <c r="J6323" s="211"/>
      <c r="K6323" s="211"/>
      <c r="L6323" s="211"/>
      <c r="M6323" s="211"/>
      <c r="N6323" s="211"/>
      <c r="O6323" s="211"/>
      <c r="P6323" s="211"/>
    </row>
    <row r="6324" spans="1:16" x14ac:dyDescent="0.25">
      <c r="A6324" s="189" t="s">
        <v>12757</v>
      </c>
      <c r="B6324" s="189" t="s">
        <v>12811</v>
      </c>
      <c r="C6324" s="189" t="s">
        <v>358</v>
      </c>
      <c r="D6324" t="s">
        <v>294</v>
      </c>
      <c r="E6324" t="s">
        <v>351</v>
      </c>
      <c r="F6324" s="211" t="s">
        <v>150</v>
      </c>
      <c r="G6324" s="211"/>
      <c r="H6324" s="211"/>
      <c r="I6324" s="211"/>
      <c r="J6324" s="211"/>
      <c r="K6324" s="211"/>
      <c r="L6324" s="211"/>
      <c r="M6324" s="211"/>
      <c r="N6324" s="211"/>
      <c r="O6324" s="211"/>
      <c r="P6324" s="211"/>
    </row>
    <row r="6325" spans="1:16" x14ac:dyDescent="0.25">
      <c r="A6325" s="189" t="s">
        <v>12757</v>
      </c>
      <c r="B6325" s="189" t="s">
        <v>12812</v>
      </c>
      <c r="C6325" s="189" t="s">
        <v>358</v>
      </c>
      <c r="D6325" t="s">
        <v>330</v>
      </c>
      <c r="E6325" t="s">
        <v>561</v>
      </c>
      <c r="F6325" s="211" t="s">
        <v>150</v>
      </c>
      <c r="G6325" s="211"/>
      <c r="H6325" s="211"/>
      <c r="I6325" s="211"/>
      <c r="J6325" s="211"/>
      <c r="K6325" s="211"/>
      <c r="L6325" s="211"/>
      <c r="M6325" s="211"/>
      <c r="N6325" s="211"/>
      <c r="O6325" s="211"/>
      <c r="P6325" s="211"/>
    </row>
    <row r="6326" spans="1:16" x14ac:dyDescent="0.25">
      <c r="A6326" s="189" t="s">
        <v>12757</v>
      </c>
      <c r="B6326" s="189" t="s">
        <v>12813</v>
      </c>
      <c r="C6326" s="189" t="s">
        <v>358</v>
      </c>
      <c r="D6326" t="s">
        <v>295</v>
      </c>
      <c r="E6326" t="s">
        <v>306</v>
      </c>
      <c r="F6326" s="211" t="s">
        <v>150</v>
      </c>
      <c r="G6326" s="211"/>
      <c r="H6326" s="211"/>
      <c r="I6326" s="211"/>
      <c r="J6326" s="211"/>
      <c r="K6326" s="211"/>
      <c r="L6326" s="211"/>
      <c r="M6326" s="211"/>
      <c r="N6326" s="211"/>
      <c r="O6326" s="211"/>
      <c r="P6326" s="211"/>
    </row>
    <row r="6327" spans="1:16" x14ac:dyDescent="0.25">
      <c r="A6327" s="189" t="s">
        <v>12757</v>
      </c>
      <c r="B6327" s="189" t="s">
        <v>12814</v>
      </c>
      <c r="C6327" s="189" t="s">
        <v>358</v>
      </c>
      <c r="D6327" t="s">
        <v>337</v>
      </c>
      <c r="E6327" t="s">
        <v>338</v>
      </c>
      <c r="F6327" s="211" t="s">
        <v>360</v>
      </c>
      <c r="G6327" s="211"/>
      <c r="H6327" s="211"/>
      <c r="I6327" s="211"/>
      <c r="J6327" s="211"/>
      <c r="K6327" s="211"/>
      <c r="L6327" s="211"/>
      <c r="M6327" s="211"/>
      <c r="N6327" s="211"/>
      <c r="O6327" s="211"/>
      <c r="P6327" s="211"/>
    </row>
    <row r="6328" spans="1:16" x14ac:dyDescent="0.25">
      <c r="A6328" s="189" t="s">
        <v>12757</v>
      </c>
      <c r="B6328" s="189" t="s">
        <v>12815</v>
      </c>
      <c r="C6328" s="189" t="s">
        <v>358</v>
      </c>
      <c r="D6328" t="s">
        <v>326</v>
      </c>
      <c r="E6328" t="s">
        <v>327</v>
      </c>
      <c r="F6328" s="211" t="s">
        <v>360</v>
      </c>
      <c r="G6328" s="211"/>
      <c r="H6328" s="211"/>
      <c r="I6328" s="211"/>
      <c r="J6328" s="211"/>
      <c r="K6328" s="211"/>
      <c r="L6328" s="211"/>
      <c r="M6328" s="211"/>
      <c r="N6328" s="211"/>
      <c r="O6328" s="211"/>
      <c r="P6328" s="211"/>
    </row>
    <row r="6329" spans="1:16" x14ac:dyDescent="0.25">
      <c r="A6329" s="189" t="s">
        <v>12757</v>
      </c>
      <c r="B6329" s="189" t="s">
        <v>12816</v>
      </c>
      <c r="C6329" s="189" t="s">
        <v>358</v>
      </c>
      <c r="D6329" t="s">
        <v>337</v>
      </c>
      <c r="E6329" t="s">
        <v>338</v>
      </c>
      <c r="F6329" s="211" t="s">
        <v>360</v>
      </c>
      <c r="G6329" s="211"/>
      <c r="H6329" s="211"/>
      <c r="I6329" s="211"/>
      <c r="J6329" s="211"/>
      <c r="K6329" s="211"/>
      <c r="L6329" s="211"/>
      <c r="M6329" s="211"/>
      <c r="N6329" s="211"/>
      <c r="O6329" s="211"/>
      <c r="P6329" s="211"/>
    </row>
    <row r="6330" spans="1:16" x14ac:dyDescent="0.25">
      <c r="A6330" s="189" t="s">
        <v>12757</v>
      </c>
      <c r="B6330" s="189" t="s">
        <v>12817</v>
      </c>
      <c r="C6330" s="189" t="s">
        <v>358</v>
      </c>
      <c r="D6330" t="s">
        <v>295</v>
      </c>
      <c r="E6330" t="s">
        <v>532</v>
      </c>
      <c r="F6330" s="211" t="s">
        <v>150</v>
      </c>
      <c r="G6330" s="211"/>
      <c r="H6330" s="211"/>
      <c r="I6330" s="211"/>
      <c r="J6330" s="211"/>
      <c r="K6330" s="211"/>
      <c r="L6330" s="211"/>
      <c r="M6330" s="211"/>
      <c r="N6330" s="211"/>
      <c r="O6330" s="211"/>
      <c r="P6330" s="211"/>
    </row>
    <row r="6331" spans="1:16" x14ac:dyDescent="0.25">
      <c r="A6331" s="189" t="s">
        <v>12757</v>
      </c>
      <c r="B6331" s="189" t="s">
        <v>12818</v>
      </c>
      <c r="C6331" s="189" t="s">
        <v>358</v>
      </c>
      <c r="D6331" t="s">
        <v>296</v>
      </c>
      <c r="E6331" t="s">
        <v>297</v>
      </c>
      <c r="F6331" s="211" t="s">
        <v>150</v>
      </c>
      <c r="G6331" s="211"/>
      <c r="H6331" s="211"/>
      <c r="I6331" s="211"/>
      <c r="J6331" s="211"/>
      <c r="K6331" s="211"/>
      <c r="L6331" s="211"/>
      <c r="M6331" s="211"/>
      <c r="N6331" s="211"/>
      <c r="O6331" s="211"/>
      <c r="P6331" s="211"/>
    </row>
    <row r="6332" spans="1:16" x14ac:dyDescent="0.25">
      <c r="A6332" s="189" t="s">
        <v>12757</v>
      </c>
      <c r="B6332" s="189" t="s">
        <v>12819</v>
      </c>
      <c r="C6332" s="189" t="s">
        <v>358</v>
      </c>
      <c r="D6332" t="s">
        <v>330</v>
      </c>
      <c r="E6332" t="s">
        <v>561</v>
      </c>
      <c r="F6332" s="211" t="s">
        <v>360</v>
      </c>
      <c r="G6332" s="211"/>
      <c r="H6332" s="211"/>
      <c r="I6332" s="211"/>
      <c r="J6332" s="211"/>
      <c r="K6332" s="211"/>
      <c r="L6332" s="211"/>
      <c r="M6332" s="211"/>
      <c r="N6332" s="211"/>
      <c r="O6332" s="211"/>
      <c r="P6332" s="211"/>
    </row>
    <row r="6333" spans="1:16" x14ac:dyDescent="0.25">
      <c r="A6333" s="189" t="s">
        <v>12757</v>
      </c>
      <c r="B6333" s="189" t="s">
        <v>12820</v>
      </c>
      <c r="C6333" s="189" t="s">
        <v>358</v>
      </c>
      <c r="D6333" t="s">
        <v>330</v>
      </c>
      <c r="E6333" t="s">
        <v>331</v>
      </c>
      <c r="F6333" s="211" t="s">
        <v>150</v>
      </c>
      <c r="G6333" s="211"/>
      <c r="H6333" s="211"/>
      <c r="I6333" s="211"/>
      <c r="J6333" s="211"/>
      <c r="K6333" s="211"/>
      <c r="L6333" s="211"/>
      <c r="M6333" s="211"/>
      <c r="N6333" s="211"/>
      <c r="O6333" s="211"/>
      <c r="P6333" s="211"/>
    </row>
    <row r="6334" spans="1:16" x14ac:dyDescent="0.25">
      <c r="A6334" s="189" t="s">
        <v>12757</v>
      </c>
      <c r="B6334" s="189" t="s">
        <v>12821</v>
      </c>
      <c r="C6334" s="189" t="s">
        <v>358</v>
      </c>
      <c r="D6334" t="s">
        <v>330</v>
      </c>
      <c r="E6334" t="s">
        <v>331</v>
      </c>
      <c r="F6334" s="211" t="s">
        <v>150</v>
      </c>
      <c r="G6334" s="211"/>
      <c r="H6334" s="211"/>
      <c r="I6334" s="211"/>
      <c r="J6334" s="211"/>
      <c r="K6334" s="211"/>
      <c r="L6334" s="211"/>
      <c r="M6334" s="211"/>
      <c r="N6334" s="211"/>
      <c r="O6334" s="211"/>
      <c r="P6334" s="211"/>
    </row>
    <row r="6335" spans="1:16" x14ac:dyDescent="0.25">
      <c r="A6335" s="189" t="s">
        <v>12757</v>
      </c>
      <c r="B6335" s="189" t="s">
        <v>12822</v>
      </c>
      <c r="C6335" s="189" t="s">
        <v>358</v>
      </c>
      <c r="D6335" t="s">
        <v>295</v>
      </c>
      <c r="E6335" t="s">
        <v>532</v>
      </c>
      <c r="F6335" s="211" t="s">
        <v>150</v>
      </c>
      <c r="G6335" s="211"/>
      <c r="H6335" s="211"/>
      <c r="I6335" s="211"/>
      <c r="J6335" s="211"/>
      <c r="K6335" s="211"/>
      <c r="L6335" s="211"/>
      <c r="M6335" s="211"/>
      <c r="N6335" s="211"/>
      <c r="O6335" s="211"/>
      <c r="P6335" s="211"/>
    </row>
    <row r="6336" spans="1:16" x14ac:dyDescent="0.25">
      <c r="A6336" s="189" t="s">
        <v>12757</v>
      </c>
      <c r="B6336" s="189" t="s">
        <v>12823</v>
      </c>
      <c r="C6336" s="189" t="s">
        <v>358</v>
      </c>
      <c r="D6336" t="s">
        <v>301</v>
      </c>
      <c r="E6336" t="s">
        <v>344</v>
      </c>
      <c r="F6336" s="211" t="s">
        <v>150</v>
      </c>
      <c r="G6336" s="211"/>
      <c r="H6336" s="211"/>
      <c r="I6336" s="211"/>
      <c r="J6336" s="211"/>
      <c r="K6336" s="211"/>
      <c r="L6336" s="211"/>
      <c r="M6336" s="211"/>
      <c r="N6336" s="211"/>
      <c r="O6336" s="211"/>
      <c r="P6336" s="211"/>
    </row>
    <row r="6337" spans="1:16" x14ac:dyDescent="0.25">
      <c r="A6337" s="189" t="s">
        <v>12757</v>
      </c>
      <c r="B6337" s="189" t="s">
        <v>12824</v>
      </c>
      <c r="C6337" s="189" t="s">
        <v>358</v>
      </c>
      <c r="D6337" t="s">
        <v>330</v>
      </c>
      <c r="E6337" t="s">
        <v>331</v>
      </c>
      <c r="F6337" s="211" t="s">
        <v>150</v>
      </c>
      <c r="G6337" s="211"/>
      <c r="H6337" s="211"/>
      <c r="I6337" s="211"/>
      <c r="J6337" s="211"/>
      <c r="K6337" s="211"/>
      <c r="L6337" s="211"/>
      <c r="M6337" s="211"/>
      <c r="N6337" s="211"/>
      <c r="O6337" s="211"/>
      <c r="P6337" s="211"/>
    </row>
    <row r="6338" spans="1:16" x14ac:dyDescent="0.25">
      <c r="A6338" s="189" t="s">
        <v>12757</v>
      </c>
      <c r="B6338" s="189" t="s">
        <v>12825</v>
      </c>
      <c r="C6338" s="189" t="s">
        <v>358</v>
      </c>
      <c r="D6338" t="s">
        <v>296</v>
      </c>
      <c r="E6338" t="s">
        <v>336</v>
      </c>
      <c r="F6338" s="211" t="s">
        <v>150</v>
      </c>
      <c r="G6338" s="211"/>
      <c r="H6338" s="211"/>
      <c r="I6338" s="211"/>
      <c r="J6338" s="211"/>
      <c r="K6338" s="211"/>
      <c r="L6338" s="211"/>
      <c r="M6338" s="211"/>
      <c r="N6338" s="211"/>
      <c r="O6338" s="211"/>
      <c r="P6338" s="211"/>
    </row>
    <row r="6339" spans="1:16" x14ac:dyDescent="0.25">
      <c r="A6339" s="189" t="s">
        <v>12757</v>
      </c>
      <c r="B6339" s="189" t="s">
        <v>12826</v>
      </c>
      <c r="C6339" s="189" t="s">
        <v>358</v>
      </c>
      <c r="D6339" t="s">
        <v>292</v>
      </c>
      <c r="E6339" t="s">
        <v>293</v>
      </c>
      <c r="F6339" s="211" t="s">
        <v>150</v>
      </c>
      <c r="G6339" s="211"/>
      <c r="H6339" s="211"/>
      <c r="I6339" s="211"/>
      <c r="J6339" s="211"/>
      <c r="K6339" s="211"/>
      <c r="L6339" s="211"/>
      <c r="M6339" s="211"/>
      <c r="N6339" s="211"/>
      <c r="O6339" s="211"/>
      <c r="P6339" s="211"/>
    </row>
    <row r="6340" spans="1:16" x14ac:dyDescent="0.25">
      <c r="A6340" s="189" t="s">
        <v>12757</v>
      </c>
      <c r="B6340" s="189" t="s">
        <v>12827</v>
      </c>
      <c r="C6340" s="189" t="s">
        <v>358</v>
      </c>
      <c r="D6340" t="s">
        <v>295</v>
      </c>
      <c r="E6340" t="s">
        <v>532</v>
      </c>
      <c r="F6340" s="211" t="s">
        <v>360</v>
      </c>
      <c r="G6340" s="211"/>
      <c r="H6340" s="211"/>
      <c r="I6340" s="211"/>
      <c r="J6340" s="211"/>
      <c r="K6340" s="211"/>
      <c r="L6340" s="211"/>
      <c r="M6340" s="211"/>
      <c r="N6340" s="211"/>
      <c r="O6340" s="211"/>
      <c r="P6340" s="211"/>
    </row>
    <row r="6341" spans="1:16" x14ac:dyDescent="0.25">
      <c r="A6341" s="189" t="s">
        <v>12757</v>
      </c>
      <c r="B6341" s="189" t="s">
        <v>12828</v>
      </c>
      <c r="C6341" s="189" t="s">
        <v>358</v>
      </c>
      <c r="D6341" t="s">
        <v>296</v>
      </c>
      <c r="E6341" t="s">
        <v>297</v>
      </c>
      <c r="F6341" s="211" t="s">
        <v>360</v>
      </c>
      <c r="G6341" s="211"/>
      <c r="H6341" s="211"/>
      <c r="I6341" s="211"/>
      <c r="J6341" s="211"/>
      <c r="K6341" s="211"/>
      <c r="L6341" s="211"/>
      <c r="M6341" s="211"/>
      <c r="N6341" s="211"/>
      <c r="O6341" s="211"/>
      <c r="P6341" s="211"/>
    </row>
    <row r="6342" spans="1:16" x14ac:dyDescent="0.25">
      <c r="A6342" s="189" t="s">
        <v>12757</v>
      </c>
      <c r="B6342" s="189" t="s">
        <v>12829</v>
      </c>
      <c r="C6342" s="189" t="s">
        <v>358</v>
      </c>
      <c r="D6342" t="s">
        <v>296</v>
      </c>
      <c r="E6342" t="s">
        <v>336</v>
      </c>
      <c r="F6342" s="211" t="s">
        <v>150</v>
      </c>
      <c r="G6342" s="211"/>
      <c r="H6342" s="211"/>
      <c r="I6342" s="211"/>
      <c r="J6342" s="211"/>
      <c r="K6342" s="211"/>
      <c r="L6342" s="211"/>
      <c r="M6342" s="211"/>
      <c r="N6342" s="211"/>
      <c r="O6342" s="211"/>
      <c r="P6342" s="211"/>
    </row>
    <row r="6343" spans="1:16" x14ac:dyDescent="0.25">
      <c r="A6343" s="189" t="s">
        <v>12757</v>
      </c>
      <c r="B6343" s="189" t="s">
        <v>12830</v>
      </c>
      <c r="C6343" s="189" t="s">
        <v>358</v>
      </c>
      <c r="D6343" t="s">
        <v>296</v>
      </c>
      <c r="E6343" t="s">
        <v>297</v>
      </c>
      <c r="F6343" s="211" t="s">
        <v>150</v>
      </c>
      <c r="G6343" s="211"/>
      <c r="H6343" s="211"/>
      <c r="I6343" s="211"/>
      <c r="J6343" s="211"/>
      <c r="K6343" s="211"/>
      <c r="L6343" s="211"/>
      <c r="M6343" s="211"/>
      <c r="N6343" s="211"/>
      <c r="O6343" s="211"/>
      <c r="P6343" s="211"/>
    </row>
    <row r="6344" spans="1:16" x14ac:dyDescent="0.25">
      <c r="A6344" s="189" t="s">
        <v>12757</v>
      </c>
      <c r="B6344" s="189" t="s">
        <v>12831</v>
      </c>
      <c r="C6344" s="189" t="s">
        <v>358</v>
      </c>
      <c r="D6344" t="s">
        <v>328</v>
      </c>
      <c r="E6344" t="s">
        <v>349</v>
      </c>
      <c r="F6344" s="211" t="s">
        <v>360</v>
      </c>
      <c r="G6344" s="211"/>
      <c r="H6344" s="211"/>
      <c r="I6344" s="211"/>
      <c r="J6344" s="211"/>
      <c r="K6344" s="211"/>
      <c r="L6344" s="211"/>
      <c r="M6344" s="211"/>
      <c r="N6344" s="211"/>
      <c r="O6344" s="211"/>
      <c r="P6344" s="211"/>
    </row>
    <row r="6345" spans="1:16" x14ac:dyDescent="0.25">
      <c r="A6345" s="189" t="s">
        <v>12757</v>
      </c>
      <c r="B6345" s="189" t="s">
        <v>12832</v>
      </c>
      <c r="C6345" s="189" t="s">
        <v>358</v>
      </c>
      <c r="D6345" t="s">
        <v>296</v>
      </c>
      <c r="E6345" t="s">
        <v>297</v>
      </c>
      <c r="F6345" s="211" t="s">
        <v>360</v>
      </c>
      <c r="G6345" s="211"/>
      <c r="H6345" s="211"/>
      <c r="I6345" s="211"/>
      <c r="J6345" s="211"/>
      <c r="K6345" s="211"/>
      <c r="L6345" s="211"/>
      <c r="M6345" s="211"/>
      <c r="N6345" s="211"/>
      <c r="O6345" s="211"/>
      <c r="P6345" s="211"/>
    </row>
    <row r="6346" spans="1:16" x14ac:dyDescent="0.25">
      <c r="A6346" s="189" t="s">
        <v>12757</v>
      </c>
      <c r="B6346" s="189" t="s">
        <v>12833</v>
      </c>
      <c r="C6346" s="189" t="s">
        <v>358</v>
      </c>
      <c r="D6346" t="s">
        <v>326</v>
      </c>
      <c r="E6346" t="s">
        <v>327</v>
      </c>
      <c r="F6346" s="211" t="s">
        <v>360</v>
      </c>
      <c r="G6346" s="211"/>
      <c r="H6346" s="211"/>
      <c r="I6346" s="211"/>
      <c r="J6346" s="211"/>
      <c r="K6346" s="211"/>
      <c r="L6346" s="211"/>
      <c r="M6346" s="211"/>
      <c r="N6346" s="211"/>
      <c r="O6346" s="211"/>
      <c r="P6346" s="211"/>
    </row>
    <row r="6347" spans="1:16" x14ac:dyDescent="0.25">
      <c r="A6347" s="189" t="s">
        <v>12757</v>
      </c>
      <c r="B6347" s="189" t="s">
        <v>12834</v>
      </c>
      <c r="C6347" s="189" t="s">
        <v>358</v>
      </c>
      <c r="D6347" t="s">
        <v>3781</v>
      </c>
      <c r="E6347" t="s">
        <v>3786</v>
      </c>
      <c r="F6347" s="211" t="s">
        <v>360</v>
      </c>
      <c r="G6347" s="211"/>
      <c r="H6347" s="211"/>
      <c r="I6347" s="211"/>
      <c r="J6347" s="211"/>
      <c r="K6347" s="211"/>
      <c r="L6347" s="211"/>
      <c r="M6347" s="211"/>
      <c r="N6347" s="211"/>
      <c r="O6347" s="211"/>
      <c r="P6347" s="211"/>
    </row>
    <row r="6348" spans="1:16" x14ac:dyDescent="0.25">
      <c r="A6348" s="189" t="s">
        <v>12757</v>
      </c>
      <c r="B6348" s="189" t="s">
        <v>12835</v>
      </c>
      <c r="C6348" s="189" t="s">
        <v>358</v>
      </c>
      <c r="D6348" t="s">
        <v>295</v>
      </c>
      <c r="E6348" t="s">
        <v>532</v>
      </c>
      <c r="F6348" s="211" t="s">
        <v>150</v>
      </c>
      <c r="G6348" s="211"/>
      <c r="H6348" s="211"/>
      <c r="I6348" s="211"/>
      <c r="J6348" s="211"/>
      <c r="K6348" s="211"/>
      <c r="L6348" s="211"/>
      <c r="M6348" s="211"/>
      <c r="N6348" s="211"/>
      <c r="O6348" s="211"/>
      <c r="P6348" s="211"/>
    </row>
    <row r="6349" spans="1:16" x14ac:dyDescent="0.25">
      <c r="A6349" s="189" t="s">
        <v>12757</v>
      </c>
      <c r="B6349" s="189" t="s">
        <v>12836</v>
      </c>
      <c r="C6349" s="189" t="s">
        <v>358</v>
      </c>
      <c r="D6349" t="s">
        <v>296</v>
      </c>
      <c r="E6349" t="s">
        <v>336</v>
      </c>
      <c r="F6349" s="211" t="s">
        <v>150</v>
      </c>
      <c r="G6349" s="211"/>
      <c r="H6349" s="211"/>
      <c r="I6349" s="211"/>
      <c r="J6349" s="211"/>
      <c r="K6349" s="211"/>
      <c r="L6349" s="211"/>
      <c r="M6349" s="211"/>
      <c r="N6349" s="211"/>
      <c r="O6349" s="211"/>
      <c r="P6349" s="211"/>
    </row>
    <row r="6350" spans="1:16" x14ac:dyDescent="0.25">
      <c r="A6350" s="189" t="s">
        <v>12757</v>
      </c>
      <c r="B6350" s="189" t="s">
        <v>12837</v>
      </c>
      <c r="C6350" s="189" t="s">
        <v>358</v>
      </c>
      <c r="D6350" t="s">
        <v>296</v>
      </c>
      <c r="E6350" t="s">
        <v>297</v>
      </c>
      <c r="F6350" s="211" t="s">
        <v>360</v>
      </c>
      <c r="G6350" s="211"/>
      <c r="H6350" s="211"/>
      <c r="I6350" s="211"/>
      <c r="J6350" s="211"/>
      <c r="K6350" s="211"/>
      <c r="L6350" s="211"/>
      <c r="M6350" s="211"/>
      <c r="N6350" s="211"/>
      <c r="O6350" s="211"/>
      <c r="P6350" s="211"/>
    </row>
    <row r="6351" spans="1:16" x14ac:dyDescent="0.25">
      <c r="A6351" s="189" t="s">
        <v>12757</v>
      </c>
      <c r="B6351" s="189" t="s">
        <v>12838</v>
      </c>
      <c r="C6351" s="189" t="s">
        <v>358</v>
      </c>
      <c r="D6351" t="s">
        <v>295</v>
      </c>
      <c r="E6351" t="s">
        <v>532</v>
      </c>
      <c r="F6351" s="211" t="s">
        <v>150</v>
      </c>
      <c r="G6351" s="211"/>
      <c r="H6351" s="211"/>
      <c r="I6351" s="211"/>
      <c r="J6351" s="211"/>
      <c r="K6351" s="211"/>
      <c r="L6351" s="211"/>
      <c r="M6351" s="211"/>
      <c r="N6351" s="211"/>
      <c r="O6351" s="211"/>
      <c r="P6351" s="211"/>
    </row>
    <row r="6352" spans="1:16" x14ac:dyDescent="0.25">
      <c r="A6352" s="189" t="s">
        <v>12757</v>
      </c>
      <c r="B6352" s="189" t="s">
        <v>12839</v>
      </c>
      <c r="C6352" s="189" t="s">
        <v>358</v>
      </c>
      <c r="D6352" t="s">
        <v>292</v>
      </c>
      <c r="E6352" t="s">
        <v>293</v>
      </c>
      <c r="F6352" s="211" t="s">
        <v>150</v>
      </c>
      <c r="G6352" s="211"/>
      <c r="H6352" s="211"/>
      <c r="I6352" s="211"/>
      <c r="J6352" s="211"/>
      <c r="K6352" s="211"/>
      <c r="L6352" s="211"/>
      <c r="M6352" s="211"/>
      <c r="N6352" s="211"/>
      <c r="O6352" s="211"/>
      <c r="P6352" s="211"/>
    </row>
    <row r="6353" spans="1:16" x14ac:dyDescent="0.25">
      <c r="A6353" s="189" t="s">
        <v>12757</v>
      </c>
      <c r="B6353" s="189" t="s">
        <v>12840</v>
      </c>
      <c r="C6353" s="189" t="s">
        <v>358</v>
      </c>
      <c r="D6353" t="s">
        <v>330</v>
      </c>
      <c r="E6353" t="s">
        <v>331</v>
      </c>
      <c r="F6353" s="211" t="s">
        <v>150</v>
      </c>
      <c r="G6353" s="211"/>
      <c r="H6353" s="211"/>
      <c r="I6353" s="211"/>
      <c r="J6353" s="211"/>
      <c r="K6353" s="211"/>
      <c r="L6353" s="211"/>
      <c r="M6353" s="211"/>
      <c r="N6353" s="211"/>
      <c r="O6353" s="211"/>
      <c r="P6353" s="211"/>
    </row>
    <row r="6354" spans="1:16" x14ac:dyDescent="0.25">
      <c r="A6354" s="189" t="s">
        <v>12757</v>
      </c>
      <c r="B6354" s="189" t="s">
        <v>12841</v>
      </c>
      <c r="C6354" s="189" t="s">
        <v>358</v>
      </c>
      <c r="D6354" t="s">
        <v>326</v>
      </c>
      <c r="E6354" t="s">
        <v>327</v>
      </c>
      <c r="F6354" s="211" t="s">
        <v>150</v>
      </c>
      <c r="G6354" s="211"/>
      <c r="H6354" s="211"/>
      <c r="I6354" s="211"/>
      <c r="J6354" s="211"/>
      <c r="K6354" s="211"/>
      <c r="L6354" s="211"/>
      <c r="M6354" s="211"/>
      <c r="N6354" s="211"/>
      <c r="O6354" s="211"/>
      <c r="P6354" s="211"/>
    </row>
    <row r="6355" spans="1:16" x14ac:dyDescent="0.25">
      <c r="A6355" s="189" t="s">
        <v>12757</v>
      </c>
      <c r="B6355" s="189" t="s">
        <v>12842</v>
      </c>
      <c r="C6355" s="189" t="s">
        <v>358</v>
      </c>
      <c r="D6355" t="s">
        <v>337</v>
      </c>
      <c r="E6355" t="s">
        <v>338</v>
      </c>
      <c r="F6355" s="211" t="s">
        <v>360</v>
      </c>
      <c r="G6355" s="211"/>
      <c r="H6355" s="211"/>
      <c r="I6355" s="211"/>
      <c r="J6355" s="211"/>
      <c r="K6355" s="211"/>
      <c r="L6355" s="211"/>
      <c r="M6355" s="211"/>
      <c r="N6355" s="211"/>
      <c r="O6355" s="211"/>
      <c r="P6355" s="211"/>
    </row>
    <row r="6356" spans="1:16" x14ac:dyDescent="0.25">
      <c r="A6356" s="189" t="s">
        <v>12757</v>
      </c>
      <c r="B6356" s="189" t="s">
        <v>12843</v>
      </c>
      <c r="C6356" s="189" t="s">
        <v>358</v>
      </c>
      <c r="D6356" t="s">
        <v>330</v>
      </c>
      <c r="E6356" t="s">
        <v>331</v>
      </c>
      <c r="F6356" s="211" t="s">
        <v>150</v>
      </c>
      <c r="G6356" s="211"/>
      <c r="H6356" s="211"/>
      <c r="I6356" s="211"/>
      <c r="J6356" s="211"/>
      <c r="K6356" s="211"/>
      <c r="L6356" s="211"/>
      <c r="M6356" s="211"/>
      <c r="N6356" s="211"/>
      <c r="O6356" s="211"/>
      <c r="P6356" s="211"/>
    </row>
    <row r="6357" spans="1:16" x14ac:dyDescent="0.25">
      <c r="A6357" s="189" t="s">
        <v>12757</v>
      </c>
      <c r="B6357" s="189" t="s">
        <v>12844</v>
      </c>
      <c r="C6357" s="189" t="s">
        <v>358</v>
      </c>
      <c r="D6357" t="s">
        <v>295</v>
      </c>
      <c r="E6357" t="s">
        <v>532</v>
      </c>
      <c r="F6357" s="211" t="s">
        <v>150</v>
      </c>
      <c r="G6357" s="211"/>
      <c r="H6357" s="211"/>
      <c r="I6357" s="211"/>
      <c r="J6357" s="211"/>
      <c r="K6357" s="211"/>
      <c r="L6357" s="211"/>
      <c r="M6357" s="211"/>
      <c r="N6357" s="211"/>
      <c r="O6357" s="211"/>
      <c r="P6357" s="211"/>
    </row>
    <row r="6358" spans="1:16" x14ac:dyDescent="0.25">
      <c r="A6358" s="189" t="s">
        <v>12757</v>
      </c>
      <c r="B6358" s="189" t="s">
        <v>12845</v>
      </c>
      <c r="C6358" s="189" t="s">
        <v>358</v>
      </c>
      <c r="D6358" t="s">
        <v>330</v>
      </c>
      <c r="E6358" t="s">
        <v>331</v>
      </c>
      <c r="F6358" s="211" t="s">
        <v>150</v>
      </c>
      <c r="G6358" s="211"/>
      <c r="H6358" s="211"/>
      <c r="I6358" s="211"/>
      <c r="J6358" s="211"/>
      <c r="K6358" s="211"/>
      <c r="L6358" s="211"/>
      <c r="M6358" s="211"/>
      <c r="N6358" s="211"/>
      <c r="O6358" s="211"/>
      <c r="P6358" s="211"/>
    </row>
    <row r="6359" spans="1:16" x14ac:dyDescent="0.25">
      <c r="A6359" s="189" t="s">
        <v>12757</v>
      </c>
      <c r="B6359" s="189" t="s">
        <v>12846</v>
      </c>
      <c r="C6359" s="189" t="s">
        <v>358</v>
      </c>
      <c r="D6359" t="s">
        <v>292</v>
      </c>
      <c r="E6359" t="s">
        <v>293</v>
      </c>
      <c r="F6359" s="211" t="s">
        <v>150</v>
      </c>
      <c r="G6359" s="211"/>
      <c r="H6359" s="211"/>
      <c r="I6359" s="211"/>
      <c r="J6359" s="211"/>
      <c r="K6359" s="211"/>
      <c r="L6359" s="211"/>
      <c r="M6359" s="211"/>
      <c r="N6359" s="211"/>
      <c r="O6359" s="211"/>
      <c r="P6359" s="211"/>
    </row>
    <row r="6360" spans="1:16" x14ac:dyDescent="0.25">
      <c r="A6360" s="189" t="s">
        <v>12757</v>
      </c>
      <c r="B6360" s="189" t="s">
        <v>12847</v>
      </c>
      <c r="C6360" s="189" t="s">
        <v>358</v>
      </c>
      <c r="D6360" t="s">
        <v>337</v>
      </c>
      <c r="E6360" t="s">
        <v>338</v>
      </c>
      <c r="F6360" s="211" t="s">
        <v>360</v>
      </c>
      <c r="G6360" s="211"/>
      <c r="H6360" s="211"/>
      <c r="I6360" s="211"/>
      <c r="J6360" s="211"/>
      <c r="K6360" s="211"/>
      <c r="L6360" s="211"/>
      <c r="M6360" s="211"/>
      <c r="N6360" s="211"/>
      <c r="O6360" s="211"/>
      <c r="P6360" s="211"/>
    </row>
    <row r="6361" spans="1:16" x14ac:dyDescent="0.25">
      <c r="A6361" s="189" t="s">
        <v>12757</v>
      </c>
      <c r="B6361" s="189" t="s">
        <v>12848</v>
      </c>
      <c r="C6361" s="189" t="s">
        <v>358</v>
      </c>
      <c r="D6361" t="s">
        <v>330</v>
      </c>
      <c r="E6361" t="s">
        <v>331</v>
      </c>
      <c r="F6361" s="211" t="s">
        <v>150</v>
      </c>
      <c r="G6361" s="211"/>
      <c r="H6361" s="211"/>
      <c r="I6361" s="211"/>
      <c r="J6361" s="211"/>
      <c r="K6361" s="211"/>
      <c r="L6361" s="211"/>
      <c r="M6361" s="211"/>
      <c r="N6361" s="211"/>
      <c r="O6361" s="211"/>
      <c r="P6361" s="211"/>
    </row>
    <row r="6362" spans="1:16" x14ac:dyDescent="0.25">
      <c r="A6362" s="189" t="s">
        <v>12757</v>
      </c>
      <c r="B6362" s="189" t="s">
        <v>12849</v>
      </c>
      <c r="C6362" s="189" t="s">
        <v>358</v>
      </c>
      <c r="D6362" t="s">
        <v>292</v>
      </c>
      <c r="E6362" t="s">
        <v>293</v>
      </c>
      <c r="F6362" s="211" t="s">
        <v>150</v>
      </c>
      <c r="G6362" s="211"/>
      <c r="H6362" s="211"/>
      <c r="I6362" s="211"/>
      <c r="J6362" s="211"/>
      <c r="K6362" s="211"/>
      <c r="L6362" s="211"/>
      <c r="M6362" s="211"/>
      <c r="N6362" s="211"/>
      <c r="O6362" s="211"/>
      <c r="P6362" s="211"/>
    </row>
    <row r="6363" spans="1:16" x14ac:dyDescent="0.25">
      <c r="A6363" s="189" t="s">
        <v>12757</v>
      </c>
      <c r="B6363" s="189" t="s">
        <v>12850</v>
      </c>
      <c r="C6363" s="189" t="s">
        <v>358</v>
      </c>
      <c r="D6363" t="s">
        <v>330</v>
      </c>
      <c r="E6363" t="s">
        <v>331</v>
      </c>
      <c r="F6363" s="211" t="s">
        <v>150</v>
      </c>
      <c r="G6363" s="211"/>
      <c r="H6363" s="211"/>
      <c r="I6363" s="211"/>
      <c r="J6363" s="211"/>
      <c r="K6363" s="211"/>
      <c r="L6363" s="211"/>
      <c r="M6363" s="211"/>
      <c r="N6363" s="211"/>
      <c r="O6363" s="211"/>
      <c r="P6363" s="211"/>
    </row>
    <row r="6364" spans="1:16" x14ac:dyDescent="0.25">
      <c r="A6364" s="189" t="s">
        <v>12757</v>
      </c>
      <c r="B6364" s="189" t="s">
        <v>12851</v>
      </c>
      <c r="C6364" s="189" t="s">
        <v>358</v>
      </c>
      <c r="D6364" t="s">
        <v>328</v>
      </c>
      <c r="E6364" t="s">
        <v>329</v>
      </c>
      <c r="F6364" s="211" t="s">
        <v>360</v>
      </c>
      <c r="G6364" s="211"/>
      <c r="H6364" s="211"/>
      <c r="I6364" s="211"/>
      <c r="J6364" s="211"/>
      <c r="K6364" s="211"/>
      <c r="L6364" s="211"/>
      <c r="M6364" s="211"/>
      <c r="N6364" s="211"/>
      <c r="O6364" s="211"/>
      <c r="P6364" s="211"/>
    </row>
    <row r="6365" spans="1:16" x14ac:dyDescent="0.25">
      <c r="A6365" s="189" t="s">
        <v>12757</v>
      </c>
      <c r="B6365" s="189" t="s">
        <v>12852</v>
      </c>
      <c r="C6365" s="189" t="s">
        <v>358</v>
      </c>
      <c r="D6365" t="s">
        <v>328</v>
      </c>
      <c r="E6365" t="s">
        <v>329</v>
      </c>
      <c r="F6365" s="211" t="s">
        <v>360</v>
      </c>
      <c r="G6365" s="211"/>
      <c r="H6365" s="211"/>
      <c r="I6365" s="211"/>
      <c r="J6365" s="211"/>
      <c r="K6365" s="211"/>
      <c r="L6365" s="211"/>
      <c r="M6365" s="211"/>
      <c r="N6365" s="211"/>
      <c r="O6365" s="211"/>
      <c r="P6365" s="211"/>
    </row>
    <row r="6366" spans="1:16" x14ac:dyDescent="0.25">
      <c r="A6366" s="189" t="s">
        <v>12757</v>
      </c>
      <c r="B6366" s="189" t="s">
        <v>12853</v>
      </c>
      <c r="C6366" s="189" t="s">
        <v>358</v>
      </c>
      <c r="D6366" t="s">
        <v>292</v>
      </c>
      <c r="E6366" t="s">
        <v>293</v>
      </c>
      <c r="F6366" s="211" t="s">
        <v>150</v>
      </c>
      <c r="G6366" s="211"/>
      <c r="H6366" s="211"/>
      <c r="I6366" s="211"/>
      <c r="J6366" s="211"/>
      <c r="K6366" s="211"/>
      <c r="L6366" s="211"/>
      <c r="M6366" s="211"/>
      <c r="N6366" s="211"/>
      <c r="O6366" s="211"/>
      <c r="P6366" s="211"/>
    </row>
    <row r="6367" spans="1:16" x14ac:dyDescent="0.25">
      <c r="A6367" s="189" t="s">
        <v>12757</v>
      </c>
      <c r="B6367" s="189" t="s">
        <v>12854</v>
      </c>
      <c r="C6367" s="189" t="s">
        <v>358</v>
      </c>
      <c r="D6367" t="s">
        <v>326</v>
      </c>
      <c r="E6367" t="s">
        <v>327</v>
      </c>
      <c r="F6367" s="211" t="s">
        <v>360</v>
      </c>
      <c r="G6367" s="211"/>
      <c r="H6367" s="211"/>
      <c r="I6367" s="211"/>
      <c r="J6367" s="211"/>
      <c r="K6367" s="211"/>
      <c r="L6367" s="211"/>
      <c r="M6367" s="211"/>
      <c r="N6367" s="211"/>
      <c r="O6367" s="211"/>
      <c r="P6367" s="211"/>
    </row>
    <row r="6368" spans="1:16" x14ac:dyDescent="0.25">
      <c r="A6368" s="189" t="s">
        <v>12757</v>
      </c>
      <c r="B6368" s="189" t="s">
        <v>12855</v>
      </c>
      <c r="C6368" s="189" t="s">
        <v>358</v>
      </c>
      <c r="D6368" t="s">
        <v>328</v>
      </c>
      <c r="E6368" t="s">
        <v>329</v>
      </c>
      <c r="F6368" s="211" t="s">
        <v>360</v>
      </c>
      <c r="G6368" s="211"/>
      <c r="H6368" s="211"/>
      <c r="I6368" s="211"/>
      <c r="J6368" s="211"/>
      <c r="K6368" s="211"/>
      <c r="L6368" s="211"/>
      <c r="M6368" s="211"/>
      <c r="N6368" s="211"/>
      <c r="O6368" s="211"/>
      <c r="P6368" s="211"/>
    </row>
    <row r="6369" spans="1:16" x14ac:dyDescent="0.25">
      <c r="A6369" s="189" t="s">
        <v>12757</v>
      </c>
      <c r="B6369" s="189" t="s">
        <v>12856</v>
      </c>
      <c r="C6369" s="189" t="s">
        <v>358</v>
      </c>
      <c r="D6369" t="s">
        <v>296</v>
      </c>
      <c r="E6369" t="s">
        <v>336</v>
      </c>
      <c r="F6369" s="211" t="s">
        <v>150</v>
      </c>
      <c r="G6369" s="211"/>
      <c r="H6369" s="211"/>
      <c r="I6369" s="211"/>
      <c r="J6369" s="211"/>
      <c r="K6369" s="211"/>
      <c r="L6369" s="211"/>
      <c r="M6369" s="211"/>
      <c r="N6369" s="211"/>
      <c r="O6369" s="211"/>
      <c r="P6369" s="211"/>
    </row>
    <row r="6370" spans="1:16" x14ac:dyDescent="0.25">
      <c r="A6370" s="189" t="s">
        <v>12757</v>
      </c>
      <c r="B6370" s="189" t="s">
        <v>12857</v>
      </c>
      <c r="C6370" s="189" t="s">
        <v>358</v>
      </c>
      <c r="D6370" t="s">
        <v>330</v>
      </c>
      <c r="E6370" t="s">
        <v>331</v>
      </c>
      <c r="F6370" s="211" t="s">
        <v>150</v>
      </c>
      <c r="G6370" s="211"/>
      <c r="H6370" s="211"/>
      <c r="I6370" s="211"/>
      <c r="J6370" s="211"/>
      <c r="K6370" s="211"/>
      <c r="L6370" s="211"/>
      <c r="M6370" s="211"/>
      <c r="N6370" s="211"/>
      <c r="O6370" s="211"/>
      <c r="P6370" s="211"/>
    </row>
    <row r="6371" spans="1:16" x14ac:dyDescent="0.25">
      <c r="A6371" s="189" t="s">
        <v>12757</v>
      </c>
      <c r="B6371" s="189" t="s">
        <v>12858</v>
      </c>
      <c r="C6371" s="189" t="s">
        <v>358</v>
      </c>
      <c r="D6371" t="s">
        <v>296</v>
      </c>
      <c r="E6371" t="s">
        <v>336</v>
      </c>
      <c r="F6371" s="211" t="s">
        <v>150</v>
      </c>
      <c r="G6371" s="211"/>
      <c r="H6371" s="211"/>
      <c r="I6371" s="211"/>
      <c r="J6371" s="211"/>
      <c r="K6371" s="211"/>
      <c r="L6371" s="211"/>
      <c r="M6371" s="211"/>
      <c r="N6371" s="211"/>
      <c r="O6371" s="211"/>
      <c r="P6371" s="211"/>
    </row>
    <row r="6372" spans="1:16" x14ac:dyDescent="0.25">
      <c r="A6372" s="189" t="s">
        <v>12757</v>
      </c>
      <c r="B6372" s="189" t="s">
        <v>12859</v>
      </c>
      <c r="C6372" s="189" t="s">
        <v>358</v>
      </c>
      <c r="D6372" t="s">
        <v>294</v>
      </c>
      <c r="E6372" t="s">
        <v>298</v>
      </c>
      <c r="F6372" s="211" t="s">
        <v>360</v>
      </c>
      <c r="G6372" s="211"/>
      <c r="H6372" s="211"/>
      <c r="I6372" s="211"/>
      <c r="J6372" s="211"/>
      <c r="K6372" s="211"/>
      <c r="L6372" s="211"/>
      <c r="M6372" s="211"/>
      <c r="N6372" s="211"/>
      <c r="O6372" s="211"/>
      <c r="P6372" s="211"/>
    </row>
    <row r="6373" spans="1:16" x14ac:dyDescent="0.25">
      <c r="A6373" s="189" t="s">
        <v>12757</v>
      </c>
      <c r="B6373" s="189" t="s">
        <v>12860</v>
      </c>
      <c r="C6373" s="189" t="s">
        <v>358</v>
      </c>
      <c r="D6373" t="s">
        <v>301</v>
      </c>
      <c r="E6373" t="s">
        <v>344</v>
      </c>
      <c r="F6373" s="211" t="s">
        <v>150</v>
      </c>
      <c r="G6373" s="211"/>
      <c r="H6373" s="211"/>
      <c r="I6373" s="211"/>
      <c r="J6373" s="211"/>
      <c r="K6373" s="211"/>
      <c r="L6373" s="211"/>
      <c r="M6373" s="211"/>
      <c r="N6373" s="211"/>
      <c r="O6373" s="211"/>
      <c r="P6373" s="211"/>
    </row>
    <row r="6374" spans="1:16" x14ac:dyDescent="0.25">
      <c r="A6374" s="189" t="s">
        <v>12757</v>
      </c>
      <c r="B6374" s="189" t="s">
        <v>12861</v>
      </c>
      <c r="C6374" s="189" t="s">
        <v>358</v>
      </c>
      <c r="D6374" t="s">
        <v>296</v>
      </c>
      <c r="E6374" t="s">
        <v>336</v>
      </c>
      <c r="F6374" s="211" t="s">
        <v>150</v>
      </c>
      <c r="G6374" s="211"/>
      <c r="H6374" s="211"/>
      <c r="I6374" s="211"/>
      <c r="J6374" s="211"/>
      <c r="K6374" s="211"/>
      <c r="L6374" s="211"/>
      <c r="M6374" s="211"/>
      <c r="N6374" s="211"/>
      <c r="O6374" s="211"/>
      <c r="P6374" s="211"/>
    </row>
    <row r="6375" spans="1:16" x14ac:dyDescent="0.25">
      <c r="A6375" s="189" t="s">
        <v>12757</v>
      </c>
      <c r="B6375" s="189" t="s">
        <v>12862</v>
      </c>
      <c r="C6375" s="189" t="s">
        <v>358</v>
      </c>
      <c r="D6375" t="s">
        <v>295</v>
      </c>
      <c r="E6375" t="s">
        <v>306</v>
      </c>
      <c r="F6375" s="211" t="s">
        <v>150</v>
      </c>
      <c r="G6375" s="211"/>
      <c r="H6375" s="211"/>
      <c r="I6375" s="211"/>
      <c r="J6375" s="211"/>
      <c r="K6375" s="211"/>
      <c r="L6375" s="211"/>
      <c r="M6375" s="211"/>
      <c r="N6375" s="211"/>
      <c r="O6375" s="211"/>
      <c r="P6375" s="211"/>
    </row>
    <row r="6376" spans="1:16" x14ac:dyDescent="0.25">
      <c r="A6376" s="189" t="s">
        <v>12757</v>
      </c>
      <c r="B6376" s="189" t="s">
        <v>12863</v>
      </c>
      <c r="C6376" s="189" t="s">
        <v>358</v>
      </c>
      <c r="D6376" s="189" t="s">
        <v>328</v>
      </c>
      <c r="E6376" s="189" t="s">
        <v>329</v>
      </c>
      <c r="F6376" s="211" t="s">
        <v>360</v>
      </c>
      <c r="G6376" s="211"/>
      <c r="H6376" s="211"/>
      <c r="I6376" s="211"/>
      <c r="J6376" s="211"/>
      <c r="K6376" s="211"/>
      <c r="L6376" s="211"/>
      <c r="M6376" s="211"/>
      <c r="N6376" s="211"/>
      <c r="O6376" s="211"/>
      <c r="P6376" s="211"/>
    </row>
    <row r="6377" spans="1:16" x14ac:dyDescent="0.25">
      <c r="A6377" s="189" t="s">
        <v>12757</v>
      </c>
      <c r="B6377" s="189" t="s">
        <v>12864</v>
      </c>
      <c r="C6377" s="189" t="s">
        <v>358</v>
      </c>
      <c r="D6377" s="189" t="s">
        <v>292</v>
      </c>
      <c r="E6377" s="189" t="s">
        <v>293</v>
      </c>
      <c r="F6377" s="211" t="s">
        <v>360</v>
      </c>
      <c r="G6377" s="211"/>
      <c r="H6377" s="211"/>
      <c r="I6377" s="211"/>
      <c r="J6377" s="211"/>
      <c r="K6377" s="211"/>
      <c r="L6377" s="211"/>
      <c r="M6377" s="211"/>
      <c r="N6377" s="211"/>
      <c r="O6377" s="211"/>
      <c r="P6377" s="211"/>
    </row>
    <row r="6378" spans="1:16" x14ac:dyDescent="0.25">
      <c r="A6378" s="189" t="s">
        <v>12757</v>
      </c>
      <c r="B6378" s="189" t="s">
        <v>12865</v>
      </c>
      <c r="C6378" s="189" t="s">
        <v>358</v>
      </c>
      <c r="D6378" s="189" t="s">
        <v>295</v>
      </c>
      <c r="E6378" s="189" t="s">
        <v>306</v>
      </c>
      <c r="F6378" s="211" t="s">
        <v>150</v>
      </c>
      <c r="G6378" s="211"/>
      <c r="H6378" s="211"/>
      <c r="I6378" s="211"/>
      <c r="J6378" s="211"/>
      <c r="K6378" s="211"/>
      <c r="L6378" s="211"/>
      <c r="M6378" s="211"/>
      <c r="N6378" s="211"/>
      <c r="O6378" s="211"/>
      <c r="P6378" s="211"/>
    </row>
    <row r="6379" spans="1:16" x14ac:dyDescent="0.25">
      <c r="A6379" s="189" t="s">
        <v>12757</v>
      </c>
      <c r="B6379" s="189" t="s">
        <v>12866</v>
      </c>
      <c r="C6379" s="189" t="s">
        <v>358</v>
      </c>
      <c r="D6379" s="189" t="s">
        <v>301</v>
      </c>
      <c r="E6379" s="189" t="s">
        <v>344</v>
      </c>
      <c r="F6379" s="211" t="s">
        <v>150</v>
      </c>
      <c r="G6379" s="211"/>
      <c r="H6379" s="211"/>
      <c r="I6379" s="211"/>
      <c r="J6379" s="211"/>
      <c r="K6379" s="211"/>
      <c r="L6379" s="211"/>
      <c r="M6379" s="211"/>
      <c r="N6379" s="211"/>
      <c r="O6379" s="211"/>
      <c r="P6379" s="211"/>
    </row>
    <row r="6380" spans="1:16" x14ac:dyDescent="0.25">
      <c r="A6380" s="189" t="s">
        <v>12757</v>
      </c>
      <c r="B6380" s="189" t="s">
        <v>12867</v>
      </c>
      <c r="C6380" s="189" t="s">
        <v>358</v>
      </c>
      <c r="D6380" s="189" t="s">
        <v>296</v>
      </c>
      <c r="E6380" s="189" t="s">
        <v>336</v>
      </c>
      <c r="F6380" s="211" t="s">
        <v>150</v>
      </c>
      <c r="G6380" s="211"/>
      <c r="H6380" s="211"/>
      <c r="I6380" s="211"/>
      <c r="J6380" s="211"/>
      <c r="K6380" s="211"/>
      <c r="L6380" s="211"/>
      <c r="M6380" s="211"/>
      <c r="N6380" s="211"/>
      <c r="O6380" s="211"/>
      <c r="P6380" s="211"/>
    </row>
    <row r="6381" spans="1:16" x14ac:dyDescent="0.25">
      <c r="A6381" s="189" t="s">
        <v>12757</v>
      </c>
      <c r="B6381" s="189" t="s">
        <v>12868</v>
      </c>
      <c r="C6381" s="189" t="s">
        <v>358</v>
      </c>
      <c r="D6381" s="189" t="s">
        <v>295</v>
      </c>
      <c r="E6381" s="189" t="s">
        <v>306</v>
      </c>
      <c r="F6381" s="211" t="s">
        <v>150</v>
      </c>
      <c r="G6381" s="211"/>
      <c r="H6381" s="211"/>
      <c r="I6381" s="211"/>
      <c r="J6381" s="211"/>
      <c r="K6381" s="211"/>
      <c r="L6381" s="211"/>
      <c r="M6381" s="211"/>
      <c r="N6381" s="211"/>
      <c r="O6381" s="211"/>
      <c r="P6381" s="211"/>
    </row>
    <row r="6382" spans="1:16" x14ac:dyDescent="0.25">
      <c r="A6382" s="189" t="s">
        <v>12757</v>
      </c>
      <c r="B6382" s="189" t="s">
        <v>12869</v>
      </c>
      <c r="C6382" s="189" t="s">
        <v>358</v>
      </c>
      <c r="D6382" s="189" t="s">
        <v>296</v>
      </c>
      <c r="E6382" s="189" t="s">
        <v>336</v>
      </c>
      <c r="F6382" s="211" t="s">
        <v>150</v>
      </c>
      <c r="G6382" s="211"/>
      <c r="H6382" s="211"/>
      <c r="I6382" s="211"/>
      <c r="J6382" s="211"/>
      <c r="K6382" s="211"/>
      <c r="L6382" s="211"/>
      <c r="M6382" s="211"/>
      <c r="N6382" s="211"/>
      <c r="O6382" s="211"/>
      <c r="P6382" s="211"/>
    </row>
    <row r="6383" spans="1:16" x14ac:dyDescent="0.25">
      <c r="A6383" s="189" t="s">
        <v>12757</v>
      </c>
      <c r="B6383" s="189" t="s">
        <v>12870</v>
      </c>
      <c r="C6383" s="189" t="s">
        <v>358</v>
      </c>
      <c r="D6383" s="189" t="s">
        <v>295</v>
      </c>
      <c r="E6383" s="189" t="s">
        <v>306</v>
      </c>
      <c r="F6383" s="211" t="s">
        <v>360</v>
      </c>
      <c r="G6383" s="211"/>
      <c r="H6383" s="211"/>
      <c r="I6383" s="211"/>
      <c r="J6383" s="211"/>
      <c r="K6383" s="211"/>
      <c r="L6383" s="211"/>
      <c r="M6383" s="211"/>
      <c r="N6383" s="211"/>
      <c r="O6383" s="211"/>
      <c r="P6383" s="211"/>
    </row>
    <row r="6384" spans="1:16" x14ac:dyDescent="0.25">
      <c r="A6384" s="189" t="s">
        <v>12757</v>
      </c>
      <c r="B6384" s="189" t="s">
        <v>12871</v>
      </c>
      <c r="C6384" s="189" t="s">
        <v>358</v>
      </c>
      <c r="D6384" s="189" t="s">
        <v>296</v>
      </c>
      <c r="E6384" s="189" t="s">
        <v>336</v>
      </c>
      <c r="F6384" s="211" t="s">
        <v>150</v>
      </c>
      <c r="G6384" s="211"/>
      <c r="H6384" s="211"/>
      <c r="I6384" s="211"/>
      <c r="J6384" s="211"/>
      <c r="K6384" s="211"/>
      <c r="L6384" s="211"/>
      <c r="M6384" s="211"/>
      <c r="N6384" s="211"/>
      <c r="O6384" s="211"/>
      <c r="P6384" s="211"/>
    </row>
    <row r="6385" spans="1:16" x14ac:dyDescent="0.25">
      <c r="A6385" s="189" t="s">
        <v>12757</v>
      </c>
      <c r="B6385" s="189" t="s">
        <v>12872</v>
      </c>
      <c r="C6385" s="189" t="s">
        <v>358</v>
      </c>
      <c r="D6385" s="189" t="s">
        <v>301</v>
      </c>
      <c r="E6385" s="189" t="s">
        <v>344</v>
      </c>
      <c r="F6385" s="211" t="s">
        <v>150</v>
      </c>
      <c r="G6385" s="211"/>
      <c r="H6385" s="211"/>
      <c r="I6385" s="211"/>
      <c r="J6385" s="211"/>
      <c r="K6385" s="211"/>
      <c r="L6385" s="211"/>
      <c r="M6385" s="211"/>
      <c r="N6385" s="211"/>
      <c r="O6385" s="211"/>
      <c r="P6385" s="211"/>
    </row>
    <row r="6386" spans="1:16" x14ac:dyDescent="0.25">
      <c r="A6386" s="189" t="s">
        <v>12757</v>
      </c>
      <c r="B6386" s="189" t="s">
        <v>12873</v>
      </c>
      <c r="C6386" s="189" t="s">
        <v>358</v>
      </c>
      <c r="D6386" s="189" t="s">
        <v>301</v>
      </c>
      <c r="E6386" s="189" t="s">
        <v>344</v>
      </c>
      <c r="F6386" s="211" t="s">
        <v>150</v>
      </c>
      <c r="G6386" s="211"/>
      <c r="H6386" s="211"/>
      <c r="I6386" s="211"/>
      <c r="J6386" s="211"/>
      <c r="K6386" s="211"/>
      <c r="L6386" s="211"/>
      <c r="M6386" s="211"/>
      <c r="N6386" s="211"/>
      <c r="O6386" s="211"/>
      <c r="P6386" s="211"/>
    </row>
    <row r="6387" spans="1:16" x14ac:dyDescent="0.25">
      <c r="A6387" s="189" t="s">
        <v>12757</v>
      </c>
      <c r="B6387" s="189" t="s">
        <v>12874</v>
      </c>
      <c r="C6387" s="189" t="s">
        <v>358</v>
      </c>
      <c r="D6387" s="189" t="s">
        <v>295</v>
      </c>
      <c r="E6387" s="189" t="s">
        <v>306</v>
      </c>
      <c r="F6387" s="211" t="s">
        <v>360</v>
      </c>
      <c r="G6387" s="211"/>
      <c r="H6387" s="211"/>
      <c r="I6387" s="211"/>
      <c r="J6387" s="211"/>
      <c r="K6387" s="211"/>
      <c r="L6387" s="211"/>
      <c r="M6387" s="211"/>
      <c r="N6387" s="211"/>
      <c r="O6387" s="211"/>
      <c r="P6387" s="211"/>
    </row>
    <row r="6388" spans="1:16" x14ac:dyDescent="0.25">
      <c r="A6388" s="189" t="s">
        <v>12757</v>
      </c>
      <c r="B6388" s="189" t="s">
        <v>12875</v>
      </c>
      <c r="C6388" s="189" t="s">
        <v>358</v>
      </c>
      <c r="D6388" s="189" t="s">
        <v>296</v>
      </c>
      <c r="E6388" s="189" t="s">
        <v>297</v>
      </c>
      <c r="F6388" s="211" t="s">
        <v>360</v>
      </c>
      <c r="G6388" s="211"/>
      <c r="H6388" s="211"/>
      <c r="I6388" s="211"/>
      <c r="J6388" s="211"/>
      <c r="K6388" s="211"/>
      <c r="L6388" s="211"/>
      <c r="M6388" s="211"/>
      <c r="N6388" s="211"/>
      <c r="O6388" s="211"/>
      <c r="P6388" s="211"/>
    </row>
    <row r="6389" spans="1:16" x14ac:dyDescent="0.25">
      <c r="A6389" s="189" t="s">
        <v>12757</v>
      </c>
      <c r="B6389" s="189" t="s">
        <v>12876</v>
      </c>
      <c r="C6389" s="189" t="s">
        <v>358</v>
      </c>
      <c r="D6389" s="189" t="s">
        <v>296</v>
      </c>
      <c r="E6389" s="189" t="s">
        <v>297</v>
      </c>
      <c r="F6389" s="211" t="s">
        <v>150</v>
      </c>
      <c r="G6389" s="211"/>
      <c r="H6389" s="211"/>
      <c r="I6389" s="211"/>
      <c r="J6389" s="211"/>
      <c r="K6389" s="211"/>
      <c r="L6389" s="211"/>
      <c r="M6389" s="211"/>
      <c r="N6389" s="211"/>
      <c r="O6389" s="211"/>
      <c r="P6389" s="211"/>
    </row>
    <row r="6390" spans="1:16" x14ac:dyDescent="0.25">
      <c r="A6390" s="189" t="s">
        <v>12757</v>
      </c>
      <c r="B6390" s="189" t="s">
        <v>12877</v>
      </c>
      <c r="C6390" s="189" t="s">
        <v>358</v>
      </c>
      <c r="D6390" s="189" t="s">
        <v>295</v>
      </c>
      <c r="E6390" s="189" t="s">
        <v>532</v>
      </c>
      <c r="F6390" s="211" t="s">
        <v>360</v>
      </c>
      <c r="G6390" s="211"/>
      <c r="H6390" s="211"/>
      <c r="I6390" s="211"/>
      <c r="J6390" s="211"/>
      <c r="K6390" s="211"/>
      <c r="L6390" s="211"/>
      <c r="M6390" s="211"/>
      <c r="N6390" s="211"/>
      <c r="O6390" s="211"/>
      <c r="P6390" s="211"/>
    </row>
    <row r="6391" spans="1:16" x14ac:dyDescent="0.25">
      <c r="A6391" s="189" t="s">
        <v>12757</v>
      </c>
      <c r="B6391" s="189" t="s">
        <v>12878</v>
      </c>
      <c r="C6391" s="189" t="s">
        <v>358</v>
      </c>
      <c r="D6391" s="189" t="s">
        <v>296</v>
      </c>
      <c r="E6391" s="189" t="s">
        <v>297</v>
      </c>
      <c r="F6391" s="211" t="s">
        <v>150</v>
      </c>
      <c r="G6391" s="211"/>
      <c r="H6391" s="211"/>
      <c r="I6391" s="211"/>
      <c r="J6391" s="211"/>
      <c r="K6391" s="211"/>
      <c r="L6391" s="211"/>
      <c r="M6391" s="211"/>
      <c r="N6391" s="211"/>
      <c r="O6391" s="211"/>
      <c r="P6391" s="211"/>
    </row>
    <row r="6392" spans="1:16" x14ac:dyDescent="0.25">
      <c r="A6392" s="189" t="s">
        <v>12757</v>
      </c>
      <c r="B6392" s="189" t="s">
        <v>12879</v>
      </c>
      <c r="C6392" s="189" t="s">
        <v>358</v>
      </c>
      <c r="D6392" s="189" t="s">
        <v>296</v>
      </c>
      <c r="E6392" s="189" t="s">
        <v>297</v>
      </c>
      <c r="F6392" s="211" t="s">
        <v>360</v>
      </c>
      <c r="G6392" s="211"/>
      <c r="H6392" s="211"/>
      <c r="I6392" s="211"/>
      <c r="J6392" s="211"/>
      <c r="K6392" s="211"/>
      <c r="L6392" s="211"/>
      <c r="M6392" s="211"/>
      <c r="N6392" s="211"/>
      <c r="O6392" s="211"/>
      <c r="P6392" s="211"/>
    </row>
    <row r="6393" spans="1:16" x14ac:dyDescent="0.25">
      <c r="A6393" s="189" t="s">
        <v>12757</v>
      </c>
      <c r="B6393" s="189" t="s">
        <v>12880</v>
      </c>
      <c r="C6393" s="189" t="s">
        <v>358</v>
      </c>
      <c r="D6393" s="189" t="s">
        <v>328</v>
      </c>
      <c r="E6393" s="189" t="s">
        <v>329</v>
      </c>
      <c r="F6393" s="211" t="s">
        <v>150</v>
      </c>
      <c r="G6393" s="211"/>
      <c r="H6393" s="211"/>
      <c r="I6393" s="211"/>
      <c r="J6393" s="211"/>
      <c r="K6393" s="211"/>
      <c r="L6393" s="211"/>
      <c r="M6393" s="211"/>
      <c r="N6393" s="211"/>
      <c r="O6393" s="211"/>
      <c r="P6393" s="211"/>
    </row>
    <row r="6394" spans="1:16" x14ac:dyDescent="0.25">
      <c r="A6394" s="189" t="s">
        <v>12757</v>
      </c>
      <c r="B6394" s="189" t="s">
        <v>12881</v>
      </c>
      <c r="C6394" s="189" t="s">
        <v>358</v>
      </c>
      <c r="D6394" s="189" t="s">
        <v>328</v>
      </c>
      <c r="E6394" s="189" t="s">
        <v>329</v>
      </c>
      <c r="F6394" s="211" t="s">
        <v>150</v>
      </c>
      <c r="G6394" s="211"/>
      <c r="H6394" s="211"/>
      <c r="I6394" s="211"/>
      <c r="J6394" s="211"/>
      <c r="K6394" s="211"/>
      <c r="L6394" s="211"/>
      <c r="M6394" s="211"/>
      <c r="N6394" s="211"/>
      <c r="O6394" s="211"/>
      <c r="P6394" s="211"/>
    </row>
    <row r="6395" spans="1:16" x14ac:dyDescent="0.25">
      <c r="A6395" s="189" t="s">
        <v>12757</v>
      </c>
      <c r="B6395" s="189" t="s">
        <v>12882</v>
      </c>
      <c r="C6395" s="189" t="s">
        <v>358</v>
      </c>
      <c r="D6395" s="189" t="s">
        <v>326</v>
      </c>
      <c r="E6395" s="189" t="s">
        <v>327</v>
      </c>
      <c r="F6395" s="211" t="s">
        <v>360</v>
      </c>
      <c r="G6395" s="211"/>
      <c r="H6395" s="211"/>
      <c r="I6395" s="211"/>
      <c r="J6395" s="211"/>
      <c r="K6395" s="211"/>
      <c r="L6395" s="211"/>
      <c r="M6395" s="211"/>
      <c r="N6395" s="211"/>
      <c r="O6395" s="211"/>
      <c r="P6395" s="211"/>
    </row>
    <row r="6396" spans="1:16" x14ac:dyDescent="0.25">
      <c r="A6396" s="189"/>
      <c r="B6396" s="189"/>
      <c r="C6396" s="189"/>
      <c r="D6396" s="189"/>
      <c r="E6396" s="189"/>
      <c r="F6396" s="211"/>
      <c r="G6396" s="211"/>
      <c r="H6396" s="211"/>
      <c r="I6396" s="211"/>
      <c r="J6396" s="211"/>
      <c r="K6396" s="211"/>
      <c r="L6396" s="211"/>
      <c r="M6396" s="211"/>
      <c r="N6396" s="211"/>
      <c r="O6396" s="211"/>
      <c r="P6396" s="211"/>
    </row>
    <row r="6397" spans="1:16" x14ac:dyDescent="0.25">
      <c r="A6397" s="189"/>
      <c r="B6397" s="189"/>
      <c r="C6397" s="189"/>
      <c r="D6397" s="189"/>
      <c r="E6397" s="189"/>
      <c r="F6397" s="211"/>
      <c r="G6397" s="211"/>
      <c r="H6397" s="211"/>
      <c r="I6397" s="211"/>
      <c r="J6397" s="211"/>
      <c r="K6397" s="211"/>
      <c r="L6397" s="211"/>
      <c r="M6397" s="211"/>
      <c r="N6397" s="211"/>
      <c r="O6397" s="211"/>
      <c r="P6397" s="211"/>
    </row>
    <row r="6398" spans="1:16" x14ac:dyDescent="0.25">
      <c r="A6398" s="189"/>
      <c r="B6398" s="189"/>
      <c r="C6398" s="189"/>
      <c r="D6398" s="189"/>
      <c r="E6398" s="189"/>
      <c r="F6398" s="211"/>
      <c r="G6398" s="211"/>
      <c r="H6398" s="211"/>
      <c r="I6398" s="211"/>
      <c r="J6398" s="211"/>
      <c r="K6398" s="211"/>
      <c r="L6398" s="211"/>
      <c r="M6398" s="211"/>
      <c r="N6398" s="211"/>
      <c r="O6398" s="211"/>
      <c r="P6398" s="211"/>
    </row>
    <row r="6399" spans="1:16" x14ac:dyDescent="0.25">
      <c r="A6399" s="189"/>
      <c r="B6399" s="189"/>
      <c r="C6399" s="189"/>
      <c r="D6399" s="189"/>
      <c r="E6399" s="189"/>
      <c r="F6399" s="211"/>
      <c r="G6399" s="211"/>
      <c r="H6399" s="211"/>
      <c r="I6399" s="211"/>
      <c r="J6399" s="211"/>
      <c r="K6399" s="211"/>
      <c r="L6399" s="211"/>
      <c r="M6399" s="211"/>
      <c r="N6399" s="211"/>
      <c r="O6399" s="211"/>
      <c r="P6399" s="211"/>
    </row>
    <row r="6400" spans="1:16" x14ac:dyDescent="0.25">
      <c r="A6400" s="189"/>
      <c r="B6400" s="189"/>
      <c r="C6400" s="189"/>
      <c r="D6400" s="189"/>
      <c r="E6400" s="189"/>
      <c r="F6400" s="211"/>
      <c r="G6400" s="211"/>
      <c r="H6400" s="211"/>
      <c r="I6400" s="211"/>
      <c r="J6400" s="211"/>
      <c r="K6400" s="211"/>
      <c r="L6400" s="211"/>
      <c r="M6400" s="211"/>
      <c r="N6400" s="211"/>
      <c r="O6400" s="211"/>
      <c r="P6400" s="211"/>
    </row>
    <row r="6401" spans="1:16" x14ac:dyDescent="0.25">
      <c r="A6401" s="189"/>
      <c r="B6401" s="189"/>
      <c r="C6401" s="189"/>
      <c r="D6401" s="189"/>
      <c r="E6401" s="189"/>
      <c r="F6401" s="211"/>
      <c r="G6401" s="211"/>
      <c r="H6401" s="211"/>
      <c r="I6401" s="211"/>
      <c r="J6401" s="211"/>
      <c r="K6401" s="211"/>
      <c r="L6401" s="211"/>
      <c r="M6401" s="211"/>
      <c r="N6401" s="211"/>
      <c r="O6401" s="211"/>
      <c r="P6401" s="211"/>
    </row>
    <row r="6402" spans="1:16" x14ac:dyDescent="0.25">
      <c r="A6402" s="189"/>
      <c r="B6402" s="189"/>
      <c r="C6402" s="189"/>
      <c r="D6402" s="189"/>
      <c r="E6402" s="189"/>
      <c r="F6402" s="211"/>
      <c r="G6402" s="211"/>
      <c r="H6402" s="211"/>
      <c r="I6402" s="211"/>
      <c r="J6402" s="211"/>
      <c r="K6402" s="211"/>
      <c r="L6402" s="211"/>
      <c r="M6402" s="211"/>
      <c r="N6402" s="211"/>
      <c r="O6402" s="211"/>
      <c r="P6402" s="211"/>
    </row>
    <row r="6403" spans="1:16" x14ac:dyDescent="0.25">
      <c r="A6403" s="189"/>
      <c r="B6403" s="189"/>
      <c r="C6403" s="189"/>
      <c r="D6403" s="189"/>
      <c r="E6403" s="189"/>
      <c r="F6403" s="211"/>
      <c r="G6403" s="211"/>
      <c r="H6403" s="211"/>
      <c r="I6403" s="211"/>
      <c r="J6403" s="211"/>
      <c r="K6403" s="211"/>
      <c r="L6403" s="211"/>
      <c r="M6403" s="211"/>
      <c r="N6403" s="211"/>
      <c r="O6403" s="211"/>
      <c r="P6403" s="211"/>
    </row>
    <row r="6404" spans="1:16" x14ac:dyDescent="0.25">
      <c r="A6404" s="189"/>
      <c r="B6404" s="189"/>
      <c r="C6404" s="189"/>
      <c r="D6404" s="189"/>
      <c r="E6404" s="189"/>
      <c r="F6404" s="211"/>
      <c r="G6404" s="211"/>
      <c r="H6404" s="211"/>
      <c r="I6404" s="211"/>
      <c r="J6404" s="211"/>
      <c r="K6404" s="211"/>
      <c r="L6404" s="211"/>
      <c r="M6404" s="211"/>
      <c r="N6404" s="211"/>
      <c r="O6404" s="211"/>
      <c r="P6404" s="211"/>
    </row>
    <row r="6405" spans="1:16" x14ac:dyDescent="0.25">
      <c r="A6405" s="189"/>
      <c r="B6405" s="189"/>
      <c r="C6405" s="189"/>
      <c r="D6405" s="189"/>
      <c r="E6405" s="189"/>
      <c r="F6405" s="211"/>
      <c r="G6405" s="211"/>
      <c r="H6405" s="211"/>
      <c r="I6405" s="211"/>
      <c r="J6405" s="211"/>
      <c r="K6405" s="211"/>
      <c r="L6405" s="211"/>
      <c r="M6405" s="211"/>
      <c r="N6405" s="211"/>
      <c r="O6405" s="211"/>
      <c r="P6405" s="211"/>
    </row>
    <row r="6406" spans="1:16" x14ac:dyDescent="0.25">
      <c r="A6406" s="189"/>
      <c r="B6406" s="189"/>
      <c r="C6406" s="189"/>
      <c r="D6406" s="189"/>
      <c r="E6406" s="189"/>
      <c r="F6406" s="211"/>
      <c r="G6406" s="211"/>
      <c r="H6406" s="211"/>
      <c r="I6406" s="211"/>
      <c r="J6406" s="211"/>
      <c r="K6406" s="211"/>
      <c r="L6406" s="211"/>
      <c r="M6406" s="211"/>
      <c r="N6406" s="211"/>
      <c r="O6406" s="211"/>
      <c r="P6406" s="211"/>
    </row>
    <row r="6407" spans="1:16" x14ac:dyDescent="0.25">
      <c r="A6407" s="189"/>
      <c r="B6407" s="189"/>
      <c r="C6407" s="189"/>
      <c r="D6407" s="189"/>
      <c r="E6407" s="189"/>
      <c r="F6407" s="211"/>
      <c r="G6407" s="211"/>
      <c r="H6407" s="211"/>
      <c r="I6407" s="211"/>
      <c r="J6407" s="211"/>
      <c r="K6407" s="211"/>
      <c r="L6407" s="211"/>
      <c r="M6407" s="211"/>
      <c r="N6407" s="211"/>
      <c r="O6407" s="211"/>
      <c r="P6407" s="211"/>
    </row>
    <row r="6408" spans="1:16" x14ac:dyDescent="0.25">
      <c r="A6408" s="189"/>
      <c r="B6408" s="189"/>
      <c r="C6408" s="189"/>
      <c r="D6408" s="189"/>
      <c r="E6408" s="189"/>
      <c r="F6408" s="211"/>
      <c r="G6408" s="211"/>
      <c r="H6408" s="211"/>
      <c r="I6408" s="211"/>
      <c r="J6408" s="211"/>
      <c r="K6408" s="211"/>
      <c r="L6408" s="211"/>
      <c r="M6408" s="211"/>
      <c r="N6408" s="211"/>
      <c r="O6408" s="211"/>
      <c r="P6408" s="211"/>
    </row>
    <row r="6409" spans="1:16" x14ac:dyDescent="0.25">
      <c r="A6409" s="189"/>
      <c r="B6409" s="189"/>
      <c r="C6409" s="189"/>
      <c r="D6409" s="189"/>
      <c r="E6409" s="189"/>
      <c r="F6409" s="211"/>
      <c r="G6409" s="211"/>
      <c r="H6409" s="211"/>
      <c r="I6409" s="211"/>
      <c r="J6409" s="211"/>
      <c r="K6409" s="211"/>
      <c r="L6409" s="211"/>
      <c r="M6409" s="211"/>
      <c r="N6409" s="211"/>
      <c r="O6409" s="211"/>
      <c r="P6409" s="211"/>
    </row>
    <row r="6410" spans="1:16" x14ac:dyDescent="0.25">
      <c r="A6410" s="189"/>
      <c r="B6410" s="189"/>
      <c r="C6410" s="189"/>
      <c r="D6410" s="189"/>
      <c r="E6410" s="189"/>
      <c r="F6410" s="211"/>
      <c r="G6410" s="211"/>
      <c r="H6410" s="211"/>
      <c r="I6410" s="211"/>
      <c r="J6410" s="211"/>
      <c r="K6410" s="211"/>
      <c r="L6410" s="211"/>
      <c r="M6410" s="211"/>
      <c r="N6410" s="211"/>
      <c r="O6410" s="211"/>
      <c r="P6410" s="211"/>
    </row>
    <row r="6411" spans="1:16" x14ac:dyDescent="0.25">
      <c r="A6411" s="189"/>
      <c r="B6411" s="189"/>
      <c r="C6411" s="189"/>
      <c r="D6411" s="189"/>
      <c r="E6411" s="189"/>
      <c r="F6411" s="211"/>
      <c r="G6411" s="211"/>
      <c r="H6411" s="211"/>
      <c r="I6411" s="211"/>
      <c r="J6411" s="211"/>
      <c r="K6411" s="211"/>
      <c r="L6411" s="211"/>
      <c r="M6411" s="211"/>
      <c r="N6411" s="211"/>
      <c r="O6411" s="211"/>
      <c r="P6411" s="211"/>
    </row>
    <row r="6412" spans="1:16" x14ac:dyDescent="0.25">
      <c r="A6412" s="189"/>
      <c r="B6412" s="189"/>
      <c r="C6412" s="189"/>
      <c r="D6412" s="189"/>
      <c r="E6412" s="189"/>
      <c r="F6412" s="211"/>
      <c r="G6412" s="211"/>
      <c r="H6412" s="211"/>
      <c r="I6412" s="211"/>
      <c r="J6412" s="211"/>
      <c r="K6412" s="211"/>
      <c r="L6412" s="211"/>
      <c r="M6412" s="211"/>
      <c r="N6412" s="211"/>
      <c r="O6412" s="211"/>
      <c r="P6412" s="211"/>
    </row>
    <row r="6413" spans="1:16" x14ac:dyDescent="0.25">
      <c r="A6413" s="189"/>
      <c r="B6413" s="189"/>
      <c r="C6413" s="189"/>
      <c r="D6413" s="189"/>
      <c r="E6413" s="189"/>
      <c r="F6413" s="211"/>
      <c r="G6413" s="211"/>
      <c r="H6413" s="211"/>
      <c r="I6413" s="211"/>
      <c r="J6413" s="211"/>
      <c r="K6413" s="211"/>
      <c r="L6413" s="211"/>
      <c r="M6413" s="211"/>
      <c r="N6413" s="211"/>
      <c r="O6413" s="211"/>
      <c r="P6413" s="211"/>
    </row>
    <row r="6414" spans="1:16" x14ac:dyDescent="0.25">
      <c r="A6414" s="189"/>
      <c r="B6414" s="189"/>
      <c r="C6414" s="189"/>
      <c r="D6414" s="189"/>
      <c r="E6414" s="189"/>
      <c r="F6414" s="211"/>
      <c r="G6414" s="211"/>
      <c r="H6414" s="211"/>
      <c r="I6414" s="211"/>
      <c r="J6414" s="211"/>
      <c r="K6414" s="211"/>
      <c r="L6414" s="211"/>
      <c r="M6414" s="211"/>
      <c r="N6414" s="211"/>
      <c r="O6414" s="211"/>
      <c r="P6414" s="211"/>
    </row>
    <row r="6415" spans="1:16" x14ac:dyDescent="0.25">
      <c r="A6415" s="189"/>
      <c r="B6415" s="189"/>
      <c r="C6415" s="189"/>
      <c r="D6415" s="189"/>
      <c r="E6415" s="189"/>
      <c r="F6415" s="211"/>
      <c r="G6415" s="211"/>
      <c r="H6415" s="211"/>
      <c r="I6415" s="211"/>
      <c r="J6415" s="211"/>
      <c r="K6415" s="211"/>
      <c r="L6415" s="211"/>
      <c r="M6415" s="211"/>
      <c r="N6415" s="211"/>
      <c r="O6415" s="211"/>
      <c r="P6415" s="211"/>
    </row>
    <row r="6416" spans="1:16" x14ac:dyDescent="0.25">
      <c r="A6416" s="189"/>
      <c r="B6416" s="189"/>
      <c r="C6416" s="189"/>
      <c r="D6416" s="189"/>
      <c r="E6416" s="189"/>
      <c r="F6416" s="211"/>
      <c r="G6416" s="211"/>
      <c r="H6416" s="211"/>
      <c r="I6416" s="211"/>
      <c r="J6416" s="211"/>
      <c r="K6416" s="211"/>
      <c r="L6416" s="211"/>
      <c r="M6416" s="211"/>
      <c r="N6416" s="211"/>
      <c r="O6416" s="211"/>
      <c r="P6416" s="211"/>
    </row>
    <row r="6417" spans="1:16" x14ac:dyDescent="0.25">
      <c r="A6417" s="189"/>
      <c r="B6417" s="189"/>
      <c r="C6417" s="189"/>
      <c r="D6417" s="189"/>
      <c r="E6417" s="189"/>
      <c r="F6417" s="211"/>
      <c r="G6417" s="211"/>
      <c r="H6417" s="211"/>
      <c r="I6417" s="211"/>
      <c r="J6417" s="211"/>
      <c r="K6417" s="211"/>
      <c r="L6417" s="211"/>
      <c r="M6417" s="211"/>
      <c r="N6417" s="211"/>
      <c r="O6417" s="211"/>
      <c r="P6417" s="211"/>
    </row>
    <row r="6418" spans="1:16" x14ac:dyDescent="0.25">
      <c r="A6418" s="189"/>
      <c r="B6418" s="189"/>
      <c r="C6418" s="189"/>
      <c r="D6418" s="189"/>
      <c r="E6418" s="189"/>
      <c r="F6418" s="211"/>
      <c r="G6418" s="211"/>
      <c r="H6418" s="211"/>
      <c r="I6418" s="211"/>
      <c r="J6418" s="211"/>
      <c r="K6418" s="211"/>
      <c r="L6418" s="211"/>
      <c r="M6418" s="211"/>
      <c r="N6418" s="211"/>
      <c r="O6418" s="211"/>
      <c r="P6418" s="211"/>
    </row>
    <row r="6419" spans="1:16" x14ac:dyDescent="0.25">
      <c r="A6419" s="189"/>
      <c r="B6419" s="189"/>
      <c r="C6419" s="189"/>
      <c r="D6419" s="189"/>
      <c r="E6419" s="189"/>
      <c r="F6419" s="211"/>
      <c r="G6419" s="211"/>
      <c r="H6419" s="211"/>
      <c r="I6419" s="211"/>
      <c r="J6419" s="211"/>
      <c r="K6419" s="211"/>
      <c r="L6419" s="211"/>
      <c r="M6419" s="211"/>
      <c r="N6419" s="211"/>
      <c r="O6419" s="211"/>
      <c r="P6419" s="211"/>
    </row>
    <row r="6420" spans="1:16" x14ac:dyDescent="0.25">
      <c r="A6420" s="189"/>
      <c r="B6420" s="189"/>
      <c r="C6420" s="189"/>
      <c r="D6420" s="189"/>
      <c r="E6420" s="189"/>
      <c r="F6420" s="211"/>
      <c r="G6420" s="211"/>
      <c r="H6420" s="211"/>
      <c r="I6420" s="211"/>
      <c r="J6420" s="211"/>
      <c r="K6420" s="211"/>
      <c r="L6420" s="211"/>
      <c r="M6420" s="211"/>
      <c r="N6420" s="211"/>
      <c r="O6420" s="211"/>
      <c r="P6420" s="211"/>
    </row>
    <row r="6421" spans="1:16" x14ac:dyDescent="0.25">
      <c r="A6421" s="189"/>
      <c r="B6421" s="189"/>
      <c r="C6421" s="189"/>
      <c r="D6421" s="189"/>
      <c r="E6421" s="189"/>
      <c r="F6421" s="211"/>
      <c r="G6421" s="211"/>
      <c r="H6421" s="211"/>
      <c r="I6421" s="211"/>
      <c r="J6421" s="211"/>
      <c r="K6421" s="211"/>
      <c r="L6421" s="211"/>
      <c r="M6421" s="211"/>
      <c r="N6421" s="211"/>
      <c r="O6421" s="211"/>
      <c r="P6421" s="211"/>
    </row>
    <row r="6422" spans="1:16" x14ac:dyDescent="0.25">
      <c r="A6422" s="189"/>
      <c r="B6422" s="189"/>
      <c r="C6422" s="189"/>
      <c r="D6422" s="189"/>
      <c r="E6422" s="189"/>
      <c r="F6422" s="211"/>
      <c r="G6422" s="211"/>
      <c r="H6422" s="211"/>
      <c r="I6422" s="211"/>
      <c r="J6422" s="211"/>
      <c r="K6422" s="211"/>
      <c r="L6422" s="211"/>
      <c r="M6422" s="211"/>
      <c r="N6422" s="211"/>
      <c r="O6422" s="211"/>
      <c r="P6422" s="211"/>
    </row>
    <row r="6423" spans="1:16" x14ac:dyDescent="0.25">
      <c r="A6423" s="189"/>
      <c r="B6423" s="189"/>
      <c r="C6423" s="189"/>
      <c r="D6423" s="189"/>
      <c r="E6423" s="189"/>
      <c r="F6423" s="211"/>
      <c r="G6423" s="211"/>
      <c r="H6423" s="211"/>
      <c r="I6423" s="211"/>
      <c r="J6423" s="211"/>
      <c r="K6423" s="211"/>
      <c r="L6423" s="211"/>
      <c r="M6423" s="211"/>
      <c r="N6423" s="211"/>
      <c r="O6423" s="211"/>
      <c r="P6423" s="211"/>
    </row>
    <row r="6424" spans="1:16" x14ac:dyDescent="0.25">
      <c r="A6424" s="189"/>
      <c r="B6424" s="189"/>
      <c r="C6424" s="189"/>
      <c r="D6424" s="189"/>
      <c r="E6424" s="189"/>
      <c r="F6424" s="211"/>
      <c r="G6424" s="211"/>
      <c r="H6424" s="211"/>
      <c r="I6424" s="211"/>
      <c r="J6424" s="211"/>
      <c r="K6424" s="211"/>
      <c r="L6424" s="211"/>
      <c r="M6424" s="211"/>
      <c r="N6424" s="211"/>
      <c r="O6424" s="211"/>
      <c r="P6424" s="211"/>
    </row>
    <row r="6425" spans="1:16" x14ac:dyDescent="0.25">
      <c r="A6425" s="189"/>
      <c r="B6425" s="189"/>
      <c r="C6425" s="189"/>
      <c r="D6425" s="189"/>
      <c r="E6425" s="189"/>
      <c r="F6425" s="211"/>
      <c r="G6425" s="211"/>
      <c r="H6425" s="211"/>
      <c r="I6425" s="211"/>
      <c r="J6425" s="211"/>
      <c r="K6425" s="211"/>
      <c r="L6425" s="211"/>
      <c r="M6425" s="211"/>
      <c r="N6425" s="211"/>
      <c r="O6425" s="211"/>
      <c r="P6425" s="211"/>
    </row>
    <row r="6426" spans="1:16" x14ac:dyDescent="0.25">
      <c r="A6426" s="189"/>
      <c r="B6426" s="189"/>
      <c r="C6426" s="189"/>
      <c r="D6426" s="189"/>
      <c r="E6426" s="189"/>
      <c r="F6426" s="211"/>
      <c r="G6426" s="211"/>
      <c r="H6426" s="211"/>
      <c r="I6426" s="211"/>
      <c r="J6426" s="211"/>
      <c r="K6426" s="211"/>
      <c r="L6426" s="211"/>
      <c r="M6426" s="211"/>
      <c r="N6426" s="211"/>
      <c r="O6426" s="211"/>
      <c r="P6426" s="211"/>
    </row>
    <row r="6427" spans="1:16" x14ac:dyDescent="0.25">
      <c r="A6427" s="189"/>
      <c r="B6427" s="189"/>
      <c r="C6427" s="189"/>
      <c r="D6427" s="189"/>
      <c r="E6427" s="189"/>
      <c r="F6427" s="211"/>
      <c r="G6427" s="211"/>
      <c r="H6427" s="211"/>
      <c r="I6427" s="211"/>
      <c r="J6427" s="211"/>
      <c r="K6427" s="211"/>
      <c r="L6427" s="211"/>
      <c r="M6427" s="211"/>
      <c r="N6427" s="211"/>
      <c r="O6427" s="211"/>
      <c r="P6427" s="211"/>
    </row>
    <row r="6428" spans="1:16" x14ac:dyDescent="0.25">
      <c r="A6428" s="189"/>
      <c r="B6428" s="189"/>
      <c r="C6428" s="189"/>
      <c r="D6428" s="189"/>
      <c r="E6428" s="189"/>
      <c r="F6428" s="211"/>
      <c r="G6428" s="211"/>
      <c r="H6428" s="211"/>
      <c r="I6428" s="211"/>
      <c r="J6428" s="211"/>
      <c r="K6428" s="211"/>
      <c r="L6428" s="211"/>
      <c r="M6428" s="211"/>
      <c r="N6428" s="211"/>
      <c r="O6428" s="211"/>
      <c r="P6428" s="211"/>
    </row>
    <row r="6429" spans="1:16" x14ac:dyDescent="0.25">
      <c r="A6429" s="189"/>
      <c r="B6429" s="189"/>
      <c r="C6429" s="189"/>
      <c r="D6429" s="189"/>
      <c r="E6429" s="189"/>
      <c r="F6429" s="211"/>
      <c r="G6429" s="211"/>
      <c r="H6429" s="211"/>
      <c r="I6429" s="211"/>
      <c r="J6429" s="211"/>
      <c r="K6429" s="211"/>
      <c r="L6429" s="211"/>
      <c r="M6429" s="211"/>
      <c r="N6429" s="211"/>
      <c r="O6429" s="211"/>
      <c r="P6429" s="211"/>
    </row>
    <row r="6430" spans="1:16" x14ac:dyDescent="0.25">
      <c r="A6430" s="189"/>
      <c r="B6430" s="189"/>
      <c r="C6430" s="189"/>
      <c r="D6430" s="189"/>
      <c r="E6430" s="189"/>
      <c r="F6430" s="211"/>
      <c r="G6430" s="211"/>
      <c r="H6430" s="211"/>
      <c r="I6430" s="211"/>
      <c r="J6430" s="211"/>
      <c r="K6430" s="211"/>
      <c r="L6430" s="211"/>
      <c r="M6430" s="211"/>
      <c r="N6430" s="211"/>
      <c r="O6430" s="211"/>
      <c r="P6430" s="211"/>
    </row>
    <row r="6431" spans="1:16" x14ac:dyDescent="0.25">
      <c r="A6431" s="189"/>
      <c r="B6431" s="189"/>
      <c r="C6431" s="189"/>
      <c r="D6431" s="189"/>
      <c r="E6431" s="189"/>
      <c r="F6431" s="211"/>
      <c r="G6431" s="211"/>
      <c r="H6431" s="211"/>
      <c r="I6431" s="211"/>
      <c r="J6431" s="211"/>
      <c r="K6431" s="211"/>
      <c r="L6431" s="211"/>
      <c r="M6431" s="211"/>
      <c r="N6431" s="211"/>
      <c r="O6431" s="211"/>
      <c r="P6431" s="211"/>
    </row>
    <row r="6432" spans="1:16" x14ac:dyDescent="0.25">
      <c r="A6432" s="189"/>
      <c r="B6432" s="189"/>
      <c r="C6432" s="189"/>
      <c r="D6432" s="189"/>
      <c r="E6432" s="189"/>
      <c r="F6432" s="211"/>
      <c r="G6432" s="211"/>
      <c r="H6432" s="211"/>
      <c r="I6432" s="211"/>
      <c r="J6432" s="211"/>
      <c r="K6432" s="211"/>
      <c r="L6432" s="211"/>
      <c r="M6432" s="211"/>
      <c r="N6432" s="211"/>
      <c r="O6432" s="211"/>
      <c r="P6432" s="211"/>
    </row>
    <row r="6433" spans="1:16" x14ac:dyDescent="0.25">
      <c r="A6433" s="189"/>
      <c r="B6433" s="189"/>
      <c r="C6433" s="189"/>
      <c r="D6433" s="189"/>
      <c r="E6433" s="189"/>
      <c r="F6433" s="211"/>
      <c r="G6433" s="211"/>
      <c r="H6433" s="211"/>
      <c r="I6433" s="211"/>
      <c r="J6433" s="211"/>
      <c r="K6433" s="211"/>
      <c r="L6433" s="211"/>
      <c r="M6433" s="211"/>
      <c r="N6433" s="211"/>
      <c r="O6433" s="211"/>
      <c r="P6433" s="211"/>
    </row>
    <row r="6434" spans="1:16" x14ac:dyDescent="0.25">
      <c r="A6434" s="189"/>
      <c r="B6434" s="189"/>
      <c r="C6434" s="189"/>
      <c r="D6434" s="189"/>
      <c r="E6434" s="189"/>
      <c r="F6434" s="211"/>
      <c r="G6434" s="211"/>
      <c r="H6434" s="211"/>
      <c r="I6434" s="211"/>
      <c r="J6434" s="211"/>
      <c r="K6434" s="211"/>
      <c r="L6434" s="211"/>
      <c r="M6434" s="211"/>
      <c r="N6434" s="211"/>
      <c r="O6434" s="211"/>
      <c r="P6434" s="211"/>
    </row>
    <row r="6435" spans="1:16" x14ac:dyDescent="0.25">
      <c r="A6435" s="189"/>
      <c r="B6435" s="189"/>
      <c r="C6435" s="189"/>
      <c r="D6435" s="189"/>
      <c r="E6435" s="189"/>
      <c r="F6435" s="211"/>
      <c r="G6435" s="211"/>
      <c r="H6435" s="211"/>
      <c r="I6435" s="211"/>
      <c r="J6435" s="211"/>
      <c r="K6435" s="211"/>
      <c r="L6435" s="211"/>
      <c r="M6435" s="211"/>
      <c r="N6435" s="211"/>
      <c r="O6435" s="211"/>
      <c r="P6435" s="211"/>
    </row>
    <row r="6436" spans="1:16" x14ac:dyDescent="0.25">
      <c r="A6436" s="189"/>
      <c r="B6436" s="189"/>
      <c r="C6436" s="189"/>
      <c r="D6436" s="189"/>
      <c r="E6436" s="189"/>
      <c r="F6436" s="211"/>
      <c r="G6436" s="211"/>
      <c r="H6436" s="211"/>
      <c r="I6436" s="211"/>
      <c r="J6436" s="211"/>
      <c r="K6436" s="211"/>
      <c r="L6436" s="211"/>
      <c r="M6436" s="211"/>
      <c r="N6436" s="211"/>
      <c r="O6436" s="211"/>
      <c r="P6436" s="211"/>
    </row>
    <row r="6437" spans="1:16" x14ac:dyDescent="0.25">
      <c r="A6437" s="189"/>
      <c r="B6437" s="189"/>
      <c r="C6437" s="189"/>
      <c r="D6437" s="189"/>
      <c r="E6437" s="189"/>
      <c r="F6437" s="211"/>
      <c r="G6437" s="211"/>
      <c r="H6437" s="211"/>
      <c r="I6437" s="211"/>
      <c r="J6437" s="211"/>
      <c r="K6437" s="211"/>
      <c r="L6437" s="211"/>
      <c r="M6437" s="211"/>
      <c r="N6437" s="211"/>
      <c r="O6437" s="211"/>
      <c r="P6437" s="211"/>
    </row>
    <row r="6438" spans="1:16" x14ac:dyDescent="0.25">
      <c r="A6438" s="189"/>
      <c r="B6438" s="189"/>
      <c r="C6438" s="189"/>
      <c r="D6438" s="189"/>
      <c r="E6438" s="189"/>
      <c r="F6438" s="211"/>
      <c r="G6438" s="211"/>
      <c r="H6438" s="211"/>
      <c r="I6438" s="211"/>
      <c r="J6438" s="211"/>
      <c r="K6438" s="211"/>
      <c r="L6438" s="211"/>
      <c r="M6438" s="211"/>
      <c r="N6438" s="211"/>
      <c r="O6438" s="211"/>
      <c r="P6438" s="211"/>
    </row>
    <row r="6439" spans="1:16" x14ac:dyDescent="0.25">
      <c r="A6439" s="189"/>
      <c r="B6439" s="189"/>
      <c r="C6439" s="189"/>
      <c r="D6439" s="189"/>
      <c r="E6439" s="189"/>
      <c r="F6439" s="211"/>
      <c r="G6439" s="211"/>
      <c r="H6439" s="211"/>
      <c r="I6439" s="211"/>
      <c r="J6439" s="211"/>
      <c r="K6439" s="211"/>
      <c r="L6439" s="211"/>
      <c r="M6439" s="211"/>
      <c r="N6439" s="211"/>
      <c r="O6439" s="211"/>
      <c r="P6439" s="211"/>
    </row>
    <row r="6440" spans="1:16" x14ac:dyDescent="0.25">
      <c r="A6440" s="189"/>
      <c r="B6440" s="189"/>
      <c r="C6440" s="189"/>
      <c r="D6440" s="189"/>
      <c r="E6440" s="189"/>
      <c r="F6440" s="211"/>
      <c r="G6440" s="211"/>
      <c r="H6440" s="211"/>
      <c r="I6440" s="211"/>
      <c r="J6440" s="211"/>
      <c r="K6440" s="211"/>
      <c r="L6440" s="211"/>
      <c r="M6440" s="211"/>
      <c r="N6440" s="211"/>
      <c r="O6440" s="211"/>
      <c r="P6440" s="211"/>
    </row>
    <row r="6441" spans="1:16" x14ac:dyDescent="0.25">
      <c r="A6441" s="189"/>
      <c r="B6441" s="189"/>
      <c r="C6441" s="189"/>
      <c r="D6441" s="189"/>
      <c r="E6441" s="189"/>
      <c r="F6441" s="211"/>
      <c r="G6441" s="211"/>
      <c r="H6441" s="211"/>
      <c r="I6441" s="211"/>
      <c r="J6441" s="211"/>
      <c r="K6441" s="211"/>
      <c r="L6441" s="211"/>
      <c r="M6441" s="211"/>
      <c r="N6441" s="211"/>
      <c r="O6441" s="211"/>
      <c r="P6441" s="211"/>
    </row>
    <row r="6442" spans="1:16" x14ac:dyDescent="0.25">
      <c r="A6442" s="189"/>
      <c r="B6442" s="189"/>
      <c r="C6442" s="189"/>
      <c r="D6442" s="189"/>
      <c r="E6442" s="189"/>
      <c r="F6442" s="211"/>
      <c r="G6442" s="211"/>
      <c r="H6442" s="211"/>
      <c r="I6442" s="211"/>
      <c r="J6442" s="211"/>
      <c r="K6442" s="211"/>
      <c r="L6442" s="211"/>
      <c r="M6442" s="211"/>
      <c r="N6442" s="211"/>
      <c r="O6442" s="211"/>
      <c r="P6442" s="211"/>
    </row>
    <row r="6443" spans="1:16" x14ac:dyDescent="0.25">
      <c r="A6443" s="189"/>
      <c r="B6443" s="189"/>
      <c r="C6443" s="189"/>
      <c r="D6443" s="189"/>
      <c r="E6443" s="189"/>
      <c r="F6443" s="211"/>
      <c r="G6443" s="211"/>
      <c r="H6443" s="211"/>
      <c r="I6443" s="211"/>
      <c r="J6443" s="211"/>
      <c r="K6443" s="211"/>
      <c r="L6443" s="211"/>
      <c r="M6443" s="211"/>
      <c r="N6443" s="211"/>
      <c r="O6443" s="211"/>
      <c r="P6443" s="211"/>
    </row>
    <row r="6444" spans="1:16" x14ac:dyDescent="0.25">
      <c r="A6444" s="189"/>
      <c r="B6444" s="189"/>
      <c r="C6444" s="189"/>
      <c r="D6444" s="189"/>
      <c r="E6444" s="189"/>
      <c r="F6444" s="211"/>
      <c r="G6444" s="211"/>
      <c r="H6444" s="211"/>
      <c r="I6444" s="211"/>
      <c r="J6444" s="211"/>
      <c r="K6444" s="211"/>
      <c r="L6444" s="211"/>
      <c r="M6444" s="211"/>
      <c r="N6444" s="211"/>
      <c r="O6444" s="211"/>
      <c r="P6444" s="211"/>
    </row>
    <row r="6445" spans="1:16" x14ac:dyDescent="0.25">
      <c r="A6445" s="189"/>
      <c r="B6445" s="189"/>
      <c r="C6445" s="189"/>
      <c r="D6445" s="189"/>
      <c r="E6445" s="189"/>
      <c r="F6445" s="211"/>
      <c r="G6445" s="211"/>
      <c r="H6445" s="211"/>
      <c r="I6445" s="211"/>
      <c r="J6445" s="211"/>
      <c r="K6445" s="211"/>
      <c r="L6445" s="211"/>
      <c r="M6445" s="211"/>
      <c r="N6445" s="211"/>
      <c r="O6445" s="211"/>
      <c r="P6445" s="211"/>
    </row>
    <row r="6446" spans="1:16" x14ac:dyDescent="0.25">
      <c r="A6446" s="189"/>
      <c r="B6446" s="189"/>
      <c r="C6446" s="189"/>
      <c r="D6446" s="189"/>
      <c r="E6446" s="189"/>
      <c r="F6446" s="211"/>
      <c r="G6446" s="211"/>
      <c r="H6446" s="211"/>
      <c r="I6446" s="211"/>
      <c r="J6446" s="211"/>
      <c r="K6446" s="211"/>
      <c r="L6446" s="211"/>
      <c r="M6446" s="211"/>
      <c r="N6446" s="211"/>
      <c r="O6446" s="211"/>
      <c r="P6446" s="211"/>
    </row>
    <row r="6447" spans="1:16" x14ac:dyDescent="0.25">
      <c r="A6447" s="189"/>
      <c r="B6447" s="189"/>
      <c r="C6447" s="189"/>
      <c r="D6447" s="189"/>
      <c r="E6447" s="189"/>
      <c r="F6447" s="211"/>
      <c r="G6447" s="211"/>
      <c r="H6447" s="211"/>
      <c r="I6447" s="211"/>
      <c r="J6447" s="211"/>
      <c r="K6447" s="211"/>
      <c r="L6447" s="211"/>
      <c r="M6447" s="211"/>
      <c r="N6447" s="211"/>
      <c r="O6447" s="211"/>
      <c r="P6447" s="211"/>
    </row>
    <row r="6448" spans="1:16" x14ac:dyDescent="0.25">
      <c r="A6448" s="189"/>
      <c r="B6448" s="189"/>
      <c r="C6448" s="189"/>
      <c r="D6448" s="189"/>
      <c r="E6448" s="189"/>
      <c r="F6448" s="211"/>
      <c r="G6448" s="211"/>
      <c r="H6448" s="211"/>
      <c r="I6448" s="211"/>
      <c r="J6448" s="211"/>
      <c r="K6448" s="211"/>
      <c r="L6448" s="211"/>
      <c r="M6448" s="211"/>
      <c r="N6448" s="211"/>
      <c r="O6448" s="211"/>
      <c r="P6448" s="211"/>
    </row>
    <row r="6449" spans="1:16" x14ac:dyDescent="0.25">
      <c r="A6449" s="189"/>
      <c r="B6449" s="189"/>
      <c r="C6449" s="189"/>
      <c r="D6449" s="189"/>
      <c r="E6449" s="189"/>
      <c r="F6449" s="211"/>
      <c r="G6449" s="211"/>
      <c r="H6449" s="211"/>
      <c r="I6449" s="211"/>
      <c r="J6449" s="211"/>
      <c r="K6449" s="211"/>
      <c r="L6449" s="211"/>
      <c r="M6449" s="211"/>
      <c r="N6449" s="211"/>
      <c r="O6449" s="211"/>
      <c r="P6449" s="211"/>
    </row>
    <row r="6450" spans="1:16" x14ac:dyDescent="0.25">
      <c r="A6450" s="189"/>
      <c r="B6450" s="189"/>
      <c r="C6450" s="189"/>
      <c r="D6450" s="189"/>
      <c r="E6450" s="189"/>
      <c r="F6450" s="211"/>
      <c r="G6450" s="211"/>
      <c r="H6450" s="211"/>
      <c r="I6450" s="211"/>
      <c r="J6450" s="211"/>
      <c r="K6450" s="211"/>
      <c r="L6450" s="211"/>
      <c r="M6450" s="211"/>
      <c r="N6450" s="211"/>
      <c r="O6450" s="211"/>
      <c r="P6450" s="211"/>
    </row>
    <row r="6451" spans="1:16" x14ac:dyDescent="0.25">
      <c r="A6451" s="189"/>
      <c r="B6451" s="189"/>
      <c r="C6451" s="189"/>
      <c r="D6451" s="189"/>
      <c r="E6451" s="189"/>
      <c r="F6451" s="211"/>
      <c r="G6451" s="211"/>
      <c r="H6451" s="211"/>
      <c r="I6451" s="211"/>
      <c r="J6451" s="211"/>
      <c r="K6451" s="211"/>
      <c r="L6451" s="211"/>
      <c r="M6451" s="211"/>
      <c r="N6451" s="211"/>
      <c r="O6451" s="211"/>
      <c r="P6451" s="211"/>
    </row>
    <row r="6452" spans="1:16" x14ac:dyDescent="0.25">
      <c r="A6452" s="189"/>
      <c r="B6452" s="189"/>
      <c r="C6452" s="189"/>
      <c r="D6452" s="189"/>
      <c r="E6452" s="189"/>
      <c r="F6452" s="211"/>
      <c r="G6452" s="211"/>
      <c r="H6452" s="211"/>
      <c r="I6452" s="211"/>
      <c r="J6452" s="211"/>
      <c r="K6452" s="211"/>
      <c r="L6452" s="211"/>
      <c r="M6452" s="211"/>
      <c r="N6452" s="211"/>
      <c r="O6452" s="211"/>
      <c r="P6452" s="211"/>
    </row>
    <row r="6453" spans="1:16" x14ac:dyDescent="0.25">
      <c r="A6453" s="189"/>
      <c r="B6453" s="189"/>
      <c r="C6453" s="189"/>
      <c r="D6453" s="189"/>
      <c r="E6453" s="189"/>
      <c r="F6453" s="211"/>
      <c r="G6453" s="211"/>
      <c r="H6453" s="211"/>
      <c r="I6453" s="211"/>
      <c r="J6453" s="211"/>
      <c r="K6453" s="211"/>
      <c r="L6453" s="211"/>
      <c r="M6453" s="211"/>
      <c r="N6453" s="211"/>
      <c r="O6453" s="211"/>
      <c r="P6453" s="211"/>
    </row>
    <row r="6454" spans="1:16" x14ac:dyDescent="0.25">
      <c r="A6454" s="189"/>
      <c r="B6454" s="189"/>
      <c r="C6454" s="189"/>
      <c r="D6454" s="189"/>
      <c r="E6454" s="189"/>
      <c r="F6454" s="211"/>
      <c r="G6454" s="211"/>
      <c r="H6454" s="211"/>
      <c r="I6454" s="211"/>
      <c r="J6454" s="211"/>
      <c r="K6454" s="211"/>
      <c r="L6454" s="211"/>
      <c r="M6454" s="211"/>
      <c r="N6454" s="211"/>
      <c r="O6454" s="211"/>
      <c r="P6454" s="211"/>
    </row>
    <row r="6455" spans="1:16" x14ac:dyDescent="0.25">
      <c r="A6455" s="189"/>
      <c r="B6455" s="189"/>
      <c r="C6455" s="189"/>
      <c r="D6455" s="189"/>
      <c r="E6455" s="189"/>
      <c r="F6455" s="211"/>
      <c r="G6455" s="211"/>
      <c r="H6455" s="211"/>
      <c r="I6455" s="211"/>
      <c r="J6455" s="211"/>
      <c r="K6455" s="211"/>
      <c r="L6455" s="211"/>
      <c r="M6455" s="211"/>
      <c r="N6455" s="211"/>
      <c r="O6455" s="211"/>
      <c r="P6455" s="211"/>
    </row>
    <row r="6456" spans="1:16" x14ac:dyDescent="0.25">
      <c r="A6456" s="189"/>
      <c r="B6456" s="189"/>
      <c r="C6456" s="189"/>
      <c r="D6456" s="189"/>
      <c r="E6456" s="189"/>
      <c r="F6456" s="211"/>
      <c r="G6456" s="211"/>
      <c r="H6456" s="211"/>
      <c r="I6456" s="211"/>
      <c r="J6456" s="211"/>
      <c r="K6456" s="211"/>
      <c r="L6456" s="211"/>
      <c r="M6456" s="211"/>
      <c r="N6456" s="211"/>
      <c r="O6456" s="211"/>
      <c r="P6456" s="211"/>
    </row>
    <row r="6457" spans="1:16" x14ac:dyDescent="0.25">
      <c r="A6457" s="189"/>
      <c r="B6457" s="189"/>
      <c r="C6457" s="189"/>
      <c r="D6457" s="189"/>
      <c r="E6457" s="189"/>
      <c r="F6457" s="211"/>
      <c r="G6457" s="211"/>
      <c r="H6457" s="211"/>
      <c r="I6457" s="211"/>
      <c r="J6457" s="211"/>
      <c r="K6457" s="211"/>
      <c r="L6457" s="211"/>
      <c r="M6457" s="211"/>
      <c r="N6457" s="211"/>
      <c r="O6457" s="211"/>
      <c r="P6457" s="211"/>
    </row>
    <row r="6458" spans="1:16" x14ac:dyDescent="0.25">
      <c r="A6458" s="189"/>
      <c r="B6458" s="189"/>
      <c r="C6458" s="189"/>
      <c r="D6458" s="189"/>
      <c r="E6458" s="189"/>
      <c r="F6458" s="211"/>
      <c r="G6458" s="211"/>
      <c r="H6458" s="211"/>
      <c r="I6458" s="211"/>
      <c r="J6458" s="211"/>
      <c r="K6458" s="211"/>
      <c r="L6458" s="211"/>
      <c r="M6458" s="211"/>
      <c r="N6458" s="211"/>
      <c r="O6458" s="211"/>
      <c r="P6458" s="211"/>
    </row>
    <row r="6459" spans="1:16" x14ac:dyDescent="0.25">
      <c r="A6459" s="189"/>
      <c r="B6459" s="189"/>
      <c r="C6459" s="189"/>
      <c r="D6459" s="189"/>
      <c r="E6459" s="189"/>
      <c r="F6459" s="211"/>
      <c r="G6459" s="211"/>
      <c r="H6459" s="211"/>
      <c r="I6459" s="211"/>
      <c r="J6459" s="211"/>
      <c r="K6459" s="211"/>
      <c r="L6459" s="211"/>
      <c r="M6459" s="211"/>
      <c r="N6459" s="211"/>
      <c r="O6459" s="211"/>
      <c r="P6459" s="211"/>
    </row>
    <row r="6460" spans="1:16" x14ac:dyDescent="0.25">
      <c r="A6460" s="189"/>
      <c r="B6460" s="189"/>
      <c r="C6460" s="189"/>
      <c r="D6460" s="189"/>
      <c r="E6460" s="189"/>
      <c r="F6460" s="211"/>
      <c r="G6460" s="211"/>
      <c r="H6460" s="211"/>
      <c r="I6460" s="211"/>
      <c r="J6460" s="211"/>
      <c r="K6460" s="211"/>
      <c r="L6460" s="211"/>
      <c r="M6460" s="211"/>
      <c r="N6460" s="211"/>
      <c r="O6460" s="211"/>
      <c r="P6460" s="211"/>
    </row>
    <row r="6461" spans="1:16" x14ac:dyDescent="0.25">
      <c r="A6461" s="189"/>
      <c r="B6461" s="189"/>
      <c r="C6461" s="189"/>
      <c r="D6461" s="189"/>
      <c r="E6461" s="189"/>
      <c r="F6461" s="211"/>
      <c r="G6461" s="211"/>
      <c r="H6461" s="211"/>
      <c r="I6461" s="211"/>
      <c r="J6461" s="211"/>
      <c r="K6461" s="211"/>
      <c r="L6461" s="211"/>
      <c r="M6461" s="211"/>
      <c r="N6461" s="211"/>
      <c r="O6461" s="211"/>
      <c r="P6461" s="211"/>
    </row>
    <row r="6462" spans="1:16" x14ac:dyDescent="0.25">
      <c r="A6462" s="189"/>
      <c r="B6462" s="189"/>
      <c r="C6462" s="189"/>
      <c r="D6462" s="189"/>
      <c r="E6462" s="189"/>
      <c r="F6462" s="211"/>
      <c r="G6462" s="211"/>
      <c r="H6462" s="211"/>
      <c r="I6462" s="211"/>
      <c r="J6462" s="211"/>
      <c r="K6462" s="211"/>
      <c r="L6462" s="211"/>
      <c r="M6462" s="211"/>
      <c r="N6462" s="211"/>
      <c r="O6462" s="211"/>
      <c r="P6462" s="211"/>
    </row>
    <row r="6463" spans="1:16" x14ac:dyDescent="0.25">
      <c r="A6463" s="189"/>
      <c r="B6463" s="189"/>
      <c r="C6463" s="189"/>
      <c r="D6463" s="189"/>
      <c r="E6463" s="189"/>
      <c r="F6463" s="211"/>
      <c r="G6463" s="211"/>
      <c r="H6463" s="211"/>
      <c r="I6463" s="211"/>
      <c r="J6463" s="211"/>
      <c r="K6463" s="211"/>
      <c r="L6463" s="211"/>
      <c r="M6463" s="211"/>
      <c r="N6463" s="211"/>
      <c r="O6463" s="211"/>
      <c r="P6463" s="211"/>
    </row>
    <row r="6464" spans="1:16" x14ac:dyDescent="0.25">
      <c r="A6464" s="189"/>
      <c r="B6464" s="189"/>
      <c r="C6464" s="189"/>
      <c r="D6464" s="189"/>
      <c r="E6464" s="189"/>
      <c r="F6464" s="211"/>
      <c r="G6464" s="211"/>
      <c r="H6464" s="211"/>
      <c r="I6464" s="211"/>
      <c r="J6464" s="211"/>
      <c r="K6464" s="211"/>
      <c r="L6464" s="211"/>
      <c r="M6464" s="211"/>
      <c r="N6464" s="211"/>
      <c r="O6464" s="211"/>
      <c r="P6464" s="211"/>
    </row>
    <row r="6465" spans="1:16" x14ac:dyDescent="0.25">
      <c r="A6465" s="189"/>
      <c r="B6465" s="189"/>
      <c r="C6465" s="189"/>
      <c r="D6465" s="189"/>
      <c r="E6465" s="189"/>
      <c r="F6465" s="211"/>
      <c r="G6465" s="211"/>
      <c r="H6465" s="211"/>
      <c r="I6465" s="211"/>
      <c r="J6465" s="211"/>
      <c r="K6465" s="211"/>
      <c r="L6465" s="211"/>
      <c r="M6465" s="211"/>
      <c r="N6465" s="211"/>
      <c r="O6465" s="211"/>
      <c r="P6465" s="211"/>
    </row>
    <row r="6466" spans="1:16" x14ac:dyDescent="0.25">
      <c r="A6466" s="189"/>
      <c r="B6466" s="189"/>
      <c r="C6466" s="189"/>
      <c r="D6466" s="189"/>
      <c r="E6466" s="189"/>
      <c r="F6466" s="211"/>
      <c r="G6466" s="211"/>
      <c r="H6466" s="211"/>
      <c r="I6466" s="211"/>
      <c r="J6466" s="211"/>
      <c r="K6466" s="211"/>
      <c r="L6466" s="211"/>
      <c r="M6466" s="211"/>
      <c r="N6466" s="211"/>
      <c r="O6466" s="211"/>
      <c r="P6466" s="211"/>
    </row>
    <row r="6467" spans="1:16" x14ac:dyDescent="0.25">
      <c r="A6467" s="189"/>
      <c r="B6467" s="189"/>
      <c r="C6467" s="189"/>
      <c r="D6467" s="189"/>
      <c r="E6467" s="189"/>
      <c r="F6467" s="211"/>
      <c r="G6467" s="211"/>
      <c r="H6467" s="211"/>
      <c r="I6467" s="211"/>
      <c r="J6467" s="211"/>
      <c r="K6467" s="211"/>
      <c r="L6467" s="211"/>
      <c r="M6467" s="211"/>
      <c r="N6467" s="211"/>
      <c r="O6467" s="211"/>
      <c r="P6467" s="211"/>
    </row>
    <row r="6468" spans="1:16" x14ac:dyDescent="0.25">
      <c r="A6468" s="189"/>
      <c r="B6468" s="189"/>
      <c r="C6468" s="189"/>
      <c r="D6468" s="189"/>
      <c r="E6468" s="189"/>
      <c r="F6468" s="211"/>
      <c r="G6468" s="211"/>
      <c r="H6468" s="211"/>
      <c r="I6468" s="211"/>
      <c r="J6468" s="211"/>
      <c r="K6468" s="211"/>
      <c r="L6468" s="211"/>
      <c r="M6468" s="211"/>
      <c r="N6468" s="211"/>
      <c r="O6468" s="211"/>
      <c r="P6468" s="211"/>
    </row>
    <row r="6469" spans="1:16" x14ac:dyDescent="0.25">
      <c r="A6469" s="189"/>
      <c r="B6469" s="189"/>
      <c r="C6469" s="189"/>
      <c r="D6469" s="189"/>
      <c r="E6469" s="189"/>
      <c r="F6469" s="211"/>
      <c r="G6469" s="211"/>
      <c r="H6469" s="211"/>
      <c r="I6469" s="211"/>
      <c r="J6469" s="211"/>
      <c r="K6469" s="211"/>
      <c r="L6469" s="211"/>
      <c r="M6469" s="211"/>
      <c r="N6469" s="211"/>
      <c r="O6469" s="211"/>
      <c r="P6469" s="211"/>
    </row>
    <row r="6470" spans="1:16" x14ac:dyDescent="0.25">
      <c r="A6470" s="189"/>
      <c r="B6470" s="189"/>
      <c r="C6470" s="189"/>
      <c r="D6470" s="189"/>
      <c r="E6470" s="189"/>
      <c r="F6470" s="211"/>
      <c r="G6470" s="211"/>
      <c r="H6470" s="211"/>
      <c r="I6470" s="211"/>
      <c r="J6470" s="211"/>
      <c r="K6470" s="211"/>
      <c r="L6470" s="211"/>
      <c r="M6470" s="211"/>
      <c r="N6470" s="211"/>
      <c r="O6470" s="211"/>
      <c r="P6470" s="211"/>
    </row>
    <row r="6471" spans="1:16" x14ac:dyDescent="0.25">
      <c r="A6471" s="189"/>
      <c r="B6471" s="189"/>
      <c r="C6471" s="189"/>
      <c r="D6471" s="189"/>
      <c r="E6471" s="189"/>
      <c r="F6471" s="211"/>
      <c r="G6471" s="211"/>
      <c r="H6471" s="211"/>
      <c r="I6471" s="211"/>
      <c r="J6471" s="211"/>
      <c r="K6471" s="211"/>
      <c r="L6471" s="211"/>
      <c r="M6471" s="211"/>
      <c r="N6471" s="211"/>
      <c r="O6471" s="211"/>
      <c r="P6471" s="211"/>
    </row>
    <row r="6472" spans="1:16" x14ac:dyDescent="0.25">
      <c r="A6472" s="189"/>
      <c r="B6472" s="189"/>
      <c r="C6472" s="189"/>
      <c r="D6472" s="189"/>
      <c r="E6472" s="189"/>
      <c r="F6472" s="211"/>
      <c r="G6472" s="211"/>
      <c r="H6472" s="211"/>
      <c r="I6472" s="211"/>
      <c r="J6472" s="211"/>
      <c r="K6472" s="211"/>
      <c r="L6472" s="211"/>
      <c r="M6472" s="211"/>
      <c r="N6472" s="211"/>
      <c r="O6472" s="211"/>
      <c r="P6472" s="211"/>
    </row>
    <row r="6473" spans="1:16" x14ac:dyDescent="0.25">
      <c r="A6473" s="189"/>
      <c r="B6473" s="189"/>
      <c r="C6473" s="189"/>
      <c r="D6473" s="189"/>
      <c r="E6473" s="189"/>
      <c r="F6473" s="211"/>
      <c r="G6473" s="211"/>
      <c r="H6473" s="211"/>
      <c r="I6473" s="211"/>
      <c r="J6473" s="211"/>
      <c r="K6473" s="211"/>
      <c r="L6473" s="211"/>
      <c r="M6473" s="211"/>
      <c r="N6473" s="211"/>
      <c r="O6473" s="211"/>
      <c r="P6473" s="211"/>
    </row>
    <row r="6474" spans="1:16" x14ac:dyDescent="0.25">
      <c r="A6474" s="189"/>
      <c r="B6474" s="189"/>
      <c r="C6474" s="189"/>
      <c r="D6474" s="189"/>
      <c r="E6474" s="189"/>
      <c r="F6474" s="211"/>
      <c r="G6474" s="211"/>
      <c r="H6474" s="211"/>
      <c r="I6474" s="211"/>
      <c r="J6474" s="211"/>
      <c r="K6474" s="211"/>
      <c r="L6474" s="211"/>
      <c r="M6474" s="211"/>
      <c r="N6474" s="211"/>
      <c r="O6474" s="211"/>
      <c r="P6474" s="211"/>
    </row>
    <row r="6475" spans="1:16" x14ac:dyDescent="0.25">
      <c r="A6475" s="189"/>
      <c r="B6475" s="189"/>
      <c r="C6475" s="189"/>
      <c r="D6475" s="189"/>
      <c r="E6475" s="189"/>
      <c r="F6475" s="211"/>
      <c r="G6475" s="211"/>
      <c r="H6475" s="211"/>
      <c r="I6475" s="211"/>
      <c r="J6475" s="211"/>
      <c r="K6475" s="211"/>
      <c r="L6475" s="211"/>
      <c r="M6475" s="211"/>
      <c r="N6475" s="211"/>
      <c r="O6475" s="211"/>
      <c r="P6475" s="211"/>
    </row>
    <row r="6476" spans="1:16" x14ac:dyDescent="0.25">
      <c r="A6476" s="189"/>
      <c r="B6476" s="189"/>
      <c r="C6476" s="189"/>
      <c r="D6476" s="189"/>
      <c r="E6476" s="189"/>
      <c r="F6476" s="211"/>
      <c r="G6476" s="211"/>
      <c r="H6476" s="211"/>
      <c r="I6476" s="211"/>
      <c r="J6476" s="211"/>
      <c r="K6476" s="211"/>
      <c r="L6476" s="211"/>
      <c r="M6476" s="211"/>
      <c r="N6476" s="211"/>
      <c r="O6476" s="211"/>
      <c r="P6476" s="211"/>
    </row>
    <row r="6477" spans="1:16" x14ac:dyDescent="0.25">
      <c r="A6477" s="189"/>
      <c r="B6477" s="189"/>
      <c r="C6477" s="189"/>
      <c r="D6477" s="189"/>
      <c r="E6477" s="189"/>
      <c r="F6477" s="211"/>
      <c r="G6477" s="211"/>
      <c r="H6477" s="211"/>
      <c r="I6477" s="211"/>
      <c r="J6477" s="211"/>
      <c r="K6477" s="211"/>
      <c r="L6477" s="211"/>
      <c r="M6477" s="211"/>
      <c r="N6477" s="211"/>
      <c r="O6477" s="211"/>
      <c r="P6477" s="211"/>
    </row>
    <row r="6478" spans="1:16" x14ac:dyDescent="0.25">
      <c r="A6478" s="189"/>
      <c r="B6478" s="189"/>
      <c r="C6478" s="189"/>
      <c r="D6478" s="189"/>
      <c r="E6478" s="189"/>
      <c r="F6478" s="211"/>
      <c r="G6478" s="211"/>
      <c r="H6478" s="211"/>
      <c r="I6478" s="211"/>
      <c r="J6478" s="211"/>
      <c r="K6478" s="211"/>
      <c r="L6478" s="211"/>
      <c r="M6478" s="211"/>
      <c r="N6478" s="211"/>
      <c r="O6478" s="211"/>
      <c r="P6478" s="211"/>
    </row>
    <row r="6479" spans="1:16" x14ac:dyDescent="0.25">
      <c r="A6479" s="189"/>
      <c r="B6479" s="189"/>
      <c r="C6479" s="189"/>
      <c r="D6479" s="189"/>
      <c r="E6479" s="189"/>
      <c r="F6479" s="211"/>
      <c r="G6479" s="211"/>
      <c r="H6479" s="211"/>
      <c r="I6479" s="211"/>
      <c r="J6479" s="211"/>
      <c r="K6479" s="211"/>
      <c r="L6479" s="211"/>
      <c r="M6479" s="211"/>
      <c r="N6479" s="211"/>
      <c r="O6479" s="211"/>
      <c r="P6479" s="211"/>
    </row>
    <row r="6480" spans="1:16" x14ac:dyDescent="0.25">
      <c r="A6480" s="189"/>
      <c r="B6480" s="189"/>
      <c r="C6480" s="189"/>
      <c r="D6480" s="189"/>
      <c r="E6480" s="189"/>
      <c r="F6480" s="211"/>
      <c r="G6480" s="211"/>
      <c r="H6480" s="211"/>
      <c r="I6480" s="211"/>
      <c r="J6480" s="211"/>
      <c r="K6480" s="211"/>
      <c r="L6480" s="211"/>
      <c r="M6480" s="211"/>
      <c r="N6480" s="211"/>
      <c r="O6480" s="211"/>
      <c r="P6480" s="211"/>
    </row>
    <row r="6481" spans="1:16" x14ac:dyDescent="0.25">
      <c r="A6481" s="189"/>
      <c r="B6481" s="189"/>
      <c r="C6481" s="189"/>
      <c r="D6481" s="189"/>
      <c r="E6481" s="189"/>
      <c r="F6481" s="211"/>
      <c r="G6481" s="211"/>
      <c r="H6481" s="211"/>
      <c r="I6481" s="211"/>
      <c r="J6481" s="211"/>
      <c r="K6481" s="211"/>
      <c r="L6481" s="211"/>
      <c r="M6481" s="211"/>
      <c r="N6481" s="211"/>
      <c r="O6481" s="211"/>
      <c r="P6481" s="211"/>
    </row>
    <row r="6482" spans="1:16" x14ac:dyDescent="0.25">
      <c r="A6482" s="189"/>
      <c r="B6482" s="189"/>
      <c r="C6482" s="189"/>
      <c r="D6482" s="189"/>
      <c r="E6482" s="189"/>
      <c r="F6482" s="211"/>
      <c r="G6482" s="211"/>
      <c r="H6482" s="211"/>
      <c r="I6482" s="211"/>
      <c r="J6482" s="211"/>
      <c r="K6482" s="211"/>
      <c r="L6482" s="211"/>
      <c r="M6482" s="211"/>
      <c r="N6482" s="211"/>
      <c r="O6482" s="211"/>
      <c r="P6482" s="211"/>
    </row>
    <row r="6483" spans="1:16" x14ac:dyDescent="0.25">
      <c r="A6483" s="189"/>
      <c r="B6483" s="189"/>
      <c r="C6483" s="189"/>
      <c r="D6483" s="189"/>
      <c r="E6483" s="189"/>
      <c r="F6483" s="211"/>
      <c r="G6483" s="211"/>
      <c r="H6483" s="211"/>
      <c r="I6483" s="211"/>
      <c r="J6483" s="211"/>
      <c r="K6483" s="211"/>
      <c r="L6483" s="211"/>
      <c r="M6483" s="211"/>
      <c r="N6483" s="211"/>
      <c r="O6483" s="211"/>
      <c r="P6483" s="211"/>
    </row>
    <row r="6484" spans="1:16" x14ac:dyDescent="0.25">
      <c r="A6484" s="189"/>
      <c r="B6484" s="189"/>
      <c r="C6484" s="189"/>
      <c r="D6484" s="189"/>
      <c r="E6484" s="189"/>
      <c r="F6484" s="211"/>
      <c r="G6484" s="211"/>
      <c r="H6484" s="211"/>
      <c r="I6484" s="211"/>
      <c r="J6484" s="211"/>
      <c r="K6484" s="211"/>
      <c r="L6484" s="211"/>
      <c r="M6484" s="211"/>
      <c r="N6484" s="211"/>
      <c r="O6484" s="211"/>
      <c r="P6484" s="211"/>
    </row>
    <row r="6485" spans="1:16" x14ac:dyDescent="0.25">
      <c r="A6485" s="189"/>
      <c r="B6485" s="189"/>
      <c r="C6485" s="189"/>
      <c r="D6485" s="189"/>
      <c r="E6485" s="189"/>
      <c r="F6485" s="211"/>
      <c r="G6485" s="211"/>
      <c r="H6485" s="211"/>
      <c r="I6485" s="211"/>
      <c r="J6485" s="211"/>
      <c r="K6485" s="211"/>
      <c r="L6485" s="211"/>
      <c r="M6485" s="211"/>
      <c r="N6485" s="211"/>
      <c r="O6485" s="211"/>
      <c r="P6485" s="211"/>
    </row>
    <row r="6486" spans="1:16" x14ac:dyDescent="0.25">
      <c r="A6486" s="189"/>
      <c r="B6486" s="189"/>
      <c r="C6486" s="189"/>
      <c r="D6486" s="189"/>
      <c r="E6486" s="189"/>
      <c r="F6486" s="211"/>
      <c r="G6486" s="211"/>
      <c r="H6486" s="211"/>
      <c r="I6486" s="211"/>
      <c r="J6486" s="211"/>
      <c r="K6486" s="211"/>
      <c r="L6486" s="211"/>
      <c r="M6486" s="211"/>
      <c r="N6486" s="211"/>
      <c r="O6486" s="211"/>
      <c r="P6486" s="211"/>
    </row>
    <row r="6487" spans="1:16" x14ac:dyDescent="0.25">
      <c r="A6487" s="189"/>
      <c r="B6487" s="189"/>
      <c r="C6487" s="189"/>
      <c r="D6487" s="189"/>
      <c r="E6487" s="189"/>
      <c r="F6487" s="211"/>
      <c r="G6487" s="211"/>
      <c r="H6487" s="211"/>
      <c r="I6487" s="211"/>
      <c r="J6487" s="211"/>
      <c r="K6487" s="211"/>
      <c r="L6487" s="211"/>
      <c r="M6487" s="211"/>
      <c r="N6487" s="211"/>
      <c r="O6487" s="211"/>
      <c r="P6487" s="211"/>
    </row>
    <row r="6488" spans="1:16" x14ac:dyDescent="0.25">
      <c r="A6488" s="189"/>
      <c r="B6488" s="189"/>
      <c r="C6488" s="189"/>
      <c r="D6488" s="189"/>
      <c r="E6488" s="189"/>
      <c r="F6488" s="211"/>
      <c r="G6488" s="211"/>
      <c r="H6488" s="211"/>
      <c r="I6488" s="211"/>
      <c r="J6488" s="211"/>
      <c r="K6488" s="211"/>
      <c r="L6488" s="211"/>
      <c r="M6488" s="211"/>
      <c r="N6488" s="211"/>
      <c r="O6488" s="211"/>
      <c r="P6488" s="211"/>
    </row>
    <row r="6489" spans="1:16" x14ac:dyDescent="0.25">
      <c r="A6489" s="189"/>
      <c r="B6489" s="189"/>
      <c r="C6489" s="189"/>
      <c r="D6489" s="189"/>
      <c r="E6489" s="189"/>
      <c r="F6489" s="211"/>
      <c r="G6489" s="211"/>
      <c r="H6489" s="211"/>
      <c r="I6489" s="211"/>
      <c r="J6489" s="211"/>
      <c r="K6489" s="211"/>
      <c r="L6489" s="211"/>
      <c r="M6489" s="211"/>
      <c r="N6489" s="211"/>
      <c r="O6489" s="211"/>
      <c r="P6489" s="211"/>
    </row>
    <row r="6490" spans="1:16" x14ac:dyDescent="0.25">
      <c r="A6490" s="189"/>
      <c r="B6490" s="189"/>
      <c r="C6490" s="189"/>
      <c r="D6490" s="189"/>
      <c r="E6490" s="189"/>
      <c r="F6490" s="211"/>
      <c r="G6490" s="211"/>
      <c r="H6490" s="211"/>
      <c r="I6490" s="211"/>
      <c r="J6490" s="211"/>
      <c r="K6490" s="211"/>
      <c r="L6490" s="211"/>
      <c r="M6490" s="211"/>
      <c r="N6490" s="211"/>
      <c r="O6490" s="211"/>
      <c r="P6490" s="211"/>
    </row>
    <row r="6491" spans="1:16" x14ac:dyDescent="0.25">
      <c r="A6491" s="189"/>
      <c r="B6491" s="189"/>
      <c r="C6491" s="189"/>
      <c r="D6491" s="189"/>
      <c r="E6491" s="189"/>
      <c r="F6491" s="211"/>
      <c r="G6491" s="211"/>
      <c r="H6491" s="211"/>
      <c r="I6491" s="211"/>
      <c r="J6491" s="211"/>
      <c r="K6491" s="211"/>
      <c r="L6491" s="211"/>
      <c r="M6491" s="211"/>
      <c r="N6491" s="211"/>
      <c r="O6491" s="211"/>
      <c r="P6491" s="211"/>
    </row>
    <row r="6492" spans="1:16" x14ac:dyDescent="0.25">
      <c r="A6492" s="189"/>
      <c r="B6492" s="189"/>
      <c r="C6492" s="189"/>
      <c r="D6492" s="189"/>
      <c r="E6492" s="189"/>
      <c r="F6492" s="211"/>
      <c r="G6492" s="211"/>
      <c r="H6492" s="211"/>
      <c r="I6492" s="211"/>
      <c r="J6492" s="211"/>
      <c r="K6492" s="211"/>
      <c r="L6492" s="211"/>
      <c r="M6492" s="211"/>
      <c r="N6492" s="211"/>
      <c r="O6492" s="211"/>
      <c r="P6492" s="211"/>
    </row>
    <row r="6493" spans="1:16" x14ac:dyDescent="0.25">
      <c r="A6493" s="189"/>
      <c r="B6493" s="189"/>
      <c r="C6493" s="189"/>
      <c r="D6493" s="189"/>
      <c r="E6493" s="189"/>
      <c r="F6493" s="211"/>
      <c r="G6493" s="211"/>
      <c r="H6493" s="211"/>
      <c r="I6493" s="211"/>
      <c r="J6493" s="211"/>
      <c r="K6493" s="211"/>
      <c r="L6493" s="211"/>
      <c r="M6493" s="211"/>
      <c r="N6493" s="211"/>
      <c r="O6493" s="211"/>
      <c r="P6493" s="211"/>
    </row>
    <row r="6494" spans="1:16" x14ac:dyDescent="0.25">
      <c r="A6494" s="189"/>
      <c r="B6494" s="189"/>
      <c r="C6494" s="189"/>
      <c r="D6494" s="189"/>
      <c r="E6494" s="189"/>
      <c r="F6494" s="211"/>
      <c r="G6494" s="211"/>
      <c r="H6494" s="211"/>
      <c r="I6494" s="211"/>
      <c r="J6494" s="211"/>
      <c r="K6494" s="211"/>
      <c r="L6494" s="211"/>
      <c r="M6494" s="211"/>
      <c r="N6494" s="211"/>
      <c r="O6494" s="211"/>
      <c r="P6494" s="211"/>
    </row>
    <row r="6495" spans="1:16" x14ac:dyDescent="0.25">
      <c r="A6495" s="189"/>
      <c r="B6495" s="189"/>
      <c r="C6495" s="189"/>
      <c r="D6495" s="189"/>
      <c r="E6495" s="189"/>
      <c r="F6495" s="211"/>
      <c r="G6495" s="211"/>
      <c r="H6495" s="211"/>
      <c r="I6495" s="211"/>
      <c r="J6495" s="211"/>
      <c r="K6495" s="211"/>
      <c r="L6495" s="211"/>
      <c r="M6495" s="211"/>
      <c r="N6495" s="211"/>
      <c r="O6495" s="211"/>
      <c r="P6495" s="211"/>
    </row>
    <row r="6496" spans="1:16" x14ac:dyDescent="0.25">
      <c r="A6496" s="189"/>
      <c r="B6496" s="189"/>
      <c r="C6496" s="189"/>
      <c r="D6496" s="189"/>
      <c r="E6496" s="189"/>
      <c r="F6496" s="211"/>
      <c r="G6496" s="211"/>
      <c r="H6496" s="211"/>
      <c r="I6496" s="211"/>
      <c r="J6496" s="211"/>
      <c r="K6496" s="211"/>
      <c r="L6496" s="211"/>
      <c r="M6496" s="211"/>
      <c r="N6496" s="211"/>
      <c r="O6496" s="211"/>
      <c r="P6496" s="211"/>
    </row>
    <row r="6497" spans="1:16" x14ac:dyDescent="0.25">
      <c r="A6497" s="189"/>
      <c r="B6497" s="189"/>
      <c r="C6497" s="189"/>
      <c r="D6497" s="189"/>
      <c r="E6497" s="189"/>
      <c r="F6497" s="211"/>
      <c r="G6497" s="211"/>
      <c r="H6497" s="211"/>
      <c r="I6497" s="211"/>
      <c r="J6497" s="211"/>
      <c r="K6497" s="211"/>
      <c r="L6497" s="211"/>
      <c r="M6497" s="211"/>
      <c r="N6497" s="211"/>
      <c r="O6497" s="211"/>
      <c r="P6497" s="211"/>
    </row>
    <row r="6498" spans="1:16" x14ac:dyDescent="0.25">
      <c r="A6498" s="189"/>
      <c r="B6498" s="189"/>
      <c r="C6498" s="189"/>
      <c r="D6498" s="189"/>
      <c r="E6498" s="189"/>
      <c r="F6498" s="211"/>
      <c r="G6498" s="211"/>
      <c r="H6498" s="211"/>
      <c r="I6498" s="211"/>
      <c r="J6498" s="211"/>
      <c r="K6498" s="211"/>
      <c r="L6498" s="211"/>
      <c r="M6498" s="211"/>
      <c r="N6498" s="211"/>
      <c r="O6498" s="211"/>
      <c r="P6498" s="211"/>
    </row>
    <row r="6499" spans="1:16" x14ac:dyDescent="0.25">
      <c r="A6499" s="189"/>
      <c r="B6499" s="189"/>
      <c r="C6499" s="189"/>
      <c r="D6499" s="189"/>
      <c r="E6499" s="189"/>
      <c r="F6499" s="211"/>
      <c r="G6499" s="211"/>
      <c r="H6499" s="211"/>
      <c r="I6499" s="211"/>
      <c r="J6499" s="211"/>
      <c r="K6499" s="211"/>
      <c r="L6499" s="211"/>
      <c r="M6499" s="211"/>
      <c r="N6499" s="211"/>
      <c r="O6499" s="211"/>
      <c r="P6499" s="211"/>
    </row>
    <row r="6500" spans="1:16" x14ac:dyDescent="0.25">
      <c r="A6500" s="189"/>
      <c r="B6500" s="189"/>
      <c r="C6500" s="189"/>
      <c r="D6500" s="189"/>
      <c r="E6500" s="189"/>
      <c r="F6500" s="211"/>
      <c r="G6500" s="211"/>
      <c r="H6500" s="211"/>
      <c r="I6500" s="211"/>
      <c r="J6500" s="211"/>
      <c r="K6500" s="211"/>
      <c r="L6500" s="211"/>
      <c r="M6500" s="211"/>
      <c r="N6500" s="211"/>
      <c r="O6500" s="211"/>
      <c r="P6500" s="211"/>
    </row>
    <row r="6501" spans="1:16" x14ac:dyDescent="0.25">
      <c r="A6501" s="189"/>
      <c r="B6501" s="189"/>
      <c r="C6501" s="189"/>
      <c r="D6501" s="189"/>
      <c r="E6501" s="189"/>
      <c r="F6501" s="211"/>
      <c r="G6501" s="211"/>
      <c r="H6501" s="211"/>
      <c r="I6501" s="211"/>
      <c r="J6501" s="211"/>
      <c r="K6501" s="211"/>
      <c r="L6501" s="211"/>
      <c r="M6501" s="211"/>
      <c r="N6501" s="211"/>
      <c r="O6501" s="211"/>
      <c r="P6501" s="211"/>
    </row>
    <row r="6502" spans="1:16" x14ac:dyDescent="0.25">
      <c r="A6502" s="189"/>
      <c r="B6502" s="189"/>
      <c r="C6502" s="189"/>
      <c r="D6502" s="189"/>
      <c r="E6502" s="189"/>
      <c r="F6502" s="211"/>
      <c r="G6502" s="211"/>
      <c r="H6502" s="211"/>
      <c r="I6502" s="211"/>
      <c r="J6502" s="211"/>
      <c r="K6502" s="211"/>
      <c r="L6502" s="211"/>
      <c r="M6502" s="211"/>
      <c r="N6502" s="211"/>
      <c r="O6502" s="211"/>
      <c r="P6502" s="211"/>
    </row>
    <row r="6503" spans="1:16" x14ac:dyDescent="0.25">
      <c r="A6503" s="189"/>
      <c r="B6503" s="189"/>
      <c r="C6503" s="189"/>
      <c r="D6503" s="189"/>
      <c r="E6503" s="189"/>
      <c r="F6503" s="211"/>
      <c r="G6503" s="211"/>
      <c r="H6503" s="211"/>
      <c r="I6503" s="211"/>
      <c r="J6503" s="211"/>
      <c r="K6503" s="211"/>
      <c r="L6503" s="211"/>
      <c r="M6503" s="211"/>
      <c r="N6503" s="211"/>
      <c r="O6503" s="211"/>
      <c r="P6503" s="211"/>
    </row>
    <row r="6504" spans="1:16" x14ac:dyDescent="0.25">
      <c r="A6504" s="189"/>
      <c r="B6504" s="189"/>
      <c r="C6504" s="189"/>
      <c r="D6504" s="189"/>
      <c r="E6504" s="189"/>
      <c r="F6504" s="211"/>
      <c r="G6504" s="211"/>
      <c r="H6504" s="211"/>
      <c r="I6504" s="211"/>
      <c r="J6504" s="211"/>
      <c r="K6504" s="211"/>
      <c r="L6504" s="211"/>
      <c r="M6504" s="211"/>
      <c r="N6504" s="211"/>
      <c r="O6504" s="211"/>
      <c r="P6504" s="211"/>
    </row>
    <row r="6505" spans="1:16" x14ac:dyDescent="0.25">
      <c r="A6505" s="189"/>
      <c r="B6505" s="189"/>
      <c r="C6505" s="189"/>
      <c r="D6505" s="189"/>
      <c r="E6505" s="189"/>
      <c r="F6505" s="211"/>
      <c r="G6505" s="211"/>
      <c r="H6505" s="211"/>
      <c r="I6505" s="211"/>
      <c r="J6505" s="211"/>
      <c r="K6505" s="211"/>
      <c r="L6505" s="211"/>
      <c r="M6505" s="211"/>
      <c r="N6505" s="211"/>
      <c r="O6505" s="211"/>
      <c r="P6505" s="211"/>
    </row>
    <row r="6506" spans="1:16" x14ac:dyDescent="0.25">
      <c r="A6506" s="189"/>
      <c r="B6506" s="189"/>
      <c r="C6506" s="189"/>
      <c r="D6506" s="189"/>
      <c r="E6506" s="189"/>
      <c r="F6506" s="211"/>
      <c r="G6506" s="211"/>
      <c r="H6506" s="211"/>
      <c r="I6506" s="211"/>
      <c r="J6506" s="211"/>
      <c r="K6506" s="211"/>
      <c r="L6506" s="211"/>
      <c r="M6506" s="211"/>
      <c r="N6506" s="211"/>
      <c r="O6506" s="211"/>
      <c r="P6506" s="211"/>
    </row>
    <row r="6507" spans="1:16" x14ac:dyDescent="0.25">
      <c r="A6507" s="189"/>
      <c r="B6507" s="189"/>
      <c r="C6507" s="189"/>
      <c r="D6507" s="189"/>
      <c r="E6507" s="189"/>
      <c r="F6507" s="211"/>
      <c r="G6507" s="211"/>
      <c r="H6507" s="211"/>
      <c r="I6507" s="211"/>
      <c r="J6507" s="211"/>
      <c r="K6507" s="211"/>
      <c r="L6507" s="211"/>
      <c r="M6507" s="211"/>
      <c r="N6507" s="211"/>
      <c r="O6507" s="211"/>
      <c r="P6507" s="211"/>
    </row>
    <row r="6508" spans="1:16" x14ac:dyDescent="0.25">
      <c r="A6508" s="189"/>
      <c r="B6508" s="189"/>
      <c r="C6508" s="189"/>
      <c r="D6508" s="189"/>
      <c r="E6508" s="189"/>
      <c r="F6508" s="211"/>
      <c r="G6508" s="211"/>
      <c r="H6508" s="211"/>
      <c r="I6508" s="211"/>
      <c r="J6508" s="211"/>
      <c r="K6508" s="211"/>
      <c r="L6508" s="211"/>
      <c r="M6508" s="211"/>
      <c r="N6508" s="211"/>
      <c r="O6508" s="211"/>
      <c r="P6508" s="211"/>
    </row>
    <row r="6509" spans="1:16" x14ac:dyDescent="0.25">
      <c r="A6509" s="189"/>
      <c r="B6509" s="189"/>
      <c r="C6509" s="189"/>
      <c r="D6509" s="189"/>
      <c r="E6509" s="189"/>
      <c r="F6509" s="211"/>
      <c r="G6509" s="211"/>
      <c r="H6509" s="211"/>
      <c r="I6509" s="211"/>
      <c r="J6509" s="211"/>
      <c r="K6509" s="211"/>
      <c r="L6509" s="211"/>
      <c r="M6509" s="211"/>
      <c r="N6509" s="211"/>
      <c r="O6509" s="211"/>
      <c r="P6509" s="211"/>
    </row>
    <row r="6510" spans="1:16" x14ac:dyDescent="0.25">
      <c r="A6510" s="189"/>
      <c r="B6510" s="189"/>
      <c r="C6510" s="189"/>
      <c r="D6510" s="189"/>
      <c r="E6510" s="189"/>
      <c r="F6510" s="211"/>
      <c r="G6510" s="211"/>
      <c r="H6510" s="211"/>
      <c r="I6510" s="211"/>
      <c r="J6510" s="211"/>
      <c r="K6510" s="211"/>
      <c r="L6510" s="211"/>
      <c r="M6510" s="211"/>
      <c r="N6510" s="211"/>
      <c r="O6510" s="211"/>
      <c r="P6510" s="211"/>
    </row>
    <row r="6511" spans="1:16" x14ac:dyDescent="0.25">
      <c r="A6511" s="189"/>
      <c r="B6511" s="189"/>
      <c r="C6511" s="189"/>
      <c r="D6511" s="189"/>
      <c r="E6511" s="189"/>
      <c r="F6511" s="211"/>
      <c r="G6511" s="211"/>
      <c r="H6511" s="211"/>
      <c r="I6511" s="211"/>
      <c r="J6511" s="211"/>
      <c r="K6511" s="211"/>
      <c r="L6511" s="211"/>
      <c r="M6511" s="211"/>
      <c r="N6511" s="211"/>
      <c r="O6511" s="211"/>
      <c r="P6511" s="211"/>
    </row>
    <row r="6512" spans="1:16" x14ac:dyDescent="0.25">
      <c r="A6512" s="189"/>
      <c r="B6512" s="189"/>
      <c r="C6512" s="189"/>
      <c r="D6512" s="189"/>
      <c r="E6512" s="189"/>
      <c r="F6512" s="211"/>
      <c r="G6512" s="211"/>
      <c r="H6512" s="211"/>
      <c r="I6512" s="211"/>
      <c r="J6512" s="211"/>
      <c r="K6512" s="211"/>
      <c r="L6512" s="211"/>
      <c r="M6512" s="211"/>
      <c r="N6512" s="211"/>
      <c r="O6512" s="211"/>
      <c r="P6512" s="211"/>
    </row>
    <row r="6513" spans="1:16" x14ac:dyDescent="0.25">
      <c r="A6513" s="189"/>
      <c r="B6513" s="189"/>
      <c r="C6513" s="189"/>
      <c r="D6513" s="189"/>
      <c r="E6513" s="189"/>
      <c r="F6513" s="211"/>
      <c r="G6513" s="211"/>
      <c r="H6513" s="211"/>
      <c r="I6513" s="211"/>
      <c r="J6513" s="211"/>
      <c r="K6513" s="211"/>
      <c r="L6513" s="211"/>
      <c r="M6513" s="211"/>
      <c r="N6513" s="211"/>
      <c r="O6513" s="211"/>
      <c r="P6513" s="211"/>
    </row>
    <row r="6514" spans="1:16" x14ac:dyDescent="0.25">
      <c r="A6514" s="189"/>
      <c r="B6514" s="189"/>
      <c r="C6514" s="189"/>
      <c r="D6514" s="189"/>
      <c r="E6514" s="189"/>
      <c r="F6514" s="211"/>
      <c r="G6514" s="211"/>
      <c r="H6514" s="211"/>
      <c r="I6514" s="211"/>
      <c r="J6514" s="211"/>
      <c r="K6514" s="211"/>
      <c r="L6514" s="211"/>
      <c r="M6514" s="211"/>
      <c r="N6514" s="211"/>
      <c r="O6514" s="211"/>
      <c r="P6514" s="211"/>
    </row>
    <row r="6515" spans="1:16" x14ac:dyDescent="0.25">
      <c r="A6515" s="189"/>
      <c r="B6515" s="189"/>
      <c r="C6515" s="189"/>
      <c r="D6515" s="189"/>
      <c r="E6515" s="189"/>
      <c r="F6515" s="211"/>
      <c r="G6515" s="211"/>
      <c r="H6515" s="211"/>
      <c r="I6515" s="211"/>
      <c r="J6515" s="211"/>
      <c r="K6515" s="211"/>
      <c r="L6515" s="211"/>
      <c r="M6515" s="211"/>
      <c r="N6515" s="211"/>
      <c r="O6515" s="211"/>
      <c r="P6515" s="211"/>
    </row>
    <row r="6516" spans="1:16" x14ac:dyDescent="0.25">
      <c r="A6516" s="189"/>
      <c r="B6516" s="189"/>
      <c r="C6516" s="189"/>
      <c r="D6516" s="189"/>
      <c r="E6516" s="189"/>
      <c r="F6516" s="211"/>
      <c r="G6516" s="211"/>
      <c r="H6516" s="211"/>
      <c r="I6516" s="211"/>
      <c r="J6516" s="211"/>
      <c r="K6516" s="211"/>
      <c r="L6516" s="211"/>
      <c r="M6516" s="211"/>
      <c r="N6516" s="211"/>
      <c r="O6516" s="211"/>
      <c r="P6516" s="211"/>
    </row>
    <row r="6517" spans="1:16" x14ac:dyDescent="0.25">
      <c r="A6517" s="189"/>
      <c r="B6517" s="189"/>
      <c r="C6517" s="189"/>
      <c r="D6517" s="189"/>
      <c r="E6517" s="189"/>
      <c r="F6517" s="211"/>
      <c r="G6517" s="211"/>
      <c r="H6517" s="211"/>
      <c r="I6517" s="211"/>
      <c r="J6517" s="211"/>
      <c r="K6517" s="211"/>
      <c r="L6517" s="211"/>
      <c r="M6517" s="211"/>
      <c r="N6517" s="211"/>
      <c r="O6517" s="211"/>
      <c r="P6517" s="211"/>
    </row>
    <row r="6518" spans="1:16" x14ac:dyDescent="0.25">
      <c r="A6518" s="189"/>
      <c r="B6518" s="189"/>
      <c r="C6518" s="189"/>
      <c r="D6518" s="189"/>
      <c r="E6518" s="189"/>
      <c r="F6518" s="211"/>
      <c r="G6518" s="211"/>
      <c r="H6518" s="211"/>
      <c r="I6518" s="211"/>
      <c r="J6518" s="211"/>
      <c r="K6518" s="211"/>
      <c r="L6518" s="211"/>
      <c r="M6518" s="211"/>
      <c r="N6518" s="211"/>
      <c r="O6518" s="211"/>
      <c r="P6518" s="211"/>
    </row>
    <row r="6519" spans="1:16" x14ac:dyDescent="0.25">
      <c r="A6519" s="189"/>
      <c r="B6519" s="189"/>
      <c r="C6519" s="189"/>
      <c r="D6519" s="189"/>
      <c r="E6519" s="189"/>
      <c r="F6519" s="211"/>
      <c r="G6519" s="211"/>
      <c r="H6519" s="211"/>
      <c r="I6519" s="211"/>
      <c r="J6519" s="211"/>
      <c r="K6519" s="211"/>
      <c r="L6519" s="211"/>
      <c r="M6519" s="211"/>
      <c r="N6519" s="211"/>
      <c r="O6519" s="211"/>
      <c r="P6519" s="211"/>
    </row>
    <row r="6520" spans="1:16" x14ac:dyDescent="0.25">
      <c r="A6520" s="189"/>
      <c r="B6520" s="189"/>
      <c r="C6520" s="189"/>
      <c r="D6520" s="189"/>
      <c r="E6520" s="189"/>
      <c r="F6520" s="211"/>
      <c r="G6520" s="211"/>
      <c r="H6520" s="211"/>
      <c r="I6520" s="211"/>
      <c r="J6520" s="211"/>
      <c r="K6520" s="211"/>
      <c r="L6520" s="211"/>
      <c r="M6520" s="211"/>
      <c r="N6520" s="211"/>
      <c r="O6520" s="211"/>
      <c r="P6520" s="211"/>
    </row>
    <row r="6521" spans="1:16" x14ac:dyDescent="0.25">
      <c r="A6521" s="189"/>
      <c r="B6521" s="189"/>
      <c r="C6521" s="189"/>
      <c r="D6521" s="189"/>
      <c r="E6521" s="189"/>
      <c r="F6521" s="211"/>
      <c r="G6521" s="211"/>
      <c r="H6521" s="211"/>
      <c r="I6521" s="211"/>
      <c r="J6521" s="211"/>
      <c r="K6521" s="211"/>
      <c r="L6521" s="211"/>
      <c r="M6521" s="211"/>
      <c r="N6521" s="211"/>
      <c r="O6521" s="211"/>
      <c r="P6521" s="211"/>
    </row>
    <row r="6522" spans="1:16" x14ac:dyDescent="0.25">
      <c r="A6522" s="189"/>
      <c r="B6522" s="189"/>
      <c r="C6522" s="189"/>
      <c r="D6522" s="189"/>
      <c r="E6522" s="189"/>
      <c r="F6522" s="211"/>
      <c r="G6522" s="211"/>
      <c r="H6522" s="211"/>
      <c r="I6522" s="211"/>
      <c r="J6522" s="211"/>
      <c r="K6522" s="211"/>
      <c r="L6522" s="211"/>
      <c r="M6522" s="211"/>
      <c r="N6522" s="211"/>
      <c r="O6522" s="211"/>
      <c r="P6522" s="211"/>
    </row>
    <row r="6523" spans="1:16" x14ac:dyDescent="0.25">
      <c r="A6523" s="189"/>
      <c r="B6523" s="189"/>
      <c r="C6523" s="189"/>
      <c r="D6523" s="189"/>
      <c r="E6523" s="189"/>
      <c r="F6523" s="211"/>
      <c r="G6523" s="211"/>
      <c r="H6523" s="211"/>
      <c r="I6523" s="211"/>
      <c r="J6523" s="211"/>
      <c r="K6523" s="211"/>
      <c r="L6523" s="211"/>
      <c r="M6523" s="211"/>
      <c r="N6523" s="211"/>
      <c r="O6523" s="211"/>
      <c r="P6523" s="211"/>
    </row>
    <row r="6524" spans="1:16" x14ac:dyDescent="0.25">
      <c r="A6524" s="189"/>
      <c r="B6524" s="189"/>
      <c r="C6524" s="189"/>
      <c r="D6524" s="189"/>
      <c r="E6524" s="189"/>
      <c r="F6524" s="211"/>
      <c r="G6524" s="211"/>
      <c r="H6524" s="211"/>
      <c r="I6524" s="211"/>
      <c r="J6524" s="211"/>
      <c r="K6524" s="211"/>
      <c r="L6524" s="211"/>
      <c r="M6524" s="211"/>
      <c r="N6524" s="211"/>
      <c r="O6524" s="211"/>
      <c r="P6524" s="211"/>
    </row>
    <row r="6525" spans="1:16" x14ac:dyDescent="0.25">
      <c r="A6525" s="189"/>
      <c r="B6525" s="189"/>
      <c r="C6525" s="189"/>
      <c r="D6525" s="189"/>
      <c r="E6525" s="189"/>
      <c r="F6525" s="211"/>
      <c r="G6525" s="211"/>
      <c r="H6525" s="211"/>
      <c r="I6525" s="211"/>
      <c r="J6525" s="211"/>
      <c r="K6525" s="211"/>
      <c r="L6525" s="211"/>
      <c r="M6525" s="211"/>
      <c r="N6525" s="211"/>
      <c r="O6525" s="211"/>
      <c r="P6525" s="211"/>
    </row>
    <row r="6526" spans="1:16" x14ac:dyDescent="0.25">
      <c r="A6526" s="189"/>
      <c r="B6526" s="189"/>
      <c r="C6526" s="189"/>
      <c r="D6526" s="189"/>
      <c r="E6526" s="189"/>
      <c r="F6526" s="211"/>
      <c r="G6526" s="211"/>
      <c r="H6526" s="211"/>
      <c r="I6526" s="211"/>
      <c r="J6526" s="211"/>
      <c r="K6526" s="211"/>
      <c r="L6526" s="211"/>
      <c r="M6526" s="211"/>
      <c r="N6526" s="211"/>
      <c r="O6526" s="211"/>
      <c r="P6526" s="211"/>
    </row>
    <row r="6527" spans="1:16" x14ac:dyDescent="0.25">
      <c r="A6527" s="189"/>
      <c r="B6527" s="189"/>
      <c r="C6527" s="189"/>
      <c r="D6527" s="189"/>
      <c r="E6527" s="189"/>
      <c r="F6527" s="211"/>
      <c r="G6527" s="211"/>
      <c r="H6527" s="211"/>
      <c r="I6527" s="211"/>
      <c r="J6527" s="211"/>
      <c r="K6527" s="211"/>
      <c r="L6527" s="211"/>
      <c r="M6527" s="211"/>
      <c r="N6527" s="211"/>
      <c r="O6527" s="211"/>
      <c r="P6527" s="211"/>
    </row>
    <row r="6528" spans="1:16" x14ac:dyDescent="0.25">
      <c r="A6528" s="189"/>
      <c r="B6528" s="189"/>
      <c r="C6528" s="189"/>
      <c r="D6528" s="189"/>
      <c r="E6528" s="189"/>
      <c r="F6528" s="211"/>
      <c r="G6528" s="211"/>
      <c r="H6528" s="211"/>
      <c r="I6528" s="211"/>
      <c r="J6528" s="211"/>
      <c r="K6528" s="211"/>
      <c r="L6528" s="211"/>
      <c r="M6528" s="211"/>
      <c r="N6528" s="211"/>
      <c r="O6528" s="211"/>
      <c r="P6528" s="211"/>
    </row>
    <row r="6529" spans="1:16" x14ac:dyDescent="0.25">
      <c r="A6529" s="189"/>
      <c r="B6529" s="189"/>
      <c r="C6529" s="189"/>
      <c r="D6529" s="189"/>
      <c r="E6529" s="189"/>
      <c r="F6529" s="211"/>
      <c r="G6529" s="211"/>
      <c r="H6529" s="211"/>
      <c r="I6529" s="211"/>
      <c r="J6529" s="211"/>
      <c r="K6529" s="211"/>
      <c r="L6529" s="211"/>
      <c r="M6529" s="211"/>
      <c r="N6529" s="211"/>
      <c r="O6529" s="211"/>
      <c r="P6529" s="211"/>
    </row>
    <row r="6530" spans="1:16" x14ac:dyDescent="0.25">
      <c r="A6530" s="189"/>
      <c r="B6530" s="189"/>
      <c r="C6530" s="189"/>
      <c r="D6530" s="189"/>
      <c r="E6530" s="189"/>
      <c r="F6530" s="211"/>
      <c r="G6530" s="211"/>
      <c r="H6530" s="211"/>
      <c r="I6530" s="211"/>
      <c r="J6530" s="211"/>
      <c r="K6530" s="211"/>
      <c r="L6530" s="211"/>
      <c r="M6530" s="211"/>
      <c r="N6530" s="211"/>
      <c r="O6530" s="211"/>
      <c r="P6530" s="211"/>
    </row>
    <row r="6531" spans="1:16" x14ac:dyDescent="0.25">
      <c r="A6531" s="189"/>
      <c r="B6531" s="189"/>
      <c r="C6531" s="189"/>
      <c r="D6531" s="189"/>
      <c r="E6531" s="189"/>
      <c r="F6531" s="211"/>
      <c r="G6531" s="211"/>
      <c r="H6531" s="211"/>
      <c r="I6531" s="211"/>
      <c r="J6531" s="211"/>
      <c r="K6531" s="211"/>
      <c r="L6531" s="211"/>
      <c r="M6531" s="211"/>
      <c r="N6531" s="211"/>
      <c r="O6531" s="211"/>
      <c r="P6531" s="211"/>
    </row>
    <row r="6532" spans="1:16" x14ac:dyDescent="0.25">
      <c r="A6532" s="189"/>
      <c r="B6532" s="189"/>
      <c r="C6532" s="189"/>
      <c r="D6532" s="189"/>
      <c r="E6532" s="189"/>
      <c r="F6532" s="211"/>
      <c r="G6532" s="211"/>
      <c r="H6532" s="211"/>
      <c r="I6532" s="211"/>
      <c r="J6532" s="211"/>
      <c r="K6532" s="211"/>
      <c r="L6532" s="211"/>
      <c r="M6532" s="211"/>
      <c r="N6532" s="211"/>
      <c r="O6532" s="211"/>
      <c r="P6532" s="211"/>
    </row>
    <row r="6533" spans="1:16" x14ac:dyDescent="0.25">
      <c r="A6533" s="189"/>
      <c r="B6533" s="189"/>
      <c r="C6533" s="189"/>
      <c r="D6533" s="189"/>
      <c r="E6533" s="189"/>
      <c r="F6533" s="211"/>
      <c r="G6533" s="211"/>
      <c r="H6533" s="211"/>
      <c r="I6533" s="211"/>
      <c r="J6533" s="211"/>
      <c r="K6533" s="211"/>
      <c r="L6533" s="211"/>
      <c r="M6533" s="211"/>
      <c r="N6533" s="211"/>
      <c r="O6533" s="211"/>
      <c r="P6533" s="211"/>
    </row>
    <row r="6534" spans="1:16" x14ac:dyDescent="0.25">
      <c r="A6534" s="189"/>
      <c r="B6534" s="189"/>
      <c r="C6534" s="189"/>
      <c r="D6534" s="189"/>
      <c r="E6534" s="189"/>
      <c r="F6534" s="211"/>
      <c r="G6534" s="211"/>
      <c r="H6534" s="211"/>
      <c r="I6534" s="211"/>
      <c r="J6534" s="211"/>
      <c r="K6534" s="211"/>
      <c r="L6534" s="211"/>
      <c r="M6534" s="211"/>
      <c r="N6534" s="211"/>
      <c r="O6534" s="211"/>
      <c r="P6534" s="211"/>
    </row>
    <row r="6535" spans="1:16" x14ac:dyDescent="0.25">
      <c r="A6535" s="189"/>
      <c r="B6535" s="189"/>
      <c r="C6535" s="189"/>
      <c r="D6535" s="189"/>
      <c r="E6535" s="189"/>
      <c r="F6535" s="211"/>
      <c r="G6535" s="211"/>
      <c r="H6535" s="211"/>
      <c r="I6535" s="211"/>
      <c r="J6535" s="211"/>
      <c r="K6535" s="211"/>
      <c r="L6535" s="211"/>
      <c r="M6535" s="211"/>
      <c r="N6535" s="211"/>
      <c r="O6535" s="211"/>
      <c r="P6535" s="211"/>
    </row>
    <row r="6536" spans="1:16" x14ac:dyDescent="0.25">
      <c r="A6536" s="189"/>
      <c r="B6536" s="189"/>
      <c r="C6536" s="189"/>
      <c r="D6536" s="189"/>
      <c r="E6536" s="189"/>
      <c r="F6536" s="211"/>
      <c r="G6536" s="211"/>
      <c r="H6536" s="211"/>
      <c r="I6536" s="211"/>
      <c r="J6536" s="211"/>
      <c r="K6536" s="211"/>
      <c r="L6536" s="211"/>
      <c r="M6536" s="211"/>
      <c r="N6536" s="211"/>
      <c r="O6536" s="211"/>
      <c r="P6536" s="211"/>
    </row>
    <row r="6537" spans="1:16" x14ac:dyDescent="0.25">
      <c r="A6537" s="189"/>
      <c r="B6537" s="189"/>
      <c r="C6537" s="189"/>
      <c r="D6537" s="189"/>
      <c r="E6537" s="189"/>
      <c r="F6537" s="211"/>
      <c r="G6537" s="211"/>
      <c r="H6537" s="211"/>
      <c r="I6537" s="211"/>
      <c r="J6537" s="211"/>
      <c r="K6537" s="211"/>
      <c r="L6537" s="211"/>
      <c r="M6537" s="211"/>
      <c r="N6537" s="211"/>
      <c r="O6537" s="211"/>
      <c r="P6537" s="211"/>
    </row>
    <row r="6538" spans="1:16" x14ac:dyDescent="0.25">
      <c r="A6538" s="189"/>
      <c r="B6538" s="189"/>
      <c r="C6538" s="189"/>
      <c r="D6538" s="189"/>
      <c r="E6538" s="189"/>
      <c r="F6538" s="211"/>
      <c r="G6538" s="211"/>
      <c r="H6538" s="211"/>
      <c r="I6538" s="211"/>
      <c r="J6538" s="211"/>
      <c r="K6538" s="211"/>
      <c r="L6538" s="211"/>
      <c r="M6538" s="211"/>
      <c r="N6538" s="211"/>
      <c r="O6538" s="211"/>
      <c r="P6538" s="211"/>
    </row>
    <row r="6539" spans="1:16" x14ac:dyDescent="0.25">
      <c r="A6539" s="189"/>
      <c r="B6539" s="189"/>
      <c r="C6539" s="189"/>
      <c r="D6539" s="189"/>
      <c r="E6539" s="189"/>
      <c r="F6539" s="211"/>
      <c r="G6539" s="211"/>
      <c r="H6539" s="211"/>
      <c r="I6539" s="211"/>
      <c r="J6539" s="211"/>
      <c r="K6539" s="211"/>
      <c r="L6539" s="211"/>
      <c r="M6539" s="211"/>
      <c r="N6539" s="211"/>
      <c r="O6539" s="211"/>
      <c r="P6539" s="211"/>
    </row>
    <row r="6540" spans="1:16" x14ac:dyDescent="0.25">
      <c r="A6540" s="189"/>
      <c r="B6540" s="189"/>
      <c r="C6540" s="189"/>
      <c r="D6540" s="189"/>
      <c r="E6540" s="189"/>
      <c r="F6540" s="211"/>
      <c r="G6540" s="211"/>
      <c r="H6540" s="211"/>
      <c r="I6540" s="211"/>
      <c r="J6540" s="211"/>
      <c r="K6540" s="211"/>
      <c r="L6540" s="211"/>
      <c r="M6540" s="211"/>
      <c r="N6540" s="211"/>
      <c r="O6540" s="211"/>
      <c r="P6540" s="211"/>
    </row>
    <row r="6541" spans="1:16" x14ac:dyDescent="0.25">
      <c r="A6541" s="189"/>
      <c r="B6541" s="189"/>
      <c r="C6541" s="189"/>
      <c r="D6541" s="189"/>
      <c r="E6541" s="189"/>
      <c r="F6541" s="211"/>
      <c r="G6541" s="211"/>
      <c r="H6541" s="211"/>
      <c r="I6541" s="211"/>
      <c r="J6541" s="211"/>
      <c r="K6541" s="211"/>
      <c r="L6541" s="211"/>
      <c r="M6541" s="211"/>
      <c r="N6541" s="211"/>
      <c r="O6541" s="211"/>
      <c r="P6541" s="211"/>
    </row>
    <row r="6542" spans="1:16" x14ac:dyDescent="0.25">
      <c r="A6542" s="189"/>
      <c r="B6542" s="189"/>
      <c r="C6542" s="189"/>
      <c r="D6542" s="189"/>
      <c r="E6542" s="189"/>
      <c r="F6542" s="211"/>
      <c r="G6542" s="211"/>
      <c r="H6542" s="211"/>
      <c r="I6542" s="211"/>
      <c r="J6542" s="211"/>
      <c r="K6542" s="211"/>
      <c r="L6542" s="211"/>
      <c r="M6542" s="211"/>
      <c r="N6542" s="211"/>
      <c r="O6542" s="211"/>
      <c r="P6542" s="211"/>
    </row>
    <row r="6543" spans="1:16" x14ac:dyDescent="0.25">
      <c r="A6543" s="189"/>
      <c r="B6543" s="189"/>
      <c r="C6543" s="189"/>
      <c r="D6543" s="189"/>
      <c r="E6543" s="189"/>
      <c r="F6543" s="211"/>
      <c r="G6543" s="211"/>
      <c r="H6543" s="211"/>
      <c r="I6543" s="211"/>
      <c r="J6543" s="211"/>
      <c r="K6543" s="211"/>
      <c r="L6543" s="211"/>
      <c r="M6543" s="211"/>
      <c r="N6543" s="211"/>
      <c r="O6543" s="211"/>
      <c r="P6543" s="211"/>
    </row>
    <row r="6544" spans="1:16" x14ac:dyDescent="0.25">
      <c r="A6544" s="189"/>
      <c r="B6544" s="189"/>
      <c r="C6544" s="189"/>
      <c r="D6544" s="189"/>
      <c r="E6544" s="189"/>
      <c r="F6544" s="211"/>
      <c r="G6544" s="211"/>
      <c r="H6544" s="211"/>
      <c r="I6544" s="211"/>
      <c r="J6544" s="211"/>
      <c r="K6544" s="211"/>
      <c r="L6544" s="211"/>
      <c r="M6544" s="211"/>
      <c r="N6544" s="211"/>
      <c r="O6544" s="211"/>
      <c r="P6544" s="211"/>
    </row>
    <row r="6545" spans="1:16" x14ac:dyDescent="0.25">
      <c r="A6545" s="189"/>
      <c r="B6545" s="189"/>
      <c r="C6545" s="189"/>
      <c r="D6545" s="189"/>
      <c r="E6545" s="189"/>
      <c r="F6545" s="211"/>
      <c r="G6545" s="211"/>
      <c r="H6545" s="211"/>
      <c r="I6545" s="211"/>
      <c r="J6545" s="211"/>
      <c r="K6545" s="211"/>
      <c r="L6545" s="211"/>
      <c r="M6545" s="211"/>
      <c r="N6545" s="211"/>
      <c r="O6545" s="211"/>
      <c r="P6545" s="211"/>
    </row>
    <row r="6546" spans="1:16" x14ac:dyDescent="0.25">
      <c r="A6546" s="189"/>
      <c r="B6546" s="189"/>
      <c r="C6546" s="189"/>
      <c r="D6546" s="189"/>
      <c r="E6546" s="189"/>
      <c r="F6546" s="211"/>
      <c r="G6546" s="211"/>
      <c r="H6546" s="211"/>
      <c r="I6546" s="211"/>
      <c r="J6546" s="211"/>
      <c r="K6546" s="211"/>
      <c r="L6546" s="211"/>
      <c r="M6546" s="211"/>
      <c r="N6546" s="211"/>
      <c r="O6546" s="211"/>
      <c r="P6546" s="211"/>
    </row>
    <row r="6547" spans="1:16" x14ac:dyDescent="0.25">
      <c r="A6547" s="189"/>
      <c r="B6547" s="189"/>
      <c r="C6547" s="189"/>
      <c r="D6547" s="189"/>
      <c r="E6547" s="189"/>
      <c r="F6547" s="211"/>
      <c r="G6547" s="211"/>
      <c r="H6547" s="211"/>
      <c r="I6547" s="211"/>
      <c r="J6547" s="211"/>
      <c r="K6547" s="211"/>
      <c r="L6547" s="211"/>
      <c r="M6547" s="211"/>
      <c r="N6547" s="211"/>
      <c r="O6547" s="211"/>
      <c r="P6547" s="211"/>
    </row>
    <row r="6548" spans="1:16" x14ac:dyDescent="0.25">
      <c r="A6548" s="189"/>
      <c r="B6548" s="189"/>
      <c r="C6548" s="189"/>
      <c r="D6548" s="189"/>
      <c r="E6548" s="189"/>
      <c r="F6548" s="211"/>
      <c r="G6548" s="211"/>
      <c r="H6548" s="211"/>
      <c r="I6548" s="211"/>
      <c r="J6548" s="211"/>
      <c r="K6548" s="211"/>
      <c r="L6548" s="211"/>
      <c r="M6548" s="211"/>
      <c r="N6548" s="211"/>
      <c r="O6548" s="211"/>
      <c r="P6548" s="211"/>
    </row>
    <row r="6549" spans="1:16" x14ac:dyDescent="0.25">
      <c r="A6549" s="189"/>
      <c r="B6549" s="189"/>
      <c r="C6549" s="189"/>
      <c r="D6549" s="189"/>
      <c r="E6549" s="189"/>
      <c r="F6549" s="211"/>
      <c r="G6549" s="211"/>
      <c r="H6549" s="211"/>
      <c r="I6549" s="211"/>
      <c r="J6549" s="211"/>
      <c r="K6549" s="211"/>
      <c r="L6549" s="211"/>
      <c r="M6549" s="211"/>
      <c r="N6549" s="211"/>
      <c r="O6549" s="211"/>
      <c r="P6549" s="211"/>
    </row>
    <row r="6550" spans="1:16" x14ac:dyDescent="0.25">
      <c r="A6550" s="189"/>
      <c r="B6550" s="189"/>
      <c r="C6550" s="189"/>
      <c r="D6550" s="189"/>
      <c r="E6550" s="189"/>
      <c r="F6550" s="211"/>
      <c r="G6550" s="211"/>
      <c r="H6550" s="211"/>
      <c r="I6550" s="211"/>
      <c r="J6550" s="211"/>
      <c r="K6550" s="211"/>
      <c r="L6550" s="211"/>
      <c r="M6550" s="211"/>
      <c r="N6550" s="211"/>
      <c r="O6550" s="211"/>
      <c r="P6550" s="211"/>
    </row>
    <row r="6551" spans="1:16" x14ac:dyDescent="0.25">
      <c r="A6551" s="189"/>
      <c r="B6551" s="189"/>
      <c r="C6551" s="189"/>
      <c r="D6551" s="189"/>
      <c r="E6551" s="189"/>
      <c r="F6551" s="211"/>
      <c r="G6551" s="211"/>
      <c r="H6551" s="211"/>
      <c r="I6551" s="211"/>
      <c r="J6551" s="211"/>
      <c r="K6551" s="211"/>
      <c r="L6551" s="211"/>
      <c r="M6551" s="211"/>
      <c r="N6551" s="211"/>
      <c r="O6551" s="211"/>
      <c r="P6551" s="211"/>
    </row>
    <row r="6552" spans="1:16" x14ac:dyDescent="0.25">
      <c r="A6552" s="189"/>
      <c r="B6552" s="189"/>
      <c r="C6552" s="189"/>
      <c r="D6552" s="189"/>
      <c r="E6552" s="189"/>
      <c r="F6552" s="211"/>
      <c r="G6552" s="211"/>
      <c r="H6552" s="211"/>
      <c r="I6552" s="211"/>
      <c r="J6552" s="211"/>
      <c r="K6552" s="211"/>
      <c r="L6552" s="211"/>
      <c r="M6552" s="211"/>
      <c r="N6552" s="211"/>
      <c r="O6552" s="211"/>
      <c r="P6552" s="211"/>
    </row>
    <row r="6553" spans="1:16" x14ac:dyDescent="0.25">
      <c r="A6553" s="189"/>
      <c r="B6553" s="189"/>
      <c r="C6553" s="189"/>
      <c r="D6553" s="189"/>
      <c r="E6553" s="189"/>
      <c r="F6553" s="211"/>
      <c r="G6553" s="211"/>
      <c r="H6553" s="211"/>
      <c r="I6553" s="211"/>
      <c r="J6553" s="211"/>
      <c r="K6553" s="211"/>
      <c r="L6553" s="211"/>
      <c r="M6553" s="211"/>
      <c r="N6553" s="211"/>
      <c r="O6553" s="211"/>
      <c r="P6553" s="211"/>
    </row>
    <row r="6554" spans="1:16" x14ac:dyDescent="0.25">
      <c r="A6554" s="189"/>
      <c r="B6554" s="189"/>
      <c r="C6554" s="189"/>
      <c r="D6554" s="189"/>
      <c r="E6554" s="189"/>
      <c r="F6554" s="211"/>
      <c r="G6554" s="211"/>
      <c r="H6554" s="211"/>
      <c r="I6554" s="211"/>
      <c r="J6554" s="211"/>
      <c r="K6554" s="211"/>
      <c r="L6554" s="211"/>
      <c r="M6554" s="211"/>
      <c r="N6554" s="211"/>
      <c r="O6554" s="211"/>
      <c r="P6554" s="211"/>
    </row>
    <row r="6555" spans="1:16" x14ac:dyDescent="0.25">
      <c r="A6555" s="189"/>
      <c r="B6555" s="189"/>
      <c r="C6555" s="189"/>
      <c r="D6555" s="189"/>
      <c r="E6555" s="189"/>
      <c r="F6555" s="211"/>
      <c r="G6555" s="211"/>
      <c r="H6555" s="211"/>
      <c r="I6555" s="211"/>
      <c r="J6555" s="211"/>
      <c r="K6555" s="211"/>
      <c r="L6555" s="211"/>
      <c r="M6555" s="211"/>
      <c r="N6555" s="211"/>
      <c r="O6555" s="211"/>
      <c r="P6555" s="211"/>
    </row>
    <row r="6556" spans="1:16" x14ac:dyDescent="0.25">
      <c r="A6556" s="189"/>
      <c r="B6556" s="189"/>
      <c r="C6556" s="189"/>
      <c r="D6556" s="189"/>
      <c r="E6556" s="189"/>
      <c r="F6556" s="211"/>
      <c r="G6556" s="211"/>
      <c r="H6556" s="211"/>
      <c r="I6556" s="211"/>
      <c r="J6556" s="211"/>
      <c r="K6556" s="211"/>
      <c r="L6556" s="211"/>
      <c r="M6556" s="211"/>
      <c r="N6556" s="211"/>
      <c r="O6556" s="211"/>
      <c r="P6556" s="211"/>
    </row>
    <row r="6557" spans="1:16" x14ac:dyDescent="0.25">
      <c r="A6557" s="189"/>
      <c r="B6557" s="189"/>
      <c r="C6557" s="189"/>
      <c r="D6557" s="189"/>
      <c r="E6557" s="189"/>
      <c r="F6557" s="211"/>
      <c r="G6557" s="211"/>
      <c r="H6557" s="211"/>
      <c r="I6557" s="211"/>
      <c r="J6557" s="211"/>
      <c r="K6557" s="211"/>
      <c r="L6557" s="211"/>
      <c r="M6557" s="211"/>
      <c r="N6557" s="211"/>
      <c r="O6557" s="211"/>
      <c r="P6557" s="211"/>
    </row>
    <row r="6558" spans="1:16" x14ac:dyDescent="0.25">
      <c r="A6558" s="189"/>
      <c r="B6558" s="189"/>
      <c r="C6558" s="189"/>
      <c r="D6558" s="189"/>
      <c r="E6558" s="189"/>
      <c r="F6558" s="211"/>
      <c r="G6558" s="211"/>
      <c r="H6558" s="211"/>
      <c r="I6558" s="211"/>
      <c r="J6558" s="211"/>
      <c r="K6558" s="211"/>
      <c r="L6558" s="211"/>
      <c r="M6558" s="211"/>
      <c r="N6558" s="211"/>
      <c r="O6558" s="211"/>
      <c r="P6558" s="211"/>
    </row>
    <row r="6559" spans="1:16" x14ac:dyDescent="0.25">
      <c r="A6559" s="189"/>
      <c r="B6559" s="189"/>
      <c r="C6559" s="189"/>
      <c r="D6559" s="189"/>
      <c r="E6559" s="189"/>
      <c r="F6559" s="211"/>
      <c r="G6559" s="211"/>
      <c r="H6559" s="211"/>
      <c r="I6559" s="211"/>
      <c r="J6559" s="211"/>
      <c r="K6559" s="211"/>
      <c r="L6559" s="211"/>
      <c r="M6559" s="211"/>
      <c r="N6559" s="211"/>
      <c r="O6559" s="211"/>
      <c r="P6559" s="211"/>
    </row>
    <row r="6560" spans="1:16" x14ac:dyDescent="0.25">
      <c r="A6560" s="189"/>
      <c r="B6560" s="189"/>
      <c r="C6560" s="189"/>
      <c r="D6560" s="189"/>
      <c r="E6560" s="189"/>
      <c r="F6560" s="211"/>
      <c r="G6560" s="211"/>
      <c r="H6560" s="211"/>
      <c r="I6560" s="211"/>
      <c r="J6560" s="211"/>
      <c r="K6560" s="211"/>
      <c r="L6560" s="211"/>
      <c r="M6560" s="211"/>
      <c r="N6560" s="211"/>
      <c r="O6560" s="211"/>
      <c r="P6560" s="211"/>
    </row>
    <row r="6561" spans="1:16" x14ac:dyDescent="0.25">
      <c r="A6561" s="189"/>
      <c r="B6561" s="189"/>
      <c r="C6561" s="189"/>
      <c r="D6561" s="189"/>
      <c r="E6561" s="189"/>
      <c r="F6561" s="211"/>
      <c r="G6561" s="211"/>
      <c r="H6561" s="211"/>
      <c r="I6561" s="211"/>
      <c r="J6561" s="211"/>
      <c r="K6561" s="211"/>
      <c r="L6561" s="211"/>
      <c r="M6561" s="211"/>
      <c r="N6561" s="211"/>
      <c r="O6561" s="211"/>
      <c r="P6561" s="211"/>
    </row>
    <row r="6562" spans="1:16" x14ac:dyDescent="0.25">
      <c r="A6562" s="189"/>
      <c r="B6562" s="189"/>
      <c r="C6562" s="189"/>
      <c r="D6562" s="189"/>
      <c r="E6562" s="189"/>
      <c r="F6562" s="211"/>
      <c r="G6562" s="211"/>
      <c r="H6562" s="211"/>
      <c r="I6562" s="211"/>
      <c r="J6562" s="211"/>
      <c r="K6562" s="211"/>
      <c r="L6562" s="211"/>
      <c r="M6562" s="211"/>
      <c r="N6562" s="211"/>
      <c r="O6562" s="211"/>
      <c r="P6562" s="211"/>
    </row>
    <row r="6563" spans="1:16" x14ac:dyDescent="0.25">
      <c r="A6563" s="189"/>
      <c r="B6563" s="189"/>
      <c r="C6563" s="189"/>
      <c r="D6563" s="189"/>
      <c r="E6563" s="189"/>
      <c r="F6563" s="211"/>
      <c r="G6563" s="211"/>
      <c r="H6563" s="211"/>
      <c r="I6563" s="211"/>
      <c r="J6563" s="211"/>
      <c r="K6563" s="211"/>
      <c r="L6563" s="211"/>
      <c r="M6563" s="211"/>
      <c r="N6563" s="211"/>
      <c r="O6563" s="211"/>
      <c r="P6563" s="211"/>
    </row>
    <row r="6564" spans="1:16" x14ac:dyDescent="0.25">
      <c r="A6564" s="189"/>
      <c r="B6564" s="189"/>
      <c r="C6564" s="189"/>
      <c r="D6564" s="189"/>
      <c r="E6564" s="189"/>
      <c r="F6564" s="211"/>
      <c r="G6564" s="211"/>
      <c r="H6564" s="211"/>
      <c r="I6564" s="211"/>
      <c r="J6564" s="211"/>
      <c r="K6564" s="211"/>
      <c r="L6564" s="211"/>
      <c r="M6564" s="211"/>
      <c r="N6564" s="211"/>
      <c r="O6564" s="211"/>
      <c r="P6564" s="211"/>
    </row>
    <row r="6565" spans="1:16" x14ac:dyDescent="0.25">
      <c r="A6565" s="189"/>
      <c r="B6565" s="189"/>
      <c r="C6565" s="189"/>
      <c r="D6565" s="189"/>
      <c r="E6565" s="189"/>
      <c r="F6565" s="211"/>
      <c r="G6565" s="211"/>
      <c r="H6565" s="211"/>
      <c r="I6565" s="211"/>
      <c r="J6565" s="211"/>
      <c r="K6565" s="211"/>
      <c r="L6565" s="211"/>
      <c r="M6565" s="211"/>
      <c r="N6565" s="211"/>
      <c r="O6565" s="211"/>
      <c r="P6565" s="211"/>
    </row>
    <row r="6566" spans="1:16" x14ac:dyDescent="0.25">
      <c r="A6566" s="189"/>
      <c r="B6566" s="189"/>
      <c r="C6566" s="189"/>
      <c r="D6566" s="189"/>
      <c r="E6566" s="189"/>
      <c r="F6566" s="211"/>
      <c r="G6566" s="211"/>
      <c r="H6566" s="211"/>
      <c r="I6566" s="211"/>
      <c r="J6566" s="211"/>
      <c r="K6566" s="211"/>
      <c r="L6566" s="211"/>
      <c r="M6566" s="211"/>
      <c r="N6566" s="211"/>
      <c r="O6566" s="211"/>
      <c r="P6566" s="211"/>
    </row>
    <row r="6567" spans="1:16" x14ac:dyDescent="0.25">
      <c r="A6567" s="189"/>
      <c r="B6567" s="189"/>
      <c r="C6567" s="189"/>
      <c r="D6567" s="189"/>
      <c r="E6567" s="189"/>
      <c r="F6567" s="211"/>
      <c r="G6567" s="211"/>
      <c r="H6567" s="211"/>
      <c r="I6567" s="211"/>
      <c r="J6567" s="211"/>
      <c r="K6567" s="211"/>
      <c r="L6567" s="211"/>
      <c r="M6567" s="211"/>
      <c r="N6567" s="211"/>
      <c r="O6567" s="211"/>
      <c r="P6567" s="211"/>
    </row>
    <row r="6568" spans="1:16" x14ac:dyDescent="0.25">
      <c r="A6568" s="189"/>
      <c r="B6568" s="189"/>
      <c r="C6568" s="189"/>
      <c r="D6568" s="189"/>
      <c r="E6568" s="189"/>
      <c r="F6568" s="211"/>
      <c r="G6568" s="211"/>
      <c r="H6568" s="211"/>
      <c r="I6568" s="211"/>
      <c r="J6568" s="211"/>
      <c r="K6568" s="211"/>
      <c r="L6568" s="211"/>
      <c r="M6568" s="211"/>
      <c r="N6568" s="211"/>
      <c r="O6568" s="211"/>
      <c r="P6568" s="211"/>
    </row>
    <row r="6569" spans="1:16" x14ac:dyDescent="0.25">
      <c r="A6569" s="189"/>
      <c r="B6569" s="189"/>
      <c r="C6569" s="189"/>
      <c r="D6569" s="189"/>
      <c r="E6569" s="189"/>
      <c r="F6569" s="211"/>
      <c r="G6569" s="211"/>
      <c r="H6569" s="211"/>
      <c r="I6569" s="211"/>
      <c r="J6569" s="211"/>
      <c r="K6569" s="211"/>
      <c r="L6569" s="211"/>
      <c r="M6569" s="211"/>
      <c r="N6569" s="211"/>
      <c r="O6569" s="211"/>
      <c r="P6569" s="211"/>
    </row>
    <row r="6570" spans="1:16" x14ac:dyDescent="0.25">
      <c r="A6570" s="189"/>
      <c r="B6570" s="189"/>
      <c r="C6570" s="189"/>
      <c r="D6570" s="189"/>
      <c r="E6570" s="189"/>
      <c r="F6570" s="211"/>
      <c r="G6570" s="211"/>
      <c r="H6570" s="211"/>
      <c r="I6570" s="211"/>
      <c r="J6570" s="211"/>
      <c r="K6570" s="211"/>
      <c r="L6570" s="211"/>
      <c r="M6570" s="211"/>
      <c r="N6570" s="211"/>
      <c r="O6570" s="211"/>
      <c r="P6570" s="211"/>
    </row>
    <row r="6571" spans="1:16" x14ac:dyDescent="0.25">
      <c r="A6571" s="189"/>
      <c r="B6571" s="189"/>
      <c r="C6571" s="189"/>
      <c r="D6571" s="189"/>
      <c r="E6571" s="189"/>
      <c r="F6571" s="211"/>
      <c r="G6571" s="211"/>
      <c r="H6571" s="211"/>
      <c r="I6571" s="211"/>
      <c r="J6571" s="211"/>
      <c r="K6571" s="211"/>
      <c r="L6571" s="211"/>
      <c r="M6571" s="211"/>
      <c r="N6571" s="211"/>
      <c r="O6571" s="211"/>
      <c r="P6571" s="211"/>
    </row>
    <row r="6572" spans="1:16" x14ac:dyDescent="0.25">
      <c r="A6572" s="189"/>
      <c r="B6572" s="189"/>
      <c r="C6572" s="189"/>
      <c r="D6572" s="189"/>
      <c r="E6572" s="189"/>
      <c r="F6572" s="211"/>
      <c r="G6572" s="211"/>
      <c r="H6572" s="211"/>
      <c r="I6572" s="211"/>
      <c r="J6572" s="211"/>
      <c r="K6572" s="211"/>
      <c r="L6572" s="211"/>
      <c r="M6572" s="211"/>
      <c r="N6572" s="211"/>
      <c r="O6572" s="211"/>
      <c r="P6572" s="211"/>
    </row>
    <row r="6573" spans="1:16" x14ac:dyDescent="0.25">
      <c r="A6573" s="189"/>
      <c r="B6573" s="189"/>
      <c r="C6573" s="189"/>
      <c r="D6573" s="189"/>
      <c r="E6573" s="189"/>
      <c r="F6573" s="211"/>
      <c r="G6573" s="211"/>
      <c r="H6573" s="211"/>
      <c r="I6573" s="211"/>
      <c r="J6573" s="211"/>
      <c r="K6573" s="211"/>
      <c r="L6573" s="211"/>
      <c r="M6573" s="211"/>
      <c r="N6573" s="211"/>
      <c r="O6573" s="211"/>
      <c r="P6573" s="211"/>
    </row>
    <row r="6574" spans="1:16" x14ac:dyDescent="0.25">
      <c r="A6574" s="189"/>
      <c r="B6574" s="189"/>
      <c r="C6574" s="189"/>
      <c r="D6574" s="189"/>
      <c r="E6574" s="189"/>
      <c r="F6574" s="211"/>
      <c r="G6574" s="211"/>
      <c r="H6574" s="211"/>
      <c r="I6574" s="211"/>
      <c r="J6574" s="211"/>
      <c r="K6574" s="211"/>
      <c r="L6574" s="211"/>
      <c r="M6574" s="211"/>
      <c r="N6574" s="211"/>
      <c r="O6574" s="211"/>
      <c r="P6574" s="211"/>
    </row>
    <row r="6575" spans="1:16" x14ac:dyDescent="0.25">
      <c r="A6575" s="189"/>
      <c r="B6575" s="189"/>
      <c r="C6575" s="189"/>
      <c r="D6575" s="189"/>
      <c r="E6575" s="189"/>
      <c r="F6575" s="211"/>
      <c r="G6575" s="211"/>
      <c r="H6575" s="211"/>
      <c r="I6575" s="211"/>
      <c r="J6575" s="211"/>
      <c r="K6575" s="211"/>
      <c r="L6575" s="211"/>
      <c r="M6575" s="211"/>
      <c r="N6575" s="211"/>
      <c r="O6575" s="211"/>
      <c r="P6575" s="211"/>
    </row>
    <row r="6576" spans="1:16" x14ac:dyDescent="0.25">
      <c r="A6576" s="189"/>
      <c r="B6576" s="189"/>
      <c r="C6576" s="189"/>
      <c r="D6576" s="189"/>
      <c r="E6576" s="189"/>
      <c r="F6576" s="211"/>
      <c r="G6576" s="211"/>
      <c r="H6576" s="211"/>
      <c r="I6576" s="211"/>
      <c r="J6576" s="211"/>
      <c r="K6576" s="211"/>
      <c r="L6576" s="211"/>
      <c r="M6576" s="211"/>
      <c r="N6576" s="211"/>
      <c r="O6576" s="211"/>
      <c r="P6576" s="211"/>
    </row>
    <row r="6577" spans="1:16" x14ac:dyDescent="0.25">
      <c r="A6577" s="189"/>
      <c r="B6577" s="189"/>
      <c r="C6577" s="189"/>
      <c r="D6577" s="189"/>
      <c r="E6577" s="189"/>
      <c r="F6577" s="211"/>
      <c r="G6577" s="211"/>
      <c r="H6577" s="211"/>
      <c r="I6577" s="211"/>
      <c r="J6577" s="211"/>
      <c r="K6577" s="211"/>
      <c r="L6577" s="211"/>
      <c r="M6577" s="211"/>
      <c r="N6577" s="211"/>
      <c r="O6577" s="211"/>
      <c r="P6577" s="211"/>
    </row>
    <row r="6578" spans="1:16" x14ac:dyDescent="0.25">
      <c r="A6578" s="189"/>
      <c r="B6578" s="189"/>
      <c r="C6578" s="189"/>
      <c r="D6578" s="189"/>
      <c r="E6578" s="189"/>
      <c r="F6578" s="211"/>
      <c r="G6578" s="211"/>
      <c r="H6578" s="211"/>
      <c r="I6578" s="211"/>
      <c r="J6578" s="211"/>
      <c r="K6578" s="211"/>
      <c r="L6578" s="211"/>
      <c r="M6578" s="211"/>
      <c r="N6578" s="211"/>
      <c r="O6578" s="211"/>
      <c r="P6578" s="211"/>
    </row>
    <row r="6579" spans="1:16" x14ac:dyDescent="0.25">
      <c r="A6579" s="189"/>
      <c r="B6579" s="189"/>
      <c r="C6579" s="189"/>
      <c r="D6579" s="189"/>
      <c r="E6579" s="189"/>
      <c r="F6579" s="211"/>
      <c r="G6579" s="211"/>
      <c r="H6579" s="211"/>
      <c r="I6579" s="211"/>
      <c r="J6579" s="211"/>
      <c r="K6579" s="211"/>
      <c r="L6579" s="211"/>
      <c r="M6579" s="211"/>
      <c r="N6579" s="211"/>
      <c r="O6579" s="211"/>
      <c r="P6579" s="211"/>
    </row>
    <row r="6580" spans="1:16" x14ac:dyDescent="0.25">
      <c r="A6580" s="189"/>
      <c r="B6580" s="189"/>
      <c r="C6580" s="189"/>
      <c r="D6580" s="189"/>
      <c r="E6580" s="189"/>
      <c r="F6580" s="211"/>
      <c r="G6580" s="211"/>
      <c r="H6580" s="211"/>
      <c r="I6580" s="211"/>
      <c r="J6580" s="211"/>
      <c r="K6580" s="211"/>
      <c r="L6580" s="211"/>
      <c r="M6580" s="211"/>
      <c r="N6580" s="211"/>
      <c r="O6580" s="211"/>
      <c r="P6580" s="211"/>
    </row>
    <row r="6581" spans="1:16" x14ac:dyDescent="0.25">
      <c r="A6581" s="189"/>
      <c r="B6581" s="189"/>
      <c r="C6581" s="189"/>
      <c r="D6581" s="189"/>
      <c r="E6581" s="189"/>
      <c r="F6581" s="211"/>
      <c r="G6581" s="211"/>
      <c r="H6581" s="211"/>
      <c r="I6581" s="211"/>
      <c r="J6581" s="211"/>
      <c r="K6581" s="211"/>
      <c r="L6581" s="211"/>
      <c r="M6581" s="211"/>
      <c r="N6581" s="211"/>
      <c r="O6581" s="211"/>
      <c r="P6581" s="211"/>
    </row>
    <row r="6582" spans="1:16" x14ac:dyDescent="0.25">
      <c r="A6582" s="189"/>
      <c r="B6582" s="189"/>
      <c r="C6582" s="189"/>
      <c r="D6582" s="189"/>
      <c r="E6582" s="189"/>
      <c r="F6582" s="211"/>
      <c r="G6582" s="211"/>
      <c r="H6582" s="211"/>
      <c r="I6582" s="211"/>
      <c r="J6582" s="211"/>
      <c r="K6582" s="211"/>
      <c r="L6582" s="211"/>
      <c r="M6582" s="211"/>
      <c r="N6582" s="211"/>
      <c r="O6582" s="211"/>
      <c r="P6582" s="211"/>
    </row>
    <row r="6583" spans="1:16" x14ac:dyDescent="0.25">
      <c r="A6583" s="189"/>
      <c r="B6583" s="189"/>
      <c r="C6583" s="189"/>
      <c r="D6583" s="189"/>
      <c r="E6583" s="189"/>
      <c r="F6583" s="211"/>
      <c r="G6583" s="211"/>
      <c r="H6583" s="211"/>
      <c r="I6583" s="211"/>
      <c r="J6583" s="211"/>
      <c r="K6583" s="211"/>
      <c r="L6583" s="211"/>
      <c r="M6583" s="211"/>
      <c r="N6583" s="211"/>
      <c r="O6583" s="211"/>
      <c r="P6583" s="211"/>
    </row>
    <row r="6584" spans="1:16" x14ac:dyDescent="0.25">
      <c r="A6584" s="189"/>
      <c r="B6584" s="189"/>
      <c r="C6584" s="189"/>
      <c r="D6584" s="189"/>
      <c r="E6584" s="189"/>
      <c r="F6584" s="211"/>
      <c r="G6584" s="211"/>
      <c r="H6584" s="211"/>
      <c r="I6584" s="211"/>
      <c r="J6584" s="211"/>
      <c r="K6584" s="211"/>
      <c r="L6584" s="211"/>
      <c r="M6584" s="211"/>
      <c r="N6584" s="211"/>
      <c r="O6584" s="211"/>
      <c r="P6584" s="211"/>
    </row>
    <row r="6585" spans="1:16" x14ac:dyDescent="0.25">
      <c r="A6585" s="189"/>
      <c r="B6585" s="189"/>
      <c r="C6585" s="189"/>
      <c r="D6585" s="189"/>
      <c r="E6585" s="189"/>
      <c r="F6585" s="211"/>
      <c r="G6585" s="211"/>
      <c r="H6585" s="211"/>
      <c r="I6585" s="211"/>
      <c r="J6585" s="211"/>
      <c r="K6585" s="211"/>
      <c r="L6585" s="211"/>
      <c r="M6585" s="211"/>
      <c r="N6585" s="211"/>
      <c r="O6585" s="211"/>
      <c r="P6585" s="211"/>
    </row>
    <row r="6586" spans="1:16" x14ac:dyDescent="0.25">
      <c r="A6586" s="189"/>
      <c r="B6586" s="189"/>
      <c r="C6586" s="189"/>
      <c r="D6586" s="189"/>
      <c r="E6586" s="189"/>
      <c r="F6586" s="211"/>
      <c r="G6586" s="211"/>
      <c r="H6586" s="211"/>
      <c r="I6586" s="211"/>
      <c r="J6586" s="211"/>
      <c r="K6586" s="211"/>
      <c r="L6586" s="211"/>
      <c r="M6586" s="211"/>
      <c r="N6586" s="211"/>
      <c r="O6586" s="211"/>
      <c r="P6586" s="211"/>
    </row>
    <row r="6587" spans="1:16" x14ac:dyDescent="0.25">
      <c r="A6587" s="189"/>
      <c r="B6587" s="189"/>
      <c r="C6587" s="189"/>
      <c r="D6587" s="189"/>
      <c r="E6587" s="189"/>
      <c r="F6587" s="211"/>
      <c r="G6587" s="211"/>
      <c r="H6587" s="211"/>
      <c r="I6587" s="211"/>
      <c r="J6587" s="211"/>
      <c r="K6587" s="211"/>
      <c r="L6587" s="211"/>
      <c r="M6587" s="211"/>
      <c r="N6587" s="211"/>
      <c r="O6587" s="211"/>
      <c r="P6587" s="211"/>
    </row>
    <row r="6588" spans="1:16" x14ac:dyDescent="0.25">
      <c r="A6588" s="189"/>
      <c r="B6588" s="189"/>
      <c r="C6588" s="189"/>
      <c r="D6588" s="189"/>
      <c r="E6588" s="189"/>
      <c r="F6588" s="211"/>
      <c r="G6588" s="211"/>
      <c r="H6588" s="211"/>
      <c r="I6588" s="211"/>
      <c r="J6588" s="211"/>
      <c r="K6588" s="211"/>
      <c r="L6588" s="211"/>
      <c r="M6588" s="211"/>
      <c r="N6588" s="211"/>
      <c r="O6588" s="211"/>
      <c r="P6588" s="211"/>
    </row>
    <row r="6589" spans="1:16" x14ac:dyDescent="0.25">
      <c r="A6589" s="189"/>
      <c r="B6589" s="189"/>
      <c r="C6589" s="189"/>
      <c r="D6589" s="189"/>
      <c r="E6589" s="189"/>
      <c r="F6589" s="211"/>
      <c r="G6589" s="211"/>
      <c r="H6589" s="211"/>
      <c r="I6589" s="211"/>
      <c r="J6589" s="211"/>
      <c r="K6589" s="211"/>
      <c r="L6589" s="211"/>
      <c r="M6589" s="211"/>
      <c r="N6589" s="211"/>
      <c r="O6589" s="211"/>
      <c r="P6589" s="211"/>
    </row>
    <row r="6590" spans="1:16" x14ac:dyDescent="0.25">
      <c r="A6590" s="189"/>
      <c r="B6590" s="189"/>
      <c r="C6590" s="189"/>
      <c r="D6590" s="189"/>
      <c r="E6590" s="189"/>
      <c r="F6590" s="211"/>
      <c r="G6590" s="211"/>
      <c r="H6590" s="211"/>
      <c r="I6590" s="211"/>
      <c r="J6590" s="211"/>
      <c r="K6590" s="211"/>
      <c r="L6590" s="211"/>
      <c r="M6590" s="211"/>
      <c r="N6590" s="211"/>
      <c r="O6590" s="211"/>
      <c r="P6590" s="211"/>
    </row>
    <row r="6591" spans="1:16" x14ac:dyDescent="0.25">
      <c r="A6591" s="189"/>
      <c r="B6591" s="189"/>
      <c r="C6591" s="189"/>
      <c r="D6591" s="189"/>
      <c r="E6591" s="189"/>
      <c r="F6591" s="211"/>
      <c r="G6591" s="211"/>
      <c r="H6591" s="211"/>
      <c r="I6591" s="211"/>
      <c r="J6591" s="211"/>
      <c r="K6591" s="211"/>
      <c r="L6591" s="211"/>
      <c r="M6591" s="211"/>
      <c r="N6591" s="211"/>
      <c r="O6591" s="211"/>
      <c r="P6591" s="211"/>
    </row>
    <row r="6592" spans="1:16" x14ac:dyDescent="0.25">
      <c r="A6592" s="189"/>
      <c r="B6592" s="189"/>
      <c r="C6592" s="189"/>
      <c r="D6592" s="189"/>
      <c r="E6592" s="189"/>
      <c r="F6592" s="211"/>
      <c r="G6592" s="211"/>
      <c r="H6592" s="211"/>
      <c r="I6592" s="211"/>
      <c r="J6592" s="211"/>
      <c r="K6592" s="211"/>
      <c r="L6592" s="211"/>
      <c r="M6592" s="211"/>
      <c r="N6592" s="211"/>
      <c r="O6592" s="211"/>
      <c r="P6592" s="211"/>
    </row>
    <row r="6593" spans="1:16" x14ac:dyDescent="0.25">
      <c r="A6593" s="189"/>
      <c r="B6593" s="189"/>
      <c r="C6593" s="189"/>
      <c r="D6593" s="189"/>
      <c r="E6593" s="189"/>
      <c r="F6593" s="211"/>
      <c r="G6593" s="211"/>
      <c r="H6593" s="211"/>
      <c r="I6593" s="211"/>
      <c r="J6593" s="211"/>
      <c r="K6593" s="211"/>
      <c r="L6593" s="211"/>
      <c r="M6593" s="211"/>
      <c r="N6593" s="211"/>
      <c r="O6593" s="211"/>
      <c r="P6593" s="211"/>
    </row>
    <row r="6594" spans="1:16" x14ac:dyDescent="0.25">
      <c r="A6594" s="189"/>
      <c r="B6594" s="189"/>
      <c r="C6594" s="189"/>
      <c r="D6594" s="189"/>
      <c r="E6594" s="189"/>
      <c r="F6594" s="211"/>
      <c r="G6594" s="211"/>
      <c r="H6594" s="211"/>
      <c r="I6594" s="211"/>
      <c r="J6594" s="211"/>
      <c r="K6594" s="211"/>
      <c r="L6594" s="211"/>
      <c r="M6594" s="211"/>
      <c r="N6594" s="211"/>
      <c r="O6594" s="211"/>
      <c r="P6594" s="211"/>
    </row>
    <row r="6595" spans="1:16" x14ac:dyDescent="0.25">
      <c r="A6595" s="189"/>
      <c r="B6595" s="189"/>
      <c r="C6595" s="189"/>
      <c r="D6595" s="189"/>
      <c r="E6595" s="189"/>
      <c r="F6595" s="211"/>
      <c r="G6595" s="211"/>
      <c r="H6595" s="211"/>
      <c r="I6595" s="211"/>
      <c r="J6595" s="211"/>
      <c r="K6595" s="211"/>
      <c r="L6595" s="211"/>
      <c r="M6595" s="211"/>
      <c r="N6595" s="211"/>
      <c r="O6595" s="211"/>
      <c r="P6595" s="211"/>
    </row>
    <row r="6596" spans="1:16" x14ac:dyDescent="0.25">
      <c r="A6596" s="189"/>
      <c r="B6596" s="189"/>
      <c r="C6596" s="189"/>
      <c r="D6596" s="189"/>
      <c r="E6596" s="189"/>
      <c r="F6596" s="211"/>
      <c r="G6596" s="211"/>
      <c r="H6596" s="211"/>
      <c r="I6596" s="211"/>
      <c r="J6596" s="211"/>
      <c r="K6596" s="211"/>
      <c r="L6596" s="211"/>
      <c r="M6596" s="211"/>
      <c r="N6596" s="211"/>
      <c r="O6596" s="211"/>
      <c r="P6596" s="211"/>
    </row>
    <row r="6597" spans="1:16" x14ac:dyDescent="0.25">
      <c r="A6597" s="189"/>
      <c r="B6597" s="189"/>
      <c r="C6597" s="189"/>
      <c r="D6597" s="189"/>
      <c r="E6597" s="189"/>
      <c r="F6597" s="211"/>
      <c r="G6597" s="211"/>
      <c r="H6597" s="211"/>
      <c r="I6597" s="211"/>
      <c r="J6597" s="211"/>
      <c r="K6597" s="211"/>
      <c r="L6597" s="211"/>
      <c r="M6597" s="211"/>
      <c r="N6597" s="211"/>
      <c r="O6597" s="211"/>
      <c r="P6597" s="211"/>
    </row>
    <row r="6598" spans="1:16" x14ac:dyDescent="0.25">
      <c r="A6598" s="189"/>
      <c r="B6598" s="189"/>
      <c r="C6598" s="189"/>
      <c r="D6598" s="189"/>
      <c r="E6598" s="189"/>
      <c r="F6598" s="211"/>
      <c r="G6598" s="211"/>
      <c r="H6598" s="211"/>
      <c r="I6598" s="211"/>
      <c r="J6598" s="211"/>
      <c r="K6598" s="211"/>
      <c r="L6598" s="211"/>
      <c r="M6598" s="211"/>
      <c r="N6598" s="211"/>
      <c r="O6598" s="211"/>
      <c r="P6598" s="211"/>
    </row>
    <row r="6599" spans="1:16" x14ac:dyDescent="0.25">
      <c r="A6599" s="189"/>
      <c r="B6599" s="189"/>
      <c r="C6599" s="189"/>
      <c r="D6599" s="189"/>
      <c r="E6599" s="189"/>
      <c r="F6599" s="211"/>
      <c r="G6599" s="211"/>
      <c r="H6599" s="211"/>
      <c r="I6599" s="211"/>
      <c r="J6599" s="211"/>
      <c r="K6599" s="211"/>
      <c r="L6599" s="211"/>
      <c r="M6599" s="211"/>
      <c r="N6599" s="211"/>
      <c r="O6599" s="211"/>
      <c r="P6599" s="211"/>
    </row>
    <row r="6600" spans="1:16" x14ac:dyDescent="0.25">
      <c r="A6600" s="189"/>
      <c r="B6600" s="189"/>
      <c r="C6600" s="189"/>
      <c r="D6600" s="189"/>
      <c r="E6600" s="189"/>
      <c r="F6600" s="211"/>
      <c r="G6600" s="211"/>
      <c r="H6600" s="211"/>
      <c r="I6600" s="211"/>
      <c r="J6600" s="211"/>
      <c r="K6600" s="211"/>
      <c r="L6600" s="211"/>
      <c r="M6600" s="211"/>
      <c r="N6600" s="211"/>
      <c r="O6600" s="211"/>
      <c r="P6600" s="211"/>
    </row>
    <row r="6601" spans="1:16" x14ac:dyDescent="0.25">
      <c r="A6601" s="189"/>
      <c r="B6601" s="189"/>
      <c r="C6601" s="189"/>
      <c r="D6601" s="189"/>
      <c r="E6601" s="189"/>
      <c r="F6601" s="211"/>
      <c r="G6601" s="211"/>
      <c r="H6601" s="211"/>
      <c r="I6601" s="211"/>
      <c r="J6601" s="211"/>
      <c r="K6601" s="211"/>
      <c r="L6601" s="211"/>
      <c r="M6601" s="211"/>
      <c r="N6601" s="211"/>
      <c r="O6601" s="211"/>
      <c r="P6601" s="211"/>
    </row>
    <row r="6602" spans="1:16" x14ac:dyDescent="0.25">
      <c r="A6602" s="189"/>
      <c r="B6602" s="189"/>
      <c r="C6602" s="189"/>
      <c r="D6602" s="189"/>
      <c r="E6602" s="189"/>
      <c r="F6602" s="211"/>
      <c r="G6602" s="211"/>
      <c r="H6602" s="211"/>
      <c r="I6602" s="211"/>
      <c r="J6602" s="211"/>
      <c r="K6602" s="211"/>
      <c r="L6602" s="211"/>
      <c r="M6602" s="211"/>
      <c r="N6602" s="211"/>
      <c r="O6602" s="211"/>
      <c r="P6602" s="211"/>
    </row>
    <row r="6603" spans="1:16" x14ac:dyDescent="0.25">
      <c r="A6603" s="189"/>
      <c r="B6603" s="189"/>
      <c r="C6603" s="189"/>
      <c r="D6603" s="189"/>
      <c r="E6603" s="189"/>
      <c r="F6603" s="211"/>
      <c r="G6603" s="211"/>
      <c r="H6603" s="211"/>
      <c r="I6603" s="211"/>
      <c r="J6603" s="211"/>
      <c r="K6603" s="211"/>
      <c r="L6603" s="211"/>
      <c r="M6603" s="211"/>
      <c r="N6603" s="211"/>
      <c r="O6603" s="211"/>
      <c r="P6603" s="211"/>
    </row>
    <row r="6604" spans="1:16" x14ac:dyDescent="0.25">
      <c r="A6604" s="189"/>
      <c r="B6604" s="189"/>
      <c r="C6604" s="189"/>
      <c r="D6604" s="189"/>
      <c r="E6604" s="189"/>
      <c r="F6604" s="211"/>
      <c r="G6604" s="211"/>
      <c r="H6604" s="211"/>
      <c r="I6604" s="211"/>
      <c r="J6604" s="211"/>
      <c r="K6604" s="211"/>
      <c r="L6604" s="211"/>
      <c r="M6604" s="211"/>
      <c r="N6604" s="211"/>
      <c r="O6604" s="211"/>
      <c r="P6604" s="211"/>
    </row>
    <row r="6605" spans="1:16" x14ac:dyDescent="0.25">
      <c r="A6605" s="189"/>
      <c r="B6605" s="189"/>
      <c r="C6605" s="189"/>
      <c r="D6605" s="189"/>
      <c r="E6605" s="189"/>
      <c r="F6605" s="211"/>
      <c r="G6605" s="211"/>
      <c r="H6605" s="211"/>
      <c r="I6605" s="211"/>
      <c r="J6605" s="211"/>
      <c r="K6605" s="211"/>
      <c r="L6605" s="211"/>
      <c r="M6605" s="211"/>
      <c r="N6605" s="211"/>
      <c r="O6605" s="211"/>
      <c r="P6605" s="211"/>
    </row>
    <row r="6606" spans="1:16" x14ac:dyDescent="0.25">
      <c r="A6606" s="189"/>
      <c r="B6606" s="189"/>
      <c r="C6606" s="189"/>
      <c r="D6606" s="189"/>
      <c r="E6606" s="189"/>
      <c r="F6606" s="211"/>
      <c r="G6606" s="211"/>
      <c r="H6606" s="211"/>
      <c r="I6606" s="211"/>
      <c r="J6606" s="211"/>
      <c r="K6606" s="211"/>
      <c r="L6606" s="211"/>
      <c r="M6606" s="211"/>
      <c r="N6606" s="211"/>
      <c r="O6606" s="211"/>
      <c r="P6606" s="211"/>
    </row>
    <row r="6607" spans="1:16" x14ac:dyDescent="0.25">
      <c r="A6607" s="189"/>
      <c r="B6607" s="189"/>
      <c r="C6607" s="189"/>
      <c r="D6607" s="189"/>
      <c r="E6607" s="189"/>
      <c r="F6607" s="211"/>
      <c r="G6607" s="211"/>
      <c r="H6607" s="211"/>
      <c r="I6607" s="211"/>
      <c r="J6607" s="211"/>
      <c r="K6607" s="211"/>
      <c r="L6607" s="211"/>
      <c r="M6607" s="211"/>
      <c r="N6607" s="211"/>
      <c r="O6607" s="211"/>
      <c r="P6607" s="211"/>
    </row>
    <row r="6608" spans="1:16" x14ac:dyDescent="0.25">
      <c r="A6608" s="189"/>
      <c r="B6608" s="189"/>
      <c r="C6608" s="189"/>
      <c r="D6608" s="189"/>
      <c r="E6608" s="189"/>
      <c r="F6608" s="211"/>
      <c r="G6608" s="211"/>
      <c r="H6608" s="211"/>
      <c r="I6608" s="211"/>
      <c r="J6608" s="211"/>
      <c r="K6608" s="211"/>
      <c r="L6608" s="211"/>
      <c r="M6608" s="211"/>
      <c r="N6608" s="211"/>
      <c r="O6608" s="211"/>
      <c r="P6608" s="211"/>
    </row>
    <row r="6609" spans="1:16" x14ac:dyDescent="0.25">
      <c r="A6609" s="189"/>
      <c r="B6609" s="189"/>
      <c r="C6609" s="189"/>
      <c r="D6609" s="189"/>
      <c r="E6609" s="189"/>
      <c r="F6609" s="211"/>
      <c r="G6609" s="211"/>
      <c r="H6609" s="211"/>
      <c r="I6609" s="211"/>
      <c r="J6609" s="211"/>
      <c r="K6609" s="211"/>
      <c r="L6609" s="211"/>
      <c r="M6609" s="211"/>
      <c r="N6609" s="211"/>
      <c r="O6609" s="211"/>
      <c r="P6609" s="211"/>
    </row>
    <row r="6610" spans="1:16" x14ac:dyDescent="0.25">
      <c r="A6610" s="189"/>
      <c r="B6610" s="189"/>
      <c r="C6610" s="189"/>
      <c r="D6610" s="189"/>
      <c r="E6610" s="189"/>
      <c r="F6610" s="211"/>
      <c r="G6610" s="211"/>
      <c r="H6610" s="211"/>
      <c r="I6610" s="211"/>
      <c r="J6610" s="211"/>
      <c r="K6610" s="211"/>
      <c r="L6610" s="211"/>
      <c r="M6610" s="211"/>
      <c r="N6610" s="211"/>
      <c r="O6610" s="211"/>
      <c r="P6610" s="211"/>
    </row>
    <row r="6611" spans="1:16" x14ac:dyDescent="0.25">
      <c r="A6611" s="189"/>
      <c r="B6611" s="189"/>
      <c r="C6611" s="189"/>
      <c r="D6611" s="189"/>
      <c r="E6611" s="189"/>
      <c r="F6611" s="211"/>
      <c r="G6611" s="211"/>
      <c r="H6611" s="211"/>
      <c r="I6611" s="211"/>
      <c r="J6611" s="211"/>
      <c r="K6611" s="211"/>
      <c r="L6611" s="211"/>
      <c r="M6611" s="211"/>
      <c r="N6611" s="211"/>
      <c r="O6611" s="211"/>
      <c r="P6611" s="211"/>
    </row>
    <row r="6612" spans="1:16" x14ac:dyDescent="0.25">
      <c r="A6612" s="189"/>
      <c r="B6612" s="189"/>
      <c r="C6612" s="189"/>
      <c r="D6612" s="189"/>
      <c r="E6612" s="189"/>
      <c r="F6612" s="211"/>
      <c r="G6612" s="211"/>
      <c r="H6612" s="211"/>
      <c r="I6612" s="211"/>
      <c r="J6612" s="211"/>
      <c r="K6612" s="211"/>
      <c r="L6612" s="211"/>
      <c r="M6612" s="211"/>
      <c r="N6612" s="211"/>
      <c r="O6612" s="211"/>
      <c r="P6612" s="211"/>
    </row>
    <row r="6613" spans="1:16" x14ac:dyDescent="0.25">
      <c r="A6613" s="189"/>
      <c r="B6613" s="189"/>
      <c r="C6613" s="189"/>
      <c r="D6613" s="189"/>
      <c r="E6613" s="189"/>
      <c r="F6613" s="211"/>
      <c r="G6613" s="211"/>
      <c r="H6613" s="211"/>
      <c r="I6613" s="211"/>
      <c r="J6613" s="211"/>
      <c r="K6613" s="211"/>
      <c r="L6613" s="211"/>
      <c r="M6613" s="211"/>
      <c r="N6613" s="211"/>
      <c r="O6613" s="211"/>
      <c r="P6613" s="211"/>
    </row>
    <row r="6614" spans="1:16" x14ac:dyDescent="0.25">
      <c r="A6614" s="189"/>
      <c r="B6614" s="189"/>
      <c r="C6614" s="189"/>
      <c r="D6614" s="189"/>
      <c r="E6614" s="189"/>
      <c r="F6614" s="211"/>
      <c r="G6614" s="211"/>
      <c r="H6614" s="211"/>
      <c r="I6614" s="211"/>
      <c r="J6614" s="211"/>
      <c r="K6614" s="211"/>
      <c r="L6614" s="211"/>
      <c r="M6614" s="211"/>
      <c r="N6614" s="211"/>
      <c r="O6614" s="211"/>
      <c r="P6614" s="211"/>
    </row>
    <row r="6615" spans="1:16" x14ac:dyDescent="0.25">
      <c r="A6615" s="189"/>
      <c r="B6615" s="189"/>
      <c r="C6615" s="189"/>
      <c r="D6615" s="189"/>
      <c r="E6615" s="189"/>
      <c r="F6615" s="211"/>
      <c r="G6615" s="211"/>
      <c r="H6615" s="211"/>
      <c r="I6615" s="211"/>
      <c r="J6615" s="211"/>
      <c r="K6615" s="211"/>
      <c r="L6615" s="211"/>
      <c r="M6615" s="211"/>
      <c r="N6615" s="211"/>
      <c r="O6615" s="211"/>
      <c r="P6615" s="211"/>
    </row>
    <row r="6616" spans="1:16" x14ac:dyDescent="0.25">
      <c r="A6616" s="189"/>
      <c r="B6616" s="189"/>
      <c r="C6616" s="189"/>
      <c r="D6616" s="189"/>
      <c r="E6616" s="189"/>
      <c r="F6616" s="211"/>
      <c r="G6616" s="211"/>
      <c r="H6616" s="211"/>
      <c r="I6616" s="211"/>
      <c r="J6616" s="211"/>
      <c r="K6616" s="211"/>
      <c r="L6616" s="211"/>
      <c r="M6616" s="211"/>
      <c r="N6616" s="211"/>
      <c r="O6616" s="211"/>
      <c r="P6616" s="211"/>
    </row>
    <row r="6617" spans="1:16" x14ac:dyDescent="0.25">
      <c r="A6617" s="189"/>
      <c r="B6617" s="189"/>
      <c r="C6617" s="189"/>
      <c r="D6617" s="189"/>
      <c r="E6617" s="189"/>
      <c r="F6617" s="211"/>
      <c r="G6617" s="211"/>
      <c r="H6617" s="211"/>
      <c r="I6617" s="211"/>
      <c r="J6617" s="211"/>
      <c r="K6617" s="211"/>
      <c r="L6617" s="211"/>
      <c r="M6617" s="211"/>
      <c r="N6617" s="211"/>
      <c r="O6617" s="211"/>
      <c r="P6617" s="211"/>
    </row>
    <row r="6618" spans="1:16" x14ac:dyDescent="0.25">
      <c r="A6618" s="189"/>
      <c r="B6618" s="189"/>
      <c r="C6618" s="189"/>
      <c r="D6618" s="189"/>
      <c r="E6618" s="189"/>
      <c r="F6618" s="211"/>
      <c r="G6618" s="211"/>
      <c r="H6618" s="211"/>
      <c r="I6618" s="211"/>
      <c r="J6618" s="211"/>
      <c r="K6618" s="211"/>
      <c r="L6618" s="211"/>
      <c r="M6618" s="211"/>
      <c r="N6618" s="211"/>
      <c r="O6618" s="211"/>
      <c r="P6618" s="211"/>
    </row>
    <row r="6619" spans="1:16" x14ac:dyDescent="0.25">
      <c r="A6619" s="189"/>
      <c r="B6619" s="189"/>
      <c r="C6619" s="189"/>
      <c r="D6619" s="189"/>
      <c r="E6619" s="189"/>
      <c r="F6619" s="211"/>
      <c r="G6619" s="211"/>
      <c r="H6619" s="211"/>
      <c r="I6619" s="211"/>
      <c r="J6619" s="211"/>
      <c r="K6619" s="211"/>
      <c r="L6619" s="211"/>
      <c r="M6619" s="211"/>
      <c r="N6619" s="211"/>
      <c r="O6619" s="211"/>
      <c r="P6619" s="211"/>
    </row>
    <row r="6620" spans="1:16" x14ac:dyDescent="0.25">
      <c r="A6620" s="189"/>
      <c r="B6620" s="189"/>
      <c r="C6620" s="189"/>
      <c r="D6620" s="189"/>
      <c r="E6620" s="189"/>
      <c r="F6620" s="211"/>
      <c r="G6620" s="211"/>
      <c r="H6620" s="211"/>
      <c r="I6620" s="211"/>
      <c r="J6620" s="211"/>
      <c r="K6620" s="211"/>
      <c r="L6620" s="211"/>
      <c r="M6620" s="211"/>
      <c r="N6620" s="211"/>
      <c r="O6620" s="211"/>
      <c r="P6620" s="211"/>
    </row>
    <row r="6621" spans="1:16" x14ac:dyDescent="0.25">
      <c r="A6621" s="189"/>
      <c r="B6621" s="189"/>
      <c r="C6621" s="189"/>
      <c r="D6621" s="189"/>
      <c r="E6621" s="189"/>
      <c r="F6621" s="211"/>
      <c r="G6621" s="211"/>
      <c r="H6621" s="211"/>
      <c r="I6621" s="211"/>
      <c r="J6621" s="211"/>
      <c r="K6621" s="211"/>
      <c r="L6621" s="211"/>
      <c r="M6621" s="211"/>
      <c r="N6621" s="211"/>
      <c r="O6621" s="211"/>
      <c r="P6621" s="211"/>
    </row>
    <row r="6622" spans="1:16" x14ac:dyDescent="0.25">
      <c r="A6622" s="189"/>
      <c r="B6622" s="189"/>
      <c r="C6622" s="189"/>
      <c r="D6622" s="189"/>
      <c r="E6622" s="189"/>
      <c r="F6622" s="211"/>
      <c r="G6622" s="211"/>
      <c r="H6622" s="211"/>
      <c r="I6622" s="211"/>
      <c r="J6622" s="211"/>
      <c r="K6622" s="211"/>
      <c r="L6622" s="211"/>
      <c r="M6622" s="211"/>
      <c r="N6622" s="211"/>
      <c r="O6622" s="211"/>
      <c r="P6622" s="211"/>
    </row>
    <row r="6623" spans="1:16" x14ac:dyDescent="0.25">
      <c r="A6623" s="189"/>
      <c r="B6623" s="189"/>
      <c r="C6623" s="189"/>
      <c r="D6623" s="189"/>
      <c r="E6623" s="189"/>
      <c r="F6623" s="211"/>
      <c r="G6623" s="211"/>
      <c r="H6623" s="211"/>
      <c r="I6623" s="211"/>
      <c r="J6623" s="211"/>
      <c r="K6623" s="211"/>
      <c r="L6623" s="211"/>
      <c r="M6623" s="211"/>
      <c r="N6623" s="211"/>
      <c r="O6623" s="211"/>
      <c r="P6623" s="211"/>
    </row>
    <row r="6624" spans="1:16" x14ac:dyDescent="0.25">
      <c r="A6624" s="189"/>
      <c r="B6624" s="189"/>
      <c r="C6624" s="189"/>
      <c r="D6624" s="189"/>
      <c r="E6624" s="189"/>
      <c r="F6624" s="211"/>
      <c r="G6624" s="211"/>
      <c r="H6624" s="211"/>
      <c r="I6624" s="211"/>
      <c r="J6624" s="211"/>
      <c r="K6624" s="211"/>
      <c r="L6624" s="211"/>
      <c r="M6624" s="211"/>
      <c r="N6624" s="211"/>
      <c r="O6624" s="211"/>
      <c r="P6624" s="211"/>
    </row>
    <row r="6625" spans="1:16" x14ac:dyDescent="0.25">
      <c r="A6625" s="189"/>
      <c r="B6625" s="189"/>
      <c r="C6625" s="189"/>
      <c r="D6625" s="189"/>
      <c r="E6625" s="189"/>
      <c r="F6625" s="211"/>
      <c r="G6625" s="211"/>
      <c r="H6625" s="211"/>
      <c r="I6625" s="211"/>
      <c r="J6625" s="211"/>
      <c r="K6625" s="211"/>
      <c r="L6625" s="211"/>
      <c r="M6625" s="211"/>
      <c r="N6625" s="211"/>
      <c r="O6625" s="211"/>
      <c r="P6625" s="211"/>
    </row>
    <row r="6626" spans="1:16" x14ac:dyDescent="0.25">
      <c r="A6626" s="189"/>
      <c r="B6626" s="189"/>
      <c r="C6626" s="189"/>
      <c r="D6626" s="189"/>
      <c r="E6626" s="189"/>
      <c r="F6626" s="211"/>
      <c r="G6626" s="211"/>
      <c r="H6626" s="211"/>
      <c r="I6626" s="211"/>
      <c r="J6626" s="211"/>
      <c r="K6626" s="211"/>
      <c r="L6626" s="211"/>
      <c r="M6626" s="211"/>
      <c r="N6626" s="211"/>
      <c r="O6626" s="211"/>
      <c r="P6626" s="211"/>
    </row>
    <row r="6627" spans="1:16" x14ac:dyDescent="0.25">
      <c r="A6627" s="189"/>
      <c r="B6627" s="189"/>
      <c r="C6627" s="189"/>
      <c r="D6627" s="189"/>
      <c r="E6627" s="189"/>
      <c r="F6627" s="211"/>
      <c r="G6627" s="211"/>
      <c r="H6627" s="211"/>
      <c r="I6627" s="211"/>
      <c r="J6627" s="211"/>
      <c r="K6627" s="211"/>
      <c r="L6627" s="211"/>
      <c r="M6627" s="211"/>
      <c r="N6627" s="211"/>
      <c r="O6627" s="211"/>
      <c r="P6627" s="211"/>
    </row>
    <row r="6628" spans="1:16" x14ac:dyDescent="0.25">
      <c r="A6628" s="189"/>
      <c r="B6628" s="189"/>
      <c r="C6628" s="189"/>
      <c r="D6628" s="189"/>
      <c r="E6628" s="189"/>
      <c r="F6628" s="211"/>
      <c r="G6628" s="211"/>
      <c r="H6628" s="211"/>
      <c r="I6628" s="211"/>
      <c r="J6628" s="211"/>
      <c r="K6628" s="211"/>
      <c r="L6628" s="211"/>
      <c r="M6628" s="211"/>
      <c r="N6628" s="211"/>
      <c r="O6628" s="211"/>
      <c r="P6628" s="211"/>
    </row>
    <row r="6629" spans="1:16" x14ac:dyDescent="0.25">
      <c r="A6629" s="189"/>
      <c r="B6629" s="189"/>
      <c r="C6629" s="189"/>
      <c r="D6629" s="189"/>
      <c r="E6629" s="189"/>
      <c r="F6629" s="211"/>
      <c r="G6629" s="211"/>
      <c r="H6629" s="211"/>
      <c r="I6629" s="211"/>
      <c r="J6629" s="211"/>
      <c r="K6629" s="211"/>
      <c r="L6629" s="211"/>
      <c r="M6629" s="211"/>
      <c r="N6629" s="211"/>
      <c r="O6629" s="211"/>
      <c r="P6629" s="211"/>
    </row>
    <row r="6630" spans="1:16" x14ac:dyDescent="0.25">
      <c r="A6630" s="189"/>
      <c r="B6630" s="189"/>
      <c r="C6630" s="189"/>
      <c r="D6630" s="189"/>
      <c r="E6630" s="189"/>
      <c r="F6630" s="211"/>
      <c r="G6630" s="211"/>
      <c r="H6630" s="211"/>
      <c r="I6630" s="211"/>
      <c r="J6630" s="211"/>
      <c r="K6630" s="211"/>
      <c r="L6630" s="211"/>
      <c r="M6630" s="211"/>
      <c r="N6630" s="211"/>
      <c r="O6630" s="211"/>
      <c r="P6630" s="211"/>
    </row>
    <row r="6631" spans="1:16" x14ac:dyDescent="0.25">
      <c r="A6631" s="189"/>
      <c r="B6631" s="189"/>
      <c r="C6631" s="189"/>
      <c r="D6631" s="189"/>
      <c r="E6631" s="189"/>
      <c r="F6631" s="211"/>
      <c r="G6631" s="211"/>
      <c r="H6631" s="211"/>
      <c r="I6631" s="211"/>
      <c r="J6631" s="211"/>
      <c r="K6631" s="211"/>
      <c r="L6631" s="211"/>
      <c r="M6631" s="211"/>
      <c r="N6631" s="211"/>
      <c r="O6631" s="211"/>
      <c r="P6631" s="211"/>
    </row>
    <row r="6632" spans="1:16" x14ac:dyDescent="0.25">
      <c r="A6632" s="189"/>
      <c r="B6632" s="189"/>
      <c r="C6632" s="189"/>
      <c r="D6632" s="189"/>
      <c r="E6632" s="189"/>
      <c r="F6632" s="211"/>
      <c r="G6632" s="211"/>
      <c r="H6632" s="211"/>
      <c r="I6632" s="211"/>
      <c r="J6632" s="211"/>
      <c r="K6632" s="211"/>
      <c r="L6632" s="211"/>
      <c r="M6632" s="211"/>
      <c r="N6632" s="211"/>
      <c r="O6632" s="211"/>
      <c r="P6632" s="211"/>
    </row>
    <row r="6633" spans="1:16" x14ac:dyDescent="0.25">
      <c r="A6633" s="189"/>
      <c r="B6633" s="189"/>
      <c r="C6633" s="189"/>
      <c r="D6633" s="189"/>
      <c r="E6633" s="189"/>
      <c r="F6633" s="211"/>
      <c r="G6633" s="211"/>
      <c r="H6633" s="211"/>
      <c r="I6633" s="211"/>
      <c r="J6633" s="211"/>
      <c r="K6633" s="211"/>
      <c r="L6633" s="211"/>
      <c r="M6633" s="211"/>
      <c r="N6633" s="211"/>
      <c r="O6633" s="211"/>
      <c r="P6633" s="211"/>
    </row>
    <row r="6634" spans="1:16" x14ac:dyDescent="0.25">
      <c r="A6634" s="189"/>
      <c r="B6634" s="189"/>
      <c r="C6634" s="189"/>
      <c r="D6634" s="189"/>
      <c r="E6634" s="189"/>
      <c r="F6634" s="211"/>
      <c r="G6634" s="211"/>
      <c r="H6634" s="211"/>
      <c r="I6634" s="211"/>
      <c r="J6634" s="211"/>
      <c r="K6634" s="211"/>
      <c r="L6634" s="211"/>
      <c r="M6634" s="211"/>
      <c r="N6634" s="211"/>
      <c r="O6634" s="211"/>
      <c r="P6634" s="211"/>
    </row>
    <row r="6635" spans="1:16" x14ac:dyDescent="0.25">
      <c r="A6635" s="189"/>
      <c r="B6635" s="189"/>
      <c r="C6635" s="189"/>
      <c r="D6635" s="189"/>
      <c r="E6635" s="189"/>
      <c r="F6635" s="211"/>
      <c r="G6635" s="211"/>
      <c r="H6635" s="211"/>
      <c r="I6635" s="211"/>
      <c r="J6635" s="211"/>
      <c r="K6635" s="211"/>
      <c r="L6635" s="211"/>
      <c r="M6635" s="211"/>
      <c r="N6635" s="211"/>
      <c r="O6635" s="211"/>
      <c r="P6635" s="211"/>
    </row>
    <row r="6636" spans="1:16" x14ac:dyDescent="0.25">
      <c r="A6636" s="189"/>
      <c r="B6636" s="189"/>
      <c r="C6636" s="189"/>
      <c r="D6636" s="189"/>
      <c r="E6636" s="189"/>
      <c r="F6636" s="211"/>
      <c r="G6636" s="211"/>
      <c r="H6636" s="211"/>
      <c r="I6636" s="211"/>
      <c r="J6636" s="211"/>
      <c r="K6636" s="211"/>
      <c r="L6636" s="211"/>
      <c r="M6636" s="211"/>
      <c r="N6636" s="211"/>
      <c r="O6636" s="211"/>
      <c r="P6636" s="211"/>
    </row>
    <row r="6637" spans="1:16" x14ac:dyDescent="0.25">
      <c r="A6637" s="189"/>
      <c r="B6637" s="189"/>
      <c r="C6637" s="189"/>
      <c r="D6637" s="189"/>
      <c r="E6637" s="189"/>
      <c r="F6637" s="211"/>
      <c r="G6637" s="211"/>
      <c r="H6637" s="211"/>
      <c r="I6637" s="211"/>
      <c r="J6637" s="211"/>
      <c r="K6637" s="211"/>
      <c r="L6637" s="211"/>
      <c r="M6637" s="211"/>
      <c r="N6637" s="211"/>
      <c r="O6637" s="211"/>
      <c r="P6637" s="211"/>
    </row>
    <row r="6638" spans="1:16" x14ac:dyDescent="0.25">
      <c r="A6638" s="189"/>
      <c r="B6638" s="189"/>
      <c r="C6638" s="189"/>
      <c r="D6638" s="189"/>
      <c r="E6638" s="189"/>
      <c r="F6638" s="211"/>
      <c r="G6638" s="211"/>
      <c r="H6638" s="211"/>
      <c r="I6638" s="211"/>
      <c r="J6638" s="211"/>
      <c r="K6638" s="211"/>
      <c r="L6638" s="211"/>
      <c r="M6638" s="211"/>
      <c r="N6638" s="211"/>
      <c r="O6638" s="211"/>
      <c r="P6638" s="211"/>
    </row>
    <row r="6639" spans="1:16" x14ac:dyDescent="0.25">
      <c r="A6639" s="189"/>
      <c r="B6639" s="189"/>
      <c r="C6639" s="189"/>
      <c r="D6639" s="189"/>
      <c r="E6639" s="189"/>
      <c r="F6639" s="211"/>
      <c r="G6639" s="211"/>
      <c r="H6639" s="211"/>
      <c r="I6639" s="211"/>
      <c r="J6639" s="211"/>
      <c r="K6639" s="211"/>
      <c r="L6639" s="211"/>
      <c r="M6639" s="211"/>
      <c r="N6639" s="211"/>
      <c r="O6639" s="211"/>
      <c r="P6639" s="211"/>
    </row>
    <row r="6640" spans="1:16" x14ac:dyDescent="0.25">
      <c r="A6640" s="189"/>
      <c r="B6640" s="189"/>
      <c r="C6640" s="189"/>
      <c r="D6640" s="189"/>
      <c r="E6640" s="189"/>
      <c r="F6640" s="211"/>
      <c r="G6640" s="211"/>
      <c r="H6640" s="211"/>
      <c r="I6640" s="211"/>
      <c r="J6640" s="211"/>
      <c r="K6640" s="211"/>
      <c r="L6640" s="211"/>
      <c r="M6640" s="211"/>
      <c r="N6640" s="211"/>
      <c r="O6640" s="211"/>
      <c r="P6640" s="211"/>
    </row>
    <row r="6641" spans="1:16" x14ac:dyDescent="0.25">
      <c r="A6641" s="189"/>
      <c r="B6641" s="189"/>
      <c r="C6641" s="189"/>
      <c r="D6641" s="189"/>
      <c r="E6641" s="189"/>
      <c r="F6641" s="211"/>
      <c r="G6641" s="211"/>
      <c r="H6641" s="211"/>
      <c r="I6641" s="211"/>
      <c r="J6641" s="211"/>
      <c r="K6641" s="211"/>
      <c r="L6641" s="211"/>
      <c r="M6641" s="211"/>
      <c r="N6641" s="211"/>
      <c r="O6641" s="211"/>
      <c r="P6641" s="211"/>
    </row>
    <row r="6642" spans="1:16" x14ac:dyDescent="0.25">
      <c r="A6642" s="189"/>
      <c r="B6642" s="189"/>
      <c r="C6642" s="189"/>
      <c r="D6642" s="189"/>
      <c r="E6642" s="189"/>
      <c r="F6642" s="211"/>
      <c r="G6642" s="211"/>
      <c r="H6642" s="211"/>
      <c r="I6642" s="211"/>
      <c r="J6642" s="211"/>
      <c r="K6642" s="211"/>
      <c r="L6642" s="211"/>
      <c r="M6642" s="211"/>
      <c r="N6642" s="211"/>
      <c r="O6642" s="211"/>
      <c r="P6642" s="211"/>
    </row>
    <row r="6643" spans="1:16" x14ac:dyDescent="0.25">
      <c r="A6643" s="189"/>
      <c r="B6643" s="189"/>
      <c r="C6643" s="189"/>
      <c r="D6643" s="189"/>
      <c r="E6643" s="189"/>
      <c r="F6643" s="211"/>
      <c r="G6643" s="211"/>
      <c r="H6643" s="211"/>
      <c r="I6643" s="211"/>
      <c r="J6643" s="211"/>
      <c r="K6643" s="211"/>
      <c r="L6643" s="211"/>
      <c r="M6643" s="211"/>
      <c r="N6643" s="211"/>
      <c r="O6643" s="211"/>
      <c r="P6643" s="211"/>
    </row>
    <row r="6644" spans="1:16" x14ac:dyDescent="0.25">
      <c r="A6644" s="189"/>
      <c r="B6644" s="189"/>
      <c r="C6644" s="189"/>
      <c r="D6644" s="189"/>
      <c r="E6644" s="189"/>
      <c r="F6644" s="211"/>
      <c r="G6644" s="211"/>
      <c r="H6644" s="211"/>
      <c r="I6644" s="211"/>
      <c r="J6644" s="211"/>
      <c r="K6644" s="211"/>
      <c r="L6644" s="211"/>
      <c r="M6644" s="211"/>
      <c r="N6644" s="211"/>
      <c r="O6644" s="211"/>
      <c r="P6644" s="211"/>
    </row>
    <row r="6645" spans="1:16" x14ac:dyDescent="0.25">
      <c r="A6645" s="189"/>
      <c r="B6645" s="189"/>
      <c r="C6645" s="189"/>
      <c r="D6645" s="189"/>
      <c r="E6645" s="189"/>
      <c r="F6645" s="211"/>
      <c r="G6645" s="211"/>
      <c r="H6645" s="211"/>
      <c r="I6645" s="211"/>
      <c r="J6645" s="211"/>
      <c r="K6645" s="211"/>
      <c r="L6645" s="211"/>
      <c r="M6645" s="211"/>
      <c r="N6645" s="211"/>
      <c r="O6645" s="211"/>
      <c r="P6645" s="211"/>
    </row>
    <row r="6646" spans="1:16" x14ac:dyDescent="0.25">
      <c r="A6646" s="189"/>
      <c r="B6646" s="189"/>
      <c r="C6646" s="189"/>
      <c r="D6646" s="189"/>
      <c r="E6646" s="189"/>
      <c r="F6646" s="211"/>
      <c r="G6646" s="211"/>
      <c r="H6646" s="211"/>
      <c r="I6646" s="211"/>
      <c r="J6646" s="211"/>
      <c r="K6646" s="211"/>
      <c r="L6646" s="211"/>
      <c r="M6646" s="211"/>
      <c r="N6646" s="211"/>
      <c r="O6646" s="211"/>
      <c r="P6646" s="211"/>
    </row>
    <row r="6647" spans="1:16" x14ac:dyDescent="0.25">
      <c r="A6647" s="189"/>
      <c r="B6647" s="189"/>
      <c r="C6647" s="189"/>
      <c r="D6647" s="189"/>
      <c r="E6647" s="189"/>
      <c r="F6647" s="211"/>
      <c r="G6647" s="211"/>
      <c r="H6647" s="211"/>
      <c r="I6647" s="211"/>
      <c r="J6647" s="211"/>
      <c r="K6647" s="211"/>
      <c r="L6647" s="211"/>
      <c r="M6647" s="211"/>
      <c r="N6647" s="211"/>
      <c r="O6647" s="211"/>
      <c r="P6647" s="211"/>
    </row>
    <row r="6648" spans="1:16" x14ac:dyDescent="0.25">
      <c r="A6648" s="189"/>
      <c r="B6648" s="189"/>
      <c r="C6648" s="189"/>
      <c r="D6648" s="189"/>
      <c r="E6648" s="189"/>
      <c r="F6648" s="211"/>
      <c r="G6648" s="211"/>
      <c r="H6648" s="211"/>
      <c r="I6648" s="211"/>
      <c r="J6648" s="211"/>
      <c r="K6648" s="211"/>
      <c r="L6648" s="211"/>
      <c r="M6648" s="211"/>
      <c r="N6648" s="211"/>
      <c r="O6648" s="211"/>
      <c r="P6648" s="211"/>
    </row>
    <row r="6649" spans="1:16" x14ac:dyDescent="0.25">
      <c r="A6649" s="189"/>
      <c r="B6649" s="189"/>
      <c r="C6649" s="189"/>
      <c r="D6649" s="189"/>
      <c r="E6649" s="189"/>
      <c r="F6649" s="211"/>
      <c r="G6649" s="211"/>
      <c r="H6649" s="211"/>
      <c r="I6649" s="211"/>
      <c r="J6649" s="211"/>
      <c r="K6649" s="211"/>
      <c r="L6649" s="211"/>
      <c r="M6649" s="211"/>
      <c r="N6649" s="211"/>
      <c r="O6649" s="211"/>
      <c r="P6649" s="211"/>
    </row>
    <row r="6650" spans="1:16" x14ac:dyDescent="0.25">
      <c r="A6650" s="189"/>
      <c r="B6650" s="189"/>
      <c r="C6650" s="189"/>
      <c r="D6650" s="189"/>
      <c r="E6650" s="189"/>
      <c r="F6650" s="211"/>
      <c r="G6650" s="211"/>
      <c r="H6650" s="211"/>
      <c r="I6650" s="211"/>
      <c r="J6650" s="211"/>
      <c r="K6650" s="211"/>
      <c r="L6650" s="211"/>
      <c r="M6650" s="211"/>
      <c r="N6650" s="211"/>
      <c r="O6650" s="211"/>
      <c r="P6650" s="211"/>
    </row>
    <row r="6651" spans="1:16" x14ac:dyDescent="0.25">
      <c r="A6651" s="189"/>
      <c r="B6651" s="189"/>
      <c r="C6651" s="189"/>
      <c r="D6651" s="189"/>
      <c r="E6651" s="189"/>
      <c r="F6651" s="211"/>
      <c r="G6651" s="211"/>
      <c r="H6651" s="211"/>
      <c r="I6651" s="211"/>
      <c r="J6651" s="211"/>
      <c r="K6651" s="211"/>
      <c r="L6651" s="211"/>
      <c r="M6651" s="211"/>
      <c r="N6651" s="211"/>
      <c r="O6651" s="211"/>
      <c r="P6651" s="211"/>
    </row>
    <row r="6652" spans="1:16" x14ac:dyDescent="0.25">
      <c r="A6652" s="189"/>
      <c r="B6652" s="189"/>
      <c r="C6652" s="189"/>
      <c r="D6652" s="189"/>
      <c r="E6652" s="189"/>
      <c r="F6652" s="211"/>
      <c r="G6652" s="211"/>
      <c r="H6652" s="211"/>
      <c r="I6652" s="211"/>
      <c r="J6652" s="211"/>
      <c r="K6652" s="211"/>
      <c r="L6652" s="211"/>
      <c r="M6652" s="211"/>
      <c r="N6652" s="211"/>
      <c r="O6652" s="211"/>
      <c r="P6652" s="211"/>
    </row>
    <row r="6653" spans="1:16" x14ac:dyDescent="0.25">
      <c r="A6653" s="189"/>
      <c r="B6653" s="189"/>
      <c r="C6653" s="189"/>
      <c r="D6653" s="189"/>
      <c r="E6653" s="189"/>
      <c r="F6653" s="211"/>
      <c r="G6653" s="211"/>
      <c r="H6653" s="211"/>
      <c r="I6653" s="211"/>
      <c r="J6653" s="211"/>
      <c r="K6653" s="211"/>
      <c r="L6653" s="211"/>
      <c r="M6653" s="211"/>
      <c r="N6653" s="211"/>
      <c r="O6653" s="211"/>
      <c r="P6653" s="211"/>
    </row>
    <row r="6654" spans="1:16" x14ac:dyDescent="0.25">
      <c r="A6654" s="189"/>
      <c r="B6654" s="189"/>
      <c r="C6654" s="189"/>
      <c r="D6654" s="189"/>
      <c r="E6654" s="189"/>
      <c r="F6654" s="211"/>
      <c r="G6654" s="211"/>
      <c r="H6654" s="211"/>
      <c r="I6654" s="211"/>
      <c r="J6654" s="211"/>
      <c r="K6654" s="211"/>
      <c r="L6654" s="211"/>
      <c r="M6654" s="211"/>
      <c r="N6654" s="211"/>
      <c r="O6654" s="211"/>
      <c r="P6654" s="211"/>
    </row>
    <row r="6655" spans="1:16" x14ac:dyDescent="0.25">
      <c r="A6655" s="189"/>
      <c r="B6655" s="189"/>
      <c r="C6655" s="189"/>
      <c r="D6655" s="189"/>
      <c r="E6655" s="189"/>
      <c r="F6655" s="211"/>
      <c r="G6655" s="211"/>
      <c r="H6655" s="211"/>
      <c r="I6655" s="211"/>
      <c r="J6655" s="211"/>
      <c r="K6655" s="211"/>
      <c r="L6655" s="211"/>
      <c r="M6655" s="211"/>
      <c r="N6655" s="211"/>
      <c r="O6655" s="211"/>
      <c r="P6655" s="211"/>
    </row>
    <row r="6656" spans="1:16" x14ac:dyDescent="0.25">
      <c r="A6656" s="189"/>
      <c r="B6656" s="189"/>
      <c r="C6656" s="189"/>
      <c r="D6656" s="189"/>
      <c r="E6656" s="189"/>
      <c r="F6656" s="211"/>
      <c r="G6656" s="211"/>
      <c r="H6656" s="211"/>
      <c r="I6656" s="211"/>
      <c r="J6656" s="211"/>
      <c r="K6656" s="211"/>
      <c r="L6656" s="211"/>
      <c r="M6656" s="211"/>
      <c r="N6656" s="211"/>
      <c r="O6656" s="211"/>
      <c r="P6656" s="211"/>
    </row>
    <row r="6657" spans="1:16" x14ac:dyDescent="0.25">
      <c r="A6657" s="189"/>
      <c r="B6657" s="189"/>
      <c r="C6657" s="189"/>
      <c r="D6657" s="189"/>
      <c r="E6657" s="189"/>
      <c r="F6657" s="211"/>
      <c r="G6657" s="211"/>
      <c r="H6657" s="211"/>
      <c r="I6657" s="211"/>
      <c r="J6657" s="211"/>
      <c r="K6657" s="211"/>
      <c r="L6657" s="211"/>
      <c r="M6657" s="211"/>
      <c r="N6657" s="211"/>
      <c r="O6657" s="211"/>
      <c r="P6657" s="211"/>
    </row>
    <row r="6658" spans="1:16" x14ac:dyDescent="0.25">
      <c r="A6658" s="189"/>
      <c r="B6658" s="189"/>
      <c r="C6658" s="189"/>
      <c r="D6658" s="189"/>
      <c r="E6658" s="189"/>
      <c r="F6658" s="211"/>
      <c r="G6658" s="211"/>
      <c r="H6658" s="211"/>
      <c r="I6658" s="211"/>
      <c r="J6658" s="211"/>
      <c r="K6658" s="211"/>
      <c r="L6658" s="211"/>
      <c r="M6658" s="211"/>
      <c r="N6658" s="211"/>
      <c r="O6658" s="211"/>
      <c r="P6658" s="211"/>
    </row>
    <row r="6659" spans="1:16" x14ac:dyDescent="0.25">
      <c r="A6659" s="189"/>
      <c r="B6659" s="189"/>
      <c r="C6659" s="189"/>
      <c r="D6659" s="189"/>
      <c r="E6659" s="189"/>
      <c r="F6659" s="211"/>
      <c r="G6659" s="211"/>
      <c r="H6659" s="211"/>
      <c r="I6659" s="211"/>
      <c r="J6659" s="211"/>
      <c r="K6659" s="211"/>
      <c r="L6659" s="211"/>
      <c r="M6659" s="211"/>
      <c r="N6659" s="211"/>
      <c r="O6659" s="211"/>
      <c r="P6659" s="211"/>
    </row>
    <row r="6660" spans="1:16" x14ac:dyDescent="0.25">
      <c r="A6660" s="189"/>
      <c r="B6660" s="189"/>
      <c r="C6660" s="189"/>
      <c r="D6660" s="189"/>
      <c r="E6660" s="189"/>
      <c r="F6660" s="211"/>
      <c r="G6660" s="211"/>
      <c r="H6660" s="211"/>
      <c r="I6660" s="211"/>
      <c r="J6660" s="211"/>
      <c r="K6660" s="211"/>
      <c r="L6660" s="211"/>
      <c r="M6660" s="211"/>
      <c r="N6660" s="211"/>
      <c r="O6660" s="211"/>
      <c r="P6660" s="211"/>
    </row>
    <row r="6661" spans="1:16" x14ac:dyDescent="0.25">
      <c r="A6661" s="189"/>
      <c r="B6661" s="189"/>
      <c r="C6661" s="189"/>
      <c r="D6661" s="189"/>
      <c r="E6661" s="189"/>
      <c r="F6661" s="211"/>
      <c r="G6661" s="211"/>
      <c r="H6661" s="211"/>
      <c r="I6661" s="211"/>
      <c r="J6661" s="211"/>
      <c r="K6661" s="211"/>
      <c r="L6661" s="211"/>
      <c r="M6661" s="211"/>
      <c r="N6661" s="211"/>
      <c r="O6661" s="211"/>
      <c r="P6661" s="211"/>
    </row>
    <row r="6662" spans="1:16" x14ac:dyDescent="0.25">
      <c r="A6662" s="189"/>
      <c r="B6662" s="189"/>
      <c r="C6662" s="189"/>
      <c r="D6662" s="189"/>
      <c r="E6662" s="189"/>
      <c r="F6662" s="211"/>
      <c r="G6662" s="211"/>
      <c r="H6662" s="211"/>
      <c r="I6662" s="211"/>
      <c r="J6662" s="211"/>
      <c r="K6662" s="211"/>
      <c r="L6662" s="211"/>
      <c r="M6662" s="211"/>
      <c r="N6662" s="211"/>
      <c r="O6662" s="211"/>
      <c r="P6662" s="211"/>
    </row>
    <row r="6663" spans="1:16" x14ac:dyDescent="0.25">
      <c r="A6663" s="189"/>
      <c r="B6663" s="189"/>
      <c r="C6663" s="189"/>
      <c r="D6663" s="189"/>
      <c r="E6663" s="189"/>
      <c r="F6663" s="211"/>
      <c r="G6663" s="211"/>
      <c r="H6663" s="211"/>
      <c r="I6663" s="211"/>
      <c r="J6663" s="211"/>
      <c r="K6663" s="211"/>
      <c r="L6663" s="211"/>
      <c r="M6663" s="211"/>
      <c r="N6663" s="211"/>
      <c r="O6663" s="211"/>
      <c r="P6663" s="211"/>
    </row>
    <row r="6664" spans="1:16" x14ac:dyDescent="0.25">
      <c r="A6664" s="189"/>
      <c r="B6664" s="189"/>
      <c r="C6664" s="189"/>
      <c r="D6664" s="189"/>
      <c r="E6664" s="189"/>
      <c r="F6664" s="211"/>
      <c r="G6664" s="211"/>
      <c r="H6664" s="211"/>
      <c r="I6664" s="211"/>
      <c r="J6664" s="211"/>
      <c r="K6664" s="211"/>
      <c r="L6664" s="211"/>
      <c r="M6664" s="211"/>
      <c r="N6664" s="211"/>
      <c r="O6664" s="211"/>
      <c r="P6664" s="211"/>
    </row>
    <row r="6665" spans="1:16" x14ac:dyDescent="0.25">
      <c r="A6665" s="189"/>
      <c r="B6665" s="189"/>
      <c r="C6665" s="189"/>
      <c r="D6665" s="189"/>
      <c r="E6665" s="189"/>
      <c r="F6665" s="211"/>
      <c r="G6665" s="211"/>
      <c r="H6665" s="211"/>
      <c r="I6665" s="211"/>
      <c r="J6665" s="211"/>
      <c r="K6665" s="211"/>
      <c r="L6665" s="211"/>
      <c r="M6665" s="211"/>
      <c r="N6665" s="211"/>
      <c r="O6665" s="211"/>
      <c r="P6665" s="211"/>
    </row>
    <row r="6666" spans="1:16" x14ac:dyDescent="0.25">
      <c r="A6666" s="189"/>
      <c r="B6666" s="189"/>
      <c r="C6666" s="189"/>
      <c r="D6666" s="189"/>
      <c r="E6666" s="189"/>
      <c r="F6666" s="211"/>
      <c r="G6666" s="211"/>
      <c r="H6666" s="211"/>
      <c r="I6666" s="211"/>
      <c r="J6666" s="211"/>
      <c r="K6666" s="211"/>
      <c r="L6666" s="211"/>
      <c r="M6666" s="211"/>
      <c r="N6666" s="211"/>
      <c r="O6666" s="211"/>
      <c r="P6666" s="211"/>
    </row>
    <row r="6667" spans="1:16" x14ac:dyDescent="0.25">
      <c r="A6667" s="189"/>
      <c r="B6667" s="189"/>
      <c r="C6667" s="189"/>
      <c r="D6667" s="189"/>
      <c r="E6667" s="189"/>
      <c r="F6667" s="211"/>
      <c r="G6667" s="211"/>
      <c r="H6667" s="211"/>
      <c r="I6667" s="211"/>
      <c r="J6667" s="211"/>
      <c r="K6667" s="211"/>
      <c r="L6667" s="211"/>
      <c r="M6667" s="211"/>
      <c r="N6667" s="211"/>
      <c r="O6667" s="211"/>
      <c r="P6667" s="211"/>
    </row>
    <row r="6668" spans="1:16" x14ac:dyDescent="0.25">
      <c r="A6668" s="189"/>
      <c r="B6668" s="189"/>
      <c r="C6668" s="189"/>
      <c r="D6668" s="189"/>
      <c r="E6668" s="189"/>
      <c r="F6668" s="211"/>
      <c r="G6668" s="211"/>
      <c r="H6668" s="211"/>
      <c r="I6668" s="211"/>
      <c r="J6668" s="211"/>
      <c r="K6668" s="211"/>
      <c r="L6668" s="211"/>
      <c r="M6668" s="211"/>
      <c r="N6668" s="211"/>
      <c r="O6668" s="211"/>
      <c r="P6668" s="211"/>
    </row>
    <row r="6669" spans="1:16" x14ac:dyDescent="0.25">
      <c r="A6669" s="189"/>
      <c r="B6669" s="189"/>
      <c r="C6669" s="189"/>
      <c r="D6669" s="189"/>
      <c r="E6669" s="189"/>
      <c r="F6669" s="211"/>
      <c r="G6669" s="211"/>
      <c r="H6669" s="211"/>
      <c r="I6669" s="211"/>
      <c r="J6669" s="211"/>
      <c r="K6669" s="211"/>
      <c r="L6669" s="211"/>
      <c r="M6669" s="211"/>
      <c r="N6669" s="211"/>
      <c r="O6669" s="211"/>
      <c r="P6669" s="211"/>
    </row>
    <row r="6670" spans="1:16" x14ac:dyDescent="0.25">
      <c r="A6670" s="189"/>
      <c r="B6670" s="189"/>
      <c r="C6670" s="189"/>
      <c r="D6670" s="189"/>
      <c r="E6670" s="189"/>
      <c r="F6670" s="211"/>
      <c r="G6670" s="211"/>
      <c r="H6670" s="211"/>
      <c r="I6670" s="211"/>
      <c r="J6670" s="211"/>
      <c r="K6670" s="211"/>
      <c r="L6670" s="211"/>
      <c r="M6670" s="211"/>
      <c r="N6670" s="211"/>
      <c r="O6670" s="211"/>
      <c r="P6670" s="211"/>
    </row>
    <row r="6671" spans="1:16" x14ac:dyDescent="0.25">
      <c r="A6671" s="189"/>
      <c r="B6671" s="189"/>
      <c r="C6671" s="189"/>
      <c r="D6671" s="189"/>
      <c r="E6671" s="189"/>
      <c r="F6671" s="211"/>
      <c r="G6671" s="211"/>
      <c r="H6671" s="211"/>
      <c r="I6671" s="211"/>
      <c r="J6671" s="211"/>
      <c r="K6671" s="211"/>
      <c r="L6671" s="211"/>
      <c r="M6671" s="211"/>
      <c r="N6671" s="211"/>
      <c r="O6671" s="211"/>
      <c r="P6671" s="211"/>
    </row>
    <row r="6672" spans="1:16" x14ac:dyDescent="0.25">
      <c r="A6672" s="189"/>
      <c r="B6672" s="189"/>
      <c r="C6672" s="189"/>
      <c r="D6672" s="189"/>
      <c r="E6672" s="189"/>
      <c r="F6672" s="211"/>
      <c r="G6672" s="211"/>
      <c r="H6672" s="211"/>
      <c r="I6672" s="211"/>
      <c r="J6672" s="211"/>
      <c r="K6672" s="211"/>
      <c r="L6672" s="211"/>
      <c r="M6672" s="211"/>
      <c r="N6672" s="211"/>
      <c r="O6672" s="211"/>
      <c r="P6672" s="211"/>
    </row>
    <row r="6673" spans="1:16" x14ac:dyDescent="0.25">
      <c r="A6673" s="189"/>
      <c r="B6673" s="189"/>
      <c r="C6673" s="189"/>
      <c r="D6673" s="189"/>
      <c r="E6673" s="189"/>
      <c r="F6673" s="211"/>
      <c r="G6673" s="211"/>
      <c r="H6673" s="211"/>
      <c r="I6673" s="211"/>
      <c r="J6673" s="211"/>
      <c r="K6673" s="211"/>
      <c r="L6673" s="211"/>
      <c r="M6673" s="211"/>
      <c r="N6673" s="211"/>
      <c r="O6673" s="211"/>
      <c r="P6673" s="211"/>
    </row>
    <row r="6674" spans="1:16" x14ac:dyDescent="0.25">
      <c r="A6674" s="189"/>
      <c r="B6674" s="189"/>
      <c r="C6674" s="189"/>
      <c r="D6674" s="189"/>
      <c r="E6674" s="189"/>
      <c r="F6674" s="211"/>
      <c r="G6674" s="211"/>
      <c r="H6674" s="211"/>
      <c r="I6674" s="211"/>
      <c r="J6674" s="211"/>
      <c r="K6674" s="211"/>
      <c r="L6674" s="211"/>
      <c r="M6674" s="211"/>
      <c r="N6674" s="211"/>
      <c r="O6674" s="211"/>
      <c r="P6674" s="211"/>
    </row>
    <row r="6675" spans="1:16" x14ac:dyDescent="0.25">
      <c r="A6675" s="189"/>
      <c r="B6675" s="189"/>
      <c r="C6675" s="189"/>
      <c r="D6675" s="189"/>
      <c r="E6675" s="189"/>
      <c r="F6675" s="211"/>
      <c r="G6675" s="211"/>
      <c r="H6675" s="211"/>
      <c r="I6675" s="211"/>
      <c r="J6675" s="211"/>
      <c r="K6675" s="211"/>
      <c r="L6675" s="211"/>
      <c r="M6675" s="211"/>
      <c r="N6675" s="211"/>
      <c r="O6675" s="211"/>
      <c r="P6675" s="211"/>
    </row>
    <row r="6676" spans="1:16" x14ac:dyDescent="0.25">
      <c r="A6676" s="189"/>
      <c r="B6676" s="189"/>
      <c r="C6676" s="189"/>
      <c r="D6676" s="189"/>
      <c r="E6676" s="189"/>
      <c r="F6676" s="211"/>
      <c r="G6676" s="211"/>
      <c r="H6676" s="211"/>
      <c r="I6676" s="211"/>
      <c r="J6676" s="211"/>
      <c r="K6676" s="211"/>
      <c r="L6676" s="211"/>
      <c r="M6676" s="211"/>
      <c r="N6676" s="211"/>
      <c r="O6676" s="211"/>
      <c r="P6676" s="211"/>
    </row>
    <row r="6677" spans="1:16" x14ac:dyDescent="0.25">
      <c r="A6677" s="189"/>
      <c r="B6677" s="189"/>
      <c r="C6677" s="189"/>
      <c r="D6677" s="189"/>
      <c r="E6677" s="189"/>
      <c r="F6677" s="211"/>
      <c r="G6677" s="211"/>
      <c r="H6677" s="211"/>
      <c r="I6677" s="211"/>
      <c r="J6677" s="211"/>
      <c r="K6677" s="211"/>
      <c r="L6677" s="211"/>
      <c r="M6677" s="211"/>
      <c r="N6677" s="211"/>
      <c r="O6677" s="211"/>
      <c r="P6677" s="211"/>
    </row>
    <row r="6678" spans="1:16" x14ac:dyDescent="0.25">
      <c r="A6678" s="189"/>
      <c r="B6678" s="189"/>
      <c r="C6678" s="189"/>
      <c r="D6678" s="189"/>
      <c r="E6678" s="189"/>
      <c r="F6678" s="211"/>
      <c r="G6678" s="211"/>
      <c r="H6678" s="211"/>
      <c r="I6678" s="211"/>
      <c r="J6678" s="211"/>
      <c r="K6678" s="211"/>
      <c r="L6678" s="211"/>
      <c r="M6678" s="211"/>
      <c r="N6678" s="211"/>
      <c r="O6678" s="211"/>
      <c r="P6678" s="211"/>
    </row>
    <row r="6679" spans="1:16" x14ac:dyDescent="0.25">
      <c r="A6679" s="189"/>
      <c r="B6679" s="189"/>
      <c r="C6679" s="189"/>
      <c r="D6679" s="189"/>
      <c r="E6679" s="189"/>
      <c r="F6679" s="211"/>
      <c r="G6679" s="211"/>
      <c r="H6679" s="211"/>
      <c r="I6679" s="211"/>
      <c r="J6679" s="211"/>
      <c r="K6679" s="211"/>
      <c r="L6679" s="211"/>
      <c r="M6679" s="211"/>
      <c r="N6679" s="211"/>
      <c r="O6679" s="211"/>
      <c r="P6679" s="211"/>
    </row>
    <row r="6680" spans="1:16" x14ac:dyDescent="0.25">
      <c r="A6680" s="189"/>
      <c r="B6680" s="189"/>
      <c r="C6680" s="189"/>
      <c r="D6680" s="189"/>
      <c r="E6680" s="189"/>
      <c r="F6680" s="211"/>
      <c r="G6680" s="211"/>
      <c r="H6680" s="211"/>
      <c r="I6680" s="211"/>
      <c r="J6680" s="211"/>
      <c r="K6680" s="211"/>
      <c r="L6680" s="211"/>
      <c r="M6680" s="211"/>
      <c r="N6680" s="211"/>
      <c r="O6680" s="211"/>
      <c r="P6680" s="211"/>
    </row>
    <row r="6681" spans="1:16" x14ac:dyDescent="0.25">
      <c r="A6681" s="189"/>
      <c r="B6681" s="189"/>
      <c r="C6681" s="189"/>
      <c r="D6681" s="189"/>
      <c r="E6681" s="189"/>
      <c r="F6681" s="211"/>
      <c r="G6681" s="211"/>
      <c r="H6681" s="211"/>
      <c r="I6681" s="211"/>
      <c r="J6681" s="211"/>
      <c r="K6681" s="211"/>
      <c r="L6681" s="211"/>
      <c r="M6681" s="211"/>
      <c r="N6681" s="211"/>
      <c r="O6681" s="211"/>
      <c r="P6681" s="211"/>
    </row>
    <row r="6682" spans="1:16" x14ac:dyDescent="0.25">
      <c r="A6682" s="189"/>
      <c r="B6682" s="189"/>
      <c r="C6682" s="189"/>
      <c r="D6682" s="189"/>
      <c r="E6682" s="189"/>
      <c r="F6682" s="211"/>
      <c r="G6682" s="211"/>
      <c r="H6682" s="211"/>
      <c r="I6682" s="211"/>
      <c r="J6682" s="211"/>
      <c r="K6682" s="211"/>
      <c r="L6682" s="211"/>
      <c r="M6682" s="211"/>
      <c r="N6682" s="211"/>
      <c r="O6682" s="211"/>
      <c r="P6682" s="211"/>
    </row>
    <row r="6683" spans="1:16" x14ac:dyDescent="0.25">
      <c r="A6683" s="189"/>
      <c r="B6683" s="189"/>
      <c r="C6683" s="189"/>
      <c r="D6683" s="189"/>
      <c r="E6683" s="189"/>
      <c r="F6683" s="211"/>
      <c r="G6683" s="211"/>
      <c r="H6683" s="211"/>
      <c r="I6683" s="211"/>
      <c r="J6683" s="211"/>
      <c r="K6683" s="211"/>
      <c r="L6683" s="211"/>
      <c r="M6683" s="211"/>
      <c r="N6683" s="211"/>
      <c r="O6683" s="211"/>
      <c r="P6683" s="211"/>
    </row>
    <row r="6684" spans="1:16" x14ac:dyDescent="0.25">
      <c r="A6684" s="189"/>
      <c r="B6684" s="189"/>
      <c r="C6684" s="189"/>
      <c r="D6684" s="189"/>
      <c r="E6684" s="189"/>
      <c r="F6684" s="211"/>
      <c r="G6684" s="211"/>
      <c r="H6684" s="211"/>
      <c r="I6684" s="211"/>
      <c r="J6684" s="211"/>
      <c r="K6684" s="211"/>
      <c r="L6684" s="211"/>
      <c r="M6684" s="211"/>
      <c r="N6684" s="211"/>
      <c r="O6684" s="211"/>
      <c r="P6684" s="211"/>
    </row>
    <row r="6685" spans="1:16" x14ac:dyDescent="0.25">
      <c r="A6685" s="189"/>
      <c r="B6685" s="189"/>
      <c r="C6685" s="189"/>
      <c r="D6685" s="189"/>
      <c r="E6685" s="189"/>
      <c r="F6685" s="211"/>
      <c r="G6685" s="211"/>
      <c r="H6685" s="211"/>
      <c r="I6685" s="211"/>
      <c r="J6685" s="211"/>
      <c r="K6685" s="211"/>
      <c r="L6685" s="211"/>
      <c r="M6685" s="211"/>
      <c r="N6685" s="211"/>
      <c r="O6685" s="211"/>
      <c r="P6685" s="211"/>
    </row>
    <row r="6686" spans="1:16" x14ac:dyDescent="0.25">
      <c r="A6686" s="189"/>
      <c r="B6686" s="189"/>
      <c r="C6686" s="189"/>
      <c r="D6686" s="189"/>
      <c r="E6686" s="189"/>
      <c r="F6686" s="211"/>
      <c r="G6686" s="211"/>
      <c r="H6686" s="211"/>
      <c r="I6686" s="211"/>
      <c r="J6686" s="211"/>
      <c r="K6686" s="211"/>
      <c r="L6686" s="211"/>
      <c r="M6686" s="211"/>
      <c r="N6686" s="211"/>
      <c r="O6686" s="211"/>
      <c r="P6686" s="211"/>
    </row>
    <row r="6687" spans="1:16" x14ac:dyDescent="0.25">
      <c r="A6687" s="189"/>
      <c r="B6687" s="189"/>
      <c r="C6687" s="189"/>
      <c r="D6687" s="189"/>
      <c r="E6687" s="189"/>
      <c r="F6687" s="211"/>
      <c r="G6687" s="211"/>
      <c r="H6687" s="211"/>
      <c r="I6687" s="211"/>
      <c r="J6687" s="211"/>
      <c r="K6687" s="211"/>
      <c r="L6687" s="211"/>
      <c r="M6687" s="211"/>
      <c r="N6687" s="211"/>
      <c r="O6687" s="211"/>
      <c r="P6687" s="211"/>
    </row>
    <row r="6688" spans="1:16" x14ac:dyDescent="0.25">
      <c r="A6688" s="189"/>
      <c r="B6688" s="189"/>
      <c r="C6688" s="189"/>
      <c r="D6688" s="189"/>
      <c r="E6688" s="189"/>
      <c r="F6688" s="211"/>
      <c r="G6688" s="211"/>
      <c r="H6688" s="211"/>
      <c r="I6688" s="211"/>
      <c r="J6688" s="211"/>
      <c r="K6688" s="211"/>
      <c r="L6688" s="211"/>
      <c r="M6688" s="211"/>
      <c r="N6688" s="211"/>
      <c r="O6688" s="211"/>
      <c r="P6688" s="211"/>
    </row>
    <row r="6689" spans="1:16" x14ac:dyDescent="0.25">
      <c r="A6689" s="189"/>
      <c r="B6689" s="189"/>
      <c r="C6689" s="189"/>
      <c r="D6689" s="189"/>
      <c r="E6689" s="189"/>
      <c r="F6689" s="211"/>
      <c r="G6689" s="211"/>
      <c r="H6689" s="211"/>
      <c r="I6689" s="211"/>
      <c r="J6689" s="211"/>
      <c r="K6689" s="211"/>
      <c r="L6689" s="211"/>
      <c r="M6689" s="211"/>
      <c r="N6689" s="211"/>
      <c r="O6689" s="211"/>
      <c r="P6689" s="211"/>
    </row>
    <row r="6690" spans="1:16" x14ac:dyDescent="0.25">
      <c r="A6690" s="189"/>
      <c r="B6690" s="189"/>
      <c r="C6690" s="189"/>
      <c r="D6690" s="189"/>
      <c r="E6690" s="189"/>
      <c r="F6690" s="211"/>
      <c r="G6690" s="211"/>
      <c r="H6690" s="211"/>
      <c r="I6690" s="211"/>
      <c r="J6690" s="211"/>
      <c r="K6690" s="211"/>
      <c r="L6690" s="211"/>
      <c r="M6690" s="211"/>
      <c r="N6690" s="211"/>
      <c r="O6690" s="211"/>
      <c r="P6690" s="211"/>
    </row>
    <row r="6691" spans="1:16" x14ac:dyDescent="0.25">
      <c r="A6691" s="189"/>
      <c r="B6691" s="189"/>
      <c r="C6691" s="189"/>
      <c r="D6691" s="189"/>
      <c r="E6691" s="189"/>
      <c r="F6691" s="211"/>
      <c r="G6691" s="211"/>
      <c r="H6691" s="211"/>
      <c r="I6691" s="211"/>
      <c r="J6691" s="211"/>
      <c r="K6691" s="211"/>
      <c r="L6691" s="211"/>
      <c r="M6691" s="211"/>
      <c r="N6691" s="211"/>
      <c r="O6691" s="211"/>
      <c r="P6691" s="211"/>
    </row>
    <row r="6692" spans="1:16" x14ac:dyDescent="0.25">
      <c r="A6692" s="189"/>
      <c r="B6692" s="189"/>
      <c r="C6692" s="189"/>
      <c r="D6692" s="189"/>
      <c r="E6692" s="189"/>
      <c r="F6692" s="211"/>
      <c r="G6692" s="211"/>
      <c r="H6692" s="211"/>
      <c r="I6692" s="211"/>
      <c r="J6692" s="211"/>
      <c r="K6692" s="211"/>
      <c r="L6692" s="211"/>
      <c r="M6692" s="211"/>
      <c r="N6692" s="211"/>
      <c r="O6692" s="211"/>
      <c r="P6692" s="211"/>
    </row>
    <row r="6693" spans="1:16" x14ac:dyDescent="0.25">
      <c r="A6693" s="189"/>
      <c r="B6693" s="189"/>
      <c r="C6693" s="189"/>
      <c r="D6693" s="189"/>
      <c r="E6693" s="189"/>
      <c r="F6693" s="211"/>
      <c r="G6693" s="211"/>
      <c r="H6693" s="211"/>
      <c r="I6693" s="211"/>
      <c r="J6693" s="211"/>
      <c r="K6693" s="211"/>
      <c r="L6693" s="211"/>
      <c r="M6693" s="211"/>
      <c r="N6693" s="211"/>
      <c r="O6693" s="211"/>
      <c r="P6693" s="211"/>
    </row>
    <row r="6694" spans="1:16" x14ac:dyDescent="0.25">
      <c r="A6694" s="189"/>
      <c r="B6694" s="189"/>
      <c r="C6694" s="189"/>
      <c r="D6694" s="189"/>
      <c r="E6694" s="189"/>
      <c r="F6694" s="211"/>
      <c r="G6694" s="211"/>
      <c r="H6694" s="211"/>
      <c r="I6694" s="211"/>
      <c r="J6694" s="211"/>
      <c r="K6694" s="211"/>
      <c r="L6694" s="211"/>
      <c r="M6694" s="211"/>
      <c r="N6694" s="211"/>
      <c r="O6694" s="211"/>
      <c r="P6694" s="211"/>
    </row>
    <row r="6695" spans="1:16" x14ac:dyDescent="0.25">
      <c r="A6695" s="189"/>
      <c r="B6695" s="189"/>
      <c r="C6695" s="189"/>
      <c r="D6695" s="189"/>
      <c r="E6695" s="189"/>
      <c r="F6695" s="211"/>
      <c r="G6695" s="211"/>
      <c r="H6695" s="211"/>
      <c r="I6695" s="211"/>
      <c r="J6695" s="211"/>
      <c r="K6695" s="211"/>
      <c r="L6695" s="211"/>
      <c r="M6695" s="211"/>
      <c r="N6695" s="211"/>
      <c r="O6695" s="211"/>
      <c r="P6695" s="211"/>
    </row>
    <row r="6696" spans="1:16" x14ac:dyDescent="0.25">
      <c r="A6696" s="189"/>
      <c r="B6696" s="189"/>
      <c r="C6696" s="189"/>
      <c r="D6696" s="189"/>
      <c r="E6696" s="189"/>
      <c r="F6696" s="211"/>
      <c r="G6696" s="211"/>
      <c r="H6696" s="211"/>
      <c r="I6696" s="211"/>
      <c r="J6696" s="211"/>
      <c r="K6696" s="211"/>
      <c r="L6696" s="211"/>
      <c r="M6696" s="211"/>
      <c r="N6696" s="211"/>
      <c r="O6696" s="211"/>
      <c r="P6696" s="211"/>
    </row>
    <row r="6697" spans="1:16" x14ac:dyDescent="0.25">
      <c r="A6697" s="189"/>
      <c r="B6697" s="189"/>
      <c r="C6697" s="189"/>
      <c r="D6697" s="189"/>
      <c r="E6697" s="189"/>
      <c r="F6697" s="211"/>
      <c r="G6697" s="211"/>
      <c r="H6697" s="211"/>
      <c r="I6697" s="211"/>
      <c r="J6697" s="211"/>
      <c r="K6697" s="211"/>
      <c r="L6697" s="211"/>
      <c r="M6697" s="211"/>
      <c r="N6697" s="211"/>
      <c r="O6697" s="211"/>
      <c r="P6697" s="211"/>
    </row>
    <row r="6698" spans="1:16" x14ac:dyDescent="0.25">
      <c r="A6698" s="189"/>
      <c r="B6698" s="189"/>
      <c r="C6698" s="189"/>
      <c r="D6698" s="189"/>
      <c r="E6698" s="189"/>
      <c r="F6698" s="211"/>
      <c r="G6698" s="211"/>
      <c r="H6698" s="211"/>
      <c r="I6698" s="211"/>
      <c r="J6698" s="211"/>
      <c r="K6698" s="211"/>
      <c r="L6698" s="211"/>
      <c r="M6698" s="211"/>
      <c r="N6698" s="211"/>
      <c r="O6698" s="211"/>
      <c r="P6698" s="211"/>
    </row>
    <row r="6699" spans="1:16" x14ac:dyDescent="0.25">
      <c r="A6699" s="189"/>
      <c r="B6699" s="189"/>
      <c r="C6699" s="189"/>
      <c r="D6699" s="189"/>
      <c r="E6699" s="189"/>
      <c r="F6699" s="211"/>
      <c r="G6699" s="211"/>
      <c r="H6699" s="211"/>
      <c r="I6699" s="211"/>
      <c r="J6699" s="211"/>
      <c r="K6699" s="211"/>
      <c r="L6699" s="211"/>
      <c r="M6699" s="211"/>
      <c r="N6699" s="211"/>
      <c r="O6699" s="211"/>
      <c r="P6699" s="211"/>
    </row>
    <row r="6700" spans="1:16" x14ac:dyDescent="0.25">
      <c r="A6700" s="189"/>
      <c r="B6700" s="189"/>
      <c r="C6700" s="189"/>
      <c r="D6700" s="189"/>
      <c r="E6700" s="189"/>
      <c r="F6700" s="211"/>
      <c r="G6700" s="211"/>
      <c r="H6700" s="211"/>
      <c r="I6700" s="211"/>
      <c r="J6700" s="211"/>
      <c r="K6700" s="211"/>
      <c r="L6700" s="211"/>
      <c r="M6700" s="211"/>
      <c r="N6700" s="211"/>
      <c r="O6700" s="211"/>
      <c r="P6700" s="211"/>
    </row>
    <row r="6701" spans="1:16" x14ac:dyDescent="0.25">
      <c r="A6701" s="189"/>
      <c r="B6701" s="189"/>
      <c r="C6701" s="189"/>
      <c r="D6701" s="189"/>
      <c r="E6701" s="189"/>
      <c r="F6701" s="211"/>
      <c r="G6701" s="211"/>
      <c r="H6701" s="211"/>
      <c r="I6701" s="211"/>
      <c r="J6701" s="211"/>
      <c r="K6701" s="211"/>
      <c r="L6701" s="211"/>
      <c r="M6701" s="211"/>
      <c r="N6701" s="211"/>
      <c r="O6701" s="211"/>
      <c r="P6701" s="211"/>
    </row>
    <row r="6702" spans="1:16" x14ac:dyDescent="0.25">
      <c r="A6702" s="189"/>
      <c r="B6702" s="189"/>
      <c r="C6702" s="189"/>
      <c r="D6702" s="189"/>
      <c r="E6702" s="189"/>
      <c r="F6702" s="211"/>
      <c r="G6702" s="211"/>
      <c r="H6702" s="211"/>
      <c r="I6702" s="211"/>
      <c r="J6702" s="211"/>
      <c r="K6702" s="211"/>
      <c r="L6702" s="211"/>
      <c r="M6702" s="211"/>
      <c r="N6702" s="211"/>
      <c r="O6702" s="211"/>
      <c r="P6702" s="211"/>
    </row>
    <row r="6703" spans="1:16" x14ac:dyDescent="0.25">
      <c r="A6703" s="189"/>
      <c r="B6703" s="189"/>
      <c r="C6703" s="189"/>
      <c r="D6703" s="189"/>
      <c r="E6703" s="189"/>
      <c r="F6703" s="211"/>
      <c r="G6703" s="211"/>
      <c r="H6703" s="211"/>
      <c r="I6703" s="211"/>
      <c r="J6703" s="211"/>
      <c r="K6703" s="211"/>
      <c r="L6703" s="211"/>
      <c r="M6703" s="211"/>
      <c r="N6703" s="211"/>
      <c r="O6703" s="211"/>
      <c r="P6703" s="211"/>
    </row>
    <row r="6704" spans="1:16" x14ac:dyDescent="0.25">
      <c r="A6704" s="189"/>
      <c r="B6704" s="189"/>
      <c r="C6704" s="189"/>
      <c r="D6704" s="189"/>
      <c r="E6704" s="189"/>
      <c r="F6704" s="211"/>
      <c r="G6704" s="211"/>
      <c r="H6704" s="211"/>
      <c r="I6704" s="211"/>
      <c r="J6704" s="211"/>
      <c r="K6704" s="211"/>
      <c r="L6704" s="211"/>
      <c r="M6704" s="211"/>
      <c r="N6704" s="211"/>
      <c r="O6704" s="211"/>
      <c r="P6704" s="211"/>
    </row>
    <row r="6705" spans="1:16" x14ac:dyDescent="0.25">
      <c r="A6705" s="189"/>
      <c r="B6705" s="189"/>
      <c r="C6705" s="189"/>
      <c r="D6705" s="189"/>
      <c r="E6705" s="189"/>
      <c r="F6705" s="211"/>
      <c r="G6705" s="211"/>
      <c r="H6705" s="211"/>
      <c r="I6705" s="211"/>
      <c r="J6705" s="211"/>
      <c r="K6705" s="211"/>
      <c r="L6705" s="211"/>
      <c r="M6705" s="211"/>
      <c r="N6705" s="211"/>
      <c r="O6705" s="211"/>
      <c r="P6705" s="211"/>
    </row>
    <row r="6706" spans="1:16" x14ac:dyDescent="0.25">
      <c r="A6706" s="189"/>
      <c r="B6706" s="189"/>
      <c r="C6706" s="189"/>
      <c r="D6706" s="189"/>
      <c r="E6706" s="189"/>
      <c r="F6706" s="211"/>
      <c r="G6706" s="211"/>
      <c r="H6706" s="211"/>
      <c r="I6706" s="211"/>
      <c r="J6706" s="211"/>
      <c r="K6706" s="211"/>
      <c r="L6706" s="211"/>
      <c r="M6706" s="211"/>
      <c r="N6706" s="211"/>
      <c r="O6706" s="211"/>
      <c r="P6706" s="211"/>
    </row>
    <row r="6707" spans="1:16" x14ac:dyDescent="0.25">
      <c r="A6707" s="189"/>
      <c r="B6707" s="189"/>
      <c r="C6707" s="189"/>
      <c r="D6707" s="189"/>
      <c r="E6707" s="189"/>
      <c r="F6707" s="211"/>
      <c r="G6707" s="211"/>
      <c r="H6707" s="211"/>
      <c r="I6707" s="211"/>
      <c r="J6707" s="211"/>
      <c r="K6707" s="211"/>
      <c r="L6707" s="211"/>
      <c r="M6707" s="211"/>
      <c r="N6707" s="211"/>
      <c r="O6707" s="211"/>
      <c r="P6707" s="211"/>
    </row>
    <row r="6708" spans="1:16" x14ac:dyDescent="0.25">
      <c r="A6708" s="189"/>
      <c r="B6708" s="189"/>
      <c r="C6708" s="189"/>
      <c r="D6708" s="189"/>
      <c r="E6708" s="189"/>
      <c r="F6708" s="211"/>
      <c r="G6708" s="211"/>
      <c r="H6708" s="211"/>
      <c r="I6708" s="211"/>
      <c r="J6708" s="211"/>
      <c r="K6708" s="211"/>
      <c r="L6708" s="211"/>
      <c r="M6708" s="211"/>
      <c r="N6708" s="211"/>
      <c r="O6708" s="211"/>
      <c r="P6708" s="211"/>
    </row>
    <row r="6709" spans="1:16" x14ac:dyDescent="0.25">
      <c r="A6709" s="189"/>
      <c r="B6709" s="189"/>
      <c r="C6709" s="189"/>
      <c r="D6709" s="189"/>
      <c r="E6709" s="189"/>
      <c r="F6709" s="211"/>
      <c r="G6709" s="211"/>
      <c r="H6709" s="211"/>
      <c r="I6709" s="211"/>
      <c r="J6709" s="211"/>
      <c r="K6709" s="211"/>
      <c r="L6709" s="211"/>
      <c r="M6709" s="211"/>
      <c r="N6709" s="211"/>
      <c r="O6709" s="211"/>
      <c r="P6709" s="211"/>
    </row>
    <row r="6710" spans="1:16" x14ac:dyDescent="0.25">
      <c r="A6710" s="189"/>
      <c r="B6710" s="189"/>
      <c r="C6710" s="189"/>
      <c r="D6710" s="189"/>
      <c r="E6710" s="189"/>
      <c r="F6710" s="211"/>
      <c r="G6710" s="211"/>
      <c r="H6710" s="211"/>
      <c r="I6710" s="211"/>
      <c r="J6710" s="211"/>
      <c r="K6710" s="211"/>
      <c r="L6710" s="211"/>
      <c r="M6710" s="211"/>
      <c r="N6710" s="211"/>
      <c r="O6710" s="211"/>
      <c r="P6710" s="211"/>
    </row>
    <row r="6711" spans="1:16" x14ac:dyDescent="0.25">
      <c r="A6711" s="189"/>
      <c r="B6711" s="189"/>
      <c r="C6711" s="189"/>
      <c r="D6711" s="189"/>
      <c r="E6711" s="189"/>
      <c r="F6711" s="211"/>
      <c r="G6711" s="211"/>
      <c r="H6711" s="211"/>
      <c r="I6711" s="211"/>
      <c r="J6711" s="211"/>
      <c r="K6711" s="211"/>
      <c r="L6711" s="211"/>
      <c r="M6711" s="211"/>
      <c r="N6711" s="211"/>
      <c r="O6711" s="211"/>
      <c r="P6711" s="211"/>
    </row>
    <row r="6712" spans="1:16" x14ac:dyDescent="0.25">
      <c r="A6712" s="189"/>
      <c r="B6712" s="189"/>
      <c r="C6712" s="189"/>
      <c r="D6712" s="189"/>
      <c r="E6712" s="189"/>
      <c r="F6712" s="211"/>
      <c r="G6712" s="211"/>
      <c r="H6712" s="211"/>
      <c r="I6712" s="211"/>
      <c r="J6712" s="211"/>
      <c r="K6712" s="211"/>
      <c r="L6712" s="211"/>
      <c r="M6712" s="211"/>
      <c r="N6712" s="211"/>
      <c r="O6712" s="211"/>
      <c r="P6712" s="211"/>
    </row>
    <row r="6713" spans="1:16" x14ac:dyDescent="0.25">
      <c r="A6713" s="189"/>
      <c r="B6713" s="189"/>
      <c r="C6713" s="189"/>
      <c r="D6713" s="189"/>
      <c r="E6713" s="189"/>
      <c r="F6713" s="211"/>
      <c r="G6713" s="211"/>
      <c r="H6713" s="211"/>
      <c r="I6713" s="211"/>
      <c r="J6713" s="211"/>
      <c r="K6713" s="211"/>
      <c r="L6713" s="211"/>
      <c r="M6713" s="211"/>
      <c r="N6713" s="211"/>
      <c r="O6713" s="211"/>
      <c r="P6713" s="211"/>
    </row>
    <row r="6714" spans="1:16" x14ac:dyDescent="0.25">
      <c r="A6714" s="189"/>
      <c r="B6714" s="189"/>
      <c r="C6714" s="189"/>
      <c r="D6714" s="189"/>
      <c r="E6714" s="189"/>
      <c r="F6714" s="211"/>
      <c r="G6714" s="211"/>
      <c r="H6714" s="211"/>
      <c r="I6714" s="211"/>
      <c r="J6714" s="211"/>
      <c r="K6714" s="211"/>
      <c r="L6714" s="211"/>
      <c r="M6714" s="211"/>
      <c r="N6714" s="211"/>
      <c r="O6714" s="211"/>
      <c r="P6714" s="211"/>
    </row>
    <row r="6715" spans="1:16" x14ac:dyDescent="0.25">
      <c r="A6715" s="189"/>
      <c r="B6715" s="189"/>
      <c r="C6715" s="189"/>
      <c r="D6715" s="189"/>
      <c r="E6715" s="189"/>
      <c r="F6715" s="211"/>
      <c r="G6715" s="211"/>
      <c r="H6715" s="211"/>
      <c r="I6715" s="211"/>
      <c r="J6715" s="211"/>
      <c r="K6715" s="211"/>
      <c r="L6715" s="211"/>
      <c r="M6715" s="211"/>
      <c r="N6715" s="211"/>
      <c r="O6715" s="211"/>
      <c r="P6715" s="211"/>
    </row>
    <row r="6716" spans="1:16" x14ac:dyDescent="0.25">
      <c r="A6716" s="189"/>
      <c r="B6716" s="189"/>
      <c r="C6716" s="189"/>
      <c r="D6716" s="189"/>
      <c r="E6716" s="189"/>
      <c r="F6716" s="211"/>
      <c r="G6716" s="211"/>
      <c r="H6716" s="211"/>
      <c r="I6716" s="211"/>
      <c r="J6716" s="211"/>
      <c r="K6716" s="211"/>
      <c r="L6716" s="211"/>
      <c r="M6716" s="211"/>
      <c r="N6716" s="211"/>
      <c r="O6716" s="211"/>
      <c r="P6716" s="211"/>
    </row>
    <row r="6717" spans="1:16" x14ac:dyDescent="0.25">
      <c r="A6717" s="189"/>
      <c r="B6717" s="189"/>
      <c r="C6717" s="189"/>
      <c r="D6717" s="189"/>
      <c r="E6717" s="189"/>
      <c r="F6717" s="211"/>
      <c r="G6717" s="211"/>
      <c r="H6717" s="211"/>
      <c r="I6717" s="211"/>
      <c r="J6717" s="211"/>
      <c r="K6717" s="211"/>
      <c r="L6717" s="211"/>
      <c r="M6717" s="211"/>
      <c r="N6717" s="211"/>
      <c r="O6717" s="211"/>
      <c r="P6717" s="211"/>
    </row>
    <row r="6718" spans="1:16" x14ac:dyDescent="0.25">
      <c r="A6718" s="189"/>
      <c r="B6718" s="189"/>
      <c r="C6718" s="189"/>
      <c r="D6718" s="189"/>
      <c r="E6718" s="189"/>
      <c r="F6718" s="211"/>
      <c r="G6718" s="211"/>
      <c r="H6718" s="211"/>
      <c r="I6718" s="211"/>
      <c r="J6718" s="211"/>
      <c r="K6718" s="211"/>
      <c r="L6718" s="211"/>
      <c r="M6718" s="211"/>
      <c r="N6718" s="211"/>
      <c r="O6718" s="211"/>
      <c r="P6718" s="211"/>
    </row>
    <row r="6719" spans="1:16" x14ac:dyDescent="0.25">
      <c r="A6719" s="189"/>
      <c r="B6719" s="189"/>
      <c r="C6719" s="189"/>
      <c r="D6719" s="189"/>
      <c r="E6719" s="189"/>
      <c r="F6719" s="211"/>
      <c r="G6719" s="211"/>
      <c r="H6719" s="211"/>
      <c r="I6719" s="211"/>
      <c r="J6719" s="211"/>
      <c r="K6719" s="211"/>
      <c r="L6719" s="211"/>
      <c r="M6719" s="211"/>
      <c r="N6719" s="211"/>
      <c r="O6719" s="211"/>
      <c r="P6719" s="211"/>
    </row>
    <row r="6720" spans="1:16" x14ac:dyDescent="0.25">
      <c r="A6720" s="189"/>
      <c r="B6720" s="189"/>
      <c r="C6720" s="189"/>
      <c r="D6720" s="189"/>
      <c r="E6720" s="189"/>
      <c r="F6720" s="211"/>
      <c r="G6720" s="211"/>
      <c r="H6720" s="211"/>
      <c r="I6720" s="211"/>
      <c r="J6720" s="211"/>
      <c r="K6720" s="211"/>
      <c r="L6720" s="211"/>
      <c r="M6720" s="211"/>
      <c r="N6720" s="211"/>
      <c r="O6720" s="211"/>
      <c r="P6720" s="211"/>
    </row>
    <row r="6721" spans="1:16" x14ac:dyDescent="0.25">
      <c r="A6721" s="189"/>
      <c r="B6721" s="189"/>
      <c r="C6721" s="189"/>
      <c r="D6721" s="189"/>
      <c r="E6721" s="189"/>
      <c r="F6721" s="211"/>
      <c r="G6721" s="211"/>
      <c r="H6721" s="211"/>
      <c r="I6721" s="211"/>
      <c r="J6721" s="211"/>
      <c r="K6721" s="211"/>
      <c r="L6721" s="211"/>
      <c r="M6721" s="211"/>
      <c r="N6721" s="211"/>
      <c r="O6721" s="211"/>
      <c r="P6721" s="211"/>
    </row>
    <row r="6722" spans="1:16" x14ac:dyDescent="0.25">
      <c r="A6722" s="189"/>
      <c r="B6722" s="189"/>
      <c r="C6722" s="189"/>
      <c r="D6722" s="189"/>
      <c r="E6722" s="189"/>
      <c r="F6722" s="211"/>
      <c r="G6722" s="211"/>
      <c r="H6722" s="211"/>
      <c r="I6722" s="211"/>
      <c r="J6722" s="211"/>
      <c r="K6722" s="211"/>
      <c r="L6722" s="211"/>
      <c r="M6722" s="211"/>
      <c r="N6722" s="211"/>
      <c r="O6722" s="211"/>
      <c r="P6722" s="211"/>
    </row>
    <row r="6723" spans="1:16" x14ac:dyDescent="0.25">
      <c r="A6723" s="189"/>
      <c r="B6723" s="189"/>
      <c r="C6723" s="189"/>
      <c r="D6723" s="189"/>
      <c r="E6723" s="189"/>
      <c r="F6723" s="211"/>
      <c r="G6723" s="211"/>
      <c r="H6723" s="211"/>
      <c r="I6723" s="211"/>
      <c r="J6723" s="211"/>
      <c r="K6723" s="211"/>
      <c r="L6723" s="211"/>
      <c r="M6723" s="211"/>
      <c r="N6723" s="211"/>
      <c r="O6723" s="211"/>
      <c r="P6723" s="211"/>
    </row>
    <row r="6724" spans="1:16" x14ac:dyDescent="0.25">
      <c r="A6724" s="189"/>
      <c r="B6724" s="189"/>
      <c r="C6724" s="189"/>
      <c r="D6724" s="189"/>
      <c r="E6724" s="189"/>
      <c r="F6724" s="211"/>
      <c r="G6724" s="211"/>
      <c r="H6724" s="211"/>
      <c r="I6724" s="211"/>
      <c r="J6724" s="211"/>
      <c r="K6724" s="211"/>
      <c r="L6724" s="211"/>
      <c r="M6724" s="211"/>
      <c r="N6724" s="211"/>
      <c r="O6724" s="211"/>
      <c r="P6724" s="211"/>
    </row>
    <row r="6725" spans="1:16" x14ac:dyDescent="0.25">
      <c r="A6725" s="189"/>
      <c r="B6725" s="189"/>
      <c r="C6725" s="189"/>
      <c r="D6725" s="189"/>
      <c r="E6725" s="189"/>
      <c r="F6725" s="211"/>
      <c r="G6725" s="211"/>
      <c r="H6725" s="211"/>
      <c r="I6725" s="211"/>
      <c r="J6725" s="211"/>
      <c r="K6725" s="211"/>
      <c r="L6725" s="211"/>
      <c r="M6725" s="211"/>
      <c r="N6725" s="211"/>
      <c r="O6725" s="211"/>
      <c r="P6725" s="211"/>
    </row>
    <row r="6726" spans="1:16" x14ac:dyDescent="0.25">
      <c r="A6726" s="189"/>
      <c r="B6726" s="189"/>
      <c r="C6726" s="189"/>
      <c r="D6726" s="189"/>
      <c r="E6726" s="189"/>
      <c r="F6726" s="211"/>
      <c r="G6726" s="211"/>
      <c r="H6726" s="211"/>
      <c r="I6726" s="211"/>
      <c r="J6726" s="211"/>
      <c r="K6726" s="211"/>
      <c r="L6726" s="211"/>
      <c r="M6726" s="211"/>
      <c r="N6726" s="211"/>
      <c r="O6726" s="211"/>
      <c r="P6726" s="211"/>
    </row>
    <row r="6727" spans="1:16" x14ac:dyDescent="0.25">
      <c r="A6727" s="189"/>
      <c r="B6727" s="189"/>
      <c r="C6727" s="189"/>
      <c r="D6727" s="189"/>
      <c r="E6727" s="189"/>
      <c r="F6727" s="211"/>
      <c r="G6727" s="211"/>
      <c r="H6727" s="211"/>
      <c r="I6727" s="211"/>
      <c r="J6727" s="211"/>
      <c r="K6727" s="211"/>
      <c r="L6727" s="211"/>
      <c r="M6727" s="211"/>
      <c r="N6727" s="211"/>
      <c r="O6727" s="211"/>
      <c r="P6727" s="211"/>
    </row>
    <row r="6728" spans="1:16" x14ac:dyDescent="0.25">
      <c r="A6728" s="189"/>
      <c r="B6728" s="189"/>
      <c r="C6728" s="189"/>
      <c r="D6728" s="189"/>
      <c r="E6728" s="189"/>
      <c r="F6728" s="211"/>
      <c r="G6728" s="211"/>
      <c r="H6728" s="211"/>
      <c r="I6728" s="211"/>
      <c r="J6728" s="211"/>
      <c r="K6728" s="211"/>
      <c r="L6728" s="211"/>
      <c r="M6728" s="211"/>
      <c r="N6728" s="211"/>
      <c r="O6728" s="211"/>
      <c r="P6728" s="211"/>
    </row>
    <row r="6729" spans="1:16" x14ac:dyDescent="0.25">
      <c r="A6729" s="189"/>
      <c r="B6729" s="189"/>
      <c r="C6729" s="189"/>
      <c r="D6729" s="189"/>
      <c r="E6729" s="189"/>
      <c r="F6729" s="211"/>
      <c r="G6729" s="211"/>
      <c r="H6729" s="211"/>
      <c r="I6729" s="211"/>
      <c r="J6729" s="211"/>
      <c r="K6729" s="211"/>
      <c r="L6729" s="211"/>
      <c r="M6729" s="211"/>
      <c r="N6729" s="211"/>
      <c r="O6729" s="211"/>
      <c r="P6729" s="211"/>
    </row>
    <row r="6730" spans="1:16" x14ac:dyDescent="0.25">
      <c r="A6730" s="189"/>
      <c r="B6730" s="189"/>
      <c r="C6730" s="189"/>
      <c r="D6730" s="189"/>
      <c r="E6730" s="189"/>
      <c r="F6730" s="211"/>
      <c r="G6730" s="211"/>
      <c r="H6730" s="211"/>
      <c r="I6730" s="211"/>
      <c r="J6730" s="211"/>
      <c r="K6730" s="211"/>
      <c r="L6730" s="211"/>
      <c r="M6730" s="211"/>
      <c r="N6730" s="211"/>
      <c r="O6730" s="211"/>
      <c r="P6730" s="211"/>
    </row>
    <row r="6731" spans="1:16" x14ac:dyDescent="0.25">
      <c r="A6731" s="189"/>
      <c r="B6731" s="189"/>
      <c r="C6731" s="189"/>
      <c r="D6731" s="189"/>
      <c r="E6731" s="189"/>
      <c r="F6731" s="211"/>
      <c r="G6731" s="211"/>
      <c r="H6731" s="211"/>
      <c r="I6731" s="211"/>
      <c r="J6731" s="211"/>
      <c r="K6731" s="211"/>
      <c r="L6731" s="211"/>
      <c r="M6731" s="211"/>
      <c r="N6731" s="211"/>
      <c r="O6731" s="211"/>
      <c r="P6731" s="211"/>
    </row>
    <row r="6732" spans="1:16" x14ac:dyDescent="0.25">
      <c r="A6732" s="189"/>
      <c r="B6732" s="189"/>
      <c r="C6732" s="189"/>
      <c r="D6732" s="189"/>
      <c r="E6732" s="189"/>
      <c r="F6732" s="211"/>
      <c r="G6732" s="211"/>
      <c r="H6732" s="211"/>
      <c r="I6732" s="211"/>
      <c r="J6732" s="211"/>
      <c r="K6732" s="211"/>
      <c r="L6732" s="211"/>
      <c r="M6732" s="211"/>
      <c r="N6732" s="211"/>
      <c r="O6732" s="211"/>
      <c r="P6732" s="211"/>
    </row>
    <row r="6733" spans="1:16" x14ac:dyDescent="0.25">
      <c r="A6733" s="189"/>
      <c r="B6733" s="189"/>
      <c r="C6733" s="189"/>
      <c r="D6733" s="189"/>
      <c r="E6733" s="189"/>
      <c r="F6733" s="211"/>
      <c r="G6733" s="211"/>
      <c r="H6733" s="211"/>
      <c r="I6733" s="211"/>
      <c r="J6733" s="211"/>
      <c r="K6733" s="211"/>
      <c r="L6733" s="211"/>
      <c r="M6733" s="211"/>
      <c r="N6733" s="211"/>
      <c r="O6733" s="211"/>
      <c r="P6733" s="211"/>
    </row>
    <row r="6734" spans="1:16" x14ac:dyDescent="0.25">
      <c r="A6734" s="189"/>
      <c r="B6734" s="189"/>
      <c r="C6734" s="189"/>
      <c r="D6734" s="189"/>
      <c r="E6734" s="189"/>
      <c r="F6734" s="211"/>
      <c r="G6734" s="211"/>
      <c r="H6734" s="211"/>
      <c r="I6734" s="211"/>
      <c r="J6734" s="211"/>
      <c r="K6734" s="211"/>
      <c r="L6734" s="211"/>
      <c r="M6734" s="211"/>
      <c r="N6734" s="211"/>
      <c r="O6734" s="211"/>
      <c r="P6734" s="211"/>
    </row>
    <row r="6735" spans="1:16" x14ac:dyDescent="0.25">
      <c r="A6735" s="189"/>
      <c r="B6735" s="189"/>
      <c r="C6735" s="189"/>
      <c r="D6735" s="189"/>
      <c r="E6735" s="189"/>
      <c r="F6735" s="211"/>
      <c r="G6735" s="211"/>
      <c r="H6735" s="211"/>
      <c r="I6735" s="211"/>
      <c r="J6735" s="211"/>
      <c r="K6735" s="211"/>
      <c r="L6735" s="211"/>
      <c r="M6735" s="211"/>
      <c r="N6735" s="211"/>
      <c r="O6735" s="211"/>
      <c r="P6735" s="211"/>
    </row>
    <row r="6736" spans="1:16" x14ac:dyDescent="0.25">
      <c r="A6736" s="189"/>
      <c r="B6736" s="189"/>
      <c r="C6736" s="189"/>
      <c r="D6736" s="189"/>
      <c r="E6736" s="189"/>
      <c r="F6736" s="211"/>
      <c r="G6736" s="211"/>
      <c r="H6736" s="211"/>
      <c r="I6736" s="211"/>
      <c r="J6736" s="211"/>
      <c r="K6736" s="211"/>
      <c r="L6736" s="211"/>
      <c r="M6736" s="211"/>
      <c r="N6736" s="211"/>
      <c r="O6736" s="211"/>
      <c r="P6736" s="211"/>
    </row>
    <row r="6737" spans="1:16" x14ac:dyDescent="0.25">
      <c r="A6737" s="189"/>
      <c r="B6737" s="189"/>
      <c r="C6737" s="189"/>
      <c r="D6737" s="189"/>
      <c r="E6737" s="189"/>
      <c r="F6737" s="211"/>
      <c r="G6737" s="211"/>
      <c r="H6737" s="211"/>
      <c r="I6737" s="211"/>
      <c r="J6737" s="211"/>
      <c r="K6737" s="211"/>
      <c r="L6737" s="211"/>
      <c r="M6737" s="211"/>
      <c r="N6737" s="211"/>
      <c r="O6737" s="211"/>
      <c r="P6737" s="211"/>
    </row>
    <row r="6738" spans="1:16" x14ac:dyDescent="0.25">
      <c r="A6738" s="189"/>
      <c r="B6738" s="189"/>
      <c r="C6738" s="189"/>
      <c r="D6738" s="189"/>
      <c r="E6738" s="189"/>
      <c r="F6738" s="211"/>
      <c r="G6738" s="211"/>
      <c r="H6738" s="211"/>
      <c r="I6738" s="211"/>
      <c r="J6738" s="211"/>
      <c r="K6738" s="211"/>
      <c r="L6738" s="211"/>
      <c r="M6738" s="211"/>
      <c r="N6738" s="211"/>
      <c r="O6738" s="211"/>
      <c r="P6738" s="211"/>
    </row>
    <row r="6739" spans="1:16" x14ac:dyDescent="0.25">
      <c r="A6739" s="189"/>
      <c r="B6739" s="189"/>
      <c r="C6739" s="189"/>
      <c r="D6739" s="189"/>
      <c r="E6739" s="189"/>
      <c r="F6739" s="211"/>
      <c r="G6739" s="211"/>
      <c r="H6739" s="211"/>
      <c r="I6739" s="211"/>
      <c r="J6739" s="211"/>
      <c r="K6739" s="211"/>
      <c r="L6739" s="211"/>
      <c r="M6739" s="211"/>
      <c r="N6739" s="211"/>
      <c r="O6739" s="211"/>
      <c r="P6739" s="211"/>
    </row>
    <row r="6740" spans="1:16" x14ac:dyDescent="0.25">
      <c r="A6740" s="189"/>
      <c r="B6740" s="189"/>
      <c r="C6740" s="189"/>
      <c r="D6740" s="189"/>
      <c r="E6740" s="189"/>
      <c r="F6740" s="211"/>
      <c r="G6740" s="211"/>
      <c r="H6740" s="211"/>
      <c r="I6740" s="211"/>
      <c r="J6740" s="211"/>
      <c r="K6740" s="211"/>
      <c r="L6740" s="211"/>
      <c r="M6740" s="211"/>
      <c r="N6740" s="211"/>
      <c r="O6740" s="211"/>
      <c r="P6740" s="211"/>
    </row>
    <row r="6741" spans="1:16" x14ac:dyDescent="0.25">
      <c r="A6741" s="189"/>
      <c r="B6741" s="189"/>
      <c r="C6741" s="189"/>
      <c r="D6741" s="189"/>
      <c r="E6741" s="189"/>
      <c r="F6741" s="211"/>
      <c r="G6741" s="211"/>
      <c r="H6741" s="211"/>
      <c r="I6741" s="211"/>
      <c r="J6741" s="211"/>
      <c r="K6741" s="211"/>
      <c r="L6741" s="211"/>
      <c r="M6741" s="211"/>
      <c r="N6741" s="211"/>
      <c r="O6741" s="211"/>
      <c r="P6741" s="211"/>
    </row>
    <row r="6742" spans="1:16" x14ac:dyDescent="0.25">
      <c r="A6742" s="189"/>
      <c r="B6742" s="189"/>
      <c r="C6742" s="189"/>
      <c r="D6742" s="189"/>
      <c r="E6742" s="189"/>
      <c r="F6742" s="211"/>
      <c r="G6742" s="211"/>
      <c r="H6742" s="211"/>
      <c r="I6742" s="211"/>
      <c r="J6742" s="211"/>
      <c r="K6742" s="211"/>
      <c r="L6742" s="211"/>
      <c r="M6742" s="211"/>
      <c r="N6742" s="211"/>
      <c r="O6742" s="211"/>
      <c r="P6742" s="211"/>
    </row>
    <row r="6743" spans="1:16" x14ac:dyDescent="0.25">
      <c r="A6743" s="189"/>
      <c r="B6743" s="189"/>
      <c r="C6743" s="189"/>
      <c r="D6743" s="189"/>
      <c r="E6743" s="189"/>
      <c r="F6743" s="211"/>
      <c r="G6743" s="211"/>
      <c r="H6743" s="211"/>
      <c r="I6743" s="211"/>
      <c r="J6743" s="211"/>
      <c r="K6743" s="211"/>
      <c r="L6743" s="211"/>
      <c r="M6743" s="211"/>
      <c r="N6743" s="211"/>
      <c r="O6743" s="211"/>
      <c r="P6743" s="211"/>
    </row>
    <row r="6744" spans="1:16" x14ac:dyDescent="0.25">
      <c r="A6744" s="189"/>
      <c r="B6744" s="189"/>
      <c r="C6744" s="189"/>
      <c r="D6744" s="189"/>
      <c r="E6744" s="189"/>
      <c r="F6744" s="211"/>
      <c r="G6744" s="211"/>
      <c r="H6744" s="211"/>
      <c r="I6744" s="211"/>
      <c r="J6744" s="211"/>
      <c r="K6744" s="211"/>
      <c r="L6744" s="211"/>
      <c r="M6744" s="211"/>
      <c r="N6744" s="211"/>
      <c r="O6744" s="211"/>
      <c r="P6744" s="211"/>
    </row>
    <row r="6745" spans="1:16" x14ac:dyDescent="0.25">
      <c r="A6745" s="189"/>
      <c r="B6745" s="189"/>
      <c r="C6745" s="189"/>
      <c r="D6745" s="189"/>
      <c r="E6745" s="189"/>
      <c r="F6745" s="211"/>
      <c r="G6745" s="211"/>
      <c r="H6745" s="211"/>
      <c r="I6745" s="211"/>
      <c r="J6745" s="211"/>
      <c r="K6745" s="211"/>
      <c r="L6745" s="211"/>
      <c r="M6745" s="211"/>
      <c r="N6745" s="211"/>
      <c r="O6745" s="211"/>
      <c r="P6745" s="211"/>
    </row>
    <row r="6746" spans="1:16" x14ac:dyDescent="0.25">
      <c r="A6746" s="189"/>
      <c r="B6746" s="189"/>
      <c r="C6746" s="189"/>
      <c r="D6746" s="189"/>
      <c r="E6746" s="189"/>
      <c r="F6746" s="211"/>
      <c r="G6746" s="211"/>
      <c r="H6746" s="211"/>
      <c r="I6746" s="211"/>
      <c r="J6746" s="211"/>
      <c r="K6746" s="211"/>
      <c r="L6746" s="211"/>
      <c r="M6746" s="211"/>
      <c r="N6746" s="211"/>
      <c r="O6746" s="211"/>
      <c r="P6746" s="211"/>
    </row>
    <row r="6747" spans="1:16" x14ac:dyDescent="0.25">
      <c r="A6747" s="189"/>
      <c r="B6747" s="189"/>
      <c r="C6747" s="189"/>
      <c r="D6747" s="189"/>
      <c r="E6747" s="189"/>
      <c r="F6747" s="211"/>
      <c r="G6747" s="211"/>
      <c r="H6747" s="211"/>
      <c r="I6747" s="211"/>
      <c r="J6747" s="211"/>
      <c r="K6747" s="211"/>
      <c r="L6747" s="211"/>
      <c r="M6747" s="211"/>
      <c r="N6747" s="211"/>
      <c r="O6747" s="211"/>
      <c r="P6747" s="211"/>
    </row>
    <row r="6748" spans="1:16" x14ac:dyDescent="0.25">
      <c r="A6748" s="189"/>
      <c r="B6748" s="189"/>
      <c r="C6748" s="189"/>
      <c r="D6748" s="189"/>
      <c r="E6748" s="189"/>
      <c r="F6748" s="211"/>
      <c r="G6748" s="211"/>
      <c r="H6748" s="211"/>
      <c r="I6748" s="211"/>
      <c r="J6748" s="211"/>
      <c r="K6748" s="211"/>
      <c r="L6748" s="211"/>
      <c r="M6748" s="211"/>
      <c r="N6748" s="211"/>
      <c r="O6748" s="211"/>
      <c r="P6748" s="211"/>
    </row>
    <row r="6749" spans="1:16" x14ac:dyDescent="0.25">
      <c r="A6749" s="189"/>
      <c r="B6749" s="189"/>
      <c r="C6749" s="189"/>
      <c r="D6749" s="189"/>
      <c r="E6749" s="189"/>
      <c r="F6749" s="211"/>
      <c r="G6749" s="211"/>
      <c r="H6749" s="211"/>
      <c r="I6749" s="211"/>
      <c r="J6749" s="211"/>
      <c r="K6749" s="211"/>
      <c r="L6749" s="211"/>
      <c r="M6749" s="211"/>
      <c r="N6749" s="211"/>
      <c r="O6749" s="211"/>
      <c r="P6749" s="211"/>
    </row>
    <row r="6750" spans="1:16" x14ac:dyDescent="0.25">
      <c r="A6750" s="189"/>
      <c r="B6750" s="189"/>
      <c r="C6750" s="189"/>
      <c r="D6750" s="189"/>
      <c r="E6750" s="189"/>
      <c r="F6750" s="211"/>
      <c r="G6750" s="211"/>
      <c r="H6750" s="211"/>
      <c r="I6750" s="211"/>
      <c r="J6750" s="211"/>
      <c r="K6750" s="211"/>
      <c r="L6750" s="211"/>
      <c r="M6750" s="211"/>
      <c r="N6750" s="211"/>
      <c r="O6750" s="211"/>
      <c r="P6750" s="211"/>
    </row>
    <row r="6751" spans="1:16" x14ac:dyDescent="0.25">
      <c r="A6751" s="189"/>
      <c r="B6751" s="189"/>
      <c r="C6751" s="189"/>
      <c r="D6751" s="189"/>
      <c r="E6751" s="189"/>
      <c r="F6751" s="211"/>
      <c r="G6751" s="211"/>
      <c r="H6751" s="211"/>
      <c r="I6751" s="211"/>
      <c r="J6751" s="211"/>
      <c r="K6751" s="211"/>
      <c r="L6751" s="211"/>
      <c r="M6751" s="211"/>
      <c r="N6751" s="211"/>
      <c r="O6751" s="211"/>
      <c r="P6751" s="211"/>
    </row>
    <row r="6752" spans="1:16" x14ac:dyDescent="0.25">
      <c r="A6752" s="189"/>
      <c r="B6752" s="189"/>
      <c r="C6752" s="189"/>
      <c r="D6752" s="189"/>
      <c r="E6752" s="189"/>
      <c r="F6752" s="211"/>
      <c r="G6752" s="211"/>
      <c r="H6752" s="211"/>
      <c r="I6752" s="211"/>
      <c r="J6752" s="211"/>
      <c r="K6752" s="211"/>
      <c r="L6752" s="211"/>
      <c r="M6752" s="211"/>
      <c r="N6752" s="211"/>
      <c r="O6752" s="211"/>
      <c r="P6752" s="211"/>
    </row>
    <row r="6753" spans="1:16" x14ac:dyDescent="0.25">
      <c r="A6753" s="189"/>
      <c r="B6753" s="189"/>
      <c r="C6753" s="189"/>
      <c r="D6753" s="189"/>
      <c r="E6753" s="189"/>
      <c r="F6753" s="211"/>
      <c r="G6753" s="211"/>
      <c r="H6753" s="211"/>
      <c r="I6753" s="211"/>
      <c r="J6753" s="211"/>
      <c r="K6753" s="211"/>
      <c r="L6753" s="211"/>
      <c r="M6753" s="211"/>
      <c r="N6753" s="211"/>
      <c r="O6753" s="211"/>
      <c r="P6753" s="211"/>
    </row>
    <row r="6754" spans="1:16" x14ac:dyDescent="0.25">
      <c r="A6754" s="189"/>
      <c r="B6754" s="189"/>
      <c r="C6754" s="189"/>
      <c r="D6754" s="189"/>
      <c r="E6754" s="189"/>
      <c r="F6754" s="211"/>
      <c r="G6754" s="211"/>
      <c r="H6754" s="211"/>
      <c r="I6754" s="211"/>
      <c r="J6754" s="211"/>
      <c r="K6754" s="211"/>
      <c r="L6754" s="211"/>
      <c r="M6754" s="211"/>
      <c r="N6754" s="211"/>
      <c r="O6754" s="211"/>
      <c r="P6754" s="211"/>
    </row>
    <row r="6755" spans="1:16" x14ac:dyDescent="0.25">
      <c r="A6755" s="189"/>
      <c r="B6755" s="189"/>
      <c r="C6755" s="189"/>
      <c r="D6755" s="189"/>
      <c r="E6755" s="189"/>
      <c r="F6755" s="211"/>
      <c r="G6755" s="211"/>
      <c r="H6755" s="211"/>
      <c r="I6755" s="211"/>
      <c r="J6755" s="211"/>
      <c r="K6755" s="211"/>
      <c r="L6755" s="211"/>
      <c r="M6755" s="211"/>
      <c r="N6755" s="211"/>
      <c r="O6755" s="211"/>
      <c r="P6755" s="211"/>
    </row>
    <row r="6756" spans="1:16" x14ac:dyDescent="0.25">
      <c r="A6756" s="189"/>
      <c r="B6756" s="189"/>
      <c r="C6756" s="189"/>
      <c r="D6756" s="189"/>
      <c r="E6756" s="189"/>
      <c r="F6756" s="211"/>
      <c r="G6756" s="211"/>
      <c r="H6756" s="211"/>
      <c r="I6756" s="211"/>
      <c r="J6756" s="211"/>
      <c r="K6756" s="211"/>
      <c r="L6756" s="211"/>
      <c r="M6756" s="211"/>
      <c r="N6756" s="211"/>
      <c r="O6756" s="211"/>
      <c r="P6756" s="211"/>
    </row>
    <row r="6757" spans="1:16" x14ac:dyDescent="0.25">
      <c r="A6757" s="189"/>
      <c r="B6757" s="189"/>
      <c r="C6757" s="189"/>
      <c r="D6757" s="189"/>
      <c r="E6757" s="189"/>
      <c r="F6757" s="211"/>
      <c r="G6757" s="211"/>
      <c r="H6757" s="211"/>
      <c r="I6757" s="211"/>
      <c r="J6757" s="211"/>
      <c r="K6757" s="211"/>
      <c r="L6757" s="211"/>
      <c r="M6757" s="211"/>
      <c r="N6757" s="211"/>
      <c r="O6757" s="211"/>
      <c r="P6757" s="211"/>
    </row>
    <row r="6758" spans="1:16" x14ac:dyDescent="0.25">
      <c r="A6758" s="189"/>
      <c r="B6758" s="189"/>
      <c r="C6758" s="189"/>
      <c r="D6758" s="189"/>
      <c r="E6758" s="189"/>
      <c r="F6758" s="211"/>
      <c r="G6758" s="211"/>
      <c r="H6758" s="211"/>
      <c r="I6758" s="211"/>
      <c r="J6758" s="211"/>
      <c r="K6758" s="211"/>
      <c r="L6758" s="211"/>
      <c r="M6758" s="211"/>
      <c r="N6758" s="211"/>
      <c r="O6758" s="211"/>
      <c r="P6758" s="211"/>
    </row>
    <row r="6759" spans="1:16" x14ac:dyDescent="0.25">
      <c r="A6759" s="189"/>
      <c r="B6759" s="189"/>
      <c r="C6759" s="189"/>
      <c r="D6759" s="189"/>
      <c r="E6759" s="189"/>
      <c r="F6759" s="211"/>
      <c r="G6759" s="211"/>
      <c r="H6759" s="211"/>
      <c r="I6759" s="211"/>
      <c r="J6759" s="211"/>
      <c r="K6759" s="211"/>
      <c r="L6759" s="211"/>
      <c r="M6759" s="211"/>
      <c r="N6759" s="211"/>
      <c r="O6759" s="211"/>
      <c r="P6759" s="211"/>
    </row>
    <row r="6760" spans="1:16" x14ac:dyDescent="0.25">
      <c r="A6760" s="189"/>
      <c r="B6760" s="189"/>
      <c r="C6760" s="189"/>
      <c r="D6760" s="189"/>
      <c r="E6760" s="189"/>
      <c r="F6760" s="211"/>
      <c r="G6760" s="211"/>
      <c r="H6760" s="211"/>
      <c r="I6760" s="211"/>
      <c r="J6760" s="211"/>
      <c r="K6760" s="211"/>
      <c r="L6760" s="211"/>
      <c r="M6760" s="211"/>
      <c r="N6760" s="211"/>
      <c r="O6760" s="211"/>
      <c r="P6760" s="211"/>
    </row>
    <row r="6761" spans="1:16" x14ac:dyDescent="0.25">
      <c r="A6761" s="189"/>
      <c r="B6761" s="189"/>
      <c r="C6761" s="189"/>
      <c r="D6761" s="189"/>
      <c r="E6761" s="189"/>
      <c r="F6761" s="211"/>
      <c r="G6761" s="211"/>
      <c r="H6761" s="211"/>
      <c r="I6761" s="211"/>
      <c r="J6761" s="211"/>
      <c r="K6761" s="211"/>
      <c r="L6761" s="211"/>
      <c r="M6761" s="211"/>
      <c r="N6761" s="211"/>
      <c r="O6761" s="211"/>
      <c r="P6761" s="211"/>
    </row>
    <row r="6762" spans="1:16" x14ac:dyDescent="0.25">
      <c r="A6762" s="189"/>
      <c r="B6762" s="189"/>
      <c r="C6762" s="189"/>
      <c r="D6762" s="189"/>
      <c r="E6762" s="189"/>
      <c r="F6762" s="211"/>
      <c r="G6762" s="211"/>
      <c r="H6762" s="211"/>
      <c r="I6762" s="211"/>
      <c r="J6762" s="211"/>
      <c r="K6762" s="211"/>
      <c r="L6762" s="211"/>
      <c r="M6762" s="211"/>
      <c r="N6762" s="211"/>
      <c r="O6762" s="211"/>
      <c r="P6762" s="211"/>
    </row>
    <row r="6763" spans="1:16" x14ac:dyDescent="0.25">
      <c r="A6763" s="189"/>
      <c r="B6763" s="189"/>
      <c r="C6763" s="189"/>
      <c r="D6763" s="189"/>
      <c r="E6763" s="189"/>
      <c r="F6763" s="211"/>
      <c r="G6763" s="211"/>
      <c r="H6763" s="211"/>
      <c r="I6763" s="211"/>
      <c r="J6763" s="211"/>
      <c r="K6763" s="211"/>
      <c r="L6763" s="211"/>
      <c r="M6763" s="211"/>
      <c r="N6763" s="211"/>
      <c r="O6763" s="211"/>
      <c r="P6763" s="211"/>
    </row>
    <row r="6764" spans="1:16" x14ac:dyDescent="0.25">
      <c r="A6764" s="189"/>
      <c r="B6764" s="189"/>
      <c r="C6764" s="189"/>
      <c r="D6764" s="189"/>
      <c r="E6764" s="189"/>
      <c r="F6764" s="211"/>
      <c r="G6764" s="211"/>
      <c r="H6764" s="211"/>
      <c r="I6764" s="211"/>
      <c r="J6764" s="211"/>
      <c r="K6764" s="211"/>
      <c r="L6764" s="211"/>
      <c r="M6764" s="211"/>
      <c r="N6764" s="211"/>
      <c r="O6764" s="211"/>
      <c r="P6764" s="211"/>
    </row>
    <row r="6765" spans="1:16" x14ac:dyDescent="0.25">
      <c r="A6765" s="189"/>
      <c r="B6765" s="189"/>
      <c r="C6765" s="189"/>
      <c r="D6765" s="189"/>
      <c r="E6765" s="189"/>
      <c r="F6765" s="211"/>
      <c r="G6765" s="211"/>
      <c r="H6765" s="211"/>
      <c r="I6765" s="211"/>
      <c r="J6765" s="211"/>
      <c r="K6765" s="211"/>
      <c r="L6765" s="211"/>
      <c r="M6765" s="211"/>
      <c r="N6765" s="211"/>
      <c r="O6765" s="211"/>
      <c r="P6765" s="211"/>
    </row>
    <row r="6766" spans="1:16" x14ac:dyDescent="0.25">
      <c r="A6766" s="189"/>
      <c r="B6766" s="189"/>
      <c r="C6766" s="189"/>
      <c r="D6766" s="189"/>
      <c r="E6766" s="189"/>
      <c r="F6766" s="211"/>
      <c r="G6766" s="211"/>
      <c r="H6766" s="211"/>
      <c r="I6766" s="211"/>
      <c r="J6766" s="211"/>
      <c r="K6766" s="211"/>
      <c r="L6766" s="211"/>
      <c r="M6766" s="211"/>
      <c r="N6766" s="211"/>
      <c r="O6766" s="211"/>
      <c r="P6766" s="211"/>
    </row>
    <row r="6767" spans="1:16" x14ac:dyDescent="0.25">
      <c r="A6767" s="189"/>
      <c r="B6767" s="189"/>
      <c r="C6767" s="189"/>
      <c r="D6767" s="189"/>
      <c r="E6767" s="189"/>
      <c r="F6767" s="211"/>
      <c r="G6767" s="211"/>
      <c r="H6767" s="211"/>
      <c r="I6767" s="211"/>
      <c r="J6767" s="211"/>
      <c r="K6767" s="211"/>
      <c r="L6767" s="211"/>
      <c r="M6767" s="211"/>
      <c r="N6767" s="211"/>
      <c r="O6767" s="211"/>
      <c r="P6767" s="211"/>
    </row>
    <row r="6768" spans="1:16" x14ac:dyDescent="0.25">
      <c r="A6768" s="189"/>
      <c r="B6768" s="189"/>
      <c r="C6768" s="189"/>
      <c r="D6768" s="189"/>
      <c r="E6768" s="189"/>
      <c r="F6768" s="211"/>
      <c r="G6768" s="211"/>
      <c r="H6768" s="211"/>
      <c r="I6768" s="211"/>
      <c r="J6768" s="211"/>
      <c r="K6768" s="211"/>
      <c r="L6768" s="211"/>
      <c r="M6768" s="211"/>
      <c r="N6768" s="211"/>
      <c r="O6768" s="211"/>
      <c r="P6768" s="211"/>
    </row>
    <row r="6769" spans="1:16" x14ac:dyDescent="0.25">
      <c r="A6769" s="189"/>
      <c r="B6769" s="189"/>
      <c r="C6769" s="189"/>
      <c r="D6769" s="189"/>
      <c r="E6769" s="189"/>
      <c r="F6769" s="211"/>
      <c r="G6769" s="211"/>
      <c r="H6769" s="211"/>
      <c r="I6769" s="211"/>
      <c r="J6769" s="211"/>
      <c r="K6769" s="211"/>
      <c r="L6769" s="211"/>
      <c r="M6769" s="211"/>
      <c r="N6769" s="211"/>
      <c r="O6769" s="211"/>
      <c r="P6769" s="211"/>
    </row>
    <row r="6770" spans="1:16" x14ac:dyDescent="0.25">
      <c r="A6770" s="189"/>
      <c r="B6770" s="189"/>
      <c r="C6770" s="189"/>
      <c r="D6770" s="189"/>
      <c r="E6770" s="189"/>
      <c r="F6770" s="211"/>
      <c r="G6770" s="211"/>
      <c r="H6770" s="211"/>
      <c r="I6770" s="211"/>
      <c r="J6770" s="211"/>
      <c r="K6770" s="211"/>
      <c r="L6770" s="211"/>
      <c r="M6770" s="211"/>
      <c r="N6770" s="211"/>
      <c r="O6770" s="211"/>
      <c r="P6770" s="211"/>
    </row>
    <row r="6771" spans="1:16" x14ac:dyDescent="0.25">
      <c r="A6771" s="189"/>
      <c r="B6771" s="189"/>
      <c r="C6771" s="189"/>
      <c r="D6771" s="189"/>
      <c r="E6771" s="189"/>
      <c r="F6771" s="211"/>
      <c r="G6771" s="211"/>
      <c r="H6771" s="211"/>
      <c r="I6771" s="211"/>
      <c r="J6771" s="211"/>
      <c r="K6771" s="211"/>
      <c r="L6771" s="211"/>
      <c r="M6771" s="211"/>
      <c r="N6771" s="211"/>
      <c r="O6771" s="211"/>
      <c r="P6771" s="211"/>
    </row>
    <row r="6772" spans="1:16" x14ac:dyDescent="0.25">
      <c r="A6772" s="189"/>
      <c r="B6772" s="189"/>
      <c r="C6772" s="189"/>
      <c r="D6772" s="189"/>
      <c r="E6772" s="189"/>
      <c r="F6772" s="211"/>
      <c r="G6772" s="211"/>
      <c r="H6772" s="211"/>
      <c r="I6772" s="211"/>
      <c r="J6772" s="211"/>
      <c r="K6772" s="211"/>
      <c r="L6772" s="211"/>
      <c r="M6772" s="211"/>
      <c r="N6772" s="211"/>
      <c r="O6772" s="211"/>
      <c r="P6772" s="211"/>
    </row>
    <row r="6773" spans="1:16" x14ac:dyDescent="0.25">
      <c r="A6773" s="189"/>
      <c r="B6773" s="189"/>
      <c r="C6773" s="189"/>
      <c r="D6773" s="189"/>
      <c r="E6773" s="189"/>
      <c r="F6773" s="211"/>
      <c r="G6773" s="211"/>
      <c r="H6773" s="211"/>
      <c r="I6773" s="211"/>
      <c r="J6773" s="211"/>
      <c r="K6773" s="211"/>
      <c r="L6773" s="211"/>
      <c r="M6773" s="211"/>
      <c r="N6773" s="211"/>
      <c r="O6773" s="211"/>
      <c r="P6773" s="211"/>
    </row>
    <row r="6774" spans="1:16" x14ac:dyDescent="0.25">
      <c r="A6774" s="189"/>
      <c r="B6774" s="189"/>
      <c r="C6774" s="189"/>
      <c r="D6774" s="189"/>
      <c r="E6774" s="189"/>
      <c r="F6774" s="211"/>
      <c r="G6774" s="211"/>
      <c r="H6774" s="211"/>
      <c r="I6774" s="211"/>
      <c r="J6774" s="211"/>
      <c r="K6774" s="211"/>
      <c r="L6774" s="211"/>
      <c r="M6774" s="211"/>
      <c r="N6774" s="211"/>
      <c r="O6774" s="211"/>
      <c r="P6774" s="211"/>
    </row>
    <row r="6775" spans="1:16" x14ac:dyDescent="0.25">
      <c r="A6775" s="189"/>
      <c r="B6775" s="189"/>
      <c r="C6775" s="189"/>
      <c r="D6775" s="189"/>
      <c r="E6775" s="189"/>
      <c r="F6775" s="211"/>
      <c r="G6775" s="211"/>
      <c r="H6775" s="211"/>
      <c r="I6775" s="211"/>
      <c r="J6775" s="211"/>
      <c r="K6775" s="211"/>
      <c r="L6775" s="211"/>
      <c r="M6775" s="211"/>
      <c r="N6775" s="211"/>
      <c r="O6775" s="211"/>
      <c r="P6775" s="211"/>
    </row>
    <row r="6776" spans="1:16" x14ac:dyDescent="0.25">
      <c r="A6776" s="189"/>
      <c r="B6776" s="189"/>
      <c r="C6776" s="189"/>
      <c r="D6776" s="189"/>
      <c r="E6776" s="189"/>
      <c r="F6776" s="211"/>
      <c r="G6776" s="211"/>
      <c r="H6776" s="211"/>
      <c r="I6776" s="211"/>
      <c r="J6776" s="211"/>
      <c r="K6776" s="211"/>
      <c r="L6776" s="211"/>
      <c r="M6776" s="211"/>
      <c r="N6776" s="211"/>
      <c r="O6776" s="211"/>
      <c r="P6776" s="211"/>
    </row>
    <row r="6777" spans="1:16" x14ac:dyDescent="0.25">
      <c r="A6777" s="189"/>
      <c r="B6777" s="189"/>
      <c r="C6777" s="189"/>
      <c r="D6777" s="189"/>
      <c r="E6777" s="189"/>
      <c r="F6777" s="211"/>
      <c r="G6777" s="211"/>
      <c r="H6777" s="211"/>
      <c r="I6777" s="211"/>
      <c r="J6777" s="211"/>
      <c r="K6777" s="211"/>
      <c r="L6777" s="211"/>
      <c r="M6777" s="211"/>
      <c r="N6777" s="211"/>
      <c r="O6777" s="211"/>
      <c r="P6777" s="211"/>
    </row>
    <row r="6778" spans="1:16" x14ac:dyDescent="0.25">
      <c r="A6778" s="189"/>
      <c r="B6778" s="189"/>
      <c r="C6778" s="189"/>
      <c r="D6778" s="189"/>
      <c r="E6778" s="189"/>
      <c r="F6778" s="211"/>
      <c r="G6778" s="211"/>
      <c r="H6778" s="211"/>
      <c r="I6778" s="211"/>
      <c r="J6778" s="211"/>
      <c r="K6778" s="211"/>
      <c r="L6778" s="211"/>
      <c r="M6778" s="211"/>
      <c r="N6778" s="211"/>
      <c r="O6778" s="211"/>
      <c r="P6778" s="211"/>
    </row>
    <row r="6779" spans="1:16" x14ac:dyDescent="0.25">
      <c r="A6779" s="189"/>
      <c r="B6779" s="189"/>
      <c r="C6779" s="189"/>
      <c r="D6779" s="189"/>
      <c r="E6779" s="189"/>
      <c r="F6779" s="211"/>
      <c r="G6779" s="211"/>
      <c r="H6779" s="211"/>
      <c r="I6779" s="211"/>
      <c r="J6779" s="211"/>
      <c r="K6779" s="211"/>
      <c r="L6779" s="211"/>
      <c r="M6779" s="211"/>
      <c r="N6779" s="211"/>
      <c r="O6779" s="211"/>
      <c r="P6779" s="211"/>
    </row>
    <row r="6780" spans="1:16" x14ac:dyDescent="0.25">
      <c r="A6780" s="189"/>
      <c r="B6780" s="189"/>
      <c r="C6780" s="189"/>
      <c r="D6780" s="189"/>
      <c r="E6780" s="189"/>
      <c r="F6780" s="211"/>
      <c r="G6780" s="211"/>
      <c r="H6780" s="211"/>
      <c r="I6780" s="211"/>
      <c r="J6780" s="211"/>
      <c r="K6780" s="211"/>
      <c r="L6780" s="211"/>
      <c r="M6780" s="211"/>
      <c r="N6780" s="211"/>
      <c r="O6780" s="211"/>
      <c r="P6780" s="211"/>
    </row>
    <row r="6781" spans="1:16" x14ac:dyDescent="0.25">
      <c r="A6781" s="189"/>
      <c r="B6781" s="189"/>
      <c r="C6781" s="189"/>
      <c r="D6781" s="189"/>
      <c r="E6781" s="189"/>
      <c r="F6781" s="211"/>
      <c r="G6781" s="211"/>
      <c r="H6781" s="211"/>
      <c r="I6781" s="211"/>
      <c r="J6781" s="211"/>
      <c r="K6781" s="211"/>
      <c r="L6781" s="211"/>
      <c r="M6781" s="211"/>
      <c r="N6781" s="211"/>
      <c r="O6781" s="211"/>
      <c r="P6781" s="211"/>
    </row>
    <row r="6782" spans="1:16" x14ac:dyDescent="0.25">
      <c r="A6782" s="189"/>
      <c r="B6782" s="189"/>
      <c r="C6782" s="189"/>
      <c r="D6782" s="189"/>
      <c r="E6782" s="189"/>
      <c r="F6782" s="211"/>
      <c r="G6782" s="211"/>
      <c r="H6782" s="211"/>
      <c r="I6782" s="211"/>
      <c r="J6782" s="211"/>
      <c r="K6782" s="211"/>
      <c r="L6782" s="211"/>
      <c r="M6782" s="211"/>
      <c r="N6782" s="211"/>
      <c r="O6782" s="211"/>
      <c r="P6782" s="211"/>
    </row>
    <row r="6783" spans="1:16" x14ac:dyDescent="0.25">
      <c r="A6783" s="189"/>
      <c r="B6783" s="189"/>
      <c r="C6783" s="189"/>
      <c r="D6783" s="189"/>
      <c r="E6783" s="189"/>
      <c r="F6783" s="211"/>
      <c r="G6783" s="211"/>
      <c r="H6783" s="211"/>
      <c r="I6783" s="211"/>
      <c r="J6783" s="211"/>
      <c r="K6783" s="211"/>
      <c r="L6783" s="211"/>
      <c r="M6783" s="211"/>
      <c r="N6783" s="211"/>
      <c r="O6783" s="211"/>
      <c r="P6783" s="211"/>
    </row>
    <row r="6784" spans="1:16" x14ac:dyDescent="0.25">
      <c r="A6784" s="189"/>
      <c r="B6784" s="189"/>
      <c r="C6784" s="189"/>
      <c r="D6784" s="189"/>
      <c r="E6784" s="189"/>
      <c r="F6784" s="211"/>
      <c r="G6784" s="211"/>
      <c r="H6784" s="211"/>
      <c r="I6784" s="211"/>
      <c r="J6784" s="211"/>
      <c r="K6784" s="211"/>
      <c r="L6784" s="211"/>
      <c r="M6784" s="211"/>
      <c r="N6784" s="211"/>
      <c r="O6784" s="211"/>
      <c r="P6784" s="211"/>
    </row>
    <row r="6785" spans="1:16" x14ac:dyDescent="0.25">
      <c r="A6785" s="189"/>
      <c r="B6785" s="189"/>
      <c r="C6785" s="189"/>
      <c r="D6785" s="189"/>
      <c r="E6785" s="189"/>
      <c r="F6785" s="211"/>
      <c r="G6785" s="211"/>
      <c r="H6785" s="211"/>
      <c r="I6785" s="211"/>
      <c r="J6785" s="211"/>
      <c r="K6785" s="211"/>
      <c r="L6785" s="211"/>
      <c r="M6785" s="211"/>
      <c r="N6785" s="211"/>
      <c r="O6785" s="211"/>
      <c r="P6785" s="211"/>
    </row>
    <row r="6786" spans="1:16" x14ac:dyDescent="0.25">
      <c r="A6786" s="189"/>
      <c r="B6786" s="189"/>
      <c r="C6786" s="189"/>
      <c r="D6786" s="189"/>
      <c r="E6786" s="189"/>
      <c r="F6786" s="211"/>
      <c r="G6786" s="211"/>
      <c r="H6786" s="211"/>
      <c r="I6786" s="211"/>
      <c r="J6786" s="211"/>
      <c r="K6786" s="211"/>
      <c r="L6786" s="211"/>
      <c r="M6786" s="211"/>
      <c r="N6786" s="211"/>
      <c r="O6786" s="211"/>
      <c r="P6786" s="211"/>
    </row>
    <row r="6787" spans="1:16" x14ac:dyDescent="0.25">
      <c r="A6787" s="189"/>
      <c r="B6787" s="189"/>
      <c r="C6787" s="189"/>
      <c r="D6787" s="189"/>
      <c r="E6787" s="189"/>
      <c r="F6787" s="211"/>
      <c r="G6787" s="211"/>
      <c r="H6787" s="211"/>
      <c r="I6787" s="211"/>
      <c r="J6787" s="211"/>
      <c r="K6787" s="211"/>
      <c r="L6787" s="211"/>
      <c r="M6787" s="211"/>
      <c r="N6787" s="211"/>
      <c r="O6787" s="211"/>
      <c r="P6787" s="211"/>
    </row>
    <row r="6788" spans="1:16" x14ac:dyDescent="0.25">
      <c r="A6788" s="189"/>
      <c r="B6788" s="189"/>
      <c r="C6788" s="189"/>
      <c r="D6788" s="189"/>
      <c r="E6788" s="189"/>
      <c r="F6788" s="211"/>
      <c r="G6788" s="211"/>
      <c r="H6788" s="211"/>
      <c r="I6788" s="211"/>
      <c r="J6788" s="211"/>
      <c r="K6788" s="211"/>
      <c r="L6788" s="211"/>
      <c r="M6788" s="211"/>
      <c r="N6788" s="211"/>
      <c r="O6788" s="211"/>
      <c r="P6788" s="211"/>
    </row>
    <row r="6789" spans="1:16" x14ac:dyDescent="0.25">
      <c r="A6789" s="189"/>
      <c r="B6789" s="189"/>
      <c r="C6789" s="189"/>
      <c r="D6789" s="189"/>
      <c r="E6789" s="189"/>
      <c r="F6789" s="211"/>
      <c r="G6789" s="211"/>
      <c r="H6789" s="211"/>
      <c r="I6789" s="211"/>
      <c r="J6789" s="211"/>
      <c r="K6789" s="211"/>
      <c r="L6789" s="211"/>
      <c r="M6789" s="211"/>
      <c r="N6789" s="211"/>
      <c r="O6789" s="211"/>
      <c r="P6789" s="211"/>
    </row>
    <row r="6790" spans="1:16" x14ac:dyDescent="0.25">
      <c r="A6790" s="189"/>
      <c r="B6790" s="189"/>
      <c r="C6790" s="189"/>
      <c r="D6790" s="189"/>
      <c r="E6790" s="189"/>
      <c r="F6790" s="211"/>
      <c r="G6790" s="211"/>
      <c r="H6790" s="211"/>
      <c r="I6790" s="211"/>
      <c r="J6790" s="211"/>
      <c r="K6790" s="211"/>
      <c r="L6790" s="211"/>
      <c r="M6790" s="211"/>
      <c r="N6790" s="211"/>
      <c r="O6790" s="211"/>
      <c r="P6790" s="211"/>
    </row>
    <row r="6791" spans="1:16" x14ac:dyDescent="0.25">
      <c r="A6791" s="189"/>
      <c r="B6791" s="189"/>
      <c r="C6791" s="189"/>
      <c r="D6791" s="189"/>
      <c r="E6791" s="189"/>
      <c r="F6791" s="211"/>
      <c r="G6791" s="211"/>
      <c r="H6791" s="211"/>
      <c r="I6791" s="211"/>
      <c r="J6791" s="211"/>
      <c r="K6791" s="211"/>
      <c r="L6791" s="211"/>
      <c r="M6791" s="211"/>
      <c r="N6791" s="211"/>
      <c r="O6791" s="211"/>
      <c r="P6791" s="211"/>
    </row>
    <row r="6792" spans="1:16" x14ac:dyDescent="0.25">
      <c r="A6792" s="189"/>
      <c r="B6792" s="189"/>
      <c r="C6792" s="189"/>
      <c r="D6792" s="189"/>
      <c r="E6792" s="189"/>
      <c r="F6792" s="211"/>
      <c r="G6792" s="211"/>
      <c r="H6792" s="211"/>
      <c r="I6792" s="211"/>
      <c r="J6792" s="211"/>
      <c r="K6792" s="211"/>
      <c r="L6792" s="211"/>
      <c r="M6792" s="211"/>
      <c r="N6792" s="211"/>
      <c r="O6792" s="211"/>
      <c r="P6792" s="211"/>
    </row>
    <row r="6793" spans="1:16" x14ac:dyDescent="0.25">
      <c r="A6793" s="189"/>
      <c r="B6793" s="189"/>
      <c r="C6793" s="189"/>
      <c r="D6793" s="189"/>
      <c r="E6793" s="189"/>
      <c r="F6793" s="211"/>
      <c r="G6793" s="211"/>
      <c r="H6793" s="211"/>
      <c r="I6793" s="211"/>
      <c r="J6793" s="211"/>
      <c r="K6793" s="211"/>
      <c r="L6793" s="211"/>
      <c r="M6793" s="211"/>
      <c r="N6793" s="211"/>
      <c r="O6793" s="211"/>
      <c r="P6793" s="211"/>
    </row>
    <row r="6794" spans="1:16" x14ac:dyDescent="0.25">
      <c r="A6794" s="189"/>
      <c r="B6794" s="189"/>
      <c r="C6794" s="189"/>
      <c r="D6794" s="189"/>
      <c r="E6794" s="189"/>
      <c r="F6794" s="211"/>
      <c r="G6794" s="211"/>
      <c r="H6794" s="211"/>
      <c r="I6794" s="211"/>
      <c r="J6794" s="211"/>
      <c r="K6794" s="211"/>
      <c r="L6794" s="211"/>
      <c r="M6794" s="211"/>
      <c r="N6794" s="211"/>
      <c r="O6794" s="211"/>
      <c r="P6794" s="211"/>
    </row>
    <row r="6795" spans="1:16" x14ac:dyDescent="0.25">
      <c r="A6795" s="189"/>
      <c r="B6795" s="189"/>
      <c r="C6795" s="189"/>
      <c r="D6795" s="189"/>
      <c r="E6795" s="189"/>
      <c r="F6795" s="211"/>
      <c r="G6795" s="211"/>
      <c r="H6795" s="211"/>
      <c r="I6795" s="211"/>
      <c r="J6795" s="211"/>
      <c r="K6795" s="211"/>
      <c r="L6795" s="211"/>
      <c r="M6795" s="211"/>
      <c r="N6795" s="211"/>
      <c r="O6795" s="211"/>
      <c r="P6795" s="211"/>
    </row>
    <row r="6796" spans="1:16" x14ac:dyDescent="0.25">
      <c r="A6796" s="189"/>
      <c r="B6796" s="189"/>
      <c r="C6796" s="189"/>
      <c r="D6796" s="189"/>
      <c r="E6796" s="189"/>
      <c r="F6796" s="211"/>
      <c r="G6796" s="211"/>
      <c r="H6796" s="211"/>
      <c r="I6796" s="211"/>
      <c r="J6796" s="211"/>
      <c r="K6796" s="211"/>
      <c r="L6796" s="211"/>
      <c r="M6796" s="211"/>
      <c r="N6796" s="211"/>
      <c r="O6796" s="211"/>
      <c r="P6796" s="211"/>
    </row>
    <row r="6797" spans="1:16" x14ac:dyDescent="0.25">
      <c r="A6797" s="189"/>
      <c r="B6797" s="189"/>
      <c r="C6797" s="189"/>
      <c r="D6797" s="189"/>
      <c r="E6797" s="189"/>
      <c r="F6797" s="211"/>
      <c r="G6797" s="211"/>
      <c r="H6797" s="211"/>
      <c r="I6797" s="211"/>
      <c r="J6797" s="211"/>
      <c r="K6797" s="211"/>
      <c r="L6797" s="211"/>
      <c r="M6797" s="211"/>
      <c r="N6797" s="211"/>
      <c r="O6797" s="211"/>
      <c r="P6797" s="211"/>
    </row>
    <row r="6798" spans="1:16" x14ac:dyDescent="0.25">
      <c r="A6798" s="189"/>
      <c r="B6798" s="189"/>
      <c r="C6798" s="189"/>
      <c r="D6798" s="189"/>
      <c r="E6798" s="189"/>
      <c r="F6798" s="211"/>
      <c r="G6798" s="211"/>
      <c r="H6798" s="211"/>
      <c r="I6798" s="211"/>
      <c r="J6798" s="211"/>
      <c r="K6798" s="211"/>
      <c r="L6798" s="211"/>
      <c r="M6798" s="211"/>
      <c r="N6798" s="211"/>
      <c r="O6798" s="211"/>
      <c r="P6798" s="211"/>
    </row>
    <row r="6799" spans="1:16" x14ac:dyDescent="0.25">
      <c r="A6799" s="189"/>
      <c r="B6799" s="189"/>
      <c r="C6799" s="189"/>
      <c r="D6799" s="189"/>
      <c r="E6799" s="189"/>
      <c r="F6799" s="211"/>
      <c r="G6799" s="211"/>
      <c r="H6799" s="211"/>
      <c r="I6799" s="211"/>
      <c r="J6799" s="211"/>
      <c r="K6799" s="211"/>
      <c r="L6799" s="211"/>
      <c r="M6799" s="211"/>
      <c r="N6799" s="211"/>
      <c r="O6799" s="211"/>
      <c r="P6799" s="211"/>
    </row>
    <row r="6800" spans="1:16" x14ac:dyDescent="0.25">
      <c r="A6800" s="189"/>
      <c r="B6800" s="189"/>
      <c r="C6800" s="189"/>
      <c r="D6800" s="189"/>
      <c r="E6800" s="189"/>
      <c r="F6800" s="211"/>
      <c r="G6800" s="211"/>
      <c r="H6800" s="211"/>
      <c r="I6800" s="211"/>
      <c r="J6800" s="211"/>
      <c r="K6800" s="211"/>
      <c r="L6800" s="211"/>
      <c r="M6800" s="211"/>
      <c r="N6800" s="211"/>
      <c r="O6800" s="211"/>
      <c r="P6800" s="211"/>
    </row>
    <row r="6801" spans="1:16" x14ac:dyDescent="0.25">
      <c r="A6801" s="189"/>
      <c r="B6801" s="189"/>
      <c r="C6801" s="189"/>
      <c r="D6801" s="189"/>
      <c r="E6801" s="189"/>
      <c r="F6801" s="211"/>
      <c r="G6801" s="211"/>
      <c r="H6801" s="211"/>
      <c r="I6801" s="211"/>
      <c r="J6801" s="211"/>
      <c r="K6801" s="211"/>
      <c r="L6801" s="211"/>
      <c r="M6801" s="211"/>
      <c r="N6801" s="211"/>
      <c r="O6801" s="211"/>
      <c r="P6801" s="211"/>
    </row>
    <row r="6802" spans="1:16" x14ac:dyDescent="0.25">
      <c r="A6802" s="189"/>
      <c r="B6802" s="189"/>
      <c r="C6802" s="189"/>
      <c r="D6802" s="189"/>
      <c r="E6802" s="189"/>
      <c r="F6802" s="211"/>
      <c r="G6802" s="211"/>
      <c r="H6802" s="211"/>
      <c r="I6802" s="211"/>
      <c r="J6802" s="211"/>
      <c r="K6802" s="211"/>
      <c r="L6802" s="211"/>
      <c r="M6802" s="211"/>
      <c r="N6802" s="211"/>
      <c r="O6802" s="211"/>
      <c r="P6802" s="211"/>
    </row>
    <row r="6803" spans="1:16" x14ac:dyDescent="0.25">
      <c r="A6803" s="189"/>
      <c r="B6803" s="189"/>
      <c r="C6803" s="189"/>
      <c r="D6803" s="189"/>
      <c r="E6803" s="189"/>
      <c r="F6803" s="211"/>
      <c r="G6803" s="211"/>
      <c r="H6803" s="211"/>
      <c r="I6803" s="211"/>
      <c r="J6803" s="211"/>
      <c r="K6803" s="211"/>
      <c r="L6803" s="211"/>
      <c r="M6803" s="211"/>
      <c r="N6803" s="211"/>
      <c r="O6803" s="211"/>
      <c r="P6803" s="211"/>
    </row>
    <row r="6804" spans="1:16" x14ac:dyDescent="0.25">
      <c r="A6804" s="189"/>
      <c r="B6804" s="189"/>
      <c r="C6804" s="189"/>
      <c r="D6804" s="189"/>
      <c r="E6804" s="189"/>
      <c r="F6804" s="211"/>
      <c r="G6804" s="211"/>
      <c r="H6804" s="211"/>
      <c r="I6804" s="211"/>
      <c r="J6804" s="211"/>
      <c r="K6804" s="211"/>
      <c r="L6804" s="211"/>
      <c r="M6804" s="211"/>
      <c r="N6804" s="211"/>
      <c r="O6804" s="211"/>
      <c r="P6804" s="211"/>
    </row>
    <row r="6805" spans="1:16" x14ac:dyDescent="0.25">
      <c r="A6805" s="189"/>
      <c r="B6805" s="189"/>
      <c r="C6805" s="189"/>
      <c r="D6805" s="189"/>
      <c r="E6805" s="189"/>
      <c r="F6805" s="211"/>
      <c r="G6805" s="211"/>
      <c r="H6805" s="211"/>
      <c r="I6805" s="211"/>
      <c r="J6805" s="211"/>
      <c r="K6805" s="211"/>
      <c r="L6805" s="211"/>
      <c r="M6805" s="211"/>
      <c r="N6805" s="211"/>
      <c r="O6805" s="211"/>
      <c r="P6805" s="211"/>
    </row>
    <row r="6806" spans="1:16" x14ac:dyDescent="0.25">
      <c r="A6806" s="189"/>
      <c r="B6806" s="189"/>
      <c r="C6806" s="189"/>
      <c r="D6806" s="189"/>
      <c r="E6806" s="189"/>
      <c r="F6806" s="211"/>
      <c r="G6806" s="211"/>
      <c r="H6806" s="211"/>
      <c r="I6806" s="211"/>
      <c r="J6806" s="211"/>
      <c r="K6806" s="211"/>
      <c r="L6806" s="211"/>
      <c r="M6806" s="211"/>
      <c r="N6806" s="211"/>
      <c r="O6806" s="211"/>
      <c r="P6806" s="211"/>
    </row>
    <row r="6807" spans="1:16" x14ac:dyDescent="0.25">
      <c r="A6807" s="189"/>
      <c r="B6807" s="189"/>
      <c r="C6807" s="189"/>
      <c r="D6807" s="189"/>
      <c r="E6807" s="189"/>
      <c r="F6807" s="211"/>
      <c r="G6807" s="211"/>
      <c r="H6807" s="211"/>
      <c r="I6807" s="211"/>
      <c r="J6807" s="211"/>
      <c r="K6807" s="211"/>
      <c r="L6807" s="211"/>
      <c r="M6807" s="211"/>
      <c r="N6807" s="211"/>
      <c r="O6807" s="211"/>
      <c r="P6807" s="211"/>
    </row>
    <row r="6808" spans="1:16" x14ac:dyDescent="0.25">
      <c r="A6808" s="189"/>
      <c r="B6808" s="189"/>
      <c r="C6808" s="189"/>
      <c r="D6808" s="189"/>
      <c r="E6808" s="189"/>
      <c r="F6808" s="211"/>
      <c r="G6808" s="211"/>
      <c r="H6808" s="211"/>
      <c r="I6808" s="211"/>
      <c r="J6808" s="211"/>
      <c r="K6808" s="211"/>
      <c r="L6808" s="211"/>
      <c r="M6808" s="211"/>
      <c r="N6808" s="211"/>
      <c r="O6808" s="211"/>
      <c r="P6808" s="211"/>
    </row>
    <row r="6809" spans="1:16" x14ac:dyDescent="0.25">
      <c r="A6809" s="189"/>
      <c r="B6809" s="189"/>
      <c r="C6809" s="189"/>
      <c r="D6809" s="189"/>
      <c r="E6809" s="189"/>
      <c r="F6809" s="211"/>
      <c r="G6809" s="211"/>
      <c r="H6809" s="211"/>
      <c r="I6809" s="211"/>
      <c r="J6809" s="211"/>
      <c r="K6809" s="211"/>
      <c r="L6809" s="211"/>
      <c r="M6809" s="211"/>
      <c r="N6809" s="211"/>
      <c r="O6809" s="211"/>
      <c r="P6809" s="211"/>
    </row>
    <row r="6810" spans="1:16" x14ac:dyDescent="0.25">
      <c r="A6810" s="189"/>
      <c r="B6810" s="189"/>
      <c r="C6810" s="189"/>
      <c r="D6810" s="189"/>
      <c r="E6810" s="189"/>
      <c r="F6810" s="211"/>
      <c r="G6810" s="211"/>
      <c r="H6810" s="211"/>
      <c r="I6810" s="211"/>
      <c r="J6810" s="211"/>
      <c r="K6810" s="211"/>
      <c r="L6810" s="211"/>
      <c r="M6810" s="211"/>
      <c r="N6810" s="211"/>
      <c r="O6810" s="211"/>
      <c r="P6810" s="211"/>
    </row>
    <row r="6811" spans="1:16" x14ac:dyDescent="0.25">
      <c r="A6811" s="189"/>
      <c r="B6811" s="189"/>
      <c r="C6811" s="189"/>
      <c r="D6811" s="189"/>
      <c r="E6811" s="189"/>
      <c r="F6811" s="211"/>
      <c r="G6811" s="211"/>
      <c r="H6811" s="211"/>
      <c r="I6811" s="211"/>
      <c r="J6811" s="211"/>
      <c r="K6811" s="211"/>
      <c r="L6811" s="211"/>
      <c r="M6811" s="211"/>
      <c r="N6811" s="211"/>
      <c r="O6811" s="211"/>
      <c r="P6811" s="211"/>
    </row>
    <row r="6812" spans="1:16" x14ac:dyDescent="0.25">
      <c r="A6812" s="189"/>
      <c r="B6812" s="189"/>
      <c r="C6812" s="189"/>
      <c r="D6812" s="189"/>
      <c r="E6812" s="189"/>
      <c r="F6812" s="211"/>
      <c r="G6812" s="211"/>
      <c r="H6812" s="211"/>
      <c r="I6812" s="211"/>
      <c r="J6812" s="211"/>
      <c r="K6812" s="211"/>
      <c r="L6812" s="211"/>
      <c r="M6812" s="211"/>
      <c r="N6812" s="211"/>
      <c r="O6812" s="211"/>
      <c r="P6812" s="211"/>
    </row>
    <row r="6813" spans="1:16" x14ac:dyDescent="0.25">
      <c r="A6813" s="189"/>
      <c r="B6813" s="189"/>
      <c r="C6813" s="189"/>
      <c r="D6813" s="189"/>
      <c r="E6813" s="189"/>
      <c r="F6813" s="211"/>
      <c r="G6813" s="211"/>
      <c r="H6813" s="211"/>
      <c r="I6813" s="211"/>
      <c r="J6813" s="211"/>
      <c r="K6813" s="211"/>
      <c r="L6813" s="211"/>
      <c r="M6813" s="211"/>
      <c r="N6813" s="211"/>
      <c r="O6813" s="211"/>
      <c r="P6813" s="211"/>
    </row>
    <row r="6814" spans="1:16" x14ac:dyDescent="0.25">
      <c r="A6814" s="189"/>
      <c r="B6814" s="189"/>
      <c r="C6814" s="189"/>
      <c r="D6814" s="189"/>
      <c r="E6814" s="189"/>
      <c r="F6814" s="211"/>
      <c r="G6814" s="211"/>
      <c r="H6814" s="211"/>
      <c r="I6814" s="211"/>
      <c r="J6814" s="211"/>
      <c r="K6814" s="211"/>
      <c r="L6814" s="211"/>
      <c r="M6814" s="211"/>
      <c r="N6814" s="211"/>
      <c r="O6814" s="211"/>
      <c r="P6814" s="211"/>
    </row>
    <row r="6815" spans="1:16" x14ac:dyDescent="0.25">
      <c r="A6815" s="189"/>
      <c r="B6815" s="189"/>
      <c r="C6815" s="189"/>
      <c r="D6815" s="189"/>
      <c r="E6815" s="189"/>
      <c r="F6815" s="211"/>
      <c r="G6815" s="211"/>
      <c r="H6815" s="211"/>
      <c r="I6815" s="211"/>
      <c r="J6815" s="211"/>
      <c r="K6815" s="211"/>
      <c r="L6815" s="211"/>
      <c r="M6815" s="211"/>
      <c r="N6815" s="211"/>
      <c r="O6815" s="211"/>
      <c r="P6815" s="211"/>
    </row>
    <row r="6816" spans="1:16" x14ac:dyDescent="0.25">
      <c r="A6816" s="189"/>
      <c r="B6816" s="189"/>
      <c r="C6816" s="189"/>
      <c r="D6816" s="189"/>
      <c r="E6816" s="189"/>
      <c r="F6816" s="211"/>
      <c r="G6816" s="211"/>
      <c r="H6816" s="211"/>
      <c r="I6816" s="211"/>
      <c r="J6816" s="211"/>
      <c r="K6816" s="211"/>
      <c r="L6816" s="211"/>
      <c r="M6816" s="211"/>
      <c r="N6816" s="211"/>
      <c r="O6816" s="211"/>
      <c r="P6816" s="211"/>
    </row>
    <row r="6817" spans="1:16" x14ac:dyDescent="0.25">
      <c r="A6817" s="189"/>
      <c r="B6817" s="189"/>
      <c r="C6817" s="189"/>
      <c r="D6817" s="189"/>
      <c r="E6817" s="189"/>
      <c r="F6817" s="211"/>
      <c r="G6817" s="211"/>
      <c r="H6817" s="211"/>
      <c r="I6817" s="211"/>
      <c r="J6817" s="211"/>
      <c r="K6817" s="211"/>
      <c r="L6817" s="211"/>
      <c r="M6817" s="211"/>
      <c r="N6817" s="211"/>
      <c r="O6817" s="211"/>
      <c r="P6817" s="211"/>
    </row>
    <row r="6818" spans="1:16" x14ac:dyDescent="0.25">
      <c r="A6818" s="189"/>
      <c r="B6818" s="189"/>
      <c r="C6818" s="189"/>
      <c r="D6818" s="189"/>
      <c r="E6818" s="189"/>
      <c r="F6818" s="211"/>
      <c r="G6818" s="211"/>
      <c r="H6818" s="211"/>
      <c r="I6818" s="211"/>
      <c r="J6818" s="211"/>
      <c r="K6818" s="211"/>
      <c r="L6818" s="211"/>
      <c r="M6818" s="211"/>
      <c r="N6818" s="211"/>
      <c r="O6818" s="211"/>
      <c r="P6818" s="211"/>
    </row>
    <row r="6819" spans="1:16" x14ac:dyDescent="0.25">
      <c r="A6819" s="189"/>
      <c r="B6819" s="189"/>
      <c r="C6819" s="189"/>
      <c r="D6819" s="189"/>
      <c r="E6819" s="189"/>
      <c r="F6819" s="211"/>
      <c r="G6819" s="211"/>
      <c r="H6819" s="211"/>
      <c r="I6819" s="211"/>
      <c r="J6819" s="211"/>
      <c r="K6819" s="211"/>
      <c r="L6819" s="211"/>
      <c r="M6819" s="211"/>
      <c r="N6819" s="211"/>
      <c r="O6819" s="211"/>
      <c r="P6819" s="211"/>
    </row>
    <row r="6820" spans="1:16" x14ac:dyDescent="0.25">
      <c r="A6820" s="189"/>
      <c r="B6820" s="189"/>
      <c r="C6820" s="189"/>
      <c r="D6820" s="189"/>
      <c r="E6820" s="189"/>
      <c r="F6820" s="211"/>
      <c r="G6820" s="211"/>
      <c r="H6820" s="211"/>
      <c r="I6820" s="211"/>
      <c r="J6820" s="211"/>
      <c r="K6820" s="211"/>
      <c r="L6820" s="211"/>
      <c r="M6820" s="211"/>
      <c r="N6820" s="211"/>
      <c r="O6820" s="211"/>
      <c r="P6820" s="211"/>
    </row>
    <row r="6821" spans="1:16" x14ac:dyDescent="0.25">
      <c r="A6821" s="189"/>
      <c r="B6821" s="189"/>
      <c r="C6821" s="189"/>
      <c r="D6821" s="189"/>
      <c r="E6821" s="189"/>
      <c r="F6821" s="211"/>
      <c r="G6821" s="211"/>
      <c r="H6821" s="211"/>
      <c r="I6821" s="211"/>
      <c r="J6821" s="211"/>
      <c r="K6821" s="211"/>
      <c r="L6821" s="211"/>
      <c r="M6821" s="211"/>
      <c r="N6821" s="211"/>
      <c r="O6821" s="211"/>
      <c r="P6821" s="211"/>
    </row>
    <row r="6822" spans="1:16" x14ac:dyDescent="0.25">
      <c r="A6822" s="189"/>
      <c r="B6822" s="189"/>
      <c r="C6822" s="189"/>
      <c r="D6822" s="189"/>
      <c r="E6822" s="189"/>
      <c r="F6822" s="211"/>
      <c r="G6822" s="211"/>
      <c r="H6822" s="211"/>
      <c r="I6822" s="211"/>
      <c r="J6822" s="211"/>
      <c r="K6822" s="211"/>
      <c r="L6822" s="211"/>
      <c r="M6822" s="211"/>
      <c r="N6822" s="211"/>
      <c r="O6822" s="211"/>
      <c r="P6822" s="211"/>
    </row>
    <row r="6823" spans="1:16" x14ac:dyDescent="0.25">
      <c r="A6823" s="189"/>
      <c r="B6823" s="189"/>
      <c r="C6823" s="189"/>
      <c r="D6823" s="189"/>
      <c r="E6823" s="189"/>
      <c r="F6823" s="211"/>
      <c r="G6823" s="211"/>
      <c r="H6823" s="211"/>
      <c r="I6823" s="211"/>
      <c r="J6823" s="211"/>
      <c r="K6823" s="211"/>
      <c r="L6823" s="211"/>
      <c r="M6823" s="211"/>
      <c r="N6823" s="211"/>
      <c r="O6823" s="211"/>
      <c r="P6823" s="211"/>
    </row>
    <row r="6824" spans="1:16" x14ac:dyDescent="0.25">
      <c r="A6824" s="189"/>
      <c r="B6824" s="189"/>
      <c r="C6824" s="189"/>
      <c r="D6824" s="189"/>
      <c r="E6824" s="189"/>
      <c r="F6824" s="211"/>
      <c r="G6824" s="211"/>
      <c r="H6824" s="211"/>
      <c r="I6824" s="211"/>
      <c r="J6824" s="211"/>
      <c r="K6824" s="211"/>
      <c r="L6824" s="211"/>
      <c r="M6824" s="211"/>
      <c r="N6824" s="211"/>
      <c r="O6824" s="211"/>
      <c r="P6824" s="211"/>
    </row>
    <row r="6825" spans="1:16" x14ac:dyDescent="0.25">
      <c r="A6825" s="189"/>
      <c r="B6825" s="189"/>
      <c r="C6825" s="189"/>
      <c r="D6825" s="189"/>
      <c r="E6825" s="189"/>
      <c r="F6825" s="211"/>
      <c r="G6825" s="211"/>
      <c r="H6825" s="211"/>
      <c r="I6825" s="211"/>
      <c r="J6825" s="211"/>
      <c r="K6825" s="211"/>
      <c r="L6825" s="211"/>
      <c r="M6825" s="211"/>
      <c r="N6825" s="211"/>
      <c r="O6825" s="211"/>
      <c r="P6825" s="211"/>
    </row>
    <row r="6826" spans="1:16" x14ac:dyDescent="0.25">
      <c r="A6826" s="189"/>
      <c r="B6826" s="189"/>
      <c r="C6826" s="189"/>
      <c r="D6826" s="189"/>
      <c r="E6826" s="189"/>
      <c r="F6826" s="211"/>
      <c r="G6826" s="211"/>
      <c r="H6826" s="211"/>
      <c r="I6826" s="211"/>
      <c r="J6826" s="211"/>
      <c r="K6826" s="211"/>
      <c r="L6826" s="211"/>
      <c r="M6826" s="211"/>
      <c r="N6826" s="211"/>
      <c r="O6826" s="211"/>
      <c r="P6826" s="211"/>
    </row>
    <row r="6827" spans="1:16" x14ac:dyDescent="0.25">
      <c r="A6827" s="189"/>
      <c r="B6827" s="189"/>
      <c r="C6827" s="189"/>
      <c r="D6827" s="189"/>
      <c r="E6827" s="189"/>
      <c r="F6827" s="211"/>
      <c r="G6827" s="211"/>
      <c r="H6827" s="211"/>
      <c r="I6827" s="211"/>
      <c r="J6827" s="211"/>
      <c r="K6827" s="211"/>
      <c r="L6827" s="211"/>
      <c r="M6827" s="211"/>
      <c r="N6827" s="211"/>
      <c r="O6827" s="211"/>
      <c r="P6827" s="211"/>
    </row>
    <row r="6828" spans="1:16" x14ac:dyDescent="0.25">
      <c r="A6828" s="189"/>
      <c r="B6828" s="189"/>
      <c r="C6828" s="189"/>
      <c r="D6828" s="189"/>
      <c r="E6828" s="189"/>
      <c r="F6828" s="211"/>
      <c r="G6828" s="211"/>
      <c r="H6828" s="211"/>
      <c r="I6828" s="211"/>
      <c r="J6828" s="211"/>
      <c r="K6828" s="211"/>
      <c r="L6828" s="211"/>
      <c r="M6828" s="211"/>
      <c r="N6828" s="211"/>
      <c r="O6828" s="211"/>
      <c r="P6828" s="211"/>
    </row>
    <row r="6829" spans="1:16" x14ac:dyDescent="0.25">
      <c r="A6829" s="189"/>
      <c r="B6829" s="189"/>
      <c r="C6829" s="189"/>
      <c r="D6829" s="189"/>
      <c r="E6829" s="189"/>
      <c r="F6829" s="211"/>
      <c r="G6829" s="211"/>
      <c r="H6829" s="211"/>
      <c r="I6829" s="211"/>
      <c r="J6829" s="211"/>
      <c r="K6829" s="211"/>
      <c r="L6829" s="211"/>
      <c r="M6829" s="211"/>
      <c r="N6829" s="211"/>
      <c r="O6829" s="211"/>
      <c r="P6829" s="211"/>
    </row>
    <row r="6830" spans="1:16" x14ac:dyDescent="0.25">
      <c r="A6830" s="189"/>
      <c r="B6830" s="189"/>
      <c r="C6830" s="189"/>
      <c r="D6830" s="189"/>
      <c r="E6830" s="189"/>
      <c r="F6830" s="211"/>
      <c r="G6830" s="211"/>
      <c r="H6830" s="211"/>
      <c r="I6830" s="211"/>
      <c r="J6830" s="211"/>
      <c r="K6830" s="211"/>
      <c r="L6830" s="211"/>
      <c r="M6830" s="211"/>
      <c r="N6830" s="211"/>
      <c r="O6830" s="211"/>
      <c r="P6830" s="211"/>
    </row>
    <row r="6831" spans="1:16" x14ac:dyDescent="0.25">
      <c r="A6831" s="189"/>
      <c r="B6831" s="189"/>
      <c r="C6831" s="189"/>
      <c r="D6831" s="189"/>
      <c r="E6831" s="189"/>
      <c r="F6831" s="211"/>
      <c r="G6831" s="211"/>
      <c r="H6831" s="211"/>
      <c r="I6831" s="211"/>
      <c r="J6831" s="211"/>
      <c r="K6831" s="211"/>
      <c r="L6831" s="211"/>
      <c r="M6831" s="211"/>
      <c r="N6831" s="211"/>
      <c r="O6831" s="211"/>
      <c r="P6831" s="211"/>
    </row>
    <row r="6832" spans="1:16" x14ac:dyDescent="0.25">
      <c r="A6832" s="189"/>
      <c r="B6832" s="189"/>
      <c r="C6832" s="189"/>
      <c r="D6832" s="189"/>
      <c r="E6832" s="189"/>
      <c r="F6832" s="211"/>
      <c r="G6832" s="211"/>
      <c r="H6832" s="211"/>
      <c r="I6832" s="211"/>
      <c r="J6832" s="211"/>
      <c r="K6832" s="211"/>
      <c r="L6832" s="211"/>
      <c r="M6832" s="211"/>
      <c r="N6832" s="211"/>
      <c r="O6832" s="211"/>
      <c r="P6832" s="211"/>
    </row>
    <row r="6833" spans="1:16" x14ac:dyDescent="0.25">
      <c r="A6833" s="189"/>
      <c r="B6833" s="189"/>
      <c r="C6833" s="189"/>
      <c r="D6833" s="189"/>
      <c r="E6833" s="189"/>
      <c r="F6833" s="211"/>
      <c r="G6833" s="211"/>
      <c r="H6833" s="211"/>
      <c r="I6833" s="211"/>
      <c r="J6833" s="211"/>
      <c r="K6833" s="211"/>
      <c r="L6833" s="211"/>
      <c r="M6833" s="211"/>
      <c r="N6833" s="211"/>
      <c r="O6833" s="211"/>
      <c r="P6833" s="211"/>
    </row>
    <row r="6834" spans="1:16" x14ac:dyDescent="0.25">
      <c r="A6834" s="189"/>
      <c r="B6834" s="189"/>
      <c r="C6834" s="189"/>
      <c r="D6834" s="189"/>
      <c r="E6834" s="189"/>
      <c r="F6834" s="211"/>
      <c r="G6834" s="211"/>
      <c r="H6834" s="211"/>
      <c r="I6834" s="211"/>
      <c r="J6834" s="211"/>
      <c r="K6834" s="211"/>
      <c r="L6834" s="211"/>
      <c r="M6834" s="211"/>
      <c r="N6834" s="211"/>
      <c r="O6834" s="211"/>
      <c r="P6834" s="211"/>
    </row>
    <row r="6835" spans="1:16" x14ac:dyDescent="0.25">
      <c r="A6835" s="189"/>
      <c r="B6835" s="189"/>
      <c r="C6835" s="189"/>
      <c r="D6835" s="189"/>
      <c r="E6835" s="189"/>
      <c r="F6835" s="211"/>
      <c r="G6835" s="211"/>
      <c r="H6835" s="211"/>
      <c r="I6835" s="211"/>
      <c r="J6835" s="211"/>
      <c r="K6835" s="211"/>
      <c r="L6835" s="211"/>
      <c r="M6835" s="211"/>
      <c r="N6835" s="211"/>
      <c r="O6835" s="211"/>
      <c r="P6835" s="211"/>
    </row>
    <row r="6836" spans="1:16" x14ac:dyDescent="0.25">
      <c r="A6836" s="189"/>
      <c r="B6836" s="189"/>
      <c r="C6836" s="189"/>
      <c r="D6836" s="189"/>
      <c r="E6836" s="189"/>
      <c r="F6836" s="211"/>
      <c r="G6836" s="211"/>
      <c r="H6836" s="211"/>
      <c r="I6836" s="211"/>
      <c r="J6836" s="211"/>
      <c r="K6836" s="211"/>
      <c r="L6836" s="211"/>
      <c r="M6836" s="211"/>
      <c r="N6836" s="211"/>
      <c r="O6836" s="211"/>
      <c r="P6836" s="211"/>
    </row>
    <row r="6837" spans="1:16" x14ac:dyDescent="0.25">
      <c r="A6837" s="189"/>
      <c r="B6837" s="189"/>
      <c r="C6837" s="189"/>
      <c r="D6837" s="189"/>
      <c r="E6837" s="189"/>
      <c r="F6837" s="211"/>
      <c r="G6837" s="211"/>
      <c r="H6837" s="211"/>
      <c r="I6837" s="211"/>
      <c r="J6837" s="211"/>
      <c r="K6837" s="211"/>
      <c r="L6837" s="211"/>
      <c r="M6837" s="211"/>
      <c r="N6837" s="211"/>
      <c r="O6837" s="211"/>
      <c r="P6837" s="211"/>
    </row>
    <row r="6838" spans="1:16" x14ac:dyDescent="0.25">
      <c r="A6838" s="189"/>
      <c r="B6838" s="189"/>
      <c r="C6838" s="189"/>
      <c r="D6838" s="189"/>
      <c r="E6838" s="189"/>
      <c r="F6838" s="211"/>
      <c r="G6838" s="211"/>
      <c r="H6838" s="211"/>
      <c r="I6838" s="211"/>
      <c r="J6838" s="211"/>
      <c r="K6838" s="211"/>
      <c r="L6838" s="211"/>
      <c r="M6838" s="211"/>
      <c r="N6838" s="211"/>
      <c r="O6838" s="211"/>
      <c r="P6838" s="211"/>
    </row>
    <row r="6839" spans="1:16" x14ac:dyDescent="0.25">
      <c r="A6839" s="189"/>
      <c r="B6839" s="189"/>
      <c r="C6839" s="189"/>
      <c r="D6839" s="189"/>
      <c r="E6839" s="189"/>
      <c r="F6839" s="211"/>
      <c r="G6839" s="211"/>
      <c r="H6839" s="211"/>
      <c r="I6839" s="211"/>
      <c r="J6839" s="211"/>
      <c r="K6839" s="211"/>
      <c r="L6839" s="211"/>
      <c r="M6839" s="211"/>
      <c r="N6839" s="211"/>
      <c r="O6839" s="211"/>
      <c r="P6839" s="211"/>
    </row>
    <row r="6840" spans="1:16" x14ac:dyDescent="0.25">
      <c r="A6840" s="189"/>
      <c r="B6840" s="189"/>
      <c r="C6840" s="189"/>
      <c r="D6840" s="189"/>
      <c r="E6840" s="189"/>
      <c r="F6840" s="211"/>
      <c r="G6840" s="211"/>
      <c r="H6840" s="211"/>
      <c r="I6840" s="211"/>
      <c r="J6840" s="211"/>
      <c r="K6840" s="211"/>
      <c r="L6840" s="211"/>
      <c r="M6840" s="211"/>
      <c r="N6840" s="211"/>
      <c r="O6840" s="211"/>
      <c r="P6840" s="211"/>
    </row>
    <row r="6841" spans="1:16" x14ac:dyDescent="0.25">
      <c r="A6841" s="189"/>
      <c r="B6841" s="189"/>
      <c r="C6841" s="189"/>
      <c r="D6841" s="189"/>
      <c r="E6841" s="189"/>
      <c r="F6841" s="211"/>
      <c r="G6841" s="211"/>
      <c r="H6841" s="211"/>
      <c r="I6841" s="211"/>
      <c r="J6841" s="211"/>
      <c r="K6841" s="211"/>
      <c r="L6841" s="211"/>
      <c r="M6841" s="211"/>
      <c r="N6841" s="211"/>
      <c r="O6841" s="211"/>
      <c r="P6841" s="211"/>
    </row>
    <row r="6842" spans="1:16" x14ac:dyDescent="0.25">
      <c r="A6842" s="189"/>
      <c r="B6842" s="189"/>
      <c r="C6842" s="189"/>
      <c r="D6842" s="189"/>
      <c r="E6842" s="189"/>
      <c r="F6842" s="211"/>
      <c r="G6842" s="211"/>
      <c r="H6842" s="211"/>
      <c r="I6842" s="211"/>
      <c r="J6842" s="211"/>
      <c r="K6842" s="211"/>
      <c r="L6842" s="211"/>
      <c r="M6842" s="211"/>
      <c r="N6842" s="211"/>
      <c r="O6842" s="211"/>
      <c r="P6842" s="211"/>
    </row>
    <row r="6843" spans="1:16" x14ac:dyDescent="0.25">
      <c r="A6843" s="189"/>
      <c r="B6843" s="189"/>
      <c r="C6843" s="189"/>
      <c r="D6843" s="189"/>
      <c r="E6843" s="189"/>
      <c r="F6843" s="211"/>
      <c r="G6843" s="211"/>
      <c r="H6843" s="211"/>
      <c r="I6843" s="211"/>
      <c r="J6843" s="211"/>
      <c r="K6843" s="211"/>
      <c r="L6843" s="211"/>
      <c r="M6843" s="211"/>
      <c r="N6843" s="211"/>
      <c r="O6843" s="211"/>
      <c r="P6843" s="211"/>
    </row>
    <row r="6844" spans="1:16" x14ac:dyDescent="0.25">
      <c r="A6844" s="189"/>
      <c r="B6844" s="189"/>
      <c r="C6844" s="189"/>
      <c r="D6844" s="189"/>
      <c r="E6844" s="189"/>
      <c r="F6844" s="211"/>
      <c r="G6844" s="211"/>
      <c r="H6844" s="211"/>
      <c r="I6844" s="211"/>
      <c r="J6844" s="211"/>
      <c r="K6844" s="211"/>
      <c r="L6844" s="211"/>
      <c r="M6844" s="211"/>
      <c r="N6844" s="211"/>
      <c r="O6844" s="211"/>
      <c r="P6844" s="211"/>
    </row>
    <row r="6845" spans="1:16" x14ac:dyDescent="0.25">
      <c r="A6845" s="189"/>
      <c r="B6845" s="189"/>
      <c r="C6845" s="189"/>
      <c r="D6845" s="189"/>
      <c r="E6845" s="189"/>
      <c r="F6845" s="211"/>
      <c r="G6845" s="211"/>
      <c r="H6845" s="211"/>
      <c r="I6845" s="211"/>
      <c r="J6845" s="211"/>
      <c r="K6845" s="211"/>
      <c r="L6845" s="211"/>
      <c r="M6845" s="211"/>
      <c r="N6845" s="211"/>
      <c r="O6845" s="211"/>
      <c r="P6845" s="211"/>
    </row>
    <row r="6846" spans="1:16" x14ac:dyDescent="0.25">
      <c r="A6846" s="189"/>
      <c r="B6846" s="189"/>
      <c r="C6846" s="189"/>
      <c r="D6846" s="189"/>
      <c r="E6846" s="189"/>
      <c r="F6846" s="211"/>
      <c r="G6846" s="211"/>
      <c r="H6846" s="211"/>
      <c r="I6846" s="211"/>
      <c r="J6846" s="211"/>
      <c r="K6846" s="211"/>
      <c r="L6846" s="211"/>
      <c r="M6846" s="211"/>
      <c r="N6846" s="211"/>
      <c r="O6846" s="211"/>
      <c r="P6846" s="211"/>
    </row>
    <row r="6847" spans="1:16" x14ac:dyDescent="0.25">
      <c r="A6847" s="189"/>
      <c r="B6847" s="189"/>
      <c r="C6847" s="189"/>
      <c r="D6847" s="189"/>
      <c r="E6847" s="189"/>
      <c r="F6847" s="211"/>
      <c r="G6847" s="211"/>
      <c r="H6847" s="211"/>
      <c r="I6847" s="211"/>
      <c r="J6847" s="211"/>
      <c r="K6847" s="211"/>
      <c r="L6847" s="211"/>
      <c r="M6847" s="211"/>
      <c r="N6847" s="211"/>
      <c r="O6847" s="211"/>
      <c r="P6847" s="211"/>
    </row>
    <row r="6848" spans="1:16" x14ac:dyDescent="0.25">
      <c r="A6848" s="189"/>
      <c r="B6848" s="189"/>
      <c r="C6848" s="189"/>
      <c r="D6848" s="189"/>
      <c r="E6848" s="189"/>
      <c r="F6848" s="211"/>
      <c r="G6848" s="211"/>
      <c r="H6848" s="211"/>
      <c r="I6848" s="211"/>
      <c r="J6848" s="211"/>
      <c r="K6848" s="211"/>
      <c r="L6848" s="211"/>
      <c r="M6848" s="211"/>
      <c r="N6848" s="211"/>
      <c r="O6848" s="211"/>
      <c r="P6848" s="211"/>
    </row>
    <row r="6849" spans="1:16" x14ac:dyDescent="0.25">
      <c r="A6849" s="189"/>
      <c r="B6849" s="189"/>
      <c r="C6849" s="189"/>
      <c r="D6849" s="189"/>
      <c r="E6849" s="189"/>
      <c r="F6849" s="211"/>
      <c r="G6849" s="211"/>
      <c r="H6849" s="211"/>
      <c r="I6849" s="211"/>
      <c r="J6849" s="211"/>
      <c r="K6849" s="211"/>
      <c r="L6849" s="211"/>
      <c r="M6849" s="211"/>
      <c r="N6849" s="211"/>
      <c r="O6849" s="211"/>
      <c r="P6849" s="211"/>
    </row>
    <row r="6850" spans="1:16" x14ac:dyDescent="0.25">
      <c r="A6850" s="189"/>
      <c r="B6850" s="189"/>
      <c r="C6850" s="189"/>
      <c r="D6850" s="189"/>
      <c r="E6850" s="189"/>
      <c r="F6850" s="211"/>
      <c r="G6850" s="211"/>
      <c r="H6850" s="211"/>
      <c r="I6850" s="211"/>
      <c r="J6850" s="211"/>
      <c r="K6850" s="211"/>
      <c r="L6850" s="211"/>
      <c r="M6850" s="211"/>
      <c r="N6850" s="211"/>
      <c r="O6850" s="211"/>
      <c r="P6850" s="211"/>
    </row>
    <row r="6851" spans="1:16" x14ac:dyDescent="0.25">
      <c r="A6851" s="189"/>
      <c r="B6851" s="189"/>
      <c r="C6851" s="189"/>
      <c r="D6851" s="189"/>
      <c r="E6851" s="189"/>
      <c r="F6851" s="211"/>
      <c r="G6851" s="211"/>
      <c r="H6851" s="211"/>
      <c r="I6851" s="211"/>
      <c r="J6851" s="211"/>
      <c r="K6851" s="211"/>
      <c r="L6851" s="211"/>
      <c r="M6851" s="211"/>
      <c r="N6851" s="211"/>
      <c r="O6851" s="211"/>
      <c r="P6851" s="211"/>
    </row>
    <row r="6852" spans="1:16" x14ac:dyDescent="0.25">
      <c r="A6852" s="189"/>
      <c r="B6852" s="189"/>
      <c r="C6852" s="189"/>
      <c r="D6852" s="189"/>
      <c r="E6852" s="189"/>
      <c r="F6852" s="211"/>
      <c r="G6852" s="211"/>
      <c r="H6852" s="211"/>
      <c r="I6852" s="211"/>
      <c r="J6852" s="211"/>
      <c r="K6852" s="211"/>
      <c r="L6852" s="211"/>
      <c r="M6852" s="211"/>
      <c r="N6852" s="211"/>
      <c r="O6852" s="211"/>
      <c r="P6852" s="211"/>
    </row>
    <row r="6853" spans="1:16" x14ac:dyDescent="0.25">
      <c r="A6853" s="189"/>
      <c r="B6853" s="189"/>
      <c r="C6853" s="189"/>
      <c r="D6853" s="189"/>
      <c r="E6853" s="189"/>
      <c r="F6853" s="211"/>
      <c r="G6853" s="211"/>
      <c r="H6853" s="211"/>
      <c r="I6853" s="211"/>
      <c r="J6853" s="211"/>
      <c r="K6853" s="211"/>
      <c r="L6853" s="211"/>
      <c r="M6853" s="211"/>
      <c r="N6853" s="211"/>
      <c r="O6853" s="211"/>
      <c r="P6853" s="211"/>
    </row>
    <row r="6854" spans="1:16" x14ac:dyDescent="0.25">
      <c r="A6854" s="189"/>
      <c r="B6854" s="189"/>
      <c r="C6854" s="189"/>
      <c r="D6854" s="189"/>
      <c r="E6854" s="189"/>
      <c r="F6854" s="211"/>
      <c r="G6854" s="211"/>
      <c r="H6854" s="211"/>
      <c r="I6854" s="211"/>
      <c r="J6854" s="211"/>
      <c r="K6854" s="211"/>
      <c r="L6854" s="211"/>
      <c r="M6854" s="211"/>
      <c r="N6854" s="211"/>
      <c r="O6854" s="211"/>
      <c r="P6854" s="211"/>
    </row>
    <row r="6855" spans="1:16" x14ac:dyDescent="0.25">
      <c r="A6855" s="189"/>
      <c r="B6855" s="189"/>
      <c r="C6855" s="189"/>
      <c r="D6855" s="189"/>
      <c r="E6855" s="189"/>
      <c r="F6855" s="211"/>
      <c r="G6855" s="211"/>
      <c r="H6855" s="211"/>
      <c r="I6855" s="211"/>
      <c r="J6855" s="211"/>
      <c r="K6855" s="211"/>
      <c r="L6855" s="211"/>
      <c r="M6855" s="211"/>
      <c r="N6855" s="211"/>
      <c r="O6855" s="211"/>
      <c r="P6855" s="211"/>
    </row>
    <row r="6856" spans="1:16" x14ac:dyDescent="0.25">
      <c r="A6856" s="189"/>
      <c r="B6856" s="189"/>
      <c r="C6856" s="189"/>
      <c r="D6856" s="189"/>
      <c r="E6856" s="189"/>
      <c r="F6856" s="211"/>
      <c r="G6856" s="211"/>
      <c r="H6856" s="211"/>
      <c r="I6856" s="211"/>
      <c r="J6856" s="211"/>
      <c r="K6856" s="211"/>
      <c r="L6856" s="211"/>
      <c r="M6856" s="211"/>
      <c r="N6856" s="211"/>
      <c r="O6856" s="211"/>
      <c r="P6856" s="211"/>
    </row>
    <row r="6857" spans="1:16" x14ac:dyDescent="0.25">
      <c r="A6857" s="189"/>
      <c r="B6857" s="189"/>
      <c r="C6857" s="189"/>
      <c r="D6857" s="189"/>
      <c r="E6857" s="189"/>
      <c r="F6857" s="211"/>
      <c r="G6857" s="211"/>
      <c r="H6857" s="211"/>
      <c r="I6857" s="211"/>
      <c r="J6857" s="211"/>
      <c r="K6857" s="211"/>
      <c r="L6857" s="211"/>
      <c r="M6857" s="211"/>
      <c r="N6857" s="211"/>
      <c r="O6857" s="211"/>
      <c r="P6857" s="211"/>
    </row>
    <row r="6858" spans="1:16" x14ac:dyDescent="0.25">
      <c r="A6858" s="189"/>
      <c r="B6858" s="189"/>
      <c r="C6858" s="189"/>
      <c r="D6858" s="189"/>
      <c r="E6858" s="189"/>
      <c r="F6858" s="211"/>
      <c r="G6858" s="211"/>
      <c r="H6858" s="211"/>
      <c r="I6858" s="211"/>
      <c r="J6858" s="211"/>
      <c r="K6858" s="211"/>
      <c r="L6858" s="211"/>
      <c r="M6858" s="211"/>
      <c r="N6858" s="211"/>
      <c r="O6858" s="211"/>
      <c r="P6858" s="211"/>
    </row>
    <row r="6859" spans="1:16" x14ac:dyDescent="0.25">
      <c r="A6859" s="189"/>
      <c r="B6859" s="189"/>
      <c r="C6859" s="189"/>
      <c r="D6859" s="189"/>
      <c r="E6859" s="189"/>
      <c r="F6859" s="211"/>
      <c r="G6859" s="211"/>
      <c r="H6859" s="211"/>
      <c r="I6859" s="211"/>
      <c r="J6859" s="211"/>
      <c r="K6859" s="211"/>
      <c r="L6859" s="211"/>
      <c r="M6859" s="211"/>
      <c r="N6859" s="211"/>
      <c r="O6859" s="211"/>
      <c r="P6859" s="211"/>
    </row>
    <row r="6860" spans="1:16" x14ac:dyDescent="0.25">
      <c r="A6860" s="189"/>
      <c r="B6860" s="189"/>
      <c r="C6860" s="189"/>
      <c r="D6860" s="189"/>
      <c r="E6860" s="189"/>
      <c r="F6860" s="211"/>
      <c r="G6860" s="211"/>
      <c r="H6860" s="211"/>
      <c r="I6860" s="211"/>
      <c r="J6860" s="211"/>
      <c r="K6860" s="211"/>
      <c r="L6860" s="211"/>
      <c r="M6860" s="211"/>
      <c r="N6860" s="211"/>
      <c r="O6860" s="211"/>
      <c r="P6860" s="211"/>
    </row>
    <row r="6861" spans="1:16" x14ac:dyDescent="0.25">
      <c r="A6861" s="189"/>
      <c r="B6861" s="189"/>
      <c r="C6861" s="189"/>
      <c r="D6861" s="189"/>
      <c r="E6861" s="189"/>
      <c r="F6861" s="211"/>
      <c r="G6861" s="211"/>
      <c r="H6861" s="211"/>
      <c r="I6861" s="211"/>
      <c r="J6861" s="211"/>
      <c r="K6861" s="211"/>
      <c r="L6861" s="211"/>
      <c r="M6861" s="211"/>
      <c r="N6861" s="211"/>
      <c r="O6861" s="211"/>
      <c r="P6861" s="211"/>
    </row>
    <row r="6862" spans="1:16" x14ac:dyDescent="0.25">
      <c r="A6862" s="189"/>
      <c r="B6862" s="189"/>
      <c r="C6862" s="189"/>
      <c r="D6862" s="189"/>
      <c r="E6862" s="189"/>
      <c r="F6862" s="211"/>
      <c r="G6862" s="211"/>
      <c r="H6862" s="211"/>
      <c r="I6862" s="211"/>
      <c r="J6862" s="211"/>
      <c r="K6862" s="211"/>
      <c r="L6862" s="211"/>
      <c r="M6862" s="211"/>
      <c r="N6862" s="211"/>
      <c r="O6862" s="211"/>
      <c r="P6862" s="211"/>
    </row>
    <row r="6863" spans="1:16" x14ac:dyDescent="0.25">
      <c r="A6863" s="189"/>
      <c r="B6863" s="189"/>
      <c r="C6863" s="189"/>
      <c r="D6863" s="189"/>
      <c r="E6863" s="189"/>
      <c r="F6863" s="211"/>
      <c r="G6863" s="211"/>
      <c r="H6863" s="211"/>
      <c r="I6863" s="211"/>
      <c r="J6863" s="211"/>
      <c r="K6863" s="211"/>
      <c r="L6863" s="211"/>
      <c r="M6863" s="211"/>
      <c r="N6863" s="211"/>
      <c r="O6863" s="211"/>
      <c r="P6863" s="211"/>
    </row>
    <row r="6864" spans="1:16" x14ac:dyDescent="0.25">
      <c r="A6864" s="189"/>
      <c r="B6864" s="189"/>
      <c r="C6864" s="189"/>
      <c r="D6864" s="189"/>
      <c r="E6864" s="189"/>
      <c r="F6864" s="211"/>
      <c r="G6864" s="211"/>
      <c r="H6864" s="211"/>
      <c r="I6864" s="211"/>
      <c r="J6864" s="211"/>
      <c r="K6864" s="211"/>
      <c r="L6864" s="211"/>
      <c r="M6864" s="211"/>
      <c r="N6864" s="211"/>
      <c r="O6864" s="211"/>
      <c r="P6864" s="211"/>
    </row>
    <row r="6865" spans="1:16" x14ac:dyDescent="0.25">
      <c r="A6865" s="189"/>
      <c r="B6865" s="189"/>
      <c r="C6865" s="189"/>
      <c r="D6865" s="189"/>
      <c r="E6865" s="189"/>
      <c r="F6865" s="211"/>
      <c r="G6865" s="211"/>
      <c r="H6865" s="211"/>
      <c r="I6865" s="211"/>
      <c r="J6865" s="211"/>
      <c r="K6865" s="211"/>
      <c r="L6865" s="211"/>
      <c r="M6865" s="211"/>
      <c r="N6865" s="211"/>
      <c r="O6865" s="211"/>
      <c r="P6865" s="211"/>
    </row>
    <row r="6866" spans="1:16" x14ac:dyDescent="0.25">
      <c r="A6866" s="189"/>
      <c r="B6866" s="189"/>
      <c r="C6866" s="189"/>
      <c r="D6866" s="189"/>
      <c r="E6866" s="189"/>
      <c r="F6866" s="211"/>
      <c r="G6866" s="211"/>
      <c r="H6866" s="211"/>
      <c r="I6866" s="211"/>
      <c r="J6866" s="211"/>
      <c r="K6866" s="211"/>
      <c r="L6866" s="211"/>
      <c r="M6866" s="211"/>
      <c r="N6866" s="211"/>
      <c r="O6866" s="211"/>
      <c r="P6866" s="211"/>
    </row>
    <row r="6867" spans="1:16" x14ac:dyDescent="0.25">
      <c r="A6867" s="189"/>
      <c r="B6867" s="189"/>
      <c r="C6867" s="189"/>
      <c r="D6867" s="189"/>
      <c r="E6867" s="189"/>
      <c r="F6867" s="211"/>
      <c r="G6867" s="211"/>
      <c r="H6867" s="211"/>
      <c r="I6867" s="211"/>
      <c r="J6867" s="211"/>
      <c r="K6867" s="211"/>
      <c r="L6867" s="211"/>
      <c r="M6867" s="211"/>
      <c r="N6867" s="211"/>
      <c r="O6867" s="211"/>
      <c r="P6867" s="211"/>
    </row>
    <row r="6868" spans="1:16" x14ac:dyDescent="0.25">
      <c r="A6868" s="189"/>
      <c r="B6868" s="189"/>
      <c r="C6868" s="189"/>
      <c r="D6868" s="189"/>
      <c r="E6868" s="189"/>
      <c r="F6868" s="211"/>
      <c r="G6868" s="211"/>
      <c r="H6868" s="211"/>
      <c r="I6868" s="211"/>
      <c r="J6868" s="211"/>
      <c r="K6868" s="211"/>
      <c r="L6868" s="211"/>
      <c r="M6868" s="211"/>
      <c r="N6868" s="211"/>
      <c r="O6868" s="211"/>
      <c r="P6868" s="211"/>
    </row>
    <row r="6869" spans="1:16" x14ac:dyDescent="0.25">
      <c r="A6869" s="189"/>
      <c r="B6869" s="189"/>
      <c r="C6869" s="189"/>
      <c r="D6869" s="189"/>
      <c r="E6869" s="189"/>
      <c r="F6869" s="211"/>
      <c r="G6869" s="211"/>
      <c r="H6869" s="211"/>
      <c r="I6869" s="211"/>
      <c r="J6869" s="211"/>
      <c r="K6869" s="211"/>
      <c r="L6869" s="211"/>
      <c r="M6869" s="211"/>
      <c r="N6869" s="211"/>
      <c r="O6869" s="211"/>
      <c r="P6869" s="211"/>
    </row>
    <row r="6870" spans="1:16" x14ac:dyDescent="0.25">
      <c r="A6870" s="189"/>
      <c r="B6870" s="189"/>
      <c r="C6870" s="189"/>
      <c r="D6870" s="189"/>
      <c r="E6870" s="189"/>
      <c r="F6870" s="211"/>
      <c r="G6870" s="211"/>
      <c r="H6870" s="211"/>
      <c r="I6870" s="211"/>
      <c r="J6870" s="211"/>
      <c r="K6870" s="211"/>
      <c r="L6870" s="211"/>
      <c r="M6870" s="211"/>
      <c r="N6870" s="211"/>
      <c r="O6870" s="211"/>
      <c r="P6870" s="211"/>
    </row>
    <row r="6871" spans="1:16" x14ac:dyDescent="0.25">
      <c r="A6871" s="189"/>
      <c r="B6871" s="189"/>
      <c r="C6871" s="189"/>
      <c r="D6871" s="189"/>
      <c r="E6871" s="189"/>
      <c r="F6871" s="211"/>
      <c r="G6871" s="211"/>
      <c r="H6871" s="211"/>
      <c r="I6871" s="211"/>
      <c r="J6871" s="211"/>
      <c r="K6871" s="211"/>
      <c r="L6871" s="211"/>
      <c r="M6871" s="211"/>
      <c r="N6871" s="211"/>
      <c r="O6871" s="211"/>
      <c r="P6871" s="211"/>
    </row>
    <row r="6872" spans="1:16" x14ac:dyDescent="0.25">
      <c r="A6872" s="189"/>
      <c r="B6872" s="189"/>
      <c r="C6872" s="189"/>
      <c r="D6872" s="189"/>
      <c r="E6872" s="189"/>
      <c r="F6872" s="211"/>
      <c r="G6872" s="211"/>
      <c r="H6872" s="211"/>
      <c r="I6872" s="211"/>
      <c r="J6872" s="211"/>
      <c r="K6872" s="211"/>
      <c r="L6872" s="211"/>
      <c r="M6872" s="211"/>
      <c r="N6872" s="211"/>
      <c r="O6872" s="211"/>
      <c r="P6872" s="211"/>
    </row>
    <row r="6873" spans="1:16" x14ac:dyDescent="0.25">
      <c r="A6873" s="189"/>
      <c r="B6873" s="189"/>
      <c r="C6873" s="189"/>
      <c r="D6873" s="189"/>
      <c r="E6873" s="189"/>
      <c r="F6873" s="211"/>
      <c r="G6873" s="211"/>
      <c r="H6873" s="211"/>
      <c r="I6873" s="211"/>
      <c r="J6873" s="211"/>
      <c r="K6873" s="211"/>
      <c r="L6873" s="211"/>
      <c r="M6873" s="211"/>
      <c r="N6873" s="211"/>
      <c r="O6873" s="211"/>
      <c r="P6873" s="211"/>
    </row>
    <row r="6874" spans="1:16" x14ac:dyDescent="0.25">
      <c r="A6874" s="189"/>
      <c r="B6874" s="189"/>
      <c r="C6874" s="189"/>
      <c r="D6874" s="189"/>
      <c r="E6874" s="189"/>
      <c r="F6874" s="211"/>
      <c r="G6874" s="211"/>
      <c r="H6874" s="211"/>
      <c r="I6874" s="211"/>
      <c r="J6874" s="211"/>
      <c r="K6874" s="211"/>
      <c r="L6874" s="211"/>
      <c r="M6874" s="211"/>
      <c r="N6874" s="211"/>
      <c r="O6874" s="211"/>
      <c r="P6874" s="211"/>
    </row>
    <row r="6875" spans="1:16" x14ac:dyDescent="0.25">
      <c r="A6875" s="189"/>
      <c r="B6875" s="189"/>
      <c r="C6875" s="189"/>
      <c r="D6875" s="189"/>
      <c r="E6875" s="189"/>
      <c r="F6875" s="211"/>
      <c r="G6875" s="211"/>
      <c r="H6875" s="211"/>
      <c r="I6875" s="211"/>
      <c r="J6875" s="211"/>
      <c r="K6875" s="211"/>
      <c r="L6875" s="211"/>
      <c r="M6875" s="211"/>
      <c r="N6875" s="211"/>
      <c r="O6875" s="211"/>
      <c r="P6875" s="211"/>
    </row>
    <row r="6876" spans="1:16" x14ac:dyDescent="0.25">
      <c r="A6876" s="189"/>
      <c r="B6876" s="189"/>
      <c r="C6876" s="189"/>
      <c r="D6876" s="189"/>
      <c r="E6876" s="189"/>
      <c r="F6876" s="211"/>
      <c r="G6876" s="211"/>
      <c r="H6876" s="211"/>
      <c r="I6876" s="211"/>
      <c r="J6876" s="211"/>
      <c r="K6876" s="211"/>
      <c r="L6876" s="211"/>
      <c r="M6876" s="211"/>
      <c r="N6876" s="211"/>
      <c r="O6876" s="211"/>
      <c r="P6876" s="211"/>
    </row>
    <row r="6877" spans="1:16" x14ac:dyDescent="0.25">
      <c r="A6877" s="189"/>
      <c r="B6877" s="189"/>
      <c r="C6877" s="189"/>
      <c r="D6877" s="189"/>
      <c r="E6877" s="189"/>
      <c r="F6877" s="211"/>
      <c r="G6877" s="211"/>
      <c r="H6877" s="211"/>
      <c r="I6877" s="211"/>
      <c r="J6877" s="211"/>
      <c r="K6877" s="211"/>
      <c r="L6877" s="211"/>
      <c r="M6877" s="211"/>
      <c r="N6877" s="211"/>
      <c r="O6877" s="211"/>
      <c r="P6877" s="211"/>
    </row>
    <row r="6878" spans="1:16" x14ac:dyDescent="0.25">
      <c r="A6878" s="189"/>
      <c r="B6878" s="189"/>
      <c r="C6878" s="189"/>
      <c r="D6878" s="189"/>
      <c r="E6878" s="189"/>
      <c r="F6878" s="211"/>
      <c r="G6878" s="211"/>
      <c r="H6878" s="211"/>
      <c r="I6878" s="211"/>
      <c r="J6878" s="211"/>
      <c r="K6878" s="211"/>
      <c r="L6878" s="211"/>
      <c r="M6878" s="211"/>
      <c r="N6878" s="211"/>
      <c r="O6878" s="211"/>
      <c r="P6878" s="211"/>
    </row>
    <row r="6879" spans="1:16" x14ac:dyDescent="0.25">
      <c r="A6879" s="189"/>
      <c r="B6879" s="189"/>
      <c r="C6879" s="189"/>
      <c r="D6879" s="189"/>
      <c r="E6879" s="189"/>
      <c r="F6879" s="211"/>
      <c r="G6879" s="211"/>
      <c r="H6879" s="211"/>
      <c r="I6879" s="211"/>
      <c r="J6879" s="211"/>
      <c r="K6879" s="211"/>
      <c r="L6879" s="211"/>
      <c r="M6879" s="211"/>
      <c r="N6879" s="211"/>
      <c r="O6879" s="211"/>
      <c r="P6879" s="211"/>
    </row>
    <row r="6880" spans="1:16" x14ac:dyDescent="0.25">
      <c r="A6880" s="189"/>
      <c r="B6880" s="189"/>
      <c r="C6880" s="189"/>
      <c r="D6880" s="189"/>
      <c r="E6880" s="189"/>
      <c r="F6880" s="211"/>
      <c r="G6880" s="211"/>
      <c r="H6880" s="211"/>
      <c r="I6880" s="211"/>
      <c r="J6880" s="211"/>
      <c r="K6880" s="211"/>
      <c r="L6880" s="211"/>
      <c r="M6880" s="211"/>
      <c r="N6880" s="211"/>
      <c r="O6880" s="211"/>
      <c r="P6880" s="211"/>
    </row>
    <row r="6881" spans="1:16" x14ac:dyDescent="0.25">
      <c r="A6881" s="189"/>
      <c r="B6881" s="189"/>
      <c r="C6881" s="189"/>
      <c r="D6881" s="189"/>
      <c r="E6881" s="189"/>
      <c r="F6881" s="211"/>
      <c r="G6881" s="211"/>
      <c r="H6881" s="211"/>
      <c r="I6881" s="211"/>
      <c r="J6881" s="211"/>
      <c r="K6881" s="211"/>
      <c r="L6881" s="211"/>
      <c r="M6881" s="211"/>
      <c r="N6881" s="211"/>
      <c r="O6881" s="211"/>
      <c r="P6881" s="211"/>
    </row>
    <row r="6882" spans="1:16" x14ac:dyDescent="0.25">
      <c r="A6882" s="189"/>
      <c r="B6882" s="189"/>
      <c r="C6882" s="189"/>
      <c r="D6882" s="189"/>
      <c r="E6882" s="189"/>
      <c r="F6882" s="211"/>
      <c r="G6882" s="211"/>
      <c r="H6882" s="211"/>
      <c r="I6882" s="211"/>
      <c r="J6882" s="211"/>
      <c r="K6882" s="211"/>
      <c r="L6882" s="211"/>
      <c r="M6882" s="211"/>
      <c r="N6882" s="211"/>
      <c r="O6882" s="211"/>
      <c r="P6882" s="211"/>
    </row>
    <row r="6883" spans="1:16" x14ac:dyDescent="0.25">
      <c r="A6883" s="189"/>
      <c r="B6883" s="189"/>
      <c r="C6883" s="189"/>
      <c r="D6883" s="189"/>
      <c r="E6883" s="189"/>
      <c r="F6883" s="211"/>
      <c r="G6883" s="211"/>
      <c r="H6883" s="211"/>
      <c r="I6883" s="211"/>
      <c r="J6883" s="211"/>
      <c r="K6883" s="211"/>
      <c r="L6883" s="211"/>
      <c r="M6883" s="211"/>
      <c r="N6883" s="211"/>
      <c r="O6883" s="211"/>
      <c r="P6883" s="211"/>
    </row>
    <row r="6884" spans="1:16" x14ac:dyDescent="0.25">
      <c r="A6884" s="189"/>
      <c r="B6884" s="189"/>
      <c r="C6884" s="189"/>
      <c r="D6884" s="189"/>
      <c r="E6884" s="189"/>
      <c r="F6884" s="211"/>
      <c r="G6884" s="211"/>
      <c r="H6884" s="211"/>
      <c r="I6884" s="211"/>
      <c r="J6884" s="211"/>
      <c r="K6884" s="211"/>
      <c r="L6884" s="211"/>
      <c r="M6884" s="211"/>
      <c r="N6884" s="211"/>
      <c r="O6884" s="211"/>
      <c r="P6884" s="211"/>
    </row>
    <row r="6885" spans="1:16" x14ac:dyDescent="0.25">
      <c r="A6885" s="189"/>
      <c r="B6885" s="189"/>
      <c r="C6885" s="189"/>
      <c r="D6885" s="189"/>
      <c r="E6885" s="189"/>
      <c r="F6885" s="211"/>
      <c r="G6885" s="211"/>
      <c r="H6885" s="211"/>
      <c r="I6885" s="211"/>
      <c r="J6885" s="211"/>
      <c r="K6885" s="211"/>
      <c r="L6885" s="211"/>
      <c r="M6885" s="211"/>
      <c r="N6885" s="211"/>
      <c r="O6885" s="211"/>
      <c r="P6885" s="211"/>
    </row>
    <row r="6886" spans="1:16" x14ac:dyDescent="0.25">
      <c r="A6886" s="189"/>
      <c r="B6886" s="189"/>
      <c r="C6886" s="189"/>
      <c r="D6886" s="189"/>
      <c r="E6886" s="189"/>
      <c r="F6886" s="211"/>
      <c r="G6886" s="211"/>
      <c r="H6886" s="211"/>
      <c r="I6886" s="211"/>
      <c r="J6886" s="211"/>
      <c r="K6886" s="211"/>
      <c r="L6886" s="211"/>
      <c r="M6886" s="211"/>
      <c r="N6886" s="211"/>
      <c r="O6886" s="211"/>
      <c r="P6886" s="211"/>
    </row>
    <row r="6887" spans="1:16" x14ac:dyDescent="0.25">
      <c r="A6887" s="189"/>
      <c r="B6887" s="189"/>
      <c r="C6887" s="189"/>
      <c r="D6887" s="189"/>
      <c r="E6887" s="189"/>
      <c r="F6887" s="211"/>
      <c r="G6887" s="211"/>
      <c r="H6887" s="211"/>
      <c r="I6887" s="211"/>
      <c r="J6887" s="211"/>
      <c r="K6887" s="211"/>
      <c r="L6887" s="211"/>
      <c r="M6887" s="211"/>
      <c r="N6887" s="211"/>
      <c r="O6887" s="211"/>
      <c r="P6887" s="211"/>
    </row>
    <row r="6888" spans="1:16" x14ac:dyDescent="0.25">
      <c r="A6888" s="189"/>
      <c r="B6888" s="189"/>
      <c r="C6888" s="189"/>
      <c r="D6888" s="189"/>
      <c r="E6888" s="189"/>
      <c r="F6888" s="211"/>
      <c r="G6888" s="211"/>
      <c r="H6888" s="211"/>
      <c r="I6888" s="211"/>
      <c r="J6888" s="211"/>
      <c r="K6888" s="211"/>
      <c r="L6888" s="211"/>
      <c r="M6888" s="211"/>
      <c r="N6888" s="211"/>
      <c r="O6888" s="211"/>
      <c r="P6888" s="211"/>
    </row>
    <row r="6889" spans="1:16" x14ac:dyDescent="0.25">
      <c r="A6889" s="189"/>
      <c r="B6889" s="189"/>
      <c r="C6889" s="189"/>
      <c r="D6889" s="189"/>
      <c r="E6889" s="189"/>
      <c r="F6889" s="211"/>
      <c r="G6889" s="211"/>
      <c r="H6889" s="211"/>
      <c r="I6889" s="211"/>
      <c r="J6889" s="211"/>
      <c r="K6889" s="211"/>
      <c r="L6889" s="211"/>
      <c r="M6889" s="211"/>
      <c r="N6889" s="211"/>
      <c r="O6889" s="211"/>
      <c r="P6889" s="211"/>
    </row>
    <row r="6890" spans="1:16" x14ac:dyDescent="0.25">
      <c r="A6890" s="189"/>
      <c r="B6890" s="189"/>
      <c r="C6890" s="189"/>
      <c r="D6890" s="189"/>
      <c r="E6890" s="189"/>
      <c r="F6890" s="211"/>
      <c r="G6890" s="211"/>
      <c r="H6890" s="211"/>
      <c r="I6890" s="211"/>
      <c r="J6890" s="211"/>
      <c r="K6890" s="211"/>
      <c r="L6890" s="211"/>
      <c r="M6890" s="211"/>
      <c r="N6890" s="211"/>
      <c r="O6890" s="211"/>
      <c r="P6890" s="211"/>
    </row>
    <row r="6891" spans="1:16" x14ac:dyDescent="0.25">
      <c r="A6891" s="189"/>
      <c r="B6891" s="189"/>
      <c r="C6891" s="189"/>
      <c r="D6891" s="189"/>
      <c r="E6891" s="189"/>
      <c r="F6891" s="211"/>
      <c r="G6891" s="211"/>
      <c r="H6891" s="211"/>
      <c r="I6891" s="211"/>
      <c r="J6891" s="211"/>
      <c r="K6891" s="211"/>
      <c r="L6891" s="211"/>
      <c r="M6891" s="211"/>
      <c r="N6891" s="211"/>
      <c r="O6891" s="211"/>
      <c r="P6891" s="211"/>
    </row>
    <row r="6892" spans="1:16" x14ac:dyDescent="0.25">
      <c r="A6892" s="189"/>
      <c r="B6892" s="189"/>
      <c r="C6892" s="189"/>
      <c r="D6892" s="189"/>
      <c r="E6892" s="189"/>
      <c r="F6892" s="211"/>
      <c r="G6892" s="211"/>
      <c r="H6892" s="211"/>
      <c r="I6892" s="211"/>
      <c r="J6892" s="211"/>
      <c r="K6892" s="211"/>
      <c r="L6892" s="211"/>
      <c r="M6892" s="211"/>
      <c r="N6892" s="211"/>
      <c r="O6892" s="211"/>
      <c r="P6892" s="211"/>
    </row>
    <row r="6893" spans="1:16" x14ac:dyDescent="0.25">
      <c r="A6893" s="189"/>
      <c r="B6893" s="189"/>
      <c r="C6893" s="189"/>
      <c r="D6893" s="189"/>
      <c r="E6893" s="189"/>
      <c r="F6893" s="211"/>
      <c r="G6893" s="211"/>
      <c r="H6893" s="211"/>
      <c r="I6893" s="211"/>
      <c r="J6893" s="211"/>
      <c r="K6893" s="211"/>
      <c r="L6893" s="211"/>
      <c r="M6893" s="211"/>
      <c r="N6893" s="211"/>
      <c r="O6893" s="211"/>
      <c r="P6893" s="211"/>
    </row>
    <row r="6894" spans="1:16" x14ac:dyDescent="0.25">
      <c r="A6894" s="189"/>
      <c r="B6894" s="189"/>
      <c r="C6894" s="189"/>
      <c r="D6894" s="189"/>
      <c r="E6894" s="189"/>
      <c r="F6894" s="211"/>
      <c r="G6894" s="211"/>
      <c r="H6894" s="211"/>
      <c r="I6894" s="211"/>
      <c r="J6894" s="211"/>
      <c r="K6894" s="211"/>
      <c r="L6894" s="211"/>
      <c r="M6894" s="211"/>
      <c r="N6894" s="211"/>
      <c r="O6894" s="211"/>
      <c r="P6894" s="211"/>
    </row>
    <row r="6895" spans="1:16" x14ac:dyDescent="0.25">
      <c r="A6895" s="189"/>
      <c r="B6895" s="189"/>
      <c r="C6895" s="189"/>
      <c r="D6895" s="189"/>
      <c r="E6895" s="189"/>
      <c r="F6895" s="211"/>
      <c r="G6895" s="211"/>
      <c r="H6895" s="211"/>
      <c r="I6895" s="211"/>
      <c r="J6895" s="211"/>
      <c r="K6895" s="211"/>
      <c r="L6895" s="211"/>
      <c r="M6895" s="211"/>
      <c r="N6895" s="211"/>
      <c r="O6895" s="211"/>
      <c r="P6895" s="211"/>
    </row>
    <row r="6896" spans="1:16" x14ac:dyDescent="0.25">
      <c r="A6896" s="189"/>
      <c r="B6896" s="189"/>
      <c r="C6896" s="189"/>
      <c r="D6896" s="189"/>
      <c r="E6896" s="189"/>
      <c r="F6896" s="211"/>
      <c r="G6896" s="211"/>
      <c r="H6896" s="211"/>
      <c r="I6896" s="211"/>
      <c r="J6896" s="211"/>
      <c r="K6896" s="211"/>
      <c r="L6896" s="211"/>
      <c r="M6896" s="211"/>
      <c r="N6896" s="211"/>
      <c r="O6896" s="211"/>
      <c r="P6896" s="211"/>
    </row>
    <row r="6897" spans="1:16" x14ac:dyDescent="0.25">
      <c r="A6897" s="189"/>
      <c r="B6897" s="189"/>
      <c r="C6897" s="189"/>
      <c r="D6897" s="189"/>
      <c r="E6897" s="189"/>
      <c r="F6897" s="211"/>
      <c r="G6897" s="211"/>
      <c r="H6897" s="211"/>
      <c r="I6897" s="211"/>
      <c r="J6897" s="211"/>
      <c r="K6897" s="211"/>
      <c r="L6897" s="211"/>
      <c r="M6897" s="211"/>
      <c r="N6897" s="211"/>
      <c r="O6897" s="211"/>
      <c r="P6897" s="211"/>
    </row>
    <row r="6898" spans="1:16" x14ac:dyDescent="0.25">
      <c r="A6898" s="189"/>
      <c r="B6898" s="189"/>
      <c r="C6898" s="189"/>
      <c r="D6898" s="189"/>
      <c r="E6898" s="189"/>
      <c r="F6898" s="211"/>
      <c r="G6898" s="211"/>
      <c r="H6898" s="211"/>
      <c r="I6898" s="211"/>
      <c r="J6898" s="211"/>
      <c r="K6898" s="211"/>
      <c r="L6898" s="211"/>
      <c r="M6898" s="211"/>
      <c r="N6898" s="211"/>
      <c r="O6898" s="211"/>
      <c r="P6898" s="211"/>
    </row>
    <row r="6899" spans="1:16" x14ac:dyDescent="0.25">
      <c r="A6899" s="189"/>
      <c r="B6899" s="189"/>
      <c r="C6899" s="189"/>
      <c r="D6899" s="189"/>
      <c r="E6899" s="189"/>
      <c r="F6899" s="211"/>
      <c r="G6899" s="211"/>
      <c r="H6899" s="211"/>
      <c r="I6899" s="211"/>
      <c r="J6899" s="211"/>
      <c r="K6899" s="211"/>
      <c r="L6899" s="211"/>
      <c r="M6899" s="211"/>
      <c r="N6899" s="211"/>
      <c r="O6899" s="211"/>
      <c r="P6899" s="211"/>
    </row>
    <row r="6900" spans="1:16" x14ac:dyDescent="0.25">
      <c r="A6900" s="189"/>
      <c r="B6900" s="189"/>
      <c r="C6900" s="189"/>
      <c r="D6900" s="189"/>
      <c r="E6900" s="189"/>
      <c r="F6900" s="211"/>
      <c r="G6900" s="211"/>
      <c r="H6900" s="211"/>
      <c r="I6900" s="211"/>
      <c r="J6900" s="211"/>
      <c r="K6900" s="211"/>
      <c r="L6900" s="211"/>
      <c r="M6900" s="211"/>
      <c r="N6900" s="211"/>
      <c r="O6900" s="211"/>
      <c r="P6900" s="211"/>
    </row>
    <row r="6901" spans="1:16" x14ac:dyDescent="0.25">
      <c r="A6901" s="189"/>
      <c r="B6901" s="189"/>
      <c r="C6901" s="189"/>
      <c r="D6901" s="189"/>
      <c r="E6901" s="189"/>
      <c r="F6901" s="211"/>
      <c r="G6901" s="211"/>
      <c r="H6901" s="211"/>
      <c r="I6901" s="211"/>
      <c r="J6901" s="211"/>
      <c r="K6901" s="211"/>
      <c r="L6901" s="211"/>
      <c r="M6901" s="211"/>
      <c r="N6901" s="211"/>
      <c r="O6901" s="211"/>
      <c r="P6901" s="211"/>
    </row>
    <row r="6902" spans="1:16" x14ac:dyDescent="0.25">
      <c r="A6902" s="189"/>
      <c r="B6902" s="189"/>
      <c r="C6902" s="189"/>
      <c r="D6902" s="189"/>
      <c r="E6902" s="189"/>
      <c r="F6902" s="211"/>
      <c r="G6902" s="211"/>
      <c r="H6902" s="211"/>
      <c r="I6902" s="211"/>
      <c r="J6902" s="211"/>
      <c r="K6902" s="211"/>
      <c r="L6902" s="211"/>
      <c r="M6902" s="211"/>
      <c r="N6902" s="211"/>
      <c r="O6902" s="211"/>
      <c r="P6902" s="211"/>
    </row>
    <row r="6903" spans="1:16" x14ac:dyDescent="0.25">
      <c r="A6903" s="189"/>
      <c r="B6903" s="189"/>
      <c r="C6903" s="189"/>
      <c r="D6903" s="189"/>
      <c r="E6903" s="189"/>
      <c r="F6903" s="211"/>
      <c r="G6903" s="211"/>
      <c r="H6903" s="211"/>
      <c r="I6903" s="211"/>
      <c r="J6903" s="211"/>
      <c r="K6903" s="211"/>
      <c r="L6903" s="211"/>
      <c r="M6903" s="211"/>
      <c r="N6903" s="211"/>
      <c r="O6903" s="211"/>
      <c r="P6903" s="211"/>
    </row>
    <row r="6904" spans="1:16" x14ac:dyDescent="0.25">
      <c r="A6904" s="189"/>
      <c r="B6904" s="189"/>
      <c r="C6904" s="189"/>
      <c r="D6904" s="189"/>
      <c r="E6904" s="189"/>
      <c r="F6904" s="211"/>
      <c r="G6904" s="211"/>
      <c r="H6904" s="211"/>
      <c r="I6904" s="211"/>
      <c r="J6904" s="211"/>
      <c r="K6904" s="211"/>
      <c r="L6904" s="211"/>
      <c r="M6904" s="211"/>
      <c r="N6904" s="211"/>
      <c r="O6904" s="211"/>
      <c r="P6904" s="211"/>
    </row>
    <row r="6905" spans="1:16" x14ac:dyDescent="0.25">
      <c r="A6905" s="189"/>
      <c r="B6905" s="189"/>
      <c r="C6905" s="189"/>
      <c r="D6905" s="189"/>
      <c r="E6905" s="189"/>
      <c r="F6905" s="211"/>
      <c r="G6905" s="211"/>
      <c r="H6905" s="211"/>
      <c r="I6905" s="211"/>
      <c r="J6905" s="211"/>
      <c r="K6905" s="211"/>
      <c r="L6905" s="211"/>
      <c r="M6905" s="211"/>
      <c r="N6905" s="211"/>
      <c r="O6905" s="211"/>
      <c r="P6905" s="211"/>
    </row>
    <row r="6906" spans="1:16" x14ac:dyDescent="0.25">
      <c r="A6906" s="189"/>
      <c r="B6906" s="189"/>
      <c r="C6906" s="189"/>
      <c r="D6906" s="189"/>
      <c r="E6906" s="189"/>
      <c r="F6906" s="211"/>
      <c r="G6906" s="211"/>
      <c r="H6906" s="211"/>
      <c r="I6906" s="211"/>
      <c r="J6906" s="211"/>
      <c r="K6906" s="211"/>
      <c r="L6906" s="211"/>
      <c r="M6906" s="211"/>
      <c r="N6906" s="211"/>
      <c r="O6906" s="211"/>
      <c r="P6906" s="211"/>
    </row>
    <row r="6907" spans="1:16" x14ac:dyDescent="0.25">
      <c r="A6907" s="189"/>
      <c r="B6907" s="189"/>
      <c r="C6907" s="189"/>
      <c r="D6907" s="189"/>
      <c r="E6907" s="189"/>
      <c r="F6907" s="211"/>
      <c r="G6907" s="211"/>
      <c r="H6907" s="211"/>
      <c r="I6907" s="211"/>
      <c r="J6907" s="211"/>
      <c r="K6907" s="211"/>
      <c r="L6907" s="211"/>
      <c r="M6907" s="211"/>
      <c r="N6907" s="211"/>
      <c r="O6907" s="211"/>
      <c r="P6907" s="211"/>
    </row>
    <row r="6908" spans="1:16" x14ac:dyDescent="0.25">
      <c r="A6908" s="189"/>
      <c r="B6908" s="189"/>
      <c r="C6908" s="189"/>
      <c r="D6908" s="189"/>
      <c r="E6908" s="189"/>
      <c r="F6908" s="211"/>
      <c r="G6908" s="211"/>
      <c r="H6908" s="211"/>
      <c r="I6908" s="211"/>
      <c r="J6908" s="211"/>
      <c r="K6908" s="211"/>
      <c r="L6908" s="211"/>
      <c r="M6908" s="211"/>
      <c r="N6908" s="211"/>
      <c r="O6908" s="211"/>
      <c r="P6908" s="211"/>
    </row>
    <row r="6909" spans="1:16" x14ac:dyDescent="0.25">
      <c r="A6909" s="189"/>
      <c r="B6909" s="189"/>
      <c r="C6909" s="189"/>
      <c r="D6909" s="189"/>
      <c r="E6909" s="189"/>
      <c r="F6909" s="211"/>
      <c r="G6909" s="211"/>
      <c r="H6909" s="211"/>
      <c r="I6909" s="211"/>
      <c r="J6909" s="211"/>
      <c r="K6909" s="211"/>
      <c r="L6909" s="211"/>
      <c r="M6909" s="211"/>
      <c r="N6909" s="211"/>
      <c r="O6909" s="211"/>
      <c r="P6909" s="211"/>
    </row>
    <row r="6910" spans="1:16" x14ac:dyDescent="0.25">
      <c r="A6910" s="189"/>
      <c r="B6910" s="189"/>
      <c r="C6910" s="189"/>
      <c r="D6910" s="189"/>
      <c r="E6910" s="189"/>
      <c r="F6910" s="211"/>
      <c r="G6910" s="211"/>
      <c r="H6910" s="211"/>
      <c r="I6910" s="211"/>
      <c r="J6910" s="211"/>
      <c r="K6910" s="211"/>
      <c r="L6910" s="211"/>
      <c r="M6910" s="211"/>
      <c r="N6910" s="211"/>
      <c r="O6910" s="211"/>
      <c r="P6910" s="211"/>
    </row>
    <row r="6911" spans="1:16" x14ac:dyDescent="0.25">
      <c r="A6911" s="189"/>
      <c r="B6911" s="189"/>
      <c r="C6911" s="189"/>
      <c r="D6911" s="189"/>
      <c r="E6911" s="189"/>
      <c r="F6911" s="211"/>
      <c r="G6911" s="211"/>
      <c r="H6911" s="211"/>
      <c r="I6911" s="211"/>
      <c r="J6911" s="211"/>
      <c r="K6911" s="211"/>
      <c r="L6911" s="211"/>
      <c r="M6911" s="211"/>
      <c r="N6911" s="211"/>
      <c r="O6911" s="211"/>
      <c r="P6911" s="211"/>
    </row>
    <row r="6912" spans="1:16" x14ac:dyDescent="0.25">
      <c r="A6912" s="189"/>
      <c r="B6912" s="189"/>
      <c r="C6912" s="189"/>
      <c r="D6912" s="189"/>
      <c r="E6912" s="189"/>
      <c r="F6912" s="211"/>
      <c r="G6912" s="211"/>
      <c r="H6912" s="211"/>
      <c r="I6912" s="211"/>
      <c r="J6912" s="211"/>
      <c r="K6912" s="211"/>
      <c r="L6912" s="211"/>
      <c r="M6912" s="211"/>
      <c r="N6912" s="211"/>
      <c r="O6912" s="211"/>
      <c r="P6912" s="211"/>
    </row>
    <row r="6913" spans="1:16" x14ac:dyDescent="0.25">
      <c r="A6913" s="189"/>
      <c r="B6913" s="189"/>
      <c r="C6913" s="189"/>
      <c r="D6913" s="189"/>
      <c r="E6913" s="189"/>
      <c r="F6913" s="211"/>
      <c r="G6913" s="211"/>
      <c r="H6913" s="211"/>
      <c r="I6913" s="211"/>
      <c r="J6913" s="211"/>
      <c r="K6913" s="211"/>
      <c r="L6913" s="211"/>
      <c r="M6913" s="211"/>
      <c r="N6913" s="211"/>
      <c r="O6913" s="211"/>
      <c r="P6913" s="211"/>
    </row>
    <row r="6914" spans="1:16" x14ac:dyDescent="0.25">
      <c r="A6914" s="189"/>
      <c r="B6914" s="189"/>
      <c r="C6914" s="189"/>
      <c r="D6914" s="189"/>
      <c r="E6914" s="189"/>
      <c r="F6914" s="211"/>
      <c r="G6914" s="211"/>
      <c r="H6914" s="211"/>
      <c r="I6914" s="211"/>
      <c r="J6914" s="211"/>
      <c r="K6914" s="211"/>
      <c r="L6914" s="211"/>
      <c r="M6914" s="211"/>
      <c r="N6914" s="211"/>
      <c r="O6914" s="211"/>
      <c r="P6914" s="211"/>
    </row>
    <row r="6915" spans="1:16" x14ac:dyDescent="0.25">
      <c r="A6915" s="189"/>
      <c r="B6915" s="189"/>
      <c r="C6915" s="189"/>
      <c r="D6915" s="189"/>
      <c r="E6915" s="189"/>
      <c r="F6915" s="211"/>
      <c r="G6915" s="211"/>
      <c r="H6915" s="211"/>
      <c r="I6915" s="211"/>
      <c r="J6915" s="211"/>
      <c r="K6915" s="211"/>
      <c r="L6915" s="211"/>
      <c r="M6915" s="211"/>
      <c r="N6915" s="211"/>
      <c r="O6915" s="211"/>
      <c r="P6915" s="211"/>
    </row>
    <row r="6916" spans="1:16" x14ac:dyDescent="0.25">
      <c r="A6916" s="189"/>
      <c r="B6916" s="189"/>
      <c r="C6916" s="189"/>
      <c r="D6916" s="189"/>
      <c r="E6916" s="189"/>
      <c r="F6916" s="211"/>
      <c r="G6916" s="211"/>
      <c r="H6916" s="211"/>
      <c r="I6916" s="211"/>
      <c r="J6916" s="211"/>
      <c r="K6916" s="211"/>
      <c r="L6916" s="211"/>
      <c r="M6916" s="211"/>
      <c r="N6916" s="211"/>
      <c r="O6916" s="211"/>
      <c r="P6916" s="211"/>
    </row>
    <row r="6917" spans="1:16" x14ac:dyDescent="0.25">
      <c r="A6917" s="189"/>
      <c r="B6917" s="189"/>
      <c r="C6917" s="189"/>
      <c r="D6917" s="189"/>
      <c r="E6917" s="189"/>
      <c r="F6917" s="211"/>
      <c r="G6917" s="211"/>
      <c r="H6917" s="211"/>
      <c r="I6917" s="211"/>
      <c r="J6917" s="211"/>
      <c r="K6917" s="211"/>
      <c r="L6917" s="211"/>
      <c r="M6917" s="211"/>
      <c r="N6917" s="211"/>
      <c r="O6917" s="211"/>
      <c r="P6917" s="211"/>
    </row>
    <row r="6918" spans="1:16" x14ac:dyDescent="0.25">
      <c r="A6918" s="189"/>
      <c r="B6918" s="189"/>
      <c r="C6918" s="189"/>
      <c r="D6918" s="189"/>
      <c r="E6918" s="189"/>
      <c r="F6918" s="211"/>
      <c r="G6918" s="211"/>
      <c r="H6918" s="211"/>
      <c r="I6918" s="211"/>
      <c r="J6918" s="211"/>
      <c r="K6918" s="211"/>
      <c r="L6918" s="211"/>
      <c r="M6918" s="211"/>
      <c r="N6918" s="211"/>
      <c r="O6918" s="211"/>
      <c r="P6918" s="211"/>
    </row>
    <row r="6919" spans="1:16" x14ac:dyDescent="0.25">
      <c r="A6919" s="189"/>
      <c r="B6919" s="189"/>
      <c r="C6919" s="189"/>
      <c r="D6919" s="189"/>
      <c r="E6919" s="189"/>
      <c r="F6919" s="211"/>
      <c r="G6919" s="211"/>
      <c r="H6919" s="211"/>
      <c r="I6919" s="211"/>
      <c r="J6919" s="211"/>
      <c r="K6919" s="211"/>
      <c r="L6919" s="211"/>
      <c r="M6919" s="211"/>
      <c r="N6919" s="211"/>
      <c r="O6919" s="211"/>
      <c r="P6919" s="211"/>
    </row>
    <row r="6920" spans="1:16" x14ac:dyDescent="0.25">
      <c r="A6920" s="189"/>
      <c r="B6920" s="189"/>
      <c r="C6920" s="189"/>
      <c r="D6920" s="189"/>
      <c r="E6920" s="189"/>
      <c r="F6920" s="211"/>
      <c r="G6920" s="211"/>
      <c r="H6920" s="211"/>
      <c r="I6920" s="211"/>
      <c r="J6920" s="211"/>
      <c r="K6920" s="211"/>
      <c r="L6920" s="211"/>
      <c r="M6920" s="211"/>
      <c r="N6920" s="211"/>
      <c r="O6920" s="211"/>
      <c r="P6920" s="211"/>
    </row>
    <row r="6921" spans="1:16" x14ac:dyDescent="0.25">
      <c r="A6921" s="189"/>
      <c r="B6921" s="189"/>
      <c r="C6921" s="189"/>
      <c r="D6921" s="189"/>
      <c r="E6921" s="189"/>
      <c r="F6921" s="211"/>
      <c r="G6921" s="211"/>
      <c r="H6921" s="211"/>
      <c r="I6921" s="211"/>
      <c r="J6921" s="211"/>
      <c r="K6921" s="211"/>
      <c r="L6921" s="211"/>
      <c r="M6921" s="211"/>
      <c r="N6921" s="211"/>
      <c r="O6921" s="211"/>
      <c r="P6921" s="211"/>
    </row>
    <row r="6922" spans="1:16" x14ac:dyDescent="0.25">
      <c r="A6922" s="189"/>
      <c r="B6922" s="189"/>
      <c r="C6922" s="189"/>
      <c r="D6922" s="189"/>
      <c r="E6922" s="189"/>
      <c r="F6922" s="211"/>
      <c r="G6922" s="211"/>
      <c r="H6922" s="211"/>
      <c r="I6922" s="211"/>
      <c r="J6922" s="211"/>
      <c r="K6922" s="211"/>
      <c r="L6922" s="211"/>
      <c r="M6922" s="211"/>
      <c r="N6922" s="211"/>
      <c r="O6922" s="211"/>
      <c r="P6922" s="211"/>
    </row>
    <row r="6923" spans="1:16" x14ac:dyDescent="0.25">
      <c r="A6923" s="189"/>
      <c r="B6923" s="189"/>
      <c r="C6923" s="189"/>
      <c r="D6923" s="189"/>
      <c r="E6923" s="189"/>
      <c r="F6923" s="211"/>
      <c r="G6923" s="211"/>
      <c r="H6923" s="211"/>
      <c r="I6923" s="211"/>
      <c r="J6923" s="211"/>
      <c r="K6923" s="211"/>
      <c r="L6923" s="211"/>
      <c r="M6923" s="211"/>
      <c r="N6923" s="211"/>
      <c r="O6923" s="211"/>
      <c r="P6923" s="211"/>
    </row>
    <row r="6924" spans="1:16" x14ac:dyDescent="0.25">
      <c r="A6924" s="189"/>
      <c r="B6924" s="189"/>
      <c r="C6924" s="189"/>
      <c r="D6924" s="189"/>
      <c r="E6924" s="189"/>
      <c r="F6924" s="211"/>
      <c r="G6924" s="211"/>
      <c r="H6924" s="211"/>
      <c r="I6924" s="211"/>
      <c r="J6924" s="211"/>
      <c r="K6924" s="211"/>
      <c r="L6924" s="211"/>
      <c r="M6924" s="211"/>
      <c r="N6924" s="211"/>
      <c r="O6924" s="211"/>
      <c r="P6924" s="211"/>
    </row>
    <row r="6925" spans="1:16" x14ac:dyDescent="0.25">
      <c r="A6925" s="189"/>
      <c r="B6925" s="189"/>
      <c r="C6925" s="189"/>
      <c r="D6925" s="189"/>
      <c r="E6925" s="189"/>
      <c r="F6925" s="211"/>
      <c r="G6925" s="211"/>
      <c r="H6925" s="211"/>
      <c r="I6925" s="211"/>
      <c r="J6925" s="211"/>
      <c r="K6925" s="211"/>
      <c r="L6925" s="211"/>
      <c r="M6925" s="211"/>
      <c r="N6925" s="211"/>
      <c r="O6925" s="211"/>
      <c r="P6925" s="211"/>
    </row>
    <row r="6926" spans="1:16" x14ac:dyDescent="0.25">
      <c r="A6926" s="189"/>
      <c r="B6926" s="189"/>
      <c r="C6926" s="189"/>
      <c r="D6926" s="189"/>
      <c r="E6926" s="189"/>
      <c r="F6926" s="211"/>
      <c r="G6926" s="211"/>
      <c r="H6926" s="211"/>
      <c r="I6926" s="211"/>
      <c r="J6926" s="211"/>
      <c r="K6926" s="211"/>
      <c r="L6926" s="211"/>
      <c r="M6926" s="211"/>
      <c r="N6926" s="211"/>
      <c r="O6926" s="211"/>
      <c r="P6926" s="211"/>
    </row>
    <row r="6927" spans="1:16" x14ac:dyDescent="0.25">
      <c r="A6927" s="189"/>
      <c r="B6927" s="189"/>
      <c r="C6927" s="189"/>
      <c r="D6927" s="189"/>
      <c r="E6927" s="189"/>
      <c r="F6927" s="211"/>
      <c r="G6927" s="211"/>
      <c r="H6927" s="211"/>
      <c r="I6927" s="211"/>
      <c r="J6927" s="211"/>
      <c r="K6927" s="211"/>
      <c r="L6927" s="211"/>
      <c r="M6927" s="211"/>
      <c r="N6927" s="211"/>
      <c r="O6927" s="211"/>
      <c r="P6927" s="211"/>
    </row>
    <row r="6928" spans="1:16" x14ac:dyDescent="0.25">
      <c r="A6928" s="189"/>
      <c r="B6928" s="189"/>
      <c r="C6928" s="189"/>
      <c r="D6928" s="189"/>
      <c r="E6928" s="189"/>
      <c r="F6928" s="211"/>
      <c r="G6928" s="211"/>
      <c r="H6928" s="211"/>
      <c r="I6928" s="211"/>
      <c r="J6928" s="211"/>
      <c r="K6928" s="211"/>
      <c r="L6928" s="211"/>
      <c r="M6928" s="211"/>
      <c r="N6928" s="211"/>
      <c r="O6928" s="211"/>
      <c r="P6928" s="211"/>
    </row>
    <row r="6929" spans="1:16" x14ac:dyDescent="0.25">
      <c r="A6929" s="189"/>
      <c r="B6929" s="189"/>
      <c r="C6929" s="189"/>
      <c r="D6929" s="189"/>
      <c r="E6929" s="189"/>
      <c r="F6929" s="211"/>
      <c r="G6929" s="211"/>
      <c r="H6929" s="211"/>
      <c r="I6929" s="211"/>
      <c r="J6929" s="211"/>
      <c r="K6929" s="211"/>
      <c r="L6929" s="211"/>
      <c r="M6929" s="211"/>
      <c r="N6929" s="211"/>
      <c r="O6929" s="211"/>
      <c r="P6929" s="211"/>
    </row>
    <row r="6930" spans="1:16" x14ac:dyDescent="0.25">
      <c r="A6930" s="189"/>
      <c r="B6930" s="189"/>
      <c r="C6930" s="189"/>
      <c r="D6930" s="189"/>
      <c r="E6930" s="189"/>
      <c r="F6930" s="211"/>
      <c r="G6930" s="211"/>
      <c r="H6930" s="211"/>
      <c r="I6930" s="211"/>
      <c r="J6930" s="211"/>
      <c r="K6930" s="211"/>
      <c r="L6930" s="211"/>
      <c r="M6930" s="211"/>
      <c r="N6930" s="211"/>
      <c r="O6930" s="211"/>
      <c r="P6930" s="211"/>
    </row>
    <row r="6931" spans="1:16" x14ac:dyDescent="0.25">
      <c r="A6931" s="189"/>
      <c r="B6931" s="189"/>
      <c r="C6931" s="189"/>
      <c r="D6931" s="189"/>
      <c r="E6931" s="189"/>
      <c r="F6931" s="211"/>
      <c r="G6931" s="211"/>
      <c r="H6931" s="211"/>
      <c r="I6931" s="211"/>
      <c r="J6931" s="211"/>
      <c r="K6931" s="211"/>
      <c r="L6931" s="211"/>
      <c r="M6931" s="211"/>
      <c r="N6931" s="211"/>
      <c r="O6931" s="211"/>
      <c r="P6931" s="211"/>
    </row>
    <row r="6932" spans="1:16" x14ac:dyDescent="0.25">
      <c r="A6932" s="189"/>
      <c r="B6932" s="189"/>
      <c r="C6932" s="189"/>
      <c r="D6932" s="189"/>
      <c r="E6932" s="189"/>
      <c r="F6932" s="211"/>
      <c r="G6932" s="211"/>
      <c r="H6932" s="211"/>
      <c r="I6932" s="211"/>
      <c r="J6932" s="211"/>
      <c r="K6932" s="211"/>
      <c r="L6932" s="211"/>
      <c r="M6932" s="211"/>
      <c r="N6932" s="211"/>
      <c r="O6932" s="211"/>
      <c r="P6932" s="211"/>
    </row>
    <row r="6933" spans="1:16" x14ac:dyDescent="0.25">
      <c r="A6933" s="189"/>
      <c r="B6933" s="189"/>
      <c r="C6933" s="189"/>
      <c r="D6933" s="189"/>
      <c r="E6933" s="189"/>
      <c r="F6933" s="211"/>
      <c r="G6933" s="211"/>
      <c r="H6933" s="211"/>
      <c r="I6933" s="211"/>
      <c r="J6933" s="211"/>
      <c r="K6933" s="211"/>
      <c r="L6933" s="211"/>
      <c r="M6933" s="211"/>
      <c r="N6933" s="211"/>
      <c r="O6933" s="211"/>
      <c r="P6933" s="211"/>
    </row>
    <row r="6934" spans="1:16" x14ac:dyDescent="0.25">
      <c r="A6934" s="189"/>
      <c r="B6934" s="189"/>
      <c r="C6934" s="189"/>
      <c r="D6934" s="189"/>
      <c r="E6934" s="189"/>
      <c r="F6934" s="211"/>
      <c r="G6934" s="211"/>
      <c r="H6934" s="211"/>
      <c r="I6934" s="211"/>
      <c r="J6934" s="211"/>
      <c r="K6934" s="211"/>
      <c r="L6934" s="211"/>
      <c r="M6934" s="211"/>
      <c r="N6934" s="211"/>
      <c r="O6934" s="211"/>
      <c r="P6934" s="211"/>
    </row>
    <row r="6935" spans="1:16" x14ac:dyDescent="0.25">
      <c r="A6935" s="189"/>
      <c r="B6935" s="189"/>
      <c r="C6935" s="189"/>
      <c r="D6935" s="189"/>
      <c r="E6935" s="189"/>
      <c r="F6935" s="211"/>
      <c r="G6935" s="211"/>
      <c r="H6935" s="211"/>
      <c r="I6935" s="211"/>
      <c r="J6935" s="211"/>
      <c r="K6935" s="211"/>
      <c r="L6935" s="211"/>
      <c r="M6935" s="211"/>
      <c r="N6935" s="211"/>
      <c r="O6935" s="211"/>
      <c r="P6935" s="211"/>
    </row>
    <row r="6936" spans="1:16" x14ac:dyDescent="0.25">
      <c r="A6936" s="189"/>
      <c r="B6936" s="189"/>
      <c r="C6936" s="189"/>
      <c r="D6936" s="189"/>
      <c r="E6936" s="189"/>
      <c r="F6936" s="211"/>
      <c r="G6936" s="211"/>
      <c r="H6936" s="211"/>
      <c r="I6936" s="211"/>
      <c r="J6936" s="211"/>
      <c r="K6936" s="211"/>
      <c r="L6936" s="211"/>
      <c r="M6936" s="211"/>
      <c r="N6936" s="211"/>
      <c r="O6936" s="211"/>
      <c r="P6936" s="211"/>
    </row>
    <row r="6937" spans="1:16" x14ac:dyDescent="0.25">
      <c r="A6937" s="189"/>
      <c r="B6937" s="189"/>
      <c r="C6937" s="189"/>
      <c r="D6937" s="189"/>
      <c r="E6937" s="189"/>
      <c r="F6937" s="211"/>
      <c r="G6937" s="211"/>
      <c r="H6937" s="211"/>
      <c r="I6937" s="211"/>
      <c r="J6937" s="211"/>
      <c r="K6937" s="211"/>
      <c r="L6937" s="211"/>
      <c r="M6937" s="211"/>
      <c r="N6937" s="211"/>
      <c r="O6937" s="211"/>
      <c r="P6937" s="211"/>
    </row>
    <row r="6938" spans="1:16" x14ac:dyDescent="0.25">
      <c r="A6938" s="189"/>
      <c r="B6938" s="189"/>
      <c r="C6938" s="189"/>
      <c r="D6938" s="189"/>
      <c r="E6938" s="189"/>
      <c r="F6938" s="211"/>
      <c r="G6938" s="211"/>
      <c r="H6938" s="211"/>
      <c r="I6938" s="211"/>
      <c r="J6938" s="211"/>
      <c r="K6938" s="211"/>
      <c r="L6938" s="211"/>
      <c r="M6938" s="211"/>
      <c r="N6938" s="211"/>
      <c r="O6938" s="211"/>
      <c r="P6938" s="211"/>
    </row>
    <row r="6939" spans="1:16" x14ac:dyDescent="0.25">
      <c r="A6939" s="189"/>
      <c r="B6939" s="189"/>
      <c r="C6939" s="189"/>
      <c r="D6939" s="189"/>
      <c r="E6939" s="189"/>
      <c r="F6939" s="211"/>
      <c r="G6939" s="211"/>
      <c r="H6939" s="211"/>
      <c r="I6939" s="211"/>
      <c r="J6939" s="211"/>
      <c r="K6939" s="211"/>
      <c r="L6939" s="211"/>
      <c r="M6939" s="211"/>
      <c r="N6939" s="211"/>
      <c r="O6939" s="211"/>
      <c r="P6939" s="211"/>
    </row>
    <row r="6940" spans="1:16" x14ac:dyDescent="0.25">
      <c r="A6940" s="189"/>
      <c r="B6940" s="189"/>
      <c r="C6940" s="189"/>
      <c r="D6940" s="189"/>
      <c r="E6940" s="189"/>
      <c r="F6940" s="211"/>
      <c r="G6940" s="211"/>
      <c r="H6940" s="211"/>
      <c r="I6940" s="211"/>
      <c r="J6940" s="211"/>
      <c r="K6940" s="211"/>
      <c r="L6940" s="211"/>
      <c r="M6940" s="211"/>
      <c r="N6940" s="211"/>
      <c r="O6940" s="211"/>
      <c r="P6940" s="211"/>
    </row>
    <row r="6941" spans="1:16" x14ac:dyDescent="0.25">
      <c r="A6941" s="189"/>
      <c r="B6941" s="189"/>
      <c r="C6941" s="189"/>
      <c r="D6941" s="189"/>
      <c r="E6941" s="189"/>
      <c r="F6941" s="211"/>
      <c r="G6941" s="211"/>
      <c r="H6941" s="211"/>
      <c r="I6941" s="211"/>
      <c r="J6941" s="211"/>
      <c r="K6941" s="211"/>
      <c r="L6941" s="211"/>
      <c r="M6941" s="211"/>
      <c r="N6941" s="211"/>
      <c r="O6941" s="211"/>
      <c r="P6941" s="211"/>
    </row>
    <row r="6942" spans="1:16" x14ac:dyDescent="0.25">
      <c r="A6942" s="189"/>
      <c r="B6942" s="189"/>
      <c r="C6942" s="189"/>
      <c r="D6942" s="189"/>
      <c r="E6942" s="189"/>
      <c r="F6942" s="211"/>
      <c r="G6942" s="211"/>
      <c r="H6942" s="211"/>
      <c r="I6942" s="211"/>
      <c r="J6942" s="211"/>
      <c r="K6942" s="211"/>
      <c r="L6942" s="211"/>
      <c r="M6942" s="211"/>
      <c r="N6942" s="211"/>
      <c r="O6942" s="211"/>
      <c r="P6942" s="211"/>
    </row>
    <row r="6943" spans="1:16" x14ac:dyDescent="0.25">
      <c r="A6943" s="189"/>
      <c r="B6943" s="189"/>
      <c r="C6943" s="189"/>
      <c r="D6943" s="189"/>
      <c r="E6943" s="189"/>
      <c r="F6943" s="211"/>
      <c r="G6943" s="211"/>
      <c r="H6943" s="211"/>
      <c r="I6943" s="211"/>
      <c r="J6943" s="211"/>
      <c r="K6943" s="211"/>
      <c r="L6943" s="211"/>
      <c r="M6943" s="211"/>
      <c r="N6943" s="211"/>
      <c r="O6943" s="211"/>
      <c r="P6943" s="211"/>
    </row>
    <row r="6944" spans="1:16" x14ac:dyDescent="0.25">
      <c r="A6944" s="189"/>
      <c r="B6944" s="189"/>
      <c r="C6944" s="189"/>
      <c r="D6944" s="189"/>
      <c r="E6944" s="189"/>
      <c r="F6944" s="211"/>
      <c r="G6944" s="211"/>
      <c r="H6944" s="211"/>
      <c r="I6944" s="211"/>
      <c r="J6944" s="211"/>
      <c r="K6944" s="211"/>
      <c r="L6944" s="211"/>
      <c r="M6944" s="211"/>
      <c r="N6944" s="211"/>
      <c r="O6944" s="211"/>
      <c r="P6944" s="211"/>
    </row>
    <row r="6945" spans="1:16" x14ac:dyDescent="0.25">
      <c r="A6945" s="189"/>
      <c r="B6945" s="189"/>
      <c r="C6945" s="189"/>
      <c r="D6945" s="189"/>
      <c r="E6945" s="189"/>
      <c r="F6945" s="211"/>
      <c r="G6945" s="211"/>
      <c r="H6945" s="211"/>
      <c r="I6945" s="211"/>
      <c r="J6945" s="211"/>
      <c r="K6945" s="211"/>
      <c r="L6945" s="211"/>
      <c r="M6945" s="211"/>
      <c r="N6945" s="211"/>
      <c r="O6945" s="211"/>
      <c r="P6945" s="211"/>
    </row>
    <row r="6946" spans="1:16" x14ac:dyDescent="0.25">
      <c r="A6946" s="189"/>
      <c r="B6946" s="189"/>
      <c r="C6946" s="189"/>
      <c r="D6946" s="189"/>
      <c r="E6946" s="189"/>
      <c r="F6946" s="211"/>
      <c r="G6946" s="211"/>
      <c r="H6946" s="211"/>
      <c r="I6946" s="211"/>
      <c r="J6946" s="211"/>
      <c r="K6946" s="211"/>
      <c r="L6946" s="211"/>
      <c r="M6946" s="211"/>
      <c r="N6946" s="211"/>
      <c r="O6946" s="211"/>
      <c r="P6946" s="211"/>
    </row>
    <row r="6947" spans="1:16" x14ac:dyDescent="0.25">
      <c r="A6947" s="189"/>
      <c r="B6947" s="189"/>
      <c r="C6947" s="189"/>
      <c r="D6947" s="189"/>
      <c r="E6947" s="189"/>
      <c r="F6947" s="211"/>
      <c r="G6947" s="211"/>
      <c r="H6947" s="211"/>
      <c r="I6947" s="211"/>
      <c r="J6947" s="211"/>
      <c r="K6947" s="211"/>
      <c r="L6947" s="211"/>
      <c r="M6947" s="211"/>
      <c r="N6947" s="211"/>
      <c r="O6947" s="211"/>
      <c r="P6947" s="211"/>
    </row>
    <row r="6948" spans="1:16" x14ac:dyDescent="0.25">
      <c r="A6948" s="189"/>
      <c r="B6948" s="189"/>
      <c r="C6948" s="189"/>
      <c r="D6948" s="189"/>
      <c r="E6948" s="189"/>
      <c r="F6948" s="211"/>
      <c r="G6948" s="211"/>
      <c r="H6948" s="211"/>
      <c r="I6948" s="211"/>
      <c r="J6948" s="211"/>
      <c r="K6948" s="211"/>
      <c r="L6948" s="211"/>
      <c r="M6948" s="211"/>
      <c r="N6948" s="211"/>
      <c r="O6948" s="211"/>
      <c r="P6948" s="211"/>
    </row>
    <row r="6949" spans="1:16" x14ac:dyDescent="0.25">
      <c r="A6949" s="189"/>
      <c r="B6949" s="189"/>
      <c r="C6949" s="189"/>
      <c r="D6949" s="189"/>
      <c r="E6949" s="189"/>
      <c r="F6949" s="211"/>
      <c r="G6949" s="211"/>
      <c r="H6949" s="211"/>
      <c r="I6949" s="211"/>
      <c r="J6949" s="211"/>
      <c r="K6949" s="211"/>
      <c r="L6949" s="211"/>
      <c r="M6949" s="211"/>
      <c r="N6949" s="211"/>
      <c r="O6949" s="211"/>
      <c r="P6949" s="211"/>
    </row>
    <row r="6950" spans="1:16" x14ac:dyDescent="0.25">
      <c r="A6950" s="189"/>
      <c r="B6950" s="189"/>
      <c r="C6950" s="189"/>
      <c r="D6950" s="189"/>
      <c r="E6950" s="189"/>
      <c r="F6950" s="211"/>
      <c r="G6950" s="211"/>
      <c r="H6950" s="211"/>
      <c r="I6950" s="211"/>
      <c r="J6950" s="211"/>
      <c r="K6950" s="211"/>
      <c r="L6950" s="211"/>
      <c r="M6950" s="211"/>
      <c r="N6950" s="211"/>
      <c r="O6950" s="211"/>
      <c r="P6950" s="211"/>
    </row>
    <row r="6951" spans="1:16" x14ac:dyDescent="0.25">
      <c r="A6951" s="189"/>
      <c r="B6951" s="189"/>
      <c r="C6951" s="189"/>
      <c r="D6951" s="189"/>
      <c r="E6951" s="189"/>
      <c r="F6951" s="211"/>
      <c r="G6951" s="211"/>
      <c r="H6951" s="211"/>
      <c r="I6951" s="211"/>
      <c r="J6951" s="211"/>
      <c r="K6951" s="211"/>
      <c r="L6951" s="211"/>
      <c r="M6951" s="211"/>
      <c r="N6951" s="211"/>
      <c r="O6951" s="211"/>
      <c r="P6951" s="211"/>
    </row>
    <row r="6952" spans="1:16" x14ac:dyDescent="0.25">
      <c r="A6952" s="189"/>
      <c r="B6952" s="189"/>
      <c r="C6952" s="189"/>
      <c r="D6952" s="189"/>
      <c r="E6952" s="189"/>
      <c r="F6952" s="211"/>
      <c r="G6952" s="211"/>
      <c r="H6952" s="211"/>
      <c r="I6952" s="211"/>
      <c r="J6952" s="211"/>
      <c r="K6952" s="211"/>
      <c r="L6952" s="211"/>
      <c r="M6952" s="211"/>
      <c r="N6952" s="211"/>
      <c r="O6952" s="211"/>
      <c r="P6952" s="211"/>
    </row>
    <row r="6953" spans="1:16" x14ac:dyDescent="0.25">
      <c r="A6953" s="189"/>
      <c r="B6953" s="189"/>
      <c r="C6953" s="189"/>
      <c r="D6953" s="189"/>
      <c r="E6953" s="189"/>
      <c r="F6953" s="211"/>
      <c r="G6953" s="211"/>
      <c r="H6953" s="211"/>
      <c r="I6953" s="211"/>
      <c r="J6953" s="211"/>
      <c r="K6953" s="211"/>
      <c r="L6953" s="211"/>
      <c r="M6953" s="211"/>
      <c r="N6953" s="211"/>
      <c r="O6953" s="211"/>
      <c r="P6953" s="211"/>
    </row>
    <row r="6954" spans="1:16" x14ac:dyDescent="0.25">
      <c r="A6954" s="189"/>
      <c r="B6954" s="189"/>
      <c r="C6954" s="189"/>
      <c r="D6954" s="189"/>
      <c r="E6954" s="189"/>
    </row>
    <row r="6955" spans="1:16" x14ac:dyDescent="0.25">
      <c r="A6955" s="189"/>
      <c r="B6955" s="189"/>
      <c r="C6955" s="189"/>
      <c r="D6955" s="189"/>
      <c r="E6955" s="189"/>
    </row>
    <row r="6956" spans="1:16" x14ac:dyDescent="0.25">
      <c r="A6956" s="189"/>
      <c r="B6956" s="189"/>
      <c r="C6956" s="189"/>
      <c r="D6956" s="189"/>
      <c r="E6956" s="189"/>
    </row>
    <row r="6957" spans="1:16" x14ac:dyDescent="0.25">
      <c r="A6957" s="189"/>
      <c r="B6957" s="189"/>
      <c r="C6957" s="189"/>
      <c r="D6957" s="189"/>
      <c r="E6957" s="189"/>
    </row>
    <row r="6958" spans="1:16" x14ac:dyDescent="0.25">
      <c r="A6958" s="189"/>
      <c r="B6958" s="189"/>
      <c r="C6958" s="189"/>
      <c r="D6958" s="189"/>
      <c r="E6958" s="189"/>
    </row>
    <row r="6959" spans="1:16" x14ac:dyDescent="0.25">
      <c r="A6959" s="189"/>
      <c r="B6959" s="189"/>
      <c r="C6959" s="189"/>
      <c r="D6959" s="189"/>
      <c r="E6959" s="189"/>
    </row>
    <row r="6960" spans="1:16" x14ac:dyDescent="0.25">
      <c r="A6960" s="189"/>
      <c r="B6960" s="189"/>
      <c r="C6960" s="189"/>
      <c r="D6960" s="189"/>
      <c r="E6960" s="189"/>
    </row>
    <row r="6961" spans="1:5" x14ac:dyDescent="0.25">
      <c r="A6961" s="189"/>
      <c r="B6961" s="189"/>
      <c r="C6961" s="189"/>
      <c r="D6961" s="189"/>
      <c r="E6961" s="189"/>
    </row>
    <row r="6962" spans="1:5" x14ac:dyDescent="0.25">
      <c r="A6962" s="189"/>
      <c r="B6962" s="189"/>
      <c r="C6962" s="189"/>
      <c r="D6962" s="189"/>
      <c r="E6962" s="189"/>
    </row>
    <row r="6963" spans="1:5" x14ac:dyDescent="0.25">
      <c r="A6963" s="189"/>
      <c r="B6963" s="189"/>
      <c r="C6963" s="189"/>
      <c r="D6963" s="189"/>
      <c r="E6963" s="189"/>
    </row>
    <row r="6964" spans="1:5" x14ac:dyDescent="0.25">
      <c r="A6964" s="189"/>
      <c r="B6964" s="189"/>
      <c r="C6964" s="189"/>
      <c r="D6964" s="189"/>
      <c r="E6964" s="189"/>
    </row>
    <row r="6965" spans="1:5" x14ac:dyDescent="0.25">
      <c r="A6965" s="189"/>
      <c r="B6965" s="189"/>
      <c r="C6965" s="189"/>
      <c r="D6965" s="189"/>
      <c r="E6965" s="189"/>
    </row>
    <row r="6966" spans="1:5" x14ac:dyDescent="0.25">
      <c r="A6966" s="189"/>
      <c r="B6966" s="189"/>
      <c r="C6966" s="189"/>
      <c r="D6966" s="189"/>
      <c r="E6966" s="189"/>
    </row>
    <row r="6967" spans="1:5" x14ac:dyDescent="0.25">
      <c r="A6967" s="189"/>
      <c r="B6967" s="189"/>
      <c r="C6967" s="189"/>
      <c r="D6967" s="189"/>
      <c r="E6967" s="189"/>
    </row>
    <row r="6968" spans="1:5" x14ac:dyDescent="0.25">
      <c r="A6968" s="189"/>
      <c r="B6968" s="189"/>
      <c r="C6968" s="189"/>
      <c r="D6968" s="189"/>
      <c r="E6968" s="189"/>
    </row>
    <row r="6969" spans="1:5" x14ac:dyDescent="0.25">
      <c r="A6969" s="189"/>
      <c r="B6969" s="189"/>
      <c r="C6969" s="189"/>
      <c r="D6969" s="189"/>
      <c r="E6969" s="189"/>
    </row>
    <row r="6970" spans="1:5" x14ac:dyDescent="0.25">
      <c r="A6970" s="189"/>
      <c r="B6970" s="189"/>
      <c r="C6970" s="189"/>
      <c r="D6970" s="189"/>
      <c r="E6970" s="189"/>
    </row>
    <row r="6971" spans="1:5" x14ac:dyDescent="0.25">
      <c r="A6971" s="189"/>
      <c r="B6971" s="189"/>
      <c r="C6971" s="189"/>
      <c r="D6971" s="189"/>
      <c r="E6971" s="189"/>
    </row>
    <row r="6972" spans="1:5" x14ac:dyDescent="0.25">
      <c r="A6972" s="189"/>
      <c r="B6972" s="189"/>
      <c r="C6972" s="189"/>
      <c r="D6972" s="189"/>
      <c r="E6972" s="189"/>
    </row>
    <row r="6973" spans="1:5" x14ac:dyDescent="0.25">
      <c r="A6973" s="189"/>
      <c r="B6973" s="189"/>
      <c r="C6973" s="189"/>
      <c r="D6973" s="189"/>
      <c r="E6973" s="189"/>
    </row>
    <row r="6974" spans="1:5" x14ac:dyDescent="0.25">
      <c r="A6974" s="189"/>
      <c r="B6974" s="189"/>
      <c r="C6974" s="189"/>
      <c r="D6974" s="189"/>
      <c r="E6974" s="189"/>
    </row>
    <row r="6975" spans="1:5" x14ac:dyDescent="0.25">
      <c r="A6975" s="189"/>
      <c r="B6975" s="189"/>
      <c r="C6975" s="189"/>
      <c r="D6975" s="189"/>
      <c r="E6975" s="189"/>
    </row>
    <row r="6976" spans="1:5" x14ac:dyDescent="0.25">
      <c r="A6976" s="189"/>
      <c r="B6976" s="189"/>
      <c r="C6976" s="189"/>
      <c r="D6976" s="189"/>
      <c r="E6976" s="189"/>
    </row>
    <row r="6977" spans="1:5" x14ac:dyDescent="0.25">
      <c r="A6977" s="189"/>
      <c r="B6977" s="189"/>
      <c r="C6977" s="189"/>
      <c r="D6977" s="189"/>
      <c r="E6977" s="189"/>
    </row>
    <row r="6978" spans="1:5" x14ac:dyDescent="0.25">
      <c r="A6978" s="189"/>
      <c r="B6978" s="189"/>
      <c r="C6978" s="189"/>
      <c r="D6978" s="189"/>
      <c r="E6978" s="189"/>
    </row>
    <row r="6979" spans="1:5" x14ac:dyDescent="0.25">
      <c r="A6979" s="189"/>
      <c r="B6979" s="189"/>
      <c r="C6979" s="189"/>
      <c r="D6979" s="189"/>
      <c r="E6979" s="189"/>
    </row>
    <row r="6980" spans="1:5" x14ac:dyDescent="0.25">
      <c r="A6980" s="189"/>
      <c r="B6980" s="189"/>
      <c r="C6980" s="189"/>
      <c r="D6980" s="189"/>
      <c r="E6980" s="189"/>
    </row>
    <row r="6981" spans="1:5" x14ac:dyDescent="0.25">
      <c r="A6981" s="189"/>
      <c r="B6981" s="189"/>
      <c r="C6981" s="189"/>
      <c r="D6981" s="189"/>
      <c r="E6981" s="189"/>
    </row>
    <row r="6982" spans="1:5" x14ac:dyDescent="0.25">
      <c r="A6982" s="189"/>
      <c r="B6982" s="189"/>
      <c r="C6982" s="189"/>
      <c r="D6982" s="189"/>
      <c r="E6982" s="189"/>
    </row>
    <row r="6983" spans="1:5" x14ac:dyDescent="0.25">
      <c r="A6983" s="189"/>
      <c r="B6983" s="189"/>
      <c r="C6983" s="189"/>
      <c r="D6983" s="189"/>
      <c r="E6983" s="189"/>
    </row>
    <row r="6984" spans="1:5" x14ac:dyDescent="0.25">
      <c r="A6984" s="189"/>
      <c r="B6984" s="189"/>
      <c r="C6984" s="189"/>
      <c r="D6984" s="189"/>
      <c r="E6984" s="189"/>
    </row>
    <row r="6985" spans="1:5" x14ac:dyDescent="0.25">
      <c r="A6985" s="189"/>
      <c r="B6985" s="189"/>
      <c r="C6985" s="189"/>
      <c r="D6985" s="189"/>
      <c r="E6985" s="189"/>
    </row>
    <row r="6986" spans="1:5" x14ac:dyDescent="0.25">
      <c r="A6986" s="189"/>
      <c r="B6986" s="189"/>
      <c r="C6986" s="189"/>
      <c r="D6986" s="189"/>
      <c r="E6986" s="189"/>
    </row>
    <row r="6987" spans="1:5" x14ac:dyDescent="0.25">
      <c r="A6987" s="189"/>
      <c r="B6987" s="189"/>
      <c r="C6987" s="189"/>
      <c r="D6987" s="189"/>
      <c r="E6987" s="189"/>
    </row>
    <row r="6988" spans="1:5" x14ac:dyDescent="0.25">
      <c r="A6988" s="189"/>
      <c r="B6988" s="189"/>
      <c r="C6988" s="189"/>
      <c r="D6988" s="189"/>
      <c r="E6988" s="189"/>
    </row>
    <row r="6989" spans="1:5" x14ac:dyDescent="0.25">
      <c r="A6989" s="189"/>
      <c r="B6989" s="189"/>
      <c r="C6989" s="189"/>
      <c r="D6989" s="189"/>
      <c r="E6989" s="189"/>
    </row>
    <row r="6990" spans="1:5" x14ac:dyDescent="0.25">
      <c r="A6990" s="189"/>
      <c r="B6990" s="189"/>
      <c r="C6990" s="189"/>
      <c r="D6990" s="189"/>
      <c r="E6990" s="189"/>
    </row>
    <row r="6991" spans="1:5" x14ac:dyDescent="0.25">
      <c r="A6991" s="189"/>
      <c r="B6991" s="189"/>
      <c r="C6991" s="189"/>
      <c r="D6991" s="189"/>
      <c r="E6991" s="189"/>
    </row>
    <row r="6992" spans="1:5" x14ac:dyDescent="0.25">
      <c r="A6992" s="189"/>
      <c r="B6992" s="189"/>
      <c r="C6992" s="189"/>
      <c r="D6992" s="189"/>
      <c r="E6992" s="189"/>
    </row>
    <row r="6993" spans="1:5" x14ac:dyDescent="0.25">
      <c r="A6993" s="189"/>
      <c r="B6993" s="189"/>
      <c r="C6993" s="189"/>
      <c r="D6993" s="189"/>
      <c r="E6993" s="189"/>
    </row>
    <row r="6994" spans="1:5" x14ac:dyDescent="0.25">
      <c r="A6994" s="189"/>
      <c r="B6994" s="189"/>
      <c r="C6994" s="189"/>
      <c r="D6994" s="189"/>
      <c r="E6994" s="189"/>
    </row>
    <row r="6995" spans="1:5" x14ac:dyDescent="0.25">
      <c r="A6995" s="189"/>
      <c r="B6995" s="189"/>
      <c r="C6995" s="189"/>
      <c r="D6995" s="189"/>
      <c r="E6995" s="189"/>
    </row>
    <row r="6996" spans="1:5" x14ac:dyDescent="0.25">
      <c r="A6996" s="189"/>
      <c r="B6996" s="189"/>
      <c r="C6996" s="189"/>
      <c r="D6996" s="189"/>
      <c r="E6996" s="189"/>
    </row>
    <row r="6997" spans="1:5" x14ac:dyDescent="0.25">
      <c r="A6997" s="189"/>
      <c r="B6997" s="189"/>
      <c r="C6997" s="189"/>
      <c r="D6997" s="189"/>
      <c r="E6997" s="189"/>
    </row>
    <row r="6998" spans="1:5" x14ac:dyDescent="0.25">
      <c r="A6998" s="189"/>
      <c r="B6998" s="189"/>
      <c r="C6998" s="189"/>
      <c r="D6998" s="189"/>
      <c r="E6998" s="189"/>
    </row>
    <row r="6999" spans="1:5" x14ac:dyDescent="0.25">
      <c r="A6999" s="189"/>
      <c r="B6999" s="189"/>
      <c r="C6999" s="189"/>
      <c r="D6999" s="189"/>
      <c r="E6999" s="189"/>
    </row>
    <row r="7000" spans="1:5" x14ac:dyDescent="0.25">
      <c r="A7000" s="189"/>
      <c r="B7000" s="189"/>
      <c r="C7000" s="189"/>
      <c r="D7000" s="189"/>
      <c r="E7000" s="189"/>
    </row>
    <row r="7001" spans="1:5" x14ac:dyDescent="0.25">
      <c r="A7001" s="189"/>
      <c r="B7001" s="189"/>
      <c r="C7001" s="189"/>
      <c r="D7001" s="189"/>
      <c r="E7001" s="189"/>
    </row>
    <row r="7002" spans="1:5" x14ac:dyDescent="0.25">
      <c r="A7002" s="189"/>
      <c r="B7002" s="189"/>
      <c r="C7002" s="189"/>
      <c r="D7002" s="189"/>
      <c r="E7002" s="189"/>
    </row>
    <row r="7003" spans="1:5" x14ac:dyDescent="0.25">
      <c r="A7003" s="189"/>
      <c r="B7003" s="189"/>
      <c r="C7003" s="189"/>
      <c r="D7003" s="189"/>
      <c r="E7003" s="189"/>
    </row>
    <row r="7004" spans="1:5" x14ac:dyDescent="0.25">
      <c r="A7004" s="189"/>
      <c r="B7004" s="189"/>
      <c r="C7004" s="189"/>
      <c r="D7004" s="189"/>
      <c r="E7004" s="189"/>
    </row>
    <row r="7005" spans="1:5" x14ac:dyDescent="0.25">
      <c r="A7005" s="189"/>
      <c r="B7005" s="189"/>
      <c r="C7005" s="189"/>
      <c r="D7005" s="189"/>
      <c r="E7005" s="189"/>
    </row>
    <row r="7006" spans="1:5" x14ac:dyDescent="0.25">
      <c r="A7006" s="189"/>
      <c r="B7006" s="189"/>
      <c r="C7006" s="189"/>
      <c r="D7006" s="189"/>
      <c r="E7006" s="189"/>
    </row>
    <row r="7007" spans="1:5" x14ac:dyDescent="0.25">
      <c r="A7007" s="189"/>
      <c r="B7007" s="189"/>
      <c r="C7007" s="189"/>
      <c r="D7007" s="189"/>
      <c r="E7007" s="189"/>
    </row>
    <row r="7008" spans="1:5" x14ac:dyDescent="0.25">
      <c r="A7008" s="189"/>
      <c r="B7008" s="189"/>
      <c r="C7008" s="189"/>
      <c r="D7008" s="189"/>
      <c r="E7008" s="189"/>
    </row>
    <row r="7009" spans="1:5" x14ac:dyDescent="0.25">
      <c r="A7009" s="189"/>
      <c r="B7009" s="189"/>
      <c r="C7009" s="189"/>
      <c r="D7009" s="189"/>
      <c r="E7009" s="189"/>
    </row>
    <row r="7010" spans="1:5" x14ac:dyDescent="0.25">
      <c r="A7010" s="189"/>
      <c r="B7010" s="189"/>
      <c r="C7010" s="189"/>
      <c r="D7010" s="189"/>
      <c r="E7010" s="189"/>
    </row>
    <row r="7011" spans="1:5" x14ac:dyDescent="0.25">
      <c r="A7011" s="189"/>
      <c r="B7011" s="189"/>
      <c r="C7011" s="189"/>
      <c r="D7011" s="189"/>
      <c r="E7011" s="189"/>
    </row>
    <row r="7012" spans="1:5" x14ac:dyDescent="0.25">
      <c r="A7012" s="189"/>
      <c r="B7012" s="189"/>
      <c r="C7012" s="189"/>
      <c r="D7012" s="189"/>
      <c r="E7012" s="189"/>
    </row>
    <row r="7013" spans="1:5" x14ac:dyDescent="0.25">
      <c r="A7013" s="189"/>
      <c r="B7013" s="189"/>
      <c r="C7013" s="189"/>
      <c r="D7013" s="189"/>
      <c r="E7013" s="189"/>
    </row>
    <row r="7014" spans="1:5" x14ac:dyDescent="0.25">
      <c r="A7014" s="189"/>
      <c r="B7014" s="189"/>
      <c r="C7014" s="189"/>
      <c r="D7014" s="189"/>
      <c r="E7014" s="189"/>
    </row>
    <row r="7015" spans="1:5" x14ac:dyDescent="0.25">
      <c r="A7015" s="189"/>
      <c r="B7015" s="189"/>
      <c r="C7015" s="189"/>
      <c r="D7015" s="189"/>
      <c r="E7015" s="189"/>
    </row>
    <row r="7016" spans="1:5" x14ac:dyDescent="0.25">
      <c r="A7016" s="189"/>
      <c r="B7016" s="189"/>
      <c r="C7016" s="189"/>
      <c r="D7016" s="189"/>
      <c r="E7016" s="189"/>
    </row>
    <row r="7017" spans="1:5" x14ac:dyDescent="0.25">
      <c r="A7017" s="189"/>
      <c r="B7017" s="189"/>
      <c r="C7017" s="189"/>
      <c r="D7017" s="189"/>
      <c r="E7017" s="189"/>
    </row>
    <row r="7018" spans="1:5" x14ac:dyDescent="0.25">
      <c r="A7018" s="189"/>
      <c r="B7018" s="189"/>
      <c r="C7018" s="189"/>
      <c r="D7018" s="189"/>
      <c r="E7018" s="189"/>
    </row>
    <row r="7019" spans="1:5" x14ac:dyDescent="0.25">
      <c r="A7019" s="189"/>
      <c r="B7019" s="189"/>
      <c r="C7019" s="189"/>
      <c r="D7019" s="189"/>
      <c r="E7019" s="189"/>
    </row>
    <row r="7020" spans="1:5" x14ac:dyDescent="0.25">
      <c r="A7020" s="189"/>
      <c r="B7020" s="189"/>
      <c r="C7020" s="189"/>
      <c r="D7020" s="189"/>
      <c r="E7020" s="189"/>
    </row>
    <row r="7021" spans="1:5" x14ac:dyDescent="0.25">
      <c r="A7021" s="189"/>
      <c r="B7021" s="189"/>
      <c r="C7021" s="189"/>
      <c r="D7021" s="189"/>
      <c r="E7021" s="189"/>
    </row>
    <row r="7022" spans="1:5" x14ac:dyDescent="0.25">
      <c r="A7022" s="189"/>
      <c r="B7022" s="189"/>
      <c r="C7022" s="189"/>
      <c r="D7022" s="189"/>
      <c r="E7022" s="189"/>
    </row>
    <row r="7023" spans="1:5" x14ac:dyDescent="0.25">
      <c r="A7023" s="189"/>
      <c r="B7023" s="189"/>
      <c r="C7023" s="189"/>
      <c r="D7023" s="189"/>
      <c r="E7023" s="189"/>
    </row>
    <row r="7024" spans="1:5" x14ac:dyDescent="0.25">
      <c r="A7024" s="189"/>
      <c r="B7024" s="189"/>
      <c r="C7024" s="189"/>
      <c r="D7024" s="189"/>
      <c r="E7024" s="189"/>
    </row>
    <row r="7025" spans="1:5" x14ac:dyDescent="0.25">
      <c r="A7025" s="189"/>
      <c r="B7025" s="189"/>
      <c r="C7025" s="189"/>
      <c r="D7025" s="189"/>
      <c r="E7025" s="189"/>
    </row>
    <row r="7026" spans="1:5" x14ac:dyDescent="0.25">
      <c r="A7026" s="189"/>
      <c r="B7026" s="189"/>
      <c r="C7026" s="189"/>
      <c r="D7026" s="189"/>
      <c r="E7026" s="189"/>
    </row>
    <row r="7027" spans="1:5" x14ac:dyDescent="0.25">
      <c r="A7027" s="189"/>
      <c r="B7027" s="189"/>
      <c r="C7027" s="189"/>
      <c r="D7027" s="189"/>
      <c r="E7027" s="189"/>
    </row>
    <row r="7028" spans="1:5" x14ac:dyDescent="0.25">
      <c r="A7028" s="189"/>
      <c r="B7028" s="189"/>
      <c r="C7028" s="189"/>
      <c r="D7028" s="189"/>
      <c r="E7028" s="189"/>
    </row>
    <row r="7029" spans="1:5" x14ac:dyDescent="0.25">
      <c r="A7029" s="189"/>
      <c r="B7029" s="189"/>
      <c r="C7029" s="189"/>
      <c r="D7029" s="189"/>
      <c r="E7029" s="189"/>
    </row>
    <row r="7030" spans="1:5" x14ac:dyDescent="0.25">
      <c r="A7030" s="189"/>
      <c r="B7030" s="189"/>
      <c r="C7030" s="189"/>
      <c r="D7030" s="189"/>
      <c r="E7030" s="189"/>
    </row>
    <row r="7031" spans="1:5" x14ac:dyDescent="0.25">
      <c r="A7031" s="189"/>
      <c r="B7031" s="189"/>
      <c r="C7031" s="189"/>
      <c r="D7031" s="189"/>
      <c r="E7031" s="189"/>
    </row>
    <row r="7032" spans="1:5" x14ac:dyDescent="0.25">
      <c r="A7032" s="189"/>
      <c r="B7032" s="189"/>
      <c r="C7032" s="189"/>
      <c r="D7032" s="189"/>
      <c r="E7032" s="189"/>
    </row>
    <row r="7033" spans="1:5" x14ac:dyDescent="0.25">
      <c r="A7033" s="189"/>
      <c r="B7033" s="189"/>
      <c r="C7033" s="189"/>
      <c r="D7033" s="189"/>
      <c r="E7033" s="189"/>
    </row>
    <row r="7034" spans="1:5" x14ac:dyDescent="0.25">
      <c r="A7034" s="189"/>
      <c r="B7034" s="189"/>
      <c r="C7034" s="189"/>
      <c r="D7034" s="189"/>
      <c r="E7034" s="189"/>
    </row>
    <row r="7035" spans="1:5" x14ac:dyDescent="0.25">
      <c r="A7035" s="189"/>
      <c r="B7035" s="189"/>
      <c r="C7035" s="189"/>
      <c r="D7035" s="189"/>
      <c r="E7035" s="189"/>
    </row>
    <row r="7036" spans="1:5" x14ac:dyDescent="0.25">
      <c r="A7036" s="189"/>
      <c r="B7036" s="189"/>
      <c r="C7036" s="189"/>
      <c r="D7036" s="189"/>
      <c r="E7036" s="189"/>
    </row>
    <row r="7037" spans="1:5" x14ac:dyDescent="0.25">
      <c r="A7037" s="189"/>
      <c r="B7037" s="189"/>
      <c r="C7037" s="189"/>
      <c r="D7037" s="189"/>
      <c r="E7037" s="189"/>
    </row>
    <row r="7038" spans="1:5" x14ac:dyDescent="0.25">
      <c r="A7038" s="189"/>
      <c r="B7038" s="189"/>
      <c r="C7038" s="189"/>
      <c r="D7038" s="189"/>
      <c r="E7038" s="189"/>
    </row>
    <row r="7039" spans="1:5" x14ac:dyDescent="0.25">
      <c r="A7039" s="189"/>
      <c r="B7039" s="189"/>
      <c r="C7039" s="189"/>
      <c r="D7039" s="189"/>
      <c r="E7039" s="189"/>
    </row>
    <row r="7040" spans="1:5" x14ac:dyDescent="0.25">
      <c r="A7040" s="189"/>
      <c r="B7040" s="189"/>
      <c r="C7040" s="189"/>
      <c r="D7040" s="189"/>
      <c r="E7040" s="189"/>
    </row>
    <row r="7041" spans="1:5" x14ac:dyDescent="0.25">
      <c r="A7041" s="189"/>
      <c r="B7041" s="189"/>
      <c r="C7041" s="189"/>
      <c r="D7041" s="189"/>
      <c r="E7041" s="189"/>
    </row>
    <row r="7042" spans="1:5" x14ac:dyDescent="0.25">
      <c r="A7042" s="189"/>
      <c r="B7042" s="189"/>
      <c r="C7042" s="189"/>
      <c r="D7042" s="189"/>
      <c r="E7042" s="189"/>
    </row>
    <row r="7043" spans="1:5" x14ac:dyDescent="0.25">
      <c r="A7043" s="189"/>
      <c r="B7043" s="189"/>
      <c r="C7043" s="189"/>
      <c r="D7043" s="189"/>
      <c r="E7043" s="189"/>
    </row>
    <row r="7044" spans="1:5" x14ac:dyDescent="0.25">
      <c r="A7044" s="189"/>
      <c r="B7044" s="189"/>
      <c r="C7044" s="189"/>
      <c r="D7044" s="189"/>
      <c r="E7044" s="189"/>
    </row>
    <row r="7045" spans="1:5" x14ac:dyDescent="0.25">
      <c r="A7045" s="189"/>
      <c r="B7045" s="189"/>
      <c r="C7045" s="189"/>
      <c r="D7045" s="189"/>
      <c r="E7045" s="189"/>
    </row>
    <row r="7046" spans="1:5" x14ac:dyDescent="0.25">
      <c r="A7046" s="189"/>
      <c r="B7046" s="189"/>
      <c r="C7046" s="189"/>
      <c r="D7046" s="189"/>
      <c r="E7046" s="189"/>
    </row>
    <row r="7047" spans="1:5" x14ac:dyDescent="0.25">
      <c r="A7047" s="189"/>
      <c r="B7047" s="189"/>
      <c r="C7047" s="189"/>
      <c r="D7047" s="189"/>
      <c r="E7047" s="189"/>
    </row>
    <row r="7048" spans="1:5" x14ac:dyDescent="0.25">
      <c r="A7048" s="189"/>
      <c r="B7048" s="189"/>
      <c r="C7048" s="189"/>
      <c r="D7048" s="189"/>
      <c r="E7048" s="189"/>
    </row>
    <row r="7049" spans="1:5" x14ac:dyDescent="0.25">
      <c r="A7049" s="189"/>
      <c r="B7049" s="189"/>
      <c r="C7049" s="189"/>
      <c r="D7049" s="189"/>
      <c r="E7049" s="189"/>
    </row>
    <row r="7050" spans="1:5" x14ac:dyDescent="0.25">
      <c r="A7050" s="189"/>
      <c r="B7050" s="189"/>
      <c r="C7050" s="189"/>
      <c r="D7050" s="189"/>
      <c r="E7050" s="189"/>
    </row>
    <row r="7051" spans="1:5" x14ac:dyDescent="0.25">
      <c r="A7051" s="189"/>
      <c r="B7051" s="189"/>
      <c r="C7051" s="189"/>
      <c r="D7051" s="189"/>
      <c r="E7051" s="189"/>
    </row>
    <row r="7052" spans="1:5" x14ac:dyDescent="0.25">
      <c r="A7052" s="189"/>
      <c r="B7052" s="189"/>
      <c r="C7052" s="189"/>
      <c r="D7052" s="189"/>
      <c r="E7052" s="189"/>
    </row>
    <row r="7053" spans="1:5" x14ac:dyDescent="0.25">
      <c r="A7053" s="189"/>
      <c r="B7053" s="189"/>
      <c r="C7053" s="189"/>
      <c r="D7053" s="189"/>
      <c r="E7053" s="189"/>
    </row>
    <row r="7054" spans="1:5" x14ac:dyDescent="0.25">
      <c r="A7054" s="189"/>
      <c r="B7054" s="189"/>
      <c r="C7054" s="189"/>
      <c r="D7054" s="189"/>
      <c r="E7054" s="189"/>
    </row>
    <row r="7055" spans="1:5" x14ac:dyDescent="0.25">
      <c r="A7055" s="189"/>
      <c r="B7055" s="189"/>
      <c r="C7055" s="189"/>
      <c r="D7055" s="189"/>
      <c r="E7055" s="189"/>
    </row>
    <row r="7056" spans="1:5" x14ac:dyDescent="0.25">
      <c r="A7056" s="189"/>
      <c r="B7056" s="189"/>
      <c r="C7056" s="189"/>
      <c r="D7056" s="189"/>
      <c r="E7056" s="189"/>
    </row>
    <row r="7057" spans="1:5" x14ac:dyDescent="0.25">
      <c r="A7057" s="189"/>
      <c r="B7057" s="189"/>
      <c r="C7057" s="189"/>
      <c r="D7057" s="189"/>
      <c r="E7057" s="189"/>
    </row>
    <row r="7058" spans="1:5" x14ac:dyDescent="0.25">
      <c r="A7058" s="189"/>
      <c r="B7058" s="189"/>
      <c r="C7058" s="189"/>
      <c r="D7058" s="189"/>
      <c r="E7058" s="189"/>
    </row>
    <row r="7059" spans="1:5" x14ac:dyDescent="0.25">
      <c r="A7059" s="189"/>
      <c r="B7059" s="189"/>
      <c r="C7059" s="189"/>
      <c r="D7059" s="189"/>
      <c r="E7059" s="189"/>
    </row>
    <row r="7060" spans="1:5" x14ac:dyDescent="0.25">
      <c r="A7060" s="189"/>
      <c r="B7060" s="189"/>
      <c r="C7060" s="189"/>
      <c r="D7060" s="189"/>
      <c r="E7060" s="189"/>
    </row>
    <row r="7061" spans="1:5" x14ac:dyDescent="0.25">
      <c r="A7061" s="189"/>
      <c r="B7061" s="189"/>
      <c r="C7061" s="189"/>
      <c r="D7061" s="189"/>
      <c r="E7061" s="189"/>
    </row>
    <row r="7062" spans="1:5" x14ac:dyDescent="0.25">
      <c r="A7062" s="189"/>
      <c r="B7062" s="189"/>
      <c r="C7062" s="189"/>
      <c r="D7062" s="189"/>
      <c r="E7062" s="189"/>
    </row>
    <row r="7063" spans="1:5" x14ac:dyDescent="0.25">
      <c r="A7063" s="189"/>
      <c r="B7063" s="189"/>
      <c r="C7063" s="189"/>
      <c r="D7063" s="189"/>
      <c r="E7063" s="189"/>
    </row>
    <row r="7064" spans="1:5" x14ac:dyDescent="0.25">
      <c r="A7064" s="189"/>
      <c r="B7064" s="189"/>
      <c r="C7064" s="189"/>
      <c r="D7064" s="189"/>
      <c r="E7064" s="189"/>
    </row>
    <row r="7065" spans="1:5" x14ac:dyDescent="0.25">
      <c r="A7065" s="189"/>
      <c r="B7065" s="189"/>
      <c r="C7065" s="189"/>
      <c r="D7065" s="189"/>
      <c r="E7065" s="189"/>
    </row>
    <row r="7066" spans="1:5" x14ac:dyDescent="0.25">
      <c r="A7066" s="189"/>
      <c r="B7066" s="189"/>
      <c r="C7066" s="189"/>
      <c r="D7066" s="189"/>
      <c r="E7066" s="189"/>
    </row>
    <row r="7067" spans="1:5" x14ac:dyDescent="0.25">
      <c r="A7067" s="189"/>
      <c r="B7067" s="189"/>
      <c r="C7067" s="189"/>
      <c r="D7067" s="189"/>
      <c r="E7067" s="189"/>
    </row>
    <row r="7068" spans="1:5" x14ac:dyDescent="0.25">
      <c r="A7068" s="189"/>
      <c r="B7068" s="189"/>
      <c r="C7068" s="189"/>
      <c r="D7068" s="189"/>
      <c r="E7068" s="189"/>
    </row>
    <row r="7069" spans="1:5" x14ac:dyDescent="0.25">
      <c r="A7069" s="189"/>
      <c r="B7069" s="189"/>
      <c r="C7069" s="189"/>
      <c r="D7069" s="189"/>
      <c r="E7069" s="189"/>
    </row>
    <row r="7070" spans="1:5" x14ac:dyDescent="0.25">
      <c r="A7070" s="189"/>
      <c r="B7070" s="189"/>
      <c r="C7070" s="189"/>
      <c r="D7070" s="189"/>
      <c r="E7070" s="189"/>
    </row>
    <row r="7071" spans="1:5" x14ac:dyDescent="0.25">
      <c r="A7071" s="189"/>
      <c r="B7071" s="189"/>
      <c r="C7071" s="189"/>
      <c r="D7071" s="189"/>
      <c r="E7071" s="189"/>
    </row>
    <row r="7072" spans="1:5" x14ac:dyDescent="0.25">
      <c r="A7072" s="189"/>
      <c r="B7072" s="189"/>
      <c r="C7072" s="189"/>
      <c r="D7072" s="189"/>
      <c r="E7072" s="189"/>
    </row>
    <row r="7073" spans="1:5" x14ac:dyDescent="0.25">
      <c r="A7073" s="189"/>
      <c r="B7073" s="189"/>
      <c r="C7073" s="189"/>
      <c r="D7073" s="189"/>
      <c r="E7073" s="189"/>
    </row>
    <row r="7074" spans="1:5" x14ac:dyDescent="0.25">
      <c r="A7074" s="189"/>
      <c r="B7074" s="189"/>
      <c r="C7074" s="189"/>
      <c r="D7074" s="189"/>
      <c r="E7074" s="189"/>
    </row>
    <row r="7075" spans="1:5" x14ac:dyDescent="0.25">
      <c r="A7075" s="189"/>
      <c r="B7075" s="189"/>
      <c r="C7075" s="189"/>
      <c r="D7075" s="189"/>
      <c r="E7075" s="189"/>
    </row>
    <row r="7076" spans="1:5" x14ac:dyDescent="0.25">
      <c r="A7076" s="189"/>
      <c r="B7076" s="189"/>
      <c r="C7076" s="189"/>
      <c r="D7076" s="189"/>
      <c r="E7076" s="189"/>
    </row>
    <row r="7077" spans="1:5" x14ac:dyDescent="0.25">
      <c r="A7077" s="189"/>
      <c r="B7077" s="189"/>
      <c r="C7077" s="189"/>
      <c r="D7077" s="189"/>
      <c r="E7077" s="189"/>
    </row>
    <row r="7078" spans="1:5" x14ac:dyDescent="0.25">
      <c r="A7078" s="189"/>
      <c r="B7078" s="189"/>
      <c r="C7078" s="189"/>
      <c r="D7078" s="189"/>
      <c r="E7078" s="189"/>
    </row>
    <row r="7079" spans="1:5" x14ac:dyDescent="0.25">
      <c r="A7079" s="189"/>
      <c r="B7079" s="189"/>
      <c r="C7079" s="189"/>
      <c r="D7079" s="189"/>
      <c r="E7079" s="189"/>
    </row>
    <row r="7080" spans="1:5" x14ac:dyDescent="0.25">
      <c r="A7080" s="189"/>
      <c r="B7080" s="189"/>
      <c r="C7080" s="189"/>
      <c r="D7080" s="189"/>
      <c r="E7080" s="189"/>
    </row>
    <row r="7081" spans="1:5" x14ac:dyDescent="0.25">
      <c r="A7081" s="189"/>
      <c r="B7081" s="189"/>
      <c r="C7081" s="189"/>
      <c r="D7081" s="189"/>
      <c r="E7081" s="189"/>
    </row>
    <row r="7082" spans="1:5" x14ac:dyDescent="0.25">
      <c r="A7082" s="189"/>
      <c r="B7082" s="189"/>
      <c r="C7082" s="189"/>
      <c r="D7082" s="189"/>
      <c r="E7082" s="189"/>
    </row>
    <row r="7083" spans="1:5" x14ac:dyDescent="0.25">
      <c r="A7083" s="189"/>
      <c r="B7083" s="189"/>
      <c r="C7083" s="189"/>
      <c r="D7083" s="189"/>
      <c r="E7083" s="189"/>
    </row>
    <row r="7084" spans="1:5" x14ac:dyDescent="0.25">
      <c r="A7084" s="189"/>
      <c r="B7084" s="189"/>
      <c r="C7084" s="189"/>
      <c r="D7084" s="189"/>
      <c r="E7084" s="189"/>
    </row>
    <row r="7085" spans="1:5" x14ac:dyDescent="0.25">
      <c r="A7085" s="189"/>
      <c r="B7085" s="189"/>
      <c r="C7085" s="189"/>
      <c r="D7085" s="189"/>
      <c r="E7085" s="189"/>
    </row>
    <row r="7086" spans="1:5" x14ac:dyDescent="0.25">
      <c r="A7086" s="189"/>
      <c r="B7086" s="189"/>
      <c r="C7086" s="189"/>
      <c r="D7086" s="189"/>
      <c r="E7086" s="189"/>
    </row>
    <row r="7087" spans="1:5" x14ac:dyDescent="0.25">
      <c r="A7087" s="189"/>
      <c r="B7087" s="189"/>
      <c r="C7087" s="189"/>
      <c r="D7087" s="189"/>
      <c r="E7087" s="189"/>
    </row>
    <row r="7088" spans="1:5" x14ac:dyDescent="0.25">
      <c r="A7088" s="189"/>
      <c r="B7088" s="189"/>
      <c r="C7088" s="189"/>
      <c r="D7088" s="189"/>
      <c r="E7088" s="189"/>
    </row>
    <row r="7089" spans="1:5" x14ac:dyDescent="0.25">
      <c r="A7089" s="189"/>
      <c r="B7089" s="189"/>
      <c r="C7089" s="189"/>
      <c r="D7089" s="189"/>
      <c r="E7089" s="189"/>
    </row>
    <row r="7090" spans="1:5" x14ac:dyDescent="0.25">
      <c r="A7090" s="189"/>
      <c r="B7090" s="189"/>
      <c r="C7090" s="189"/>
      <c r="D7090" s="189"/>
      <c r="E7090" s="189"/>
    </row>
    <row r="7091" spans="1:5" x14ac:dyDescent="0.25">
      <c r="A7091" s="189"/>
      <c r="B7091" s="189"/>
      <c r="C7091" s="189"/>
      <c r="D7091" s="189"/>
      <c r="E7091" s="189"/>
    </row>
    <row r="7092" spans="1:5" x14ac:dyDescent="0.25">
      <c r="A7092" s="189"/>
      <c r="B7092" s="189"/>
      <c r="C7092" s="189"/>
      <c r="D7092" s="189"/>
      <c r="E7092" s="189"/>
    </row>
    <row r="7093" spans="1:5" x14ac:dyDescent="0.25">
      <c r="A7093" s="189"/>
      <c r="B7093" s="189"/>
      <c r="C7093" s="189"/>
      <c r="D7093" s="189"/>
      <c r="E7093" s="189"/>
    </row>
    <row r="7094" spans="1:5" x14ac:dyDescent="0.25">
      <c r="A7094" s="189"/>
      <c r="B7094" s="189"/>
      <c r="C7094" s="189"/>
      <c r="D7094" s="189"/>
      <c r="E7094" s="189"/>
    </row>
    <row r="7095" spans="1:5" x14ac:dyDescent="0.25">
      <c r="A7095" s="189"/>
      <c r="B7095" s="189"/>
      <c r="C7095" s="189"/>
      <c r="D7095" s="189"/>
      <c r="E7095" s="189"/>
    </row>
    <row r="7096" spans="1:5" x14ac:dyDescent="0.25">
      <c r="A7096" s="189"/>
      <c r="B7096" s="189"/>
      <c r="C7096" s="189"/>
      <c r="D7096" s="189"/>
      <c r="E7096" s="189"/>
    </row>
    <row r="7097" spans="1:5" x14ac:dyDescent="0.25">
      <c r="A7097" s="189"/>
      <c r="B7097" s="189"/>
      <c r="C7097" s="189"/>
      <c r="D7097" s="189"/>
      <c r="E7097" s="189"/>
    </row>
    <row r="7098" spans="1:5" x14ac:dyDescent="0.25">
      <c r="A7098" s="189"/>
      <c r="B7098" s="189"/>
      <c r="C7098" s="189"/>
      <c r="D7098" s="189"/>
      <c r="E7098" s="189"/>
    </row>
    <row r="7099" spans="1:5" x14ac:dyDescent="0.25">
      <c r="A7099" s="189"/>
      <c r="B7099" s="189"/>
      <c r="C7099" s="189"/>
      <c r="D7099" s="189"/>
      <c r="E7099" s="189"/>
    </row>
    <row r="7100" spans="1:5" x14ac:dyDescent="0.25">
      <c r="A7100" s="189"/>
      <c r="B7100" s="189"/>
      <c r="C7100" s="189"/>
      <c r="D7100" s="189"/>
      <c r="E7100" s="189"/>
    </row>
    <row r="7101" spans="1:5" x14ac:dyDescent="0.25">
      <c r="A7101" s="189"/>
      <c r="B7101" s="189"/>
      <c r="C7101" s="189"/>
      <c r="D7101" s="189"/>
      <c r="E7101" s="189"/>
    </row>
    <row r="7102" spans="1:5" x14ac:dyDescent="0.25">
      <c r="A7102" s="189"/>
      <c r="B7102" s="189"/>
      <c r="C7102" s="189"/>
      <c r="D7102" s="189"/>
      <c r="E7102" s="189"/>
    </row>
    <row r="7103" spans="1:5" x14ac:dyDescent="0.25">
      <c r="A7103" s="189"/>
      <c r="B7103" s="189"/>
      <c r="C7103" s="189"/>
      <c r="D7103" s="189"/>
      <c r="E7103" s="189"/>
    </row>
    <row r="7104" spans="1:5" x14ac:dyDescent="0.25">
      <c r="A7104" s="189"/>
      <c r="B7104" s="189"/>
      <c r="C7104" s="189"/>
      <c r="D7104" s="189"/>
      <c r="E7104" s="189"/>
    </row>
    <row r="7105" spans="1:5" x14ac:dyDescent="0.25">
      <c r="A7105" s="189"/>
      <c r="B7105" s="189"/>
      <c r="C7105" s="189"/>
      <c r="D7105" s="189"/>
      <c r="E7105" s="189"/>
    </row>
    <row r="7106" spans="1:5" x14ac:dyDescent="0.25">
      <c r="A7106" s="189"/>
      <c r="B7106" s="189"/>
      <c r="C7106" s="189"/>
      <c r="D7106" s="189"/>
      <c r="E7106" s="189"/>
    </row>
    <row r="7107" spans="1:5" x14ac:dyDescent="0.25">
      <c r="A7107" s="189"/>
      <c r="B7107" s="189"/>
      <c r="C7107" s="189"/>
      <c r="D7107" s="189"/>
      <c r="E7107" s="189"/>
    </row>
    <row r="7108" spans="1:5" x14ac:dyDescent="0.25">
      <c r="A7108" s="189"/>
      <c r="B7108" s="189"/>
      <c r="C7108" s="189"/>
      <c r="D7108" s="189"/>
      <c r="E7108" s="189"/>
    </row>
    <row r="7109" spans="1:5" x14ac:dyDescent="0.25">
      <c r="A7109" s="189"/>
      <c r="B7109" s="189"/>
      <c r="C7109" s="189"/>
      <c r="D7109" s="189"/>
      <c r="E7109" s="189"/>
    </row>
    <row r="7110" spans="1:5" x14ac:dyDescent="0.25">
      <c r="A7110" s="189"/>
      <c r="B7110" s="189"/>
      <c r="C7110" s="189"/>
      <c r="D7110" s="189"/>
      <c r="E7110" s="189"/>
    </row>
    <row r="7111" spans="1:5" x14ac:dyDescent="0.25">
      <c r="A7111" s="189"/>
      <c r="B7111" s="189"/>
      <c r="C7111" s="189"/>
      <c r="D7111" s="189"/>
      <c r="E7111" s="189"/>
    </row>
    <row r="7112" spans="1:5" x14ac:dyDescent="0.25">
      <c r="A7112" s="189"/>
      <c r="B7112" s="189"/>
      <c r="C7112" s="189"/>
      <c r="D7112" s="189"/>
      <c r="E7112" s="189"/>
    </row>
    <row r="7113" spans="1:5" x14ac:dyDescent="0.25">
      <c r="A7113" s="189"/>
      <c r="B7113" s="189"/>
      <c r="C7113" s="189"/>
      <c r="D7113" s="189"/>
      <c r="E7113" s="189"/>
    </row>
    <row r="7114" spans="1:5" x14ac:dyDescent="0.25">
      <c r="A7114" s="189"/>
      <c r="B7114" s="189"/>
      <c r="C7114" s="189"/>
      <c r="D7114" s="189"/>
      <c r="E7114" s="189"/>
    </row>
    <row r="7115" spans="1:5" x14ac:dyDescent="0.25">
      <c r="A7115" s="189"/>
      <c r="B7115" s="189"/>
      <c r="C7115" s="189"/>
      <c r="D7115" s="189"/>
      <c r="E7115" s="189"/>
    </row>
    <row r="7116" spans="1:5" x14ac:dyDescent="0.25">
      <c r="A7116" s="189"/>
      <c r="B7116" s="189"/>
      <c r="C7116" s="189"/>
      <c r="D7116" s="189"/>
      <c r="E7116" s="189"/>
    </row>
    <row r="7117" spans="1:5" x14ac:dyDescent="0.25">
      <c r="A7117" s="189"/>
      <c r="B7117" s="189"/>
      <c r="C7117" s="189"/>
      <c r="D7117" s="189"/>
      <c r="E7117" s="189"/>
    </row>
    <row r="7118" spans="1:5" x14ac:dyDescent="0.25">
      <c r="A7118" s="189"/>
      <c r="B7118" s="189"/>
      <c r="C7118" s="189"/>
      <c r="D7118" s="189"/>
      <c r="E7118" s="189"/>
    </row>
    <row r="7119" spans="1:5" x14ac:dyDescent="0.25">
      <c r="A7119" s="189"/>
      <c r="B7119" s="189"/>
      <c r="C7119" s="189"/>
      <c r="D7119" s="189"/>
      <c r="E7119" s="189"/>
    </row>
    <row r="7120" spans="1:5" x14ac:dyDescent="0.25">
      <c r="A7120" s="189"/>
      <c r="B7120" s="189"/>
      <c r="C7120" s="189"/>
      <c r="D7120" s="189"/>
      <c r="E7120" s="189"/>
    </row>
    <row r="7121" spans="1:5" x14ac:dyDescent="0.25">
      <c r="A7121" s="189"/>
      <c r="B7121" s="189"/>
      <c r="C7121" s="189"/>
      <c r="D7121" s="189"/>
      <c r="E7121" s="189"/>
    </row>
    <row r="7122" spans="1:5" x14ac:dyDescent="0.25">
      <c r="A7122" s="189"/>
      <c r="B7122" s="189"/>
      <c r="C7122" s="189"/>
      <c r="D7122" s="189"/>
      <c r="E7122" s="189"/>
    </row>
    <row r="7123" spans="1:5" x14ac:dyDescent="0.25">
      <c r="A7123" s="189"/>
      <c r="B7123" s="189"/>
      <c r="C7123" s="189"/>
      <c r="D7123" s="189"/>
      <c r="E7123" s="189"/>
    </row>
    <row r="7124" spans="1:5" x14ac:dyDescent="0.25">
      <c r="A7124" s="189"/>
      <c r="B7124" s="189"/>
      <c r="C7124" s="189"/>
      <c r="D7124" s="189"/>
      <c r="E7124" s="189"/>
    </row>
    <row r="7125" spans="1:5" x14ac:dyDescent="0.25">
      <c r="A7125" s="189"/>
      <c r="B7125" s="189"/>
      <c r="C7125" s="189"/>
      <c r="D7125" s="189"/>
      <c r="E7125" s="189"/>
    </row>
    <row r="7126" spans="1:5" x14ac:dyDescent="0.25">
      <c r="A7126" s="189"/>
      <c r="B7126" s="189"/>
      <c r="C7126" s="189"/>
      <c r="D7126" s="189"/>
      <c r="E7126" s="189"/>
    </row>
    <row r="7127" spans="1:5" x14ac:dyDescent="0.25">
      <c r="A7127" s="189"/>
      <c r="B7127" s="189"/>
      <c r="C7127" s="189"/>
      <c r="D7127" s="189"/>
      <c r="E7127" s="189"/>
    </row>
    <row r="7128" spans="1:5" x14ac:dyDescent="0.25">
      <c r="A7128" s="189"/>
      <c r="B7128" s="189"/>
      <c r="C7128" s="189"/>
      <c r="D7128" s="189"/>
      <c r="E7128" s="189"/>
    </row>
    <row r="7129" spans="1:5" x14ac:dyDescent="0.25">
      <c r="A7129" s="189"/>
      <c r="B7129" s="189"/>
      <c r="C7129" s="189"/>
      <c r="D7129" s="189"/>
      <c r="E7129" s="189"/>
    </row>
    <row r="7130" spans="1:5" x14ac:dyDescent="0.25">
      <c r="A7130" s="189"/>
      <c r="B7130" s="189"/>
      <c r="C7130" s="189"/>
      <c r="D7130" s="189"/>
      <c r="E7130" s="189"/>
    </row>
    <row r="7131" spans="1:5" x14ac:dyDescent="0.25">
      <c r="A7131" s="189"/>
      <c r="B7131" s="189"/>
      <c r="C7131" s="189"/>
      <c r="D7131" s="189"/>
      <c r="E7131" s="189"/>
    </row>
    <row r="7132" spans="1:5" x14ac:dyDescent="0.25">
      <c r="A7132" s="189"/>
      <c r="B7132" s="189"/>
      <c r="C7132" s="189"/>
      <c r="D7132" s="189"/>
      <c r="E7132" s="189"/>
    </row>
    <row r="7133" spans="1:5" x14ac:dyDescent="0.25">
      <c r="A7133" s="189"/>
      <c r="B7133" s="189"/>
      <c r="C7133" s="189"/>
      <c r="D7133" s="189"/>
      <c r="E7133" s="189"/>
    </row>
    <row r="7134" spans="1:5" x14ac:dyDescent="0.25">
      <c r="A7134" s="189"/>
      <c r="B7134" s="189"/>
      <c r="C7134" s="189"/>
      <c r="D7134" s="189"/>
      <c r="E7134" s="189"/>
    </row>
    <row r="7135" spans="1:5" x14ac:dyDescent="0.25">
      <c r="A7135" s="189"/>
      <c r="B7135" s="189"/>
      <c r="C7135" s="189"/>
      <c r="D7135" s="189"/>
      <c r="E7135" s="189"/>
    </row>
    <row r="7136" spans="1:5" x14ac:dyDescent="0.25">
      <c r="A7136" s="189"/>
      <c r="B7136" s="189"/>
      <c r="C7136" s="189"/>
      <c r="D7136" s="189"/>
      <c r="E7136" s="189"/>
    </row>
    <row r="7137" spans="1:5" x14ac:dyDescent="0.25">
      <c r="A7137" s="189"/>
      <c r="B7137" s="189"/>
      <c r="C7137" s="189"/>
      <c r="D7137" s="189"/>
      <c r="E7137" s="189"/>
    </row>
    <row r="7138" spans="1:5" x14ac:dyDescent="0.25">
      <c r="A7138" s="189"/>
      <c r="B7138" s="189"/>
      <c r="C7138" s="189"/>
      <c r="D7138" s="189"/>
      <c r="E7138" s="189"/>
    </row>
    <row r="7139" spans="1:5" x14ac:dyDescent="0.25">
      <c r="A7139" s="189"/>
      <c r="B7139" s="189"/>
      <c r="C7139" s="189"/>
      <c r="D7139" s="189"/>
      <c r="E7139" s="189"/>
    </row>
    <row r="7140" spans="1:5" x14ac:dyDescent="0.25">
      <c r="A7140" s="189"/>
      <c r="B7140" s="189"/>
      <c r="C7140" s="189"/>
      <c r="D7140" s="189"/>
      <c r="E7140" s="189"/>
    </row>
    <row r="7141" spans="1:5" x14ac:dyDescent="0.25">
      <c r="A7141" s="189"/>
      <c r="B7141" s="189"/>
      <c r="C7141" s="189"/>
      <c r="D7141" s="189"/>
      <c r="E7141" s="189"/>
    </row>
    <row r="7142" spans="1:5" x14ac:dyDescent="0.25">
      <c r="A7142" s="189"/>
      <c r="B7142" s="189"/>
      <c r="C7142" s="189"/>
      <c r="D7142" s="189"/>
      <c r="E7142" s="189"/>
    </row>
    <row r="7143" spans="1:5" x14ac:dyDescent="0.25">
      <c r="A7143" s="189"/>
      <c r="B7143" s="189"/>
      <c r="C7143" s="189"/>
      <c r="D7143" s="189"/>
      <c r="E7143" s="189"/>
    </row>
    <row r="7144" spans="1:5" x14ac:dyDescent="0.25">
      <c r="A7144" s="189"/>
      <c r="B7144" s="189"/>
      <c r="C7144" s="189"/>
      <c r="D7144" s="189"/>
      <c r="E7144" s="189"/>
    </row>
    <row r="7145" spans="1:5" x14ac:dyDescent="0.25">
      <c r="A7145" s="189"/>
      <c r="B7145" s="189"/>
      <c r="C7145" s="189"/>
      <c r="D7145" s="189"/>
      <c r="E7145" s="189"/>
    </row>
    <row r="7146" spans="1:5" x14ac:dyDescent="0.25">
      <c r="A7146" s="189"/>
      <c r="B7146" s="189"/>
      <c r="C7146" s="189"/>
      <c r="D7146" s="189"/>
      <c r="E7146" s="189"/>
    </row>
    <row r="7147" spans="1:5" x14ac:dyDescent="0.25">
      <c r="A7147" s="189"/>
      <c r="B7147" s="189"/>
      <c r="C7147" s="189"/>
      <c r="D7147" s="189"/>
      <c r="E7147" s="189"/>
    </row>
    <row r="7148" spans="1:5" x14ac:dyDescent="0.25">
      <c r="A7148" s="189"/>
      <c r="B7148" s="189"/>
      <c r="C7148" s="189"/>
      <c r="D7148" s="189"/>
      <c r="E7148" s="189"/>
    </row>
    <row r="7149" spans="1:5" x14ac:dyDescent="0.25">
      <c r="A7149" s="189"/>
      <c r="B7149" s="189"/>
      <c r="C7149" s="189"/>
      <c r="D7149" s="189"/>
      <c r="E7149" s="189"/>
    </row>
    <row r="7150" spans="1:5" x14ac:dyDescent="0.25">
      <c r="A7150" s="189"/>
      <c r="B7150" s="189"/>
      <c r="C7150" s="189"/>
      <c r="D7150" s="189"/>
      <c r="E7150" s="189"/>
    </row>
    <row r="7151" spans="1:5" x14ac:dyDescent="0.25">
      <c r="A7151" s="189"/>
      <c r="B7151" s="189"/>
      <c r="C7151" s="189"/>
      <c r="D7151" s="189"/>
      <c r="E7151" s="189"/>
    </row>
    <row r="7152" spans="1:5" x14ac:dyDescent="0.25">
      <c r="A7152" s="189"/>
      <c r="B7152" s="189"/>
      <c r="C7152" s="189"/>
      <c r="D7152" s="189"/>
      <c r="E7152" s="189"/>
    </row>
    <row r="7153" spans="1:5" x14ac:dyDescent="0.25">
      <c r="A7153" s="189"/>
      <c r="B7153" s="189"/>
      <c r="C7153" s="189"/>
      <c r="D7153" s="189"/>
      <c r="E7153" s="189"/>
    </row>
    <row r="7154" spans="1:5" x14ac:dyDescent="0.25">
      <c r="A7154" s="189"/>
      <c r="B7154" s="189"/>
      <c r="C7154" s="189"/>
      <c r="D7154" s="189"/>
      <c r="E7154" s="189"/>
    </row>
    <row r="7155" spans="1:5" x14ac:dyDescent="0.25">
      <c r="A7155" s="189"/>
      <c r="B7155" s="189"/>
      <c r="C7155" s="189"/>
      <c r="D7155" s="189"/>
      <c r="E7155" s="189"/>
    </row>
    <row r="7156" spans="1:5" x14ac:dyDescent="0.25">
      <c r="A7156" s="189"/>
      <c r="B7156" s="189"/>
      <c r="C7156" s="189"/>
      <c r="D7156" s="189"/>
      <c r="E7156" s="189"/>
    </row>
    <row r="7157" spans="1:5" x14ac:dyDescent="0.25">
      <c r="A7157" s="189"/>
      <c r="B7157" s="189"/>
      <c r="C7157" s="189"/>
      <c r="D7157" s="189"/>
      <c r="E7157" s="189"/>
    </row>
    <row r="7158" spans="1:5" x14ac:dyDescent="0.25">
      <c r="A7158" s="189"/>
      <c r="B7158" s="189"/>
      <c r="C7158" s="189"/>
      <c r="D7158" s="189"/>
      <c r="E7158" s="189"/>
    </row>
    <row r="7159" spans="1:5" x14ac:dyDescent="0.25">
      <c r="A7159" s="189"/>
      <c r="B7159" s="189"/>
      <c r="C7159" s="189"/>
      <c r="D7159" s="189"/>
      <c r="E7159" s="189"/>
    </row>
    <row r="7160" spans="1:5" x14ac:dyDescent="0.25">
      <c r="A7160" s="189"/>
      <c r="B7160" s="189"/>
      <c r="C7160" s="189"/>
      <c r="D7160" s="189"/>
      <c r="E7160" s="189"/>
    </row>
    <row r="7161" spans="1:5" x14ac:dyDescent="0.25">
      <c r="A7161" s="189"/>
      <c r="B7161" s="189"/>
      <c r="C7161" s="189"/>
      <c r="D7161" s="189"/>
      <c r="E7161" s="189"/>
    </row>
    <row r="7162" spans="1:5" x14ac:dyDescent="0.25">
      <c r="A7162" s="189"/>
      <c r="B7162" s="189"/>
      <c r="C7162" s="189"/>
      <c r="D7162" s="189"/>
      <c r="E7162" s="189"/>
    </row>
    <row r="7163" spans="1:5" x14ac:dyDescent="0.25">
      <c r="A7163" s="189"/>
      <c r="B7163" s="189"/>
      <c r="C7163" s="189"/>
      <c r="D7163" s="189"/>
      <c r="E7163" s="189"/>
    </row>
    <row r="7164" spans="1:5" x14ac:dyDescent="0.25">
      <c r="A7164" s="189"/>
      <c r="B7164" s="189"/>
      <c r="C7164" s="189"/>
      <c r="D7164" s="189"/>
      <c r="E7164" s="189"/>
    </row>
    <row r="7165" spans="1:5" x14ac:dyDescent="0.25">
      <c r="A7165" s="189"/>
      <c r="B7165" s="189"/>
      <c r="C7165" s="189"/>
      <c r="D7165" s="189"/>
      <c r="E7165" s="189"/>
    </row>
    <row r="7166" spans="1:5" x14ac:dyDescent="0.25">
      <c r="A7166" s="189"/>
      <c r="B7166" s="189"/>
      <c r="C7166" s="189"/>
      <c r="D7166" s="189"/>
      <c r="E7166" s="189"/>
    </row>
    <row r="7167" spans="1:5" x14ac:dyDescent="0.25">
      <c r="A7167" s="189"/>
      <c r="B7167" s="189"/>
      <c r="C7167" s="189"/>
      <c r="D7167" s="189"/>
      <c r="E7167" s="189"/>
    </row>
    <row r="7168" spans="1:5" x14ac:dyDescent="0.25">
      <c r="A7168" s="189"/>
      <c r="B7168" s="189"/>
      <c r="C7168" s="189"/>
      <c r="D7168" s="189"/>
      <c r="E7168" s="189"/>
    </row>
    <row r="7169" spans="1:5" x14ac:dyDescent="0.25">
      <c r="A7169" s="189"/>
      <c r="B7169" s="189"/>
      <c r="C7169" s="189"/>
      <c r="D7169" s="189"/>
      <c r="E7169" s="189"/>
    </row>
    <row r="7170" spans="1:5" x14ac:dyDescent="0.25">
      <c r="A7170" s="189"/>
      <c r="B7170" s="189"/>
      <c r="C7170" s="189"/>
      <c r="D7170" s="189"/>
      <c r="E7170" s="189"/>
    </row>
    <row r="7171" spans="1:5" x14ac:dyDescent="0.25">
      <c r="A7171" s="189"/>
      <c r="B7171" s="189"/>
      <c r="C7171" s="189"/>
      <c r="D7171" s="189"/>
      <c r="E7171" s="189"/>
    </row>
    <row r="7172" spans="1:5" x14ac:dyDescent="0.25">
      <c r="A7172" s="189"/>
      <c r="B7172" s="189"/>
      <c r="C7172" s="189"/>
      <c r="D7172" s="189"/>
      <c r="E7172" s="189"/>
    </row>
    <row r="7173" spans="1:5" x14ac:dyDescent="0.25">
      <c r="A7173" s="189"/>
      <c r="B7173" s="189"/>
      <c r="C7173" s="189"/>
      <c r="D7173" s="189"/>
      <c r="E7173" s="189"/>
    </row>
    <row r="7174" spans="1:5" x14ac:dyDescent="0.25">
      <c r="A7174" s="189"/>
      <c r="B7174" s="189"/>
      <c r="C7174" s="189"/>
      <c r="D7174" s="189"/>
      <c r="E7174" s="189"/>
    </row>
    <row r="7175" spans="1:5" x14ac:dyDescent="0.25">
      <c r="A7175" s="189"/>
      <c r="B7175" s="189"/>
      <c r="C7175" s="189"/>
      <c r="D7175" s="189"/>
      <c r="E7175" s="189"/>
    </row>
    <row r="7176" spans="1:5" x14ac:dyDescent="0.25">
      <c r="A7176" s="189"/>
      <c r="B7176" s="189"/>
      <c r="C7176" s="189"/>
      <c r="D7176" s="189"/>
      <c r="E7176" s="189"/>
    </row>
    <row r="7177" spans="1:5" x14ac:dyDescent="0.25">
      <c r="A7177" s="189"/>
      <c r="B7177" s="189"/>
      <c r="C7177" s="189"/>
      <c r="D7177" s="189"/>
      <c r="E7177" s="189"/>
    </row>
    <row r="7178" spans="1:5" x14ac:dyDescent="0.25">
      <c r="A7178" s="189"/>
      <c r="B7178" s="189"/>
      <c r="C7178" s="189"/>
      <c r="D7178" s="189"/>
      <c r="E7178" s="189"/>
    </row>
    <row r="7179" spans="1:5" x14ac:dyDescent="0.25">
      <c r="A7179" s="189"/>
      <c r="B7179" s="189"/>
      <c r="C7179" s="189"/>
      <c r="D7179" s="189"/>
      <c r="E7179" s="189"/>
    </row>
    <row r="7180" spans="1:5" x14ac:dyDescent="0.25">
      <c r="A7180" s="189"/>
      <c r="B7180" s="189"/>
      <c r="C7180" s="189"/>
      <c r="D7180" s="189"/>
      <c r="E7180" s="189"/>
    </row>
    <row r="7181" spans="1:5" x14ac:dyDescent="0.25">
      <c r="A7181" s="189"/>
      <c r="B7181" s="189"/>
      <c r="C7181" s="189"/>
      <c r="D7181" s="189"/>
      <c r="E7181" s="189"/>
    </row>
    <row r="7182" spans="1:5" x14ac:dyDescent="0.25">
      <c r="A7182" s="189"/>
      <c r="B7182" s="189"/>
      <c r="C7182" s="189"/>
      <c r="D7182" s="189"/>
      <c r="E7182" s="189"/>
    </row>
    <row r="7183" spans="1:5" x14ac:dyDescent="0.25">
      <c r="A7183" s="189"/>
      <c r="B7183" s="189"/>
      <c r="C7183" s="189"/>
      <c r="D7183" s="189"/>
      <c r="E7183" s="189"/>
    </row>
    <row r="7184" spans="1:5" x14ac:dyDescent="0.25">
      <c r="A7184" s="189"/>
      <c r="B7184" s="189"/>
      <c r="C7184" s="189"/>
      <c r="D7184" s="189"/>
      <c r="E7184" s="189"/>
    </row>
    <row r="7185" spans="1:5" x14ac:dyDescent="0.25">
      <c r="A7185" s="189"/>
      <c r="B7185" s="189"/>
      <c r="C7185" s="189"/>
      <c r="D7185" s="189"/>
      <c r="E7185" s="189"/>
    </row>
    <row r="7186" spans="1:5" x14ac:dyDescent="0.25">
      <c r="A7186" s="189"/>
      <c r="B7186" s="189"/>
      <c r="C7186" s="189"/>
      <c r="D7186" s="189"/>
      <c r="E7186" s="189"/>
    </row>
    <row r="7187" spans="1:5" x14ac:dyDescent="0.25">
      <c r="A7187" s="189"/>
      <c r="B7187" s="189"/>
      <c r="C7187" s="189"/>
      <c r="D7187" s="189"/>
      <c r="E7187" s="189"/>
    </row>
    <row r="7188" spans="1:5" x14ac:dyDescent="0.25">
      <c r="A7188" s="189"/>
      <c r="B7188" s="189"/>
      <c r="C7188" s="189"/>
      <c r="D7188" s="189"/>
      <c r="E7188" s="189"/>
    </row>
    <row r="7189" spans="1:5" x14ac:dyDescent="0.25">
      <c r="A7189" s="189"/>
      <c r="B7189" s="189"/>
      <c r="C7189" s="189"/>
      <c r="D7189" s="189"/>
      <c r="E7189" s="189"/>
    </row>
    <row r="7190" spans="1:5" x14ac:dyDescent="0.25">
      <c r="A7190" s="189"/>
      <c r="B7190" s="189"/>
      <c r="C7190" s="189"/>
      <c r="D7190" s="189"/>
      <c r="E7190" s="189"/>
    </row>
    <row r="7191" spans="1:5" x14ac:dyDescent="0.25">
      <c r="A7191" s="189"/>
      <c r="B7191" s="189"/>
      <c r="C7191" s="189"/>
      <c r="D7191" s="189"/>
      <c r="E7191" s="189"/>
    </row>
    <row r="7192" spans="1:5" x14ac:dyDescent="0.25">
      <c r="A7192" s="189"/>
      <c r="B7192" s="189"/>
      <c r="C7192" s="189"/>
      <c r="D7192" s="189"/>
      <c r="E7192" s="189"/>
    </row>
    <row r="7193" spans="1:5" x14ac:dyDescent="0.25">
      <c r="A7193" s="189"/>
      <c r="B7193" s="189"/>
      <c r="C7193" s="189"/>
      <c r="D7193" s="189"/>
      <c r="E7193" s="189"/>
    </row>
    <row r="7194" spans="1:5" x14ac:dyDescent="0.25">
      <c r="A7194" s="189"/>
      <c r="B7194" s="189"/>
      <c r="C7194" s="189"/>
      <c r="D7194" s="189"/>
      <c r="E7194" s="189"/>
    </row>
    <row r="7195" spans="1:5" x14ac:dyDescent="0.25">
      <c r="A7195" s="189"/>
      <c r="B7195" s="189"/>
      <c r="C7195" s="189"/>
      <c r="D7195" s="189"/>
      <c r="E7195" s="189"/>
    </row>
    <row r="7196" spans="1:5" x14ac:dyDescent="0.25">
      <c r="A7196" s="189"/>
      <c r="B7196" s="189"/>
      <c r="C7196" s="189"/>
      <c r="D7196" s="189"/>
      <c r="E7196" s="189"/>
    </row>
    <row r="7197" spans="1:5" x14ac:dyDescent="0.25">
      <c r="A7197" s="189"/>
      <c r="B7197" s="189"/>
      <c r="C7197" s="189"/>
      <c r="D7197" s="189"/>
      <c r="E7197" s="189"/>
    </row>
    <row r="7198" spans="1:5" x14ac:dyDescent="0.25">
      <c r="A7198" s="189"/>
      <c r="B7198" s="189"/>
      <c r="C7198" s="189"/>
      <c r="D7198" s="189"/>
      <c r="E7198" s="189"/>
    </row>
    <row r="7199" spans="1:5" x14ac:dyDescent="0.25">
      <c r="A7199" s="189"/>
      <c r="B7199" s="189"/>
      <c r="C7199" s="189"/>
      <c r="D7199" s="189"/>
      <c r="E7199" s="189"/>
    </row>
    <row r="7200" spans="1:5" x14ac:dyDescent="0.25">
      <c r="A7200" s="189"/>
      <c r="B7200" s="189"/>
      <c r="C7200" s="189"/>
      <c r="D7200" s="189"/>
      <c r="E7200" s="189"/>
    </row>
    <row r="7201" spans="1:5" x14ac:dyDescent="0.25">
      <c r="A7201" s="189"/>
      <c r="B7201" s="189"/>
      <c r="C7201" s="189"/>
      <c r="D7201" s="189"/>
      <c r="E7201" s="189"/>
    </row>
    <row r="7202" spans="1:5" x14ac:dyDescent="0.25">
      <c r="A7202" s="189"/>
      <c r="B7202" s="189"/>
      <c r="C7202" s="189"/>
      <c r="D7202" s="189"/>
      <c r="E7202" s="189"/>
    </row>
    <row r="7203" spans="1:5" x14ac:dyDescent="0.25">
      <c r="A7203" s="189"/>
      <c r="B7203" s="189"/>
      <c r="C7203" s="189"/>
      <c r="D7203" s="189"/>
      <c r="E7203" s="189"/>
    </row>
    <row r="7204" spans="1:5" x14ac:dyDescent="0.25">
      <c r="A7204" s="189"/>
      <c r="B7204" s="189"/>
      <c r="C7204" s="189"/>
      <c r="D7204" s="189"/>
      <c r="E7204" s="189"/>
    </row>
    <row r="7205" spans="1:5" x14ac:dyDescent="0.25">
      <c r="A7205" s="189"/>
      <c r="B7205" s="189"/>
      <c r="C7205" s="189"/>
      <c r="D7205" s="189"/>
      <c r="E7205" s="189"/>
    </row>
    <row r="7206" spans="1:5" x14ac:dyDescent="0.25">
      <c r="A7206" s="189"/>
      <c r="B7206" s="189"/>
      <c r="C7206" s="189"/>
      <c r="D7206" s="189"/>
      <c r="E7206" s="189"/>
    </row>
    <row r="7207" spans="1:5" x14ac:dyDescent="0.25">
      <c r="A7207" s="189"/>
      <c r="B7207" s="189"/>
      <c r="C7207" s="189"/>
      <c r="D7207" s="189"/>
      <c r="E7207" s="189"/>
    </row>
    <row r="7208" spans="1:5" x14ac:dyDescent="0.25">
      <c r="A7208" s="189"/>
      <c r="B7208" s="189"/>
      <c r="C7208" s="189"/>
      <c r="D7208" s="189"/>
      <c r="E7208" s="189"/>
    </row>
    <row r="7209" spans="1:5" x14ac:dyDescent="0.25">
      <c r="A7209" s="189"/>
      <c r="B7209" s="189"/>
      <c r="C7209" s="189"/>
      <c r="D7209" s="189"/>
      <c r="E7209" s="189"/>
    </row>
    <row r="7210" spans="1:5" x14ac:dyDescent="0.25">
      <c r="A7210" s="189"/>
      <c r="B7210" s="189"/>
      <c r="C7210" s="189"/>
      <c r="D7210" s="189"/>
      <c r="E7210" s="189"/>
    </row>
    <row r="7211" spans="1:5" x14ac:dyDescent="0.25">
      <c r="A7211" s="189"/>
      <c r="B7211" s="189"/>
      <c r="C7211" s="189"/>
      <c r="D7211" s="189"/>
      <c r="E7211" s="189"/>
    </row>
    <row r="7212" spans="1:5" x14ac:dyDescent="0.25">
      <c r="A7212" s="189"/>
      <c r="B7212" s="189"/>
      <c r="C7212" s="189"/>
      <c r="D7212" s="189"/>
      <c r="E7212" s="189"/>
    </row>
    <row r="7213" spans="1:5" x14ac:dyDescent="0.25">
      <c r="A7213" s="189"/>
      <c r="B7213" s="189"/>
      <c r="C7213" s="189"/>
      <c r="D7213" s="189"/>
      <c r="E7213" s="189"/>
    </row>
    <row r="7214" spans="1:5" x14ac:dyDescent="0.25">
      <c r="A7214" s="189"/>
      <c r="B7214" s="189"/>
      <c r="C7214" s="189"/>
      <c r="D7214" s="189"/>
      <c r="E7214" s="189"/>
    </row>
    <row r="7215" spans="1:5" x14ac:dyDescent="0.25">
      <c r="A7215" s="189"/>
      <c r="B7215" s="189"/>
      <c r="C7215" s="189"/>
      <c r="D7215" s="189"/>
      <c r="E7215" s="189"/>
    </row>
    <row r="7216" spans="1:5" x14ac:dyDescent="0.25">
      <c r="A7216" s="189"/>
      <c r="B7216" s="189"/>
      <c r="C7216" s="189"/>
      <c r="D7216" s="189"/>
      <c r="E7216" s="189"/>
    </row>
    <row r="7217" spans="1:5" x14ac:dyDescent="0.25">
      <c r="A7217" s="189"/>
      <c r="B7217" s="189"/>
      <c r="C7217" s="189"/>
      <c r="D7217" s="189"/>
      <c r="E7217" s="189"/>
    </row>
    <row r="7218" spans="1:5" x14ac:dyDescent="0.25">
      <c r="A7218" s="189"/>
      <c r="B7218" s="189"/>
      <c r="C7218" s="189"/>
      <c r="D7218" s="189"/>
      <c r="E7218" s="189"/>
    </row>
    <row r="7219" spans="1:5" x14ac:dyDescent="0.25">
      <c r="A7219" s="189"/>
      <c r="B7219" s="189"/>
      <c r="C7219" s="189"/>
      <c r="D7219" s="189"/>
      <c r="E7219" s="189"/>
    </row>
    <row r="7220" spans="1:5" x14ac:dyDescent="0.25">
      <c r="A7220" s="189"/>
      <c r="B7220" s="189"/>
      <c r="C7220" s="189"/>
      <c r="D7220" s="189"/>
      <c r="E7220" s="189"/>
    </row>
    <row r="7221" spans="1:5" x14ac:dyDescent="0.25">
      <c r="A7221" s="189"/>
      <c r="B7221" s="189"/>
      <c r="C7221" s="189"/>
      <c r="D7221" s="189"/>
      <c r="E7221" s="189"/>
    </row>
    <row r="7222" spans="1:5" x14ac:dyDescent="0.25">
      <c r="A7222" s="189"/>
      <c r="B7222" s="189"/>
      <c r="C7222" s="189"/>
      <c r="D7222" s="189"/>
      <c r="E7222" s="189"/>
    </row>
    <row r="7223" spans="1:5" x14ac:dyDescent="0.25">
      <c r="A7223" s="189"/>
      <c r="B7223" s="189"/>
      <c r="C7223" s="189"/>
      <c r="D7223" s="189"/>
      <c r="E7223" s="189"/>
    </row>
    <row r="7224" spans="1:5" x14ac:dyDescent="0.25">
      <c r="A7224" s="189"/>
      <c r="B7224" s="189"/>
      <c r="C7224" s="189"/>
      <c r="D7224" s="189"/>
      <c r="E7224" s="189"/>
    </row>
    <row r="7225" spans="1:5" x14ac:dyDescent="0.25">
      <c r="A7225" s="189"/>
      <c r="B7225" s="189"/>
      <c r="C7225" s="189"/>
      <c r="D7225" s="189"/>
      <c r="E7225" s="189"/>
    </row>
    <row r="7226" spans="1:5" x14ac:dyDescent="0.25">
      <c r="A7226" s="189"/>
      <c r="B7226" s="189"/>
      <c r="C7226" s="189"/>
      <c r="D7226" s="189"/>
      <c r="E7226" s="189"/>
    </row>
    <row r="7227" spans="1:5" x14ac:dyDescent="0.25">
      <c r="A7227" s="189"/>
      <c r="B7227" s="189"/>
      <c r="C7227" s="189"/>
      <c r="D7227" s="189"/>
      <c r="E7227" s="189"/>
    </row>
    <row r="7228" spans="1:5" x14ac:dyDescent="0.25">
      <c r="A7228" s="189"/>
      <c r="B7228" s="189"/>
      <c r="C7228" s="189"/>
      <c r="D7228" s="189"/>
      <c r="E7228" s="189"/>
    </row>
    <row r="7229" spans="1:5" x14ac:dyDescent="0.25">
      <c r="A7229" s="189"/>
      <c r="B7229" s="189"/>
      <c r="C7229" s="189"/>
      <c r="D7229" s="189"/>
      <c r="E7229" s="189"/>
    </row>
    <row r="7230" spans="1:5" x14ac:dyDescent="0.25">
      <c r="A7230" s="189"/>
      <c r="B7230" s="189"/>
      <c r="C7230" s="189"/>
      <c r="D7230" s="189"/>
      <c r="E7230" s="189"/>
    </row>
    <row r="7231" spans="1:5" x14ac:dyDescent="0.25">
      <c r="A7231" s="189"/>
      <c r="B7231" s="189"/>
      <c r="C7231" s="189"/>
      <c r="D7231" s="189"/>
      <c r="E7231" s="189"/>
    </row>
    <row r="7232" spans="1:5" x14ac:dyDescent="0.25">
      <c r="A7232" s="189"/>
      <c r="B7232" s="189"/>
      <c r="C7232" s="189"/>
      <c r="D7232" s="189"/>
      <c r="E7232" s="189"/>
    </row>
    <row r="7233" spans="1:5" x14ac:dyDescent="0.25">
      <c r="A7233" s="189"/>
      <c r="B7233" s="189"/>
      <c r="C7233" s="189"/>
      <c r="D7233" s="189"/>
      <c r="E7233" s="189"/>
    </row>
    <row r="7234" spans="1:5" x14ac:dyDescent="0.25">
      <c r="A7234" s="189"/>
      <c r="B7234" s="189"/>
      <c r="C7234" s="189"/>
      <c r="D7234" s="189"/>
      <c r="E7234" s="189"/>
    </row>
    <row r="7235" spans="1:5" x14ac:dyDescent="0.25">
      <c r="A7235" s="189"/>
      <c r="B7235" s="189"/>
      <c r="C7235" s="189"/>
      <c r="D7235" s="189"/>
      <c r="E7235" s="189"/>
    </row>
    <row r="7236" spans="1:5" x14ac:dyDescent="0.25">
      <c r="A7236" s="189"/>
      <c r="B7236" s="189"/>
      <c r="C7236" s="189"/>
      <c r="D7236" s="189"/>
      <c r="E7236" s="189"/>
    </row>
    <row r="7237" spans="1:5" x14ac:dyDescent="0.25">
      <c r="A7237" s="189"/>
      <c r="B7237" s="189"/>
      <c r="C7237" s="189"/>
      <c r="D7237" s="189"/>
      <c r="E7237" s="189"/>
    </row>
    <row r="7238" spans="1:5" x14ac:dyDescent="0.25">
      <c r="A7238" s="189"/>
      <c r="B7238" s="189"/>
      <c r="C7238" s="189"/>
      <c r="D7238" s="189"/>
      <c r="E7238" s="189"/>
    </row>
    <row r="7239" spans="1:5" x14ac:dyDescent="0.25">
      <c r="A7239" s="189"/>
      <c r="B7239" s="189"/>
      <c r="C7239" s="189"/>
      <c r="D7239" s="189"/>
      <c r="E7239" s="189"/>
    </row>
    <row r="7240" spans="1:5" x14ac:dyDescent="0.25">
      <c r="A7240" s="189"/>
      <c r="B7240" s="189"/>
      <c r="C7240" s="189"/>
      <c r="D7240" s="189"/>
      <c r="E7240" s="189"/>
    </row>
    <row r="7241" spans="1:5" x14ac:dyDescent="0.25">
      <c r="A7241" s="189"/>
      <c r="B7241" s="189"/>
      <c r="C7241" s="189"/>
      <c r="D7241" s="189"/>
      <c r="E7241" s="189"/>
    </row>
    <row r="7242" spans="1:5" x14ac:dyDescent="0.25">
      <c r="A7242" s="189"/>
      <c r="B7242" s="189"/>
      <c r="C7242" s="189"/>
      <c r="D7242" s="189"/>
      <c r="E7242" s="189"/>
    </row>
    <row r="7243" spans="1:5" x14ac:dyDescent="0.25">
      <c r="A7243" s="189"/>
      <c r="B7243" s="189"/>
      <c r="C7243" s="189"/>
      <c r="D7243" s="189"/>
      <c r="E7243" s="189"/>
    </row>
    <row r="7244" spans="1:5" x14ac:dyDescent="0.25">
      <c r="A7244" s="189"/>
      <c r="B7244" s="189"/>
      <c r="C7244" s="189"/>
      <c r="D7244" s="189"/>
      <c r="E7244" s="189"/>
    </row>
    <row r="7245" spans="1:5" x14ac:dyDescent="0.25">
      <c r="A7245" s="189"/>
      <c r="B7245" s="189"/>
      <c r="C7245" s="189"/>
      <c r="D7245" s="189"/>
      <c r="E7245" s="189"/>
    </row>
    <row r="7246" spans="1:5" x14ac:dyDescent="0.25">
      <c r="A7246" s="189"/>
      <c r="B7246" s="189"/>
      <c r="C7246" s="189"/>
      <c r="D7246" s="189"/>
      <c r="E7246" s="189"/>
    </row>
    <row r="7247" spans="1:5" x14ac:dyDescent="0.25">
      <c r="A7247" s="189"/>
      <c r="B7247" s="189"/>
      <c r="C7247" s="189"/>
      <c r="D7247" s="189"/>
      <c r="E7247" s="189"/>
    </row>
    <row r="7248" spans="1:5" x14ac:dyDescent="0.25">
      <c r="A7248" s="189"/>
      <c r="B7248" s="189"/>
      <c r="C7248" s="189"/>
      <c r="D7248" s="189"/>
      <c r="E7248" s="189"/>
    </row>
    <row r="7249" spans="1:5" x14ac:dyDescent="0.25">
      <c r="A7249" s="189"/>
      <c r="B7249" s="189"/>
      <c r="C7249" s="189"/>
      <c r="D7249" s="189"/>
      <c r="E7249" s="189"/>
    </row>
    <row r="7250" spans="1:5" x14ac:dyDescent="0.25">
      <c r="A7250" s="189"/>
      <c r="B7250" s="189"/>
      <c r="C7250" s="189"/>
      <c r="D7250" s="189"/>
      <c r="E7250" s="189"/>
    </row>
    <row r="7251" spans="1:5" x14ac:dyDescent="0.25">
      <c r="A7251" s="189"/>
      <c r="B7251" s="189"/>
      <c r="C7251" s="189"/>
      <c r="D7251" s="189"/>
      <c r="E7251" s="189"/>
    </row>
    <row r="7252" spans="1:5" x14ac:dyDescent="0.25">
      <c r="A7252" s="189"/>
      <c r="B7252" s="189"/>
      <c r="C7252" s="189"/>
      <c r="D7252" s="189"/>
      <c r="E7252" s="189"/>
    </row>
    <row r="7253" spans="1:5" x14ac:dyDescent="0.25">
      <c r="A7253" s="189"/>
      <c r="B7253" s="189"/>
      <c r="C7253" s="189"/>
      <c r="D7253" s="189"/>
      <c r="E7253" s="189"/>
    </row>
    <row r="7254" spans="1:5" x14ac:dyDescent="0.25">
      <c r="A7254" s="189"/>
      <c r="B7254" s="189"/>
      <c r="C7254" s="189"/>
      <c r="D7254" s="189"/>
      <c r="E7254" s="189"/>
    </row>
    <row r="7255" spans="1:5" x14ac:dyDescent="0.25">
      <c r="A7255" s="189"/>
      <c r="B7255" s="189"/>
      <c r="C7255" s="189"/>
      <c r="D7255" s="189"/>
      <c r="E7255" s="189"/>
    </row>
    <row r="7256" spans="1:5" x14ac:dyDescent="0.25">
      <c r="A7256" s="189"/>
      <c r="B7256" s="189"/>
      <c r="C7256" s="189"/>
      <c r="D7256" s="189"/>
      <c r="E7256" s="189"/>
    </row>
    <row r="7257" spans="1:5" x14ac:dyDescent="0.25">
      <c r="A7257" s="189"/>
      <c r="B7257" s="189"/>
      <c r="C7257" s="189"/>
      <c r="D7257" s="189"/>
      <c r="E7257" s="189"/>
    </row>
    <row r="7258" spans="1:5" x14ac:dyDescent="0.25">
      <c r="A7258" s="189"/>
      <c r="B7258" s="189"/>
      <c r="C7258" s="189"/>
      <c r="D7258" s="189"/>
      <c r="E7258" s="189"/>
    </row>
    <row r="7259" spans="1:5" x14ac:dyDescent="0.25">
      <c r="A7259" s="189"/>
      <c r="B7259" s="189"/>
      <c r="C7259" s="189"/>
      <c r="D7259" s="189"/>
      <c r="E7259" s="189"/>
    </row>
    <row r="7260" spans="1:5" x14ac:dyDescent="0.25">
      <c r="A7260" s="189"/>
      <c r="B7260" s="189"/>
      <c r="C7260" s="189"/>
      <c r="D7260" s="189"/>
      <c r="E7260" s="189"/>
    </row>
    <row r="7261" spans="1:5" x14ac:dyDescent="0.25">
      <c r="A7261" s="189"/>
      <c r="B7261" s="189"/>
      <c r="C7261" s="189"/>
      <c r="D7261" s="189"/>
      <c r="E7261" s="189"/>
    </row>
    <row r="7262" spans="1:5" x14ac:dyDescent="0.25">
      <c r="A7262" s="189"/>
      <c r="B7262" s="189"/>
      <c r="C7262" s="189"/>
      <c r="D7262" s="189"/>
      <c r="E7262" s="189"/>
    </row>
    <row r="7263" spans="1:5" x14ac:dyDescent="0.25">
      <c r="A7263" s="189"/>
      <c r="B7263" s="189"/>
      <c r="C7263" s="189"/>
      <c r="D7263" s="189"/>
      <c r="E7263" s="189"/>
    </row>
    <row r="7264" spans="1:5" x14ac:dyDescent="0.25">
      <c r="A7264" s="189"/>
      <c r="B7264" s="189"/>
      <c r="C7264" s="189"/>
      <c r="D7264" s="189"/>
      <c r="E7264" s="189"/>
    </row>
    <row r="7265" spans="1:5" x14ac:dyDescent="0.25">
      <c r="A7265" s="189"/>
      <c r="B7265" s="189"/>
      <c r="C7265" s="189"/>
      <c r="D7265" s="189"/>
      <c r="E7265" s="189"/>
    </row>
    <row r="7266" spans="1:5" x14ac:dyDescent="0.25">
      <c r="A7266" s="189"/>
      <c r="B7266" s="189"/>
      <c r="C7266" s="189"/>
      <c r="D7266" s="189"/>
      <c r="E7266" s="189"/>
    </row>
    <row r="7267" spans="1:5" x14ac:dyDescent="0.25">
      <c r="A7267" s="189"/>
      <c r="B7267" s="189"/>
      <c r="C7267" s="189"/>
      <c r="D7267" s="189"/>
      <c r="E7267" s="189"/>
    </row>
    <row r="7268" spans="1:5" x14ac:dyDescent="0.25">
      <c r="A7268" s="189"/>
      <c r="B7268" s="189"/>
      <c r="C7268" s="189"/>
      <c r="D7268" s="189"/>
      <c r="E7268" s="189"/>
    </row>
    <row r="7269" spans="1:5" x14ac:dyDescent="0.25">
      <c r="A7269" s="189"/>
      <c r="B7269" s="189"/>
      <c r="C7269" s="189"/>
      <c r="D7269" s="189"/>
      <c r="E7269" s="189"/>
    </row>
    <row r="7270" spans="1:5" x14ac:dyDescent="0.25">
      <c r="A7270" s="189"/>
      <c r="B7270" s="189"/>
      <c r="C7270" s="189"/>
      <c r="D7270" s="189"/>
      <c r="E7270" s="189"/>
    </row>
    <row r="7271" spans="1:5" x14ac:dyDescent="0.25">
      <c r="A7271" s="189"/>
      <c r="B7271" s="189"/>
      <c r="C7271" s="189"/>
      <c r="D7271" s="189"/>
      <c r="E7271" s="189"/>
    </row>
    <row r="7272" spans="1:5" x14ac:dyDescent="0.25">
      <c r="A7272" s="189"/>
      <c r="B7272" s="189"/>
      <c r="C7272" s="189"/>
      <c r="D7272" s="189"/>
      <c r="E7272" s="189"/>
    </row>
    <row r="7273" spans="1:5" x14ac:dyDescent="0.25">
      <c r="A7273" s="189"/>
      <c r="B7273" s="189"/>
      <c r="C7273" s="189"/>
      <c r="D7273" s="189"/>
      <c r="E7273" s="189"/>
    </row>
    <row r="7274" spans="1:5" x14ac:dyDescent="0.25">
      <c r="A7274" s="189"/>
      <c r="B7274" s="189"/>
      <c r="C7274" s="189"/>
      <c r="D7274" s="189"/>
      <c r="E7274" s="189"/>
    </row>
    <row r="7275" spans="1:5" x14ac:dyDescent="0.25">
      <c r="A7275" s="189"/>
      <c r="B7275" s="189"/>
      <c r="C7275" s="189"/>
      <c r="D7275" s="189"/>
      <c r="E7275" s="189"/>
    </row>
    <row r="7276" spans="1:5" x14ac:dyDescent="0.25">
      <c r="A7276" s="189"/>
      <c r="B7276" s="189"/>
      <c r="C7276" s="189"/>
      <c r="D7276" s="189"/>
      <c r="E7276" s="189"/>
    </row>
    <row r="7277" spans="1:5" x14ac:dyDescent="0.25">
      <c r="A7277" s="189"/>
      <c r="B7277" s="189"/>
      <c r="C7277" s="189"/>
      <c r="D7277" s="189"/>
      <c r="E7277" s="189"/>
    </row>
    <row r="7278" spans="1:5" x14ac:dyDescent="0.25">
      <c r="A7278" s="189"/>
      <c r="B7278" s="189"/>
      <c r="C7278" s="189"/>
      <c r="D7278" s="189"/>
      <c r="E7278" s="189"/>
    </row>
    <row r="7279" spans="1:5" x14ac:dyDescent="0.25">
      <c r="A7279" s="189"/>
      <c r="B7279" s="189"/>
      <c r="C7279" s="189"/>
      <c r="D7279" s="189"/>
      <c r="E7279" s="189"/>
    </row>
    <row r="7280" spans="1:5" x14ac:dyDescent="0.25">
      <c r="A7280" s="189"/>
      <c r="B7280" s="189"/>
      <c r="C7280" s="189"/>
      <c r="D7280" s="189"/>
      <c r="E7280" s="189"/>
    </row>
    <row r="7281" spans="1:5" x14ac:dyDescent="0.25">
      <c r="A7281" s="189"/>
      <c r="B7281" s="189"/>
      <c r="C7281" s="189"/>
      <c r="D7281" s="189"/>
      <c r="E7281" s="189"/>
    </row>
    <row r="7282" spans="1:5" x14ac:dyDescent="0.25">
      <c r="A7282" s="189"/>
      <c r="B7282" s="189"/>
      <c r="C7282" s="189"/>
      <c r="D7282" s="189"/>
      <c r="E7282" s="189"/>
    </row>
    <row r="7283" spans="1:5" x14ac:dyDescent="0.25">
      <c r="A7283" s="189"/>
      <c r="B7283" s="189"/>
      <c r="C7283" s="189"/>
      <c r="D7283" s="189"/>
      <c r="E7283" s="189"/>
    </row>
    <row r="7284" spans="1:5" x14ac:dyDescent="0.25">
      <c r="A7284" s="189"/>
      <c r="B7284" s="189"/>
      <c r="C7284" s="189"/>
      <c r="D7284" s="189"/>
      <c r="E7284" s="189"/>
    </row>
    <row r="7285" spans="1:5" x14ac:dyDescent="0.25">
      <c r="A7285" s="189"/>
      <c r="B7285" s="189"/>
      <c r="C7285" s="189"/>
      <c r="D7285" s="189"/>
      <c r="E7285" s="189"/>
    </row>
    <row r="7286" spans="1:5" x14ac:dyDescent="0.25">
      <c r="A7286" s="189"/>
      <c r="B7286" s="189"/>
      <c r="C7286" s="189"/>
      <c r="D7286" s="189"/>
      <c r="E7286" s="189"/>
    </row>
    <row r="7287" spans="1:5" x14ac:dyDescent="0.25">
      <c r="A7287" s="189"/>
      <c r="B7287" s="189"/>
      <c r="C7287" s="189"/>
      <c r="D7287" s="189"/>
      <c r="E7287" s="189"/>
    </row>
    <row r="7288" spans="1:5" x14ac:dyDescent="0.25">
      <c r="A7288" s="189"/>
      <c r="B7288" s="189"/>
      <c r="C7288" s="189"/>
      <c r="D7288" s="189"/>
      <c r="E7288" s="189"/>
    </row>
    <row r="7289" spans="1:5" x14ac:dyDescent="0.25">
      <c r="A7289" s="189"/>
      <c r="B7289" s="189"/>
      <c r="C7289" s="189"/>
      <c r="D7289" s="189"/>
      <c r="E7289" s="189"/>
    </row>
    <row r="7290" spans="1:5" x14ac:dyDescent="0.25">
      <c r="A7290" s="189"/>
      <c r="B7290" s="189"/>
      <c r="C7290" s="189"/>
      <c r="D7290" s="189"/>
      <c r="E7290" s="189"/>
    </row>
    <row r="7291" spans="1:5" x14ac:dyDescent="0.25">
      <c r="A7291" s="189"/>
      <c r="B7291" s="189"/>
      <c r="C7291" s="189"/>
      <c r="D7291" s="189"/>
      <c r="E7291" s="189"/>
    </row>
    <row r="7292" spans="1:5" x14ac:dyDescent="0.25">
      <c r="A7292" s="189"/>
      <c r="B7292" s="189"/>
      <c r="C7292" s="189"/>
      <c r="D7292" s="189"/>
      <c r="E7292" s="189"/>
    </row>
    <row r="7293" spans="1:5" x14ac:dyDescent="0.25">
      <c r="A7293" s="189"/>
      <c r="B7293" s="189"/>
      <c r="C7293" s="189"/>
      <c r="D7293" s="189"/>
      <c r="E7293" s="189"/>
    </row>
    <row r="7294" spans="1:5" x14ac:dyDescent="0.25">
      <c r="A7294" s="189"/>
      <c r="B7294" s="189"/>
      <c r="C7294" s="189"/>
      <c r="D7294" s="189"/>
      <c r="E7294" s="189"/>
    </row>
    <row r="7295" spans="1:5" x14ac:dyDescent="0.25">
      <c r="A7295" s="189"/>
      <c r="B7295" s="189"/>
      <c r="C7295" s="189"/>
      <c r="D7295" s="189"/>
      <c r="E7295" s="189"/>
    </row>
    <row r="7296" spans="1:5" x14ac:dyDescent="0.25">
      <c r="A7296" s="189"/>
      <c r="B7296" s="189"/>
      <c r="C7296" s="189"/>
      <c r="D7296" s="189"/>
      <c r="E7296" s="189"/>
    </row>
    <row r="7297" spans="1:5" x14ac:dyDescent="0.25">
      <c r="A7297" s="189"/>
      <c r="B7297" s="189"/>
      <c r="C7297" s="189"/>
      <c r="D7297" s="189"/>
      <c r="E7297" s="189"/>
    </row>
    <row r="7298" spans="1:5" x14ac:dyDescent="0.25">
      <c r="A7298" s="189"/>
      <c r="B7298" s="189"/>
      <c r="C7298" s="189"/>
      <c r="D7298" s="189"/>
      <c r="E7298" s="189"/>
    </row>
    <row r="7299" spans="1:5" x14ac:dyDescent="0.25">
      <c r="A7299" s="189"/>
      <c r="B7299" s="189"/>
      <c r="C7299" s="189"/>
      <c r="D7299" s="189"/>
      <c r="E7299" s="189"/>
    </row>
    <row r="7300" spans="1:5" x14ac:dyDescent="0.25">
      <c r="A7300" s="189"/>
      <c r="B7300" s="189"/>
      <c r="C7300" s="189"/>
      <c r="D7300" s="189"/>
      <c r="E7300" s="189"/>
    </row>
    <row r="7301" spans="1:5" x14ac:dyDescent="0.25">
      <c r="A7301" s="189"/>
      <c r="B7301" s="189"/>
      <c r="C7301" s="189"/>
      <c r="D7301" s="189"/>
      <c r="E7301" s="189"/>
    </row>
    <row r="7302" spans="1:5" x14ac:dyDescent="0.25">
      <c r="A7302" s="189"/>
      <c r="B7302" s="189"/>
      <c r="C7302" s="189"/>
      <c r="D7302" s="189"/>
      <c r="E7302" s="189"/>
    </row>
    <row r="7303" spans="1:5" x14ac:dyDescent="0.25">
      <c r="A7303" s="189"/>
      <c r="B7303" s="189"/>
      <c r="C7303" s="189"/>
      <c r="D7303" s="189"/>
      <c r="E7303" s="189"/>
    </row>
    <row r="7304" spans="1:5" x14ac:dyDescent="0.25">
      <c r="A7304" s="189"/>
      <c r="B7304" s="189"/>
      <c r="C7304" s="189"/>
      <c r="D7304" s="189"/>
      <c r="E7304" s="189"/>
    </row>
    <row r="7305" spans="1:5" x14ac:dyDescent="0.25">
      <c r="A7305" s="189"/>
      <c r="B7305" s="189"/>
      <c r="C7305" s="189"/>
      <c r="D7305" s="189"/>
      <c r="E7305" s="189"/>
    </row>
    <row r="7306" spans="1:5" x14ac:dyDescent="0.25">
      <c r="A7306" s="189"/>
      <c r="B7306" s="189"/>
      <c r="C7306" s="189"/>
      <c r="D7306" s="189"/>
      <c r="E7306" s="189"/>
    </row>
    <row r="7307" spans="1:5" x14ac:dyDescent="0.25">
      <c r="A7307" s="189"/>
      <c r="B7307" s="189"/>
      <c r="C7307" s="189"/>
      <c r="D7307" s="189"/>
      <c r="E7307" s="189"/>
    </row>
    <row r="7308" spans="1:5" x14ac:dyDescent="0.25">
      <c r="A7308" s="189"/>
      <c r="B7308" s="189"/>
      <c r="C7308" s="189"/>
      <c r="D7308" s="189"/>
      <c r="E7308" s="189"/>
    </row>
    <row r="7309" spans="1:5" x14ac:dyDescent="0.25">
      <c r="A7309" s="189"/>
      <c r="B7309" s="189"/>
      <c r="C7309" s="189"/>
      <c r="D7309" s="189"/>
      <c r="E7309" s="189"/>
    </row>
    <row r="7310" spans="1:5" x14ac:dyDescent="0.25">
      <c r="A7310" s="189"/>
      <c r="B7310" s="189"/>
      <c r="C7310" s="189"/>
      <c r="D7310" s="189"/>
      <c r="E7310" s="189"/>
    </row>
    <row r="7311" spans="1:5" x14ac:dyDescent="0.25">
      <c r="A7311" s="189"/>
      <c r="B7311" s="189"/>
      <c r="C7311" s="189"/>
      <c r="D7311" s="189"/>
      <c r="E7311" s="189"/>
    </row>
    <row r="7312" spans="1:5" x14ac:dyDescent="0.25">
      <c r="A7312" s="189"/>
      <c r="B7312" s="189"/>
      <c r="C7312" s="189"/>
      <c r="D7312" s="189"/>
      <c r="E7312" s="189"/>
    </row>
    <row r="7313" spans="1:5" x14ac:dyDescent="0.25">
      <c r="A7313" s="189"/>
      <c r="B7313" s="189"/>
      <c r="C7313" s="189"/>
      <c r="D7313" s="189"/>
      <c r="E7313" s="189"/>
    </row>
    <row r="7314" spans="1:5" x14ac:dyDescent="0.25">
      <c r="A7314" s="189"/>
      <c r="B7314" s="189"/>
      <c r="C7314" s="189"/>
      <c r="D7314" s="189"/>
      <c r="E7314" s="189"/>
    </row>
    <row r="7315" spans="1:5" x14ac:dyDescent="0.25">
      <c r="A7315" s="189"/>
      <c r="B7315" s="189"/>
      <c r="C7315" s="189"/>
      <c r="D7315" s="189"/>
      <c r="E7315" s="189"/>
    </row>
    <row r="7316" spans="1:5" x14ac:dyDescent="0.25">
      <c r="A7316" s="189"/>
      <c r="B7316" s="189"/>
      <c r="C7316" s="189"/>
      <c r="D7316" s="189"/>
      <c r="E7316" s="189"/>
    </row>
    <row r="7317" spans="1:5" x14ac:dyDescent="0.25">
      <c r="A7317" s="189"/>
      <c r="B7317" s="189"/>
      <c r="C7317" s="189"/>
      <c r="D7317" s="189"/>
      <c r="E7317" s="189"/>
    </row>
    <row r="7318" spans="1:5" x14ac:dyDescent="0.25">
      <c r="A7318" s="189"/>
      <c r="B7318" s="189"/>
      <c r="C7318" s="189"/>
      <c r="D7318" s="189"/>
      <c r="E7318" s="189"/>
    </row>
    <row r="7319" spans="1:5" x14ac:dyDescent="0.25">
      <c r="A7319" s="189"/>
      <c r="B7319" s="189"/>
      <c r="C7319" s="189"/>
      <c r="D7319" s="189"/>
      <c r="E7319" s="189"/>
    </row>
    <row r="7320" spans="1:5" x14ac:dyDescent="0.25">
      <c r="A7320" s="189"/>
      <c r="B7320" s="189"/>
      <c r="C7320" s="189"/>
      <c r="D7320" s="189"/>
      <c r="E7320" s="189"/>
    </row>
    <row r="7321" spans="1:5" x14ac:dyDescent="0.25">
      <c r="A7321" s="189"/>
      <c r="B7321" s="189"/>
      <c r="C7321" s="189"/>
      <c r="D7321" s="189"/>
      <c r="E7321" s="189"/>
    </row>
    <row r="7322" spans="1:5" x14ac:dyDescent="0.25">
      <c r="A7322" s="189"/>
      <c r="B7322" s="189"/>
      <c r="C7322" s="189"/>
      <c r="D7322" s="189"/>
      <c r="E7322" s="189"/>
    </row>
    <row r="7323" spans="1:5" x14ac:dyDescent="0.25">
      <c r="A7323" s="189"/>
      <c r="B7323" s="189"/>
      <c r="C7323" s="189"/>
      <c r="D7323" s="189"/>
      <c r="E7323" s="189"/>
    </row>
    <row r="7324" spans="1:5" x14ac:dyDescent="0.25">
      <c r="A7324" s="189"/>
      <c r="B7324" s="189"/>
      <c r="C7324" s="189"/>
      <c r="D7324" s="189"/>
      <c r="E7324" s="189"/>
    </row>
    <row r="7325" spans="1:5" x14ac:dyDescent="0.25">
      <c r="A7325" s="189"/>
      <c r="B7325" s="189"/>
      <c r="C7325" s="189"/>
      <c r="D7325" s="189"/>
      <c r="E7325" s="189"/>
    </row>
    <row r="7326" spans="1:5" x14ac:dyDescent="0.25">
      <c r="A7326" s="189"/>
      <c r="B7326" s="189"/>
      <c r="C7326" s="189"/>
      <c r="D7326" s="189"/>
      <c r="E7326" s="189"/>
    </row>
    <row r="7327" spans="1:5" x14ac:dyDescent="0.25">
      <c r="A7327" s="189"/>
      <c r="B7327" s="189"/>
      <c r="C7327" s="189"/>
      <c r="D7327" s="189"/>
      <c r="E7327" s="189"/>
    </row>
    <row r="7328" spans="1:5" x14ac:dyDescent="0.25">
      <c r="A7328" s="189"/>
      <c r="B7328" s="189"/>
      <c r="C7328" s="189"/>
      <c r="D7328" s="189"/>
      <c r="E7328" s="189"/>
    </row>
    <row r="7329" spans="1:5" x14ac:dyDescent="0.25">
      <c r="A7329" s="189"/>
      <c r="B7329" s="189"/>
      <c r="C7329" s="189"/>
      <c r="D7329" s="189"/>
      <c r="E7329" s="189"/>
    </row>
    <row r="7330" spans="1:5" x14ac:dyDescent="0.25">
      <c r="A7330" s="189"/>
      <c r="B7330" s="189"/>
      <c r="C7330" s="189"/>
      <c r="D7330" s="189"/>
      <c r="E7330" s="189"/>
    </row>
    <row r="7331" spans="1:5" x14ac:dyDescent="0.25">
      <c r="A7331" s="189"/>
      <c r="B7331" s="189"/>
      <c r="C7331" s="189"/>
      <c r="D7331" s="189"/>
      <c r="E7331" s="189"/>
    </row>
    <row r="7332" spans="1:5" x14ac:dyDescent="0.25">
      <c r="A7332" s="189"/>
      <c r="B7332" s="189"/>
      <c r="C7332" s="189"/>
      <c r="D7332" s="189"/>
      <c r="E7332" s="189"/>
    </row>
    <row r="7333" spans="1:5" x14ac:dyDescent="0.25">
      <c r="A7333" s="189"/>
      <c r="B7333" s="189"/>
      <c r="C7333" s="189"/>
      <c r="D7333" s="189"/>
      <c r="E7333" s="189"/>
    </row>
    <row r="7334" spans="1:5" x14ac:dyDescent="0.25">
      <c r="A7334" s="189"/>
      <c r="B7334" s="189"/>
      <c r="C7334" s="189"/>
      <c r="D7334" s="189"/>
      <c r="E7334" s="189"/>
    </row>
    <row r="7335" spans="1:5" x14ac:dyDescent="0.25">
      <c r="A7335" s="189"/>
      <c r="B7335" s="189"/>
      <c r="C7335" s="189"/>
      <c r="D7335" s="189"/>
      <c r="E7335" s="189"/>
    </row>
    <row r="7336" spans="1:5" x14ac:dyDescent="0.25">
      <c r="A7336" s="189"/>
      <c r="B7336" s="189"/>
      <c r="C7336" s="189"/>
      <c r="D7336" s="189"/>
      <c r="E7336" s="189"/>
    </row>
    <row r="7337" spans="1:5" x14ac:dyDescent="0.25">
      <c r="A7337" s="189"/>
      <c r="B7337" s="189"/>
      <c r="C7337" s="189"/>
      <c r="D7337" s="189"/>
      <c r="E7337" s="189"/>
    </row>
    <row r="7338" spans="1:5" x14ac:dyDescent="0.25">
      <c r="A7338" s="189"/>
      <c r="B7338" s="189"/>
      <c r="C7338" s="189"/>
      <c r="D7338" s="189"/>
      <c r="E7338" s="189"/>
    </row>
    <row r="7339" spans="1:5" x14ac:dyDescent="0.25">
      <c r="A7339" s="189"/>
      <c r="B7339" s="189"/>
      <c r="C7339" s="189"/>
      <c r="D7339" s="189"/>
      <c r="E7339" s="189"/>
    </row>
    <row r="7340" spans="1:5" x14ac:dyDescent="0.25">
      <c r="A7340" s="189"/>
      <c r="B7340" s="189"/>
      <c r="C7340" s="189"/>
      <c r="D7340" s="189"/>
      <c r="E7340" s="189"/>
    </row>
    <row r="7341" spans="1:5" x14ac:dyDescent="0.25">
      <c r="A7341" s="189"/>
      <c r="B7341" s="189"/>
      <c r="C7341" s="189"/>
      <c r="D7341" s="189"/>
      <c r="E7341" s="189"/>
    </row>
    <row r="7342" spans="1:5" x14ac:dyDescent="0.25">
      <c r="A7342" s="189"/>
      <c r="B7342" s="189"/>
      <c r="C7342" s="189"/>
      <c r="D7342" s="189"/>
      <c r="E7342" s="189"/>
    </row>
    <row r="7343" spans="1:5" x14ac:dyDescent="0.25">
      <c r="A7343" s="189"/>
      <c r="B7343" s="189"/>
      <c r="C7343" s="189"/>
      <c r="D7343" s="189"/>
      <c r="E7343" s="189"/>
    </row>
    <row r="7344" spans="1:5" x14ac:dyDescent="0.25">
      <c r="A7344" s="189"/>
      <c r="B7344" s="189"/>
      <c r="C7344" s="189"/>
      <c r="D7344" s="189"/>
      <c r="E7344" s="189"/>
    </row>
    <row r="7345" spans="1:5" x14ac:dyDescent="0.25">
      <c r="A7345" s="189"/>
      <c r="B7345" s="189"/>
      <c r="C7345" s="189"/>
      <c r="D7345" s="189"/>
      <c r="E7345" s="189"/>
    </row>
    <row r="7346" spans="1:5" x14ac:dyDescent="0.25">
      <c r="A7346" s="189"/>
      <c r="B7346" s="189"/>
      <c r="C7346" s="189"/>
      <c r="D7346" s="189"/>
      <c r="E7346" s="189"/>
    </row>
    <row r="7347" spans="1:5" x14ac:dyDescent="0.25">
      <c r="A7347" s="189"/>
      <c r="B7347" s="189"/>
      <c r="C7347" s="189"/>
      <c r="D7347" s="189"/>
      <c r="E7347" s="189"/>
    </row>
    <row r="7348" spans="1:5" x14ac:dyDescent="0.25">
      <c r="A7348" s="189"/>
      <c r="B7348" s="189"/>
      <c r="C7348" s="189"/>
      <c r="D7348" s="189"/>
      <c r="E7348" s="189"/>
    </row>
    <row r="7349" spans="1:5" x14ac:dyDescent="0.25">
      <c r="A7349" s="189"/>
      <c r="B7349" s="189"/>
      <c r="C7349" s="189"/>
      <c r="D7349" s="189"/>
      <c r="E7349" s="189"/>
    </row>
    <row r="7350" spans="1:5" x14ac:dyDescent="0.25">
      <c r="A7350" s="189"/>
      <c r="B7350" s="189"/>
      <c r="C7350" s="189"/>
      <c r="D7350" s="189"/>
      <c r="E7350" s="189"/>
    </row>
    <row r="7351" spans="1:5" x14ac:dyDescent="0.25">
      <c r="A7351" s="189"/>
      <c r="B7351" s="189"/>
      <c r="C7351" s="189"/>
      <c r="D7351" s="189"/>
      <c r="E7351" s="189"/>
    </row>
    <row r="7352" spans="1:5" x14ac:dyDescent="0.25">
      <c r="A7352" s="189"/>
      <c r="B7352" s="189"/>
      <c r="C7352" s="189"/>
      <c r="D7352" s="189"/>
      <c r="E7352" s="189"/>
    </row>
    <row r="7353" spans="1:5" x14ac:dyDescent="0.25">
      <c r="A7353" s="189"/>
      <c r="B7353" s="189"/>
      <c r="C7353" s="189"/>
      <c r="D7353" s="189"/>
      <c r="E7353" s="189"/>
    </row>
    <row r="7354" spans="1:5" x14ac:dyDescent="0.25">
      <c r="A7354" s="189"/>
      <c r="B7354" s="189"/>
      <c r="C7354" s="189"/>
      <c r="D7354" s="189"/>
      <c r="E7354" s="189"/>
    </row>
    <row r="7355" spans="1:5" x14ac:dyDescent="0.25">
      <c r="A7355" s="189"/>
      <c r="B7355" s="189"/>
      <c r="C7355" s="189"/>
      <c r="D7355" s="189"/>
      <c r="E7355" s="189"/>
    </row>
    <row r="7356" spans="1:5" x14ac:dyDescent="0.25">
      <c r="A7356" s="189"/>
      <c r="B7356" s="189"/>
      <c r="C7356" s="189"/>
      <c r="D7356" s="189"/>
      <c r="E7356" s="189"/>
    </row>
    <row r="7357" spans="1:5" x14ac:dyDescent="0.25">
      <c r="A7357" s="189"/>
      <c r="B7357" s="189"/>
      <c r="C7357" s="189"/>
      <c r="D7357" s="189"/>
      <c r="E7357" s="189"/>
    </row>
    <row r="7358" spans="1:5" x14ac:dyDescent="0.25">
      <c r="A7358" s="189"/>
      <c r="B7358" s="189"/>
      <c r="C7358" s="189"/>
      <c r="D7358" s="189"/>
      <c r="E7358" s="189"/>
    </row>
    <row r="7359" spans="1:5" x14ac:dyDescent="0.25">
      <c r="A7359" s="189"/>
      <c r="B7359" s="189"/>
      <c r="C7359" s="189"/>
      <c r="D7359" s="189"/>
      <c r="E7359" s="189"/>
    </row>
    <row r="7360" spans="1:5" x14ac:dyDescent="0.25">
      <c r="A7360" s="189"/>
      <c r="B7360" s="189"/>
      <c r="C7360" s="189"/>
      <c r="D7360" s="189"/>
      <c r="E7360" s="189"/>
    </row>
    <row r="7361" spans="1:5" x14ac:dyDescent="0.25">
      <c r="A7361" s="189"/>
      <c r="B7361" s="189"/>
      <c r="C7361" s="189"/>
      <c r="D7361" s="189"/>
      <c r="E7361" s="189"/>
    </row>
    <row r="7362" spans="1:5" x14ac:dyDescent="0.25">
      <c r="A7362" s="189"/>
      <c r="B7362" s="189"/>
      <c r="C7362" s="189"/>
      <c r="D7362" s="189"/>
      <c r="E7362" s="189"/>
    </row>
    <row r="7363" spans="1:5" x14ac:dyDescent="0.25">
      <c r="A7363" s="189"/>
      <c r="B7363" s="189"/>
      <c r="C7363" s="189"/>
      <c r="D7363" s="189"/>
      <c r="E7363" s="189"/>
    </row>
    <row r="7364" spans="1:5" x14ac:dyDescent="0.25">
      <c r="A7364" s="189"/>
      <c r="B7364" s="189"/>
      <c r="C7364" s="189"/>
      <c r="D7364" s="189"/>
      <c r="E7364" s="189"/>
    </row>
    <row r="7365" spans="1:5" x14ac:dyDescent="0.25">
      <c r="A7365" s="189"/>
      <c r="B7365" s="189"/>
      <c r="C7365" s="189"/>
      <c r="D7365" s="189"/>
      <c r="E7365" s="189"/>
    </row>
    <row r="7366" spans="1:5" x14ac:dyDescent="0.25">
      <c r="A7366" s="189"/>
      <c r="B7366" s="189"/>
      <c r="C7366" s="189"/>
      <c r="D7366" s="189"/>
      <c r="E7366" s="189"/>
    </row>
    <row r="7367" spans="1:5" x14ac:dyDescent="0.25">
      <c r="A7367" s="189"/>
      <c r="B7367" s="189"/>
      <c r="C7367" s="189"/>
      <c r="D7367" s="189"/>
      <c r="E7367" s="189"/>
    </row>
    <row r="7368" spans="1:5" x14ac:dyDescent="0.25">
      <c r="A7368" s="189"/>
      <c r="B7368" s="189"/>
      <c r="C7368" s="189"/>
      <c r="D7368" s="189"/>
      <c r="E7368" s="189"/>
    </row>
    <row r="7369" spans="1:5" x14ac:dyDescent="0.25">
      <c r="A7369" s="189"/>
      <c r="B7369" s="189"/>
      <c r="C7369" s="189"/>
      <c r="D7369" s="189"/>
      <c r="E7369" s="189"/>
    </row>
    <row r="7370" spans="1:5" x14ac:dyDescent="0.25">
      <c r="A7370" s="189"/>
      <c r="B7370" s="189"/>
      <c r="C7370" s="189"/>
      <c r="D7370" s="189"/>
      <c r="E7370" s="189"/>
    </row>
    <row r="7371" spans="1:5" x14ac:dyDescent="0.25">
      <c r="A7371" s="189"/>
      <c r="B7371" s="189"/>
      <c r="C7371" s="189"/>
      <c r="D7371" s="189"/>
      <c r="E7371" s="189"/>
    </row>
    <row r="7372" spans="1:5" x14ac:dyDescent="0.25">
      <c r="A7372" s="189"/>
      <c r="B7372" s="189"/>
      <c r="C7372" s="189"/>
      <c r="D7372" s="189"/>
      <c r="E7372" s="189"/>
    </row>
    <row r="7373" spans="1:5" x14ac:dyDescent="0.25">
      <c r="A7373" s="189"/>
      <c r="B7373" s="189"/>
      <c r="C7373" s="189"/>
      <c r="D7373" s="189"/>
      <c r="E7373" s="189"/>
    </row>
    <row r="7374" spans="1:5" x14ac:dyDescent="0.25">
      <c r="A7374" s="189"/>
      <c r="B7374" s="189"/>
      <c r="C7374" s="189"/>
      <c r="D7374" s="189"/>
      <c r="E7374" s="189"/>
    </row>
    <row r="7375" spans="1:5" x14ac:dyDescent="0.25">
      <c r="A7375" s="189"/>
      <c r="B7375" s="189"/>
      <c r="C7375" s="189"/>
      <c r="D7375" s="189"/>
      <c r="E7375" s="189"/>
    </row>
    <row r="7376" spans="1:5" x14ac:dyDescent="0.25">
      <c r="A7376" s="189"/>
      <c r="B7376" s="189"/>
      <c r="C7376" s="189"/>
      <c r="D7376" s="189"/>
      <c r="E7376" s="189"/>
    </row>
    <row r="7377" spans="1:5" x14ac:dyDescent="0.25">
      <c r="A7377" s="189"/>
      <c r="B7377" s="189"/>
      <c r="C7377" s="189"/>
      <c r="D7377" s="189"/>
      <c r="E7377" s="189"/>
    </row>
    <row r="7378" spans="1:5" x14ac:dyDescent="0.25">
      <c r="A7378" s="189"/>
      <c r="B7378" s="189"/>
      <c r="C7378" s="189"/>
      <c r="D7378" s="189"/>
      <c r="E7378" s="189"/>
    </row>
    <row r="7379" spans="1:5" x14ac:dyDescent="0.25">
      <c r="A7379" s="189"/>
      <c r="B7379" s="189"/>
      <c r="C7379" s="189"/>
      <c r="D7379" s="189"/>
      <c r="E7379" s="189"/>
    </row>
    <row r="7380" spans="1:5" x14ac:dyDescent="0.25">
      <c r="A7380" s="189"/>
      <c r="B7380" s="189"/>
      <c r="C7380" s="189"/>
      <c r="D7380" s="189"/>
      <c r="E7380" s="189"/>
    </row>
    <row r="7381" spans="1:5" x14ac:dyDescent="0.25">
      <c r="A7381" s="189"/>
      <c r="B7381" s="189"/>
      <c r="C7381" s="189"/>
      <c r="D7381" s="189"/>
      <c r="E7381" s="189"/>
    </row>
    <row r="7382" spans="1:5" x14ac:dyDescent="0.25">
      <c r="A7382" s="189"/>
      <c r="B7382" s="189"/>
      <c r="C7382" s="189"/>
      <c r="D7382" s="189"/>
      <c r="E7382" s="189"/>
    </row>
    <row r="7383" spans="1:5" x14ac:dyDescent="0.25">
      <c r="A7383" s="189"/>
      <c r="B7383" s="189"/>
      <c r="C7383" s="189"/>
      <c r="D7383" s="189"/>
      <c r="E7383" s="189"/>
    </row>
    <row r="7384" spans="1:5" x14ac:dyDescent="0.25">
      <c r="A7384" s="189"/>
      <c r="B7384" s="189"/>
      <c r="C7384" s="189"/>
      <c r="D7384" s="189"/>
      <c r="E7384" s="189"/>
    </row>
    <row r="7385" spans="1:5" x14ac:dyDescent="0.25">
      <c r="A7385" s="189"/>
      <c r="B7385" s="189"/>
      <c r="C7385" s="189"/>
      <c r="D7385" s="189"/>
      <c r="E7385" s="189"/>
    </row>
    <row r="7386" spans="1:5" x14ac:dyDescent="0.25">
      <c r="A7386" s="189"/>
      <c r="B7386" s="189"/>
      <c r="C7386" s="189"/>
      <c r="D7386" s="189"/>
      <c r="E7386" s="189"/>
    </row>
    <row r="7387" spans="1:5" x14ac:dyDescent="0.25">
      <c r="A7387" s="189"/>
      <c r="B7387" s="189"/>
      <c r="C7387" s="189"/>
      <c r="D7387" s="189"/>
      <c r="E7387" s="189"/>
    </row>
    <row r="7388" spans="1:5" x14ac:dyDescent="0.25">
      <c r="A7388" s="189"/>
      <c r="B7388" s="189"/>
      <c r="C7388" s="189"/>
      <c r="D7388" s="189"/>
      <c r="E7388" s="189"/>
    </row>
    <row r="7389" spans="1:5" x14ac:dyDescent="0.25">
      <c r="A7389" s="189"/>
      <c r="B7389" s="189"/>
      <c r="C7389" s="189"/>
      <c r="D7389" s="189"/>
      <c r="E7389" s="189"/>
    </row>
    <row r="7390" spans="1:5" x14ac:dyDescent="0.25">
      <c r="A7390" s="189"/>
      <c r="B7390" s="189"/>
      <c r="C7390" s="189"/>
      <c r="D7390" s="189"/>
      <c r="E7390" s="189"/>
    </row>
    <row r="7391" spans="1:5" x14ac:dyDescent="0.25">
      <c r="A7391" s="189"/>
      <c r="B7391" s="189"/>
      <c r="C7391" s="189"/>
      <c r="D7391" s="189"/>
      <c r="E7391" s="189"/>
    </row>
    <row r="7392" spans="1:5" x14ac:dyDescent="0.25">
      <c r="A7392" s="189"/>
      <c r="B7392" s="189"/>
      <c r="C7392" s="189"/>
      <c r="D7392" s="189"/>
      <c r="E7392" s="189"/>
    </row>
    <row r="7393" spans="1:5" x14ac:dyDescent="0.25">
      <c r="A7393" s="189"/>
      <c r="B7393" s="189"/>
      <c r="C7393" s="189"/>
      <c r="D7393" s="189"/>
      <c r="E7393" s="189"/>
    </row>
    <row r="7394" spans="1:5" x14ac:dyDescent="0.25">
      <c r="A7394" s="189"/>
      <c r="B7394" s="189"/>
      <c r="C7394" s="189"/>
      <c r="D7394" s="189"/>
      <c r="E7394" s="189"/>
    </row>
    <row r="7395" spans="1:5" x14ac:dyDescent="0.25">
      <c r="A7395" s="189"/>
      <c r="B7395" s="189"/>
      <c r="C7395" s="189"/>
      <c r="D7395" s="189"/>
      <c r="E7395" s="189"/>
    </row>
    <row r="7396" spans="1:5" x14ac:dyDescent="0.25">
      <c r="A7396" s="189"/>
      <c r="B7396" s="189"/>
      <c r="C7396" s="189"/>
      <c r="D7396" s="189"/>
      <c r="E7396" s="189"/>
    </row>
    <row r="7397" spans="1:5" x14ac:dyDescent="0.25">
      <c r="A7397" s="189"/>
      <c r="B7397" s="189"/>
      <c r="C7397" s="189"/>
      <c r="D7397" s="189"/>
      <c r="E7397" s="189"/>
    </row>
    <row r="7398" spans="1:5" x14ac:dyDescent="0.25">
      <c r="A7398" s="189"/>
      <c r="B7398" s="189"/>
      <c r="C7398" s="189"/>
      <c r="D7398" s="189"/>
      <c r="E7398" s="189"/>
    </row>
    <row r="7399" spans="1:5" x14ac:dyDescent="0.25">
      <c r="A7399" s="189"/>
      <c r="B7399" s="189"/>
      <c r="C7399" s="189"/>
      <c r="D7399" s="189"/>
      <c r="E7399" s="189"/>
    </row>
    <row r="7400" spans="1:5" x14ac:dyDescent="0.25">
      <c r="A7400" s="189"/>
      <c r="B7400" s="189"/>
      <c r="C7400" s="189"/>
      <c r="D7400" s="189"/>
      <c r="E7400" s="189"/>
    </row>
    <row r="7401" spans="1:5" x14ac:dyDescent="0.25">
      <c r="A7401" s="189"/>
      <c r="B7401" s="189"/>
      <c r="C7401" s="189"/>
      <c r="D7401" s="189"/>
      <c r="E7401" s="189"/>
    </row>
    <row r="7402" spans="1:5" x14ac:dyDescent="0.25">
      <c r="A7402" s="189"/>
      <c r="B7402" s="189"/>
      <c r="C7402" s="189"/>
      <c r="D7402" s="189"/>
      <c r="E7402" s="189"/>
    </row>
    <row r="7403" spans="1:5" x14ac:dyDescent="0.25">
      <c r="A7403" s="189"/>
      <c r="B7403" s="189"/>
      <c r="C7403" s="189"/>
      <c r="D7403" s="189"/>
      <c r="E7403" s="189"/>
    </row>
    <row r="7404" spans="1:5" x14ac:dyDescent="0.25">
      <c r="A7404" s="189"/>
      <c r="B7404" s="189"/>
      <c r="C7404" s="189"/>
      <c r="D7404" s="189"/>
      <c r="E7404" s="189"/>
    </row>
    <row r="7405" spans="1:5" x14ac:dyDescent="0.25">
      <c r="A7405" s="189"/>
      <c r="B7405" s="189"/>
      <c r="C7405" s="189"/>
      <c r="D7405" s="189"/>
      <c r="E7405" s="189"/>
    </row>
    <row r="7406" spans="1:5" x14ac:dyDescent="0.25">
      <c r="A7406" s="189"/>
      <c r="B7406" s="189"/>
      <c r="C7406" s="189"/>
      <c r="D7406" s="189"/>
      <c r="E7406" s="189"/>
    </row>
    <row r="7407" spans="1:5" x14ac:dyDescent="0.25">
      <c r="A7407" s="189"/>
      <c r="B7407" s="189"/>
      <c r="C7407" s="189"/>
      <c r="D7407" s="189"/>
      <c r="E7407" s="189"/>
    </row>
    <row r="7408" spans="1:5" x14ac:dyDescent="0.25">
      <c r="A7408" s="189"/>
      <c r="B7408" s="189"/>
      <c r="C7408" s="189"/>
      <c r="D7408" s="189"/>
      <c r="E7408" s="189"/>
    </row>
    <row r="7409" spans="1:5" x14ac:dyDescent="0.25">
      <c r="A7409" s="189"/>
      <c r="B7409" s="189"/>
      <c r="C7409" s="189"/>
      <c r="D7409" s="189"/>
      <c r="E7409" s="189"/>
    </row>
    <row r="7410" spans="1:5" x14ac:dyDescent="0.25">
      <c r="A7410" s="189"/>
      <c r="B7410" s="189"/>
      <c r="C7410" s="189"/>
      <c r="D7410" s="189"/>
      <c r="E7410" s="189"/>
    </row>
    <row r="7411" spans="1:5" x14ac:dyDescent="0.25">
      <c r="A7411" s="189"/>
      <c r="B7411" s="189"/>
      <c r="C7411" s="189"/>
      <c r="D7411" s="189"/>
      <c r="E7411" s="189"/>
    </row>
    <row r="7412" spans="1:5" x14ac:dyDescent="0.25">
      <c r="A7412" s="189"/>
      <c r="B7412" s="189"/>
      <c r="C7412" s="189"/>
      <c r="D7412" s="189"/>
      <c r="E7412" s="189"/>
    </row>
    <row r="7413" spans="1:5" x14ac:dyDescent="0.25">
      <c r="A7413" s="189"/>
      <c r="B7413" s="189"/>
      <c r="C7413" s="189"/>
      <c r="D7413" s="189"/>
      <c r="E7413" s="189"/>
    </row>
    <row r="7414" spans="1:5" x14ac:dyDescent="0.25">
      <c r="A7414" s="189"/>
      <c r="B7414" s="189"/>
      <c r="C7414" s="189"/>
      <c r="D7414" s="189"/>
      <c r="E7414" s="189"/>
    </row>
    <row r="7415" spans="1:5" x14ac:dyDescent="0.25">
      <c r="A7415" s="189"/>
      <c r="B7415" s="189"/>
      <c r="C7415" s="189"/>
      <c r="D7415" s="189"/>
      <c r="E7415" s="189"/>
    </row>
    <row r="7416" spans="1:5" x14ac:dyDescent="0.25">
      <c r="A7416" s="189"/>
      <c r="B7416" s="189"/>
      <c r="C7416" s="189"/>
      <c r="D7416" s="189"/>
      <c r="E7416" s="189"/>
    </row>
    <row r="7417" spans="1:5" x14ac:dyDescent="0.25">
      <c r="A7417" s="189"/>
      <c r="B7417" s="189"/>
      <c r="C7417" s="189"/>
      <c r="D7417" s="189"/>
      <c r="E7417" s="189"/>
    </row>
    <row r="7418" spans="1:5" x14ac:dyDescent="0.25">
      <c r="A7418" s="189"/>
      <c r="B7418" s="189"/>
      <c r="C7418" s="189"/>
      <c r="D7418" s="189"/>
      <c r="E7418" s="189"/>
    </row>
    <row r="7419" spans="1:5" x14ac:dyDescent="0.25">
      <c r="A7419" s="189"/>
      <c r="B7419" s="189"/>
      <c r="C7419" s="189"/>
      <c r="D7419" s="189"/>
      <c r="E7419" s="189"/>
    </row>
    <row r="7420" spans="1:5" x14ac:dyDescent="0.25">
      <c r="A7420" s="189"/>
      <c r="B7420" s="189"/>
      <c r="C7420" s="189"/>
      <c r="D7420" s="189"/>
      <c r="E7420" s="189"/>
    </row>
    <row r="7421" spans="1:5" x14ac:dyDescent="0.25">
      <c r="A7421" s="189"/>
      <c r="B7421" s="189"/>
      <c r="C7421" s="189"/>
      <c r="D7421" s="189"/>
      <c r="E7421" s="189"/>
    </row>
    <row r="7422" spans="1:5" x14ac:dyDescent="0.25">
      <c r="A7422" s="189"/>
      <c r="B7422" s="189"/>
      <c r="C7422" s="189"/>
      <c r="D7422" s="189"/>
      <c r="E7422" s="189"/>
    </row>
    <row r="7423" spans="1:5" x14ac:dyDescent="0.25">
      <c r="A7423" s="189"/>
      <c r="B7423" s="189"/>
      <c r="C7423" s="189"/>
      <c r="D7423" s="189"/>
      <c r="E7423" s="189"/>
    </row>
    <row r="7424" spans="1:5" x14ac:dyDescent="0.25">
      <c r="A7424" s="189"/>
      <c r="B7424" s="189"/>
      <c r="C7424" s="189"/>
      <c r="D7424" s="189"/>
      <c r="E7424" s="189"/>
    </row>
    <row r="7425" spans="1:5" x14ac:dyDescent="0.25">
      <c r="A7425" s="189"/>
      <c r="B7425" s="189"/>
      <c r="C7425" s="189"/>
      <c r="D7425" s="189"/>
      <c r="E7425" s="189"/>
    </row>
    <row r="7426" spans="1:5" x14ac:dyDescent="0.25">
      <c r="A7426" s="189"/>
      <c r="B7426" s="189"/>
      <c r="C7426" s="189"/>
      <c r="D7426" s="189"/>
      <c r="E7426" s="189"/>
    </row>
    <row r="7427" spans="1:5" x14ac:dyDescent="0.25">
      <c r="A7427" s="189"/>
      <c r="B7427" s="189"/>
      <c r="C7427" s="189"/>
      <c r="D7427" s="189"/>
      <c r="E7427" s="189"/>
    </row>
    <row r="7428" spans="1:5" x14ac:dyDescent="0.25">
      <c r="A7428" s="189"/>
      <c r="B7428" s="189"/>
      <c r="C7428" s="189"/>
      <c r="D7428" s="189"/>
      <c r="E7428" s="189"/>
    </row>
    <row r="7429" spans="1:5" x14ac:dyDescent="0.25">
      <c r="A7429" s="189"/>
      <c r="B7429" s="189"/>
      <c r="C7429" s="189"/>
      <c r="D7429" s="189"/>
      <c r="E7429" s="189"/>
    </row>
    <row r="7430" spans="1:5" x14ac:dyDescent="0.25">
      <c r="A7430" s="189"/>
      <c r="B7430" s="189"/>
      <c r="C7430" s="189"/>
      <c r="D7430" s="189"/>
      <c r="E7430" s="189"/>
    </row>
    <row r="7431" spans="1:5" x14ac:dyDescent="0.25">
      <c r="A7431" s="189"/>
      <c r="B7431" s="189"/>
      <c r="C7431" s="189"/>
      <c r="D7431" s="189"/>
      <c r="E7431" s="189"/>
    </row>
    <row r="7432" spans="1:5" x14ac:dyDescent="0.25">
      <c r="A7432" s="189"/>
      <c r="B7432" s="189"/>
      <c r="C7432" s="189"/>
      <c r="D7432" s="189"/>
      <c r="E7432" s="189"/>
    </row>
    <row r="7433" spans="1:5" x14ac:dyDescent="0.25">
      <c r="A7433" s="189"/>
      <c r="B7433" s="189"/>
      <c r="C7433" s="189"/>
      <c r="D7433" s="189"/>
      <c r="E7433" s="189"/>
    </row>
    <row r="7434" spans="1:5" x14ac:dyDescent="0.25">
      <c r="A7434" s="189"/>
      <c r="B7434" s="189"/>
      <c r="C7434" s="189"/>
      <c r="D7434" s="189"/>
      <c r="E7434" s="189"/>
    </row>
    <row r="7435" spans="1:5" x14ac:dyDescent="0.25">
      <c r="A7435" s="189"/>
      <c r="B7435" s="189"/>
      <c r="C7435" s="189"/>
      <c r="D7435" s="189"/>
      <c r="E7435" s="189"/>
    </row>
    <row r="7436" spans="1:5" x14ac:dyDescent="0.25">
      <c r="A7436" s="189"/>
      <c r="B7436" s="189"/>
      <c r="C7436" s="189"/>
      <c r="D7436" s="189"/>
      <c r="E7436" s="189"/>
    </row>
    <row r="7437" spans="1:5" x14ac:dyDescent="0.25">
      <c r="A7437" s="189"/>
      <c r="B7437" s="189"/>
      <c r="C7437" s="189"/>
      <c r="D7437" s="189"/>
      <c r="E7437" s="189"/>
    </row>
    <row r="7438" spans="1:5" x14ac:dyDescent="0.25">
      <c r="A7438" s="189"/>
      <c r="B7438" s="189"/>
      <c r="C7438" s="189"/>
      <c r="D7438" s="189"/>
      <c r="E7438" s="189"/>
    </row>
    <row r="7439" spans="1:5" x14ac:dyDescent="0.25">
      <c r="A7439" s="189"/>
      <c r="B7439" s="189"/>
      <c r="C7439" s="189"/>
      <c r="D7439" s="189"/>
      <c r="E7439" s="189"/>
    </row>
    <row r="7440" spans="1:5" x14ac:dyDescent="0.25">
      <c r="A7440" s="189"/>
      <c r="B7440" s="189"/>
      <c r="C7440" s="189"/>
      <c r="D7440" s="189"/>
      <c r="E7440" s="189"/>
    </row>
    <row r="7441" spans="1:5" x14ac:dyDescent="0.25">
      <c r="A7441" s="189"/>
      <c r="B7441" s="189"/>
      <c r="C7441" s="189"/>
      <c r="D7441" s="189"/>
      <c r="E7441" s="189"/>
    </row>
    <row r="7442" spans="1:5" x14ac:dyDescent="0.25">
      <c r="A7442" s="189"/>
      <c r="B7442" s="189"/>
      <c r="C7442" s="189"/>
      <c r="D7442" s="189"/>
      <c r="E7442" s="189"/>
    </row>
    <row r="7443" spans="1:5" x14ac:dyDescent="0.25">
      <c r="A7443" s="189"/>
      <c r="B7443" s="189"/>
      <c r="C7443" s="189"/>
      <c r="D7443" s="189"/>
      <c r="E7443" s="189"/>
    </row>
    <row r="7444" spans="1:5" x14ac:dyDescent="0.25">
      <c r="A7444" s="189"/>
      <c r="B7444" s="189"/>
      <c r="C7444" s="189"/>
      <c r="D7444" s="189"/>
      <c r="E7444" s="189"/>
    </row>
    <row r="7445" spans="1:5" x14ac:dyDescent="0.25">
      <c r="A7445" s="189"/>
      <c r="B7445" s="189"/>
      <c r="C7445" s="189"/>
      <c r="D7445" s="189"/>
      <c r="E7445" s="189"/>
    </row>
    <row r="7446" spans="1:5" x14ac:dyDescent="0.25">
      <c r="A7446" s="189"/>
      <c r="B7446" s="189"/>
      <c r="C7446" s="189"/>
      <c r="D7446" s="189"/>
      <c r="E7446" s="189"/>
    </row>
    <row r="7447" spans="1:5" x14ac:dyDescent="0.25">
      <c r="A7447" s="189"/>
      <c r="B7447" s="189"/>
      <c r="C7447" s="189"/>
      <c r="D7447" s="189"/>
      <c r="E7447" s="189"/>
    </row>
    <row r="7448" spans="1:5" x14ac:dyDescent="0.25">
      <c r="A7448" s="189"/>
      <c r="B7448" s="189"/>
      <c r="C7448" s="189"/>
      <c r="D7448" s="189"/>
      <c r="E7448" s="189"/>
    </row>
    <row r="7449" spans="1:5" x14ac:dyDescent="0.25">
      <c r="A7449" s="189"/>
      <c r="B7449" s="189"/>
      <c r="C7449" s="189"/>
      <c r="D7449" s="189"/>
      <c r="E7449" s="189"/>
    </row>
    <row r="7450" spans="1:5" x14ac:dyDescent="0.25">
      <c r="A7450" s="189"/>
      <c r="B7450" s="189"/>
      <c r="C7450" s="189"/>
      <c r="D7450" s="189"/>
      <c r="E7450" s="189"/>
    </row>
    <row r="7451" spans="1:5" x14ac:dyDescent="0.25">
      <c r="A7451" s="189"/>
      <c r="B7451" s="189"/>
      <c r="C7451" s="189"/>
      <c r="D7451" s="189"/>
      <c r="E7451" s="189"/>
    </row>
    <row r="7452" spans="1:5" x14ac:dyDescent="0.25">
      <c r="A7452" s="189"/>
      <c r="B7452" s="189"/>
      <c r="C7452" s="189"/>
      <c r="D7452" s="189"/>
      <c r="E7452" s="189"/>
    </row>
    <row r="7453" spans="1:5" x14ac:dyDescent="0.25">
      <c r="A7453" s="189"/>
      <c r="B7453" s="189"/>
      <c r="C7453" s="189"/>
      <c r="D7453" s="189"/>
      <c r="E7453" s="189"/>
    </row>
    <row r="7454" spans="1:5" x14ac:dyDescent="0.25">
      <c r="A7454" s="189"/>
      <c r="B7454" s="189"/>
      <c r="C7454" s="189"/>
      <c r="D7454" s="189"/>
      <c r="E7454" s="189"/>
    </row>
    <row r="7455" spans="1:5" x14ac:dyDescent="0.25">
      <c r="A7455" s="189"/>
      <c r="B7455" s="189"/>
      <c r="C7455" s="189"/>
      <c r="D7455" s="189"/>
      <c r="E7455" s="189"/>
    </row>
    <row r="7456" spans="1:5" x14ac:dyDescent="0.25">
      <c r="A7456" s="189"/>
      <c r="B7456" s="189"/>
      <c r="C7456" s="189"/>
      <c r="D7456" s="189"/>
      <c r="E7456" s="189"/>
    </row>
    <row r="7457" spans="1:5" x14ac:dyDescent="0.25">
      <c r="A7457" s="189"/>
      <c r="B7457" s="189"/>
      <c r="C7457" s="189"/>
      <c r="D7457" s="189"/>
      <c r="E7457" s="189"/>
    </row>
    <row r="7458" spans="1:5" x14ac:dyDescent="0.25">
      <c r="A7458" s="189"/>
      <c r="B7458" s="189"/>
      <c r="C7458" s="189"/>
      <c r="D7458" s="189"/>
      <c r="E7458" s="189"/>
    </row>
    <row r="7459" spans="1:5" x14ac:dyDescent="0.25">
      <c r="A7459" s="189"/>
      <c r="B7459" s="189"/>
      <c r="C7459" s="189"/>
      <c r="D7459" s="189"/>
      <c r="E7459" s="189"/>
    </row>
    <row r="7460" spans="1:5" x14ac:dyDescent="0.25">
      <c r="A7460" s="189"/>
      <c r="B7460" s="189"/>
      <c r="C7460" s="189"/>
      <c r="D7460" s="189"/>
      <c r="E7460" s="189"/>
    </row>
    <row r="7461" spans="1:5" x14ac:dyDescent="0.25">
      <c r="A7461" s="189"/>
      <c r="B7461" s="189"/>
      <c r="C7461" s="189"/>
      <c r="D7461" s="189"/>
      <c r="E7461" s="189"/>
    </row>
    <row r="7462" spans="1:5" x14ac:dyDescent="0.25">
      <c r="A7462" s="189"/>
      <c r="B7462" s="189"/>
      <c r="C7462" s="189"/>
      <c r="D7462" s="189"/>
      <c r="E7462" s="189"/>
    </row>
    <row r="7463" spans="1:5" x14ac:dyDescent="0.25">
      <c r="A7463" s="189"/>
      <c r="B7463" s="189"/>
      <c r="C7463" s="189"/>
      <c r="D7463" s="189"/>
      <c r="E7463" s="189"/>
    </row>
    <row r="7464" spans="1:5" x14ac:dyDescent="0.25">
      <c r="A7464" s="189"/>
      <c r="B7464" s="189"/>
      <c r="C7464" s="189"/>
      <c r="D7464" s="189"/>
      <c r="E7464" s="189"/>
    </row>
    <row r="7465" spans="1:5" x14ac:dyDescent="0.25">
      <c r="A7465" s="189"/>
      <c r="B7465" s="189"/>
      <c r="C7465" s="189"/>
      <c r="D7465" s="189"/>
      <c r="E7465" s="189"/>
    </row>
    <row r="7466" spans="1:5" x14ac:dyDescent="0.25">
      <c r="A7466" s="189"/>
      <c r="B7466" s="189"/>
      <c r="C7466" s="189"/>
      <c r="D7466" s="189"/>
      <c r="E7466" s="189"/>
    </row>
    <row r="7467" spans="1:5" x14ac:dyDescent="0.25">
      <c r="A7467" s="189"/>
      <c r="B7467" s="189"/>
      <c r="C7467" s="189"/>
      <c r="D7467" s="189"/>
      <c r="E7467" s="189"/>
    </row>
    <row r="7468" spans="1:5" x14ac:dyDescent="0.25">
      <c r="A7468" s="189"/>
      <c r="B7468" s="189"/>
      <c r="C7468" s="189"/>
      <c r="D7468" s="189"/>
      <c r="E7468" s="189"/>
    </row>
    <row r="7469" spans="1:5" x14ac:dyDescent="0.25">
      <c r="A7469" s="189"/>
      <c r="B7469" s="189"/>
      <c r="C7469" s="189"/>
      <c r="D7469" s="189"/>
      <c r="E7469" s="189"/>
    </row>
    <row r="7470" spans="1:5" x14ac:dyDescent="0.25">
      <c r="A7470" s="189"/>
      <c r="B7470" s="189"/>
      <c r="C7470" s="189"/>
      <c r="D7470" s="189"/>
      <c r="E7470" s="189"/>
    </row>
    <row r="7471" spans="1:5" x14ac:dyDescent="0.25">
      <c r="A7471" s="189"/>
      <c r="B7471" s="189"/>
      <c r="C7471" s="189"/>
      <c r="D7471" s="189"/>
      <c r="E7471" s="189"/>
    </row>
    <row r="7472" spans="1:5" x14ac:dyDescent="0.25">
      <c r="A7472" s="189"/>
      <c r="B7472" s="189"/>
      <c r="C7472" s="189"/>
      <c r="D7472" s="189"/>
      <c r="E7472" s="189"/>
    </row>
    <row r="7473" spans="1:5" x14ac:dyDescent="0.25">
      <c r="A7473" s="189"/>
      <c r="B7473" s="189"/>
      <c r="C7473" s="189"/>
      <c r="D7473" s="189"/>
      <c r="E7473" s="189"/>
    </row>
    <row r="7474" spans="1:5" x14ac:dyDescent="0.25">
      <c r="A7474" s="189"/>
      <c r="B7474" s="189"/>
      <c r="C7474" s="189"/>
      <c r="D7474" s="189"/>
      <c r="E7474" s="189"/>
    </row>
    <row r="7475" spans="1:5" x14ac:dyDescent="0.25">
      <c r="A7475" s="189"/>
      <c r="B7475" s="189"/>
      <c r="C7475" s="189"/>
      <c r="D7475" s="189"/>
      <c r="E7475" s="189"/>
    </row>
    <row r="7476" spans="1:5" x14ac:dyDescent="0.25">
      <c r="A7476" s="189"/>
      <c r="B7476" s="189"/>
      <c r="C7476" s="189"/>
      <c r="D7476" s="189"/>
      <c r="E7476" s="189"/>
    </row>
    <row r="7477" spans="1:5" x14ac:dyDescent="0.25">
      <c r="A7477" s="189"/>
      <c r="B7477" s="189"/>
      <c r="C7477" s="189"/>
      <c r="D7477" s="189"/>
      <c r="E7477" s="189"/>
    </row>
    <row r="7478" spans="1:5" x14ac:dyDescent="0.25">
      <c r="A7478" s="189"/>
      <c r="B7478" s="189"/>
      <c r="C7478" s="189"/>
      <c r="D7478" s="189"/>
      <c r="E7478" s="189"/>
    </row>
    <row r="7479" spans="1:5" x14ac:dyDescent="0.25">
      <c r="A7479" s="189"/>
      <c r="B7479" s="189"/>
      <c r="C7479" s="189"/>
      <c r="D7479" s="189"/>
      <c r="E7479" s="189"/>
    </row>
    <row r="7480" spans="1:5" x14ac:dyDescent="0.25">
      <c r="A7480" s="189"/>
      <c r="B7480" s="189"/>
      <c r="C7480" s="189"/>
      <c r="D7480" s="189"/>
      <c r="E7480" s="189"/>
    </row>
    <row r="7481" spans="1:5" x14ac:dyDescent="0.25">
      <c r="A7481" s="189"/>
      <c r="B7481" s="189"/>
      <c r="C7481" s="189"/>
      <c r="D7481" s="189"/>
      <c r="E7481" s="189"/>
    </row>
    <row r="7482" spans="1:5" x14ac:dyDescent="0.25">
      <c r="A7482" s="189"/>
      <c r="B7482" s="189"/>
      <c r="C7482" s="189"/>
      <c r="D7482" s="189"/>
      <c r="E7482" s="189"/>
    </row>
    <row r="7483" spans="1:5" x14ac:dyDescent="0.25">
      <c r="A7483" s="189"/>
      <c r="B7483" s="189"/>
      <c r="C7483" s="189"/>
      <c r="D7483" s="189"/>
      <c r="E7483" s="189"/>
    </row>
    <row r="7484" spans="1:5" x14ac:dyDescent="0.25">
      <c r="A7484" s="189"/>
      <c r="B7484" s="189"/>
      <c r="C7484" s="189"/>
      <c r="D7484" s="189"/>
      <c r="E7484" s="189"/>
    </row>
    <row r="7485" spans="1:5" x14ac:dyDescent="0.25">
      <c r="A7485" s="189"/>
      <c r="B7485" s="189"/>
      <c r="C7485" s="189"/>
      <c r="D7485" s="189"/>
      <c r="E7485" s="189"/>
    </row>
    <row r="7486" spans="1:5" x14ac:dyDescent="0.25">
      <c r="A7486" s="189"/>
      <c r="B7486" s="189"/>
      <c r="C7486" s="189"/>
      <c r="D7486" s="189"/>
      <c r="E7486" s="189"/>
    </row>
    <row r="7487" spans="1:5" x14ac:dyDescent="0.25">
      <c r="A7487" s="189"/>
      <c r="B7487" s="189"/>
      <c r="C7487" s="189"/>
      <c r="D7487" s="189"/>
      <c r="E7487" s="189"/>
    </row>
    <row r="7488" spans="1:5" x14ac:dyDescent="0.25">
      <c r="A7488" s="189"/>
      <c r="B7488" s="189"/>
      <c r="C7488" s="189"/>
      <c r="D7488" s="189"/>
      <c r="E7488" s="189"/>
    </row>
    <row r="7489" spans="1:5" x14ac:dyDescent="0.25">
      <c r="A7489" s="189"/>
      <c r="B7489" s="189"/>
      <c r="C7489" s="189"/>
      <c r="D7489" s="189"/>
      <c r="E7489" s="189"/>
    </row>
    <row r="7490" spans="1:5" x14ac:dyDescent="0.25">
      <c r="A7490" s="189"/>
      <c r="B7490" s="189"/>
      <c r="C7490" s="189"/>
      <c r="D7490" s="189"/>
      <c r="E7490" s="189"/>
    </row>
    <row r="7491" spans="1:5" x14ac:dyDescent="0.25">
      <c r="A7491" s="189"/>
      <c r="B7491" s="189"/>
      <c r="C7491" s="189"/>
      <c r="D7491" s="189"/>
      <c r="E7491" s="189"/>
    </row>
    <row r="7492" spans="1:5" x14ac:dyDescent="0.25">
      <c r="A7492" s="189"/>
      <c r="B7492" s="189"/>
      <c r="C7492" s="189"/>
      <c r="D7492" s="189"/>
      <c r="E7492" s="189"/>
    </row>
    <row r="7493" spans="1:5" x14ac:dyDescent="0.25">
      <c r="A7493" s="189"/>
      <c r="B7493" s="189"/>
      <c r="C7493" s="189"/>
      <c r="D7493" s="189"/>
      <c r="E7493" s="189"/>
    </row>
    <row r="7494" spans="1:5" x14ac:dyDescent="0.25">
      <c r="A7494" s="189"/>
      <c r="B7494" s="189"/>
      <c r="C7494" s="189"/>
      <c r="D7494" s="189"/>
      <c r="E7494" s="189"/>
    </row>
    <row r="7495" spans="1:5" x14ac:dyDescent="0.25">
      <c r="A7495" s="189"/>
      <c r="B7495" s="189"/>
      <c r="C7495" s="189"/>
      <c r="D7495" s="189"/>
      <c r="E7495" s="189"/>
    </row>
    <row r="7496" spans="1:5" x14ac:dyDescent="0.25">
      <c r="A7496" s="189"/>
      <c r="B7496" s="189"/>
      <c r="C7496" s="189"/>
      <c r="D7496" s="189"/>
      <c r="E7496" s="189"/>
    </row>
    <row r="7497" spans="1:5" x14ac:dyDescent="0.25">
      <c r="A7497" s="189"/>
      <c r="B7497" s="189"/>
      <c r="C7497" s="189"/>
      <c r="D7497" s="189"/>
      <c r="E7497" s="189"/>
    </row>
    <row r="7498" spans="1:5" x14ac:dyDescent="0.25">
      <c r="A7498" s="189"/>
      <c r="B7498" s="189"/>
      <c r="C7498" s="189"/>
      <c r="D7498" s="189"/>
      <c r="E7498" s="189"/>
    </row>
    <row r="7499" spans="1:5" x14ac:dyDescent="0.25">
      <c r="A7499" s="189"/>
      <c r="B7499" s="189"/>
      <c r="C7499" s="189"/>
      <c r="D7499" s="189"/>
      <c r="E7499" s="189"/>
    </row>
    <row r="7500" spans="1:5" x14ac:dyDescent="0.25">
      <c r="A7500" s="189"/>
      <c r="B7500" s="189"/>
      <c r="C7500" s="189"/>
      <c r="D7500" s="189"/>
      <c r="E7500" s="189"/>
    </row>
    <row r="7501" spans="1:5" x14ac:dyDescent="0.25">
      <c r="A7501" s="189"/>
      <c r="B7501" s="189"/>
      <c r="C7501" s="189"/>
      <c r="D7501" s="189"/>
      <c r="E7501" s="189"/>
    </row>
    <row r="7502" spans="1:5" x14ac:dyDescent="0.25">
      <c r="A7502" s="189"/>
      <c r="B7502" s="189"/>
      <c r="C7502" s="189"/>
      <c r="D7502" s="189"/>
      <c r="E7502" s="189"/>
    </row>
    <row r="7503" spans="1:5" x14ac:dyDescent="0.25">
      <c r="A7503" s="189"/>
      <c r="B7503" s="189"/>
      <c r="C7503" s="189"/>
      <c r="D7503" s="189"/>
      <c r="E7503" s="189"/>
    </row>
    <row r="7504" spans="1:5" x14ac:dyDescent="0.25">
      <c r="A7504" s="189"/>
      <c r="B7504" s="189"/>
      <c r="C7504" s="189"/>
      <c r="D7504" s="189"/>
      <c r="E7504" s="189"/>
    </row>
    <row r="7505" spans="1:5" x14ac:dyDescent="0.25">
      <c r="A7505" s="189"/>
      <c r="B7505" s="189"/>
      <c r="C7505" s="189"/>
      <c r="D7505" s="189"/>
      <c r="E7505" s="189"/>
    </row>
    <row r="7506" spans="1:5" x14ac:dyDescent="0.25">
      <c r="A7506" s="189"/>
      <c r="B7506" s="189"/>
      <c r="C7506" s="189"/>
      <c r="D7506" s="189"/>
      <c r="E7506" s="189"/>
    </row>
    <row r="7507" spans="1:5" x14ac:dyDescent="0.25">
      <c r="A7507" s="189"/>
      <c r="B7507" s="189"/>
      <c r="C7507" s="189"/>
      <c r="D7507" s="189"/>
      <c r="E7507" s="189"/>
    </row>
    <row r="7508" spans="1:5" x14ac:dyDescent="0.25">
      <c r="A7508" s="189"/>
      <c r="B7508" s="189"/>
      <c r="C7508" s="189"/>
      <c r="D7508" s="189"/>
      <c r="E7508" s="189"/>
    </row>
    <row r="7509" spans="1:5" x14ac:dyDescent="0.25">
      <c r="A7509" s="189"/>
      <c r="B7509" s="189"/>
      <c r="C7509" s="189"/>
      <c r="D7509" s="189"/>
      <c r="E7509" s="189"/>
    </row>
    <row r="7510" spans="1:5" x14ac:dyDescent="0.25">
      <c r="A7510" s="189"/>
      <c r="B7510" s="189"/>
      <c r="C7510" s="189"/>
      <c r="D7510" s="189"/>
      <c r="E7510" s="189"/>
    </row>
    <row r="7511" spans="1:5" x14ac:dyDescent="0.25">
      <c r="A7511" s="189"/>
      <c r="B7511" s="189"/>
      <c r="C7511" s="189"/>
      <c r="D7511" s="189"/>
      <c r="E7511" s="189"/>
    </row>
    <row r="7512" spans="1:5" x14ac:dyDescent="0.25">
      <c r="A7512" s="189"/>
      <c r="B7512" s="189"/>
      <c r="C7512" s="189"/>
      <c r="D7512" s="189"/>
      <c r="E7512" s="189"/>
    </row>
    <row r="7513" spans="1:5" x14ac:dyDescent="0.25">
      <c r="A7513" s="189"/>
      <c r="B7513" s="189"/>
      <c r="C7513" s="189"/>
      <c r="D7513" s="189"/>
      <c r="E7513" s="189"/>
    </row>
    <row r="7514" spans="1:5" x14ac:dyDescent="0.25">
      <c r="A7514" s="189"/>
      <c r="B7514" s="189"/>
      <c r="C7514" s="189"/>
      <c r="D7514" s="189"/>
      <c r="E7514" s="189"/>
    </row>
    <row r="7515" spans="1:5" x14ac:dyDescent="0.25">
      <c r="A7515" s="189"/>
      <c r="B7515" s="189"/>
      <c r="C7515" s="189"/>
      <c r="D7515" s="189"/>
      <c r="E7515" s="189"/>
    </row>
    <row r="7516" spans="1:5" x14ac:dyDescent="0.25">
      <c r="A7516" s="189"/>
      <c r="B7516" s="189"/>
      <c r="C7516" s="189"/>
      <c r="D7516" s="189"/>
      <c r="E7516" s="189"/>
    </row>
    <row r="7517" spans="1:5" x14ac:dyDescent="0.25">
      <c r="A7517" s="189"/>
      <c r="B7517" s="189"/>
      <c r="C7517" s="189"/>
      <c r="D7517" s="189"/>
      <c r="E7517" s="189"/>
    </row>
    <row r="7518" spans="1:5" x14ac:dyDescent="0.25">
      <c r="A7518" s="189"/>
      <c r="B7518" s="189"/>
      <c r="C7518" s="189"/>
      <c r="D7518" s="189"/>
      <c r="E7518" s="189"/>
    </row>
    <row r="7519" spans="1:5" x14ac:dyDescent="0.25">
      <c r="A7519" s="189"/>
      <c r="B7519" s="189"/>
      <c r="C7519" s="189"/>
      <c r="D7519" s="189"/>
      <c r="E7519" s="189"/>
    </row>
    <row r="7520" spans="1:5" x14ac:dyDescent="0.25">
      <c r="A7520" s="189"/>
      <c r="B7520" s="189"/>
      <c r="C7520" s="189"/>
      <c r="D7520" s="189"/>
      <c r="E7520" s="189"/>
    </row>
    <row r="7521" spans="1:5" x14ac:dyDescent="0.25">
      <c r="A7521" s="189"/>
      <c r="B7521" s="189"/>
      <c r="C7521" s="189"/>
      <c r="D7521" s="189"/>
      <c r="E7521" s="189"/>
    </row>
    <row r="7522" spans="1:5" x14ac:dyDescent="0.25">
      <c r="A7522" s="189"/>
      <c r="B7522" s="189"/>
      <c r="C7522" s="189"/>
      <c r="D7522" s="189"/>
      <c r="E7522" s="189"/>
    </row>
    <row r="7523" spans="1:5" x14ac:dyDescent="0.25">
      <c r="A7523" s="189"/>
      <c r="B7523" s="189"/>
      <c r="C7523" s="189"/>
      <c r="D7523" s="189"/>
      <c r="E7523" s="189"/>
    </row>
    <row r="7524" spans="1:5" x14ac:dyDescent="0.25">
      <c r="A7524" s="189"/>
      <c r="B7524" s="189"/>
      <c r="C7524" s="189"/>
      <c r="D7524" s="189"/>
      <c r="E7524" s="189"/>
    </row>
    <row r="7525" spans="1:5" x14ac:dyDescent="0.25">
      <c r="A7525" s="189"/>
      <c r="B7525" s="189"/>
      <c r="C7525" s="189"/>
      <c r="D7525" s="189"/>
      <c r="E7525" s="189"/>
    </row>
    <row r="7526" spans="1:5" x14ac:dyDescent="0.25">
      <c r="A7526" s="189"/>
      <c r="B7526" s="189"/>
      <c r="C7526" s="189"/>
      <c r="D7526" s="189"/>
      <c r="E7526" s="189"/>
    </row>
    <row r="7527" spans="1:5" x14ac:dyDescent="0.25">
      <c r="A7527" s="189"/>
      <c r="B7527" s="189"/>
      <c r="C7527" s="189"/>
      <c r="D7527" s="189"/>
      <c r="E7527" s="189"/>
    </row>
    <row r="7528" spans="1:5" x14ac:dyDescent="0.25">
      <c r="A7528" s="189"/>
      <c r="B7528" s="189"/>
      <c r="C7528" s="189"/>
      <c r="D7528" s="189"/>
      <c r="E7528" s="189"/>
    </row>
    <row r="7529" spans="1:5" x14ac:dyDescent="0.25">
      <c r="A7529" s="189"/>
      <c r="B7529" s="189"/>
      <c r="C7529" s="189"/>
      <c r="D7529" s="189"/>
      <c r="E7529" s="189"/>
    </row>
    <row r="7530" spans="1:5" x14ac:dyDescent="0.25">
      <c r="A7530" s="189"/>
      <c r="B7530" s="189"/>
      <c r="C7530" s="189"/>
      <c r="D7530" s="189"/>
      <c r="E7530" s="189"/>
    </row>
    <row r="7531" spans="1:5" x14ac:dyDescent="0.25">
      <c r="A7531" s="189"/>
      <c r="B7531" s="189"/>
      <c r="C7531" s="189"/>
      <c r="D7531" s="189"/>
      <c r="E7531" s="189"/>
    </row>
    <row r="7532" spans="1:5" x14ac:dyDescent="0.25">
      <c r="A7532" s="189"/>
      <c r="B7532" s="189"/>
      <c r="C7532" s="189"/>
      <c r="D7532" s="189"/>
      <c r="E7532" s="189"/>
    </row>
    <row r="7533" spans="1:5" x14ac:dyDescent="0.25">
      <c r="A7533" s="189"/>
      <c r="B7533" s="189"/>
      <c r="C7533" s="189"/>
      <c r="D7533" s="189"/>
      <c r="E7533" s="189"/>
    </row>
    <row r="7534" spans="1:5" x14ac:dyDescent="0.25">
      <c r="A7534" s="189"/>
      <c r="B7534" s="189"/>
      <c r="C7534" s="189"/>
      <c r="D7534" s="189"/>
      <c r="E7534" s="189"/>
    </row>
    <row r="7535" spans="1:5" x14ac:dyDescent="0.25">
      <c r="A7535" s="189"/>
      <c r="B7535" s="189"/>
      <c r="C7535" s="189"/>
      <c r="D7535" s="189"/>
      <c r="E7535" s="189"/>
    </row>
    <row r="7536" spans="1:5" x14ac:dyDescent="0.25">
      <c r="A7536" s="189"/>
      <c r="B7536" s="189"/>
      <c r="C7536" s="189"/>
      <c r="D7536" s="189"/>
      <c r="E7536" s="189"/>
    </row>
    <row r="7537" spans="1:5" x14ac:dyDescent="0.25">
      <c r="A7537" s="189"/>
      <c r="B7537" s="189"/>
      <c r="C7537" s="189"/>
      <c r="D7537" s="189"/>
      <c r="E7537" s="189"/>
    </row>
    <row r="7538" spans="1:5" x14ac:dyDescent="0.25">
      <c r="A7538" s="189"/>
      <c r="B7538" s="189"/>
      <c r="C7538" s="189"/>
      <c r="D7538" s="189"/>
      <c r="E7538" s="189"/>
    </row>
    <row r="7539" spans="1:5" x14ac:dyDescent="0.25">
      <c r="A7539" s="189"/>
      <c r="B7539" s="189"/>
      <c r="C7539" s="189"/>
      <c r="D7539" s="189"/>
      <c r="E7539" s="189"/>
    </row>
    <row r="7540" spans="1:5" x14ac:dyDescent="0.25">
      <c r="A7540" s="189"/>
      <c r="B7540" s="189"/>
      <c r="C7540" s="189"/>
      <c r="D7540" s="189"/>
      <c r="E7540" s="189"/>
    </row>
    <row r="7541" spans="1:5" x14ac:dyDescent="0.25">
      <c r="A7541" s="189"/>
      <c r="B7541" s="189"/>
      <c r="C7541" s="189"/>
      <c r="D7541" s="189"/>
      <c r="E7541" s="189"/>
    </row>
    <row r="7542" spans="1:5" x14ac:dyDescent="0.25">
      <c r="A7542" s="189"/>
      <c r="B7542" s="189"/>
      <c r="C7542" s="189"/>
      <c r="D7542" s="189"/>
      <c r="E7542" s="189"/>
    </row>
    <row r="7543" spans="1:5" x14ac:dyDescent="0.25">
      <c r="A7543" s="189"/>
      <c r="B7543" s="189"/>
      <c r="C7543" s="189"/>
      <c r="D7543" s="189"/>
      <c r="E7543" s="189"/>
    </row>
    <row r="7544" spans="1:5" x14ac:dyDescent="0.25">
      <c r="A7544" s="189"/>
      <c r="B7544" s="189"/>
      <c r="C7544" s="189"/>
      <c r="D7544" s="189"/>
      <c r="E7544" s="189"/>
    </row>
    <row r="7545" spans="1:5" x14ac:dyDescent="0.25">
      <c r="A7545" s="189"/>
      <c r="B7545" s="189"/>
      <c r="C7545" s="189"/>
      <c r="D7545" s="189"/>
      <c r="E7545" s="189"/>
    </row>
    <row r="7546" spans="1:5" x14ac:dyDescent="0.25">
      <c r="A7546" s="189"/>
      <c r="B7546" s="189"/>
      <c r="C7546" s="189"/>
      <c r="D7546" s="189"/>
      <c r="E7546" s="189"/>
    </row>
    <row r="7547" spans="1:5" x14ac:dyDescent="0.25">
      <c r="A7547" s="189"/>
      <c r="B7547" s="189"/>
      <c r="C7547" s="189"/>
      <c r="D7547" s="189"/>
      <c r="E7547" s="189"/>
    </row>
    <row r="7548" spans="1:5" x14ac:dyDescent="0.25">
      <c r="A7548" s="189"/>
      <c r="B7548" s="189"/>
      <c r="C7548" s="189"/>
      <c r="D7548" s="189"/>
      <c r="E7548" s="189"/>
    </row>
    <row r="7549" spans="1:5" x14ac:dyDescent="0.25">
      <c r="A7549" s="189"/>
      <c r="B7549" s="189"/>
      <c r="C7549" s="189"/>
      <c r="D7549" s="189"/>
      <c r="E7549" s="189"/>
    </row>
    <row r="7550" spans="1:5" x14ac:dyDescent="0.25">
      <c r="A7550" s="189"/>
      <c r="B7550" s="189"/>
      <c r="C7550" s="189"/>
      <c r="D7550" s="189"/>
      <c r="E7550" s="189"/>
    </row>
    <row r="7551" spans="1:5" x14ac:dyDescent="0.25">
      <c r="A7551" s="189"/>
      <c r="B7551" s="189"/>
      <c r="C7551" s="189"/>
      <c r="D7551" s="189"/>
      <c r="E7551" s="189"/>
    </row>
    <row r="7552" spans="1:5" x14ac:dyDescent="0.25">
      <c r="A7552" s="189"/>
      <c r="B7552" s="189"/>
      <c r="C7552" s="189"/>
      <c r="D7552" s="189"/>
      <c r="E7552" s="189"/>
    </row>
    <row r="7553" spans="1:5" x14ac:dyDescent="0.25">
      <c r="A7553" s="189"/>
      <c r="B7553" s="189"/>
      <c r="C7553" s="189"/>
      <c r="D7553" s="189"/>
      <c r="E7553" s="189"/>
    </row>
    <row r="7554" spans="1:5" x14ac:dyDescent="0.25">
      <c r="A7554" s="189"/>
      <c r="B7554" s="189"/>
      <c r="C7554" s="189"/>
      <c r="D7554" s="189"/>
      <c r="E7554" s="189"/>
    </row>
    <row r="7555" spans="1:5" x14ac:dyDescent="0.25">
      <c r="A7555" s="189"/>
      <c r="B7555" s="189"/>
      <c r="C7555" s="189"/>
      <c r="D7555" s="189"/>
      <c r="E7555" s="189"/>
    </row>
    <row r="7556" spans="1:5" x14ac:dyDescent="0.25">
      <c r="A7556" s="189"/>
      <c r="B7556" s="189"/>
      <c r="C7556" s="189"/>
      <c r="D7556" s="189"/>
      <c r="E7556" s="189"/>
    </row>
    <row r="7557" spans="1:5" x14ac:dyDescent="0.25">
      <c r="A7557" s="189"/>
      <c r="B7557" s="189"/>
      <c r="C7557" s="189"/>
      <c r="D7557" s="189"/>
      <c r="E7557" s="189"/>
    </row>
    <row r="7558" spans="1:5" x14ac:dyDescent="0.25">
      <c r="A7558" s="189"/>
      <c r="B7558" s="189"/>
      <c r="C7558" s="189"/>
      <c r="D7558" s="189"/>
      <c r="E7558" s="189"/>
    </row>
    <row r="7559" spans="1:5" x14ac:dyDescent="0.25">
      <c r="A7559" s="189"/>
      <c r="B7559" s="189"/>
      <c r="C7559" s="189"/>
      <c r="D7559" s="189"/>
      <c r="E7559" s="189"/>
    </row>
    <row r="7560" spans="1:5" x14ac:dyDescent="0.25">
      <c r="A7560" s="189"/>
      <c r="B7560" s="189"/>
      <c r="C7560" s="189"/>
      <c r="D7560" s="189"/>
      <c r="E7560" s="189"/>
    </row>
    <row r="7561" spans="1:5" x14ac:dyDescent="0.25">
      <c r="A7561" s="189"/>
      <c r="B7561" s="189"/>
      <c r="C7561" s="189"/>
      <c r="D7561" s="189"/>
      <c r="E7561" s="189"/>
    </row>
    <row r="7562" spans="1:5" x14ac:dyDescent="0.25">
      <c r="A7562" s="189"/>
      <c r="B7562" s="189"/>
      <c r="C7562" s="189"/>
      <c r="D7562" s="189"/>
      <c r="E7562" s="189"/>
    </row>
    <row r="7563" spans="1:5" x14ac:dyDescent="0.25">
      <c r="A7563" s="189"/>
      <c r="B7563" s="189"/>
      <c r="C7563" s="189"/>
      <c r="D7563" s="189"/>
      <c r="E7563" s="189"/>
    </row>
    <row r="7564" spans="1:5" x14ac:dyDescent="0.25">
      <c r="A7564" s="189"/>
      <c r="B7564" s="189"/>
      <c r="C7564" s="189"/>
      <c r="D7564" s="189"/>
      <c r="E7564" s="189"/>
    </row>
    <row r="7565" spans="1:5" x14ac:dyDescent="0.25">
      <c r="A7565" s="189"/>
      <c r="B7565" s="189"/>
      <c r="C7565" s="189"/>
      <c r="D7565" s="189"/>
      <c r="E7565" s="189"/>
    </row>
    <row r="7566" spans="1:5" x14ac:dyDescent="0.25">
      <c r="A7566" s="189"/>
      <c r="B7566" s="189"/>
      <c r="C7566" s="189"/>
      <c r="D7566" s="189"/>
      <c r="E7566" s="189"/>
    </row>
    <row r="7567" spans="1:5" x14ac:dyDescent="0.25">
      <c r="A7567" s="189"/>
      <c r="B7567" s="189"/>
      <c r="C7567" s="189"/>
      <c r="D7567" s="189"/>
      <c r="E7567" s="189"/>
    </row>
    <row r="7568" spans="1:5" x14ac:dyDescent="0.25">
      <c r="A7568" s="189"/>
      <c r="B7568" s="189"/>
      <c r="C7568" s="189"/>
      <c r="D7568" s="189"/>
      <c r="E7568" s="189"/>
    </row>
    <row r="7569" spans="1:5" x14ac:dyDescent="0.25">
      <c r="A7569" s="189"/>
      <c r="B7569" s="189"/>
      <c r="C7569" s="189"/>
      <c r="D7569" s="189"/>
      <c r="E7569" s="189"/>
    </row>
    <row r="7570" spans="1:5" x14ac:dyDescent="0.25">
      <c r="A7570" s="189"/>
      <c r="B7570" s="189"/>
      <c r="C7570" s="189"/>
      <c r="D7570" s="189"/>
      <c r="E7570" s="189"/>
    </row>
    <row r="7571" spans="1:5" x14ac:dyDescent="0.25">
      <c r="A7571" s="189"/>
      <c r="B7571" s="189"/>
      <c r="C7571" s="189"/>
      <c r="D7571" s="189"/>
      <c r="E7571" s="189"/>
    </row>
    <row r="7572" spans="1:5" x14ac:dyDescent="0.25">
      <c r="A7572" s="189"/>
      <c r="B7572" s="189"/>
      <c r="C7572" s="189"/>
      <c r="D7572" s="189"/>
      <c r="E7572" s="189"/>
    </row>
    <row r="7573" spans="1:5" x14ac:dyDescent="0.25">
      <c r="A7573" s="189"/>
      <c r="B7573" s="189"/>
      <c r="C7573" s="189"/>
      <c r="D7573" s="189"/>
      <c r="E7573" s="189"/>
    </row>
    <row r="7574" spans="1:5" x14ac:dyDescent="0.25">
      <c r="A7574" s="189"/>
      <c r="B7574" s="189"/>
      <c r="C7574" s="189"/>
      <c r="D7574" s="189"/>
      <c r="E7574" s="189"/>
    </row>
    <row r="7575" spans="1:5" x14ac:dyDescent="0.25">
      <c r="A7575" s="189"/>
      <c r="B7575" s="189"/>
      <c r="C7575" s="189"/>
      <c r="D7575" s="189"/>
      <c r="E7575" s="189"/>
    </row>
    <row r="7576" spans="1:5" x14ac:dyDescent="0.25">
      <c r="A7576" s="189"/>
      <c r="B7576" s="189"/>
      <c r="C7576" s="189"/>
      <c r="D7576" s="189"/>
      <c r="E7576" s="189"/>
    </row>
    <row r="7577" spans="1:5" x14ac:dyDescent="0.25">
      <c r="A7577" s="189"/>
      <c r="B7577" s="189"/>
      <c r="C7577" s="189"/>
      <c r="D7577" s="189"/>
      <c r="E7577" s="189"/>
    </row>
    <row r="7578" spans="1:5" x14ac:dyDescent="0.25">
      <c r="A7578" s="189"/>
      <c r="B7578" s="189"/>
      <c r="C7578" s="189"/>
      <c r="D7578" s="189"/>
      <c r="E7578" s="189"/>
    </row>
    <row r="7579" spans="1:5" x14ac:dyDescent="0.25">
      <c r="A7579" s="189"/>
      <c r="B7579" s="189"/>
      <c r="C7579" s="189"/>
      <c r="D7579" s="189"/>
      <c r="E7579" s="189"/>
    </row>
    <row r="7580" spans="1:5" x14ac:dyDescent="0.25">
      <c r="A7580" s="189"/>
      <c r="B7580" s="189"/>
      <c r="C7580" s="189"/>
      <c r="D7580" s="189"/>
      <c r="E7580" s="189"/>
    </row>
    <row r="7581" spans="1:5" x14ac:dyDescent="0.25">
      <c r="A7581" s="189"/>
      <c r="B7581" s="189"/>
      <c r="C7581" s="189"/>
      <c r="D7581" s="189"/>
      <c r="E7581" s="189"/>
    </row>
    <row r="7582" spans="1:5" x14ac:dyDescent="0.25">
      <c r="A7582" s="189"/>
      <c r="B7582" s="189"/>
      <c r="C7582" s="189"/>
      <c r="D7582" s="189"/>
      <c r="E7582" s="189"/>
    </row>
    <row r="7583" spans="1:5" x14ac:dyDescent="0.25">
      <c r="A7583" s="189"/>
      <c r="B7583" s="189"/>
      <c r="C7583" s="189"/>
      <c r="D7583" s="189"/>
      <c r="E7583" s="189"/>
    </row>
    <row r="7584" spans="1:5" x14ac:dyDescent="0.25">
      <c r="A7584" s="189"/>
      <c r="B7584" s="189"/>
      <c r="C7584" s="189"/>
      <c r="D7584" s="189"/>
      <c r="E7584" s="189"/>
    </row>
    <row r="7585" spans="1:5" x14ac:dyDescent="0.25">
      <c r="A7585" s="189"/>
      <c r="B7585" s="189"/>
      <c r="C7585" s="189"/>
      <c r="D7585" s="189"/>
      <c r="E7585" s="189"/>
    </row>
    <row r="7586" spans="1:5" x14ac:dyDescent="0.25">
      <c r="A7586" s="189"/>
      <c r="B7586" s="189"/>
      <c r="C7586" s="189"/>
      <c r="D7586" s="189"/>
      <c r="E7586" s="189"/>
    </row>
    <row r="7587" spans="1:5" x14ac:dyDescent="0.25">
      <c r="A7587" s="189"/>
      <c r="B7587" s="189"/>
      <c r="C7587" s="189"/>
      <c r="D7587" s="189"/>
      <c r="E7587" s="189"/>
    </row>
    <row r="7588" spans="1:5" x14ac:dyDescent="0.25">
      <c r="A7588" s="189"/>
      <c r="B7588" s="189"/>
      <c r="C7588" s="189"/>
      <c r="D7588" s="189"/>
      <c r="E7588" s="189"/>
    </row>
    <row r="7589" spans="1:5" x14ac:dyDescent="0.25">
      <c r="A7589" s="189"/>
      <c r="B7589" s="189"/>
      <c r="C7589" s="189"/>
      <c r="D7589" s="189"/>
      <c r="E7589" s="189"/>
    </row>
    <row r="7590" spans="1:5" x14ac:dyDescent="0.25">
      <c r="A7590" s="189"/>
      <c r="B7590" s="189"/>
      <c r="C7590" s="189"/>
      <c r="D7590" s="189"/>
      <c r="E7590" s="189"/>
    </row>
    <row r="7591" spans="1:5" x14ac:dyDescent="0.25">
      <c r="A7591" s="189"/>
      <c r="B7591" s="189"/>
      <c r="C7591" s="189"/>
      <c r="D7591" s="189"/>
      <c r="E7591" s="189"/>
    </row>
    <row r="7592" spans="1:5" x14ac:dyDescent="0.25">
      <c r="A7592" s="189"/>
      <c r="B7592" s="189"/>
      <c r="C7592" s="189"/>
      <c r="D7592" s="189"/>
      <c r="E7592" s="189"/>
    </row>
    <row r="7593" spans="1:5" x14ac:dyDescent="0.25">
      <c r="A7593" s="189"/>
      <c r="B7593" s="189"/>
      <c r="C7593" s="189"/>
      <c r="D7593" s="189"/>
      <c r="E7593" s="189"/>
    </row>
    <row r="7594" spans="1:5" x14ac:dyDescent="0.25">
      <c r="A7594" s="189"/>
      <c r="B7594" s="189"/>
      <c r="C7594" s="189"/>
      <c r="D7594" s="189"/>
      <c r="E7594" s="189"/>
    </row>
    <row r="7595" spans="1:5" x14ac:dyDescent="0.25">
      <c r="A7595" s="189"/>
      <c r="B7595" s="189"/>
      <c r="C7595" s="189"/>
      <c r="D7595" s="189"/>
      <c r="E7595" s="189"/>
    </row>
    <row r="7596" spans="1:5" x14ac:dyDescent="0.25">
      <c r="A7596" s="189"/>
      <c r="B7596" s="189"/>
      <c r="C7596" s="189"/>
      <c r="D7596" s="189"/>
      <c r="E7596" s="189"/>
    </row>
    <row r="7597" spans="1:5" x14ac:dyDescent="0.25">
      <c r="A7597" s="189"/>
      <c r="B7597" s="189"/>
      <c r="C7597" s="189"/>
      <c r="D7597" s="189"/>
      <c r="E7597" s="189"/>
    </row>
    <row r="7598" spans="1:5" x14ac:dyDescent="0.25">
      <c r="A7598" s="189"/>
      <c r="B7598" s="189"/>
      <c r="C7598" s="189"/>
      <c r="D7598" s="189"/>
      <c r="E7598" s="189"/>
    </row>
    <row r="7599" spans="1:5" x14ac:dyDescent="0.25">
      <c r="A7599" s="189"/>
      <c r="B7599" s="189"/>
      <c r="C7599" s="189"/>
      <c r="D7599" s="189"/>
      <c r="E7599" s="189"/>
    </row>
    <row r="7600" spans="1:5" x14ac:dyDescent="0.25">
      <c r="A7600" s="189"/>
      <c r="B7600" s="189"/>
      <c r="C7600" s="189"/>
      <c r="D7600" s="189"/>
      <c r="E7600" s="189"/>
    </row>
    <row r="7601" spans="1:5" x14ac:dyDescent="0.25">
      <c r="A7601" s="189"/>
      <c r="B7601" s="189"/>
      <c r="C7601" s="189"/>
      <c r="D7601" s="189"/>
      <c r="E7601" s="189"/>
    </row>
    <row r="7602" spans="1:5" x14ac:dyDescent="0.25">
      <c r="A7602" s="189"/>
      <c r="B7602" s="189"/>
      <c r="C7602" s="189"/>
      <c r="D7602" s="189"/>
      <c r="E7602" s="189"/>
    </row>
    <row r="7603" spans="1:5" x14ac:dyDescent="0.25">
      <c r="A7603" s="189"/>
      <c r="B7603" s="189"/>
      <c r="C7603" s="189"/>
      <c r="D7603" s="189"/>
      <c r="E7603" s="189"/>
    </row>
    <row r="7604" spans="1:5" x14ac:dyDescent="0.25">
      <c r="A7604" s="189"/>
      <c r="B7604" s="189"/>
      <c r="C7604" s="189"/>
      <c r="D7604" s="189"/>
      <c r="E7604" s="189"/>
    </row>
    <row r="7605" spans="1:5" x14ac:dyDescent="0.25">
      <c r="A7605" s="189"/>
      <c r="B7605" s="189"/>
      <c r="C7605" s="189"/>
      <c r="D7605" s="189"/>
      <c r="E7605" s="189"/>
    </row>
    <row r="7606" spans="1:5" x14ac:dyDescent="0.25">
      <c r="A7606" s="189"/>
      <c r="B7606" s="189"/>
      <c r="C7606" s="189"/>
      <c r="D7606" s="189"/>
      <c r="E7606" s="189"/>
    </row>
    <row r="7607" spans="1:5" x14ac:dyDescent="0.25">
      <c r="A7607" s="189"/>
      <c r="B7607" s="189"/>
      <c r="C7607" s="189"/>
      <c r="D7607" s="189"/>
      <c r="E7607" s="189"/>
    </row>
    <row r="7608" spans="1:5" x14ac:dyDescent="0.25">
      <c r="A7608" s="189"/>
      <c r="B7608" s="189"/>
      <c r="C7608" s="189"/>
      <c r="D7608" s="189"/>
      <c r="E7608" s="189"/>
    </row>
    <row r="7609" spans="1:5" x14ac:dyDescent="0.25">
      <c r="A7609" s="189"/>
      <c r="B7609" s="189"/>
      <c r="C7609" s="189"/>
      <c r="D7609" s="189"/>
      <c r="E7609" s="189"/>
    </row>
    <row r="7610" spans="1:5" x14ac:dyDescent="0.25">
      <c r="A7610" s="189"/>
      <c r="B7610" s="189"/>
      <c r="C7610" s="189"/>
      <c r="D7610" s="189"/>
      <c r="E7610" s="189"/>
    </row>
    <row r="7611" spans="1:5" x14ac:dyDescent="0.25">
      <c r="A7611" s="189"/>
      <c r="B7611" s="189"/>
      <c r="C7611" s="189"/>
      <c r="D7611" s="189"/>
      <c r="E7611" s="189"/>
    </row>
    <row r="7612" spans="1:5" x14ac:dyDescent="0.25">
      <c r="A7612" s="189"/>
      <c r="B7612" s="189"/>
      <c r="C7612" s="189"/>
      <c r="D7612" s="189"/>
      <c r="E7612" s="189"/>
    </row>
    <row r="7613" spans="1:5" x14ac:dyDescent="0.25">
      <c r="A7613" s="189"/>
      <c r="B7613" s="189"/>
      <c r="C7613" s="189"/>
      <c r="D7613" s="189"/>
      <c r="E7613" s="189"/>
    </row>
    <row r="7614" spans="1:5" x14ac:dyDescent="0.25">
      <c r="A7614" s="189"/>
      <c r="B7614" s="189"/>
      <c r="C7614" s="189"/>
      <c r="D7614" s="189"/>
      <c r="E7614" s="189"/>
    </row>
    <row r="7615" spans="1:5" x14ac:dyDescent="0.25">
      <c r="A7615" s="189"/>
      <c r="B7615" s="189"/>
      <c r="C7615" s="189"/>
      <c r="D7615" s="189"/>
      <c r="E7615" s="189"/>
    </row>
    <row r="7616" spans="1:5" x14ac:dyDescent="0.25">
      <c r="A7616" s="189"/>
      <c r="B7616" s="189"/>
      <c r="C7616" s="189"/>
      <c r="D7616" s="189"/>
      <c r="E7616" s="189"/>
    </row>
    <row r="7617" spans="1:5" x14ac:dyDescent="0.25">
      <c r="A7617" s="189"/>
      <c r="B7617" s="189"/>
      <c r="C7617" s="189"/>
      <c r="D7617" s="189"/>
      <c r="E7617" s="189"/>
    </row>
    <row r="7618" spans="1:5" x14ac:dyDescent="0.25">
      <c r="A7618" s="189"/>
      <c r="B7618" s="189"/>
      <c r="C7618" s="189"/>
      <c r="D7618" s="189"/>
      <c r="E7618" s="189"/>
    </row>
    <row r="7619" spans="1:5" x14ac:dyDescent="0.25">
      <c r="A7619" s="189"/>
      <c r="B7619" s="189"/>
      <c r="C7619" s="189"/>
      <c r="D7619" s="189"/>
      <c r="E7619" s="189"/>
    </row>
    <row r="7620" spans="1:5" x14ac:dyDescent="0.25">
      <c r="A7620" s="189"/>
      <c r="B7620" s="189"/>
      <c r="C7620" s="189"/>
      <c r="D7620" s="189"/>
      <c r="E7620" s="189"/>
    </row>
    <row r="7621" spans="1:5" x14ac:dyDescent="0.25">
      <c r="A7621" s="189"/>
      <c r="B7621" s="189"/>
      <c r="C7621" s="189"/>
      <c r="D7621" s="189"/>
      <c r="E7621" s="189"/>
    </row>
    <row r="7622" spans="1:5" x14ac:dyDescent="0.25">
      <c r="A7622" s="189"/>
      <c r="B7622" s="189"/>
      <c r="C7622" s="189"/>
      <c r="D7622" s="189"/>
      <c r="E7622" s="189"/>
    </row>
    <row r="7623" spans="1:5" x14ac:dyDescent="0.25">
      <c r="A7623" s="189"/>
      <c r="B7623" s="189"/>
      <c r="C7623" s="189"/>
      <c r="D7623" s="189"/>
      <c r="E7623" s="189"/>
    </row>
    <row r="7624" spans="1:5" x14ac:dyDescent="0.25">
      <c r="A7624" s="189"/>
      <c r="B7624" s="189"/>
      <c r="C7624" s="189"/>
      <c r="D7624" s="189"/>
      <c r="E7624" s="189"/>
    </row>
    <row r="7625" spans="1:5" x14ac:dyDescent="0.25">
      <c r="A7625" s="189"/>
      <c r="B7625" s="189"/>
      <c r="C7625" s="189"/>
      <c r="D7625" s="189"/>
      <c r="E7625" s="189"/>
    </row>
    <row r="7626" spans="1:5" x14ac:dyDescent="0.25">
      <c r="A7626" s="189"/>
      <c r="B7626" s="189"/>
      <c r="C7626" s="189"/>
      <c r="D7626" s="189"/>
      <c r="E7626" s="189"/>
    </row>
    <row r="7627" spans="1:5" x14ac:dyDescent="0.25">
      <c r="A7627" s="189"/>
      <c r="B7627" s="189"/>
      <c r="C7627" s="189"/>
      <c r="D7627" s="189"/>
      <c r="E7627" s="189"/>
    </row>
    <row r="7628" spans="1:5" x14ac:dyDescent="0.25">
      <c r="A7628" s="189"/>
      <c r="B7628" s="189"/>
      <c r="C7628" s="189"/>
      <c r="D7628" s="189"/>
      <c r="E7628" s="189"/>
    </row>
    <row r="7629" spans="1:5" x14ac:dyDescent="0.25">
      <c r="A7629" s="189"/>
      <c r="B7629" s="189"/>
      <c r="C7629" s="189"/>
      <c r="D7629" s="189"/>
      <c r="E7629" s="189"/>
    </row>
    <row r="7630" spans="1:5" x14ac:dyDescent="0.25">
      <c r="A7630" s="189"/>
      <c r="B7630" s="189"/>
      <c r="C7630" s="189"/>
      <c r="D7630" s="189"/>
      <c r="E7630" s="189"/>
    </row>
    <row r="7631" spans="1:5" x14ac:dyDescent="0.25">
      <c r="A7631" s="189"/>
      <c r="B7631" s="189"/>
      <c r="C7631" s="189"/>
      <c r="D7631" s="189"/>
      <c r="E7631" s="189"/>
    </row>
    <row r="7632" spans="1:5" x14ac:dyDescent="0.25">
      <c r="A7632" s="189"/>
      <c r="B7632" s="189"/>
      <c r="C7632" s="189"/>
      <c r="D7632" s="189"/>
      <c r="E7632" s="189"/>
    </row>
    <row r="7633" spans="1:5" x14ac:dyDescent="0.25">
      <c r="A7633" s="189"/>
      <c r="B7633" s="189"/>
      <c r="C7633" s="189"/>
      <c r="D7633" s="189"/>
      <c r="E7633" s="189"/>
    </row>
    <row r="7634" spans="1:5" x14ac:dyDescent="0.25">
      <c r="A7634" s="189"/>
      <c r="B7634" s="189"/>
      <c r="C7634" s="189"/>
      <c r="D7634" s="189"/>
      <c r="E7634" s="189"/>
    </row>
    <row r="7635" spans="1:5" x14ac:dyDescent="0.25">
      <c r="A7635" s="189"/>
      <c r="B7635" s="189"/>
      <c r="C7635" s="189"/>
      <c r="D7635" s="189"/>
      <c r="E7635" s="189"/>
    </row>
    <row r="7636" spans="1:5" x14ac:dyDescent="0.25">
      <c r="A7636" s="189"/>
      <c r="B7636" s="189"/>
      <c r="C7636" s="189"/>
      <c r="D7636" s="189"/>
      <c r="E7636" s="189"/>
    </row>
    <row r="7637" spans="1:5" x14ac:dyDescent="0.25">
      <c r="A7637" s="189"/>
      <c r="B7637" s="189"/>
      <c r="C7637" s="189"/>
      <c r="D7637" s="189"/>
      <c r="E7637" s="189"/>
    </row>
    <row r="7638" spans="1:5" x14ac:dyDescent="0.25">
      <c r="A7638" s="189"/>
      <c r="B7638" s="189"/>
      <c r="C7638" s="189"/>
      <c r="D7638" s="189"/>
      <c r="E7638" s="189"/>
    </row>
    <row r="7639" spans="1:5" x14ac:dyDescent="0.25">
      <c r="A7639" s="189"/>
      <c r="B7639" s="189"/>
      <c r="C7639" s="189"/>
      <c r="D7639" s="189"/>
      <c r="E7639" s="189"/>
    </row>
    <row r="7640" spans="1:5" x14ac:dyDescent="0.25">
      <c r="A7640" s="189"/>
      <c r="B7640" s="189"/>
      <c r="C7640" s="189"/>
      <c r="D7640" s="189"/>
      <c r="E7640" s="189"/>
    </row>
    <row r="7641" spans="1:5" x14ac:dyDescent="0.25">
      <c r="A7641" s="189"/>
      <c r="B7641" s="189"/>
      <c r="C7641" s="189"/>
      <c r="D7641" s="189"/>
      <c r="E7641" s="189"/>
    </row>
    <row r="7642" spans="1:5" x14ac:dyDescent="0.25">
      <c r="A7642" s="189"/>
      <c r="B7642" s="189"/>
      <c r="C7642" s="189"/>
      <c r="D7642" s="189"/>
      <c r="E7642" s="189"/>
    </row>
    <row r="7643" spans="1:5" x14ac:dyDescent="0.25">
      <c r="A7643" s="189"/>
      <c r="B7643" s="189"/>
      <c r="C7643" s="189"/>
      <c r="D7643" s="189"/>
      <c r="E7643" s="189"/>
    </row>
    <row r="7644" spans="1:5" x14ac:dyDescent="0.25">
      <c r="A7644" s="189"/>
      <c r="B7644" s="189"/>
      <c r="C7644" s="189"/>
      <c r="D7644" s="189"/>
      <c r="E7644" s="189"/>
    </row>
    <row r="7645" spans="1:5" x14ac:dyDescent="0.25">
      <c r="A7645" s="189"/>
      <c r="B7645" s="189"/>
      <c r="C7645" s="189"/>
      <c r="D7645" s="189"/>
      <c r="E7645" s="189"/>
    </row>
    <row r="7646" spans="1:5" x14ac:dyDescent="0.25">
      <c r="A7646" s="189"/>
      <c r="B7646" s="189"/>
      <c r="C7646" s="189"/>
      <c r="D7646" s="189"/>
      <c r="E7646" s="189"/>
    </row>
    <row r="7647" spans="1:5" x14ac:dyDescent="0.25">
      <c r="A7647" s="189"/>
      <c r="B7647" s="189"/>
      <c r="C7647" s="189"/>
      <c r="D7647" s="189"/>
      <c r="E7647" s="189"/>
    </row>
    <row r="7648" spans="1:5" x14ac:dyDescent="0.25">
      <c r="A7648" s="189"/>
      <c r="B7648" s="189"/>
      <c r="C7648" s="189"/>
      <c r="D7648" s="189"/>
      <c r="E7648" s="189"/>
    </row>
    <row r="7649" spans="1:5" x14ac:dyDescent="0.25">
      <c r="A7649" s="189"/>
      <c r="B7649" s="189"/>
      <c r="C7649" s="189"/>
      <c r="D7649" s="189"/>
      <c r="E7649" s="189"/>
    </row>
    <row r="7650" spans="1:5" x14ac:dyDescent="0.25">
      <c r="A7650" s="189"/>
      <c r="B7650" s="189"/>
      <c r="C7650" s="189"/>
      <c r="D7650" s="189"/>
      <c r="E7650" s="189"/>
    </row>
    <row r="7651" spans="1:5" x14ac:dyDescent="0.25">
      <c r="A7651" s="189"/>
      <c r="B7651" s="189"/>
      <c r="C7651" s="189"/>
      <c r="D7651" s="189"/>
      <c r="E7651" s="189"/>
    </row>
    <row r="7652" spans="1:5" x14ac:dyDescent="0.25">
      <c r="A7652" s="189"/>
      <c r="B7652" s="189"/>
      <c r="C7652" s="189"/>
      <c r="D7652" s="189"/>
      <c r="E7652" s="189"/>
    </row>
    <row r="7653" spans="1:5" x14ac:dyDescent="0.25">
      <c r="A7653" s="189"/>
      <c r="B7653" s="189"/>
      <c r="C7653" s="189"/>
      <c r="D7653" s="189"/>
      <c r="E7653" s="189"/>
    </row>
    <row r="7654" spans="1:5" x14ac:dyDescent="0.25">
      <c r="A7654" s="189"/>
      <c r="B7654" s="189"/>
      <c r="C7654" s="189"/>
      <c r="D7654" s="189"/>
      <c r="E7654" s="189"/>
    </row>
    <row r="7655" spans="1:5" x14ac:dyDescent="0.25">
      <c r="A7655" s="189"/>
      <c r="B7655" s="189"/>
      <c r="C7655" s="189"/>
      <c r="D7655" s="189"/>
      <c r="E7655" s="189"/>
    </row>
    <row r="7656" spans="1:5" x14ac:dyDescent="0.25">
      <c r="A7656" s="189"/>
      <c r="B7656" s="189"/>
      <c r="C7656" s="189"/>
      <c r="D7656" s="189"/>
      <c r="E7656" s="189"/>
    </row>
    <row r="7657" spans="1:5" x14ac:dyDescent="0.25">
      <c r="A7657" s="189"/>
      <c r="B7657" s="189"/>
      <c r="C7657" s="189"/>
      <c r="D7657" s="189"/>
      <c r="E7657" s="189"/>
    </row>
    <row r="7658" spans="1:5" x14ac:dyDescent="0.25">
      <c r="A7658" s="189"/>
      <c r="B7658" s="189"/>
      <c r="C7658" s="189"/>
      <c r="D7658" s="189"/>
      <c r="E7658" s="189"/>
    </row>
    <row r="7659" spans="1:5" x14ac:dyDescent="0.25">
      <c r="A7659" s="189"/>
      <c r="B7659" s="189"/>
      <c r="C7659" s="189"/>
      <c r="D7659" s="189"/>
      <c r="E7659" s="189"/>
    </row>
    <row r="7660" spans="1:5" x14ac:dyDescent="0.25">
      <c r="A7660" s="189"/>
      <c r="B7660" s="189"/>
      <c r="C7660" s="189"/>
      <c r="D7660" s="189"/>
      <c r="E7660" s="189"/>
    </row>
    <row r="7661" spans="1:5" x14ac:dyDescent="0.25">
      <c r="A7661" s="189"/>
      <c r="B7661" s="189"/>
      <c r="C7661" s="189"/>
      <c r="D7661" s="189"/>
      <c r="E7661" s="189"/>
    </row>
    <row r="7662" spans="1:5" x14ac:dyDescent="0.25">
      <c r="A7662" s="189"/>
      <c r="B7662" s="189"/>
      <c r="C7662" s="189"/>
      <c r="D7662" s="189"/>
      <c r="E7662" s="189"/>
    </row>
    <row r="7663" spans="1:5" x14ac:dyDescent="0.25">
      <c r="A7663" s="189"/>
      <c r="B7663" s="189"/>
      <c r="C7663" s="189"/>
      <c r="D7663" s="189"/>
      <c r="E7663" s="189"/>
    </row>
    <row r="7664" spans="1:5" x14ac:dyDescent="0.25">
      <c r="A7664" s="189"/>
      <c r="B7664" s="189"/>
      <c r="C7664" s="189"/>
      <c r="D7664" s="189"/>
      <c r="E7664" s="189"/>
    </row>
    <row r="7665" spans="1:5" x14ac:dyDescent="0.25">
      <c r="A7665" s="189"/>
      <c r="B7665" s="189"/>
      <c r="C7665" s="189"/>
      <c r="D7665" s="189"/>
      <c r="E7665" s="189"/>
    </row>
    <row r="7666" spans="1:5" x14ac:dyDescent="0.25">
      <c r="A7666" s="189"/>
      <c r="B7666" s="189"/>
      <c r="C7666" s="189"/>
      <c r="D7666" s="189"/>
      <c r="E7666" s="189"/>
    </row>
    <row r="7667" spans="1:5" x14ac:dyDescent="0.25">
      <c r="A7667" s="189"/>
      <c r="B7667" s="189"/>
      <c r="C7667" s="189"/>
      <c r="D7667" s="189"/>
      <c r="E7667" s="189"/>
    </row>
    <row r="7668" spans="1:5" x14ac:dyDescent="0.25">
      <c r="A7668" s="189"/>
      <c r="B7668" s="189"/>
      <c r="C7668" s="189"/>
      <c r="D7668" s="189"/>
      <c r="E7668" s="189"/>
    </row>
    <row r="7669" spans="1:5" x14ac:dyDescent="0.25">
      <c r="A7669" s="189"/>
      <c r="B7669" s="189"/>
      <c r="C7669" s="189"/>
      <c r="D7669" s="189"/>
      <c r="E7669" s="189"/>
    </row>
    <row r="7670" spans="1:5" x14ac:dyDescent="0.25">
      <c r="A7670" s="189"/>
      <c r="B7670" s="189"/>
      <c r="C7670" s="189"/>
      <c r="D7670" s="189"/>
      <c r="E7670" s="189"/>
    </row>
    <row r="7671" spans="1:5" x14ac:dyDescent="0.25">
      <c r="A7671" s="189"/>
      <c r="B7671" s="189"/>
      <c r="C7671" s="189"/>
      <c r="D7671" s="189"/>
      <c r="E7671" s="189"/>
    </row>
    <row r="7672" spans="1:5" x14ac:dyDescent="0.25">
      <c r="A7672" s="189"/>
      <c r="B7672" s="189"/>
      <c r="C7672" s="189"/>
      <c r="D7672" s="189"/>
      <c r="E7672" s="189"/>
    </row>
    <row r="7673" spans="1:5" x14ac:dyDescent="0.25">
      <c r="A7673" s="189"/>
      <c r="B7673" s="189"/>
      <c r="C7673" s="189"/>
      <c r="D7673" s="189"/>
      <c r="E7673" s="189"/>
    </row>
    <row r="7674" spans="1:5" x14ac:dyDescent="0.25">
      <c r="A7674" s="189"/>
      <c r="B7674" s="189"/>
      <c r="C7674" s="189"/>
      <c r="D7674" s="189"/>
      <c r="E7674" s="189"/>
    </row>
    <row r="7675" spans="1:5" x14ac:dyDescent="0.25">
      <c r="A7675" s="189"/>
      <c r="B7675" s="189"/>
      <c r="C7675" s="189"/>
      <c r="D7675" s="189"/>
      <c r="E7675" s="189"/>
    </row>
    <row r="7676" spans="1:5" x14ac:dyDescent="0.25">
      <c r="A7676" s="189"/>
      <c r="B7676" s="189"/>
      <c r="C7676" s="189"/>
      <c r="D7676" s="189"/>
      <c r="E7676" s="189"/>
    </row>
    <row r="7677" spans="1:5" x14ac:dyDescent="0.25">
      <c r="A7677" s="189"/>
      <c r="B7677" s="189"/>
      <c r="C7677" s="189"/>
      <c r="D7677" s="189"/>
      <c r="E7677" s="189"/>
    </row>
    <row r="7678" spans="1:5" x14ac:dyDescent="0.25">
      <c r="A7678" s="189"/>
      <c r="B7678" s="189"/>
      <c r="C7678" s="189"/>
      <c r="D7678" s="189"/>
      <c r="E7678" s="189"/>
    </row>
    <row r="7679" spans="1:5" x14ac:dyDescent="0.25">
      <c r="A7679" s="189"/>
      <c r="B7679" s="189"/>
      <c r="C7679" s="189"/>
      <c r="D7679" s="189"/>
      <c r="E7679" s="189"/>
    </row>
    <row r="7680" spans="1:5" x14ac:dyDescent="0.25">
      <c r="A7680" s="189"/>
      <c r="B7680" s="189"/>
      <c r="C7680" s="189"/>
      <c r="D7680" s="189"/>
      <c r="E7680" s="189"/>
    </row>
    <row r="7681" spans="1:5" x14ac:dyDescent="0.25">
      <c r="A7681" s="189"/>
      <c r="B7681" s="189"/>
      <c r="C7681" s="189"/>
      <c r="D7681" s="189"/>
      <c r="E7681" s="189"/>
    </row>
    <row r="7682" spans="1:5" x14ac:dyDescent="0.25">
      <c r="A7682" s="189"/>
      <c r="B7682" s="189"/>
      <c r="C7682" s="189"/>
      <c r="D7682" s="189"/>
      <c r="E7682" s="189"/>
    </row>
    <row r="7683" spans="1:5" x14ac:dyDescent="0.25">
      <c r="A7683" s="189"/>
      <c r="B7683" s="189"/>
      <c r="C7683" s="189"/>
      <c r="D7683" s="189"/>
      <c r="E7683" s="189"/>
    </row>
    <row r="7684" spans="1:5" x14ac:dyDescent="0.25">
      <c r="A7684" s="189"/>
      <c r="B7684" s="189"/>
      <c r="C7684" s="189"/>
      <c r="D7684" s="189"/>
      <c r="E7684" s="189"/>
    </row>
    <row r="7685" spans="1:5" x14ac:dyDescent="0.25">
      <c r="A7685" s="189"/>
      <c r="B7685" s="189"/>
      <c r="C7685" s="189"/>
      <c r="D7685" s="189"/>
      <c r="E7685" s="189"/>
    </row>
    <row r="7686" spans="1:5" x14ac:dyDescent="0.25">
      <c r="A7686" s="189"/>
      <c r="B7686" s="189"/>
      <c r="C7686" s="189"/>
      <c r="D7686" s="189"/>
      <c r="E7686" s="189"/>
    </row>
    <row r="7687" spans="1:5" x14ac:dyDescent="0.25">
      <c r="A7687" s="189"/>
      <c r="B7687" s="189"/>
      <c r="C7687" s="189"/>
      <c r="D7687" s="189"/>
      <c r="E7687" s="189"/>
    </row>
    <row r="7688" spans="1:5" x14ac:dyDescent="0.25">
      <c r="A7688" s="189"/>
      <c r="B7688" s="189"/>
      <c r="C7688" s="189"/>
      <c r="D7688" s="189"/>
      <c r="E7688" s="189"/>
    </row>
    <row r="7689" spans="1:5" x14ac:dyDescent="0.25">
      <c r="A7689" s="189"/>
      <c r="B7689" s="189"/>
      <c r="C7689" s="189"/>
      <c r="D7689" s="189"/>
      <c r="E7689" s="189"/>
    </row>
    <row r="7690" spans="1:5" x14ac:dyDescent="0.25">
      <c r="A7690" s="189"/>
      <c r="B7690" s="189"/>
      <c r="C7690" s="189"/>
      <c r="D7690" s="189"/>
      <c r="E7690" s="189"/>
    </row>
    <row r="7691" spans="1:5" x14ac:dyDescent="0.25">
      <c r="A7691" s="189"/>
      <c r="B7691" s="189"/>
      <c r="C7691" s="189"/>
      <c r="D7691" s="189"/>
      <c r="E7691" s="189"/>
    </row>
    <row r="7692" spans="1:5" x14ac:dyDescent="0.25">
      <c r="A7692" s="189"/>
      <c r="B7692" s="189"/>
      <c r="C7692" s="189"/>
      <c r="D7692" s="189"/>
      <c r="E7692" s="189"/>
    </row>
    <row r="7693" spans="1:5" x14ac:dyDescent="0.25">
      <c r="A7693" s="189"/>
      <c r="B7693" s="189"/>
      <c r="C7693" s="189"/>
      <c r="D7693" s="189"/>
      <c r="E7693" s="189"/>
    </row>
    <row r="7694" spans="1:5" x14ac:dyDescent="0.25">
      <c r="A7694" s="189"/>
      <c r="B7694" s="189"/>
      <c r="C7694" s="189"/>
      <c r="D7694" s="189"/>
      <c r="E7694" s="189"/>
    </row>
    <row r="7695" spans="1:5" x14ac:dyDescent="0.25">
      <c r="A7695" s="189"/>
      <c r="B7695" s="189"/>
      <c r="C7695" s="189"/>
      <c r="D7695" s="189"/>
      <c r="E7695" s="189"/>
    </row>
    <row r="7696" spans="1:5" x14ac:dyDescent="0.25">
      <c r="A7696" s="189"/>
      <c r="B7696" s="189"/>
      <c r="C7696" s="189"/>
      <c r="D7696" s="189"/>
      <c r="E7696" s="189"/>
    </row>
    <row r="7697" spans="1:5" x14ac:dyDescent="0.25">
      <c r="A7697" s="189"/>
      <c r="B7697" s="189"/>
      <c r="C7697" s="189"/>
      <c r="D7697" s="189"/>
      <c r="E7697" s="189"/>
    </row>
    <row r="7698" spans="1:5" x14ac:dyDescent="0.25">
      <c r="A7698" s="189"/>
      <c r="B7698" s="189"/>
      <c r="C7698" s="189"/>
      <c r="D7698" s="189"/>
      <c r="E7698" s="189"/>
    </row>
    <row r="7699" spans="1:5" x14ac:dyDescent="0.25">
      <c r="A7699" s="189"/>
      <c r="B7699" s="189"/>
      <c r="C7699" s="189"/>
      <c r="D7699" s="189"/>
      <c r="E7699" s="189"/>
    </row>
    <row r="7700" spans="1:5" x14ac:dyDescent="0.25">
      <c r="A7700" s="189"/>
      <c r="B7700" s="189"/>
      <c r="C7700" s="189"/>
      <c r="D7700" s="189"/>
      <c r="E7700" s="189"/>
    </row>
    <row r="7701" spans="1:5" x14ac:dyDescent="0.25">
      <c r="A7701" s="189"/>
      <c r="B7701" s="189"/>
      <c r="C7701" s="189"/>
      <c r="D7701" s="189"/>
      <c r="E7701" s="189"/>
    </row>
    <row r="7702" spans="1:5" x14ac:dyDescent="0.25">
      <c r="A7702" s="189"/>
      <c r="B7702" s="189"/>
      <c r="C7702" s="189"/>
      <c r="D7702" s="189"/>
      <c r="E7702" s="189"/>
    </row>
    <row r="7703" spans="1:5" x14ac:dyDescent="0.25">
      <c r="A7703" s="189"/>
      <c r="B7703" s="189"/>
      <c r="C7703" s="189"/>
      <c r="D7703" s="189"/>
      <c r="E7703" s="189"/>
    </row>
    <row r="7704" spans="1:5" x14ac:dyDescent="0.25">
      <c r="A7704" s="189"/>
      <c r="B7704" s="189"/>
      <c r="C7704" s="189"/>
      <c r="D7704" s="189"/>
      <c r="E7704" s="189"/>
    </row>
    <row r="7705" spans="1:5" x14ac:dyDescent="0.25">
      <c r="A7705" s="189"/>
      <c r="B7705" s="189"/>
      <c r="C7705" s="189"/>
      <c r="D7705" s="189"/>
      <c r="E7705" s="189"/>
    </row>
    <row r="7706" spans="1:5" x14ac:dyDescent="0.25">
      <c r="A7706" s="189"/>
      <c r="B7706" s="189"/>
      <c r="C7706" s="189"/>
      <c r="D7706" s="189"/>
      <c r="E7706" s="189"/>
    </row>
    <row r="7707" spans="1:5" x14ac:dyDescent="0.25">
      <c r="A7707" s="189"/>
      <c r="B7707" s="189"/>
      <c r="C7707" s="189"/>
      <c r="D7707" s="189"/>
      <c r="E7707" s="189"/>
    </row>
    <row r="7708" spans="1:5" x14ac:dyDescent="0.25">
      <c r="A7708" s="189"/>
      <c r="B7708" s="189"/>
      <c r="C7708" s="189"/>
      <c r="D7708" s="189"/>
      <c r="E7708" s="189"/>
    </row>
    <row r="7709" spans="1:5" x14ac:dyDescent="0.25">
      <c r="A7709" s="189"/>
      <c r="B7709" s="189"/>
      <c r="C7709" s="189"/>
      <c r="D7709" s="189"/>
      <c r="E7709" s="189"/>
    </row>
    <row r="7710" spans="1:5" x14ac:dyDescent="0.25">
      <c r="A7710" s="189"/>
      <c r="B7710" s="189"/>
      <c r="C7710" s="189"/>
      <c r="D7710" s="189"/>
      <c r="E7710" s="189"/>
    </row>
    <row r="7711" spans="1:5" x14ac:dyDescent="0.25">
      <c r="A7711" s="189"/>
      <c r="B7711" s="189"/>
      <c r="C7711" s="189"/>
      <c r="D7711" s="189"/>
      <c r="E7711" s="189"/>
    </row>
    <row r="7712" spans="1:5" x14ac:dyDescent="0.25">
      <c r="A7712" s="189"/>
      <c r="B7712" s="189"/>
      <c r="C7712" s="189"/>
      <c r="D7712" s="189"/>
      <c r="E7712" s="189"/>
    </row>
    <row r="7713" spans="1:5" x14ac:dyDescent="0.25">
      <c r="A7713" s="189"/>
      <c r="B7713" s="189"/>
      <c r="C7713" s="189"/>
      <c r="D7713" s="189"/>
      <c r="E7713" s="189"/>
    </row>
    <row r="7714" spans="1:5" x14ac:dyDescent="0.25">
      <c r="A7714" s="189"/>
      <c r="B7714" s="189"/>
      <c r="C7714" s="189"/>
      <c r="D7714" s="189"/>
      <c r="E7714" s="189"/>
    </row>
    <row r="7715" spans="1:5" x14ac:dyDescent="0.25">
      <c r="A7715" s="189"/>
      <c r="B7715" s="189"/>
      <c r="C7715" s="189"/>
      <c r="D7715" s="189"/>
      <c r="E7715" s="189"/>
    </row>
    <row r="7716" spans="1:5" x14ac:dyDescent="0.25">
      <c r="A7716" s="189"/>
      <c r="B7716" s="189"/>
      <c r="C7716" s="189"/>
      <c r="D7716" s="189"/>
      <c r="E7716" s="189"/>
    </row>
    <row r="7717" spans="1:5" x14ac:dyDescent="0.25">
      <c r="A7717" s="189"/>
      <c r="B7717" s="189"/>
      <c r="C7717" s="189"/>
      <c r="D7717" s="189"/>
      <c r="E7717" s="189"/>
    </row>
    <row r="7718" spans="1:5" x14ac:dyDescent="0.25">
      <c r="A7718" s="189"/>
      <c r="B7718" s="189"/>
      <c r="C7718" s="189"/>
      <c r="D7718" s="189"/>
      <c r="E7718" s="189"/>
    </row>
    <row r="7719" spans="1:5" x14ac:dyDescent="0.25">
      <c r="A7719" s="189"/>
      <c r="B7719" s="189"/>
      <c r="C7719" s="189"/>
      <c r="D7719" s="189"/>
      <c r="E7719" s="189"/>
    </row>
    <row r="7720" spans="1:5" x14ac:dyDescent="0.25">
      <c r="A7720" s="189"/>
      <c r="B7720" s="189"/>
      <c r="C7720" s="189"/>
      <c r="D7720" s="189"/>
      <c r="E7720" s="189"/>
    </row>
    <row r="7721" spans="1:5" x14ac:dyDescent="0.25">
      <c r="A7721" s="189"/>
      <c r="B7721" s="189"/>
      <c r="C7721" s="189"/>
      <c r="D7721" s="189"/>
      <c r="E7721" s="189"/>
    </row>
    <row r="7722" spans="1:5" x14ac:dyDescent="0.25">
      <c r="A7722" s="189"/>
      <c r="B7722" s="189"/>
      <c r="C7722" s="189"/>
      <c r="D7722" s="189"/>
      <c r="E7722" s="189"/>
    </row>
    <row r="7723" spans="1:5" x14ac:dyDescent="0.25">
      <c r="A7723" s="189"/>
      <c r="B7723" s="189"/>
      <c r="C7723" s="189"/>
      <c r="D7723" s="189"/>
      <c r="E7723" s="189"/>
    </row>
    <row r="7724" spans="1:5" x14ac:dyDescent="0.25">
      <c r="A7724" s="189"/>
      <c r="B7724" s="189"/>
      <c r="C7724" s="189"/>
      <c r="D7724" s="189"/>
      <c r="E7724" s="189"/>
    </row>
    <row r="7725" spans="1:5" x14ac:dyDescent="0.25">
      <c r="A7725" s="189"/>
      <c r="B7725" s="189"/>
      <c r="C7725" s="189"/>
      <c r="D7725" s="189"/>
      <c r="E7725" s="189"/>
    </row>
    <row r="7726" spans="1:5" x14ac:dyDescent="0.25">
      <c r="A7726" s="189"/>
      <c r="B7726" s="189"/>
      <c r="C7726" s="189"/>
      <c r="D7726" s="189"/>
      <c r="E7726" s="189"/>
    </row>
    <row r="7727" spans="1:5" x14ac:dyDescent="0.25">
      <c r="A7727" s="189"/>
      <c r="B7727" s="189"/>
      <c r="C7727" s="189"/>
      <c r="D7727" s="189"/>
      <c r="E7727" s="189"/>
    </row>
    <row r="7728" spans="1:5" x14ac:dyDescent="0.25">
      <c r="A7728" s="189"/>
      <c r="B7728" s="189"/>
      <c r="C7728" s="189"/>
      <c r="D7728" s="189"/>
      <c r="E7728" s="189"/>
    </row>
    <row r="7729" spans="1:5" x14ac:dyDescent="0.25">
      <c r="A7729" s="189"/>
      <c r="B7729" s="189"/>
      <c r="C7729" s="189"/>
      <c r="D7729" s="189"/>
      <c r="E7729" s="189"/>
    </row>
    <row r="7730" spans="1:5" x14ac:dyDescent="0.25">
      <c r="A7730" s="189"/>
      <c r="B7730" s="189"/>
      <c r="C7730" s="189"/>
      <c r="D7730" s="189"/>
      <c r="E7730" s="189"/>
    </row>
    <row r="7731" spans="1:5" x14ac:dyDescent="0.25">
      <c r="A7731" s="189"/>
      <c r="B7731" s="189"/>
      <c r="C7731" s="189"/>
      <c r="D7731" s="189"/>
      <c r="E7731" s="189"/>
    </row>
    <row r="7732" spans="1:5" x14ac:dyDescent="0.25">
      <c r="A7732" s="189"/>
      <c r="B7732" s="189"/>
      <c r="C7732" s="189"/>
      <c r="D7732" s="189"/>
      <c r="E7732" s="189"/>
    </row>
    <row r="7733" spans="1:5" x14ac:dyDescent="0.25">
      <c r="A7733" s="189"/>
      <c r="B7733" s="189"/>
      <c r="C7733" s="189"/>
      <c r="D7733" s="189"/>
      <c r="E7733" s="189"/>
    </row>
    <row r="7734" spans="1:5" x14ac:dyDescent="0.25">
      <c r="A7734" s="189"/>
      <c r="B7734" s="189"/>
      <c r="C7734" s="189"/>
      <c r="D7734" s="189"/>
      <c r="E7734" s="189"/>
    </row>
    <row r="7735" spans="1:5" x14ac:dyDescent="0.25">
      <c r="A7735" s="189"/>
      <c r="B7735" s="189"/>
      <c r="C7735" s="189"/>
      <c r="D7735" s="189"/>
      <c r="E7735" s="189"/>
    </row>
    <row r="7736" spans="1:5" x14ac:dyDescent="0.25">
      <c r="A7736" s="189"/>
      <c r="B7736" s="189"/>
      <c r="C7736" s="189"/>
      <c r="D7736" s="189"/>
      <c r="E7736" s="189"/>
    </row>
    <row r="7737" spans="1:5" x14ac:dyDescent="0.25">
      <c r="A7737" s="189"/>
      <c r="B7737" s="189"/>
      <c r="C7737" s="189"/>
      <c r="D7737" s="189"/>
      <c r="E7737" s="189"/>
    </row>
    <row r="7738" spans="1:5" x14ac:dyDescent="0.25">
      <c r="A7738" s="189"/>
      <c r="B7738" s="189"/>
      <c r="C7738" s="189"/>
      <c r="D7738" s="189"/>
      <c r="E7738" s="189"/>
    </row>
    <row r="7739" spans="1:5" x14ac:dyDescent="0.25">
      <c r="A7739" s="189"/>
      <c r="B7739" s="189"/>
      <c r="C7739" s="189"/>
      <c r="D7739" s="189"/>
      <c r="E7739" s="189"/>
    </row>
    <row r="7740" spans="1:5" x14ac:dyDescent="0.25">
      <c r="A7740" s="189"/>
      <c r="B7740" s="189"/>
      <c r="C7740" s="189"/>
      <c r="D7740" s="189"/>
      <c r="E7740" s="189"/>
    </row>
    <row r="7741" spans="1:5" x14ac:dyDescent="0.25">
      <c r="A7741" s="189"/>
      <c r="B7741" s="189"/>
      <c r="C7741" s="189"/>
      <c r="D7741" s="189"/>
      <c r="E7741" s="189"/>
    </row>
    <row r="7742" spans="1:5" x14ac:dyDescent="0.25">
      <c r="A7742" s="189"/>
      <c r="B7742" s="189"/>
      <c r="C7742" s="189"/>
      <c r="D7742" s="189"/>
      <c r="E7742" s="189"/>
    </row>
    <row r="7743" spans="1:5" x14ac:dyDescent="0.25">
      <c r="A7743" s="189"/>
      <c r="B7743" s="189"/>
      <c r="C7743" s="189"/>
      <c r="D7743" s="189"/>
      <c r="E7743" s="189"/>
    </row>
    <row r="7744" spans="1:5" x14ac:dyDescent="0.25">
      <c r="A7744" s="189"/>
      <c r="B7744" s="189"/>
      <c r="C7744" s="189"/>
      <c r="D7744" s="189"/>
      <c r="E7744" s="189"/>
    </row>
    <row r="7745" spans="1:5" x14ac:dyDescent="0.25">
      <c r="A7745" s="189"/>
      <c r="B7745" s="189"/>
      <c r="C7745" s="189"/>
      <c r="D7745" s="189"/>
      <c r="E7745" s="189"/>
    </row>
    <row r="7746" spans="1:5" x14ac:dyDescent="0.25">
      <c r="A7746" s="189"/>
      <c r="B7746" s="189"/>
      <c r="C7746" s="189"/>
      <c r="D7746" s="189"/>
      <c r="E7746" s="189"/>
    </row>
    <row r="7747" spans="1:5" x14ac:dyDescent="0.25">
      <c r="A7747" s="189"/>
      <c r="B7747" s="189"/>
      <c r="C7747" s="189"/>
      <c r="D7747" s="189"/>
      <c r="E7747" s="189"/>
    </row>
    <row r="7748" spans="1:5" x14ac:dyDescent="0.25">
      <c r="A7748" s="189"/>
      <c r="B7748" s="189"/>
      <c r="C7748" s="189"/>
      <c r="D7748" s="189"/>
      <c r="E7748" s="189"/>
    </row>
    <row r="7749" spans="1:5" x14ac:dyDescent="0.25">
      <c r="A7749" s="189"/>
      <c r="B7749" s="189"/>
      <c r="C7749" s="189"/>
      <c r="D7749" s="189"/>
      <c r="E7749" s="189"/>
    </row>
    <row r="7750" spans="1:5" x14ac:dyDescent="0.25">
      <c r="A7750" s="189"/>
      <c r="B7750" s="189"/>
      <c r="C7750" s="189"/>
      <c r="D7750" s="189"/>
      <c r="E7750" s="189"/>
    </row>
    <row r="7751" spans="1:5" x14ac:dyDescent="0.25">
      <c r="A7751" s="189"/>
      <c r="B7751" s="189"/>
      <c r="C7751" s="189"/>
      <c r="D7751" s="189"/>
      <c r="E7751" s="189"/>
    </row>
    <row r="7752" spans="1:5" x14ac:dyDescent="0.25">
      <c r="A7752" s="189"/>
      <c r="B7752" s="189"/>
      <c r="C7752" s="189"/>
      <c r="D7752" s="189"/>
      <c r="E7752" s="189"/>
    </row>
    <row r="7753" spans="1:5" x14ac:dyDescent="0.25">
      <c r="A7753" s="189"/>
      <c r="B7753" s="189"/>
      <c r="C7753" s="189"/>
      <c r="D7753" s="189"/>
      <c r="E7753" s="189"/>
    </row>
    <row r="7754" spans="1:5" x14ac:dyDescent="0.25">
      <c r="A7754" s="189"/>
      <c r="B7754" s="189"/>
      <c r="C7754" s="189"/>
      <c r="D7754" s="189"/>
      <c r="E7754" s="189"/>
    </row>
    <row r="7755" spans="1:5" x14ac:dyDescent="0.25">
      <c r="A7755" s="189"/>
      <c r="B7755" s="189"/>
      <c r="C7755" s="189"/>
      <c r="D7755" s="189"/>
      <c r="E7755" s="189"/>
    </row>
    <row r="7756" spans="1:5" x14ac:dyDescent="0.25">
      <c r="A7756" s="189"/>
      <c r="B7756" s="189"/>
      <c r="C7756" s="189"/>
      <c r="D7756" s="189"/>
      <c r="E7756" s="189"/>
    </row>
    <row r="7757" spans="1:5" x14ac:dyDescent="0.25">
      <c r="A7757" s="189"/>
      <c r="B7757" s="189"/>
      <c r="C7757" s="189"/>
      <c r="D7757" s="189"/>
      <c r="E7757" s="189"/>
    </row>
    <row r="7758" spans="1:5" x14ac:dyDescent="0.25">
      <c r="A7758" s="189"/>
      <c r="B7758" s="189"/>
      <c r="C7758" s="189"/>
      <c r="D7758" s="189"/>
      <c r="E7758" s="189"/>
    </row>
    <row r="7759" spans="1:5" x14ac:dyDescent="0.25">
      <c r="A7759" s="189"/>
      <c r="B7759" s="189"/>
      <c r="C7759" s="189"/>
      <c r="D7759" s="189"/>
      <c r="E7759" s="189"/>
    </row>
    <row r="7760" spans="1:5" x14ac:dyDescent="0.25">
      <c r="A7760" s="189"/>
      <c r="B7760" s="189"/>
      <c r="C7760" s="189"/>
      <c r="D7760" s="189"/>
      <c r="E7760" s="189"/>
    </row>
    <row r="7761" spans="1:5" x14ac:dyDescent="0.25">
      <c r="A7761" s="189"/>
      <c r="B7761" s="189"/>
      <c r="C7761" s="189"/>
      <c r="D7761" s="189"/>
      <c r="E7761" s="189"/>
    </row>
    <row r="7762" spans="1:5" x14ac:dyDescent="0.25">
      <c r="A7762" s="189"/>
      <c r="B7762" s="189"/>
      <c r="C7762" s="189"/>
      <c r="D7762" s="189"/>
      <c r="E7762" s="189"/>
    </row>
    <row r="7763" spans="1:5" x14ac:dyDescent="0.25">
      <c r="A7763" s="189"/>
      <c r="B7763" s="189"/>
      <c r="C7763" s="189"/>
      <c r="D7763" s="189"/>
      <c r="E7763" s="189"/>
    </row>
    <row r="7764" spans="1:5" x14ac:dyDescent="0.25">
      <c r="A7764" s="189"/>
      <c r="B7764" s="189"/>
      <c r="C7764" s="189"/>
      <c r="D7764" s="189"/>
      <c r="E7764" s="189"/>
    </row>
    <row r="7765" spans="1:5" x14ac:dyDescent="0.25">
      <c r="A7765" s="189"/>
      <c r="B7765" s="189"/>
      <c r="C7765" s="189"/>
      <c r="D7765" s="189"/>
      <c r="E7765" s="189"/>
    </row>
    <row r="7766" spans="1:5" x14ac:dyDescent="0.25">
      <c r="A7766" s="189"/>
      <c r="B7766" s="189"/>
      <c r="C7766" s="189"/>
      <c r="D7766" s="189"/>
      <c r="E7766" s="189"/>
    </row>
    <row r="7767" spans="1:5" x14ac:dyDescent="0.25">
      <c r="A7767" s="189"/>
      <c r="B7767" s="189"/>
      <c r="C7767" s="189"/>
      <c r="D7767" s="189"/>
      <c r="E7767" s="189"/>
    </row>
    <row r="7768" spans="1:5" x14ac:dyDescent="0.25">
      <c r="A7768" s="189"/>
      <c r="B7768" s="189"/>
      <c r="C7768" s="189"/>
      <c r="D7768" s="189"/>
      <c r="E7768" s="189"/>
    </row>
    <row r="7769" spans="1:5" x14ac:dyDescent="0.25">
      <c r="A7769" s="189"/>
      <c r="B7769" s="189"/>
      <c r="C7769" s="189"/>
      <c r="D7769" s="189"/>
      <c r="E7769" s="189"/>
    </row>
    <row r="7770" spans="1:5" x14ac:dyDescent="0.25">
      <c r="A7770" s="189"/>
      <c r="B7770" s="189"/>
      <c r="C7770" s="189"/>
      <c r="D7770" s="189"/>
      <c r="E7770" s="189"/>
    </row>
    <row r="7771" spans="1:5" x14ac:dyDescent="0.25">
      <c r="A7771" s="189"/>
      <c r="B7771" s="189"/>
      <c r="C7771" s="189"/>
      <c r="D7771" s="189"/>
      <c r="E7771" s="189"/>
    </row>
    <row r="7772" spans="1:5" x14ac:dyDescent="0.25">
      <c r="A7772" s="189"/>
      <c r="B7772" s="189"/>
      <c r="C7772" s="189"/>
      <c r="D7772" s="189"/>
      <c r="E7772" s="189"/>
    </row>
    <row r="7773" spans="1:5" x14ac:dyDescent="0.25">
      <c r="A7773" s="189"/>
      <c r="B7773" s="189"/>
      <c r="C7773" s="189"/>
      <c r="D7773" s="189"/>
      <c r="E7773" s="189"/>
    </row>
    <row r="7774" spans="1:5" x14ac:dyDescent="0.25">
      <c r="A7774" s="189"/>
      <c r="B7774" s="189"/>
      <c r="C7774" s="189"/>
      <c r="D7774" s="189"/>
      <c r="E7774" s="189"/>
    </row>
    <row r="7775" spans="1:5" x14ac:dyDescent="0.25">
      <c r="A7775" s="189"/>
      <c r="B7775" s="189"/>
      <c r="C7775" s="189"/>
      <c r="D7775" s="189"/>
      <c r="E7775" s="189"/>
    </row>
    <row r="7776" spans="1:5" x14ac:dyDescent="0.25">
      <c r="A7776" s="189"/>
      <c r="B7776" s="189"/>
      <c r="C7776" s="189"/>
      <c r="D7776" s="189"/>
      <c r="E7776" s="189"/>
    </row>
    <row r="7777" spans="1:5" x14ac:dyDescent="0.25">
      <c r="A7777" s="189"/>
      <c r="B7777" s="189"/>
      <c r="C7777" s="189"/>
      <c r="D7777" s="189"/>
      <c r="E7777" s="189"/>
    </row>
    <row r="7778" spans="1:5" x14ac:dyDescent="0.25">
      <c r="A7778" s="189"/>
      <c r="B7778" s="189"/>
      <c r="C7778" s="189"/>
      <c r="D7778" s="189"/>
      <c r="E7778" s="189"/>
    </row>
    <row r="7779" spans="1:5" x14ac:dyDescent="0.25">
      <c r="A7779" s="189"/>
      <c r="B7779" s="189"/>
      <c r="C7779" s="189"/>
      <c r="D7779" s="189"/>
      <c r="E7779" s="189"/>
    </row>
    <row r="7780" spans="1:5" x14ac:dyDescent="0.25">
      <c r="A7780" s="189"/>
      <c r="B7780" s="189"/>
      <c r="C7780" s="189"/>
      <c r="D7780" s="189"/>
      <c r="E7780" s="189"/>
    </row>
    <row r="7781" spans="1:5" x14ac:dyDescent="0.25">
      <c r="A7781" s="189"/>
      <c r="B7781" s="189"/>
      <c r="C7781" s="189"/>
      <c r="D7781" s="189"/>
      <c r="E7781" s="189"/>
    </row>
    <row r="7782" spans="1:5" x14ac:dyDescent="0.25">
      <c r="A7782" s="189"/>
      <c r="B7782" s="189"/>
      <c r="C7782" s="189"/>
      <c r="D7782" s="189"/>
      <c r="E7782" s="189"/>
    </row>
    <row r="7783" spans="1:5" x14ac:dyDescent="0.25">
      <c r="A7783" s="189"/>
      <c r="B7783" s="189"/>
      <c r="C7783" s="189"/>
      <c r="D7783" s="189"/>
      <c r="E7783" s="189"/>
    </row>
    <row r="7784" spans="1:5" x14ac:dyDescent="0.25">
      <c r="A7784" s="189"/>
      <c r="B7784" s="189"/>
      <c r="C7784" s="189"/>
      <c r="D7784" s="189"/>
      <c r="E7784" s="189"/>
    </row>
    <row r="7785" spans="1:5" x14ac:dyDescent="0.25">
      <c r="A7785" s="189"/>
      <c r="B7785" s="189"/>
      <c r="C7785" s="189"/>
      <c r="D7785" s="189"/>
      <c r="E7785" s="189"/>
    </row>
    <row r="7786" spans="1:5" x14ac:dyDescent="0.25">
      <c r="A7786" s="189"/>
      <c r="B7786" s="189"/>
      <c r="C7786" s="189"/>
      <c r="D7786" s="189"/>
      <c r="E7786" s="189"/>
    </row>
    <row r="7787" spans="1:5" x14ac:dyDescent="0.25">
      <c r="A7787" s="189"/>
      <c r="B7787" s="189"/>
      <c r="C7787" s="189"/>
      <c r="D7787" s="189"/>
      <c r="E7787" s="189"/>
    </row>
    <row r="7788" spans="1:5" x14ac:dyDescent="0.25">
      <c r="A7788" s="189"/>
      <c r="B7788" s="189"/>
      <c r="C7788" s="189"/>
      <c r="D7788" s="189"/>
      <c r="E7788" s="189"/>
    </row>
    <row r="7789" spans="1:5" x14ac:dyDescent="0.25">
      <c r="A7789" s="189"/>
      <c r="B7789" s="189"/>
      <c r="C7789" s="189"/>
      <c r="D7789" s="189"/>
      <c r="E7789" s="189"/>
    </row>
    <row r="7790" spans="1:5" x14ac:dyDescent="0.25">
      <c r="A7790" s="189"/>
      <c r="B7790" s="189"/>
      <c r="C7790" s="189"/>
      <c r="D7790" s="189"/>
      <c r="E7790" s="189"/>
    </row>
    <row r="7791" spans="1:5" x14ac:dyDescent="0.25">
      <c r="A7791" s="189"/>
      <c r="B7791" s="189"/>
      <c r="C7791" s="189"/>
      <c r="D7791" s="189"/>
      <c r="E7791" s="189"/>
    </row>
    <row r="7792" spans="1:5" x14ac:dyDescent="0.25">
      <c r="A7792" s="189"/>
      <c r="B7792" s="189"/>
      <c r="C7792" s="189"/>
      <c r="D7792" s="189"/>
      <c r="E7792" s="189"/>
    </row>
    <row r="7793" spans="1:5" x14ac:dyDescent="0.25">
      <c r="A7793" s="189"/>
      <c r="B7793" s="189"/>
      <c r="C7793" s="189"/>
      <c r="D7793" s="189"/>
      <c r="E7793" s="189"/>
    </row>
    <row r="7794" spans="1:5" x14ac:dyDescent="0.25">
      <c r="A7794" s="189"/>
      <c r="B7794" s="189"/>
      <c r="C7794" s="189"/>
      <c r="D7794" s="189"/>
      <c r="E7794" s="189"/>
    </row>
    <row r="7795" spans="1:5" x14ac:dyDescent="0.25">
      <c r="A7795" s="189"/>
      <c r="B7795" s="189"/>
      <c r="C7795" s="189"/>
      <c r="D7795" s="189"/>
      <c r="E7795" s="189"/>
    </row>
    <row r="7796" spans="1:5" x14ac:dyDescent="0.25">
      <c r="A7796" s="189"/>
      <c r="B7796" s="189"/>
      <c r="C7796" s="189"/>
      <c r="D7796" s="189"/>
      <c r="E7796" s="189"/>
    </row>
    <row r="7797" spans="1:5" x14ac:dyDescent="0.25">
      <c r="A7797" s="189"/>
      <c r="B7797" s="189"/>
      <c r="C7797" s="189"/>
      <c r="D7797" s="189"/>
      <c r="E7797" s="189"/>
    </row>
    <row r="7798" spans="1:5" x14ac:dyDescent="0.25">
      <c r="A7798" s="189"/>
      <c r="B7798" s="189"/>
      <c r="C7798" s="189"/>
      <c r="D7798" s="189"/>
      <c r="E7798" s="189"/>
    </row>
    <row r="7799" spans="1:5" x14ac:dyDescent="0.25">
      <c r="A7799" s="189"/>
      <c r="B7799" s="189"/>
      <c r="C7799" s="189"/>
      <c r="D7799" s="189"/>
      <c r="E7799" s="189"/>
    </row>
    <row r="7800" spans="1:5" x14ac:dyDescent="0.25">
      <c r="A7800" s="189"/>
      <c r="B7800" s="189"/>
      <c r="C7800" s="189"/>
      <c r="D7800" s="189"/>
      <c r="E7800" s="189"/>
    </row>
    <row r="7801" spans="1:5" x14ac:dyDescent="0.25">
      <c r="A7801" s="189"/>
      <c r="B7801" s="189"/>
      <c r="C7801" s="189"/>
      <c r="D7801" s="189"/>
      <c r="E7801" s="189"/>
    </row>
    <row r="7802" spans="1:5" x14ac:dyDescent="0.25">
      <c r="A7802" s="189"/>
      <c r="B7802" s="189"/>
      <c r="C7802" s="189"/>
      <c r="D7802" s="189"/>
      <c r="E7802" s="189"/>
    </row>
    <row r="7803" spans="1:5" x14ac:dyDescent="0.25">
      <c r="A7803" s="189"/>
      <c r="B7803" s="189"/>
      <c r="C7803" s="189"/>
      <c r="D7803" s="189"/>
      <c r="E7803" s="189"/>
    </row>
    <row r="7804" spans="1:5" x14ac:dyDescent="0.25">
      <c r="A7804" s="189"/>
      <c r="B7804" s="189"/>
      <c r="C7804" s="189"/>
      <c r="D7804" s="189"/>
      <c r="E7804" s="189"/>
    </row>
    <row r="7805" spans="1:5" x14ac:dyDescent="0.25">
      <c r="A7805" s="189"/>
      <c r="B7805" s="189"/>
      <c r="C7805" s="189"/>
      <c r="D7805" s="189"/>
      <c r="E7805" s="189"/>
    </row>
    <row r="7806" spans="1:5" x14ac:dyDescent="0.25">
      <c r="A7806" s="189"/>
      <c r="B7806" s="189"/>
      <c r="C7806" s="189"/>
      <c r="D7806" s="189"/>
      <c r="E7806" s="189"/>
    </row>
    <row r="7807" spans="1:5" x14ac:dyDescent="0.25">
      <c r="A7807" s="189"/>
      <c r="B7807" s="189"/>
      <c r="C7807" s="189"/>
      <c r="D7807" s="189"/>
      <c r="E7807" s="189"/>
    </row>
    <row r="7808" spans="1:5" x14ac:dyDescent="0.25">
      <c r="A7808" s="189"/>
      <c r="B7808" s="189"/>
      <c r="C7808" s="189"/>
      <c r="D7808" s="189"/>
      <c r="E7808" s="189"/>
    </row>
    <row r="7809" spans="1:5" x14ac:dyDescent="0.25">
      <c r="A7809" s="189"/>
      <c r="B7809" s="189"/>
      <c r="C7809" s="189"/>
      <c r="D7809" s="189"/>
      <c r="E7809" s="189"/>
    </row>
    <row r="7810" spans="1:5" x14ac:dyDescent="0.25">
      <c r="A7810" s="189"/>
      <c r="B7810" s="189"/>
      <c r="C7810" s="189"/>
      <c r="D7810" s="189"/>
      <c r="E7810" s="189"/>
    </row>
    <row r="7811" spans="1:5" x14ac:dyDescent="0.25">
      <c r="A7811" s="189"/>
      <c r="B7811" s="189"/>
      <c r="C7811" s="189"/>
      <c r="D7811" s="189"/>
      <c r="E7811" s="189"/>
    </row>
    <row r="7812" spans="1:5" x14ac:dyDescent="0.25">
      <c r="A7812" s="189"/>
      <c r="B7812" s="189"/>
      <c r="C7812" s="189"/>
      <c r="D7812" s="189"/>
      <c r="E7812" s="189"/>
    </row>
    <row r="7813" spans="1:5" x14ac:dyDescent="0.25">
      <c r="A7813" s="189"/>
      <c r="B7813" s="189"/>
      <c r="C7813" s="189"/>
      <c r="D7813" s="189"/>
      <c r="E7813" s="189"/>
    </row>
    <row r="7814" spans="1:5" x14ac:dyDescent="0.25">
      <c r="A7814" s="189"/>
      <c r="B7814" s="189"/>
      <c r="C7814" s="189"/>
      <c r="D7814" s="189"/>
      <c r="E7814" s="189"/>
    </row>
    <row r="7815" spans="1:5" x14ac:dyDescent="0.25">
      <c r="A7815" s="189"/>
      <c r="B7815" s="189"/>
      <c r="C7815" s="189"/>
      <c r="D7815" s="189"/>
      <c r="E7815" s="189"/>
    </row>
    <row r="7816" spans="1:5" x14ac:dyDescent="0.25">
      <c r="A7816" s="189"/>
      <c r="B7816" s="189"/>
      <c r="C7816" s="189"/>
      <c r="D7816" s="189"/>
      <c r="E7816" s="189"/>
    </row>
    <row r="7817" spans="1:5" x14ac:dyDescent="0.25">
      <c r="A7817" s="189"/>
      <c r="B7817" s="189"/>
      <c r="C7817" s="189"/>
      <c r="D7817" s="189"/>
      <c r="E7817" s="189"/>
    </row>
    <row r="7818" spans="1:5" x14ac:dyDescent="0.25">
      <c r="A7818" s="189"/>
      <c r="B7818" s="189"/>
      <c r="C7818" s="189"/>
      <c r="D7818" s="189"/>
      <c r="E7818" s="189"/>
    </row>
    <row r="7819" spans="1:5" x14ac:dyDescent="0.25">
      <c r="A7819" s="189"/>
      <c r="B7819" s="189"/>
      <c r="C7819" s="189"/>
      <c r="D7819" s="189"/>
      <c r="E7819" s="189"/>
    </row>
    <row r="7820" spans="1:5" x14ac:dyDescent="0.25">
      <c r="A7820" s="189"/>
      <c r="B7820" s="189"/>
      <c r="C7820" s="189"/>
      <c r="D7820" s="189"/>
      <c r="E7820" s="189"/>
    </row>
    <row r="7821" spans="1:5" x14ac:dyDescent="0.25">
      <c r="A7821" s="189"/>
      <c r="B7821" s="189"/>
      <c r="C7821" s="189"/>
      <c r="D7821" s="189"/>
      <c r="E7821" s="189"/>
    </row>
    <row r="7822" spans="1:5" x14ac:dyDescent="0.25">
      <c r="A7822" s="189"/>
      <c r="B7822" s="189"/>
      <c r="C7822" s="189"/>
      <c r="D7822" s="189"/>
      <c r="E7822" s="189"/>
    </row>
    <row r="7823" spans="1:5" x14ac:dyDescent="0.25">
      <c r="A7823" s="189"/>
      <c r="B7823" s="189"/>
      <c r="C7823" s="189"/>
      <c r="D7823" s="189"/>
      <c r="E7823" s="189"/>
    </row>
    <row r="7824" spans="1:5" x14ac:dyDescent="0.25">
      <c r="A7824" s="189"/>
      <c r="B7824" s="189"/>
      <c r="C7824" s="189"/>
      <c r="D7824" s="189"/>
      <c r="E7824" s="189"/>
    </row>
    <row r="7825" spans="1:5" x14ac:dyDescent="0.25">
      <c r="A7825" s="189"/>
      <c r="B7825" s="189"/>
      <c r="C7825" s="189"/>
      <c r="D7825" s="189"/>
      <c r="E7825" s="189"/>
    </row>
    <row r="7826" spans="1:5" x14ac:dyDescent="0.25">
      <c r="A7826" s="189"/>
      <c r="B7826" s="189"/>
      <c r="C7826" s="189"/>
      <c r="D7826" s="189"/>
      <c r="E7826" s="189"/>
    </row>
    <row r="7827" spans="1:5" x14ac:dyDescent="0.25">
      <c r="A7827" s="189"/>
      <c r="B7827" s="189"/>
      <c r="C7827" s="189"/>
      <c r="D7827" s="189"/>
      <c r="E7827" s="189"/>
    </row>
    <row r="7828" spans="1:5" x14ac:dyDescent="0.25">
      <c r="A7828" s="189"/>
      <c r="B7828" s="189"/>
      <c r="C7828" s="189"/>
      <c r="D7828" s="189"/>
      <c r="E7828" s="189"/>
    </row>
    <row r="7829" spans="1:5" x14ac:dyDescent="0.25">
      <c r="A7829" s="189"/>
      <c r="B7829" s="189"/>
      <c r="C7829" s="189"/>
      <c r="D7829" s="189"/>
      <c r="E7829" s="189"/>
    </row>
    <row r="7830" spans="1:5" x14ac:dyDescent="0.25">
      <c r="A7830" s="189"/>
      <c r="B7830" s="189"/>
      <c r="C7830" s="189"/>
      <c r="D7830" s="189"/>
      <c r="E7830" s="189"/>
    </row>
    <row r="7831" spans="1:5" x14ac:dyDescent="0.25">
      <c r="A7831" s="189"/>
      <c r="B7831" s="189"/>
      <c r="C7831" s="189"/>
      <c r="D7831" s="189"/>
      <c r="E7831" s="189"/>
    </row>
    <row r="7832" spans="1:5" x14ac:dyDescent="0.25">
      <c r="A7832" s="189"/>
      <c r="B7832" s="189"/>
      <c r="C7832" s="189"/>
      <c r="D7832" s="189"/>
      <c r="E7832" s="189"/>
    </row>
    <row r="7833" spans="1:5" x14ac:dyDescent="0.25">
      <c r="A7833" s="189"/>
      <c r="B7833" s="189"/>
      <c r="C7833" s="189"/>
      <c r="D7833" s="189"/>
      <c r="E7833" s="189"/>
    </row>
    <row r="7834" spans="1:5" x14ac:dyDescent="0.25">
      <c r="A7834" s="189"/>
      <c r="B7834" s="189"/>
      <c r="C7834" s="189"/>
      <c r="D7834" s="189"/>
      <c r="E7834" s="189"/>
    </row>
    <row r="7835" spans="1:5" x14ac:dyDescent="0.25">
      <c r="A7835" s="189"/>
      <c r="B7835" s="189"/>
      <c r="C7835" s="189"/>
      <c r="D7835" s="189"/>
      <c r="E7835" s="189"/>
    </row>
    <row r="7836" spans="1:5" x14ac:dyDescent="0.25">
      <c r="A7836" s="189"/>
      <c r="B7836" s="189"/>
      <c r="C7836" s="189"/>
      <c r="D7836" s="189"/>
      <c r="E7836" s="189"/>
    </row>
    <row r="7837" spans="1:5" x14ac:dyDescent="0.25">
      <c r="A7837" s="189"/>
      <c r="B7837" s="189"/>
      <c r="C7837" s="189"/>
      <c r="D7837" s="189"/>
      <c r="E7837" s="189"/>
    </row>
    <row r="7838" spans="1:5" x14ac:dyDescent="0.25">
      <c r="A7838" s="189"/>
      <c r="B7838" s="189"/>
      <c r="C7838" s="189"/>
      <c r="D7838" s="189"/>
      <c r="E7838" s="189"/>
    </row>
    <row r="7839" spans="1:5" x14ac:dyDescent="0.25">
      <c r="A7839" s="189"/>
      <c r="B7839" s="189"/>
      <c r="C7839" s="189"/>
      <c r="D7839" s="189"/>
      <c r="E7839" s="189"/>
    </row>
    <row r="7840" spans="1:5" x14ac:dyDescent="0.25">
      <c r="A7840" s="189"/>
      <c r="B7840" s="189"/>
      <c r="C7840" s="189"/>
      <c r="D7840" s="189"/>
      <c r="E7840" s="189"/>
    </row>
    <row r="7841" spans="1:5" x14ac:dyDescent="0.25">
      <c r="A7841" s="189"/>
      <c r="B7841" s="189"/>
      <c r="C7841" s="189"/>
      <c r="D7841" s="189"/>
      <c r="E7841" s="189"/>
    </row>
    <row r="7842" spans="1:5" x14ac:dyDescent="0.25">
      <c r="A7842" s="189"/>
      <c r="B7842" s="189"/>
      <c r="C7842" s="189"/>
      <c r="D7842" s="189"/>
      <c r="E7842" s="189"/>
    </row>
    <row r="7843" spans="1:5" x14ac:dyDescent="0.25">
      <c r="A7843" s="189"/>
      <c r="B7843" s="189"/>
      <c r="C7843" s="189"/>
      <c r="D7843" s="189"/>
      <c r="E7843" s="189"/>
    </row>
    <row r="7844" spans="1:5" x14ac:dyDescent="0.25">
      <c r="A7844" s="189"/>
      <c r="B7844" s="189"/>
      <c r="C7844" s="189"/>
      <c r="D7844" s="189"/>
      <c r="E7844" s="189"/>
    </row>
    <row r="7845" spans="1:5" x14ac:dyDescent="0.25">
      <c r="A7845" s="189"/>
      <c r="B7845" s="189"/>
      <c r="C7845" s="189"/>
      <c r="D7845" s="189"/>
      <c r="E7845" s="189"/>
    </row>
    <row r="7846" spans="1:5" x14ac:dyDescent="0.25">
      <c r="A7846" s="189"/>
      <c r="B7846" s="189"/>
      <c r="C7846" s="189"/>
      <c r="D7846" s="189"/>
      <c r="E7846" s="189"/>
    </row>
    <row r="7847" spans="1:5" x14ac:dyDescent="0.25">
      <c r="A7847" s="189"/>
      <c r="B7847" s="189"/>
      <c r="C7847" s="189"/>
      <c r="D7847" s="189"/>
      <c r="E7847" s="189"/>
    </row>
    <row r="7848" spans="1:5" x14ac:dyDescent="0.25">
      <c r="A7848" s="189"/>
      <c r="B7848" s="189"/>
      <c r="C7848" s="189"/>
      <c r="D7848" s="189"/>
      <c r="E7848" s="189"/>
    </row>
    <row r="7849" spans="1:5" x14ac:dyDescent="0.25">
      <c r="A7849" s="189"/>
      <c r="B7849" s="189"/>
      <c r="C7849" s="189"/>
      <c r="D7849" s="189"/>
      <c r="E7849" s="189"/>
    </row>
    <row r="7850" spans="1:5" x14ac:dyDescent="0.25">
      <c r="A7850" s="189"/>
      <c r="B7850" s="189"/>
      <c r="C7850" s="189"/>
      <c r="D7850" s="189"/>
      <c r="E7850" s="189"/>
    </row>
    <row r="7851" spans="1:5" x14ac:dyDescent="0.25">
      <c r="A7851" s="189"/>
      <c r="B7851" s="189"/>
      <c r="C7851" s="189"/>
      <c r="D7851" s="189"/>
      <c r="E7851" s="189"/>
    </row>
    <row r="7852" spans="1:5" x14ac:dyDescent="0.25">
      <c r="A7852" s="189"/>
      <c r="B7852" s="189"/>
      <c r="C7852" s="189"/>
      <c r="D7852" s="189"/>
      <c r="E7852" s="189"/>
    </row>
    <row r="7853" spans="1:5" x14ac:dyDescent="0.25">
      <c r="A7853" s="189"/>
      <c r="B7853" s="189"/>
      <c r="C7853" s="189"/>
      <c r="D7853" s="189"/>
      <c r="E7853" s="189"/>
    </row>
    <row r="7854" spans="1:5" x14ac:dyDescent="0.25">
      <c r="A7854" s="189"/>
      <c r="B7854" s="189"/>
      <c r="C7854" s="189"/>
      <c r="D7854" s="189"/>
      <c r="E7854" s="189"/>
    </row>
    <row r="7855" spans="1:5" x14ac:dyDescent="0.25">
      <c r="A7855" s="189"/>
      <c r="B7855" s="189"/>
      <c r="C7855" s="189"/>
      <c r="D7855" s="189"/>
      <c r="E7855" s="189"/>
    </row>
    <row r="7856" spans="1:5" x14ac:dyDescent="0.25">
      <c r="A7856" s="189"/>
      <c r="B7856" s="189"/>
      <c r="C7856" s="189"/>
      <c r="D7856" s="189"/>
      <c r="E7856" s="189"/>
    </row>
    <row r="7857" spans="1:5" x14ac:dyDescent="0.25">
      <c r="A7857" s="189"/>
      <c r="B7857" s="189"/>
      <c r="C7857" s="189"/>
      <c r="D7857" s="189"/>
      <c r="E7857" s="189"/>
    </row>
    <row r="7858" spans="1:5" x14ac:dyDescent="0.25">
      <c r="A7858" s="189"/>
      <c r="B7858" s="189"/>
      <c r="C7858" s="189"/>
      <c r="D7858" s="189"/>
      <c r="E7858" s="189"/>
    </row>
    <row r="7859" spans="1:5" x14ac:dyDescent="0.25">
      <c r="A7859" s="189"/>
      <c r="B7859" s="189"/>
      <c r="C7859" s="189"/>
      <c r="D7859" s="189"/>
      <c r="E7859" s="189"/>
    </row>
    <row r="7860" spans="1:5" x14ac:dyDescent="0.25">
      <c r="A7860" s="189"/>
      <c r="B7860" s="189"/>
      <c r="C7860" s="189"/>
      <c r="D7860" s="189"/>
      <c r="E7860" s="189"/>
    </row>
    <row r="7861" spans="1:5" x14ac:dyDescent="0.25">
      <c r="A7861" s="189"/>
      <c r="B7861" s="189"/>
      <c r="C7861" s="189"/>
      <c r="D7861" s="189"/>
      <c r="E7861" s="189"/>
    </row>
    <row r="7862" spans="1:5" x14ac:dyDescent="0.25">
      <c r="A7862" s="189"/>
      <c r="B7862" s="189"/>
      <c r="C7862" s="189"/>
      <c r="D7862" s="189"/>
      <c r="E7862" s="189"/>
    </row>
    <row r="7863" spans="1:5" x14ac:dyDescent="0.25">
      <c r="A7863" s="189"/>
      <c r="B7863" s="189"/>
      <c r="C7863" s="189"/>
      <c r="D7863" s="189"/>
      <c r="E7863" s="189"/>
    </row>
    <row r="7864" spans="1:5" x14ac:dyDescent="0.25">
      <c r="A7864" s="189"/>
      <c r="B7864" s="189"/>
      <c r="C7864" s="189"/>
      <c r="D7864" s="189"/>
      <c r="E7864" s="189"/>
    </row>
    <row r="7865" spans="1:5" x14ac:dyDescent="0.25">
      <c r="A7865" s="189"/>
      <c r="B7865" s="189"/>
      <c r="C7865" s="189"/>
      <c r="D7865" s="189"/>
      <c r="E7865" s="189"/>
    </row>
    <row r="7866" spans="1:5" x14ac:dyDescent="0.25">
      <c r="A7866" s="189"/>
      <c r="B7866" s="189"/>
      <c r="C7866" s="189"/>
      <c r="D7866" s="189"/>
      <c r="E7866" s="189"/>
    </row>
    <row r="7867" spans="1:5" x14ac:dyDescent="0.25">
      <c r="A7867" s="189"/>
      <c r="B7867" s="189"/>
      <c r="C7867" s="189"/>
      <c r="D7867" s="189"/>
      <c r="E7867" s="189"/>
    </row>
    <row r="7868" spans="1:5" x14ac:dyDescent="0.25">
      <c r="A7868" s="189"/>
      <c r="B7868" s="189"/>
      <c r="C7868" s="189"/>
      <c r="D7868" s="189"/>
      <c r="E7868" s="189"/>
    </row>
    <row r="7869" spans="1:5" x14ac:dyDescent="0.25">
      <c r="A7869" s="189"/>
      <c r="B7869" s="189"/>
      <c r="C7869" s="189"/>
      <c r="D7869" s="189"/>
      <c r="E7869" s="189"/>
    </row>
    <row r="7870" spans="1:5" x14ac:dyDescent="0.25">
      <c r="A7870" s="189"/>
      <c r="B7870" s="189"/>
      <c r="C7870" s="189"/>
      <c r="D7870" s="189"/>
      <c r="E7870" s="189"/>
    </row>
    <row r="7871" spans="1:5" x14ac:dyDescent="0.25">
      <c r="A7871" s="189"/>
      <c r="B7871" s="189"/>
      <c r="C7871" s="189"/>
      <c r="D7871" s="189"/>
      <c r="E7871" s="189"/>
    </row>
    <row r="7872" spans="1:5" x14ac:dyDescent="0.25">
      <c r="A7872" s="189"/>
      <c r="B7872" s="189"/>
      <c r="C7872" s="189"/>
      <c r="D7872" s="189"/>
      <c r="E7872" s="189"/>
    </row>
    <row r="7873" spans="1:5" x14ac:dyDescent="0.25">
      <c r="A7873" s="189"/>
      <c r="B7873" s="189"/>
      <c r="C7873" s="189"/>
      <c r="D7873" s="189"/>
      <c r="E7873" s="189"/>
    </row>
    <row r="7874" spans="1:5" x14ac:dyDescent="0.25">
      <c r="A7874" s="189"/>
      <c r="B7874" s="189"/>
      <c r="C7874" s="189"/>
      <c r="D7874" s="189"/>
      <c r="E7874" s="189"/>
    </row>
    <row r="7875" spans="1:5" x14ac:dyDescent="0.25">
      <c r="A7875" s="189"/>
      <c r="B7875" s="189"/>
      <c r="C7875" s="189"/>
      <c r="D7875" s="189"/>
      <c r="E7875" s="189"/>
    </row>
    <row r="7876" spans="1:5" x14ac:dyDescent="0.25">
      <c r="A7876" s="189"/>
      <c r="B7876" s="189"/>
      <c r="C7876" s="189"/>
      <c r="D7876" s="189"/>
      <c r="E7876" s="189"/>
    </row>
    <row r="7877" spans="1:5" x14ac:dyDescent="0.25">
      <c r="A7877" s="189"/>
      <c r="B7877" s="189"/>
      <c r="C7877" s="189"/>
      <c r="D7877" s="189"/>
      <c r="E7877" s="189"/>
    </row>
    <row r="7878" spans="1:5" x14ac:dyDescent="0.25">
      <c r="A7878" s="189"/>
      <c r="B7878" s="189"/>
      <c r="C7878" s="189"/>
      <c r="D7878" s="189"/>
      <c r="E7878" s="189"/>
    </row>
    <row r="7879" spans="1:5" x14ac:dyDescent="0.25">
      <c r="A7879" s="189"/>
      <c r="B7879" s="189"/>
      <c r="C7879" s="189"/>
      <c r="D7879" s="189"/>
      <c r="E7879" s="189"/>
    </row>
    <row r="7880" spans="1:5" x14ac:dyDescent="0.25">
      <c r="A7880" s="189"/>
      <c r="B7880" s="189"/>
      <c r="C7880" s="189"/>
      <c r="D7880" s="189"/>
      <c r="E7880" s="189"/>
    </row>
    <row r="7881" spans="1:5" x14ac:dyDescent="0.25">
      <c r="A7881" s="189"/>
      <c r="B7881" s="189"/>
      <c r="C7881" s="189"/>
      <c r="D7881" s="189"/>
      <c r="E7881" s="189"/>
    </row>
    <row r="7882" spans="1:5" x14ac:dyDescent="0.25">
      <c r="A7882" s="189"/>
      <c r="B7882" s="189"/>
      <c r="C7882" s="189"/>
      <c r="D7882" s="189"/>
      <c r="E7882" s="189"/>
    </row>
    <row r="7883" spans="1:5" x14ac:dyDescent="0.25">
      <c r="A7883" s="189"/>
      <c r="B7883" s="189"/>
      <c r="C7883" s="189"/>
      <c r="D7883" s="189"/>
      <c r="E7883" s="189"/>
    </row>
    <row r="7884" spans="1:5" x14ac:dyDescent="0.25">
      <c r="A7884" s="189"/>
      <c r="B7884" s="189"/>
      <c r="C7884" s="189"/>
      <c r="D7884" s="189"/>
      <c r="E7884" s="189"/>
    </row>
    <row r="7885" spans="1:5" x14ac:dyDescent="0.25">
      <c r="A7885" s="189"/>
      <c r="B7885" s="189"/>
      <c r="C7885" s="189"/>
      <c r="D7885" s="189"/>
      <c r="E7885" s="189"/>
    </row>
    <row r="7886" spans="1:5" x14ac:dyDescent="0.25">
      <c r="A7886" s="189"/>
      <c r="B7886" s="189"/>
      <c r="C7886" s="189"/>
      <c r="D7886" s="189"/>
      <c r="E7886" s="189"/>
    </row>
    <row r="7887" spans="1:5" x14ac:dyDescent="0.25">
      <c r="A7887" s="189"/>
      <c r="B7887" s="189"/>
      <c r="C7887" s="189"/>
      <c r="D7887" s="189"/>
      <c r="E7887" s="189"/>
    </row>
    <row r="7888" spans="1:5" x14ac:dyDescent="0.25">
      <c r="A7888" s="189"/>
      <c r="B7888" s="189"/>
      <c r="C7888" s="189"/>
      <c r="D7888" s="189"/>
      <c r="E7888" s="189"/>
    </row>
    <row r="7889" spans="1:5" x14ac:dyDescent="0.25">
      <c r="A7889" s="189"/>
      <c r="B7889" s="189"/>
      <c r="C7889" s="189"/>
      <c r="D7889" s="189"/>
      <c r="E7889" s="189"/>
    </row>
    <row r="7890" spans="1:5" x14ac:dyDescent="0.25">
      <c r="A7890" s="189"/>
      <c r="B7890" s="189"/>
      <c r="C7890" s="189"/>
      <c r="D7890" s="189"/>
      <c r="E7890" s="189"/>
    </row>
    <row r="7891" spans="1:5" x14ac:dyDescent="0.25">
      <c r="A7891" s="189"/>
      <c r="B7891" s="189"/>
      <c r="C7891" s="189"/>
      <c r="D7891" s="189"/>
      <c r="E7891" s="189"/>
    </row>
    <row r="7892" spans="1:5" x14ac:dyDescent="0.25">
      <c r="A7892" s="189"/>
      <c r="B7892" s="189"/>
      <c r="C7892" s="189"/>
      <c r="D7892" s="189"/>
      <c r="E7892" s="189"/>
    </row>
    <row r="7893" spans="1:5" x14ac:dyDescent="0.25">
      <c r="A7893" s="189"/>
      <c r="B7893" s="189"/>
      <c r="C7893" s="189"/>
      <c r="D7893" s="189"/>
      <c r="E7893" s="189"/>
    </row>
    <row r="7894" spans="1:5" x14ac:dyDescent="0.25">
      <c r="A7894" s="189"/>
      <c r="B7894" s="189"/>
      <c r="C7894" s="189"/>
      <c r="D7894" s="189"/>
      <c r="E7894" s="189"/>
    </row>
    <row r="7895" spans="1:5" x14ac:dyDescent="0.25">
      <c r="A7895" s="189"/>
      <c r="B7895" s="189"/>
      <c r="C7895" s="189"/>
      <c r="D7895" s="189"/>
      <c r="E7895" s="189"/>
    </row>
    <row r="7896" spans="1:5" x14ac:dyDescent="0.25">
      <c r="A7896" s="189"/>
      <c r="B7896" s="189"/>
      <c r="C7896" s="189"/>
      <c r="D7896" s="189"/>
      <c r="E7896" s="189"/>
    </row>
    <row r="7897" spans="1:5" x14ac:dyDescent="0.25">
      <c r="A7897" s="189"/>
      <c r="B7897" s="189"/>
      <c r="C7897" s="189"/>
      <c r="D7897" s="189"/>
      <c r="E7897" s="189"/>
    </row>
    <row r="7898" spans="1:5" x14ac:dyDescent="0.25">
      <c r="A7898" s="189"/>
      <c r="B7898" s="189"/>
      <c r="C7898" s="189"/>
      <c r="D7898" s="189"/>
      <c r="E7898" s="189"/>
    </row>
    <row r="7899" spans="1:5" x14ac:dyDescent="0.25">
      <c r="A7899" s="189"/>
      <c r="B7899" s="189"/>
      <c r="C7899" s="189"/>
      <c r="D7899" s="189"/>
      <c r="E7899" s="189"/>
    </row>
    <row r="7900" spans="1:5" x14ac:dyDescent="0.25">
      <c r="A7900" s="189"/>
      <c r="B7900" s="189"/>
      <c r="C7900" s="189"/>
      <c r="D7900" s="189"/>
      <c r="E7900" s="189"/>
    </row>
    <row r="7901" spans="1:5" x14ac:dyDescent="0.25">
      <c r="A7901" s="189"/>
      <c r="B7901" s="189"/>
      <c r="C7901" s="189"/>
      <c r="D7901" s="189"/>
      <c r="E7901" s="189"/>
    </row>
    <row r="7902" spans="1:5" x14ac:dyDescent="0.25">
      <c r="A7902" s="189"/>
      <c r="B7902" s="189"/>
      <c r="C7902" s="189"/>
      <c r="D7902" s="189"/>
      <c r="E7902" s="189"/>
    </row>
    <row r="7903" spans="1:5" x14ac:dyDescent="0.25">
      <c r="A7903" s="189"/>
      <c r="B7903" s="189"/>
      <c r="C7903" s="189"/>
      <c r="D7903" s="189"/>
      <c r="E7903" s="189"/>
    </row>
    <row r="7904" spans="1:5" x14ac:dyDescent="0.25">
      <c r="A7904" s="189"/>
      <c r="B7904" s="189"/>
      <c r="C7904" s="189"/>
      <c r="D7904" s="189"/>
      <c r="E7904" s="189"/>
    </row>
    <row r="7905" spans="1:5" x14ac:dyDescent="0.25">
      <c r="A7905" s="189"/>
      <c r="B7905" s="189"/>
      <c r="C7905" s="189"/>
      <c r="D7905" s="189"/>
      <c r="E7905" s="189"/>
    </row>
    <row r="7906" spans="1:5" x14ac:dyDescent="0.25">
      <c r="A7906" s="189"/>
      <c r="B7906" s="189"/>
      <c r="C7906" s="189"/>
      <c r="D7906" s="189"/>
      <c r="E7906" s="189"/>
    </row>
    <row r="7907" spans="1:5" x14ac:dyDescent="0.25">
      <c r="A7907" s="189"/>
      <c r="B7907" s="189"/>
      <c r="C7907" s="189"/>
      <c r="D7907" s="189"/>
      <c r="E7907" s="189"/>
    </row>
    <row r="7908" spans="1:5" x14ac:dyDescent="0.25">
      <c r="A7908" s="189"/>
      <c r="B7908" s="189"/>
      <c r="C7908" s="189"/>
      <c r="D7908" s="189"/>
      <c r="E7908" s="189"/>
    </row>
    <row r="7909" spans="1:5" x14ac:dyDescent="0.25">
      <c r="A7909" s="189"/>
      <c r="B7909" s="189"/>
      <c r="C7909" s="189"/>
      <c r="D7909" s="189"/>
      <c r="E7909" s="189"/>
    </row>
    <row r="7910" spans="1:5" x14ac:dyDescent="0.25">
      <c r="A7910" s="189"/>
      <c r="B7910" s="189"/>
      <c r="C7910" s="189"/>
      <c r="D7910" s="189"/>
      <c r="E7910" s="189"/>
    </row>
    <row r="7911" spans="1:5" x14ac:dyDescent="0.25">
      <c r="A7911" s="189"/>
      <c r="B7911" s="189"/>
      <c r="C7911" s="189"/>
      <c r="D7911" s="189"/>
      <c r="E7911" s="189"/>
    </row>
    <row r="7912" spans="1:5" x14ac:dyDescent="0.25">
      <c r="A7912" s="189"/>
      <c r="B7912" s="189"/>
      <c r="C7912" s="189"/>
      <c r="D7912" s="189"/>
      <c r="E7912" s="189"/>
    </row>
    <row r="7913" spans="1:5" x14ac:dyDescent="0.25">
      <c r="A7913" s="189"/>
      <c r="B7913" s="189"/>
      <c r="C7913" s="189"/>
      <c r="D7913" s="189"/>
      <c r="E7913" s="189"/>
    </row>
    <row r="7914" spans="1:5" x14ac:dyDescent="0.25">
      <c r="A7914" s="189"/>
      <c r="B7914" s="189"/>
      <c r="C7914" s="189"/>
      <c r="D7914" s="189"/>
      <c r="E7914" s="189"/>
    </row>
    <row r="7915" spans="1:5" x14ac:dyDescent="0.25">
      <c r="A7915" s="189"/>
      <c r="B7915" s="189"/>
      <c r="C7915" s="189"/>
      <c r="D7915" s="189"/>
      <c r="E7915" s="189"/>
    </row>
    <row r="7916" spans="1:5" x14ac:dyDescent="0.25">
      <c r="A7916" s="189"/>
      <c r="B7916" s="189"/>
      <c r="C7916" s="189"/>
      <c r="D7916" s="189"/>
      <c r="E7916" s="189"/>
    </row>
    <row r="7917" spans="1:5" x14ac:dyDescent="0.25">
      <c r="A7917" s="189"/>
      <c r="B7917" s="189"/>
      <c r="C7917" s="189"/>
      <c r="D7917" s="189"/>
      <c r="E7917" s="189"/>
    </row>
    <row r="7918" spans="1:5" x14ac:dyDescent="0.25">
      <c r="A7918" s="189"/>
      <c r="B7918" s="189"/>
      <c r="C7918" s="189"/>
      <c r="D7918" s="189"/>
      <c r="E7918" s="189"/>
    </row>
    <row r="7919" spans="1:5" x14ac:dyDescent="0.25">
      <c r="A7919" s="189"/>
      <c r="B7919" s="189"/>
      <c r="C7919" s="189"/>
      <c r="D7919" s="189"/>
      <c r="E7919" s="189"/>
    </row>
    <row r="7920" spans="1:5" x14ac:dyDescent="0.25">
      <c r="A7920" s="189"/>
      <c r="B7920" s="189"/>
      <c r="C7920" s="189"/>
      <c r="D7920" s="189"/>
      <c r="E7920" s="189"/>
    </row>
    <row r="7921" spans="1:5" x14ac:dyDescent="0.25">
      <c r="A7921" s="189"/>
      <c r="B7921" s="189"/>
      <c r="C7921" s="189"/>
      <c r="D7921" s="189"/>
      <c r="E7921" s="189"/>
    </row>
    <row r="7922" spans="1:5" x14ac:dyDescent="0.25">
      <c r="A7922" s="189"/>
      <c r="B7922" s="189"/>
      <c r="C7922" s="189"/>
      <c r="D7922" s="189"/>
      <c r="E7922" s="189"/>
    </row>
    <row r="7923" spans="1:5" x14ac:dyDescent="0.25">
      <c r="A7923" s="189"/>
      <c r="B7923" s="189"/>
      <c r="C7923" s="189"/>
      <c r="D7923" s="189"/>
      <c r="E7923" s="189"/>
    </row>
    <row r="7924" spans="1:5" x14ac:dyDescent="0.25">
      <c r="A7924" s="189"/>
      <c r="B7924" s="189"/>
      <c r="C7924" s="189"/>
      <c r="D7924" s="189"/>
      <c r="E7924" s="189"/>
    </row>
    <row r="7925" spans="1:5" x14ac:dyDescent="0.25">
      <c r="A7925" s="189"/>
      <c r="B7925" s="189"/>
      <c r="C7925" s="189"/>
      <c r="D7925" s="189"/>
      <c r="E7925" s="189"/>
    </row>
    <row r="7926" spans="1:5" x14ac:dyDescent="0.25">
      <c r="A7926" s="189"/>
      <c r="B7926" s="189"/>
      <c r="C7926" s="189"/>
      <c r="D7926" s="189"/>
      <c r="E7926" s="189"/>
    </row>
    <row r="7927" spans="1:5" x14ac:dyDescent="0.25">
      <c r="A7927" s="189"/>
      <c r="B7927" s="189"/>
      <c r="C7927" s="189"/>
      <c r="D7927" s="189"/>
      <c r="E7927" s="189"/>
    </row>
    <row r="7928" spans="1:5" x14ac:dyDescent="0.25">
      <c r="A7928" s="189"/>
      <c r="B7928" s="189"/>
      <c r="C7928" s="189"/>
      <c r="D7928" s="189"/>
      <c r="E7928" s="189"/>
    </row>
    <row r="7929" spans="1:5" x14ac:dyDescent="0.25">
      <c r="A7929" s="189"/>
      <c r="B7929" s="189"/>
      <c r="C7929" s="189"/>
      <c r="D7929" s="189"/>
      <c r="E7929" s="189"/>
    </row>
    <row r="7930" spans="1:5" x14ac:dyDescent="0.25">
      <c r="A7930" s="189"/>
      <c r="B7930" s="189"/>
      <c r="C7930" s="189"/>
      <c r="D7930" s="189"/>
      <c r="E7930" s="189"/>
    </row>
    <row r="7931" spans="1:5" x14ac:dyDescent="0.25">
      <c r="A7931" s="189"/>
      <c r="B7931" s="189"/>
      <c r="C7931" s="189"/>
      <c r="D7931" s="189"/>
      <c r="E7931" s="189"/>
    </row>
    <row r="7932" spans="1:5" x14ac:dyDescent="0.25">
      <c r="A7932" s="189"/>
      <c r="B7932" s="189"/>
      <c r="C7932" s="189"/>
      <c r="D7932" s="189"/>
      <c r="E7932" s="189"/>
    </row>
    <row r="7933" spans="1:5" x14ac:dyDescent="0.25">
      <c r="A7933" s="189"/>
      <c r="B7933" s="189"/>
      <c r="C7933" s="189"/>
      <c r="D7933" s="189"/>
      <c r="E7933" s="189"/>
    </row>
    <row r="7934" spans="1:5" x14ac:dyDescent="0.25">
      <c r="A7934" s="189"/>
      <c r="B7934" s="189"/>
      <c r="C7934" s="189"/>
      <c r="D7934" s="189"/>
      <c r="E7934" s="189"/>
    </row>
    <row r="7935" spans="1:5" x14ac:dyDescent="0.25">
      <c r="A7935" s="189"/>
      <c r="B7935" s="189"/>
      <c r="C7935" s="189"/>
      <c r="D7935" s="189"/>
      <c r="E7935" s="189"/>
    </row>
    <row r="7936" spans="1:5" x14ac:dyDescent="0.25">
      <c r="A7936" s="189"/>
      <c r="B7936" s="189"/>
      <c r="C7936" s="189"/>
      <c r="D7936" s="189"/>
      <c r="E7936" s="189"/>
    </row>
    <row r="7937" spans="1:5" x14ac:dyDescent="0.25">
      <c r="A7937" s="189"/>
      <c r="B7937" s="189"/>
      <c r="C7937" s="189"/>
      <c r="D7937" s="189"/>
      <c r="E7937" s="189"/>
    </row>
    <row r="7938" spans="1:5" x14ac:dyDescent="0.25">
      <c r="A7938" s="189"/>
      <c r="B7938" s="189"/>
      <c r="C7938" s="189"/>
      <c r="D7938" s="189"/>
      <c r="E7938" s="189"/>
    </row>
    <row r="7939" spans="1:5" x14ac:dyDescent="0.25">
      <c r="A7939" s="189"/>
      <c r="B7939" s="189"/>
      <c r="C7939" s="189"/>
      <c r="D7939" s="189"/>
      <c r="E7939" s="189"/>
    </row>
    <row r="7940" spans="1:5" x14ac:dyDescent="0.25">
      <c r="A7940" s="189"/>
      <c r="B7940" s="189"/>
      <c r="C7940" s="189"/>
      <c r="D7940" s="189"/>
      <c r="E7940" s="189"/>
    </row>
    <row r="7941" spans="1:5" x14ac:dyDescent="0.25">
      <c r="A7941" s="189"/>
      <c r="B7941" s="189"/>
      <c r="C7941" s="189"/>
      <c r="D7941" s="189"/>
      <c r="E7941" s="189"/>
    </row>
    <row r="7942" spans="1:5" x14ac:dyDescent="0.25">
      <c r="A7942" s="189"/>
      <c r="B7942" s="189"/>
      <c r="C7942" s="189"/>
      <c r="D7942" s="189"/>
      <c r="E7942" s="189"/>
    </row>
    <row r="7943" spans="1:5" x14ac:dyDescent="0.25">
      <c r="A7943" s="189"/>
      <c r="B7943" s="189"/>
      <c r="C7943" s="189"/>
      <c r="D7943" s="189"/>
      <c r="E7943" s="189"/>
    </row>
    <row r="7944" spans="1:5" x14ac:dyDescent="0.25">
      <c r="A7944" s="189"/>
      <c r="B7944" s="189"/>
      <c r="C7944" s="189"/>
      <c r="D7944" s="189"/>
      <c r="E7944" s="189"/>
    </row>
    <row r="7945" spans="1:5" x14ac:dyDescent="0.25">
      <c r="A7945" s="189"/>
      <c r="B7945" s="189"/>
      <c r="C7945" s="189"/>
      <c r="D7945" s="189"/>
      <c r="E7945" s="189"/>
    </row>
    <row r="7946" spans="1:5" x14ac:dyDescent="0.25">
      <c r="A7946" s="189"/>
      <c r="B7946" s="189"/>
      <c r="C7946" s="189"/>
      <c r="D7946" s="189"/>
      <c r="E7946" s="189"/>
    </row>
    <row r="7947" spans="1:5" x14ac:dyDescent="0.25">
      <c r="A7947" s="189"/>
      <c r="B7947" s="189"/>
      <c r="C7947" s="189"/>
      <c r="D7947" s="189"/>
      <c r="E7947" s="189"/>
    </row>
    <row r="7948" spans="1:5" x14ac:dyDescent="0.25">
      <c r="A7948" s="189"/>
      <c r="B7948" s="189"/>
      <c r="C7948" s="189"/>
      <c r="D7948" s="189"/>
      <c r="E7948" s="189"/>
    </row>
    <row r="7949" spans="1:5" x14ac:dyDescent="0.25">
      <c r="A7949" s="189"/>
      <c r="B7949" s="189"/>
      <c r="C7949" s="189"/>
      <c r="D7949" s="189"/>
      <c r="E7949" s="189"/>
    </row>
    <row r="7950" spans="1:5" x14ac:dyDescent="0.25">
      <c r="A7950" s="189"/>
      <c r="B7950" s="189"/>
      <c r="C7950" s="189"/>
      <c r="D7950" s="189"/>
      <c r="E7950" s="189"/>
    </row>
    <row r="7951" spans="1:5" x14ac:dyDescent="0.25">
      <c r="A7951" s="189"/>
      <c r="B7951" s="189"/>
      <c r="C7951" s="189"/>
      <c r="D7951" s="189"/>
      <c r="E7951" s="189"/>
    </row>
    <row r="7952" spans="1:5" x14ac:dyDescent="0.25">
      <c r="A7952" s="189"/>
      <c r="B7952" s="189"/>
      <c r="C7952" s="189"/>
      <c r="D7952" s="189"/>
      <c r="E7952" s="189"/>
    </row>
    <row r="7953" spans="1:5" x14ac:dyDescent="0.25">
      <c r="A7953" s="189"/>
      <c r="B7953" s="189"/>
      <c r="C7953" s="189"/>
      <c r="D7953" s="189"/>
      <c r="E7953" s="189"/>
    </row>
    <row r="7954" spans="1:5" x14ac:dyDescent="0.25">
      <c r="A7954" s="189"/>
      <c r="B7954" s="189"/>
      <c r="C7954" s="189"/>
      <c r="D7954" s="189"/>
      <c r="E7954" s="189"/>
    </row>
    <row r="7955" spans="1:5" x14ac:dyDescent="0.25">
      <c r="A7955" s="189"/>
      <c r="B7955" s="189"/>
      <c r="C7955" s="189"/>
      <c r="D7955" s="189"/>
      <c r="E7955" s="189"/>
    </row>
    <row r="7956" spans="1:5" x14ac:dyDescent="0.25">
      <c r="A7956" s="189"/>
      <c r="B7956" s="189"/>
      <c r="C7956" s="189"/>
      <c r="D7956" s="189"/>
      <c r="E7956" s="189"/>
    </row>
    <row r="7957" spans="1:5" x14ac:dyDescent="0.25">
      <c r="A7957" s="189"/>
      <c r="B7957" s="189"/>
      <c r="C7957" s="189"/>
      <c r="D7957" s="189"/>
      <c r="E7957" s="189"/>
    </row>
    <row r="7958" spans="1:5" x14ac:dyDescent="0.25">
      <c r="A7958" s="189"/>
      <c r="B7958" s="189"/>
      <c r="C7958" s="189"/>
      <c r="D7958" s="189"/>
      <c r="E7958" s="189"/>
    </row>
    <row r="7959" spans="1:5" x14ac:dyDescent="0.25">
      <c r="A7959" s="189"/>
      <c r="B7959" s="189"/>
      <c r="C7959" s="189"/>
      <c r="D7959" s="189"/>
      <c r="E7959" s="189"/>
    </row>
    <row r="7960" spans="1:5" x14ac:dyDescent="0.25">
      <c r="A7960" s="189"/>
      <c r="B7960" s="189"/>
      <c r="C7960" s="189"/>
      <c r="D7960" s="189"/>
      <c r="E7960" s="189"/>
    </row>
    <row r="7961" spans="1:5" x14ac:dyDescent="0.25">
      <c r="A7961" s="189"/>
      <c r="B7961" s="189"/>
      <c r="C7961" s="189"/>
      <c r="D7961" s="189"/>
      <c r="E7961" s="189"/>
    </row>
    <row r="7962" spans="1:5" x14ac:dyDescent="0.25">
      <c r="A7962" s="189"/>
      <c r="B7962" s="189"/>
      <c r="C7962" s="189"/>
      <c r="D7962" s="189"/>
      <c r="E7962" s="189"/>
    </row>
    <row r="7963" spans="1:5" x14ac:dyDescent="0.25">
      <c r="A7963" s="189"/>
      <c r="B7963" s="189"/>
      <c r="C7963" s="189"/>
      <c r="D7963" s="189"/>
      <c r="E7963" s="189"/>
    </row>
    <row r="7964" spans="1:5" x14ac:dyDescent="0.25">
      <c r="A7964" s="189"/>
      <c r="B7964" s="189"/>
      <c r="C7964" s="189"/>
      <c r="D7964" s="189"/>
      <c r="E7964" s="189"/>
    </row>
    <row r="7965" spans="1:5" x14ac:dyDescent="0.25">
      <c r="A7965" s="189"/>
      <c r="B7965" s="189"/>
      <c r="C7965" s="189"/>
      <c r="D7965" s="189"/>
      <c r="E7965" s="189"/>
    </row>
    <row r="7966" spans="1:5" x14ac:dyDescent="0.25">
      <c r="A7966" s="189"/>
      <c r="B7966" s="189"/>
      <c r="C7966" s="189"/>
      <c r="D7966" s="189"/>
      <c r="E7966" s="189"/>
    </row>
    <row r="7967" spans="1:5" x14ac:dyDescent="0.25">
      <c r="A7967" s="189"/>
      <c r="B7967" s="189"/>
      <c r="C7967" s="189"/>
      <c r="D7967" s="189"/>
      <c r="E7967" s="189"/>
    </row>
    <row r="7968" spans="1:5" x14ac:dyDescent="0.25">
      <c r="A7968" s="189"/>
      <c r="B7968" s="189"/>
      <c r="C7968" s="189"/>
      <c r="D7968" s="189"/>
      <c r="E7968" s="189"/>
    </row>
    <row r="7969" spans="1:5" x14ac:dyDescent="0.25">
      <c r="A7969" s="189"/>
      <c r="B7969" s="189"/>
      <c r="C7969" s="189"/>
      <c r="D7969" s="189"/>
      <c r="E7969" s="189"/>
    </row>
    <row r="7970" spans="1:5" x14ac:dyDescent="0.25">
      <c r="A7970" s="189"/>
      <c r="B7970" s="189"/>
      <c r="C7970" s="189"/>
      <c r="D7970" s="189"/>
      <c r="E7970" s="189"/>
    </row>
    <row r="7971" spans="1:5" x14ac:dyDescent="0.25">
      <c r="A7971" s="189"/>
      <c r="B7971" s="189"/>
      <c r="C7971" s="189"/>
      <c r="D7971" s="189"/>
      <c r="E7971" s="189"/>
    </row>
    <row r="7972" spans="1:5" x14ac:dyDescent="0.25">
      <c r="A7972" s="189"/>
      <c r="B7972" s="189"/>
      <c r="C7972" s="189"/>
      <c r="D7972" s="189"/>
      <c r="E7972" s="189"/>
    </row>
    <row r="7973" spans="1:5" x14ac:dyDescent="0.25">
      <c r="A7973" s="189"/>
      <c r="B7973" s="189"/>
      <c r="C7973" s="189"/>
      <c r="D7973" s="189"/>
      <c r="E7973" s="189"/>
    </row>
    <row r="7974" spans="1:5" x14ac:dyDescent="0.25">
      <c r="A7974" s="189"/>
      <c r="B7974" s="189"/>
      <c r="C7974" s="189"/>
      <c r="D7974" s="189"/>
      <c r="E7974" s="189"/>
    </row>
    <row r="7975" spans="1:5" x14ac:dyDescent="0.25">
      <c r="A7975" s="189"/>
      <c r="B7975" s="189"/>
      <c r="C7975" s="189"/>
      <c r="D7975" s="189"/>
      <c r="E7975" s="189"/>
    </row>
    <row r="7976" spans="1:5" x14ac:dyDescent="0.25">
      <c r="A7976" s="189"/>
      <c r="B7976" s="189"/>
      <c r="C7976" s="189"/>
      <c r="D7976" s="189"/>
      <c r="E7976" s="189"/>
    </row>
    <row r="7977" spans="1:5" x14ac:dyDescent="0.25">
      <c r="A7977" s="189"/>
      <c r="B7977" s="189"/>
      <c r="C7977" s="189"/>
      <c r="D7977" s="189"/>
      <c r="E7977" s="189"/>
    </row>
    <row r="7978" spans="1:5" x14ac:dyDescent="0.25">
      <c r="A7978" s="189"/>
      <c r="B7978" s="189"/>
      <c r="C7978" s="189"/>
      <c r="D7978" s="189"/>
      <c r="E7978" s="189"/>
    </row>
    <row r="7979" spans="1:5" x14ac:dyDescent="0.25">
      <c r="A7979" s="189"/>
      <c r="B7979" s="189"/>
      <c r="C7979" s="189"/>
      <c r="D7979" s="189"/>
      <c r="E7979" s="189"/>
    </row>
    <row r="7980" spans="1:5" x14ac:dyDescent="0.25">
      <c r="A7980" s="189"/>
      <c r="B7980" s="189"/>
      <c r="C7980" s="189"/>
      <c r="D7980" s="189"/>
      <c r="E7980" s="189"/>
    </row>
    <row r="7981" spans="1:5" x14ac:dyDescent="0.25">
      <c r="A7981" s="189"/>
      <c r="B7981" s="189"/>
      <c r="C7981" s="189"/>
      <c r="D7981" s="189"/>
      <c r="E7981" s="189"/>
    </row>
    <row r="7982" spans="1:5" x14ac:dyDescent="0.25">
      <c r="A7982" s="189"/>
      <c r="B7982" s="189"/>
      <c r="C7982" s="189"/>
      <c r="D7982" s="189"/>
      <c r="E7982" s="189"/>
    </row>
    <row r="7983" spans="1:5" x14ac:dyDescent="0.25">
      <c r="A7983" s="189"/>
      <c r="B7983" s="189"/>
      <c r="C7983" s="189"/>
      <c r="D7983" s="189"/>
      <c r="E7983" s="189"/>
    </row>
    <row r="7984" spans="1:5" x14ac:dyDescent="0.25">
      <c r="A7984" s="189"/>
      <c r="B7984" s="189"/>
      <c r="C7984" s="189"/>
      <c r="D7984" s="189"/>
      <c r="E7984" s="189"/>
    </row>
    <row r="7985" spans="1:5" x14ac:dyDescent="0.25">
      <c r="A7985" s="189"/>
      <c r="B7985" s="189"/>
      <c r="C7985" s="189"/>
      <c r="D7985" s="189"/>
      <c r="E7985" s="189"/>
    </row>
    <row r="7986" spans="1:5" x14ac:dyDescent="0.25">
      <c r="A7986" s="189"/>
      <c r="B7986" s="189"/>
      <c r="C7986" s="189"/>
      <c r="D7986" s="189"/>
      <c r="E7986" s="189"/>
    </row>
    <row r="7987" spans="1:5" x14ac:dyDescent="0.25">
      <c r="A7987" s="189"/>
      <c r="B7987" s="189"/>
      <c r="C7987" s="189"/>
      <c r="D7987" s="189"/>
      <c r="E7987" s="189"/>
    </row>
    <row r="7988" spans="1:5" x14ac:dyDescent="0.25">
      <c r="A7988" s="189"/>
      <c r="B7988" s="189"/>
      <c r="C7988" s="189"/>
      <c r="D7988" s="189"/>
      <c r="E7988" s="189"/>
    </row>
    <row r="7989" spans="1:5" x14ac:dyDescent="0.25">
      <c r="A7989" s="189"/>
      <c r="B7989" s="189"/>
      <c r="C7989" s="189"/>
      <c r="D7989" s="189"/>
      <c r="E7989" s="189"/>
    </row>
    <row r="7990" spans="1:5" x14ac:dyDescent="0.25">
      <c r="A7990" s="189"/>
      <c r="B7990" s="189"/>
      <c r="C7990" s="189"/>
      <c r="D7990" s="189"/>
      <c r="E7990" s="189"/>
    </row>
    <row r="7991" spans="1:5" x14ac:dyDescent="0.25">
      <c r="A7991" s="189"/>
      <c r="B7991" s="189"/>
      <c r="C7991" s="189"/>
      <c r="D7991" s="189"/>
      <c r="E7991" s="189"/>
    </row>
    <row r="7992" spans="1:5" x14ac:dyDescent="0.25">
      <c r="A7992" s="189"/>
      <c r="B7992" s="189"/>
      <c r="C7992" s="189"/>
      <c r="D7992" s="189"/>
      <c r="E7992" s="189"/>
    </row>
    <row r="7993" spans="1:5" x14ac:dyDescent="0.25">
      <c r="A7993" s="189"/>
      <c r="B7993" s="189"/>
      <c r="C7993" s="189"/>
      <c r="D7993" s="189"/>
      <c r="E7993" s="189"/>
    </row>
    <row r="7994" spans="1:5" x14ac:dyDescent="0.25">
      <c r="A7994" s="189"/>
      <c r="B7994" s="189"/>
      <c r="C7994" s="189"/>
      <c r="D7994" s="189"/>
      <c r="E7994" s="189"/>
    </row>
    <row r="7995" spans="1:5" x14ac:dyDescent="0.25">
      <c r="A7995" s="189"/>
      <c r="B7995" s="189"/>
      <c r="C7995" s="189"/>
      <c r="D7995" s="189"/>
      <c r="E7995" s="189"/>
    </row>
    <row r="7996" spans="1:5" x14ac:dyDescent="0.25">
      <c r="A7996" s="189"/>
      <c r="B7996" s="189"/>
      <c r="C7996" s="189"/>
      <c r="D7996" s="189"/>
      <c r="E7996" s="189"/>
    </row>
    <row r="7997" spans="1:5" x14ac:dyDescent="0.25">
      <c r="A7997" s="189"/>
      <c r="B7997" s="189"/>
      <c r="C7997" s="189"/>
      <c r="D7997" s="189"/>
      <c r="E7997" s="189"/>
    </row>
    <row r="7998" spans="1:5" x14ac:dyDescent="0.25">
      <c r="A7998" s="189"/>
      <c r="B7998" s="189"/>
      <c r="C7998" s="189"/>
      <c r="D7998" s="189"/>
      <c r="E7998" s="189"/>
    </row>
    <row r="7999" spans="1:5" x14ac:dyDescent="0.25">
      <c r="A7999" s="189"/>
      <c r="B7999" s="189"/>
      <c r="C7999" s="189"/>
      <c r="D7999" s="189"/>
      <c r="E7999" s="189"/>
    </row>
    <row r="8000" spans="1:5" x14ac:dyDescent="0.25">
      <c r="A8000" s="189"/>
      <c r="B8000" s="189"/>
      <c r="C8000" s="189"/>
      <c r="D8000" s="189"/>
      <c r="E8000" s="189"/>
    </row>
    <row r="8001" spans="1:5" x14ac:dyDescent="0.25">
      <c r="A8001" s="189"/>
      <c r="B8001" s="189"/>
      <c r="C8001" s="189"/>
      <c r="D8001" s="189"/>
      <c r="E8001" s="189"/>
    </row>
    <row r="8002" spans="1:5" x14ac:dyDescent="0.25">
      <c r="A8002" s="189"/>
      <c r="B8002" s="189"/>
      <c r="C8002" s="189"/>
      <c r="D8002" s="189"/>
      <c r="E8002" s="189"/>
    </row>
    <row r="8003" spans="1:5" x14ac:dyDescent="0.25">
      <c r="A8003" s="189"/>
      <c r="B8003" s="189"/>
      <c r="C8003" s="189"/>
      <c r="D8003" s="189"/>
      <c r="E8003" s="189"/>
    </row>
    <row r="8004" spans="1:5" x14ac:dyDescent="0.25">
      <c r="A8004" s="189"/>
      <c r="B8004" s="189"/>
      <c r="C8004" s="189"/>
      <c r="D8004" s="189"/>
      <c r="E8004" s="189"/>
    </row>
    <row r="8005" spans="1:5" x14ac:dyDescent="0.25">
      <c r="A8005" s="189"/>
      <c r="B8005" s="189"/>
      <c r="C8005" s="189"/>
      <c r="D8005" s="189"/>
      <c r="E8005" s="189"/>
    </row>
    <row r="8006" spans="1:5" x14ac:dyDescent="0.25">
      <c r="A8006" s="189"/>
      <c r="B8006" s="189"/>
      <c r="C8006" s="189"/>
      <c r="D8006" s="189"/>
      <c r="E8006" s="189"/>
    </row>
    <row r="8007" spans="1:5" x14ac:dyDescent="0.25">
      <c r="A8007" s="189"/>
      <c r="B8007" s="189"/>
      <c r="C8007" s="189"/>
      <c r="D8007" s="189"/>
      <c r="E8007" s="189"/>
    </row>
    <row r="8008" spans="1:5" x14ac:dyDescent="0.25">
      <c r="A8008" s="189"/>
      <c r="B8008" s="189"/>
      <c r="C8008" s="189"/>
      <c r="D8008" s="189"/>
      <c r="E8008" s="189"/>
    </row>
    <row r="8009" spans="1:5" x14ac:dyDescent="0.25">
      <c r="A8009" s="189"/>
      <c r="B8009" s="189"/>
      <c r="C8009" s="189"/>
      <c r="D8009" s="189"/>
      <c r="E8009" s="189"/>
    </row>
    <row r="8010" spans="1:5" x14ac:dyDescent="0.25">
      <c r="A8010" s="189"/>
      <c r="B8010" s="189"/>
      <c r="C8010" s="189"/>
      <c r="D8010" s="189"/>
      <c r="E8010" s="189"/>
    </row>
    <row r="8011" spans="1:5" x14ac:dyDescent="0.25">
      <c r="A8011" s="189"/>
      <c r="B8011" s="189"/>
      <c r="C8011" s="189"/>
      <c r="D8011" s="189"/>
      <c r="E8011" s="189"/>
    </row>
    <row r="8012" spans="1:5" x14ac:dyDescent="0.25">
      <c r="A8012" s="189"/>
      <c r="B8012" s="189"/>
      <c r="C8012" s="189"/>
      <c r="D8012" s="189"/>
      <c r="E8012" s="189"/>
    </row>
    <row r="8013" spans="1:5" x14ac:dyDescent="0.25">
      <c r="A8013" s="189"/>
      <c r="B8013" s="189"/>
      <c r="C8013" s="189"/>
      <c r="D8013" s="189"/>
      <c r="E8013" s="189"/>
    </row>
    <row r="8014" spans="1:5" x14ac:dyDescent="0.25">
      <c r="A8014" s="189"/>
      <c r="B8014" s="189"/>
      <c r="C8014" s="189"/>
      <c r="D8014" s="189"/>
      <c r="E8014" s="189"/>
    </row>
    <row r="8015" spans="1:5" x14ac:dyDescent="0.25">
      <c r="A8015" s="189"/>
      <c r="B8015" s="189"/>
      <c r="C8015" s="189"/>
      <c r="D8015" s="189"/>
      <c r="E8015" s="189"/>
    </row>
    <row r="8016" spans="1:5" x14ac:dyDescent="0.25">
      <c r="A8016" s="189"/>
      <c r="B8016" s="189"/>
      <c r="C8016" s="189"/>
      <c r="D8016" s="189"/>
      <c r="E8016" s="189"/>
    </row>
    <row r="8017" spans="1:5" x14ac:dyDescent="0.25">
      <c r="A8017" s="189"/>
      <c r="B8017" s="189"/>
      <c r="C8017" s="189"/>
      <c r="D8017" s="189"/>
      <c r="E8017" s="189"/>
    </row>
    <row r="8018" spans="1:5" x14ac:dyDescent="0.25">
      <c r="A8018" s="189"/>
      <c r="B8018" s="189"/>
      <c r="C8018" s="189"/>
      <c r="D8018" s="189"/>
      <c r="E8018" s="189"/>
    </row>
    <row r="8019" spans="1:5" x14ac:dyDescent="0.25">
      <c r="A8019" s="189"/>
      <c r="B8019" s="189"/>
      <c r="C8019" s="189"/>
      <c r="D8019" s="189"/>
      <c r="E8019" s="189"/>
    </row>
    <row r="8020" spans="1:5" x14ac:dyDescent="0.25">
      <c r="A8020" s="189"/>
      <c r="B8020" s="189"/>
      <c r="C8020" s="189"/>
      <c r="D8020" s="189"/>
      <c r="E8020" s="189"/>
    </row>
    <row r="8021" spans="1:5" x14ac:dyDescent="0.25">
      <c r="A8021" s="189"/>
      <c r="B8021" s="189"/>
      <c r="C8021" s="189"/>
      <c r="D8021" s="189"/>
      <c r="E8021" s="189"/>
    </row>
    <row r="8022" spans="1:5" x14ac:dyDescent="0.25">
      <c r="A8022" s="189"/>
      <c r="B8022" s="189"/>
      <c r="C8022" s="189"/>
      <c r="D8022" s="189"/>
      <c r="E8022" s="189"/>
    </row>
    <row r="8023" spans="1:5" x14ac:dyDescent="0.25">
      <c r="A8023" s="189"/>
      <c r="B8023" s="189"/>
      <c r="C8023" s="189"/>
      <c r="D8023" s="189"/>
      <c r="E8023" s="189"/>
    </row>
    <row r="8024" spans="1:5" x14ac:dyDescent="0.25">
      <c r="A8024" s="189"/>
      <c r="B8024" s="189"/>
      <c r="C8024" s="189"/>
      <c r="D8024" s="189"/>
      <c r="E8024" s="189"/>
    </row>
    <row r="8025" spans="1:5" x14ac:dyDescent="0.25">
      <c r="A8025" s="189"/>
      <c r="B8025" s="189"/>
      <c r="C8025" s="189"/>
      <c r="D8025" s="189"/>
      <c r="E8025" s="189"/>
    </row>
    <row r="8026" spans="1:5" x14ac:dyDescent="0.25">
      <c r="A8026" s="189"/>
      <c r="B8026" s="189"/>
      <c r="C8026" s="189"/>
      <c r="D8026" s="189"/>
      <c r="E8026" s="189"/>
    </row>
    <row r="8027" spans="1:5" x14ac:dyDescent="0.25">
      <c r="A8027" s="189"/>
      <c r="B8027" s="189"/>
      <c r="C8027" s="189"/>
      <c r="D8027" s="189"/>
      <c r="E8027" s="189"/>
    </row>
    <row r="8028" spans="1:5" x14ac:dyDescent="0.25">
      <c r="A8028" s="189"/>
      <c r="B8028" s="189"/>
      <c r="C8028" s="189"/>
      <c r="D8028" s="189"/>
      <c r="E8028" s="189"/>
    </row>
    <row r="8029" spans="1:5" x14ac:dyDescent="0.25">
      <c r="A8029" s="189"/>
      <c r="B8029" s="189"/>
      <c r="C8029" s="189"/>
      <c r="D8029" s="189"/>
      <c r="E8029" s="189"/>
    </row>
    <row r="8030" spans="1:5" x14ac:dyDescent="0.25">
      <c r="A8030" s="189"/>
      <c r="B8030" s="189"/>
      <c r="C8030" s="189"/>
      <c r="D8030" s="189"/>
      <c r="E8030" s="189"/>
    </row>
    <row r="8031" spans="1:5" x14ac:dyDescent="0.25">
      <c r="A8031" s="189"/>
      <c r="B8031" s="189"/>
      <c r="C8031" s="189"/>
      <c r="D8031" s="189"/>
      <c r="E8031" s="189"/>
    </row>
    <row r="8032" spans="1:5" x14ac:dyDescent="0.25">
      <c r="A8032" s="189"/>
      <c r="B8032" s="189"/>
      <c r="C8032" s="189"/>
      <c r="D8032" s="189"/>
      <c r="E8032" s="189"/>
    </row>
    <row r="8033" spans="1:5" x14ac:dyDescent="0.25">
      <c r="A8033" s="189"/>
      <c r="B8033" s="189"/>
      <c r="C8033" s="189"/>
      <c r="D8033" s="189"/>
      <c r="E8033" s="189"/>
    </row>
    <row r="8034" spans="1:5" x14ac:dyDescent="0.25">
      <c r="A8034" s="189"/>
      <c r="B8034" s="189"/>
      <c r="C8034" s="189"/>
      <c r="D8034" s="189"/>
      <c r="E8034" s="189"/>
    </row>
    <row r="8035" spans="1:5" x14ac:dyDescent="0.25">
      <c r="A8035" s="189"/>
      <c r="B8035" s="189"/>
      <c r="C8035" s="189"/>
      <c r="D8035" s="189"/>
      <c r="E8035" s="189"/>
    </row>
    <row r="8036" spans="1:5" x14ac:dyDescent="0.25">
      <c r="A8036" s="189"/>
      <c r="B8036" s="189"/>
      <c r="C8036" s="189"/>
      <c r="D8036" s="189"/>
      <c r="E8036" s="189"/>
    </row>
    <row r="8037" spans="1:5" x14ac:dyDescent="0.25">
      <c r="A8037" s="189"/>
      <c r="B8037" s="189"/>
      <c r="C8037" s="189"/>
      <c r="D8037" s="189"/>
      <c r="E8037" s="189"/>
    </row>
    <row r="8038" spans="1:5" x14ac:dyDescent="0.25">
      <c r="A8038" s="189"/>
      <c r="B8038" s="189"/>
      <c r="C8038" s="189"/>
      <c r="D8038" s="189"/>
      <c r="E8038" s="189"/>
    </row>
    <row r="8039" spans="1:5" x14ac:dyDescent="0.25">
      <c r="A8039" s="189"/>
      <c r="B8039" s="189"/>
      <c r="C8039" s="189"/>
      <c r="D8039" s="189"/>
      <c r="E8039" s="189"/>
    </row>
    <row r="8040" spans="1:5" x14ac:dyDescent="0.25">
      <c r="A8040" s="189"/>
      <c r="B8040" s="189"/>
      <c r="C8040" s="189"/>
      <c r="D8040" s="189"/>
      <c r="E8040" s="189"/>
    </row>
    <row r="8041" spans="1:5" x14ac:dyDescent="0.25">
      <c r="A8041" s="189"/>
      <c r="B8041" s="189"/>
      <c r="C8041" s="189"/>
      <c r="D8041" s="189"/>
      <c r="E8041" s="189"/>
    </row>
    <row r="8042" spans="1:5" x14ac:dyDescent="0.25">
      <c r="A8042" s="189"/>
      <c r="B8042" s="189"/>
      <c r="C8042" s="189"/>
      <c r="D8042" s="189"/>
      <c r="E8042" s="189"/>
    </row>
    <row r="8043" spans="1:5" x14ac:dyDescent="0.25">
      <c r="A8043" s="189"/>
      <c r="B8043" s="189"/>
      <c r="C8043" s="189"/>
      <c r="D8043" s="189"/>
      <c r="E8043" s="189"/>
    </row>
    <row r="8044" spans="1:5" x14ac:dyDescent="0.25">
      <c r="A8044" s="189"/>
      <c r="B8044" s="189"/>
      <c r="C8044" s="189"/>
      <c r="D8044" s="189"/>
      <c r="E8044" s="189"/>
    </row>
    <row r="8045" spans="1:5" x14ac:dyDescent="0.25">
      <c r="A8045" s="189"/>
      <c r="B8045" s="189"/>
      <c r="C8045" s="189"/>
      <c r="D8045" s="189"/>
      <c r="E8045" s="189"/>
    </row>
    <row r="8046" spans="1:5" x14ac:dyDescent="0.25">
      <c r="A8046" s="189"/>
      <c r="B8046" s="189"/>
      <c r="C8046" s="189"/>
      <c r="D8046" s="189"/>
      <c r="E8046" s="189"/>
    </row>
    <row r="8047" spans="1:5" x14ac:dyDescent="0.25">
      <c r="A8047" s="189"/>
      <c r="B8047" s="189"/>
      <c r="C8047" s="189"/>
      <c r="D8047" s="189"/>
      <c r="E8047" s="189"/>
    </row>
    <row r="8048" spans="1:5" x14ac:dyDescent="0.25">
      <c r="A8048" s="189"/>
      <c r="B8048" s="189"/>
      <c r="C8048" s="189"/>
      <c r="D8048" s="189"/>
      <c r="E8048" s="189"/>
    </row>
    <row r="8049" spans="1:5" x14ac:dyDescent="0.25">
      <c r="A8049" s="189"/>
      <c r="B8049" s="189"/>
      <c r="C8049" s="189"/>
      <c r="D8049" s="189"/>
      <c r="E8049" s="189"/>
    </row>
    <row r="8050" spans="1:5" x14ac:dyDescent="0.25">
      <c r="A8050" s="189"/>
      <c r="B8050" s="189"/>
      <c r="C8050" s="189"/>
      <c r="D8050" s="189"/>
      <c r="E8050" s="189"/>
    </row>
    <row r="8051" spans="1:5" x14ac:dyDescent="0.25">
      <c r="A8051" s="189"/>
      <c r="B8051" s="189"/>
      <c r="C8051" s="189"/>
      <c r="D8051" s="189"/>
      <c r="E8051" s="189"/>
    </row>
    <row r="8052" spans="1:5" x14ac:dyDescent="0.25">
      <c r="A8052" s="189"/>
      <c r="B8052" s="189"/>
      <c r="C8052" s="189"/>
      <c r="D8052" s="189"/>
      <c r="E8052" s="189"/>
    </row>
    <row r="8053" spans="1:5" x14ac:dyDescent="0.25">
      <c r="A8053" s="189"/>
      <c r="B8053" s="189"/>
      <c r="C8053" s="189"/>
      <c r="D8053" s="189"/>
      <c r="E8053" s="189"/>
    </row>
    <row r="8054" spans="1:5" x14ac:dyDescent="0.25">
      <c r="A8054" s="189"/>
      <c r="B8054" s="189"/>
      <c r="C8054" s="189"/>
      <c r="D8054" s="189"/>
      <c r="E8054" s="189"/>
    </row>
    <row r="8055" spans="1:5" x14ac:dyDescent="0.25">
      <c r="A8055" s="189"/>
      <c r="B8055" s="189"/>
      <c r="C8055" s="189"/>
      <c r="D8055" s="189"/>
      <c r="E8055" s="189"/>
    </row>
    <row r="8056" spans="1:5" x14ac:dyDescent="0.25">
      <c r="A8056" s="189"/>
      <c r="B8056" s="189"/>
      <c r="C8056" s="189"/>
      <c r="D8056" s="189"/>
      <c r="E8056" s="189"/>
    </row>
    <row r="8057" spans="1:5" x14ac:dyDescent="0.25">
      <c r="A8057" s="189"/>
      <c r="B8057" s="189"/>
      <c r="C8057" s="189"/>
      <c r="D8057" s="189"/>
      <c r="E8057" s="189"/>
    </row>
    <row r="8058" spans="1:5" x14ac:dyDescent="0.25">
      <c r="A8058" s="189"/>
      <c r="B8058" s="189"/>
      <c r="C8058" s="189"/>
      <c r="D8058" s="189"/>
      <c r="E8058" s="189"/>
    </row>
    <row r="8059" spans="1:5" x14ac:dyDescent="0.25">
      <c r="A8059" s="189"/>
      <c r="B8059" s="189"/>
      <c r="C8059" s="189"/>
      <c r="D8059" s="189"/>
      <c r="E8059" s="189"/>
    </row>
    <row r="8060" spans="1:5" x14ac:dyDescent="0.25">
      <c r="A8060" s="189"/>
      <c r="B8060" s="189"/>
      <c r="C8060" s="189"/>
      <c r="D8060" s="189"/>
      <c r="E8060" s="189"/>
    </row>
    <row r="8061" spans="1:5" x14ac:dyDescent="0.25">
      <c r="A8061" s="189"/>
      <c r="B8061" s="189"/>
      <c r="C8061" s="189"/>
      <c r="D8061" s="189"/>
      <c r="E8061" s="189"/>
    </row>
    <row r="8062" spans="1:5" x14ac:dyDescent="0.25">
      <c r="A8062" s="189"/>
      <c r="B8062" s="189"/>
      <c r="C8062" s="189"/>
      <c r="D8062" s="189"/>
      <c r="E8062" s="189"/>
    </row>
    <row r="8063" spans="1:5" x14ac:dyDescent="0.25">
      <c r="A8063" s="189"/>
      <c r="B8063" s="189"/>
      <c r="C8063" s="189"/>
      <c r="D8063" s="189"/>
      <c r="E8063" s="189"/>
    </row>
    <row r="8064" spans="1:5" x14ac:dyDescent="0.25">
      <c r="A8064" s="189"/>
      <c r="B8064" s="189"/>
      <c r="C8064" s="189"/>
      <c r="D8064" s="189"/>
      <c r="E8064" s="189"/>
    </row>
    <row r="8065" spans="1:5" x14ac:dyDescent="0.25">
      <c r="A8065" s="189"/>
      <c r="B8065" s="189"/>
      <c r="C8065" s="189"/>
      <c r="D8065" s="189"/>
      <c r="E8065" s="189"/>
    </row>
    <row r="8066" spans="1:5" x14ac:dyDescent="0.25">
      <c r="A8066" s="189"/>
      <c r="B8066" s="189"/>
      <c r="C8066" s="189"/>
      <c r="D8066" s="189"/>
      <c r="E8066" s="189"/>
    </row>
    <row r="8067" spans="1:5" x14ac:dyDescent="0.25">
      <c r="A8067" s="189"/>
      <c r="B8067" s="189"/>
      <c r="C8067" s="189"/>
      <c r="D8067" s="189"/>
      <c r="E8067" s="189"/>
    </row>
    <row r="8068" spans="1:5" x14ac:dyDescent="0.25">
      <c r="A8068" s="189"/>
      <c r="B8068" s="189"/>
      <c r="C8068" s="189"/>
      <c r="D8068" s="189"/>
      <c r="E8068" s="189"/>
    </row>
    <row r="8069" spans="1:5" x14ac:dyDescent="0.25">
      <c r="A8069" s="189"/>
      <c r="B8069" s="189"/>
      <c r="C8069" s="189"/>
      <c r="D8069" s="189"/>
      <c r="E8069" s="189"/>
    </row>
    <row r="8070" spans="1:5" x14ac:dyDescent="0.25">
      <c r="A8070" s="189"/>
      <c r="B8070" s="189"/>
      <c r="C8070" s="189"/>
      <c r="D8070" s="189"/>
      <c r="E8070" s="189"/>
    </row>
    <row r="8071" spans="1:5" x14ac:dyDescent="0.25">
      <c r="A8071" s="189"/>
      <c r="B8071" s="189"/>
      <c r="C8071" s="189"/>
      <c r="D8071" s="189"/>
      <c r="E8071" s="189"/>
    </row>
    <row r="8072" spans="1:5" x14ac:dyDescent="0.25">
      <c r="A8072" s="189"/>
      <c r="B8072" s="189"/>
      <c r="C8072" s="189"/>
      <c r="D8072" s="189"/>
      <c r="E8072" s="189"/>
    </row>
    <row r="8073" spans="1:5" x14ac:dyDescent="0.25">
      <c r="A8073" s="189"/>
      <c r="B8073" s="189"/>
      <c r="C8073" s="189"/>
      <c r="D8073" s="189"/>
      <c r="E8073" s="189"/>
    </row>
    <row r="8074" spans="1:5" x14ac:dyDescent="0.25">
      <c r="A8074" s="189"/>
      <c r="B8074" s="189"/>
      <c r="C8074" s="189"/>
      <c r="D8074" s="189"/>
      <c r="E8074" s="189"/>
    </row>
    <row r="8075" spans="1:5" x14ac:dyDescent="0.25">
      <c r="A8075" s="189"/>
      <c r="B8075" s="189"/>
      <c r="C8075" s="189"/>
      <c r="D8075" s="189"/>
      <c r="E8075" s="189"/>
    </row>
    <row r="8076" spans="1:5" x14ac:dyDescent="0.25">
      <c r="A8076" s="189"/>
      <c r="B8076" s="189"/>
      <c r="C8076" s="189"/>
      <c r="D8076" s="189"/>
      <c r="E8076" s="189"/>
    </row>
    <row r="8077" spans="1:5" x14ac:dyDescent="0.25">
      <c r="A8077" s="189"/>
      <c r="B8077" s="189"/>
      <c r="C8077" s="189"/>
      <c r="D8077" s="189"/>
      <c r="E8077" s="189"/>
    </row>
    <row r="8078" spans="1:5" x14ac:dyDescent="0.25">
      <c r="A8078" s="189"/>
      <c r="B8078" s="189"/>
      <c r="C8078" s="189"/>
      <c r="D8078" s="189"/>
      <c r="E8078" s="189"/>
    </row>
    <row r="8079" spans="1:5" x14ac:dyDescent="0.25">
      <c r="A8079" s="189"/>
      <c r="B8079" s="189"/>
      <c r="C8079" s="189"/>
      <c r="D8079" s="189"/>
      <c r="E8079" s="189"/>
    </row>
    <row r="8080" spans="1:5" x14ac:dyDescent="0.25">
      <c r="A8080" s="189"/>
      <c r="B8080" s="189"/>
      <c r="C8080" s="189"/>
      <c r="D8080" s="189"/>
      <c r="E8080" s="189"/>
    </row>
    <row r="8081" spans="1:5" x14ac:dyDescent="0.25">
      <c r="A8081" s="189"/>
      <c r="B8081" s="189"/>
      <c r="C8081" s="189"/>
      <c r="D8081" s="189"/>
      <c r="E8081" s="189"/>
    </row>
    <row r="8082" spans="1:5" x14ac:dyDescent="0.25">
      <c r="A8082" s="189"/>
      <c r="B8082" s="189"/>
      <c r="C8082" s="189"/>
      <c r="D8082" s="189"/>
      <c r="E8082" s="189"/>
    </row>
    <row r="8083" spans="1:5" x14ac:dyDescent="0.25">
      <c r="A8083" s="189"/>
      <c r="B8083" s="189"/>
      <c r="C8083" s="189"/>
      <c r="D8083" s="189"/>
      <c r="E8083" s="189"/>
    </row>
    <row r="8084" spans="1:5" x14ac:dyDescent="0.25">
      <c r="A8084" s="189"/>
      <c r="B8084" s="189"/>
      <c r="C8084" s="189"/>
      <c r="D8084" s="189"/>
      <c r="E8084" s="189"/>
    </row>
    <row r="8085" spans="1:5" x14ac:dyDescent="0.25">
      <c r="A8085" s="189"/>
      <c r="B8085" s="189"/>
      <c r="C8085" s="189"/>
      <c r="D8085" s="189"/>
      <c r="E8085" s="189"/>
    </row>
    <row r="8086" spans="1:5" x14ac:dyDescent="0.25">
      <c r="A8086" s="189"/>
      <c r="B8086" s="189"/>
      <c r="C8086" s="189"/>
      <c r="D8086" s="189"/>
      <c r="E8086" s="189"/>
    </row>
    <row r="8087" spans="1:5" x14ac:dyDescent="0.25">
      <c r="A8087" s="189"/>
      <c r="B8087" s="189"/>
      <c r="C8087" s="189"/>
      <c r="D8087" s="189"/>
      <c r="E8087" s="189"/>
    </row>
    <row r="8088" spans="1:5" x14ac:dyDescent="0.25">
      <c r="A8088" s="189"/>
      <c r="B8088" s="189"/>
      <c r="C8088" s="189"/>
      <c r="D8088" s="189"/>
      <c r="E8088" s="189"/>
    </row>
    <row r="8089" spans="1:5" x14ac:dyDescent="0.25">
      <c r="A8089" s="189"/>
      <c r="B8089" s="189"/>
      <c r="C8089" s="189"/>
      <c r="D8089" s="189"/>
      <c r="E8089" s="189"/>
    </row>
    <row r="8090" spans="1:5" x14ac:dyDescent="0.25">
      <c r="A8090" s="189"/>
      <c r="B8090" s="189"/>
      <c r="C8090" s="189"/>
      <c r="D8090" s="189"/>
      <c r="E8090" s="189"/>
    </row>
    <row r="8091" spans="1:5" x14ac:dyDescent="0.25">
      <c r="A8091" s="189"/>
      <c r="B8091" s="189"/>
      <c r="C8091" s="189"/>
      <c r="D8091" s="189"/>
      <c r="E8091" s="189"/>
    </row>
    <row r="8092" spans="1:5" x14ac:dyDescent="0.25">
      <c r="A8092" s="189"/>
      <c r="B8092" s="189"/>
      <c r="C8092" s="189"/>
      <c r="D8092" s="189"/>
      <c r="E8092" s="189"/>
    </row>
    <row r="8093" spans="1:5" x14ac:dyDescent="0.25">
      <c r="A8093" s="189"/>
      <c r="B8093" s="189"/>
      <c r="C8093" s="189"/>
      <c r="D8093" s="189"/>
      <c r="E8093" s="189"/>
    </row>
    <row r="8094" spans="1:5" x14ac:dyDescent="0.25">
      <c r="A8094" s="189"/>
      <c r="B8094" s="189"/>
      <c r="C8094" s="189"/>
      <c r="D8094" s="189"/>
      <c r="E8094" s="189"/>
    </row>
    <row r="8095" spans="1:5" x14ac:dyDescent="0.25">
      <c r="A8095" s="189"/>
      <c r="B8095" s="189"/>
      <c r="C8095" s="189"/>
      <c r="D8095" s="189"/>
      <c r="E8095" s="189"/>
    </row>
    <row r="8096" spans="1:5" x14ac:dyDescent="0.25">
      <c r="A8096" s="189"/>
      <c r="B8096" s="189"/>
      <c r="C8096" s="189"/>
      <c r="D8096" s="189"/>
      <c r="E8096" s="189"/>
    </row>
    <row r="8097" spans="1:5" x14ac:dyDescent="0.25">
      <c r="A8097" s="189"/>
      <c r="B8097" s="189"/>
      <c r="C8097" s="189"/>
      <c r="D8097" s="189"/>
      <c r="E8097" s="189"/>
    </row>
    <row r="8098" spans="1:5" x14ac:dyDescent="0.25">
      <c r="A8098" s="189"/>
      <c r="B8098" s="189"/>
      <c r="C8098" s="189"/>
      <c r="D8098" s="189"/>
      <c r="E8098" s="189"/>
    </row>
    <row r="8099" spans="1:5" x14ac:dyDescent="0.25">
      <c r="A8099" s="189"/>
      <c r="B8099" s="189"/>
      <c r="C8099" s="189"/>
      <c r="D8099" s="189"/>
      <c r="E8099" s="189"/>
    </row>
    <row r="8100" spans="1:5" x14ac:dyDescent="0.25">
      <c r="A8100" s="189"/>
      <c r="B8100" s="189"/>
      <c r="C8100" s="189"/>
      <c r="D8100" s="189"/>
      <c r="E8100" s="189"/>
    </row>
    <row r="8101" spans="1:5" x14ac:dyDescent="0.25">
      <c r="A8101" s="189"/>
      <c r="B8101" s="189"/>
      <c r="C8101" s="189"/>
      <c r="D8101" s="189"/>
      <c r="E8101" s="189"/>
    </row>
    <row r="8102" spans="1:5" x14ac:dyDescent="0.25">
      <c r="A8102" s="189"/>
      <c r="B8102" s="189"/>
      <c r="C8102" s="189"/>
      <c r="D8102" s="189"/>
      <c r="E8102" s="189"/>
    </row>
    <row r="8103" spans="1:5" x14ac:dyDescent="0.25">
      <c r="A8103" s="189"/>
      <c r="B8103" s="189"/>
      <c r="C8103" s="189"/>
      <c r="D8103" s="189"/>
      <c r="E8103" s="189"/>
    </row>
    <row r="8104" spans="1:5" x14ac:dyDescent="0.25">
      <c r="A8104" s="189"/>
      <c r="B8104" s="189"/>
      <c r="C8104" s="189"/>
      <c r="D8104" s="189"/>
      <c r="E8104" s="189"/>
    </row>
    <row r="8105" spans="1:5" x14ac:dyDescent="0.25">
      <c r="A8105" s="189"/>
      <c r="B8105" s="189"/>
      <c r="C8105" s="189"/>
      <c r="D8105" s="189"/>
      <c r="E8105" s="189"/>
    </row>
    <row r="8106" spans="1:5" x14ac:dyDescent="0.25">
      <c r="A8106" s="189"/>
      <c r="B8106" s="189"/>
      <c r="C8106" s="189"/>
      <c r="D8106" s="189"/>
      <c r="E8106" s="189"/>
    </row>
    <row r="8107" spans="1:5" x14ac:dyDescent="0.25">
      <c r="A8107" s="189"/>
      <c r="B8107" s="189"/>
      <c r="C8107" s="189"/>
      <c r="D8107" s="189"/>
      <c r="E8107" s="189"/>
    </row>
    <row r="8108" spans="1:5" x14ac:dyDescent="0.25">
      <c r="A8108" s="189"/>
      <c r="B8108" s="189"/>
      <c r="C8108" s="189"/>
      <c r="D8108" s="189"/>
      <c r="E8108" s="189"/>
    </row>
    <row r="8109" spans="1:5" x14ac:dyDescent="0.25">
      <c r="A8109" s="189"/>
      <c r="B8109" s="189"/>
      <c r="C8109" s="189"/>
      <c r="D8109" s="189"/>
      <c r="E8109" s="189"/>
    </row>
    <row r="8110" spans="1:5" x14ac:dyDescent="0.25">
      <c r="A8110" s="189"/>
      <c r="B8110" s="189"/>
      <c r="C8110" s="189"/>
      <c r="D8110" s="189"/>
      <c r="E8110" s="189"/>
    </row>
    <row r="8111" spans="1:5" x14ac:dyDescent="0.25">
      <c r="A8111" s="189"/>
      <c r="B8111" s="189"/>
      <c r="C8111" s="189"/>
      <c r="D8111" s="189"/>
      <c r="E8111" s="189"/>
    </row>
    <row r="8112" spans="1:5" x14ac:dyDescent="0.25">
      <c r="A8112" s="189"/>
      <c r="B8112" s="189"/>
      <c r="C8112" s="189"/>
      <c r="D8112" s="189"/>
      <c r="E8112" s="189"/>
    </row>
    <row r="8113" spans="1:5" x14ac:dyDescent="0.25">
      <c r="A8113" s="189"/>
      <c r="B8113" s="189"/>
      <c r="C8113" s="189"/>
      <c r="D8113" s="189"/>
      <c r="E8113" s="189"/>
    </row>
    <row r="8114" spans="1:5" x14ac:dyDescent="0.25">
      <c r="A8114" s="189"/>
      <c r="B8114" s="189"/>
      <c r="C8114" s="189"/>
      <c r="D8114" s="189"/>
      <c r="E8114" s="189"/>
    </row>
    <row r="8115" spans="1:5" x14ac:dyDescent="0.25">
      <c r="A8115" s="189"/>
      <c r="B8115" s="189"/>
      <c r="C8115" s="189"/>
      <c r="D8115" s="189"/>
      <c r="E8115" s="189"/>
    </row>
    <row r="8116" spans="1:5" x14ac:dyDescent="0.25">
      <c r="A8116" s="189"/>
      <c r="B8116" s="189"/>
      <c r="C8116" s="189"/>
      <c r="D8116" s="189"/>
      <c r="E8116" s="189"/>
    </row>
    <row r="8117" spans="1:5" x14ac:dyDescent="0.25">
      <c r="A8117" s="189"/>
      <c r="B8117" s="189"/>
      <c r="C8117" s="189"/>
      <c r="D8117" s="189"/>
      <c r="E8117" s="189"/>
    </row>
    <row r="8118" spans="1:5" x14ac:dyDescent="0.25">
      <c r="A8118" s="189"/>
      <c r="B8118" s="189"/>
      <c r="C8118" s="189"/>
      <c r="D8118" s="189"/>
      <c r="E8118" s="189"/>
    </row>
    <row r="8119" spans="1:5" x14ac:dyDescent="0.25">
      <c r="A8119" s="189"/>
      <c r="B8119" s="189"/>
      <c r="C8119" s="189"/>
      <c r="D8119" s="189"/>
      <c r="E8119" s="189"/>
    </row>
    <row r="8120" spans="1:5" x14ac:dyDescent="0.25">
      <c r="A8120" s="189"/>
      <c r="B8120" s="189"/>
      <c r="C8120" s="189"/>
      <c r="D8120" s="189"/>
      <c r="E8120" s="189"/>
    </row>
    <row r="8121" spans="1:5" x14ac:dyDescent="0.25">
      <c r="A8121" s="189"/>
      <c r="B8121" s="189"/>
      <c r="C8121" s="189"/>
      <c r="D8121" s="189"/>
      <c r="E8121" s="189"/>
    </row>
    <row r="8122" spans="1:5" x14ac:dyDescent="0.25">
      <c r="A8122" s="189"/>
      <c r="B8122" s="189"/>
      <c r="C8122" s="189"/>
      <c r="D8122" s="189"/>
      <c r="E8122" s="189"/>
    </row>
    <row r="8123" spans="1:5" x14ac:dyDescent="0.25">
      <c r="A8123" s="189"/>
      <c r="B8123" s="189"/>
      <c r="C8123" s="189"/>
      <c r="D8123" s="189"/>
      <c r="E8123" s="189"/>
    </row>
    <row r="8124" spans="1:5" x14ac:dyDescent="0.25">
      <c r="A8124" s="189"/>
      <c r="B8124" s="189"/>
      <c r="C8124" s="189"/>
      <c r="D8124" s="189"/>
      <c r="E8124" s="189"/>
    </row>
    <row r="8125" spans="1:5" x14ac:dyDescent="0.25">
      <c r="A8125" s="189"/>
      <c r="B8125" s="189"/>
      <c r="C8125" s="189"/>
      <c r="D8125" s="189"/>
      <c r="E8125" s="189"/>
    </row>
    <row r="8126" spans="1:5" x14ac:dyDescent="0.25">
      <c r="A8126" s="189"/>
      <c r="B8126" s="189"/>
      <c r="C8126" s="189"/>
      <c r="D8126" s="189"/>
      <c r="E8126" s="189"/>
    </row>
    <row r="8127" spans="1:5" x14ac:dyDescent="0.25">
      <c r="A8127" s="189"/>
      <c r="B8127" s="189"/>
      <c r="C8127" s="189"/>
      <c r="D8127" s="189"/>
      <c r="E8127" s="189"/>
    </row>
    <row r="8128" spans="1:5" x14ac:dyDescent="0.25">
      <c r="A8128" s="189"/>
      <c r="B8128" s="189"/>
      <c r="C8128" s="189"/>
      <c r="D8128" s="189"/>
      <c r="E8128" s="189"/>
    </row>
    <row r="8129" spans="1:5" x14ac:dyDescent="0.25">
      <c r="A8129" s="189"/>
      <c r="B8129" s="189"/>
      <c r="C8129" s="189"/>
      <c r="D8129" s="189"/>
      <c r="E8129" s="189"/>
    </row>
    <row r="8130" spans="1:5" x14ac:dyDescent="0.25">
      <c r="A8130" s="189"/>
      <c r="B8130" s="189"/>
      <c r="C8130" s="189"/>
      <c r="D8130" s="189"/>
      <c r="E8130" s="189"/>
    </row>
    <row r="8131" spans="1:5" x14ac:dyDescent="0.25">
      <c r="A8131" s="189"/>
      <c r="B8131" s="189"/>
      <c r="C8131" s="189"/>
      <c r="D8131" s="189"/>
      <c r="E8131" s="189"/>
    </row>
    <row r="8132" spans="1:5" x14ac:dyDescent="0.25">
      <c r="A8132" s="189"/>
      <c r="B8132" s="189"/>
      <c r="C8132" s="189"/>
      <c r="D8132" s="189"/>
      <c r="E8132" s="189"/>
    </row>
    <row r="8133" spans="1:5" x14ac:dyDescent="0.25">
      <c r="A8133" s="189"/>
      <c r="B8133" s="189"/>
      <c r="C8133" s="189"/>
      <c r="D8133" s="189"/>
      <c r="E8133" s="189"/>
    </row>
    <row r="8134" spans="1:5" x14ac:dyDescent="0.25">
      <c r="A8134" s="189"/>
      <c r="B8134" s="189"/>
      <c r="C8134" s="189"/>
      <c r="D8134" s="189"/>
      <c r="E8134" s="189"/>
    </row>
    <row r="8135" spans="1:5" x14ac:dyDescent="0.25">
      <c r="A8135" s="189"/>
      <c r="B8135" s="189"/>
      <c r="C8135" s="189"/>
      <c r="D8135" s="189"/>
      <c r="E8135" s="189"/>
    </row>
    <row r="8136" spans="1:5" x14ac:dyDescent="0.25">
      <c r="A8136" s="189"/>
      <c r="B8136" s="189"/>
      <c r="C8136" s="189"/>
      <c r="D8136" s="189"/>
      <c r="E8136" s="189"/>
    </row>
    <row r="8137" spans="1:5" x14ac:dyDescent="0.25">
      <c r="A8137" s="189"/>
      <c r="B8137" s="189"/>
      <c r="C8137" s="189"/>
      <c r="D8137" s="189"/>
      <c r="E8137" s="189"/>
    </row>
    <row r="8138" spans="1:5" x14ac:dyDescent="0.25">
      <c r="A8138" s="189"/>
      <c r="B8138" s="189"/>
      <c r="C8138" s="189"/>
      <c r="D8138" s="189"/>
      <c r="E8138" s="189"/>
    </row>
    <row r="8139" spans="1:5" x14ac:dyDescent="0.25">
      <c r="A8139" s="189"/>
      <c r="B8139" s="189"/>
      <c r="C8139" s="189"/>
      <c r="D8139" s="189"/>
      <c r="E8139" s="189"/>
    </row>
    <row r="8140" spans="1:5" x14ac:dyDescent="0.25">
      <c r="A8140" s="189"/>
      <c r="B8140" s="189"/>
      <c r="C8140" s="189"/>
      <c r="D8140" s="189"/>
      <c r="E8140" s="189"/>
    </row>
    <row r="8141" spans="1:5" x14ac:dyDescent="0.25">
      <c r="A8141" s="189"/>
      <c r="B8141" s="189"/>
      <c r="C8141" s="189"/>
      <c r="D8141" s="189"/>
      <c r="E8141" s="189"/>
    </row>
    <row r="8142" spans="1:5" x14ac:dyDescent="0.25">
      <c r="A8142" s="189"/>
      <c r="B8142" s="189"/>
      <c r="C8142" s="189"/>
      <c r="D8142" s="189"/>
      <c r="E8142" s="189"/>
    </row>
    <row r="8143" spans="1:5" x14ac:dyDescent="0.25">
      <c r="A8143" s="189"/>
      <c r="B8143" s="189"/>
      <c r="C8143" s="189"/>
      <c r="D8143" s="189"/>
      <c r="E8143" s="189"/>
    </row>
    <row r="8144" spans="1:5" x14ac:dyDescent="0.25">
      <c r="A8144" s="189"/>
      <c r="B8144" s="189"/>
      <c r="C8144" s="189"/>
      <c r="D8144" s="189"/>
      <c r="E8144" s="189"/>
    </row>
    <row r="8145" spans="1:5" x14ac:dyDescent="0.25">
      <c r="A8145" s="189"/>
      <c r="B8145" s="189"/>
      <c r="C8145" s="189"/>
      <c r="D8145" s="189"/>
      <c r="E8145" s="189"/>
    </row>
    <row r="8146" spans="1:5" x14ac:dyDescent="0.25">
      <c r="A8146" s="189"/>
      <c r="B8146" s="189"/>
      <c r="C8146" s="189"/>
      <c r="D8146" s="189"/>
      <c r="E8146" s="189"/>
    </row>
    <row r="8147" spans="1:5" x14ac:dyDescent="0.25">
      <c r="A8147" s="189"/>
      <c r="B8147" s="189"/>
      <c r="C8147" s="189"/>
      <c r="D8147" s="189"/>
      <c r="E8147" s="189"/>
    </row>
    <row r="8148" spans="1:5" x14ac:dyDescent="0.25">
      <c r="A8148" s="189"/>
      <c r="B8148" s="189"/>
      <c r="C8148" s="189"/>
      <c r="D8148" s="189"/>
      <c r="E8148" s="189"/>
    </row>
    <row r="8149" spans="1:5" x14ac:dyDescent="0.25">
      <c r="A8149" s="189"/>
      <c r="B8149" s="189"/>
      <c r="C8149" s="189"/>
      <c r="D8149" s="189"/>
      <c r="E8149" s="189"/>
    </row>
    <row r="8150" spans="1:5" x14ac:dyDescent="0.25">
      <c r="A8150" s="189"/>
      <c r="B8150" s="189"/>
      <c r="C8150" s="189"/>
      <c r="D8150" s="189"/>
      <c r="E8150" s="189"/>
    </row>
    <row r="8151" spans="1:5" x14ac:dyDescent="0.25">
      <c r="A8151" s="189"/>
      <c r="B8151" s="189"/>
      <c r="C8151" s="189"/>
      <c r="D8151" s="189"/>
      <c r="E8151" s="189"/>
    </row>
    <row r="8152" spans="1:5" x14ac:dyDescent="0.25">
      <c r="A8152" s="189"/>
      <c r="B8152" s="189"/>
      <c r="C8152" s="189"/>
      <c r="D8152" s="189"/>
      <c r="E8152" s="189"/>
    </row>
    <row r="8153" spans="1:5" x14ac:dyDescent="0.25">
      <c r="A8153" s="189"/>
      <c r="B8153" s="189"/>
      <c r="C8153" s="189"/>
      <c r="D8153" s="189"/>
      <c r="E8153" s="189"/>
    </row>
    <row r="8154" spans="1:5" x14ac:dyDescent="0.25">
      <c r="A8154" s="189"/>
      <c r="B8154" s="189"/>
      <c r="C8154" s="189"/>
      <c r="D8154" s="189"/>
      <c r="E8154" s="189"/>
    </row>
    <row r="8155" spans="1:5" x14ac:dyDescent="0.25">
      <c r="A8155" s="189"/>
      <c r="B8155" s="189"/>
      <c r="C8155" s="189"/>
      <c r="D8155" s="189"/>
      <c r="E8155" s="189"/>
    </row>
    <row r="8156" spans="1:5" x14ac:dyDescent="0.25">
      <c r="A8156" s="189"/>
      <c r="B8156" s="189"/>
      <c r="C8156" s="189"/>
      <c r="D8156" s="189"/>
      <c r="E8156" s="189"/>
    </row>
    <row r="8157" spans="1:5" x14ac:dyDescent="0.25">
      <c r="A8157" s="189"/>
      <c r="B8157" s="189"/>
      <c r="C8157" s="189"/>
      <c r="D8157" s="189"/>
      <c r="E8157" s="189"/>
    </row>
    <row r="8158" spans="1:5" x14ac:dyDescent="0.25">
      <c r="A8158" s="189"/>
      <c r="B8158" s="189"/>
      <c r="C8158" s="189"/>
      <c r="D8158" s="189"/>
      <c r="E8158" s="189"/>
    </row>
    <row r="8159" spans="1:5" x14ac:dyDescent="0.25">
      <c r="A8159" s="189"/>
      <c r="B8159" s="189"/>
      <c r="C8159" s="189"/>
      <c r="D8159" s="189"/>
      <c r="E8159" s="189"/>
    </row>
    <row r="8160" spans="1:5" x14ac:dyDescent="0.25">
      <c r="A8160" s="189"/>
      <c r="B8160" s="189"/>
      <c r="C8160" s="189"/>
      <c r="D8160" s="189"/>
      <c r="E8160" s="189"/>
    </row>
    <row r="8161" spans="1:5" x14ac:dyDescent="0.25">
      <c r="A8161" s="189"/>
      <c r="B8161" s="189"/>
      <c r="C8161" s="189"/>
      <c r="D8161" s="189"/>
      <c r="E8161" s="189"/>
    </row>
    <row r="8162" spans="1:5" x14ac:dyDescent="0.25">
      <c r="A8162" s="189"/>
      <c r="B8162" s="189"/>
      <c r="C8162" s="189"/>
      <c r="D8162" s="189"/>
      <c r="E8162" s="189"/>
    </row>
    <row r="8163" spans="1:5" x14ac:dyDescent="0.25">
      <c r="A8163" s="189"/>
      <c r="B8163" s="189"/>
      <c r="C8163" s="189"/>
      <c r="D8163" s="189"/>
      <c r="E8163" s="189"/>
    </row>
    <row r="8164" spans="1:5" x14ac:dyDescent="0.25">
      <c r="A8164" s="189"/>
      <c r="B8164" s="189"/>
      <c r="C8164" s="189"/>
      <c r="D8164" s="189"/>
      <c r="E8164" s="189"/>
    </row>
    <row r="8165" spans="1:5" x14ac:dyDescent="0.25">
      <c r="A8165" s="189"/>
      <c r="B8165" s="189"/>
      <c r="C8165" s="189"/>
      <c r="D8165" s="189"/>
      <c r="E8165" s="189"/>
    </row>
    <row r="8166" spans="1:5" x14ac:dyDescent="0.25">
      <c r="A8166" s="189"/>
      <c r="B8166" s="189"/>
      <c r="C8166" s="189"/>
      <c r="D8166" s="189"/>
      <c r="E8166" s="189"/>
    </row>
    <row r="8167" spans="1:5" x14ac:dyDescent="0.25">
      <c r="A8167" s="189"/>
      <c r="B8167" s="189"/>
      <c r="C8167" s="189"/>
      <c r="D8167" s="189"/>
      <c r="E8167" s="189"/>
    </row>
    <row r="8168" spans="1:5" x14ac:dyDescent="0.25">
      <c r="A8168" s="189"/>
      <c r="B8168" s="189"/>
      <c r="C8168" s="189"/>
      <c r="D8168" s="189"/>
      <c r="E8168" s="189"/>
    </row>
    <row r="8169" spans="1:5" x14ac:dyDescent="0.25">
      <c r="A8169" s="189"/>
      <c r="B8169" s="189"/>
      <c r="C8169" s="189"/>
      <c r="D8169" s="189"/>
      <c r="E8169" s="189"/>
    </row>
    <row r="8170" spans="1:5" x14ac:dyDescent="0.25">
      <c r="A8170" s="189"/>
      <c r="B8170" s="189"/>
      <c r="C8170" s="189"/>
      <c r="D8170" s="189"/>
      <c r="E8170" s="189"/>
    </row>
    <row r="8171" spans="1:5" x14ac:dyDescent="0.25">
      <c r="A8171" s="189"/>
      <c r="B8171" s="189"/>
      <c r="C8171" s="189"/>
      <c r="D8171" s="189"/>
      <c r="E8171" s="189"/>
    </row>
    <row r="8172" spans="1:5" x14ac:dyDescent="0.25">
      <c r="A8172" s="189"/>
      <c r="B8172" s="189"/>
      <c r="C8172" s="189"/>
      <c r="D8172" s="189"/>
      <c r="E8172" s="189"/>
    </row>
    <row r="8173" spans="1:5" x14ac:dyDescent="0.25">
      <c r="A8173" s="189"/>
      <c r="B8173" s="189"/>
      <c r="C8173" s="189"/>
      <c r="D8173" s="189"/>
      <c r="E8173" s="189"/>
    </row>
    <row r="8174" spans="1:5" x14ac:dyDescent="0.25">
      <c r="A8174" s="189"/>
      <c r="B8174" s="189"/>
      <c r="C8174" s="189"/>
      <c r="D8174" s="189"/>
      <c r="E8174" s="189"/>
    </row>
    <row r="8175" spans="1:5" x14ac:dyDescent="0.25">
      <c r="A8175" s="189"/>
      <c r="B8175" s="189"/>
      <c r="C8175" s="189"/>
      <c r="D8175" s="189"/>
      <c r="E8175" s="189"/>
    </row>
    <row r="8176" spans="1:5" x14ac:dyDescent="0.25">
      <c r="A8176" s="189"/>
      <c r="B8176" s="189"/>
      <c r="C8176" s="189"/>
      <c r="D8176" s="189"/>
      <c r="E8176" s="189"/>
    </row>
    <row r="8177" spans="1:5" x14ac:dyDescent="0.25">
      <c r="A8177" s="189"/>
      <c r="B8177" s="189"/>
      <c r="C8177" s="189"/>
      <c r="D8177" s="189"/>
      <c r="E8177" s="189"/>
    </row>
    <row r="8178" spans="1:5" x14ac:dyDescent="0.25">
      <c r="A8178" s="189"/>
      <c r="B8178" s="189"/>
      <c r="C8178" s="189"/>
      <c r="D8178" s="189"/>
      <c r="E8178" s="189"/>
    </row>
    <row r="8179" spans="1:5" x14ac:dyDescent="0.25">
      <c r="A8179" s="189"/>
      <c r="B8179" s="189"/>
      <c r="C8179" s="189"/>
      <c r="D8179" s="189"/>
      <c r="E8179" s="189"/>
    </row>
    <row r="8180" spans="1:5" x14ac:dyDescent="0.25">
      <c r="A8180" s="189"/>
      <c r="B8180" s="189"/>
      <c r="C8180" s="189"/>
      <c r="D8180" s="189"/>
      <c r="E8180" s="189"/>
    </row>
    <row r="8181" spans="1:5" x14ac:dyDescent="0.25">
      <c r="A8181" s="189"/>
      <c r="B8181" s="189"/>
      <c r="C8181" s="189"/>
      <c r="D8181" s="189"/>
      <c r="E8181" s="189"/>
    </row>
    <row r="8182" spans="1:5" x14ac:dyDescent="0.25">
      <c r="A8182" s="189"/>
      <c r="B8182" s="189"/>
      <c r="C8182" s="189"/>
      <c r="D8182" s="189"/>
      <c r="E8182" s="189"/>
    </row>
    <row r="8183" spans="1:5" x14ac:dyDescent="0.25">
      <c r="A8183" s="189"/>
      <c r="B8183" s="189"/>
      <c r="C8183" s="189"/>
      <c r="D8183" s="189"/>
      <c r="E8183" s="189"/>
    </row>
    <row r="8184" spans="1:5" x14ac:dyDescent="0.25">
      <c r="A8184" s="189"/>
      <c r="B8184" s="189"/>
      <c r="C8184" s="189"/>
      <c r="D8184" s="189"/>
      <c r="E8184" s="189"/>
    </row>
    <row r="8185" spans="1:5" x14ac:dyDescent="0.25">
      <c r="A8185" s="189"/>
      <c r="B8185" s="189"/>
      <c r="C8185" s="189"/>
      <c r="D8185" s="189"/>
      <c r="E8185" s="189"/>
    </row>
    <row r="8186" spans="1:5" x14ac:dyDescent="0.25">
      <c r="A8186" s="189"/>
      <c r="B8186" s="189"/>
      <c r="C8186" s="189"/>
      <c r="D8186" s="189"/>
      <c r="E8186" s="189"/>
    </row>
    <row r="8187" spans="1:5" x14ac:dyDescent="0.25">
      <c r="A8187" s="189"/>
      <c r="B8187" s="189"/>
      <c r="C8187" s="189"/>
      <c r="D8187" s="189"/>
      <c r="E8187" s="189"/>
    </row>
    <row r="8188" spans="1:5" x14ac:dyDescent="0.25">
      <c r="A8188" s="189"/>
      <c r="B8188" s="189"/>
      <c r="C8188" s="189"/>
      <c r="D8188" s="189"/>
      <c r="E8188" s="189"/>
    </row>
    <row r="8189" spans="1:5" x14ac:dyDescent="0.25">
      <c r="A8189" s="189"/>
      <c r="B8189" s="189"/>
      <c r="C8189" s="189"/>
      <c r="D8189" s="189"/>
      <c r="E8189" s="189"/>
    </row>
    <row r="8190" spans="1:5" x14ac:dyDescent="0.25">
      <c r="A8190" s="189"/>
      <c r="B8190" s="189"/>
      <c r="C8190" s="189"/>
      <c r="D8190" s="189"/>
      <c r="E8190" s="189"/>
    </row>
    <row r="8191" spans="1:5" x14ac:dyDescent="0.25">
      <c r="A8191" s="189"/>
      <c r="B8191" s="189"/>
      <c r="C8191" s="189"/>
      <c r="D8191" s="189"/>
      <c r="E8191" s="189"/>
    </row>
    <row r="8192" spans="1:5" x14ac:dyDescent="0.25">
      <c r="A8192" s="189"/>
      <c r="B8192" s="189"/>
      <c r="C8192" s="189"/>
      <c r="D8192" s="189"/>
      <c r="E8192" s="189"/>
    </row>
    <row r="8193" spans="1:5" x14ac:dyDescent="0.25">
      <c r="A8193" s="189"/>
      <c r="B8193" s="189"/>
      <c r="C8193" s="189"/>
      <c r="D8193" s="189"/>
      <c r="E8193" s="189"/>
    </row>
    <row r="8194" spans="1:5" x14ac:dyDescent="0.25">
      <c r="A8194" s="189"/>
      <c r="B8194" s="189"/>
      <c r="C8194" s="189"/>
      <c r="D8194" s="189"/>
      <c r="E8194" s="189"/>
    </row>
    <row r="8195" spans="1:5" x14ac:dyDescent="0.25">
      <c r="A8195" s="189"/>
      <c r="B8195" s="189"/>
      <c r="C8195" s="189"/>
      <c r="D8195" s="189"/>
      <c r="E8195" s="189"/>
    </row>
    <row r="8196" spans="1:5" x14ac:dyDescent="0.25">
      <c r="A8196" s="189"/>
      <c r="B8196" s="189"/>
      <c r="C8196" s="189"/>
      <c r="D8196" s="189"/>
      <c r="E8196" s="189"/>
    </row>
    <row r="8197" spans="1:5" x14ac:dyDescent="0.25">
      <c r="A8197" s="189"/>
      <c r="B8197" s="189"/>
      <c r="C8197" s="189"/>
      <c r="D8197" s="189"/>
      <c r="E8197" s="189"/>
    </row>
    <row r="8198" spans="1:5" x14ac:dyDescent="0.25">
      <c r="A8198" s="189"/>
      <c r="B8198" s="189"/>
      <c r="C8198" s="189"/>
      <c r="D8198" s="189"/>
      <c r="E8198" s="189"/>
    </row>
    <row r="8199" spans="1:5" x14ac:dyDescent="0.25">
      <c r="A8199" s="189"/>
      <c r="B8199" s="189"/>
      <c r="C8199" s="189"/>
      <c r="D8199" s="189"/>
      <c r="E8199" s="189"/>
    </row>
    <row r="8200" spans="1:5" x14ac:dyDescent="0.25">
      <c r="A8200" s="189"/>
      <c r="B8200" s="189"/>
      <c r="C8200" s="189"/>
      <c r="D8200" s="189"/>
      <c r="E8200" s="189"/>
    </row>
    <row r="8201" spans="1:5" x14ac:dyDescent="0.25">
      <c r="A8201" s="189"/>
      <c r="B8201" s="189"/>
      <c r="C8201" s="189"/>
      <c r="D8201" s="189"/>
      <c r="E8201" s="189"/>
    </row>
    <row r="8202" spans="1:5" x14ac:dyDescent="0.25">
      <c r="A8202" s="189"/>
      <c r="B8202" s="189"/>
      <c r="C8202" s="189"/>
      <c r="D8202" s="189"/>
      <c r="E8202" s="189"/>
    </row>
    <row r="8203" spans="1:5" x14ac:dyDescent="0.25">
      <c r="A8203" s="189"/>
      <c r="B8203" s="189"/>
      <c r="C8203" s="189"/>
      <c r="D8203" s="189"/>
      <c r="E8203" s="189"/>
    </row>
    <row r="8204" spans="1:5" x14ac:dyDescent="0.25">
      <c r="A8204" s="189"/>
      <c r="B8204" s="189"/>
      <c r="C8204" s="189"/>
      <c r="D8204" s="189"/>
      <c r="E8204" s="189"/>
    </row>
    <row r="8205" spans="1:5" x14ac:dyDescent="0.25">
      <c r="A8205" s="189"/>
      <c r="B8205" s="189"/>
      <c r="C8205" s="189"/>
      <c r="D8205" s="189"/>
      <c r="E8205" s="189"/>
    </row>
    <row r="8206" spans="1:5" x14ac:dyDescent="0.25">
      <c r="A8206" s="189"/>
      <c r="B8206" s="189"/>
      <c r="C8206" s="189"/>
      <c r="D8206" s="189"/>
      <c r="E8206" s="189"/>
    </row>
    <row r="8207" spans="1:5" x14ac:dyDescent="0.25">
      <c r="A8207" s="189"/>
      <c r="B8207" s="189"/>
      <c r="C8207" s="189"/>
      <c r="D8207" s="189"/>
      <c r="E8207" s="189"/>
    </row>
    <row r="8208" spans="1:5" x14ac:dyDescent="0.25">
      <c r="A8208" s="189"/>
      <c r="B8208" s="189"/>
      <c r="C8208" s="189"/>
      <c r="D8208" s="189"/>
      <c r="E8208" s="189"/>
    </row>
    <row r="8209" spans="1:5" x14ac:dyDescent="0.25">
      <c r="A8209" s="189"/>
      <c r="B8209" s="189"/>
      <c r="C8209" s="189"/>
      <c r="D8209" s="189"/>
      <c r="E8209" s="189"/>
    </row>
    <row r="8210" spans="1:5" x14ac:dyDescent="0.25">
      <c r="A8210" s="189"/>
      <c r="B8210" s="189"/>
      <c r="C8210" s="189"/>
      <c r="D8210" s="189"/>
      <c r="E8210" s="189"/>
    </row>
    <row r="8211" spans="1:5" x14ac:dyDescent="0.25">
      <c r="A8211" s="189"/>
      <c r="B8211" s="189"/>
      <c r="C8211" s="189"/>
      <c r="D8211" s="189"/>
      <c r="E8211" s="189"/>
    </row>
    <row r="8212" spans="1:5" x14ac:dyDescent="0.25">
      <c r="A8212" s="189"/>
      <c r="B8212" s="189"/>
      <c r="C8212" s="189"/>
      <c r="D8212" s="189"/>
      <c r="E8212" s="189"/>
    </row>
    <row r="8213" spans="1:5" x14ac:dyDescent="0.25">
      <c r="A8213" s="189"/>
      <c r="B8213" s="189"/>
      <c r="C8213" s="189"/>
      <c r="D8213" s="189"/>
      <c r="E8213" s="189"/>
    </row>
    <row r="8214" spans="1:5" x14ac:dyDescent="0.25">
      <c r="A8214" s="189"/>
      <c r="B8214" s="189"/>
      <c r="C8214" s="189"/>
      <c r="D8214" s="189"/>
      <c r="E8214" s="189"/>
    </row>
    <row r="8215" spans="1:5" x14ac:dyDescent="0.25">
      <c r="A8215" s="189"/>
      <c r="B8215" s="189"/>
      <c r="C8215" s="189"/>
      <c r="D8215" s="189"/>
      <c r="E8215" s="189"/>
    </row>
    <row r="8216" spans="1:5" x14ac:dyDescent="0.25">
      <c r="A8216" s="189"/>
      <c r="B8216" s="189"/>
      <c r="C8216" s="189"/>
      <c r="D8216" s="189"/>
      <c r="E8216" s="189"/>
    </row>
    <row r="8217" spans="1:5" x14ac:dyDescent="0.25">
      <c r="A8217" s="189"/>
      <c r="B8217" s="189"/>
      <c r="C8217" s="189"/>
      <c r="D8217" s="189"/>
      <c r="E8217" s="189"/>
    </row>
    <row r="8218" spans="1:5" x14ac:dyDescent="0.25">
      <c r="A8218" s="189"/>
      <c r="B8218" s="189"/>
      <c r="C8218" s="189"/>
      <c r="D8218" s="189"/>
      <c r="E8218" s="189"/>
    </row>
    <row r="8219" spans="1:5" x14ac:dyDescent="0.25">
      <c r="A8219" s="189"/>
      <c r="B8219" s="189"/>
      <c r="C8219" s="189"/>
      <c r="D8219" s="189"/>
      <c r="E8219" s="189"/>
    </row>
    <row r="8220" spans="1:5" x14ac:dyDescent="0.25">
      <c r="A8220" s="189"/>
      <c r="B8220" s="189"/>
      <c r="C8220" s="189"/>
      <c r="D8220" s="189"/>
      <c r="E8220" s="189"/>
    </row>
    <row r="8221" spans="1:5" x14ac:dyDescent="0.25">
      <c r="A8221" s="189"/>
      <c r="B8221" s="189"/>
      <c r="C8221" s="189"/>
      <c r="D8221" s="189"/>
      <c r="E8221" s="189"/>
    </row>
    <row r="8222" spans="1:5" x14ac:dyDescent="0.25">
      <c r="A8222" s="189"/>
      <c r="B8222" s="189"/>
      <c r="C8222" s="189"/>
      <c r="D8222" s="189"/>
      <c r="E8222" s="189"/>
    </row>
    <row r="8223" spans="1:5" x14ac:dyDescent="0.25">
      <c r="A8223" s="189"/>
      <c r="B8223" s="189"/>
      <c r="C8223" s="189"/>
      <c r="D8223" s="189"/>
      <c r="E8223" s="189"/>
    </row>
    <row r="8224" spans="1:5" x14ac:dyDescent="0.25">
      <c r="A8224" s="189"/>
      <c r="B8224" s="189"/>
      <c r="C8224" s="189"/>
      <c r="D8224" s="189"/>
      <c r="E8224" s="189"/>
    </row>
    <row r="8225" spans="1:5" x14ac:dyDescent="0.25">
      <c r="A8225" s="189"/>
      <c r="B8225" s="189"/>
      <c r="C8225" s="189"/>
      <c r="D8225" s="189"/>
      <c r="E8225" s="189"/>
    </row>
    <row r="8226" spans="1:5" x14ac:dyDescent="0.25">
      <c r="A8226" s="189"/>
      <c r="B8226" s="189"/>
      <c r="C8226" s="189"/>
      <c r="D8226" s="189"/>
      <c r="E8226" s="189"/>
    </row>
    <row r="8227" spans="1:5" x14ac:dyDescent="0.25">
      <c r="A8227" s="189"/>
      <c r="B8227" s="189"/>
      <c r="C8227" s="189"/>
      <c r="D8227" s="189"/>
      <c r="E8227" s="189"/>
    </row>
    <row r="8228" spans="1:5" x14ac:dyDescent="0.25">
      <c r="A8228" s="189"/>
      <c r="B8228" s="189"/>
      <c r="C8228" s="189"/>
      <c r="D8228" s="189"/>
      <c r="E8228" s="189"/>
    </row>
    <row r="8229" spans="1:5" x14ac:dyDescent="0.25">
      <c r="A8229" s="189"/>
      <c r="B8229" s="189"/>
      <c r="C8229" s="189"/>
      <c r="D8229" s="189"/>
      <c r="E8229" s="189"/>
    </row>
    <row r="8230" spans="1:5" x14ac:dyDescent="0.25">
      <c r="A8230" s="189"/>
      <c r="B8230" s="189"/>
      <c r="C8230" s="189"/>
      <c r="D8230" s="189"/>
      <c r="E8230" s="189"/>
    </row>
    <row r="8231" spans="1:5" x14ac:dyDescent="0.25">
      <c r="A8231" s="189"/>
      <c r="B8231" s="189"/>
      <c r="C8231" s="189"/>
      <c r="D8231" s="189"/>
      <c r="E8231" s="189"/>
    </row>
    <row r="8232" spans="1:5" x14ac:dyDescent="0.25">
      <c r="A8232" s="189"/>
      <c r="B8232" s="189"/>
      <c r="C8232" s="189"/>
      <c r="D8232" s="189"/>
      <c r="E8232" s="189"/>
    </row>
    <row r="8233" spans="1:5" x14ac:dyDescent="0.25">
      <c r="A8233" s="189"/>
      <c r="B8233" s="189"/>
      <c r="C8233" s="189"/>
      <c r="D8233" s="189"/>
      <c r="E8233" s="189"/>
    </row>
    <row r="8234" spans="1:5" x14ac:dyDescent="0.25">
      <c r="A8234" s="189"/>
      <c r="B8234" s="189"/>
      <c r="C8234" s="189"/>
      <c r="D8234" s="189"/>
      <c r="E8234" s="189"/>
    </row>
    <row r="8235" spans="1:5" x14ac:dyDescent="0.25">
      <c r="A8235" s="189"/>
      <c r="B8235" s="189"/>
      <c r="C8235" s="189"/>
      <c r="D8235" s="189"/>
      <c r="E8235" s="189"/>
    </row>
    <row r="8236" spans="1:5" x14ac:dyDescent="0.25">
      <c r="A8236" s="189"/>
      <c r="B8236" s="189"/>
      <c r="C8236" s="189"/>
      <c r="D8236" s="189"/>
      <c r="E8236" s="189"/>
    </row>
    <row r="8237" spans="1:5" x14ac:dyDescent="0.25">
      <c r="A8237" s="189"/>
      <c r="B8237" s="189"/>
      <c r="C8237" s="189"/>
      <c r="D8237" s="189"/>
      <c r="E8237" s="189"/>
    </row>
    <row r="8238" spans="1:5" x14ac:dyDescent="0.25">
      <c r="A8238" s="189"/>
      <c r="B8238" s="189"/>
      <c r="C8238" s="189"/>
      <c r="D8238" s="189"/>
      <c r="E8238" s="189"/>
    </row>
    <row r="8239" spans="1:5" x14ac:dyDescent="0.25">
      <c r="A8239" s="189"/>
      <c r="B8239" s="189"/>
      <c r="C8239" s="189"/>
      <c r="D8239" s="189"/>
      <c r="E8239" s="189"/>
    </row>
    <row r="8240" spans="1:5" x14ac:dyDescent="0.25">
      <c r="A8240" s="189"/>
      <c r="B8240" s="189"/>
      <c r="C8240" s="189"/>
      <c r="D8240" s="189"/>
      <c r="E8240" s="189"/>
    </row>
    <row r="8241" spans="1:5" x14ac:dyDescent="0.25">
      <c r="A8241" s="189"/>
      <c r="B8241" s="189"/>
      <c r="C8241" s="189"/>
      <c r="D8241" s="189"/>
      <c r="E8241" s="189"/>
    </row>
    <row r="8242" spans="1:5" x14ac:dyDescent="0.25">
      <c r="A8242" s="189"/>
      <c r="B8242" s="189"/>
      <c r="C8242" s="189"/>
      <c r="D8242" s="189"/>
      <c r="E8242" s="189"/>
    </row>
    <row r="8243" spans="1:5" x14ac:dyDescent="0.25">
      <c r="A8243" s="189"/>
      <c r="B8243" s="189"/>
      <c r="C8243" s="189"/>
      <c r="D8243" s="189"/>
      <c r="E8243" s="189"/>
    </row>
    <row r="8244" spans="1:5" x14ac:dyDescent="0.25">
      <c r="A8244" s="189"/>
      <c r="B8244" s="189"/>
      <c r="C8244" s="189"/>
      <c r="D8244" s="189"/>
      <c r="E8244" s="189"/>
    </row>
    <row r="8245" spans="1:5" x14ac:dyDescent="0.25">
      <c r="A8245" s="189"/>
      <c r="B8245" s="189"/>
      <c r="C8245" s="189"/>
      <c r="D8245" s="189"/>
      <c r="E8245" s="189"/>
    </row>
    <row r="8246" spans="1:5" x14ac:dyDescent="0.25">
      <c r="A8246" s="189"/>
      <c r="B8246" s="189"/>
      <c r="C8246" s="189"/>
      <c r="D8246" s="189"/>
      <c r="E8246" s="189"/>
    </row>
    <row r="8247" spans="1:5" x14ac:dyDescent="0.25">
      <c r="A8247" s="189"/>
      <c r="B8247" s="189"/>
      <c r="C8247" s="189"/>
      <c r="D8247" s="189"/>
      <c r="E8247" s="189"/>
    </row>
    <row r="8248" spans="1:5" x14ac:dyDescent="0.25">
      <c r="A8248" s="189"/>
      <c r="B8248" s="189"/>
      <c r="C8248" s="189"/>
      <c r="D8248" s="189"/>
      <c r="E8248" s="189"/>
    </row>
    <row r="8249" spans="1:5" x14ac:dyDescent="0.25">
      <c r="A8249" s="189"/>
      <c r="B8249" s="189"/>
      <c r="C8249" s="189"/>
      <c r="D8249" s="189"/>
      <c r="E8249" s="189"/>
    </row>
    <row r="8250" spans="1:5" x14ac:dyDescent="0.25">
      <c r="A8250" s="189"/>
      <c r="B8250" s="189"/>
      <c r="C8250" s="189"/>
      <c r="D8250" s="189"/>
      <c r="E8250" s="189"/>
    </row>
    <row r="8251" spans="1:5" x14ac:dyDescent="0.25">
      <c r="A8251" s="189"/>
      <c r="B8251" s="189"/>
      <c r="C8251" s="189"/>
      <c r="D8251" s="189"/>
      <c r="E8251" s="189"/>
    </row>
    <row r="8252" spans="1:5" x14ac:dyDescent="0.25">
      <c r="A8252" s="189"/>
      <c r="B8252" s="189"/>
      <c r="C8252" s="189"/>
      <c r="D8252" s="189"/>
      <c r="E8252" s="189"/>
    </row>
    <row r="8253" spans="1:5" x14ac:dyDescent="0.25">
      <c r="A8253" s="189"/>
      <c r="B8253" s="189"/>
      <c r="C8253" s="189"/>
      <c r="D8253" s="189"/>
      <c r="E8253" s="189"/>
    </row>
    <row r="8254" spans="1:5" x14ac:dyDescent="0.25">
      <c r="A8254" s="189"/>
      <c r="B8254" s="189"/>
      <c r="C8254" s="189"/>
      <c r="D8254" s="189"/>
      <c r="E8254" s="189"/>
    </row>
    <row r="8255" spans="1:5" x14ac:dyDescent="0.25">
      <c r="A8255" s="189"/>
      <c r="B8255" s="189"/>
      <c r="C8255" s="189"/>
      <c r="D8255" s="189"/>
      <c r="E8255" s="189"/>
    </row>
    <row r="8256" spans="1:5" x14ac:dyDescent="0.25">
      <c r="A8256" s="189"/>
      <c r="B8256" s="189"/>
      <c r="C8256" s="189"/>
      <c r="D8256" s="189"/>
      <c r="E8256" s="189"/>
    </row>
    <row r="8257" spans="1:5" x14ac:dyDescent="0.25">
      <c r="A8257" s="189"/>
      <c r="B8257" s="189"/>
      <c r="C8257" s="189"/>
      <c r="D8257" s="189"/>
      <c r="E8257" s="189"/>
    </row>
    <row r="8258" spans="1:5" x14ac:dyDescent="0.25">
      <c r="A8258" s="189"/>
      <c r="B8258" s="189"/>
      <c r="C8258" s="189"/>
      <c r="D8258" s="189"/>
      <c r="E8258" s="189"/>
    </row>
    <row r="8259" spans="1:5" x14ac:dyDescent="0.25">
      <c r="A8259" s="189"/>
      <c r="B8259" s="189"/>
      <c r="C8259" s="189"/>
      <c r="D8259" s="189"/>
      <c r="E8259" s="189"/>
    </row>
    <row r="8260" spans="1:5" x14ac:dyDescent="0.25">
      <c r="A8260" s="189"/>
      <c r="B8260" s="189"/>
      <c r="C8260" s="189"/>
      <c r="D8260" s="189"/>
      <c r="E8260" s="189"/>
    </row>
    <row r="8261" spans="1:5" x14ac:dyDescent="0.25">
      <c r="A8261" s="189"/>
      <c r="B8261" s="189"/>
      <c r="C8261" s="189"/>
      <c r="D8261" s="189"/>
      <c r="E8261" s="189"/>
    </row>
    <row r="8262" spans="1:5" x14ac:dyDescent="0.25">
      <c r="A8262" s="189"/>
      <c r="B8262" s="189"/>
      <c r="C8262" s="189"/>
      <c r="D8262" s="189"/>
      <c r="E8262" s="189"/>
    </row>
    <row r="8263" spans="1:5" x14ac:dyDescent="0.25">
      <c r="A8263" s="189"/>
      <c r="B8263" s="189"/>
      <c r="C8263" s="189"/>
      <c r="D8263" s="189"/>
      <c r="E8263" s="189"/>
    </row>
    <row r="8264" spans="1:5" x14ac:dyDescent="0.25">
      <c r="A8264" s="189"/>
      <c r="B8264" s="189"/>
      <c r="C8264" s="189"/>
      <c r="D8264" s="189"/>
      <c r="E8264" s="189"/>
    </row>
    <row r="8265" spans="1:5" x14ac:dyDescent="0.25">
      <c r="A8265" s="189"/>
      <c r="B8265" s="189"/>
      <c r="C8265" s="189"/>
      <c r="D8265" s="189"/>
      <c r="E8265" s="189"/>
    </row>
    <row r="8266" spans="1:5" x14ac:dyDescent="0.25">
      <c r="A8266" s="189"/>
      <c r="B8266" s="189"/>
      <c r="C8266" s="189"/>
      <c r="D8266" s="189"/>
      <c r="E8266" s="189"/>
    </row>
    <row r="8267" spans="1:5" x14ac:dyDescent="0.25">
      <c r="A8267" s="189"/>
      <c r="B8267" s="189"/>
      <c r="C8267" s="189"/>
      <c r="D8267" s="189"/>
      <c r="E8267" s="189"/>
    </row>
    <row r="8268" spans="1:5" x14ac:dyDescent="0.25">
      <c r="A8268" s="189"/>
      <c r="B8268" s="189"/>
      <c r="C8268" s="189"/>
      <c r="D8268" s="189"/>
      <c r="E8268" s="189"/>
    </row>
    <row r="8269" spans="1:5" x14ac:dyDescent="0.25">
      <c r="A8269" s="189"/>
      <c r="B8269" s="189"/>
      <c r="C8269" s="189"/>
      <c r="D8269" s="189"/>
      <c r="E8269" s="189"/>
    </row>
    <row r="8270" spans="1:5" x14ac:dyDescent="0.25">
      <c r="A8270" s="189"/>
      <c r="B8270" s="189"/>
      <c r="C8270" s="189"/>
      <c r="D8270" s="189"/>
      <c r="E8270" s="189"/>
    </row>
    <row r="8271" spans="1:5" x14ac:dyDescent="0.25">
      <c r="A8271" s="189"/>
      <c r="B8271" s="189"/>
      <c r="C8271" s="189"/>
      <c r="D8271" s="189"/>
      <c r="E8271" s="189"/>
    </row>
    <row r="8272" spans="1:5" x14ac:dyDescent="0.25">
      <c r="A8272" s="189"/>
      <c r="B8272" s="189"/>
      <c r="C8272" s="189"/>
      <c r="D8272" s="189"/>
      <c r="E8272" s="189"/>
    </row>
    <row r="8273" spans="1:5" x14ac:dyDescent="0.25">
      <c r="A8273" s="189"/>
      <c r="B8273" s="189"/>
      <c r="C8273" s="189"/>
      <c r="D8273" s="189"/>
      <c r="E8273" s="189"/>
    </row>
    <row r="8274" spans="1:5" x14ac:dyDescent="0.25">
      <c r="A8274" s="189"/>
      <c r="B8274" s="189"/>
      <c r="C8274" s="189"/>
      <c r="D8274" s="189"/>
      <c r="E8274" s="189"/>
    </row>
    <row r="8275" spans="1:5" x14ac:dyDescent="0.25">
      <c r="A8275" s="189"/>
      <c r="B8275" s="189"/>
      <c r="C8275" s="189"/>
      <c r="D8275" s="189"/>
      <c r="E8275" s="189"/>
    </row>
    <row r="8276" spans="1:5" x14ac:dyDescent="0.25">
      <c r="A8276" s="189"/>
      <c r="B8276" s="189"/>
      <c r="C8276" s="189"/>
      <c r="D8276" s="189"/>
      <c r="E8276" s="189"/>
    </row>
    <row r="8277" spans="1:5" x14ac:dyDescent="0.25">
      <c r="A8277" s="189"/>
      <c r="B8277" s="189"/>
      <c r="C8277" s="189"/>
      <c r="D8277" s="189"/>
      <c r="E8277" s="189"/>
    </row>
    <row r="8278" spans="1:5" x14ac:dyDescent="0.25">
      <c r="A8278" s="189"/>
      <c r="B8278" s="189"/>
      <c r="C8278" s="189"/>
      <c r="D8278" s="189"/>
      <c r="E8278" s="189"/>
    </row>
    <row r="8279" spans="1:5" x14ac:dyDescent="0.25">
      <c r="A8279" s="189"/>
      <c r="B8279" s="189"/>
      <c r="C8279" s="189"/>
      <c r="D8279" s="189"/>
      <c r="E8279" s="189"/>
    </row>
    <row r="8280" spans="1:5" x14ac:dyDescent="0.25">
      <c r="A8280" s="189"/>
      <c r="B8280" s="189"/>
      <c r="C8280" s="189"/>
      <c r="D8280" s="189"/>
      <c r="E8280" s="189"/>
    </row>
    <row r="8281" spans="1:5" x14ac:dyDescent="0.25">
      <c r="A8281" s="189"/>
      <c r="B8281" s="189"/>
      <c r="C8281" s="189"/>
      <c r="D8281" s="189"/>
      <c r="E8281" s="189"/>
    </row>
    <row r="8282" spans="1:5" x14ac:dyDescent="0.25">
      <c r="A8282" s="189"/>
      <c r="B8282" s="189"/>
      <c r="C8282" s="189"/>
      <c r="D8282" s="189"/>
      <c r="E8282" s="189"/>
    </row>
    <row r="8283" spans="1:5" x14ac:dyDescent="0.25">
      <c r="A8283" s="189"/>
      <c r="B8283" s="189"/>
      <c r="C8283" s="189"/>
      <c r="D8283" s="189"/>
      <c r="E8283" s="189"/>
    </row>
    <row r="8284" spans="1:5" x14ac:dyDescent="0.25">
      <c r="A8284" s="189"/>
      <c r="B8284" s="189"/>
      <c r="C8284" s="189"/>
      <c r="D8284" s="189"/>
      <c r="E8284" s="189"/>
    </row>
    <row r="8285" spans="1:5" x14ac:dyDescent="0.25">
      <c r="A8285" s="189"/>
      <c r="B8285" s="189"/>
      <c r="C8285" s="189"/>
      <c r="D8285" s="189"/>
      <c r="E8285" s="189"/>
    </row>
    <row r="8286" spans="1:5" x14ac:dyDescent="0.25">
      <c r="A8286" s="189"/>
      <c r="B8286" s="189"/>
      <c r="C8286" s="189"/>
      <c r="D8286" s="189"/>
      <c r="E8286" s="189"/>
    </row>
    <row r="8287" spans="1:5" x14ac:dyDescent="0.25">
      <c r="A8287" s="189"/>
      <c r="B8287" s="189"/>
      <c r="C8287" s="189"/>
      <c r="D8287" s="189"/>
      <c r="E8287" s="189"/>
    </row>
    <row r="8288" spans="1:5" x14ac:dyDescent="0.25">
      <c r="A8288" s="189"/>
      <c r="B8288" s="189"/>
      <c r="C8288" s="189"/>
      <c r="D8288" s="189"/>
      <c r="E8288" s="189"/>
    </row>
    <row r="8289" spans="1:5" x14ac:dyDescent="0.25">
      <c r="A8289" s="189"/>
      <c r="B8289" s="189"/>
      <c r="C8289" s="189"/>
      <c r="D8289" s="189"/>
      <c r="E8289" s="189"/>
    </row>
    <row r="8290" spans="1:5" x14ac:dyDescent="0.25">
      <c r="A8290" s="189"/>
      <c r="B8290" s="189"/>
      <c r="C8290" s="189"/>
      <c r="D8290" s="189"/>
      <c r="E8290" s="189"/>
    </row>
    <row r="8291" spans="1:5" x14ac:dyDescent="0.25">
      <c r="A8291" s="189"/>
      <c r="B8291" s="189"/>
      <c r="C8291" s="189"/>
      <c r="D8291" s="189"/>
      <c r="E8291" s="189"/>
    </row>
    <row r="8292" spans="1:5" x14ac:dyDescent="0.25">
      <c r="A8292" s="189"/>
      <c r="B8292" s="189"/>
      <c r="C8292" s="189"/>
      <c r="D8292" s="189"/>
      <c r="E8292" s="189"/>
    </row>
    <row r="8293" spans="1:5" x14ac:dyDescent="0.25">
      <c r="A8293" s="189"/>
      <c r="B8293" s="189"/>
      <c r="C8293" s="189"/>
      <c r="D8293" s="189"/>
      <c r="E8293" s="189"/>
    </row>
    <row r="8294" spans="1:5" x14ac:dyDescent="0.25">
      <c r="A8294" s="189"/>
      <c r="B8294" s="189"/>
      <c r="C8294" s="189"/>
      <c r="D8294" s="189"/>
      <c r="E8294" s="189"/>
    </row>
    <row r="8295" spans="1:5" x14ac:dyDescent="0.25">
      <c r="A8295" s="189"/>
      <c r="B8295" s="189"/>
      <c r="C8295" s="189"/>
      <c r="D8295" s="189"/>
      <c r="E8295" s="189"/>
    </row>
    <row r="8296" spans="1:5" x14ac:dyDescent="0.25">
      <c r="A8296" s="189"/>
      <c r="B8296" s="189"/>
      <c r="C8296" s="189"/>
      <c r="D8296" s="189"/>
      <c r="E8296" s="189"/>
    </row>
    <row r="8297" spans="1:5" x14ac:dyDescent="0.25">
      <c r="A8297" s="189"/>
      <c r="B8297" s="189"/>
      <c r="C8297" s="189"/>
      <c r="D8297" s="189"/>
      <c r="E8297" s="189"/>
    </row>
    <row r="8298" spans="1:5" x14ac:dyDescent="0.25">
      <c r="A8298" s="189"/>
      <c r="B8298" s="189"/>
      <c r="C8298" s="189"/>
      <c r="D8298" s="189"/>
      <c r="E8298" s="189"/>
    </row>
    <row r="8299" spans="1:5" x14ac:dyDescent="0.25">
      <c r="A8299" s="189"/>
      <c r="B8299" s="189"/>
      <c r="C8299" s="189"/>
      <c r="D8299" s="189"/>
      <c r="E8299" s="189"/>
    </row>
    <row r="8300" spans="1:5" x14ac:dyDescent="0.25">
      <c r="A8300" s="189"/>
      <c r="B8300" s="189"/>
      <c r="C8300" s="189"/>
      <c r="D8300" s="189"/>
      <c r="E8300" s="189"/>
    </row>
    <row r="8301" spans="1:5" x14ac:dyDescent="0.25">
      <c r="A8301" s="189"/>
      <c r="B8301" s="189"/>
      <c r="C8301" s="189"/>
      <c r="D8301" s="189"/>
      <c r="E8301" s="189"/>
    </row>
    <row r="8302" spans="1:5" x14ac:dyDescent="0.25">
      <c r="A8302" s="189"/>
      <c r="B8302" s="189"/>
      <c r="C8302" s="189"/>
      <c r="D8302" s="189"/>
      <c r="E8302" s="189"/>
    </row>
    <row r="8303" spans="1:5" x14ac:dyDescent="0.25">
      <c r="A8303" s="189"/>
      <c r="B8303" s="189"/>
      <c r="C8303" s="189"/>
      <c r="D8303" s="189"/>
      <c r="E8303" s="189"/>
    </row>
    <row r="8304" spans="1:5" x14ac:dyDescent="0.25">
      <c r="A8304" s="189"/>
      <c r="B8304" s="189"/>
      <c r="C8304" s="189"/>
      <c r="D8304" s="189"/>
      <c r="E8304" s="189"/>
    </row>
    <row r="8305" spans="1:5" x14ac:dyDescent="0.25">
      <c r="A8305" s="189"/>
      <c r="B8305" s="189"/>
      <c r="C8305" s="189"/>
      <c r="D8305" s="189"/>
      <c r="E8305" s="189"/>
    </row>
    <row r="8306" spans="1:5" x14ac:dyDescent="0.25">
      <c r="A8306" s="189"/>
      <c r="B8306" s="189"/>
      <c r="C8306" s="189"/>
      <c r="D8306" s="189"/>
      <c r="E8306" s="189"/>
    </row>
    <row r="8307" spans="1:5" x14ac:dyDescent="0.25">
      <c r="A8307" s="189"/>
      <c r="B8307" s="189"/>
      <c r="C8307" s="189"/>
      <c r="D8307" s="189"/>
      <c r="E8307" s="189"/>
    </row>
    <row r="8308" spans="1:5" x14ac:dyDescent="0.25">
      <c r="A8308" s="189"/>
      <c r="B8308" s="189"/>
      <c r="C8308" s="189"/>
      <c r="D8308" s="189"/>
      <c r="E8308" s="189"/>
    </row>
    <row r="8309" spans="1:5" x14ac:dyDescent="0.25">
      <c r="A8309" s="189"/>
      <c r="B8309" s="189"/>
      <c r="C8309" s="189"/>
      <c r="D8309" s="189"/>
      <c r="E8309" s="189"/>
    </row>
    <row r="8310" spans="1:5" x14ac:dyDescent="0.25">
      <c r="A8310" s="189"/>
      <c r="B8310" s="189"/>
      <c r="C8310" s="189"/>
      <c r="D8310" s="189"/>
      <c r="E8310" s="189"/>
    </row>
    <row r="8311" spans="1:5" x14ac:dyDescent="0.25">
      <c r="A8311" s="189"/>
      <c r="B8311" s="189"/>
      <c r="C8311" s="189"/>
      <c r="D8311" s="189"/>
      <c r="E8311" s="189"/>
    </row>
    <row r="8312" spans="1:5" x14ac:dyDescent="0.25">
      <c r="A8312" s="189"/>
      <c r="B8312" s="189"/>
      <c r="C8312" s="189"/>
      <c r="D8312" s="189"/>
      <c r="E8312" s="189"/>
    </row>
    <row r="8313" spans="1:5" x14ac:dyDescent="0.25">
      <c r="A8313" s="189"/>
      <c r="B8313" s="189"/>
      <c r="C8313" s="189"/>
      <c r="D8313" s="189"/>
      <c r="E8313" s="189"/>
    </row>
    <row r="8314" spans="1:5" x14ac:dyDescent="0.25">
      <c r="A8314" s="189"/>
      <c r="B8314" s="189"/>
      <c r="C8314" s="189"/>
      <c r="D8314" s="189"/>
      <c r="E8314" s="189"/>
    </row>
    <row r="8315" spans="1:5" x14ac:dyDescent="0.25">
      <c r="A8315" s="189"/>
      <c r="B8315" s="189"/>
      <c r="C8315" s="189"/>
      <c r="D8315" s="189"/>
      <c r="E8315" s="189"/>
    </row>
    <row r="8316" spans="1:5" x14ac:dyDescent="0.25">
      <c r="A8316" s="189"/>
      <c r="B8316" s="189"/>
      <c r="C8316" s="189"/>
      <c r="D8316" s="189"/>
      <c r="E8316" s="189"/>
    </row>
    <row r="8317" spans="1:5" x14ac:dyDescent="0.25">
      <c r="A8317" s="189"/>
      <c r="B8317" s="189"/>
      <c r="C8317" s="189"/>
      <c r="D8317" s="189"/>
      <c r="E8317" s="189"/>
    </row>
    <row r="8318" spans="1:5" x14ac:dyDescent="0.25">
      <c r="A8318" s="189"/>
      <c r="B8318" s="189"/>
      <c r="C8318" s="189"/>
      <c r="D8318" s="189"/>
      <c r="E8318" s="189"/>
    </row>
    <row r="8319" spans="1:5" x14ac:dyDescent="0.25">
      <c r="A8319" s="189"/>
      <c r="B8319" s="189"/>
      <c r="C8319" s="189"/>
      <c r="D8319" s="189"/>
      <c r="E8319" s="189"/>
    </row>
    <row r="8320" spans="1:5" x14ac:dyDescent="0.25">
      <c r="A8320" s="189"/>
      <c r="B8320" s="189"/>
      <c r="C8320" s="189"/>
      <c r="D8320" s="189"/>
      <c r="E8320" s="189"/>
    </row>
    <row r="8321" spans="1:5" x14ac:dyDescent="0.25">
      <c r="A8321" s="189"/>
      <c r="B8321" s="189"/>
      <c r="C8321" s="189"/>
      <c r="D8321" s="189"/>
      <c r="E8321" s="189"/>
    </row>
    <row r="8322" spans="1:5" x14ac:dyDescent="0.25">
      <c r="A8322" s="189"/>
      <c r="B8322" s="189"/>
      <c r="C8322" s="189"/>
      <c r="D8322" s="189"/>
      <c r="E8322" s="189"/>
    </row>
    <row r="8323" spans="1:5" x14ac:dyDescent="0.25">
      <c r="A8323" s="189"/>
      <c r="B8323" s="189"/>
      <c r="C8323" s="189"/>
      <c r="D8323" s="189"/>
      <c r="E8323" s="189"/>
    </row>
    <row r="8324" spans="1:5" x14ac:dyDescent="0.25">
      <c r="A8324" s="189"/>
      <c r="B8324" s="189"/>
      <c r="C8324" s="189"/>
      <c r="D8324" s="189"/>
      <c r="E8324" s="189"/>
    </row>
    <row r="8325" spans="1:5" x14ac:dyDescent="0.25">
      <c r="A8325" s="189"/>
      <c r="B8325" s="189"/>
      <c r="C8325" s="189"/>
      <c r="D8325" s="189"/>
      <c r="E8325" s="189"/>
    </row>
    <row r="8326" spans="1:5" x14ac:dyDescent="0.25">
      <c r="A8326" s="189"/>
      <c r="B8326" s="189"/>
      <c r="C8326" s="189"/>
      <c r="D8326" s="189"/>
      <c r="E8326" s="189"/>
    </row>
    <row r="8327" spans="1:5" x14ac:dyDescent="0.25">
      <c r="A8327" s="189"/>
      <c r="B8327" s="189"/>
      <c r="C8327" s="189"/>
      <c r="D8327" s="189"/>
      <c r="E8327" s="189"/>
    </row>
    <row r="8328" spans="1:5" x14ac:dyDescent="0.25">
      <c r="A8328" s="189"/>
      <c r="B8328" s="189"/>
      <c r="C8328" s="189"/>
      <c r="D8328" s="189"/>
      <c r="E8328" s="189"/>
    </row>
    <row r="8329" spans="1:5" x14ac:dyDescent="0.25">
      <c r="A8329" s="189"/>
      <c r="B8329" s="189"/>
      <c r="C8329" s="189"/>
      <c r="D8329" s="189"/>
      <c r="E8329" s="189"/>
    </row>
    <row r="8330" spans="1:5" x14ac:dyDescent="0.25">
      <c r="A8330" s="189"/>
      <c r="B8330" s="189"/>
      <c r="C8330" s="189"/>
      <c r="D8330" s="189"/>
      <c r="E8330" s="189"/>
    </row>
    <row r="8331" spans="1:5" x14ac:dyDescent="0.25">
      <c r="A8331" s="189"/>
      <c r="B8331" s="189"/>
      <c r="C8331" s="189"/>
      <c r="D8331" s="189"/>
      <c r="E8331" s="189"/>
    </row>
    <row r="8332" spans="1:5" x14ac:dyDescent="0.25">
      <c r="A8332" s="189"/>
      <c r="B8332" s="189"/>
      <c r="C8332" s="189"/>
      <c r="D8332" s="189"/>
      <c r="E8332" s="189"/>
    </row>
    <row r="8333" spans="1:5" x14ac:dyDescent="0.25">
      <c r="A8333" s="189"/>
      <c r="B8333" s="189"/>
      <c r="C8333" s="189"/>
      <c r="D8333" s="189"/>
      <c r="E8333" s="189"/>
    </row>
    <row r="8334" spans="1:5" x14ac:dyDescent="0.25">
      <c r="A8334" s="189"/>
      <c r="B8334" s="189"/>
      <c r="C8334" s="189"/>
      <c r="D8334" s="189"/>
      <c r="E8334" s="189"/>
    </row>
    <row r="8335" spans="1:5" x14ac:dyDescent="0.25">
      <c r="A8335" s="189"/>
      <c r="B8335" s="189"/>
      <c r="C8335" s="189"/>
      <c r="D8335" s="189"/>
      <c r="E8335" s="189"/>
    </row>
    <row r="8336" spans="1:5" x14ac:dyDescent="0.25">
      <c r="A8336" s="189"/>
      <c r="B8336" s="189"/>
      <c r="C8336" s="189"/>
      <c r="D8336" s="189"/>
      <c r="E8336" s="189"/>
    </row>
    <row r="8337" spans="1:5" x14ac:dyDescent="0.25">
      <c r="A8337" s="189"/>
      <c r="B8337" s="189"/>
      <c r="C8337" s="189"/>
      <c r="D8337" s="189"/>
      <c r="E8337" s="189"/>
    </row>
    <row r="8338" spans="1:5" x14ac:dyDescent="0.25">
      <c r="A8338" s="189"/>
      <c r="B8338" s="189"/>
      <c r="C8338" s="189"/>
      <c r="D8338" s="189"/>
      <c r="E8338" s="189"/>
    </row>
    <row r="8339" spans="1:5" x14ac:dyDescent="0.25">
      <c r="A8339" s="189"/>
      <c r="B8339" s="189"/>
      <c r="C8339" s="189"/>
      <c r="D8339" s="189"/>
      <c r="E8339" s="189"/>
    </row>
    <row r="8340" spans="1:5" x14ac:dyDescent="0.25">
      <c r="A8340" s="189"/>
      <c r="B8340" s="189"/>
      <c r="C8340" s="189"/>
      <c r="D8340" s="189"/>
      <c r="E8340" s="189"/>
    </row>
    <row r="8341" spans="1:5" x14ac:dyDescent="0.25">
      <c r="A8341" s="189"/>
      <c r="B8341" s="189"/>
      <c r="C8341" s="189"/>
      <c r="D8341" s="189"/>
      <c r="E8341" s="189"/>
    </row>
    <row r="8342" spans="1:5" x14ac:dyDescent="0.25">
      <c r="A8342" s="189"/>
      <c r="B8342" s="189"/>
      <c r="C8342" s="189"/>
      <c r="D8342" s="189"/>
      <c r="E8342" s="189"/>
    </row>
    <row r="8343" spans="1:5" x14ac:dyDescent="0.25">
      <c r="A8343" s="189"/>
      <c r="B8343" s="189"/>
      <c r="C8343" s="189"/>
      <c r="D8343" s="189"/>
      <c r="E8343" s="189"/>
    </row>
    <row r="8344" spans="1:5" x14ac:dyDescent="0.25">
      <c r="A8344" s="189"/>
      <c r="B8344" s="189"/>
      <c r="C8344" s="189"/>
      <c r="D8344" s="189"/>
      <c r="E8344" s="189"/>
    </row>
    <row r="8345" spans="1:5" x14ac:dyDescent="0.25">
      <c r="A8345" s="189"/>
      <c r="B8345" s="189"/>
      <c r="C8345" s="189"/>
      <c r="D8345" s="189"/>
      <c r="E8345" s="189"/>
    </row>
    <row r="8346" spans="1:5" x14ac:dyDescent="0.25">
      <c r="A8346" s="189"/>
      <c r="B8346" s="189"/>
      <c r="C8346" s="189"/>
      <c r="D8346" s="189"/>
      <c r="E8346" s="189"/>
    </row>
    <row r="8347" spans="1:5" x14ac:dyDescent="0.25">
      <c r="A8347" s="189"/>
      <c r="B8347" s="189"/>
      <c r="C8347" s="189"/>
      <c r="D8347" s="189"/>
      <c r="E8347" s="189"/>
    </row>
    <row r="8348" spans="1:5" x14ac:dyDescent="0.25">
      <c r="A8348" s="189"/>
      <c r="B8348" s="189"/>
      <c r="C8348" s="189"/>
      <c r="D8348" s="189"/>
      <c r="E8348" s="189"/>
    </row>
    <row r="8349" spans="1:5" x14ac:dyDescent="0.25">
      <c r="A8349" s="189"/>
      <c r="B8349" s="189"/>
      <c r="C8349" s="189"/>
      <c r="D8349" s="189"/>
      <c r="E8349" s="189"/>
    </row>
    <row r="8350" spans="1:5" x14ac:dyDescent="0.25">
      <c r="A8350" s="189"/>
      <c r="B8350" s="189"/>
      <c r="C8350" s="189"/>
      <c r="D8350" s="189"/>
      <c r="E8350" s="189"/>
    </row>
    <row r="8351" spans="1:5" x14ac:dyDescent="0.25">
      <c r="A8351" s="189"/>
      <c r="B8351" s="189"/>
      <c r="C8351" s="189"/>
      <c r="D8351" s="189"/>
      <c r="E8351" s="189"/>
    </row>
    <row r="8352" spans="1:5" x14ac:dyDescent="0.25">
      <c r="A8352" s="189"/>
      <c r="B8352" s="189"/>
      <c r="C8352" s="189"/>
      <c r="D8352" s="189"/>
      <c r="E8352" s="189"/>
    </row>
    <row r="8353" spans="1:5" x14ac:dyDescent="0.25">
      <c r="A8353" s="189"/>
      <c r="B8353" s="189"/>
      <c r="C8353" s="189"/>
      <c r="D8353" s="189"/>
      <c r="E8353" s="189"/>
    </row>
    <row r="8354" spans="1:5" x14ac:dyDescent="0.25">
      <c r="A8354" s="189"/>
      <c r="B8354" s="189"/>
      <c r="C8354" s="189"/>
      <c r="D8354" s="189"/>
      <c r="E8354" s="189"/>
    </row>
    <row r="8355" spans="1:5" x14ac:dyDescent="0.25">
      <c r="A8355" s="189"/>
      <c r="B8355" s="189"/>
      <c r="C8355" s="189"/>
      <c r="D8355" s="189"/>
      <c r="E8355" s="189"/>
    </row>
    <row r="8356" spans="1:5" x14ac:dyDescent="0.25">
      <c r="A8356" s="189"/>
      <c r="B8356" s="189"/>
      <c r="C8356" s="189"/>
      <c r="D8356" s="189"/>
      <c r="E8356" s="189"/>
    </row>
    <row r="8357" spans="1:5" x14ac:dyDescent="0.25">
      <c r="A8357" s="189"/>
      <c r="B8357" s="189"/>
      <c r="C8357" s="189"/>
      <c r="D8357" s="189"/>
      <c r="E8357" s="189"/>
    </row>
    <row r="8358" spans="1:5" x14ac:dyDescent="0.25">
      <c r="A8358" s="189"/>
      <c r="B8358" s="189"/>
      <c r="C8358" s="189"/>
      <c r="D8358" s="189"/>
      <c r="E8358" s="189"/>
    </row>
    <row r="8359" spans="1:5" x14ac:dyDescent="0.25">
      <c r="A8359" s="189"/>
      <c r="B8359" s="189"/>
      <c r="C8359" s="189"/>
      <c r="D8359" s="189"/>
      <c r="E8359" s="189"/>
    </row>
    <row r="8360" spans="1:5" x14ac:dyDescent="0.25">
      <c r="A8360" s="189"/>
      <c r="B8360" s="189"/>
      <c r="C8360" s="189"/>
      <c r="D8360" s="189"/>
      <c r="E8360" s="189"/>
    </row>
    <row r="8361" spans="1:5" x14ac:dyDescent="0.25">
      <c r="A8361" s="189"/>
      <c r="B8361" s="189"/>
      <c r="C8361" s="189"/>
      <c r="D8361" s="189"/>
      <c r="E8361" s="189"/>
    </row>
    <row r="8362" spans="1:5" x14ac:dyDescent="0.25">
      <c r="A8362" s="189"/>
      <c r="B8362" s="189"/>
      <c r="C8362" s="189"/>
      <c r="D8362" s="189"/>
      <c r="E8362" s="189"/>
    </row>
    <row r="8363" spans="1:5" x14ac:dyDescent="0.25">
      <c r="A8363" s="189"/>
      <c r="B8363" s="189"/>
      <c r="C8363" s="189"/>
      <c r="D8363" s="189"/>
      <c r="E8363" s="189"/>
    </row>
    <row r="8364" spans="1:5" x14ac:dyDescent="0.25">
      <c r="A8364" s="189"/>
      <c r="B8364" s="189"/>
      <c r="C8364" s="189"/>
      <c r="D8364" s="189"/>
      <c r="E8364" s="189"/>
    </row>
    <row r="8365" spans="1:5" x14ac:dyDescent="0.25">
      <c r="A8365" s="189"/>
      <c r="B8365" s="189"/>
      <c r="C8365" s="189"/>
      <c r="D8365" s="189"/>
      <c r="E8365" s="189"/>
    </row>
    <row r="8366" spans="1:5" x14ac:dyDescent="0.25">
      <c r="A8366" s="189"/>
      <c r="B8366" s="189"/>
      <c r="C8366" s="189"/>
      <c r="D8366" s="189"/>
      <c r="E8366" s="189"/>
    </row>
    <row r="8367" spans="1:5" x14ac:dyDescent="0.25">
      <c r="A8367" s="189"/>
      <c r="B8367" s="189"/>
      <c r="C8367" s="189"/>
      <c r="D8367" s="189"/>
      <c r="E8367" s="189"/>
    </row>
    <row r="8368" spans="1:5" x14ac:dyDescent="0.25">
      <c r="A8368" s="189"/>
      <c r="B8368" s="189"/>
      <c r="C8368" s="189"/>
      <c r="D8368" s="189"/>
      <c r="E8368" s="189"/>
    </row>
    <row r="8369" spans="1:5" x14ac:dyDescent="0.25">
      <c r="A8369" s="189"/>
      <c r="B8369" s="189"/>
      <c r="C8369" s="189"/>
      <c r="D8369" s="189"/>
      <c r="E8369" s="189"/>
    </row>
    <row r="8370" spans="1:5" x14ac:dyDescent="0.25">
      <c r="A8370" s="189"/>
      <c r="B8370" s="189"/>
      <c r="C8370" s="189"/>
      <c r="D8370" s="189"/>
      <c r="E8370" s="189"/>
    </row>
    <row r="8371" spans="1:5" x14ac:dyDescent="0.25">
      <c r="A8371" s="189"/>
      <c r="B8371" s="189"/>
      <c r="C8371" s="189"/>
      <c r="D8371" s="189"/>
      <c r="E8371" s="189"/>
    </row>
    <row r="8372" spans="1:5" x14ac:dyDescent="0.25">
      <c r="A8372" s="189"/>
      <c r="B8372" s="189"/>
      <c r="C8372" s="189"/>
      <c r="D8372" s="189"/>
      <c r="E8372" s="189"/>
    </row>
    <row r="8373" spans="1:5" x14ac:dyDescent="0.25">
      <c r="A8373" s="189"/>
      <c r="B8373" s="189"/>
      <c r="C8373" s="189"/>
      <c r="D8373" s="189"/>
      <c r="E8373" s="189"/>
    </row>
    <row r="8374" spans="1:5" x14ac:dyDescent="0.25">
      <c r="A8374" s="189"/>
      <c r="B8374" s="189"/>
      <c r="C8374" s="189"/>
      <c r="D8374" s="189"/>
      <c r="E8374" s="189"/>
    </row>
    <row r="8375" spans="1:5" x14ac:dyDescent="0.25">
      <c r="A8375" s="189"/>
      <c r="B8375" s="189"/>
      <c r="C8375" s="189"/>
      <c r="D8375" s="189"/>
      <c r="E8375" s="189"/>
    </row>
    <row r="8376" spans="1:5" x14ac:dyDescent="0.25">
      <c r="A8376" s="189"/>
      <c r="B8376" s="189"/>
      <c r="C8376" s="189"/>
      <c r="D8376" s="189"/>
      <c r="E8376" s="189"/>
    </row>
    <row r="8377" spans="1:5" x14ac:dyDescent="0.25">
      <c r="A8377" s="189"/>
      <c r="B8377" s="189"/>
      <c r="C8377" s="189"/>
      <c r="D8377" s="189"/>
      <c r="E8377" s="189"/>
    </row>
    <row r="8378" spans="1:5" x14ac:dyDescent="0.25">
      <c r="A8378" s="189"/>
      <c r="B8378" s="189"/>
      <c r="C8378" s="189"/>
      <c r="D8378" s="189"/>
      <c r="E8378" s="189"/>
    </row>
    <row r="8379" spans="1:5" x14ac:dyDescent="0.25">
      <c r="A8379" s="189"/>
      <c r="B8379" s="189"/>
      <c r="C8379" s="189"/>
      <c r="D8379" s="189"/>
      <c r="E8379" s="189"/>
    </row>
    <row r="8380" spans="1:5" x14ac:dyDescent="0.25">
      <c r="A8380" s="189"/>
      <c r="B8380" s="189"/>
      <c r="C8380" s="189"/>
      <c r="D8380" s="189"/>
      <c r="E8380" s="189"/>
    </row>
    <row r="8381" spans="1:5" x14ac:dyDescent="0.25">
      <c r="A8381" s="189"/>
      <c r="B8381" s="189"/>
      <c r="C8381" s="189"/>
      <c r="D8381" s="189"/>
      <c r="E8381" s="189"/>
    </row>
    <row r="8382" spans="1:5" x14ac:dyDescent="0.25">
      <c r="A8382" s="189"/>
      <c r="B8382" s="189"/>
      <c r="C8382" s="189"/>
      <c r="D8382" s="189"/>
      <c r="E8382" s="189"/>
    </row>
    <row r="8383" spans="1:5" x14ac:dyDescent="0.25">
      <c r="A8383" s="189"/>
      <c r="B8383" s="189"/>
      <c r="C8383" s="189"/>
      <c r="D8383" s="189"/>
      <c r="E8383" s="189"/>
    </row>
    <row r="8384" spans="1:5" x14ac:dyDescent="0.25">
      <c r="A8384" s="189"/>
      <c r="B8384" s="189"/>
      <c r="C8384" s="189"/>
      <c r="D8384" s="189"/>
      <c r="E8384" s="189"/>
    </row>
    <row r="8385" spans="1:5" x14ac:dyDescent="0.25">
      <c r="A8385" s="189"/>
      <c r="B8385" s="189"/>
      <c r="C8385" s="189"/>
      <c r="D8385" s="189"/>
      <c r="E8385" s="189"/>
    </row>
    <row r="8386" spans="1:5" x14ac:dyDescent="0.25">
      <c r="A8386" s="189"/>
      <c r="B8386" s="189"/>
      <c r="C8386" s="189"/>
      <c r="D8386" s="189"/>
      <c r="E8386" s="189"/>
    </row>
    <row r="8387" spans="1:5" x14ac:dyDescent="0.25">
      <c r="A8387" s="189"/>
      <c r="B8387" s="189"/>
      <c r="C8387" s="189"/>
      <c r="D8387" s="189"/>
      <c r="E8387" s="189"/>
    </row>
    <row r="8388" spans="1:5" x14ac:dyDescent="0.25">
      <c r="A8388" s="189"/>
      <c r="B8388" s="189"/>
      <c r="C8388" s="189"/>
      <c r="D8388" s="189"/>
      <c r="E8388" s="189"/>
    </row>
    <row r="8389" spans="1:5" x14ac:dyDescent="0.25">
      <c r="A8389" s="189"/>
      <c r="B8389" s="189"/>
      <c r="C8389" s="189"/>
      <c r="D8389" s="189"/>
      <c r="E8389" s="189"/>
    </row>
    <row r="8390" spans="1:5" x14ac:dyDescent="0.25">
      <c r="A8390" s="189"/>
      <c r="B8390" s="189"/>
      <c r="C8390" s="189"/>
      <c r="D8390" s="189"/>
      <c r="E8390" s="189"/>
    </row>
    <row r="8391" spans="1:5" x14ac:dyDescent="0.25">
      <c r="A8391" s="189"/>
      <c r="B8391" s="189"/>
      <c r="C8391" s="189"/>
      <c r="D8391" s="189"/>
      <c r="E8391" s="189"/>
    </row>
    <row r="8392" spans="1:5" x14ac:dyDescent="0.25">
      <c r="A8392" s="189"/>
      <c r="B8392" s="189"/>
      <c r="C8392" s="189"/>
      <c r="D8392" s="189"/>
      <c r="E8392" s="189"/>
    </row>
    <row r="8393" spans="1:5" x14ac:dyDescent="0.25">
      <c r="A8393" s="189"/>
      <c r="B8393" s="189"/>
      <c r="C8393" s="189"/>
      <c r="D8393" s="189"/>
      <c r="E8393" s="189"/>
    </row>
    <row r="8394" spans="1:5" x14ac:dyDescent="0.25">
      <c r="A8394" s="189"/>
      <c r="B8394" s="189"/>
      <c r="C8394" s="189"/>
      <c r="D8394" s="189"/>
      <c r="E8394" s="189"/>
    </row>
    <row r="8395" spans="1:5" x14ac:dyDescent="0.25">
      <c r="A8395" s="189"/>
      <c r="B8395" s="189"/>
      <c r="C8395" s="189"/>
      <c r="D8395" s="189"/>
      <c r="E8395" s="189"/>
    </row>
    <row r="8396" spans="1:5" x14ac:dyDescent="0.25">
      <c r="A8396" s="189"/>
      <c r="B8396" s="189"/>
      <c r="C8396" s="189"/>
      <c r="D8396" s="189"/>
      <c r="E8396" s="189"/>
    </row>
    <row r="8397" spans="1:5" x14ac:dyDescent="0.25">
      <c r="A8397" s="189"/>
      <c r="B8397" s="189"/>
      <c r="C8397" s="189"/>
      <c r="D8397" s="189"/>
      <c r="E8397" s="189"/>
    </row>
    <row r="8398" spans="1:5" x14ac:dyDescent="0.25">
      <c r="A8398" s="189"/>
      <c r="B8398" s="189"/>
      <c r="C8398" s="189"/>
      <c r="D8398" s="189"/>
      <c r="E8398" s="189"/>
    </row>
    <row r="8399" spans="1:5" x14ac:dyDescent="0.25">
      <c r="A8399" s="189"/>
      <c r="B8399" s="189"/>
      <c r="C8399" s="189"/>
      <c r="D8399" s="189"/>
      <c r="E8399" s="189"/>
    </row>
    <row r="8400" spans="1:5" x14ac:dyDescent="0.25">
      <c r="A8400" s="189"/>
      <c r="B8400" s="189"/>
      <c r="C8400" s="189"/>
      <c r="D8400" s="189"/>
      <c r="E8400" s="189"/>
    </row>
    <row r="8401" spans="1:5" x14ac:dyDescent="0.25">
      <c r="A8401" s="189"/>
      <c r="B8401" s="189"/>
      <c r="C8401" s="189"/>
      <c r="D8401" s="189"/>
      <c r="E8401" s="189"/>
    </row>
    <row r="8402" spans="1:5" x14ac:dyDescent="0.25">
      <c r="A8402" s="189"/>
      <c r="B8402" s="189"/>
      <c r="C8402" s="189"/>
      <c r="D8402" s="189"/>
      <c r="E8402" s="189"/>
    </row>
    <row r="8403" spans="1:5" x14ac:dyDescent="0.25">
      <c r="A8403" s="189"/>
      <c r="B8403" s="189"/>
      <c r="C8403" s="189"/>
      <c r="D8403" s="189"/>
      <c r="E8403" s="189"/>
    </row>
    <row r="8404" spans="1:5" x14ac:dyDescent="0.25">
      <c r="A8404" s="189"/>
      <c r="B8404" s="189"/>
      <c r="C8404" s="189"/>
      <c r="D8404" s="189"/>
      <c r="E8404" s="189"/>
    </row>
    <row r="8405" spans="1:5" x14ac:dyDescent="0.25">
      <c r="A8405" s="189"/>
      <c r="B8405" s="189"/>
      <c r="C8405" s="189"/>
      <c r="D8405" s="189"/>
      <c r="E8405" s="189"/>
    </row>
    <row r="8406" spans="1:5" x14ac:dyDescent="0.25">
      <c r="A8406" s="189"/>
      <c r="B8406" s="189"/>
      <c r="C8406" s="189"/>
      <c r="D8406" s="189"/>
      <c r="E8406" s="189"/>
    </row>
    <row r="8407" spans="1:5" x14ac:dyDescent="0.25">
      <c r="A8407" s="189"/>
      <c r="B8407" s="189"/>
      <c r="C8407" s="189"/>
      <c r="D8407" s="189"/>
      <c r="E8407" s="189"/>
    </row>
    <row r="8408" spans="1:5" x14ac:dyDescent="0.25">
      <c r="A8408" s="189"/>
      <c r="B8408" s="189"/>
      <c r="C8408" s="189"/>
      <c r="D8408" s="189"/>
      <c r="E8408" s="189"/>
    </row>
    <row r="8409" spans="1:5" x14ac:dyDescent="0.25">
      <c r="A8409" s="189"/>
      <c r="B8409" s="189"/>
      <c r="C8409" s="189"/>
      <c r="D8409" s="189"/>
      <c r="E8409" s="189"/>
    </row>
    <row r="8410" spans="1:5" x14ac:dyDescent="0.25">
      <c r="A8410" s="189"/>
      <c r="B8410" s="189"/>
      <c r="C8410" s="189"/>
      <c r="D8410" s="189"/>
      <c r="E8410" s="189"/>
    </row>
    <row r="8411" spans="1:5" x14ac:dyDescent="0.25">
      <c r="A8411" s="189"/>
      <c r="B8411" s="189"/>
      <c r="C8411" s="189"/>
      <c r="D8411" s="189"/>
      <c r="E8411" s="189"/>
    </row>
    <row r="8412" spans="1:5" x14ac:dyDescent="0.25">
      <c r="A8412" s="189"/>
      <c r="B8412" s="189"/>
      <c r="C8412" s="189"/>
      <c r="D8412" s="189"/>
      <c r="E8412" s="189"/>
    </row>
    <row r="8413" spans="1:5" x14ac:dyDescent="0.25">
      <c r="A8413" s="189"/>
      <c r="B8413" s="189"/>
      <c r="C8413" s="189"/>
      <c r="D8413" s="189"/>
      <c r="E8413" s="189"/>
    </row>
    <row r="8414" spans="1:5" x14ac:dyDescent="0.25">
      <c r="A8414" s="189"/>
      <c r="B8414" s="189"/>
      <c r="C8414" s="189"/>
      <c r="D8414" s="189"/>
      <c r="E8414" s="189"/>
    </row>
    <row r="8415" spans="1:5" x14ac:dyDescent="0.25">
      <c r="A8415" s="189"/>
      <c r="B8415" s="189"/>
      <c r="C8415" s="189"/>
      <c r="D8415" s="189"/>
      <c r="E8415" s="189"/>
    </row>
    <row r="8416" spans="1:5" x14ac:dyDescent="0.25">
      <c r="A8416" s="189"/>
      <c r="B8416" s="189"/>
      <c r="C8416" s="189"/>
      <c r="D8416" s="189"/>
      <c r="E8416" s="189"/>
    </row>
    <row r="8417" spans="1:5" x14ac:dyDescent="0.25">
      <c r="A8417" s="189"/>
      <c r="B8417" s="189"/>
      <c r="C8417" s="189"/>
      <c r="D8417" s="189"/>
      <c r="E8417" s="189"/>
    </row>
    <row r="8418" spans="1:5" x14ac:dyDescent="0.25">
      <c r="A8418" s="189"/>
      <c r="B8418" s="189"/>
      <c r="C8418" s="189"/>
      <c r="D8418" s="189"/>
      <c r="E8418" s="189"/>
    </row>
    <row r="8419" spans="1:5" x14ac:dyDescent="0.25">
      <c r="A8419" s="189"/>
      <c r="B8419" s="189"/>
      <c r="C8419" s="189"/>
      <c r="D8419" s="189"/>
      <c r="E8419" s="189"/>
    </row>
    <row r="8420" spans="1:5" x14ac:dyDescent="0.25">
      <c r="A8420" s="189"/>
      <c r="B8420" s="189"/>
      <c r="C8420" s="189"/>
      <c r="D8420" s="189"/>
      <c r="E8420" s="189"/>
    </row>
    <row r="8421" spans="1:5" x14ac:dyDescent="0.25">
      <c r="A8421" s="189"/>
      <c r="B8421" s="189"/>
      <c r="C8421" s="189"/>
      <c r="D8421" s="189"/>
      <c r="E8421" s="189"/>
    </row>
    <row r="8422" spans="1:5" x14ac:dyDescent="0.25">
      <c r="A8422" s="189"/>
      <c r="B8422" s="189"/>
      <c r="C8422" s="189"/>
      <c r="D8422" s="189"/>
      <c r="E8422" s="189"/>
    </row>
    <row r="8423" spans="1:5" x14ac:dyDescent="0.25">
      <c r="A8423" s="189"/>
      <c r="B8423" s="189"/>
      <c r="C8423" s="189"/>
      <c r="D8423" s="189"/>
      <c r="E8423" s="189"/>
    </row>
    <row r="8424" spans="1:5" x14ac:dyDescent="0.25">
      <c r="A8424" s="189"/>
      <c r="B8424" s="189"/>
      <c r="C8424" s="189"/>
      <c r="D8424" s="189"/>
      <c r="E8424" s="189"/>
    </row>
    <row r="8425" spans="1:5" x14ac:dyDescent="0.25">
      <c r="A8425" s="189"/>
      <c r="B8425" s="189"/>
      <c r="C8425" s="189"/>
      <c r="D8425" s="189"/>
      <c r="E8425" s="189"/>
    </row>
    <row r="8426" spans="1:5" x14ac:dyDescent="0.25">
      <c r="A8426" s="189"/>
      <c r="B8426" s="189"/>
      <c r="C8426" s="189"/>
      <c r="D8426" s="189"/>
      <c r="E8426" s="189"/>
    </row>
    <row r="8427" spans="1:5" x14ac:dyDescent="0.25">
      <c r="A8427" s="189"/>
      <c r="B8427" s="189"/>
      <c r="C8427" s="189"/>
      <c r="D8427" s="189"/>
      <c r="E8427" s="189"/>
    </row>
    <row r="8428" spans="1:5" x14ac:dyDescent="0.25">
      <c r="A8428" s="189"/>
      <c r="B8428" s="189"/>
      <c r="C8428" s="189"/>
      <c r="D8428" s="189"/>
      <c r="E8428" s="189"/>
    </row>
    <row r="8429" spans="1:5" x14ac:dyDescent="0.25">
      <c r="A8429" s="189"/>
      <c r="B8429" s="189"/>
      <c r="C8429" s="189"/>
      <c r="D8429" s="189"/>
      <c r="E8429" s="189"/>
    </row>
    <row r="8430" spans="1:5" x14ac:dyDescent="0.25">
      <c r="A8430" s="189"/>
      <c r="B8430" s="189"/>
      <c r="C8430" s="189"/>
      <c r="D8430" s="189"/>
      <c r="E8430" s="189"/>
    </row>
    <row r="8431" spans="1:5" x14ac:dyDescent="0.25">
      <c r="A8431" s="189"/>
      <c r="B8431" s="189"/>
      <c r="C8431" s="189"/>
      <c r="D8431" s="189"/>
      <c r="E8431" s="189"/>
    </row>
    <row r="8432" spans="1:5" x14ac:dyDescent="0.25">
      <c r="A8432" s="189"/>
      <c r="B8432" s="189"/>
      <c r="C8432" s="189"/>
      <c r="D8432" s="189"/>
      <c r="E8432" s="189"/>
    </row>
    <row r="8433" spans="1:5" x14ac:dyDescent="0.25">
      <c r="A8433" s="189"/>
      <c r="B8433" s="189"/>
      <c r="C8433" s="189"/>
      <c r="D8433" s="189"/>
      <c r="E8433" s="189"/>
    </row>
    <row r="8434" spans="1:5" x14ac:dyDescent="0.25">
      <c r="A8434" s="189"/>
      <c r="B8434" s="189"/>
      <c r="C8434" s="189"/>
      <c r="D8434" s="189"/>
      <c r="E8434" s="189"/>
    </row>
    <row r="8435" spans="1:5" x14ac:dyDescent="0.25">
      <c r="A8435" s="189"/>
      <c r="B8435" s="189"/>
      <c r="C8435" s="189"/>
      <c r="D8435" s="189"/>
      <c r="E8435" s="189"/>
    </row>
    <row r="8436" spans="1:5" x14ac:dyDescent="0.25">
      <c r="A8436" s="189"/>
      <c r="B8436" s="189"/>
      <c r="C8436" s="189"/>
      <c r="D8436" s="189"/>
      <c r="E8436" s="189"/>
    </row>
    <row r="8437" spans="1:5" x14ac:dyDescent="0.25">
      <c r="A8437" s="189"/>
      <c r="B8437" s="189"/>
      <c r="C8437" s="189"/>
      <c r="D8437" s="189"/>
      <c r="E8437" s="189"/>
    </row>
    <row r="8438" spans="1:5" x14ac:dyDescent="0.25">
      <c r="A8438" s="189"/>
      <c r="B8438" s="189"/>
      <c r="C8438" s="189"/>
      <c r="D8438" s="189"/>
      <c r="E8438" s="189"/>
    </row>
    <row r="8439" spans="1:5" x14ac:dyDescent="0.25">
      <c r="A8439" s="189"/>
      <c r="B8439" s="189"/>
      <c r="C8439" s="189"/>
      <c r="D8439" s="189"/>
      <c r="E8439" s="189"/>
    </row>
    <row r="8440" spans="1:5" x14ac:dyDescent="0.25">
      <c r="A8440" s="189"/>
      <c r="B8440" s="189"/>
      <c r="C8440" s="189"/>
      <c r="D8440" s="189"/>
      <c r="E8440" s="189"/>
    </row>
    <row r="8441" spans="1:5" x14ac:dyDescent="0.25">
      <c r="A8441" s="189"/>
      <c r="B8441" s="189"/>
      <c r="C8441" s="189"/>
      <c r="D8441" s="189"/>
      <c r="E8441" s="189"/>
    </row>
    <row r="8442" spans="1:5" x14ac:dyDescent="0.25">
      <c r="A8442" s="189"/>
      <c r="B8442" s="189"/>
      <c r="C8442" s="189"/>
      <c r="D8442" s="189"/>
      <c r="E8442" s="189"/>
    </row>
    <row r="8443" spans="1:5" x14ac:dyDescent="0.25">
      <c r="A8443" s="189"/>
      <c r="B8443" s="189"/>
      <c r="C8443" s="189"/>
      <c r="D8443" s="189"/>
      <c r="E8443" s="189"/>
    </row>
    <row r="8444" spans="1:5" x14ac:dyDescent="0.25">
      <c r="A8444" s="189"/>
      <c r="B8444" s="189"/>
      <c r="C8444" s="189"/>
      <c r="D8444" s="189"/>
      <c r="E8444" s="189"/>
    </row>
    <row r="8445" spans="1:5" x14ac:dyDescent="0.25">
      <c r="A8445" s="189"/>
      <c r="B8445" s="189"/>
      <c r="C8445" s="189"/>
      <c r="D8445" s="189"/>
      <c r="E8445" s="189"/>
    </row>
    <row r="8446" spans="1:5" x14ac:dyDescent="0.25">
      <c r="A8446" s="189"/>
      <c r="B8446" s="189"/>
      <c r="C8446" s="189"/>
      <c r="D8446" s="189"/>
      <c r="E8446" s="189"/>
    </row>
    <row r="8447" spans="1:5" x14ac:dyDescent="0.25">
      <c r="A8447" s="189"/>
      <c r="B8447" s="189"/>
      <c r="C8447" s="189"/>
      <c r="D8447" s="189"/>
      <c r="E8447" s="189"/>
    </row>
    <row r="8448" spans="1:5" x14ac:dyDescent="0.25">
      <c r="A8448" s="189"/>
      <c r="B8448" s="189"/>
      <c r="C8448" s="189"/>
      <c r="D8448" s="189"/>
      <c r="E8448" s="189"/>
    </row>
    <row r="8449" spans="1:5" x14ac:dyDescent="0.25">
      <c r="A8449" s="189"/>
      <c r="B8449" s="189"/>
      <c r="C8449" s="189"/>
      <c r="D8449" s="189"/>
      <c r="E8449" s="189"/>
    </row>
    <row r="8450" spans="1:5" x14ac:dyDescent="0.25">
      <c r="A8450" s="189"/>
      <c r="B8450" s="189"/>
      <c r="C8450" s="189"/>
      <c r="D8450" s="189"/>
      <c r="E8450" s="189"/>
    </row>
    <row r="8451" spans="1:5" x14ac:dyDescent="0.25">
      <c r="A8451" s="189"/>
      <c r="B8451" s="189"/>
      <c r="C8451" s="189"/>
      <c r="D8451" s="189"/>
      <c r="E8451" s="189"/>
    </row>
    <row r="8452" spans="1:5" x14ac:dyDescent="0.25">
      <c r="A8452" s="189"/>
      <c r="B8452" s="189"/>
      <c r="C8452" s="189"/>
      <c r="D8452" s="189"/>
      <c r="E8452" s="189"/>
    </row>
    <row r="8453" spans="1:5" x14ac:dyDescent="0.25">
      <c r="A8453" s="189"/>
      <c r="B8453" s="189"/>
      <c r="C8453" s="189"/>
      <c r="D8453" s="189"/>
      <c r="E8453" s="189"/>
    </row>
    <row r="8454" spans="1:5" x14ac:dyDescent="0.25">
      <c r="A8454" s="189"/>
      <c r="B8454" s="189"/>
      <c r="C8454" s="189"/>
      <c r="D8454" s="189"/>
      <c r="E8454" s="189"/>
    </row>
    <row r="8455" spans="1:5" x14ac:dyDescent="0.25">
      <c r="A8455" s="189"/>
      <c r="B8455" s="189"/>
      <c r="C8455" s="189"/>
      <c r="D8455" s="189"/>
      <c r="E8455" s="189"/>
    </row>
    <row r="8456" spans="1:5" x14ac:dyDescent="0.25">
      <c r="A8456" s="189"/>
      <c r="B8456" s="189"/>
      <c r="C8456" s="189"/>
      <c r="D8456" s="189"/>
      <c r="E8456" s="189"/>
    </row>
    <row r="8457" spans="1:5" x14ac:dyDescent="0.25">
      <c r="A8457" s="189"/>
      <c r="B8457" s="189"/>
      <c r="C8457" s="189"/>
      <c r="D8457" s="189"/>
      <c r="E8457" s="189"/>
    </row>
    <row r="8458" spans="1:5" x14ac:dyDescent="0.25">
      <c r="A8458" s="189"/>
      <c r="B8458" s="189"/>
      <c r="C8458" s="189"/>
      <c r="D8458" s="189"/>
      <c r="E8458" s="189"/>
    </row>
    <row r="8459" spans="1:5" x14ac:dyDescent="0.25">
      <c r="A8459" s="189"/>
      <c r="B8459" s="189"/>
      <c r="C8459" s="189"/>
      <c r="D8459" s="189"/>
      <c r="E8459" s="189"/>
    </row>
    <row r="8460" spans="1:5" x14ac:dyDescent="0.25">
      <c r="A8460" s="189"/>
      <c r="B8460" s="189"/>
      <c r="C8460" s="189"/>
      <c r="D8460" s="189"/>
      <c r="E8460" s="189"/>
    </row>
    <row r="8461" spans="1:5" x14ac:dyDescent="0.25">
      <c r="A8461" s="189"/>
      <c r="B8461" s="189"/>
      <c r="C8461" s="189"/>
      <c r="D8461" s="189"/>
      <c r="E8461" s="189"/>
    </row>
    <row r="8462" spans="1:5" x14ac:dyDescent="0.25">
      <c r="A8462" s="189"/>
      <c r="B8462" s="189"/>
      <c r="C8462" s="189"/>
      <c r="D8462" s="189"/>
      <c r="E8462" s="189"/>
    </row>
    <row r="8463" spans="1:5" x14ac:dyDescent="0.25">
      <c r="A8463" s="189"/>
      <c r="B8463" s="189"/>
      <c r="C8463" s="189"/>
      <c r="D8463" s="189"/>
      <c r="E8463" s="189"/>
    </row>
    <row r="8464" spans="1:5" x14ac:dyDescent="0.25">
      <c r="A8464" s="189"/>
      <c r="B8464" s="189"/>
      <c r="C8464" s="189"/>
      <c r="D8464" s="189"/>
      <c r="E8464" s="189"/>
    </row>
    <row r="8465" spans="1:5" x14ac:dyDescent="0.25">
      <c r="A8465" s="189"/>
      <c r="B8465" s="189"/>
      <c r="C8465" s="189"/>
      <c r="D8465" s="189"/>
      <c r="E8465" s="189"/>
    </row>
    <row r="8466" spans="1:5" x14ac:dyDescent="0.25">
      <c r="A8466" s="189"/>
      <c r="B8466" s="189"/>
      <c r="C8466" s="189"/>
      <c r="D8466" s="189"/>
      <c r="E8466" s="189"/>
    </row>
    <row r="8467" spans="1:5" x14ac:dyDescent="0.25">
      <c r="A8467" s="189"/>
      <c r="B8467" s="189"/>
      <c r="C8467" s="189"/>
      <c r="D8467" s="189"/>
      <c r="E8467" s="189"/>
    </row>
    <row r="8468" spans="1:5" x14ac:dyDescent="0.25">
      <c r="A8468" s="189"/>
      <c r="B8468" s="189"/>
      <c r="C8468" s="189"/>
      <c r="D8468" s="189"/>
      <c r="E8468" s="189"/>
    </row>
    <row r="8469" spans="1:5" x14ac:dyDescent="0.25">
      <c r="A8469" s="189"/>
      <c r="B8469" s="189"/>
      <c r="C8469" s="189"/>
      <c r="D8469" s="189"/>
      <c r="E8469" s="189"/>
    </row>
    <row r="8470" spans="1:5" x14ac:dyDescent="0.25">
      <c r="A8470" s="189"/>
      <c r="B8470" s="189"/>
      <c r="C8470" s="189"/>
      <c r="D8470" s="189"/>
      <c r="E8470" s="189"/>
    </row>
    <row r="8471" spans="1:5" x14ac:dyDescent="0.25">
      <c r="A8471" s="189"/>
      <c r="B8471" s="189"/>
      <c r="C8471" s="189"/>
      <c r="D8471" s="189"/>
      <c r="E8471" s="189"/>
    </row>
    <row r="8472" spans="1:5" x14ac:dyDescent="0.25">
      <c r="A8472" s="189"/>
      <c r="B8472" s="189"/>
      <c r="C8472" s="189"/>
      <c r="D8472" s="189"/>
      <c r="E8472" s="189"/>
    </row>
    <row r="8473" spans="1:5" x14ac:dyDescent="0.25">
      <c r="A8473" s="189"/>
      <c r="B8473" s="189"/>
      <c r="C8473" s="189"/>
      <c r="D8473" s="189"/>
      <c r="E8473" s="189"/>
    </row>
    <row r="8474" spans="1:5" x14ac:dyDescent="0.25">
      <c r="A8474" s="189"/>
      <c r="B8474" s="189"/>
      <c r="C8474" s="189"/>
      <c r="D8474" s="189"/>
      <c r="E8474" s="189"/>
    </row>
    <row r="8475" spans="1:5" x14ac:dyDescent="0.25">
      <c r="A8475" s="189"/>
      <c r="B8475" s="189"/>
      <c r="C8475" s="189"/>
      <c r="D8475" s="189"/>
      <c r="E8475" s="189"/>
    </row>
    <row r="8476" spans="1:5" x14ac:dyDescent="0.25">
      <c r="A8476" s="189"/>
      <c r="B8476" s="189"/>
      <c r="C8476" s="189"/>
      <c r="D8476" s="189"/>
      <c r="E8476" s="189"/>
    </row>
    <row r="8477" spans="1:5" x14ac:dyDescent="0.25">
      <c r="A8477" s="189"/>
      <c r="B8477" s="189"/>
      <c r="C8477" s="189"/>
      <c r="D8477" s="189"/>
      <c r="E8477" s="189"/>
    </row>
    <row r="8478" spans="1:5" x14ac:dyDescent="0.25">
      <c r="A8478" s="189"/>
      <c r="B8478" s="189"/>
      <c r="C8478" s="189"/>
      <c r="D8478" s="189"/>
      <c r="E8478" s="189"/>
    </row>
    <row r="8479" spans="1:5" x14ac:dyDescent="0.25">
      <c r="A8479" s="189"/>
      <c r="B8479" s="189"/>
      <c r="C8479" s="189"/>
      <c r="D8479" s="189"/>
      <c r="E8479" s="189"/>
    </row>
    <row r="8480" spans="1:5" x14ac:dyDescent="0.25">
      <c r="A8480" s="189"/>
      <c r="B8480" s="189"/>
      <c r="C8480" s="189"/>
      <c r="D8480" s="189"/>
      <c r="E8480" s="189"/>
    </row>
    <row r="8481" spans="1:5" x14ac:dyDescent="0.25">
      <c r="A8481" s="189"/>
      <c r="B8481" s="189"/>
      <c r="C8481" s="189"/>
      <c r="D8481" s="189"/>
      <c r="E8481" s="189"/>
    </row>
    <row r="8482" spans="1:5" x14ac:dyDescent="0.25">
      <c r="A8482" s="189"/>
      <c r="B8482" s="189"/>
      <c r="C8482" s="189"/>
      <c r="D8482" s="189"/>
      <c r="E8482" s="189"/>
    </row>
    <row r="8483" spans="1:5" x14ac:dyDescent="0.25">
      <c r="A8483" s="189"/>
      <c r="B8483" s="189"/>
      <c r="C8483" s="189"/>
      <c r="D8483" s="189"/>
      <c r="E8483" s="189"/>
    </row>
    <row r="8484" spans="1:5" x14ac:dyDescent="0.25">
      <c r="A8484" s="189"/>
      <c r="B8484" s="189"/>
      <c r="C8484" s="189"/>
      <c r="D8484" s="189"/>
      <c r="E8484" s="189"/>
    </row>
    <row r="8485" spans="1:5" x14ac:dyDescent="0.25">
      <c r="A8485" s="189"/>
      <c r="B8485" s="189"/>
      <c r="C8485" s="189"/>
      <c r="D8485" s="189"/>
      <c r="E8485" s="189"/>
    </row>
    <row r="8486" spans="1:5" x14ac:dyDescent="0.25">
      <c r="A8486" s="189"/>
      <c r="B8486" s="189"/>
      <c r="C8486" s="189"/>
      <c r="D8486" s="189"/>
      <c r="E8486" s="189"/>
    </row>
    <row r="8487" spans="1:5" x14ac:dyDescent="0.25">
      <c r="A8487" s="189"/>
      <c r="B8487" s="189"/>
      <c r="C8487" s="189"/>
      <c r="D8487" s="189"/>
      <c r="E8487" s="189"/>
    </row>
    <row r="8488" spans="1:5" x14ac:dyDescent="0.25">
      <c r="A8488" s="189"/>
      <c r="B8488" s="189"/>
      <c r="C8488" s="189"/>
      <c r="D8488" s="189"/>
      <c r="E8488" s="189"/>
    </row>
    <row r="8489" spans="1:5" x14ac:dyDescent="0.25">
      <c r="A8489" s="189"/>
      <c r="B8489" s="189"/>
      <c r="C8489" s="189"/>
      <c r="D8489" s="189"/>
      <c r="E8489" s="189"/>
    </row>
    <row r="8490" spans="1:5" x14ac:dyDescent="0.25">
      <c r="A8490" s="189"/>
      <c r="B8490" s="189"/>
      <c r="C8490" s="189"/>
      <c r="D8490" s="189"/>
      <c r="E8490" s="189"/>
    </row>
    <row r="8491" spans="1:5" x14ac:dyDescent="0.25">
      <c r="A8491" s="189"/>
      <c r="B8491" s="189"/>
      <c r="C8491" s="189"/>
      <c r="D8491" s="189"/>
      <c r="E8491" s="189"/>
    </row>
    <row r="8492" spans="1:5" x14ac:dyDescent="0.25">
      <c r="A8492" s="189"/>
      <c r="B8492" s="189"/>
      <c r="C8492" s="189"/>
      <c r="D8492" s="189"/>
      <c r="E8492" s="189"/>
    </row>
    <row r="8493" spans="1:5" x14ac:dyDescent="0.25">
      <c r="A8493" s="189"/>
      <c r="B8493" s="189"/>
      <c r="C8493" s="189"/>
      <c r="D8493" s="189"/>
      <c r="E8493" s="189"/>
    </row>
    <row r="8494" spans="1:5" x14ac:dyDescent="0.25">
      <c r="A8494" s="189"/>
      <c r="B8494" s="189"/>
      <c r="C8494" s="189"/>
      <c r="D8494" s="189"/>
      <c r="E8494" s="189"/>
    </row>
    <row r="8495" spans="1:5" x14ac:dyDescent="0.25">
      <c r="A8495" s="189"/>
      <c r="B8495" s="189"/>
      <c r="C8495" s="189"/>
      <c r="D8495" s="189"/>
      <c r="E8495" s="189"/>
    </row>
    <row r="8496" spans="1:5" x14ac:dyDescent="0.25">
      <c r="A8496" s="189"/>
      <c r="B8496" s="189"/>
      <c r="C8496" s="189"/>
      <c r="D8496" s="189"/>
      <c r="E8496" s="189"/>
    </row>
    <row r="8497" spans="1:5" x14ac:dyDescent="0.25">
      <c r="A8497" s="189"/>
      <c r="B8497" s="189"/>
      <c r="C8497" s="189"/>
      <c r="D8497" s="189"/>
      <c r="E8497" s="189"/>
    </row>
    <row r="8498" spans="1:5" x14ac:dyDescent="0.25">
      <c r="A8498" s="189"/>
      <c r="B8498" s="189"/>
      <c r="C8498" s="189"/>
      <c r="D8498" s="189"/>
      <c r="E8498" s="189"/>
    </row>
    <row r="8499" spans="1:5" x14ac:dyDescent="0.25">
      <c r="A8499" s="189"/>
      <c r="B8499" s="189"/>
      <c r="C8499" s="189"/>
      <c r="D8499" s="189"/>
      <c r="E8499" s="189"/>
    </row>
    <row r="8500" spans="1:5" x14ac:dyDescent="0.25">
      <c r="A8500" s="189"/>
      <c r="B8500" s="189"/>
      <c r="C8500" s="189"/>
      <c r="D8500" s="189"/>
      <c r="E8500" s="189"/>
    </row>
    <row r="8501" spans="1:5" x14ac:dyDescent="0.25">
      <c r="A8501" s="189"/>
      <c r="B8501" s="189"/>
      <c r="C8501" s="189"/>
      <c r="D8501" s="189"/>
      <c r="E8501" s="189"/>
    </row>
    <row r="8502" spans="1:5" x14ac:dyDescent="0.25">
      <c r="A8502" s="189"/>
      <c r="B8502" s="189"/>
      <c r="C8502" s="189"/>
      <c r="D8502" s="189"/>
      <c r="E8502" s="189"/>
    </row>
    <row r="8503" spans="1:5" x14ac:dyDescent="0.25">
      <c r="A8503" s="189"/>
      <c r="B8503" s="189"/>
      <c r="C8503" s="189"/>
      <c r="D8503" s="189"/>
      <c r="E8503" s="189"/>
    </row>
    <row r="8504" spans="1:5" x14ac:dyDescent="0.25">
      <c r="A8504" s="189"/>
      <c r="B8504" s="189"/>
      <c r="C8504" s="189"/>
      <c r="D8504" s="189"/>
      <c r="E8504" s="189"/>
    </row>
    <row r="8505" spans="1:5" x14ac:dyDescent="0.25">
      <c r="A8505" s="189"/>
      <c r="B8505" s="189"/>
      <c r="C8505" s="189"/>
      <c r="D8505" s="189"/>
      <c r="E8505" s="189"/>
    </row>
    <row r="8506" spans="1:5" x14ac:dyDescent="0.25">
      <c r="A8506" s="189"/>
      <c r="B8506" s="189"/>
      <c r="C8506" s="189"/>
      <c r="D8506" s="189"/>
      <c r="E8506" s="189"/>
    </row>
    <row r="8507" spans="1:5" x14ac:dyDescent="0.25">
      <c r="A8507" s="189"/>
      <c r="B8507" s="189"/>
      <c r="C8507" s="189"/>
      <c r="D8507" s="189"/>
      <c r="E8507" s="189"/>
    </row>
    <row r="8508" spans="1:5" x14ac:dyDescent="0.25">
      <c r="A8508" s="189"/>
      <c r="B8508" s="189"/>
      <c r="C8508" s="189"/>
      <c r="D8508" s="189"/>
      <c r="E8508" s="189"/>
    </row>
    <row r="8509" spans="1:5" x14ac:dyDescent="0.25">
      <c r="A8509" s="189"/>
      <c r="B8509" s="189"/>
      <c r="C8509" s="189"/>
      <c r="D8509" s="189"/>
      <c r="E8509" s="189"/>
    </row>
    <row r="8510" spans="1:5" x14ac:dyDescent="0.25">
      <c r="A8510" s="189"/>
      <c r="B8510" s="189"/>
      <c r="C8510" s="189"/>
      <c r="D8510" s="189"/>
      <c r="E8510" s="189"/>
    </row>
    <row r="8511" spans="1:5" x14ac:dyDescent="0.25">
      <c r="A8511" s="189"/>
      <c r="B8511" s="189"/>
      <c r="C8511" s="189"/>
      <c r="D8511" s="189"/>
      <c r="E8511" s="189"/>
    </row>
    <row r="8512" spans="1:5" x14ac:dyDescent="0.25">
      <c r="A8512" s="189"/>
      <c r="B8512" s="189"/>
      <c r="C8512" s="189"/>
      <c r="D8512" s="189"/>
      <c r="E8512" s="189"/>
    </row>
    <row r="8513" spans="1:5" x14ac:dyDescent="0.25">
      <c r="A8513" s="189"/>
      <c r="B8513" s="189"/>
      <c r="C8513" s="189"/>
      <c r="D8513" s="189"/>
      <c r="E8513" s="189"/>
    </row>
    <row r="8514" spans="1:5" x14ac:dyDescent="0.25">
      <c r="A8514" s="189"/>
      <c r="B8514" s="189"/>
      <c r="C8514" s="189"/>
      <c r="D8514" s="189"/>
      <c r="E8514" s="189"/>
    </row>
    <row r="8515" spans="1:5" x14ac:dyDescent="0.25">
      <c r="A8515" s="189"/>
      <c r="B8515" s="189"/>
      <c r="C8515" s="189"/>
      <c r="D8515" s="189"/>
      <c r="E8515" s="189"/>
    </row>
    <row r="8516" spans="1:5" x14ac:dyDescent="0.25">
      <c r="A8516" s="189"/>
      <c r="B8516" s="189"/>
      <c r="C8516" s="189"/>
      <c r="D8516" s="189"/>
      <c r="E8516" s="189"/>
    </row>
    <row r="8517" spans="1:5" x14ac:dyDescent="0.25">
      <c r="A8517" s="189"/>
      <c r="B8517" s="189"/>
      <c r="C8517" s="189"/>
      <c r="D8517" s="189"/>
      <c r="E8517" s="189"/>
    </row>
    <row r="8518" spans="1:5" x14ac:dyDescent="0.25">
      <c r="A8518" s="189"/>
      <c r="B8518" s="189"/>
      <c r="C8518" s="189"/>
      <c r="D8518" s="189"/>
      <c r="E8518" s="189"/>
    </row>
    <row r="8519" spans="1:5" x14ac:dyDescent="0.25">
      <c r="A8519" s="189"/>
      <c r="B8519" s="189"/>
      <c r="C8519" s="189"/>
      <c r="D8519" s="189"/>
      <c r="E8519" s="189"/>
    </row>
    <row r="8520" spans="1:5" x14ac:dyDescent="0.25">
      <c r="A8520" s="189"/>
      <c r="B8520" s="189"/>
      <c r="C8520" s="189"/>
      <c r="D8520" s="189"/>
      <c r="E8520" s="189"/>
    </row>
    <row r="8521" spans="1:5" x14ac:dyDescent="0.25">
      <c r="A8521" s="189"/>
      <c r="B8521" s="189"/>
      <c r="C8521" s="189"/>
      <c r="D8521" s="189"/>
      <c r="E8521" s="189"/>
    </row>
    <row r="8522" spans="1:5" x14ac:dyDescent="0.25">
      <c r="A8522" s="189"/>
      <c r="B8522" s="189"/>
      <c r="C8522" s="189"/>
      <c r="D8522" s="189"/>
      <c r="E8522" s="189"/>
    </row>
    <row r="8523" spans="1:5" x14ac:dyDescent="0.25">
      <c r="A8523" s="189"/>
      <c r="B8523" s="189"/>
      <c r="C8523" s="189"/>
      <c r="D8523" s="189"/>
      <c r="E8523" s="189"/>
    </row>
    <row r="8524" spans="1:5" x14ac:dyDescent="0.25">
      <c r="A8524" s="189"/>
      <c r="B8524" s="189"/>
      <c r="C8524" s="189"/>
      <c r="D8524" s="189"/>
      <c r="E8524" s="189"/>
    </row>
    <row r="8525" spans="1:5" x14ac:dyDescent="0.25">
      <c r="A8525" s="189"/>
      <c r="B8525" s="189"/>
      <c r="C8525" s="189"/>
      <c r="D8525" s="189"/>
      <c r="E8525" s="189"/>
    </row>
    <row r="8526" spans="1:5" x14ac:dyDescent="0.25">
      <c r="A8526" s="189"/>
      <c r="B8526" s="189"/>
      <c r="C8526" s="189"/>
      <c r="D8526" s="189"/>
      <c r="E8526" s="189"/>
    </row>
    <row r="8527" spans="1:5" x14ac:dyDescent="0.25">
      <c r="A8527" s="189"/>
      <c r="B8527" s="189"/>
      <c r="C8527" s="189"/>
      <c r="D8527" s="189"/>
      <c r="E8527" s="189"/>
    </row>
    <row r="8528" spans="1:5" x14ac:dyDescent="0.25">
      <c r="A8528" s="189"/>
      <c r="B8528" s="189"/>
      <c r="C8528" s="189"/>
      <c r="D8528" s="189"/>
      <c r="E8528" s="189"/>
    </row>
    <row r="8529" spans="1:5" x14ac:dyDescent="0.25">
      <c r="A8529" s="189"/>
      <c r="B8529" s="189"/>
      <c r="C8529" s="189"/>
      <c r="D8529" s="189"/>
      <c r="E8529" s="189"/>
    </row>
    <row r="8530" spans="1:5" x14ac:dyDescent="0.25">
      <c r="A8530" s="189"/>
      <c r="B8530" s="189"/>
      <c r="C8530" s="189"/>
      <c r="D8530" s="189"/>
      <c r="E8530" s="189"/>
    </row>
    <row r="8531" spans="1:5" x14ac:dyDescent="0.25">
      <c r="A8531" s="189"/>
      <c r="B8531" s="189"/>
      <c r="C8531" s="189"/>
      <c r="D8531" s="189"/>
      <c r="E8531" s="189"/>
    </row>
    <row r="8532" spans="1:5" x14ac:dyDescent="0.25">
      <c r="A8532" s="189"/>
      <c r="B8532" s="189"/>
      <c r="C8532" s="189"/>
      <c r="D8532" s="189"/>
      <c r="E8532" s="189"/>
    </row>
    <row r="8533" spans="1:5" x14ac:dyDescent="0.25">
      <c r="A8533" s="189"/>
      <c r="B8533" s="189"/>
      <c r="C8533" s="189"/>
      <c r="D8533" s="189"/>
      <c r="E8533" s="189"/>
    </row>
    <row r="8534" spans="1:5" x14ac:dyDescent="0.25">
      <c r="A8534" s="189"/>
      <c r="B8534" s="189"/>
      <c r="C8534" s="189"/>
      <c r="D8534" s="189"/>
      <c r="E8534" s="189"/>
    </row>
    <row r="8535" spans="1:5" x14ac:dyDescent="0.25">
      <c r="A8535" s="189"/>
      <c r="B8535" s="189"/>
      <c r="C8535" s="189"/>
      <c r="D8535" s="189"/>
      <c r="E8535" s="189"/>
    </row>
    <row r="8536" spans="1:5" x14ac:dyDescent="0.25">
      <c r="A8536" s="189"/>
      <c r="B8536" s="189"/>
      <c r="C8536" s="189"/>
      <c r="D8536" s="189"/>
      <c r="E8536" s="189"/>
    </row>
    <row r="8537" spans="1:5" x14ac:dyDescent="0.25">
      <c r="A8537" s="189"/>
      <c r="B8537" s="189"/>
      <c r="C8537" s="189"/>
      <c r="D8537" s="189"/>
      <c r="E8537" s="189"/>
    </row>
    <row r="8538" spans="1:5" x14ac:dyDescent="0.25">
      <c r="A8538" s="189"/>
      <c r="B8538" s="189"/>
      <c r="C8538" s="189"/>
      <c r="D8538" s="189"/>
      <c r="E8538" s="189"/>
    </row>
    <row r="8539" spans="1:5" x14ac:dyDescent="0.25">
      <c r="A8539" s="189"/>
      <c r="B8539" s="189"/>
      <c r="C8539" s="189"/>
      <c r="D8539" s="189"/>
      <c r="E8539" s="189"/>
    </row>
    <row r="8540" spans="1:5" x14ac:dyDescent="0.25">
      <c r="A8540" s="189"/>
      <c r="B8540" s="189"/>
      <c r="C8540" s="189"/>
      <c r="D8540" s="189"/>
      <c r="E8540" s="189"/>
    </row>
    <row r="8541" spans="1:5" x14ac:dyDescent="0.25">
      <c r="A8541" s="189"/>
      <c r="B8541" s="189"/>
      <c r="C8541" s="189"/>
      <c r="D8541" s="189"/>
      <c r="E8541" s="189"/>
    </row>
    <row r="8542" spans="1:5" x14ac:dyDescent="0.25">
      <c r="A8542" s="189"/>
      <c r="B8542" s="189"/>
      <c r="C8542" s="189"/>
      <c r="D8542" s="189"/>
      <c r="E8542" s="189"/>
    </row>
    <row r="8543" spans="1:5" x14ac:dyDescent="0.25">
      <c r="A8543" s="189"/>
      <c r="B8543" s="189"/>
      <c r="C8543" s="189"/>
      <c r="D8543" s="189"/>
      <c r="E8543" s="189"/>
    </row>
    <row r="8544" spans="1:5" x14ac:dyDescent="0.25">
      <c r="A8544" s="189"/>
      <c r="B8544" s="189"/>
      <c r="C8544" s="189"/>
      <c r="D8544" s="189"/>
      <c r="E8544" s="189"/>
    </row>
    <row r="8545" spans="1:5" x14ac:dyDescent="0.25">
      <c r="A8545" s="189"/>
      <c r="B8545" s="189"/>
      <c r="C8545" s="189"/>
      <c r="D8545" s="189"/>
      <c r="E8545" s="189"/>
    </row>
    <row r="8546" spans="1:5" x14ac:dyDescent="0.25">
      <c r="A8546" s="189"/>
      <c r="B8546" s="189"/>
      <c r="C8546" s="189"/>
      <c r="D8546" s="189"/>
      <c r="E8546" s="189"/>
    </row>
    <row r="8547" spans="1:5" x14ac:dyDescent="0.25">
      <c r="A8547" s="189"/>
      <c r="B8547" s="189"/>
      <c r="C8547" s="189"/>
      <c r="D8547" s="189"/>
      <c r="E8547" s="189"/>
    </row>
    <row r="8548" spans="1:5" x14ac:dyDescent="0.25">
      <c r="A8548" s="189"/>
      <c r="B8548" s="189"/>
      <c r="C8548" s="189"/>
      <c r="D8548" s="189"/>
      <c r="E8548" s="189"/>
    </row>
    <row r="8549" spans="1:5" x14ac:dyDescent="0.25">
      <c r="A8549" s="189"/>
      <c r="B8549" s="189"/>
      <c r="C8549" s="189"/>
      <c r="D8549" s="189"/>
      <c r="E8549" s="189"/>
    </row>
    <row r="8550" spans="1:5" x14ac:dyDescent="0.25">
      <c r="A8550" s="189"/>
      <c r="B8550" s="189"/>
      <c r="C8550" s="189"/>
      <c r="D8550" s="189"/>
      <c r="E8550" s="189"/>
    </row>
    <row r="8551" spans="1:5" x14ac:dyDescent="0.25">
      <c r="A8551" s="189"/>
      <c r="B8551" s="189"/>
      <c r="C8551" s="189"/>
      <c r="D8551" s="189"/>
      <c r="E8551" s="189"/>
    </row>
    <row r="8552" spans="1:5" x14ac:dyDescent="0.25">
      <c r="A8552" s="189"/>
      <c r="B8552" s="189"/>
      <c r="C8552" s="189"/>
      <c r="D8552" s="189"/>
      <c r="E8552" s="189"/>
    </row>
    <row r="8553" spans="1:5" x14ac:dyDescent="0.25">
      <c r="A8553" s="189"/>
      <c r="B8553" s="189"/>
      <c r="C8553" s="189"/>
      <c r="D8553" s="189"/>
      <c r="E8553" s="189"/>
    </row>
    <row r="8554" spans="1:5" x14ac:dyDescent="0.25">
      <c r="A8554" s="189"/>
      <c r="B8554" s="189"/>
      <c r="C8554" s="189"/>
      <c r="D8554" s="189"/>
      <c r="E8554" s="189"/>
    </row>
    <row r="8555" spans="1:5" x14ac:dyDescent="0.25">
      <c r="A8555" s="189"/>
      <c r="B8555" s="189"/>
      <c r="C8555" s="189"/>
      <c r="D8555" s="189"/>
      <c r="E8555" s="189"/>
    </row>
    <row r="8556" spans="1:5" x14ac:dyDescent="0.25">
      <c r="A8556" s="189"/>
      <c r="B8556" s="189"/>
      <c r="C8556" s="189"/>
      <c r="D8556" s="189"/>
      <c r="E8556" s="189"/>
    </row>
    <row r="8557" spans="1:5" x14ac:dyDescent="0.25">
      <c r="A8557" s="189"/>
      <c r="B8557" s="189"/>
      <c r="C8557" s="189"/>
      <c r="D8557" s="189"/>
      <c r="E8557" s="189"/>
    </row>
    <row r="8558" spans="1:5" x14ac:dyDescent="0.25">
      <c r="A8558" s="189"/>
      <c r="B8558" s="189"/>
      <c r="C8558" s="189"/>
      <c r="D8558" s="189"/>
      <c r="E8558" s="189"/>
    </row>
    <row r="8559" spans="1:5" x14ac:dyDescent="0.25">
      <c r="A8559" s="189"/>
      <c r="B8559" s="189"/>
      <c r="C8559" s="189"/>
      <c r="D8559" s="189"/>
      <c r="E8559" s="189"/>
    </row>
    <row r="8560" spans="1:5" x14ac:dyDescent="0.25">
      <c r="A8560" s="189"/>
      <c r="B8560" s="189"/>
      <c r="C8560" s="189"/>
      <c r="D8560" s="189"/>
      <c r="E8560" s="189"/>
    </row>
    <row r="8561" spans="1:5" x14ac:dyDescent="0.25">
      <c r="A8561" s="189"/>
      <c r="B8561" s="189"/>
      <c r="C8561" s="189"/>
      <c r="D8561" s="189"/>
      <c r="E8561" s="189"/>
    </row>
    <row r="8562" spans="1:5" x14ac:dyDescent="0.25">
      <c r="A8562" s="189"/>
      <c r="B8562" s="189"/>
      <c r="C8562" s="189"/>
      <c r="D8562" s="189"/>
      <c r="E8562" s="189"/>
    </row>
    <row r="8563" spans="1:5" x14ac:dyDescent="0.25">
      <c r="A8563" s="189"/>
      <c r="B8563" s="189"/>
      <c r="C8563" s="189"/>
      <c r="D8563" s="189"/>
      <c r="E8563" s="189"/>
    </row>
    <row r="8564" spans="1:5" x14ac:dyDescent="0.25">
      <c r="A8564" s="189"/>
      <c r="B8564" s="189"/>
      <c r="C8564" s="189"/>
      <c r="D8564" s="189"/>
      <c r="E8564" s="189"/>
    </row>
    <row r="8565" spans="1:5" x14ac:dyDescent="0.25">
      <c r="A8565" s="189"/>
      <c r="B8565" s="189"/>
      <c r="C8565" s="189"/>
      <c r="D8565" s="189"/>
      <c r="E8565" s="189"/>
    </row>
    <row r="8566" spans="1:5" x14ac:dyDescent="0.25">
      <c r="A8566" s="189"/>
      <c r="B8566" s="189"/>
      <c r="C8566" s="189"/>
      <c r="D8566" s="189"/>
      <c r="E8566" s="189"/>
    </row>
    <row r="8567" spans="1:5" x14ac:dyDescent="0.25">
      <c r="A8567" s="189"/>
      <c r="B8567" s="189"/>
      <c r="C8567" s="189"/>
      <c r="D8567" s="189"/>
      <c r="E8567" s="189"/>
    </row>
    <row r="8568" spans="1:5" x14ac:dyDescent="0.25">
      <c r="A8568" s="189"/>
      <c r="B8568" s="189"/>
      <c r="C8568" s="189"/>
      <c r="D8568" s="189"/>
      <c r="E8568" s="189"/>
    </row>
    <row r="8569" spans="1:5" x14ac:dyDescent="0.25">
      <c r="A8569" s="189"/>
      <c r="B8569" s="189"/>
      <c r="C8569" s="189"/>
      <c r="D8569" s="189"/>
      <c r="E8569" s="189"/>
    </row>
    <row r="8570" spans="1:5" x14ac:dyDescent="0.25">
      <c r="A8570" s="189"/>
      <c r="B8570" s="189"/>
      <c r="C8570" s="189"/>
      <c r="D8570" s="189"/>
      <c r="E8570" s="189"/>
    </row>
    <row r="8571" spans="1:5" x14ac:dyDescent="0.25">
      <c r="A8571" s="189"/>
      <c r="B8571" s="189"/>
      <c r="C8571" s="189"/>
      <c r="D8571" s="189"/>
      <c r="E8571" s="189"/>
    </row>
    <row r="8572" spans="1:5" x14ac:dyDescent="0.25">
      <c r="A8572" s="189"/>
      <c r="B8572" s="189"/>
      <c r="C8572" s="189"/>
      <c r="D8572" s="189"/>
      <c r="E8572" s="189"/>
    </row>
    <row r="8573" spans="1:5" x14ac:dyDescent="0.25">
      <c r="A8573" s="189"/>
      <c r="B8573" s="189"/>
      <c r="C8573" s="189"/>
      <c r="D8573" s="189"/>
      <c r="E8573" s="189"/>
    </row>
    <row r="8574" spans="1:5" x14ac:dyDescent="0.25">
      <c r="A8574" s="189"/>
      <c r="B8574" s="189"/>
      <c r="C8574" s="189"/>
      <c r="D8574" s="189"/>
      <c r="E8574" s="189"/>
    </row>
    <row r="8575" spans="1:5" x14ac:dyDescent="0.25">
      <c r="A8575" s="189"/>
      <c r="B8575" s="189"/>
      <c r="C8575" s="189"/>
      <c r="D8575" s="189"/>
      <c r="E8575" s="189"/>
    </row>
    <row r="8576" spans="1:5" x14ac:dyDescent="0.25">
      <c r="A8576" s="189"/>
      <c r="B8576" s="189"/>
      <c r="C8576" s="189"/>
      <c r="D8576" s="189"/>
      <c r="E8576" s="189"/>
    </row>
    <row r="8577" spans="1:5" x14ac:dyDescent="0.25">
      <c r="A8577" s="189"/>
      <c r="B8577" s="189"/>
      <c r="C8577" s="189"/>
      <c r="D8577" s="189"/>
      <c r="E8577" s="189"/>
    </row>
    <row r="8578" spans="1:5" x14ac:dyDescent="0.25">
      <c r="A8578" s="189"/>
      <c r="B8578" s="189"/>
      <c r="C8578" s="189"/>
      <c r="D8578" s="189"/>
      <c r="E8578" s="189"/>
    </row>
    <row r="8579" spans="1:5" x14ac:dyDescent="0.25">
      <c r="A8579" s="189"/>
      <c r="B8579" s="189"/>
      <c r="C8579" s="189"/>
      <c r="D8579" s="189"/>
      <c r="E8579" s="189"/>
    </row>
    <row r="8580" spans="1:5" x14ac:dyDescent="0.25">
      <c r="A8580" s="189"/>
      <c r="B8580" s="189"/>
      <c r="C8580" s="189"/>
      <c r="D8580" s="189"/>
      <c r="E8580" s="189"/>
    </row>
    <row r="8581" spans="1:5" x14ac:dyDescent="0.25">
      <c r="A8581" s="189"/>
      <c r="B8581" s="189"/>
      <c r="C8581" s="189"/>
      <c r="D8581" s="189"/>
      <c r="E8581" s="189"/>
    </row>
    <row r="8582" spans="1:5" x14ac:dyDescent="0.25">
      <c r="A8582" s="189"/>
      <c r="B8582" s="189"/>
      <c r="C8582" s="189"/>
      <c r="D8582" s="189"/>
      <c r="E8582" s="189"/>
    </row>
    <row r="8583" spans="1:5" x14ac:dyDescent="0.25">
      <c r="A8583" s="189"/>
      <c r="B8583" s="189"/>
      <c r="C8583" s="189"/>
      <c r="D8583" s="189"/>
      <c r="E8583" s="189"/>
    </row>
    <row r="8584" spans="1:5" x14ac:dyDescent="0.25">
      <c r="A8584" s="189"/>
      <c r="B8584" s="189"/>
      <c r="C8584" s="189"/>
      <c r="D8584" s="189"/>
      <c r="E8584" s="189"/>
    </row>
    <row r="8585" spans="1:5" x14ac:dyDescent="0.25">
      <c r="A8585" s="189"/>
      <c r="B8585" s="189"/>
      <c r="C8585" s="189"/>
      <c r="D8585" s="189"/>
      <c r="E8585" s="189"/>
    </row>
    <row r="8586" spans="1:5" x14ac:dyDescent="0.25">
      <c r="A8586" s="189"/>
      <c r="B8586" s="189"/>
      <c r="C8586" s="189"/>
      <c r="D8586" s="189"/>
      <c r="E8586" s="189"/>
    </row>
    <row r="8587" spans="1:5" x14ac:dyDescent="0.25">
      <c r="A8587" s="189"/>
      <c r="B8587" s="189"/>
      <c r="C8587" s="189"/>
      <c r="D8587" s="189"/>
      <c r="E8587" s="189"/>
    </row>
    <row r="8588" spans="1:5" x14ac:dyDescent="0.25">
      <c r="A8588" s="189"/>
      <c r="B8588" s="189"/>
      <c r="C8588" s="189"/>
      <c r="D8588" s="189"/>
      <c r="E8588" s="189"/>
    </row>
    <row r="8589" spans="1:5" x14ac:dyDescent="0.25">
      <c r="A8589" s="189"/>
      <c r="B8589" s="189"/>
      <c r="C8589" s="189"/>
      <c r="D8589" s="189"/>
      <c r="E8589" s="189"/>
    </row>
    <row r="8590" spans="1:5" x14ac:dyDescent="0.25">
      <c r="A8590" s="189"/>
      <c r="B8590" s="189"/>
      <c r="C8590" s="189"/>
      <c r="D8590" s="189"/>
      <c r="E8590" s="189"/>
    </row>
    <row r="8591" spans="1:5" x14ac:dyDescent="0.25">
      <c r="A8591" s="189"/>
      <c r="B8591" s="189"/>
      <c r="C8591" s="189"/>
      <c r="D8591" s="189"/>
      <c r="E8591" s="189"/>
    </row>
    <row r="8592" spans="1:5" x14ac:dyDescent="0.25">
      <c r="A8592" s="189"/>
      <c r="B8592" s="189"/>
      <c r="C8592" s="189"/>
      <c r="D8592" s="189"/>
      <c r="E8592" s="189"/>
    </row>
    <row r="8593" spans="1:5" x14ac:dyDescent="0.25">
      <c r="A8593" s="189"/>
      <c r="B8593" s="189"/>
      <c r="C8593" s="189"/>
      <c r="D8593" s="189"/>
      <c r="E8593" s="189"/>
    </row>
    <row r="8594" spans="1:5" x14ac:dyDescent="0.25">
      <c r="A8594" s="189"/>
      <c r="B8594" s="189"/>
      <c r="C8594" s="189"/>
      <c r="D8594" s="189"/>
      <c r="E8594" s="189"/>
    </row>
    <row r="8595" spans="1:5" x14ac:dyDescent="0.25">
      <c r="A8595" s="189"/>
      <c r="B8595" s="189"/>
      <c r="C8595" s="189"/>
      <c r="D8595" s="189"/>
      <c r="E8595" s="189"/>
    </row>
    <row r="8596" spans="1:5" x14ac:dyDescent="0.25">
      <c r="A8596" s="189"/>
      <c r="B8596" s="189"/>
      <c r="C8596" s="189"/>
      <c r="D8596" s="189"/>
      <c r="E8596" s="189"/>
    </row>
    <row r="8597" spans="1:5" x14ac:dyDescent="0.25">
      <c r="A8597" s="189"/>
      <c r="B8597" s="189"/>
      <c r="C8597" s="189"/>
      <c r="D8597" s="189"/>
      <c r="E8597" s="189"/>
    </row>
    <row r="8598" spans="1:5" x14ac:dyDescent="0.25">
      <c r="A8598" s="189"/>
      <c r="B8598" s="189"/>
      <c r="C8598" s="189"/>
      <c r="D8598" s="189"/>
      <c r="E8598" s="189"/>
    </row>
    <row r="8599" spans="1:5" x14ac:dyDescent="0.25">
      <c r="A8599" s="189"/>
      <c r="B8599" s="189"/>
      <c r="C8599" s="189"/>
      <c r="D8599" s="189"/>
      <c r="E8599" s="189"/>
    </row>
    <row r="8600" spans="1:5" x14ac:dyDescent="0.25">
      <c r="A8600" s="189"/>
      <c r="B8600" s="189"/>
      <c r="C8600" s="189"/>
      <c r="D8600" s="189"/>
      <c r="E8600" s="189"/>
    </row>
    <row r="8601" spans="1:5" x14ac:dyDescent="0.25">
      <c r="A8601" s="189"/>
      <c r="B8601" s="189"/>
      <c r="C8601" s="189"/>
      <c r="D8601" s="189"/>
      <c r="E8601" s="189"/>
    </row>
    <row r="8602" spans="1:5" x14ac:dyDescent="0.25">
      <c r="A8602" s="189"/>
      <c r="B8602" s="189"/>
      <c r="C8602" s="189"/>
      <c r="D8602" s="189"/>
      <c r="E8602" s="189"/>
    </row>
    <row r="8603" spans="1:5" x14ac:dyDescent="0.25">
      <c r="A8603" s="189"/>
      <c r="B8603" s="189"/>
      <c r="C8603" s="189"/>
      <c r="D8603" s="189"/>
      <c r="E8603" s="189"/>
    </row>
    <row r="8604" spans="1:5" x14ac:dyDescent="0.25">
      <c r="A8604" s="189"/>
      <c r="B8604" s="189"/>
      <c r="C8604" s="189"/>
      <c r="D8604" s="189"/>
      <c r="E8604" s="189"/>
    </row>
    <row r="8605" spans="1:5" x14ac:dyDescent="0.25">
      <c r="A8605" s="189"/>
      <c r="B8605" s="189"/>
      <c r="C8605" s="189"/>
      <c r="D8605" s="189"/>
      <c r="E8605" s="189"/>
    </row>
    <row r="8606" spans="1:5" x14ac:dyDescent="0.25">
      <c r="A8606" s="189"/>
      <c r="B8606" s="189"/>
      <c r="C8606" s="189"/>
      <c r="D8606" s="189"/>
      <c r="E8606" s="189"/>
    </row>
    <row r="8607" spans="1:5" x14ac:dyDescent="0.25">
      <c r="A8607" s="189"/>
      <c r="B8607" s="189"/>
      <c r="C8607" s="189"/>
      <c r="D8607" s="189"/>
      <c r="E8607" s="189"/>
    </row>
    <row r="8608" spans="1:5" x14ac:dyDescent="0.25">
      <c r="A8608" s="189"/>
      <c r="B8608" s="189"/>
      <c r="C8608" s="189"/>
      <c r="D8608" s="189"/>
      <c r="E8608" s="189"/>
    </row>
    <row r="8609" spans="1:5" x14ac:dyDescent="0.25">
      <c r="A8609" s="189"/>
      <c r="B8609" s="189"/>
      <c r="C8609" s="189"/>
      <c r="D8609" s="189"/>
      <c r="E8609" s="189"/>
    </row>
    <row r="8610" spans="1:5" x14ac:dyDescent="0.25">
      <c r="A8610" s="189"/>
      <c r="B8610" s="189"/>
      <c r="C8610" s="189"/>
      <c r="D8610" s="189"/>
      <c r="E8610" s="189"/>
    </row>
    <row r="8611" spans="1:5" x14ac:dyDescent="0.25">
      <c r="A8611" s="189"/>
      <c r="B8611" s="189"/>
      <c r="C8611" s="189"/>
      <c r="D8611" s="189"/>
      <c r="E8611" s="189"/>
    </row>
    <row r="8612" spans="1:5" x14ac:dyDescent="0.25">
      <c r="A8612" s="189"/>
      <c r="B8612" s="189"/>
      <c r="C8612" s="189"/>
      <c r="D8612" s="189"/>
      <c r="E8612" s="189"/>
    </row>
    <row r="8613" spans="1:5" x14ac:dyDescent="0.25">
      <c r="A8613" s="189"/>
      <c r="B8613" s="189"/>
      <c r="C8613" s="189"/>
      <c r="D8613" s="189"/>
      <c r="E8613" s="189"/>
    </row>
    <row r="8614" spans="1:5" x14ac:dyDescent="0.25">
      <c r="A8614" s="189"/>
      <c r="B8614" s="189"/>
      <c r="C8614" s="189"/>
      <c r="D8614" s="189"/>
      <c r="E8614" s="189"/>
    </row>
    <row r="8615" spans="1:5" x14ac:dyDescent="0.25">
      <c r="A8615" s="189"/>
      <c r="B8615" s="189"/>
      <c r="C8615" s="189"/>
      <c r="D8615" s="189"/>
      <c r="E8615" s="189"/>
    </row>
    <row r="8616" spans="1:5" x14ac:dyDescent="0.25">
      <c r="A8616" s="189"/>
      <c r="B8616" s="189"/>
      <c r="C8616" s="189"/>
      <c r="D8616" s="189"/>
      <c r="E8616" s="189"/>
    </row>
    <row r="8617" spans="1:5" x14ac:dyDescent="0.25">
      <c r="A8617" s="189"/>
      <c r="B8617" s="189"/>
      <c r="C8617" s="189"/>
      <c r="D8617" s="189"/>
      <c r="E8617" s="189"/>
    </row>
    <row r="8618" spans="1:5" x14ac:dyDescent="0.25">
      <c r="A8618" s="189"/>
      <c r="B8618" s="189"/>
      <c r="C8618" s="189"/>
      <c r="D8618" s="189"/>
      <c r="E8618" s="189"/>
    </row>
    <row r="8619" spans="1:5" x14ac:dyDescent="0.25">
      <c r="A8619" s="189"/>
      <c r="B8619" s="189"/>
      <c r="C8619" s="189"/>
      <c r="D8619" s="189"/>
      <c r="E8619" s="189"/>
    </row>
    <row r="8620" spans="1:5" x14ac:dyDescent="0.25">
      <c r="A8620" s="189"/>
      <c r="B8620" s="189"/>
      <c r="C8620" s="189"/>
      <c r="D8620" s="189"/>
      <c r="E8620" s="189"/>
    </row>
    <row r="8621" spans="1:5" x14ac:dyDescent="0.25">
      <c r="A8621" s="189"/>
      <c r="B8621" s="189"/>
      <c r="C8621" s="189"/>
      <c r="D8621" s="189"/>
      <c r="E8621" s="189"/>
    </row>
    <row r="8622" spans="1:5" x14ac:dyDescent="0.25">
      <c r="A8622" s="189"/>
      <c r="B8622" s="189"/>
      <c r="C8622" s="189"/>
      <c r="D8622" s="189"/>
      <c r="E8622" s="189"/>
    </row>
    <row r="8623" spans="1:5" x14ac:dyDescent="0.25">
      <c r="A8623" s="189"/>
      <c r="B8623" s="189"/>
      <c r="C8623" s="189"/>
      <c r="D8623" s="189"/>
      <c r="E8623" s="189"/>
    </row>
    <row r="8624" spans="1:5" x14ac:dyDescent="0.25">
      <c r="A8624" s="189"/>
      <c r="B8624" s="189"/>
      <c r="C8624" s="189"/>
      <c r="D8624" s="189"/>
      <c r="E8624" s="189"/>
    </row>
    <row r="8625" spans="1:5" x14ac:dyDescent="0.25">
      <c r="A8625" s="189"/>
      <c r="B8625" s="189"/>
      <c r="C8625" s="189"/>
      <c r="D8625" s="189"/>
      <c r="E8625" s="189"/>
    </row>
    <row r="8626" spans="1:5" x14ac:dyDescent="0.25">
      <c r="A8626" s="189"/>
      <c r="B8626" s="189"/>
      <c r="C8626" s="189"/>
      <c r="D8626" s="189"/>
      <c r="E8626" s="189"/>
    </row>
    <row r="8627" spans="1:5" x14ac:dyDescent="0.25">
      <c r="A8627" s="189"/>
      <c r="B8627" s="189"/>
      <c r="C8627" s="189"/>
      <c r="D8627" s="189"/>
      <c r="E8627" s="189"/>
    </row>
    <row r="8628" spans="1:5" x14ac:dyDescent="0.25">
      <c r="A8628" s="189"/>
      <c r="B8628" s="189"/>
      <c r="C8628" s="189"/>
      <c r="D8628" s="189"/>
      <c r="E8628" s="189"/>
    </row>
    <row r="8629" spans="1:5" x14ac:dyDescent="0.25">
      <c r="A8629" s="189"/>
      <c r="B8629" s="189"/>
      <c r="C8629" s="189"/>
      <c r="D8629" s="189"/>
      <c r="E8629" s="189"/>
    </row>
    <row r="8630" spans="1:5" x14ac:dyDescent="0.25">
      <c r="A8630" s="189"/>
      <c r="B8630" s="189"/>
      <c r="C8630" s="189"/>
      <c r="D8630" s="189"/>
      <c r="E8630" s="189"/>
    </row>
    <row r="8631" spans="1:5" x14ac:dyDescent="0.25">
      <c r="A8631" s="189"/>
      <c r="B8631" s="189"/>
      <c r="C8631" s="189"/>
      <c r="D8631" s="189"/>
      <c r="E8631" s="189"/>
    </row>
    <row r="8632" spans="1:5" x14ac:dyDescent="0.25">
      <c r="A8632" s="189"/>
      <c r="B8632" s="189"/>
      <c r="C8632" s="189"/>
      <c r="D8632" s="189"/>
      <c r="E8632" s="189"/>
    </row>
    <row r="8633" spans="1:5" x14ac:dyDescent="0.25">
      <c r="A8633" s="189"/>
      <c r="B8633" s="189"/>
      <c r="C8633" s="189"/>
      <c r="D8633" s="189"/>
      <c r="E8633" s="189"/>
    </row>
    <row r="8634" spans="1:5" x14ac:dyDescent="0.25">
      <c r="A8634" s="189"/>
      <c r="B8634" s="189"/>
      <c r="C8634" s="189"/>
      <c r="D8634" s="189"/>
      <c r="E8634" s="189"/>
    </row>
    <row r="8635" spans="1:5" x14ac:dyDescent="0.25">
      <c r="A8635" s="189"/>
      <c r="B8635" s="189"/>
      <c r="C8635" s="189"/>
      <c r="D8635" s="189"/>
      <c r="E8635" s="189"/>
    </row>
    <row r="8636" spans="1:5" x14ac:dyDescent="0.25">
      <c r="A8636" s="189"/>
      <c r="B8636" s="189"/>
      <c r="C8636" s="189"/>
      <c r="D8636" s="189"/>
      <c r="E8636" s="189"/>
    </row>
    <row r="8637" spans="1:5" x14ac:dyDescent="0.25">
      <c r="A8637" s="189"/>
      <c r="B8637" s="189"/>
      <c r="C8637" s="189"/>
      <c r="D8637" s="189"/>
      <c r="E8637" s="189"/>
    </row>
    <row r="8638" spans="1:5" x14ac:dyDescent="0.25">
      <c r="A8638" s="189"/>
      <c r="B8638" s="189"/>
      <c r="C8638" s="189"/>
      <c r="D8638" s="189"/>
      <c r="E8638" s="189"/>
    </row>
    <row r="8639" spans="1:5" x14ac:dyDescent="0.25">
      <c r="A8639" s="189"/>
      <c r="B8639" s="189"/>
      <c r="C8639" s="189"/>
      <c r="D8639" s="189"/>
      <c r="E8639" s="189"/>
    </row>
    <row r="8640" spans="1:5" x14ac:dyDescent="0.25">
      <c r="A8640" s="189"/>
      <c r="B8640" s="189"/>
      <c r="C8640" s="189"/>
      <c r="D8640" s="189"/>
      <c r="E8640" s="189"/>
    </row>
    <row r="8641" spans="1:5" x14ac:dyDescent="0.25">
      <c r="A8641" s="189"/>
      <c r="B8641" s="189"/>
      <c r="C8641" s="189"/>
      <c r="D8641" s="189"/>
      <c r="E8641" s="189"/>
    </row>
    <row r="8642" spans="1:5" x14ac:dyDescent="0.25">
      <c r="A8642" s="189"/>
      <c r="B8642" s="189"/>
      <c r="C8642" s="189"/>
      <c r="D8642" s="189"/>
      <c r="E8642" s="189"/>
    </row>
    <row r="8643" spans="1:5" x14ac:dyDescent="0.25">
      <c r="A8643" s="189"/>
      <c r="B8643" s="189"/>
      <c r="C8643" s="189"/>
      <c r="D8643" s="189"/>
      <c r="E8643" s="189"/>
    </row>
    <row r="8644" spans="1:5" x14ac:dyDescent="0.25">
      <c r="A8644" s="189"/>
      <c r="B8644" s="189"/>
      <c r="C8644" s="189"/>
      <c r="D8644" s="189"/>
      <c r="E8644" s="189"/>
    </row>
    <row r="8645" spans="1:5" x14ac:dyDescent="0.25">
      <c r="A8645" s="189"/>
      <c r="B8645" s="189"/>
      <c r="C8645" s="189"/>
      <c r="D8645" s="189"/>
      <c r="E8645" s="189"/>
    </row>
    <row r="8646" spans="1:5" x14ac:dyDescent="0.25">
      <c r="A8646" s="189"/>
      <c r="B8646" s="189"/>
      <c r="C8646" s="189"/>
      <c r="D8646" s="189"/>
      <c r="E8646" s="189"/>
    </row>
    <row r="8647" spans="1:5" x14ac:dyDescent="0.25">
      <c r="A8647" s="189"/>
      <c r="B8647" s="189"/>
      <c r="C8647" s="189"/>
      <c r="D8647" s="189"/>
      <c r="E8647" s="189"/>
    </row>
    <row r="8648" spans="1:5" x14ac:dyDescent="0.25">
      <c r="A8648" s="189"/>
      <c r="B8648" s="189"/>
      <c r="C8648" s="189"/>
      <c r="D8648" s="189"/>
      <c r="E8648" s="189"/>
    </row>
    <row r="8649" spans="1:5" x14ac:dyDescent="0.25">
      <c r="A8649" s="189"/>
      <c r="B8649" s="189"/>
      <c r="C8649" s="189"/>
      <c r="D8649" s="189"/>
      <c r="E8649" s="189"/>
    </row>
    <row r="8650" spans="1:5" x14ac:dyDescent="0.25">
      <c r="A8650" s="189"/>
      <c r="B8650" s="189"/>
      <c r="C8650" s="189"/>
      <c r="D8650" s="189"/>
      <c r="E8650" s="189"/>
    </row>
    <row r="8651" spans="1:5" x14ac:dyDescent="0.25">
      <c r="A8651" s="189"/>
      <c r="B8651" s="189"/>
      <c r="C8651" s="189"/>
      <c r="D8651" s="189"/>
      <c r="E8651" s="189"/>
    </row>
    <row r="8652" spans="1:5" x14ac:dyDescent="0.25">
      <c r="A8652" s="189"/>
      <c r="B8652" s="189"/>
      <c r="C8652" s="189"/>
      <c r="D8652" s="189"/>
      <c r="E8652" s="189"/>
    </row>
    <row r="8653" spans="1:5" x14ac:dyDescent="0.25">
      <c r="A8653" s="189"/>
      <c r="B8653" s="189"/>
      <c r="C8653" s="189"/>
      <c r="D8653" s="189"/>
      <c r="E8653" s="189"/>
    </row>
    <row r="8654" spans="1:5" x14ac:dyDescent="0.25">
      <c r="A8654" s="189"/>
      <c r="B8654" s="189"/>
      <c r="C8654" s="189"/>
      <c r="D8654" s="189"/>
      <c r="E8654" s="189"/>
    </row>
    <row r="8655" spans="1:5" x14ac:dyDescent="0.25">
      <c r="A8655" s="189"/>
      <c r="B8655" s="189"/>
      <c r="C8655" s="189"/>
      <c r="D8655" s="189"/>
      <c r="E8655" s="189"/>
    </row>
    <row r="8656" spans="1:5" x14ac:dyDescent="0.25">
      <c r="A8656" s="189"/>
      <c r="B8656" s="189"/>
      <c r="C8656" s="189"/>
      <c r="D8656" s="189"/>
      <c r="E8656" s="189"/>
    </row>
    <row r="8657" spans="1:5" x14ac:dyDescent="0.25">
      <c r="A8657" s="189"/>
      <c r="B8657" s="189"/>
      <c r="C8657" s="189"/>
      <c r="D8657" s="189"/>
      <c r="E8657" s="189"/>
    </row>
    <row r="8658" spans="1:5" x14ac:dyDescent="0.25">
      <c r="A8658" s="189"/>
      <c r="B8658" s="189"/>
      <c r="C8658" s="189"/>
      <c r="D8658" s="189"/>
      <c r="E8658" s="189"/>
    </row>
    <row r="8659" spans="1:5" x14ac:dyDescent="0.25">
      <c r="A8659" s="189"/>
      <c r="B8659" s="189"/>
      <c r="C8659" s="189"/>
      <c r="D8659" s="189"/>
      <c r="E8659" s="189"/>
    </row>
    <row r="8660" spans="1:5" x14ac:dyDescent="0.25">
      <c r="A8660" s="189"/>
      <c r="B8660" s="189"/>
      <c r="C8660" s="189"/>
      <c r="D8660" s="189"/>
      <c r="E8660" s="189"/>
    </row>
    <row r="8661" spans="1:5" x14ac:dyDescent="0.25">
      <c r="A8661" s="189"/>
      <c r="B8661" s="189"/>
      <c r="C8661" s="189"/>
      <c r="D8661" s="189"/>
      <c r="E8661" s="189"/>
    </row>
    <row r="8662" spans="1:5" x14ac:dyDescent="0.25">
      <c r="A8662" s="189"/>
      <c r="B8662" s="189"/>
      <c r="C8662" s="189"/>
      <c r="D8662" s="189"/>
      <c r="E8662" s="189"/>
    </row>
    <row r="8663" spans="1:5" x14ac:dyDescent="0.25">
      <c r="A8663" s="189"/>
      <c r="B8663" s="189"/>
      <c r="C8663" s="189"/>
      <c r="D8663" s="189"/>
      <c r="E8663" s="189"/>
    </row>
    <row r="8664" spans="1:5" x14ac:dyDescent="0.25">
      <c r="A8664" s="189"/>
      <c r="B8664" s="189"/>
      <c r="C8664" s="189"/>
      <c r="D8664" s="189"/>
      <c r="E8664" s="189"/>
    </row>
    <row r="8665" spans="1:5" x14ac:dyDescent="0.25">
      <c r="A8665" s="189"/>
      <c r="B8665" s="189"/>
      <c r="C8665" s="189"/>
      <c r="D8665" s="189"/>
      <c r="E8665" s="189"/>
    </row>
    <row r="8666" spans="1:5" x14ac:dyDescent="0.25">
      <c r="A8666" s="189"/>
      <c r="B8666" s="189"/>
      <c r="C8666" s="189"/>
      <c r="D8666" s="189"/>
      <c r="E8666" s="189"/>
    </row>
    <row r="8667" spans="1:5" x14ac:dyDescent="0.25">
      <c r="A8667" s="189"/>
      <c r="B8667" s="189"/>
      <c r="C8667" s="189"/>
      <c r="D8667" s="189"/>
      <c r="E8667" s="189"/>
    </row>
    <row r="8668" spans="1:5" x14ac:dyDescent="0.25">
      <c r="A8668" s="189"/>
      <c r="B8668" s="189"/>
      <c r="C8668" s="189"/>
      <c r="D8668" s="189"/>
      <c r="E8668" s="189"/>
    </row>
    <row r="8669" spans="1:5" x14ac:dyDescent="0.25">
      <c r="A8669" s="189"/>
      <c r="B8669" s="189"/>
      <c r="C8669" s="189"/>
      <c r="D8669" s="189"/>
      <c r="E8669" s="189"/>
    </row>
    <row r="8670" spans="1:5" x14ac:dyDescent="0.25">
      <c r="A8670" s="189"/>
      <c r="B8670" s="189"/>
      <c r="C8670" s="189"/>
      <c r="D8670" s="189"/>
      <c r="E8670" s="189"/>
    </row>
    <row r="8671" spans="1:5" x14ac:dyDescent="0.25">
      <c r="A8671" s="189"/>
      <c r="B8671" s="189"/>
      <c r="C8671" s="189"/>
      <c r="D8671" s="189"/>
      <c r="E8671" s="189"/>
    </row>
    <row r="8672" spans="1:5" x14ac:dyDescent="0.25">
      <c r="A8672" s="189"/>
      <c r="B8672" s="189"/>
      <c r="C8672" s="189"/>
      <c r="D8672" s="189"/>
      <c r="E8672" s="189"/>
    </row>
    <row r="8673" spans="1:5" x14ac:dyDescent="0.25">
      <c r="A8673" s="189"/>
      <c r="B8673" s="189"/>
      <c r="C8673" s="189"/>
      <c r="D8673" s="189"/>
      <c r="E8673" s="189"/>
    </row>
    <row r="8674" spans="1:5" x14ac:dyDescent="0.25">
      <c r="A8674" s="189"/>
      <c r="B8674" s="189"/>
      <c r="C8674" s="189"/>
      <c r="D8674" s="189"/>
      <c r="E8674" s="189"/>
    </row>
    <row r="8675" spans="1:5" x14ac:dyDescent="0.25">
      <c r="A8675" s="189"/>
      <c r="B8675" s="189"/>
      <c r="C8675" s="189"/>
      <c r="D8675" s="189"/>
      <c r="E8675" s="189"/>
    </row>
    <row r="8676" spans="1:5" x14ac:dyDescent="0.25">
      <c r="A8676" s="189"/>
      <c r="B8676" s="189"/>
      <c r="C8676" s="189"/>
      <c r="D8676" s="189"/>
      <c r="E8676" s="189"/>
    </row>
    <row r="8677" spans="1:5" x14ac:dyDescent="0.25">
      <c r="A8677" s="189"/>
      <c r="B8677" s="189"/>
      <c r="C8677" s="189"/>
      <c r="D8677" s="189"/>
      <c r="E8677" s="189"/>
    </row>
    <row r="8678" spans="1:5" x14ac:dyDescent="0.25">
      <c r="A8678" s="189"/>
      <c r="B8678" s="189"/>
      <c r="C8678" s="189"/>
      <c r="D8678" s="189"/>
      <c r="E8678" s="189"/>
    </row>
    <row r="8679" spans="1:5" x14ac:dyDescent="0.25">
      <c r="A8679" s="189"/>
      <c r="B8679" s="189"/>
      <c r="C8679" s="189"/>
      <c r="D8679" s="189"/>
      <c r="E8679" s="189"/>
    </row>
    <row r="8680" spans="1:5" x14ac:dyDescent="0.25">
      <c r="A8680" s="189"/>
      <c r="B8680" s="189"/>
      <c r="C8680" s="189"/>
      <c r="D8680" s="189"/>
      <c r="E8680" s="189"/>
    </row>
    <row r="8681" spans="1:5" x14ac:dyDescent="0.25">
      <c r="A8681" s="189"/>
      <c r="B8681" s="189"/>
      <c r="C8681" s="189"/>
      <c r="D8681" s="189"/>
      <c r="E8681" s="189"/>
    </row>
    <row r="8682" spans="1:5" x14ac:dyDescent="0.25">
      <c r="A8682" s="189"/>
      <c r="B8682" s="189"/>
      <c r="C8682" s="189"/>
      <c r="D8682" s="189"/>
      <c r="E8682" s="189"/>
    </row>
    <row r="8683" spans="1:5" x14ac:dyDescent="0.25">
      <c r="A8683" s="189"/>
      <c r="B8683" s="189"/>
      <c r="C8683" s="189"/>
      <c r="D8683" s="189"/>
      <c r="E8683" s="189"/>
    </row>
    <row r="8684" spans="1:5" x14ac:dyDescent="0.25">
      <c r="A8684" s="189"/>
      <c r="B8684" s="189"/>
      <c r="C8684" s="189"/>
      <c r="D8684" s="189"/>
      <c r="E8684" s="189"/>
    </row>
    <row r="8685" spans="1:5" x14ac:dyDescent="0.25">
      <c r="A8685" s="189"/>
      <c r="B8685" s="189"/>
      <c r="C8685" s="189"/>
      <c r="D8685" s="189"/>
      <c r="E8685" s="189"/>
    </row>
    <row r="8686" spans="1:5" x14ac:dyDescent="0.25">
      <c r="A8686" s="189"/>
      <c r="B8686" s="189"/>
      <c r="C8686" s="189"/>
      <c r="D8686" s="189"/>
      <c r="E8686" s="189"/>
    </row>
    <row r="8687" spans="1:5" x14ac:dyDescent="0.25">
      <c r="A8687" s="189"/>
      <c r="B8687" s="189"/>
      <c r="C8687" s="189"/>
      <c r="D8687" s="189"/>
      <c r="E8687" s="189"/>
    </row>
    <row r="8688" spans="1:5" x14ac:dyDescent="0.25">
      <c r="A8688" s="189"/>
      <c r="B8688" s="189"/>
      <c r="C8688" s="189"/>
      <c r="D8688" s="189"/>
      <c r="E8688" s="189"/>
    </row>
    <row r="8689" spans="1:5" x14ac:dyDescent="0.25">
      <c r="A8689" s="189"/>
      <c r="B8689" s="189"/>
      <c r="C8689" s="189"/>
      <c r="D8689" s="189"/>
      <c r="E8689" s="189"/>
    </row>
    <row r="8690" spans="1:5" x14ac:dyDescent="0.25">
      <c r="A8690" s="189"/>
      <c r="B8690" s="189"/>
      <c r="C8690" s="189"/>
      <c r="D8690" s="189"/>
      <c r="E8690" s="189"/>
    </row>
    <row r="8691" spans="1:5" x14ac:dyDescent="0.25">
      <c r="A8691" s="189"/>
      <c r="B8691" s="189"/>
      <c r="C8691" s="189"/>
      <c r="D8691" s="189"/>
      <c r="E8691" s="189"/>
    </row>
    <row r="8692" spans="1:5" x14ac:dyDescent="0.25">
      <c r="A8692" s="189"/>
      <c r="B8692" s="189"/>
      <c r="C8692" s="189"/>
      <c r="D8692" s="189"/>
      <c r="E8692" s="189"/>
    </row>
    <row r="8693" spans="1:5" x14ac:dyDescent="0.25">
      <c r="A8693" s="189"/>
      <c r="B8693" s="189"/>
      <c r="C8693" s="189"/>
      <c r="D8693" s="189"/>
      <c r="E8693" s="189"/>
    </row>
    <row r="8694" spans="1:5" x14ac:dyDescent="0.25">
      <c r="A8694" s="189"/>
      <c r="B8694" s="189"/>
      <c r="C8694" s="189"/>
      <c r="D8694" s="189"/>
      <c r="E8694" s="189"/>
    </row>
    <row r="8695" spans="1:5" x14ac:dyDescent="0.25">
      <c r="A8695" s="189"/>
      <c r="B8695" s="189"/>
      <c r="C8695" s="189"/>
      <c r="D8695" s="189"/>
      <c r="E8695" s="189"/>
    </row>
    <row r="8696" spans="1:5" x14ac:dyDescent="0.25">
      <c r="A8696" s="189"/>
      <c r="B8696" s="189"/>
      <c r="C8696" s="189"/>
      <c r="D8696" s="189"/>
      <c r="E8696" s="189"/>
    </row>
    <row r="8697" spans="1:5" x14ac:dyDescent="0.25">
      <c r="A8697" s="189"/>
      <c r="B8697" s="189"/>
      <c r="C8697" s="189"/>
      <c r="D8697" s="189"/>
      <c r="E8697" s="189"/>
    </row>
    <row r="8698" spans="1:5" x14ac:dyDescent="0.25">
      <c r="A8698" s="189"/>
      <c r="B8698" s="189"/>
      <c r="C8698" s="189"/>
      <c r="D8698" s="189"/>
      <c r="E8698" s="189"/>
    </row>
    <row r="8699" spans="1:5" x14ac:dyDescent="0.25">
      <c r="A8699" s="189"/>
      <c r="B8699" s="189"/>
      <c r="C8699" s="189"/>
      <c r="D8699" s="189"/>
      <c r="E8699" s="189"/>
    </row>
    <row r="8700" spans="1:5" x14ac:dyDescent="0.25">
      <c r="A8700" s="189"/>
      <c r="B8700" s="189"/>
      <c r="C8700" s="189"/>
      <c r="D8700" s="189"/>
      <c r="E8700" s="189"/>
    </row>
    <row r="8701" spans="1:5" x14ac:dyDescent="0.25">
      <c r="A8701" s="189"/>
      <c r="B8701" s="189"/>
      <c r="C8701" s="189"/>
      <c r="D8701" s="189"/>
      <c r="E8701" s="189"/>
    </row>
    <row r="8702" spans="1:5" x14ac:dyDescent="0.25">
      <c r="A8702" s="189"/>
      <c r="B8702" s="189"/>
      <c r="C8702" s="189"/>
      <c r="D8702" s="189"/>
      <c r="E8702" s="189"/>
    </row>
    <row r="8703" spans="1:5" x14ac:dyDescent="0.25">
      <c r="A8703" s="189"/>
      <c r="B8703" s="189"/>
      <c r="C8703" s="189"/>
      <c r="D8703" s="189"/>
      <c r="E8703" s="189"/>
    </row>
    <row r="8704" spans="1:5" x14ac:dyDescent="0.25">
      <c r="A8704" s="189"/>
      <c r="B8704" s="189"/>
      <c r="C8704" s="189"/>
      <c r="D8704" s="189"/>
      <c r="E8704" s="189"/>
    </row>
    <row r="8705" spans="1:5" x14ac:dyDescent="0.25">
      <c r="A8705" s="189"/>
      <c r="B8705" s="189"/>
      <c r="C8705" s="189"/>
      <c r="D8705" s="189"/>
      <c r="E8705" s="189"/>
    </row>
    <row r="8706" spans="1:5" x14ac:dyDescent="0.25">
      <c r="A8706" s="189"/>
      <c r="B8706" s="189"/>
      <c r="C8706" s="189"/>
      <c r="D8706" s="189"/>
      <c r="E8706" s="189"/>
    </row>
    <row r="8707" spans="1:5" x14ac:dyDescent="0.25">
      <c r="A8707" s="189"/>
      <c r="B8707" s="189"/>
      <c r="C8707" s="189"/>
      <c r="D8707" s="189"/>
      <c r="E8707" s="189"/>
    </row>
    <row r="8708" spans="1:5" x14ac:dyDescent="0.25">
      <c r="A8708" s="189"/>
      <c r="B8708" s="189"/>
      <c r="C8708" s="189"/>
      <c r="D8708" s="189"/>
      <c r="E8708" s="189"/>
    </row>
    <row r="8709" spans="1:5" x14ac:dyDescent="0.25">
      <c r="A8709" s="189"/>
      <c r="B8709" s="189"/>
      <c r="C8709" s="189"/>
      <c r="D8709" s="189"/>
      <c r="E8709" s="189"/>
    </row>
    <row r="8710" spans="1:5" x14ac:dyDescent="0.25">
      <c r="A8710" s="189"/>
      <c r="B8710" s="189"/>
      <c r="C8710" s="189"/>
      <c r="D8710" s="189"/>
      <c r="E8710" s="189"/>
    </row>
    <row r="8711" spans="1:5" x14ac:dyDescent="0.25">
      <c r="A8711" s="189"/>
      <c r="B8711" s="189"/>
      <c r="C8711" s="189"/>
      <c r="D8711" s="189"/>
      <c r="E8711" s="189"/>
    </row>
    <row r="8712" spans="1:5" x14ac:dyDescent="0.25">
      <c r="A8712" s="189"/>
      <c r="B8712" s="189"/>
      <c r="C8712" s="189"/>
      <c r="D8712" s="189"/>
      <c r="E8712" s="189"/>
    </row>
    <row r="8713" spans="1:5" x14ac:dyDescent="0.25">
      <c r="A8713" s="189"/>
      <c r="B8713" s="189"/>
      <c r="C8713" s="189"/>
      <c r="D8713" s="189"/>
      <c r="E8713" s="189"/>
    </row>
    <row r="8714" spans="1:5" x14ac:dyDescent="0.25">
      <c r="A8714" s="189"/>
      <c r="B8714" s="189"/>
      <c r="C8714" s="189"/>
      <c r="D8714" s="189"/>
      <c r="E8714" s="189"/>
    </row>
    <row r="8715" spans="1:5" x14ac:dyDescent="0.25">
      <c r="A8715" s="189"/>
      <c r="B8715" s="189"/>
      <c r="C8715" s="189"/>
      <c r="D8715" s="189"/>
      <c r="E8715" s="189"/>
    </row>
    <row r="8716" spans="1:5" x14ac:dyDescent="0.25">
      <c r="A8716" s="189"/>
      <c r="B8716" s="189"/>
      <c r="C8716" s="189"/>
      <c r="D8716" s="189"/>
      <c r="E8716" s="189"/>
    </row>
    <row r="8717" spans="1:5" x14ac:dyDescent="0.25">
      <c r="A8717" s="189"/>
      <c r="B8717" s="189"/>
      <c r="C8717" s="189"/>
      <c r="D8717" s="189"/>
      <c r="E8717" s="189"/>
    </row>
    <row r="8718" spans="1:5" x14ac:dyDescent="0.25">
      <c r="A8718" s="189"/>
      <c r="B8718" s="189"/>
      <c r="C8718" s="189"/>
      <c r="D8718" s="189"/>
      <c r="E8718" s="189"/>
    </row>
    <row r="8719" spans="1:5" x14ac:dyDescent="0.25">
      <c r="A8719" s="189"/>
      <c r="B8719" s="189"/>
      <c r="C8719" s="189"/>
      <c r="D8719" s="189"/>
      <c r="E8719" s="189"/>
    </row>
    <row r="8720" spans="1:5" x14ac:dyDescent="0.25">
      <c r="A8720" s="189"/>
      <c r="B8720" s="189"/>
      <c r="C8720" s="189"/>
      <c r="D8720" s="189"/>
      <c r="E8720" s="189"/>
    </row>
    <row r="8721" spans="1:5" x14ac:dyDescent="0.25">
      <c r="A8721" s="189"/>
      <c r="B8721" s="189"/>
      <c r="C8721" s="189"/>
      <c r="D8721" s="189"/>
      <c r="E8721" s="189"/>
    </row>
    <row r="8722" spans="1:5" x14ac:dyDescent="0.25">
      <c r="A8722" s="189"/>
      <c r="B8722" s="189"/>
      <c r="C8722" s="189"/>
      <c r="D8722" s="189"/>
      <c r="E8722" s="189"/>
    </row>
    <row r="8723" spans="1:5" x14ac:dyDescent="0.25">
      <c r="A8723" s="189"/>
      <c r="B8723" s="189"/>
      <c r="C8723" s="189"/>
      <c r="D8723" s="189"/>
      <c r="E8723" s="189"/>
    </row>
    <row r="8724" spans="1:5" x14ac:dyDescent="0.25">
      <c r="A8724" s="189"/>
      <c r="B8724" s="189"/>
      <c r="C8724" s="189"/>
      <c r="D8724" s="189"/>
      <c r="E8724" s="189"/>
    </row>
    <row r="8725" spans="1:5" x14ac:dyDescent="0.25">
      <c r="A8725" s="189"/>
      <c r="B8725" s="189"/>
      <c r="C8725" s="189"/>
      <c r="D8725" s="189"/>
      <c r="E8725" s="189"/>
    </row>
    <row r="8726" spans="1:5" x14ac:dyDescent="0.25">
      <c r="A8726" s="189"/>
      <c r="B8726" s="189"/>
      <c r="C8726" s="189"/>
      <c r="D8726" s="189"/>
      <c r="E8726" s="189"/>
    </row>
    <row r="8727" spans="1:5" x14ac:dyDescent="0.25">
      <c r="A8727" s="189"/>
      <c r="B8727" s="189"/>
      <c r="C8727" s="189"/>
      <c r="D8727" s="189"/>
      <c r="E8727" s="189"/>
    </row>
    <row r="8728" spans="1:5" x14ac:dyDescent="0.25">
      <c r="A8728" s="189"/>
      <c r="B8728" s="189"/>
      <c r="C8728" s="189"/>
      <c r="D8728" s="189"/>
      <c r="E8728" s="189"/>
    </row>
    <row r="8729" spans="1:5" x14ac:dyDescent="0.25">
      <c r="A8729" s="189"/>
      <c r="B8729" s="189"/>
      <c r="C8729" s="189"/>
      <c r="D8729" s="189"/>
      <c r="E8729" s="189"/>
    </row>
    <row r="8730" spans="1:5" x14ac:dyDescent="0.25">
      <c r="A8730" s="189"/>
      <c r="B8730" s="189"/>
      <c r="C8730" s="189"/>
      <c r="D8730" s="189"/>
      <c r="E8730" s="189"/>
    </row>
    <row r="8731" spans="1:5" x14ac:dyDescent="0.25">
      <c r="A8731" s="189"/>
      <c r="B8731" s="189"/>
      <c r="C8731" s="189"/>
      <c r="D8731" s="189"/>
      <c r="E8731" s="189"/>
    </row>
    <row r="8732" spans="1:5" x14ac:dyDescent="0.25">
      <c r="A8732" s="189"/>
      <c r="B8732" s="189"/>
      <c r="C8732" s="189"/>
      <c r="D8732" s="189"/>
      <c r="E8732" s="189"/>
    </row>
    <row r="8733" spans="1:5" x14ac:dyDescent="0.25">
      <c r="A8733" s="189"/>
      <c r="B8733" s="189"/>
      <c r="C8733" s="189"/>
      <c r="D8733" s="189"/>
      <c r="E8733" s="189"/>
    </row>
    <row r="8734" spans="1:5" x14ac:dyDescent="0.25">
      <c r="A8734" s="189"/>
      <c r="B8734" s="189"/>
      <c r="C8734" s="189"/>
      <c r="D8734" s="189"/>
      <c r="E8734" s="189"/>
    </row>
    <row r="8735" spans="1:5" x14ac:dyDescent="0.25">
      <c r="A8735" s="189"/>
      <c r="B8735" s="189"/>
      <c r="C8735" s="189"/>
      <c r="D8735" s="189"/>
      <c r="E8735" s="189"/>
    </row>
    <row r="8736" spans="1:5" x14ac:dyDescent="0.25">
      <c r="A8736" s="189"/>
      <c r="B8736" s="189"/>
      <c r="C8736" s="189"/>
      <c r="D8736" s="189"/>
      <c r="E8736" s="189"/>
    </row>
    <row r="8737" spans="1:5" x14ac:dyDescent="0.25">
      <c r="A8737" s="189"/>
      <c r="B8737" s="189"/>
      <c r="C8737" s="189"/>
      <c r="D8737" s="189"/>
      <c r="E8737" s="189"/>
    </row>
    <row r="8738" spans="1:5" x14ac:dyDescent="0.25">
      <c r="A8738" s="189"/>
      <c r="B8738" s="189"/>
      <c r="C8738" s="189"/>
      <c r="D8738" s="189"/>
      <c r="E8738" s="189"/>
    </row>
    <row r="8739" spans="1:5" x14ac:dyDescent="0.25">
      <c r="A8739" s="189"/>
      <c r="B8739" s="189"/>
      <c r="C8739" s="189"/>
      <c r="D8739" s="189"/>
      <c r="E8739" s="189"/>
    </row>
    <row r="8740" spans="1:5" x14ac:dyDescent="0.25">
      <c r="A8740" s="189"/>
      <c r="B8740" s="189"/>
      <c r="C8740" s="189"/>
      <c r="D8740" s="189"/>
      <c r="E8740" s="189"/>
    </row>
    <row r="8741" spans="1:5" x14ac:dyDescent="0.25">
      <c r="A8741" s="189"/>
      <c r="B8741" s="189"/>
      <c r="C8741" s="189"/>
      <c r="D8741" s="189"/>
      <c r="E8741" s="189"/>
    </row>
    <row r="8742" spans="1:5" x14ac:dyDescent="0.25">
      <c r="A8742" s="189"/>
      <c r="B8742" s="189"/>
      <c r="C8742" s="189"/>
      <c r="D8742" s="189"/>
      <c r="E8742" s="189"/>
    </row>
    <row r="8743" spans="1:5" x14ac:dyDescent="0.25">
      <c r="A8743" s="189"/>
      <c r="B8743" s="189"/>
      <c r="C8743" s="189"/>
      <c r="D8743" s="189"/>
      <c r="E8743" s="189"/>
    </row>
    <row r="8744" spans="1:5" x14ac:dyDescent="0.25">
      <c r="A8744" s="189"/>
      <c r="B8744" s="189"/>
      <c r="C8744" s="189"/>
      <c r="D8744" s="189"/>
      <c r="E8744" s="189"/>
    </row>
    <row r="8745" spans="1:5" x14ac:dyDescent="0.25">
      <c r="A8745" s="189"/>
      <c r="B8745" s="189"/>
      <c r="C8745" s="189"/>
      <c r="D8745" s="189"/>
      <c r="E8745" s="189"/>
    </row>
    <row r="8746" spans="1:5" x14ac:dyDescent="0.25">
      <c r="A8746" s="189"/>
      <c r="B8746" s="189"/>
      <c r="C8746" s="189"/>
      <c r="D8746" s="189"/>
      <c r="E8746" s="189"/>
    </row>
    <row r="8747" spans="1:5" x14ac:dyDescent="0.25">
      <c r="A8747" s="189"/>
      <c r="B8747" s="189"/>
      <c r="C8747" s="189"/>
      <c r="D8747" s="189"/>
      <c r="E8747" s="189"/>
    </row>
    <row r="8748" spans="1:5" x14ac:dyDescent="0.25">
      <c r="A8748" s="189"/>
      <c r="B8748" s="189"/>
      <c r="C8748" s="189"/>
      <c r="D8748" s="189"/>
      <c r="E8748" s="189"/>
    </row>
    <row r="8749" spans="1:5" x14ac:dyDescent="0.25">
      <c r="A8749" s="189"/>
      <c r="B8749" s="189"/>
      <c r="C8749" s="189"/>
      <c r="D8749" s="189"/>
      <c r="E8749" s="189"/>
    </row>
    <row r="8750" spans="1:5" x14ac:dyDescent="0.25">
      <c r="A8750" s="189"/>
      <c r="B8750" s="189"/>
      <c r="C8750" s="189"/>
      <c r="D8750" s="189"/>
      <c r="E8750" s="189"/>
    </row>
    <row r="8751" spans="1:5" x14ac:dyDescent="0.25">
      <c r="A8751" s="189"/>
      <c r="B8751" s="189"/>
      <c r="C8751" s="189"/>
      <c r="D8751" s="189"/>
      <c r="E8751" s="189"/>
    </row>
    <row r="8752" spans="1:5" x14ac:dyDescent="0.25">
      <c r="A8752" s="189"/>
      <c r="B8752" s="189"/>
      <c r="C8752" s="189"/>
      <c r="D8752" s="189"/>
      <c r="E8752" s="189"/>
    </row>
    <row r="8753" spans="1:5" x14ac:dyDescent="0.25">
      <c r="A8753" s="189"/>
      <c r="B8753" s="189"/>
      <c r="C8753" s="189"/>
      <c r="D8753" s="189"/>
      <c r="E8753" s="189"/>
    </row>
    <row r="8754" spans="1:5" x14ac:dyDescent="0.25">
      <c r="A8754" s="189"/>
      <c r="B8754" s="189"/>
      <c r="C8754" s="189"/>
      <c r="D8754" s="189"/>
      <c r="E8754" s="189"/>
    </row>
    <row r="8755" spans="1:5" x14ac:dyDescent="0.25">
      <c r="A8755" s="189"/>
      <c r="B8755" s="189"/>
      <c r="C8755" s="189"/>
      <c r="D8755" s="189"/>
      <c r="E8755" s="189"/>
    </row>
    <row r="8756" spans="1:5" x14ac:dyDescent="0.25">
      <c r="A8756" s="189"/>
      <c r="B8756" s="189"/>
      <c r="C8756" s="189"/>
      <c r="D8756" s="189"/>
      <c r="E8756" s="189"/>
    </row>
    <row r="8757" spans="1:5" x14ac:dyDescent="0.25">
      <c r="A8757" s="189"/>
      <c r="B8757" s="189"/>
      <c r="C8757" s="189"/>
      <c r="D8757" s="189"/>
      <c r="E8757" s="189"/>
    </row>
    <row r="8758" spans="1:5" x14ac:dyDescent="0.25">
      <c r="A8758" s="189"/>
      <c r="B8758" s="189"/>
      <c r="C8758" s="189"/>
      <c r="D8758" s="189"/>
      <c r="E8758" s="189"/>
    </row>
    <row r="8759" spans="1:5" x14ac:dyDescent="0.25">
      <c r="A8759" s="189"/>
      <c r="B8759" s="189"/>
      <c r="C8759" s="189"/>
      <c r="D8759" s="189"/>
      <c r="E8759" s="189"/>
    </row>
    <row r="8760" spans="1:5" x14ac:dyDescent="0.25">
      <c r="A8760" s="189"/>
      <c r="B8760" s="189"/>
      <c r="C8760" s="189"/>
      <c r="D8760" s="189"/>
      <c r="E8760" s="189"/>
    </row>
    <row r="8761" spans="1:5" x14ac:dyDescent="0.25">
      <c r="A8761" s="189"/>
      <c r="B8761" s="189"/>
      <c r="C8761" s="189"/>
      <c r="D8761" s="189"/>
      <c r="E8761" s="189"/>
    </row>
    <row r="8762" spans="1:5" x14ac:dyDescent="0.25">
      <c r="A8762" s="189"/>
      <c r="B8762" s="189"/>
      <c r="C8762" s="189"/>
      <c r="D8762" s="189"/>
      <c r="E8762" s="189"/>
    </row>
    <row r="8763" spans="1:5" x14ac:dyDescent="0.25">
      <c r="A8763" s="189"/>
      <c r="B8763" s="189"/>
      <c r="C8763" s="189"/>
      <c r="D8763" s="189"/>
      <c r="E8763" s="189"/>
    </row>
    <row r="8764" spans="1:5" x14ac:dyDescent="0.25">
      <c r="A8764" s="189"/>
      <c r="B8764" s="189"/>
      <c r="C8764" s="189"/>
      <c r="D8764" s="189"/>
      <c r="E8764" s="189"/>
    </row>
    <row r="8765" spans="1:5" x14ac:dyDescent="0.25">
      <c r="A8765" s="189"/>
      <c r="B8765" s="189"/>
      <c r="C8765" s="189"/>
      <c r="D8765" s="189"/>
      <c r="E8765" s="189"/>
    </row>
    <row r="8766" spans="1:5" x14ac:dyDescent="0.25">
      <c r="A8766" s="189"/>
      <c r="B8766" s="189"/>
      <c r="C8766" s="189"/>
      <c r="D8766" s="189"/>
      <c r="E8766" s="189"/>
    </row>
    <row r="8767" spans="1:5" x14ac:dyDescent="0.25">
      <c r="A8767" s="189"/>
      <c r="B8767" s="189"/>
      <c r="C8767" s="189"/>
      <c r="D8767" s="189"/>
      <c r="E8767" s="189"/>
    </row>
    <row r="8768" spans="1:5" x14ac:dyDescent="0.25">
      <c r="A8768" s="189"/>
      <c r="B8768" s="189"/>
      <c r="C8768" s="189"/>
      <c r="D8768" s="189"/>
      <c r="E8768" s="189"/>
    </row>
    <row r="8769" spans="1:5" x14ac:dyDescent="0.25">
      <c r="A8769" s="189"/>
      <c r="B8769" s="189"/>
      <c r="C8769" s="189"/>
      <c r="D8769" s="189"/>
      <c r="E8769" s="189"/>
    </row>
    <row r="8770" spans="1:5" x14ac:dyDescent="0.25">
      <c r="A8770" s="189"/>
      <c r="B8770" s="189"/>
      <c r="C8770" s="189"/>
      <c r="D8770" s="189"/>
      <c r="E8770" s="189"/>
    </row>
    <row r="8771" spans="1:5" x14ac:dyDescent="0.25">
      <c r="A8771" s="189"/>
      <c r="B8771" s="189"/>
      <c r="C8771" s="189"/>
      <c r="D8771" s="189"/>
      <c r="E8771" s="189"/>
    </row>
    <row r="8772" spans="1:5" x14ac:dyDescent="0.25">
      <c r="A8772" s="189"/>
      <c r="B8772" s="189"/>
      <c r="C8772" s="189"/>
      <c r="D8772" s="189"/>
      <c r="E8772" s="189"/>
    </row>
    <row r="8773" spans="1:5" x14ac:dyDescent="0.25">
      <c r="A8773" s="189"/>
      <c r="B8773" s="189"/>
      <c r="C8773" s="189"/>
      <c r="D8773" s="189"/>
      <c r="E8773" s="189"/>
    </row>
    <row r="8774" spans="1:5" x14ac:dyDescent="0.25">
      <c r="A8774" s="189"/>
      <c r="B8774" s="189"/>
      <c r="C8774" s="189"/>
      <c r="D8774" s="189"/>
      <c r="E8774" s="189"/>
    </row>
    <row r="8775" spans="1:5" x14ac:dyDescent="0.25">
      <c r="A8775" s="189"/>
      <c r="B8775" s="189"/>
      <c r="C8775" s="189"/>
      <c r="D8775" s="189"/>
      <c r="E8775" s="189"/>
    </row>
    <row r="8776" spans="1:5" x14ac:dyDescent="0.25">
      <c r="A8776" s="189"/>
      <c r="B8776" s="189"/>
      <c r="C8776" s="189"/>
      <c r="D8776" s="189"/>
      <c r="E8776" s="189"/>
    </row>
    <row r="8777" spans="1:5" x14ac:dyDescent="0.25">
      <c r="A8777" s="189"/>
      <c r="B8777" s="189"/>
      <c r="C8777" s="189"/>
      <c r="D8777" s="189"/>
      <c r="E8777" s="189"/>
    </row>
    <row r="8778" spans="1:5" x14ac:dyDescent="0.25">
      <c r="A8778" s="189"/>
      <c r="B8778" s="189"/>
      <c r="C8778" s="189"/>
      <c r="D8778" s="189"/>
      <c r="E8778" s="189"/>
    </row>
    <row r="8779" spans="1:5" x14ac:dyDescent="0.25">
      <c r="A8779" s="189"/>
      <c r="B8779" s="189"/>
      <c r="C8779" s="189"/>
      <c r="D8779" s="189"/>
      <c r="E8779" s="189"/>
    </row>
    <row r="8780" spans="1:5" x14ac:dyDescent="0.25">
      <c r="A8780" s="189"/>
      <c r="B8780" s="189"/>
      <c r="C8780" s="189"/>
      <c r="D8780" s="189"/>
      <c r="E8780" s="189"/>
    </row>
    <row r="8781" spans="1:5" x14ac:dyDescent="0.25">
      <c r="A8781" s="189"/>
      <c r="B8781" s="189"/>
      <c r="C8781" s="189"/>
      <c r="D8781" s="189"/>
      <c r="E8781" s="189"/>
    </row>
    <row r="8782" spans="1:5" x14ac:dyDescent="0.25">
      <c r="A8782" s="189"/>
      <c r="B8782" s="189"/>
      <c r="C8782" s="189"/>
      <c r="D8782" s="189"/>
      <c r="E8782" s="189"/>
    </row>
    <row r="8783" spans="1:5" x14ac:dyDescent="0.25">
      <c r="A8783" s="189"/>
      <c r="B8783" s="189"/>
      <c r="C8783" s="189"/>
      <c r="D8783" s="189"/>
      <c r="E8783" s="189"/>
    </row>
    <row r="8784" spans="1:5" x14ac:dyDescent="0.25">
      <c r="A8784" s="189"/>
      <c r="B8784" s="189"/>
      <c r="C8784" s="189"/>
      <c r="D8784" s="189"/>
      <c r="E8784" s="189"/>
    </row>
    <row r="8785" spans="1:5" x14ac:dyDescent="0.25">
      <c r="A8785" s="189"/>
      <c r="B8785" s="189"/>
      <c r="C8785" s="189"/>
      <c r="D8785" s="189"/>
      <c r="E8785" s="189"/>
    </row>
    <row r="8786" spans="1:5" x14ac:dyDescent="0.25">
      <c r="A8786" s="189"/>
      <c r="B8786" s="189"/>
      <c r="C8786" s="189"/>
      <c r="D8786" s="189"/>
      <c r="E8786" s="189"/>
    </row>
    <row r="8787" spans="1:5" x14ac:dyDescent="0.25">
      <c r="A8787" s="189"/>
      <c r="B8787" s="189"/>
      <c r="C8787" s="189"/>
      <c r="D8787" s="189"/>
      <c r="E8787" s="189"/>
    </row>
    <row r="8788" spans="1:5" x14ac:dyDescent="0.25">
      <c r="A8788" s="189"/>
      <c r="B8788" s="189"/>
      <c r="C8788" s="189"/>
      <c r="D8788" s="189"/>
      <c r="E8788" s="189"/>
    </row>
    <row r="8789" spans="1:5" x14ac:dyDescent="0.25">
      <c r="A8789" s="189"/>
      <c r="B8789" s="189"/>
      <c r="C8789" s="189"/>
      <c r="D8789" s="189"/>
      <c r="E8789" s="189"/>
    </row>
    <row r="8790" spans="1:5" x14ac:dyDescent="0.25">
      <c r="A8790" s="189"/>
      <c r="B8790" s="189"/>
      <c r="C8790" s="189"/>
      <c r="D8790" s="189"/>
      <c r="E8790" s="189"/>
    </row>
    <row r="8791" spans="1:5" x14ac:dyDescent="0.25">
      <c r="A8791" s="189"/>
      <c r="B8791" s="189"/>
      <c r="C8791" s="189"/>
      <c r="D8791" s="189"/>
      <c r="E8791" s="189"/>
    </row>
    <row r="8792" spans="1:5" x14ac:dyDescent="0.25">
      <c r="A8792" s="189"/>
      <c r="B8792" s="189"/>
      <c r="C8792" s="189"/>
      <c r="D8792" s="189"/>
      <c r="E8792" s="189"/>
    </row>
    <row r="8793" spans="1:5" x14ac:dyDescent="0.25">
      <c r="A8793" s="189"/>
      <c r="B8793" s="189"/>
      <c r="C8793" s="189"/>
      <c r="D8793" s="189"/>
      <c r="E8793" s="189"/>
    </row>
    <row r="8794" spans="1:5" x14ac:dyDescent="0.25">
      <c r="A8794" s="189"/>
      <c r="B8794" s="189"/>
      <c r="C8794" s="189"/>
      <c r="D8794" s="189"/>
      <c r="E8794" s="189"/>
    </row>
    <row r="8795" spans="1:5" x14ac:dyDescent="0.25">
      <c r="A8795" s="189"/>
      <c r="B8795" s="189"/>
      <c r="C8795" s="189"/>
      <c r="D8795" s="189"/>
      <c r="E8795" s="189"/>
    </row>
    <row r="8796" spans="1:5" x14ac:dyDescent="0.25">
      <c r="A8796" s="189"/>
      <c r="B8796" s="189"/>
      <c r="C8796" s="189"/>
      <c r="D8796" s="189"/>
      <c r="E8796" s="189"/>
    </row>
    <row r="8797" spans="1:5" x14ac:dyDescent="0.25">
      <c r="A8797" s="189"/>
      <c r="B8797" s="189"/>
      <c r="C8797" s="189"/>
      <c r="D8797" s="189"/>
      <c r="E8797" s="189"/>
    </row>
    <row r="8798" spans="1:5" x14ac:dyDescent="0.25">
      <c r="A8798" s="189"/>
      <c r="B8798" s="189"/>
      <c r="C8798" s="189"/>
      <c r="D8798" s="189"/>
      <c r="E8798" s="189"/>
    </row>
    <row r="8799" spans="1:5" x14ac:dyDescent="0.25">
      <c r="A8799" s="189"/>
      <c r="B8799" s="189"/>
      <c r="C8799" s="189"/>
      <c r="D8799" s="189"/>
      <c r="E8799" s="189"/>
    </row>
    <row r="8800" spans="1:5" x14ac:dyDescent="0.25">
      <c r="A8800" s="189"/>
      <c r="B8800" s="189"/>
      <c r="C8800" s="189"/>
      <c r="D8800" s="189"/>
      <c r="E8800" s="189"/>
    </row>
    <row r="8801" spans="1:5" x14ac:dyDescent="0.25">
      <c r="A8801" s="189"/>
      <c r="B8801" s="189"/>
      <c r="C8801" s="189"/>
      <c r="D8801" s="189"/>
      <c r="E8801" s="189"/>
    </row>
    <row r="8802" spans="1:5" x14ac:dyDescent="0.25">
      <c r="A8802" s="189"/>
      <c r="B8802" s="189"/>
      <c r="C8802" s="189"/>
      <c r="D8802" s="189"/>
      <c r="E8802" s="189"/>
    </row>
    <row r="8803" spans="1:5" x14ac:dyDescent="0.25">
      <c r="A8803" s="189"/>
      <c r="B8803" s="189"/>
      <c r="C8803" s="189"/>
      <c r="D8803" s="189"/>
      <c r="E8803" s="189"/>
    </row>
    <row r="8804" spans="1:5" x14ac:dyDescent="0.25">
      <c r="A8804" s="189"/>
      <c r="B8804" s="189"/>
      <c r="C8804" s="189"/>
      <c r="D8804" s="189"/>
      <c r="E8804" s="189"/>
    </row>
    <row r="8805" spans="1:5" x14ac:dyDescent="0.25">
      <c r="A8805" s="189"/>
      <c r="B8805" s="189"/>
      <c r="C8805" s="189"/>
      <c r="D8805" s="189"/>
      <c r="E8805" s="189"/>
    </row>
    <row r="8806" spans="1:5" x14ac:dyDescent="0.25">
      <c r="A8806" s="189"/>
      <c r="B8806" s="189"/>
      <c r="C8806" s="189"/>
      <c r="D8806" s="189"/>
      <c r="E8806" s="189"/>
    </row>
    <row r="8807" spans="1:5" x14ac:dyDescent="0.25">
      <c r="A8807" s="189"/>
      <c r="B8807" s="189"/>
      <c r="C8807" s="189"/>
      <c r="D8807" s="189"/>
      <c r="E8807" s="189"/>
    </row>
    <row r="8808" spans="1:5" x14ac:dyDescent="0.25">
      <c r="A8808" s="189"/>
      <c r="B8808" s="189"/>
      <c r="C8808" s="189"/>
      <c r="D8808" s="189"/>
      <c r="E8808" s="189"/>
    </row>
    <row r="8809" spans="1:5" x14ac:dyDescent="0.25">
      <c r="A8809" s="189"/>
      <c r="B8809" s="189"/>
      <c r="C8809" s="189"/>
      <c r="D8809" s="189"/>
      <c r="E8809" s="189"/>
    </row>
    <row r="8810" spans="1:5" x14ac:dyDescent="0.25">
      <c r="A8810" s="189"/>
      <c r="B8810" s="189"/>
      <c r="C8810" s="189"/>
      <c r="D8810" s="189"/>
      <c r="E8810" s="189"/>
    </row>
    <row r="8811" spans="1:5" x14ac:dyDescent="0.25">
      <c r="A8811" s="189"/>
      <c r="B8811" s="189"/>
      <c r="C8811" s="189"/>
      <c r="D8811" s="189"/>
      <c r="E8811" s="189"/>
    </row>
    <row r="8812" spans="1:5" x14ac:dyDescent="0.25">
      <c r="A8812" s="189"/>
      <c r="B8812" s="189"/>
      <c r="C8812" s="189"/>
      <c r="D8812" s="189"/>
      <c r="E8812" s="189"/>
    </row>
    <row r="8813" spans="1:5" x14ac:dyDescent="0.25">
      <c r="A8813" s="189"/>
      <c r="B8813" s="189"/>
      <c r="C8813" s="189"/>
      <c r="D8813" s="189"/>
      <c r="E8813" s="189"/>
    </row>
    <row r="8814" spans="1:5" x14ac:dyDescent="0.25">
      <c r="A8814" s="189"/>
      <c r="B8814" s="189"/>
      <c r="C8814" s="189"/>
      <c r="D8814" s="189"/>
      <c r="E8814" s="189"/>
    </row>
    <row r="8815" spans="1:5" x14ac:dyDescent="0.25">
      <c r="A8815" s="189"/>
      <c r="B8815" s="189"/>
      <c r="C8815" s="189"/>
      <c r="D8815" s="189"/>
      <c r="E8815" s="189"/>
    </row>
    <row r="8816" spans="1:5" x14ac:dyDescent="0.25">
      <c r="A8816" s="189"/>
      <c r="B8816" s="189"/>
      <c r="C8816" s="189"/>
      <c r="D8816" s="189"/>
      <c r="E8816" s="189"/>
    </row>
    <row r="8817" spans="1:5" x14ac:dyDescent="0.25">
      <c r="A8817" s="189"/>
      <c r="B8817" s="189"/>
      <c r="C8817" s="189"/>
      <c r="D8817" s="189"/>
      <c r="E8817" s="189"/>
    </row>
    <row r="8818" spans="1:5" x14ac:dyDescent="0.25">
      <c r="A8818" s="189"/>
      <c r="B8818" s="189"/>
      <c r="C8818" s="189"/>
      <c r="D8818" s="189"/>
      <c r="E8818" s="189"/>
    </row>
    <row r="8819" spans="1:5" x14ac:dyDescent="0.25">
      <c r="A8819" s="189"/>
      <c r="B8819" s="189"/>
      <c r="C8819" s="189"/>
      <c r="D8819" s="189"/>
      <c r="E8819" s="189"/>
    </row>
    <row r="8820" spans="1:5" x14ac:dyDescent="0.25">
      <c r="A8820" s="189"/>
      <c r="B8820" s="189"/>
      <c r="C8820" s="189"/>
      <c r="D8820" s="189"/>
      <c r="E8820" s="189"/>
    </row>
    <row r="8821" spans="1:5" x14ac:dyDescent="0.25">
      <c r="A8821" s="189"/>
      <c r="B8821" s="189"/>
      <c r="C8821" s="189"/>
      <c r="D8821" s="189"/>
      <c r="E8821" s="189"/>
    </row>
    <row r="8822" spans="1:5" x14ac:dyDescent="0.25">
      <c r="A8822" s="189"/>
      <c r="B8822" s="189"/>
      <c r="C8822" s="189"/>
      <c r="D8822" s="189"/>
      <c r="E8822" s="189"/>
    </row>
    <row r="8823" spans="1:5" x14ac:dyDescent="0.25">
      <c r="A8823" s="189"/>
      <c r="B8823" s="189"/>
      <c r="C8823" s="189"/>
      <c r="D8823" s="189"/>
      <c r="E8823" s="189"/>
    </row>
    <row r="8824" spans="1:5" x14ac:dyDescent="0.25">
      <c r="A8824" s="189"/>
      <c r="B8824" s="189"/>
      <c r="C8824" s="189"/>
      <c r="D8824" s="189"/>
      <c r="E8824" s="189"/>
    </row>
    <row r="8825" spans="1:5" x14ac:dyDescent="0.25">
      <c r="A8825" s="189"/>
      <c r="B8825" s="189"/>
      <c r="C8825" s="189"/>
      <c r="D8825" s="189"/>
      <c r="E8825" s="189"/>
    </row>
    <row r="8826" spans="1:5" x14ac:dyDescent="0.25">
      <c r="A8826" s="189"/>
      <c r="B8826" s="189"/>
      <c r="C8826" s="189"/>
      <c r="D8826" s="189"/>
      <c r="E8826" s="189"/>
    </row>
    <row r="8827" spans="1:5" x14ac:dyDescent="0.25">
      <c r="A8827" s="189"/>
      <c r="B8827" s="189"/>
      <c r="C8827" s="189"/>
      <c r="D8827" s="189"/>
      <c r="E8827" s="189"/>
    </row>
    <row r="8828" spans="1:5" x14ac:dyDescent="0.25">
      <c r="A8828" s="189"/>
      <c r="B8828" s="189"/>
      <c r="C8828" s="189"/>
      <c r="D8828" s="189"/>
      <c r="E8828" s="189"/>
    </row>
    <row r="8829" spans="1:5" x14ac:dyDescent="0.25">
      <c r="A8829" s="189"/>
      <c r="B8829" s="189"/>
      <c r="C8829" s="189"/>
      <c r="D8829" s="189"/>
      <c r="E8829" s="189"/>
    </row>
    <row r="8830" spans="1:5" x14ac:dyDescent="0.25">
      <c r="A8830" s="189"/>
      <c r="B8830" s="189"/>
      <c r="C8830" s="189"/>
      <c r="D8830" s="189"/>
      <c r="E8830" s="189"/>
    </row>
    <row r="8831" spans="1:5" x14ac:dyDescent="0.25">
      <c r="A8831" s="189"/>
      <c r="B8831" s="189"/>
      <c r="C8831" s="189"/>
      <c r="D8831" s="189"/>
      <c r="E8831" s="189"/>
    </row>
    <row r="8832" spans="1:5" x14ac:dyDescent="0.25">
      <c r="A8832" s="189"/>
      <c r="B8832" s="189"/>
      <c r="C8832" s="189"/>
      <c r="D8832" s="189"/>
      <c r="E8832" s="189"/>
    </row>
    <row r="8833" spans="1:5" x14ac:dyDescent="0.25">
      <c r="A8833" s="189"/>
      <c r="B8833" s="189"/>
      <c r="C8833" s="189"/>
      <c r="D8833" s="189"/>
      <c r="E8833" s="189"/>
    </row>
    <row r="8834" spans="1:5" x14ac:dyDescent="0.25">
      <c r="A8834" s="189"/>
      <c r="B8834" s="189"/>
      <c r="C8834" s="189"/>
      <c r="D8834" s="189"/>
      <c r="E8834" s="189"/>
    </row>
    <row r="8835" spans="1:5" x14ac:dyDescent="0.25">
      <c r="A8835" s="189"/>
      <c r="B8835" s="189"/>
      <c r="C8835" s="189"/>
      <c r="D8835" s="189"/>
      <c r="E8835" s="189"/>
    </row>
    <row r="8836" spans="1:5" x14ac:dyDescent="0.25">
      <c r="A8836" s="189"/>
      <c r="B8836" s="189"/>
      <c r="C8836" s="189"/>
      <c r="D8836" s="189"/>
      <c r="E8836" s="189"/>
    </row>
    <row r="8837" spans="1:5" x14ac:dyDescent="0.25">
      <c r="A8837" s="189"/>
      <c r="B8837" s="189"/>
      <c r="C8837" s="189"/>
      <c r="D8837" s="189"/>
      <c r="E8837" s="189"/>
    </row>
    <row r="8838" spans="1:5" x14ac:dyDescent="0.25">
      <c r="A8838" s="189"/>
      <c r="B8838" s="189"/>
      <c r="C8838" s="189"/>
      <c r="D8838" s="189"/>
      <c r="E8838" s="189"/>
    </row>
    <row r="8839" spans="1:5" x14ac:dyDescent="0.25">
      <c r="A8839" s="189"/>
      <c r="B8839" s="189"/>
      <c r="C8839" s="189"/>
      <c r="D8839" s="189"/>
      <c r="E8839" s="189"/>
    </row>
    <row r="8840" spans="1:5" x14ac:dyDescent="0.25">
      <c r="A8840" s="189"/>
      <c r="B8840" s="189"/>
      <c r="C8840" s="189"/>
      <c r="D8840" s="189"/>
      <c r="E8840" s="189"/>
    </row>
    <row r="8841" spans="1:5" x14ac:dyDescent="0.25">
      <c r="A8841" s="189"/>
      <c r="B8841" s="189"/>
      <c r="C8841" s="189"/>
      <c r="D8841" s="189"/>
      <c r="E8841" s="189"/>
    </row>
    <row r="8842" spans="1:5" x14ac:dyDescent="0.25">
      <c r="A8842" s="189"/>
      <c r="B8842" s="189"/>
      <c r="C8842" s="189"/>
      <c r="D8842" s="189"/>
      <c r="E8842" s="189"/>
    </row>
    <row r="8843" spans="1:5" x14ac:dyDescent="0.25">
      <c r="A8843" s="189"/>
      <c r="B8843" s="189"/>
      <c r="C8843" s="189"/>
      <c r="D8843" s="189"/>
      <c r="E8843" s="189"/>
    </row>
    <row r="8844" spans="1:5" x14ac:dyDescent="0.25">
      <c r="A8844" s="189"/>
      <c r="B8844" s="189"/>
      <c r="C8844" s="189"/>
      <c r="D8844" s="189"/>
      <c r="E8844" s="189"/>
    </row>
    <row r="8845" spans="1:5" x14ac:dyDescent="0.25">
      <c r="A8845" s="189"/>
      <c r="B8845" s="189"/>
      <c r="C8845" s="189"/>
      <c r="D8845" s="189"/>
      <c r="E8845" s="189"/>
    </row>
    <row r="8846" spans="1:5" x14ac:dyDescent="0.25">
      <c r="A8846" s="189"/>
      <c r="B8846" s="189"/>
      <c r="C8846" s="189"/>
      <c r="D8846" s="189"/>
      <c r="E8846" s="189"/>
    </row>
    <row r="8847" spans="1:5" x14ac:dyDescent="0.25">
      <c r="A8847" s="189"/>
      <c r="B8847" s="189"/>
      <c r="C8847" s="189"/>
      <c r="D8847" s="189"/>
      <c r="E8847" s="189"/>
    </row>
    <row r="8848" spans="1:5" x14ac:dyDescent="0.25">
      <c r="A8848" s="189"/>
      <c r="B8848" s="189"/>
      <c r="C8848" s="189"/>
      <c r="D8848" s="189"/>
      <c r="E8848" s="189"/>
    </row>
    <row r="8849" spans="1:5" x14ac:dyDescent="0.25">
      <c r="A8849" s="189"/>
      <c r="B8849" s="189"/>
      <c r="C8849" s="189"/>
      <c r="D8849" s="189"/>
      <c r="E8849" s="189"/>
    </row>
    <row r="8850" spans="1:5" x14ac:dyDescent="0.25">
      <c r="A8850" s="189"/>
      <c r="B8850" s="189"/>
      <c r="C8850" s="189"/>
      <c r="D8850" s="189"/>
      <c r="E8850" s="189"/>
    </row>
    <row r="8851" spans="1:5" x14ac:dyDescent="0.25">
      <c r="A8851" s="189"/>
      <c r="B8851" s="189"/>
      <c r="C8851" s="189"/>
      <c r="D8851" s="189"/>
      <c r="E8851" s="189"/>
    </row>
    <row r="8852" spans="1:5" x14ac:dyDescent="0.25">
      <c r="A8852" s="189"/>
      <c r="B8852" s="189"/>
      <c r="C8852" s="189"/>
      <c r="D8852" s="189"/>
      <c r="E8852" s="189"/>
    </row>
    <row r="8853" spans="1:5" x14ac:dyDescent="0.25">
      <c r="A8853" s="189"/>
      <c r="B8853" s="189"/>
      <c r="C8853" s="189"/>
      <c r="D8853" s="189"/>
      <c r="E8853" s="189"/>
    </row>
    <row r="8854" spans="1:5" x14ac:dyDescent="0.25">
      <c r="A8854" s="189"/>
      <c r="B8854" s="189"/>
      <c r="C8854" s="189"/>
      <c r="D8854" s="189"/>
      <c r="E8854" s="189"/>
    </row>
    <row r="8855" spans="1:5" x14ac:dyDescent="0.25">
      <c r="A8855" s="189"/>
      <c r="B8855" s="189"/>
      <c r="C8855" s="189"/>
      <c r="D8855" s="189"/>
      <c r="E8855" s="189"/>
    </row>
    <row r="8856" spans="1:5" x14ac:dyDescent="0.25">
      <c r="A8856" s="189"/>
      <c r="B8856" s="189"/>
      <c r="C8856" s="189"/>
      <c r="D8856" s="189"/>
      <c r="E8856" s="189"/>
    </row>
    <row r="8857" spans="1:5" x14ac:dyDescent="0.25">
      <c r="A8857" s="189"/>
      <c r="B8857" s="189"/>
      <c r="C8857" s="189"/>
      <c r="D8857" s="189"/>
      <c r="E8857" s="189"/>
    </row>
    <row r="8858" spans="1:5" x14ac:dyDescent="0.25">
      <c r="A8858" s="189"/>
      <c r="B8858" s="189"/>
      <c r="C8858" s="189"/>
      <c r="D8858" s="189"/>
      <c r="E8858" s="189"/>
    </row>
    <row r="8859" spans="1:5" x14ac:dyDescent="0.25">
      <c r="A8859" s="189"/>
      <c r="B8859" s="189"/>
      <c r="C8859" s="189"/>
      <c r="D8859" s="189"/>
      <c r="E8859" s="189"/>
    </row>
    <row r="8860" spans="1:5" x14ac:dyDescent="0.25">
      <c r="A8860" s="189"/>
      <c r="B8860" s="189"/>
      <c r="C8860" s="189"/>
      <c r="D8860" s="189"/>
      <c r="E8860" s="189"/>
    </row>
    <row r="8861" spans="1:5" x14ac:dyDescent="0.25">
      <c r="A8861" s="189"/>
      <c r="B8861" s="189"/>
      <c r="C8861" s="189"/>
      <c r="D8861" s="189"/>
      <c r="E8861" s="189"/>
    </row>
    <row r="8862" spans="1:5" x14ac:dyDescent="0.25">
      <c r="A8862" s="189"/>
      <c r="B8862" s="189"/>
      <c r="C8862" s="189"/>
      <c r="D8862" s="189"/>
      <c r="E8862" s="189"/>
    </row>
    <row r="8863" spans="1:5" x14ac:dyDescent="0.25">
      <c r="A8863" s="189"/>
      <c r="B8863" s="189"/>
      <c r="C8863" s="189"/>
      <c r="D8863" s="189"/>
      <c r="E8863" s="189"/>
    </row>
    <row r="8864" spans="1:5" x14ac:dyDescent="0.25">
      <c r="A8864" s="189"/>
      <c r="B8864" s="189"/>
      <c r="C8864" s="189"/>
      <c r="D8864" s="189"/>
      <c r="E8864" s="189"/>
    </row>
    <row r="8865" spans="1:5" x14ac:dyDescent="0.25">
      <c r="A8865" s="189"/>
      <c r="B8865" s="189"/>
      <c r="C8865" s="189"/>
      <c r="D8865" s="189"/>
      <c r="E8865" s="189"/>
    </row>
    <row r="8866" spans="1:5" x14ac:dyDescent="0.25">
      <c r="A8866" s="189"/>
      <c r="B8866" s="189"/>
      <c r="C8866" s="189"/>
      <c r="D8866" s="189"/>
      <c r="E8866" s="189"/>
    </row>
    <row r="8867" spans="1:5" x14ac:dyDescent="0.25">
      <c r="A8867" s="189"/>
      <c r="B8867" s="189"/>
      <c r="C8867" s="189"/>
      <c r="D8867" s="189"/>
      <c r="E8867" s="189"/>
    </row>
    <row r="8868" spans="1:5" x14ac:dyDescent="0.25">
      <c r="A8868" s="189"/>
      <c r="B8868" s="189"/>
      <c r="C8868" s="189"/>
      <c r="D8868" s="189"/>
      <c r="E8868" s="189"/>
    </row>
    <row r="8869" spans="1:5" x14ac:dyDescent="0.25">
      <c r="A8869" s="189"/>
      <c r="B8869" s="189"/>
      <c r="C8869" s="189"/>
      <c r="D8869" s="189"/>
      <c r="E8869" s="189"/>
    </row>
    <row r="8870" spans="1:5" x14ac:dyDescent="0.25">
      <c r="A8870" s="189"/>
      <c r="B8870" s="189"/>
      <c r="C8870" s="189"/>
      <c r="D8870" s="189"/>
      <c r="E8870" s="189"/>
    </row>
    <row r="8871" spans="1:5" x14ac:dyDescent="0.25">
      <c r="A8871" s="189"/>
      <c r="B8871" s="189"/>
      <c r="C8871" s="189"/>
      <c r="D8871" s="189"/>
      <c r="E8871" s="189"/>
    </row>
    <row r="8872" spans="1:5" x14ac:dyDescent="0.25">
      <c r="A8872" s="189"/>
      <c r="B8872" s="189"/>
      <c r="C8872" s="189"/>
      <c r="D8872" s="189"/>
      <c r="E8872" s="189"/>
    </row>
    <row r="8873" spans="1:5" x14ac:dyDescent="0.25">
      <c r="A8873" s="189"/>
      <c r="B8873" s="189"/>
      <c r="C8873" s="189"/>
      <c r="D8873" s="189"/>
      <c r="E8873" s="189"/>
    </row>
    <row r="8874" spans="1:5" x14ac:dyDescent="0.25">
      <c r="A8874" s="189"/>
      <c r="B8874" s="189"/>
      <c r="C8874" s="189"/>
      <c r="D8874" s="189"/>
      <c r="E8874" s="189"/>
    </row>
    <row r="8875" spans="1:5" x14ac:dyDescent="0.25">
      <c r="A8875" s="189"/>
      <c r="B8875" s="189"/>
      <c r="C8875" s="189"/>
      <c r="D8875" s="189"/>
      <c r="E8875" s="189"/>
    </row>
    <row r="8876" spans="1:5" x14ac:dyDescent="0.25">
      <c r="A8876" s="189"/>
      <c r="B8876" s="189"/>
      <c r="C8876" s="189"/>
      <c r="D8876" s="189"/>
      <c r="E8876" s="189"/>
    </row>
    <row r="8877" spans="1:5" x14ac:dyDescent="0.25">
      <c r="A8877" s="189"/>
      <c r="B8877" s="189"/>
      <c r="C8877" s="189"/>
      <c r="D8877" s="189"/>
      <c r="E8877" s="189"/>
    </row>
    <row r="8878" spans="1:5" x14ac:dyDescent="0.25">
      <c r="A8878" s="189"/>
      <c r="B8878" s="189"/>
      <c r="C8878" s="189"/>
      <c r="D8878" s="189"/>
      <c r="E8878" s="189"/>
    </row>
    <row r="8879" spans="1:5" x14ac:dyDescent="0.25">
      <c r="A8879" s="189"/>
      <c r="B8879" s="189"/>
      <c r="C8879" s="189"/>
      <c r="D8879" s="189"/>
      <c r="E8879" s="189"/>
    </row>
    <row r="8880" spans="1:5" x14ac:dyDescent="0.25">
      <c r="A8880" s="189"/>
      <c r="B8880" s="189"/>
      <c r="C8880" s="189"/>
      <c r="D8880" s="189"/>
      <c r="E8880" s="189"/>
    </row>
    <row r="8881" spans="1:5" x14ac:dyDescent="0.25">
      <c r="A8881" s="189"/>
      <c r="B8881" s="189"/>
      <c r="C8881" s="189"/>
      <c r="D8881" s="189"/>
      <c r="E8881" s="189"/>
    </row>
    <row r="8882" spans="1:5" x14ac:dyDescent="0.25">
      <c r="A8882" s="189"/>
      <c r="B8882" s="189"/>
      <c r="C8882" s="189"/>
      <c r="D8882" s="189"/>
      <c r="E8882" s="189"/>
    </row>
    <row r="8883" spans="1:5" x14ac:dyDescent="0.25">
      <c r="A8883" s="189"/>
      <c r="B8883" s="189"/>
      <c r="C8883" s="189"/>
      <c r="D8883" s="189"/>
      <c r="E8883" s="189"/>
    </row>
    <row r="8884" spans="1:5" x14ac:dyDescent="0.25">
      <c r="A8884" s="189"/>
      <c r="B8884" s="189"/>
      <c r="C8884" s="189"/>
      <c r="D8884" s="189"/>
      <c r="E8884" s="189"/>
    </row>
    <row r="8885" spans="1:5" x14ac:dyDescent="0.25">
      <c r="A8885" s="189"/>
      <c r="B8885" s="189"/>
      <c r="C8885" s="189"/>
      <c r="D8885" s="189"/>
      <c r="E8885" s="189"/>
    </row>
    <row r="8886" spans="1:5" x14ac:dyDescent="0.25">
      <c r="A8886" s="189"/>
      <c r="B8886" s="189"/>
      <c r="C8886" s="189"/>
      <c r="D8886" s="189"/>
      <c r="E8886" s="189"/>
    </row>
    <row r="8887" spans="1:5" x14ac:dyDescent="0.25">
      <c r="A8887" s="189"/>
      <c r="B8887" s="189"/>
      <c r="C8887" s="189"/>
      <c r="D8887" s="189"/>
      <c r="E8887" s="189"/>
    </row>
    <row r="8888" spans="1:5" x14ac:dyDescent="0.25">
      <c r="A8888" s="189"/>
      <c r="B8888" s="189"/>
      <c r="C8888" s="189"/>
      <c r="D8888" s="189"/>
      <c r="E8888" s="189"/>
    </row>
    <row r="8889" spans="1:5" x14ac:dyDescent="0.25">
      <c r="A8889" s="189"/>
      <c r="B8889" s="189"/>
      <c r="C8889" s="189"/>
      <c r="D8889" s="189"/>
      <c r="E8889" s="189"/>
    </row>
    <row r="8890" spans="1:5" x14ac:dyDescent="0.25">
      <c r="A8890" s="189"/>
      <c r="B8890" s="189"/>
      <c r="C8890" s="189"/>
      <c r="D8890" s="189"/>
      <c r="E8890" s="189"/>
    </row>
    <row r="8891" spans="1:5" x14ac:dyDescent="0.25">
      <c r="A8891" s="189"/>
      <c r="B8891" s="189"/>
      <c r="C8891" s="189"/>
      <c r="D8891" s="189"/>
      <c r="E8891" s="189"/>
    </row>
    <row r="8892" spans="1:5" x14ac:dyDescent="0.25">
      <c r="A8892" s="189"/>
      <c r="B8892" s="189"/>
      <c r="C8892" s="189"/>
      <c r="D8892" s="189"/>
      <c r="E8892" s="189"/>
    </row>
    <row r="8893" spans="1:5" x14ac:dyDescent="0.25">
      <c r="A8893" s="189"/>
      <c r="B8893" s="189"/>
      <c r="C8893" s="189"/>
      <c r="D8893" s="189"/>
      <c r="E8893" s="189"/>
    </row>
    <row r="8894" spans="1:5" x14ac:dyDescent="0.25">
      <c r="A8894" s="189"/>
      <c r="B8894" s="189"/>
      <c r="C8894" s="189"/>
      <c r="D8894" s="189"/>
      <c r="E8894" s="189"/>
    </row>
    <row r="8895" spans="1:5" x14ac:dyDescent="0.25">
      <c r="A8895" s="189"/>
      <c r="B8895" s="189"/>
      <c r="C8895" s="189"/>
      <c r="D8895" s="189"/>
      <c r="E8895" s="189"/>
    </row>
    <row r="8896" spans="1:5" x14ac:dyDescent="0.25">
      <c r="A8896" s="189"/>
      <c r="B8896" s="189"/>
      <c r="C8896" s="189"/>
      <c r="D8896" s="189"/>
      <c r="E8896" s="189"/>
    </row>
    <row r="8897" spans="1:5" x14ac:dyDescent="0.25">
      <c r="A8897" s="189"/>
      <c r="B8897" s="189"/>
      <c r="C8897" s="189"/>
      <c r="D8897" s="189"/>
      <c r="E8897" s="189"/>
    </row>
    <row r="8898" spans="1:5" x14ac:dyDescent="0.25">
      <c r="A8898" s="189"/>
      <c r="B8898" s="189"/>
      <c r="C8898" s="189"/>
      <c r="D8898" s="189"/>
      <c r="E8898" s="189"/>
    </row>
    <row r="8899" spans="1:5" x14ac:dyDescent="0.25">
      <c r="A8899" s="189"/>
      <c r="B8899" s="189"/>
      <c r="C8899" s="189"/>
      <c r="D8899" s="189"/>
      <c r="E8899" s="189"/>
    </row>
    <row r="8900" spans="1:5" x14ac:dyDescent="0.25">
      <c r="A8900" s="189"/>
      <c r="B8900" s="189"/>
      <c r="C8900" s="189"/>
      <c r="D8900" s="189"/>
      <c r="E8900" s="189"/>
    </row>
    <row r="8901" spans="1:5" x14ac:dyDescent="0.25">
      <c r="A8901" s="189"/>
      <c r="B8901" s="189"/>
      <c r="C8901" s="189"/>
      <c r="D8901" s="189"/>
      <c r="E8901" s="189"/>
    </row>
    <row r="8902" spans="1:5" x14ac:dyDescent="0.25">
      <c r="A8902" s="189"/>
      <c r="B8902" s="189"/>
      <c r="C8902" s="189"/>
      <c r="D8902" s="189"/>
      <c r="E8902" s="189"/>
    </row>
    <row r="8903" spans="1:5" x14ac:dyDescent="0.25">
      <c r="A8903" s="189"/>
      <c r="B8903" s="189"/>
      <c r="C8903" s="189"/>
      <c r="D8903" s="189"/>
      <c r="E8903" s="189"/>
    </row>
    <row r="8904" spans="1:5" x14ac:dyDescent="0.25">
      <c r="A8904" s="189"/>
      <c r="B8904" s="189"/>
      <c r="C8904" s="189"/>
      <c r="D8904" s="189"/>
      <c r="E8904" s="189"/>
    </row>
    <row r="8905" spans="1:5" x14ac:dyDescent="0.25">
      <c r="A8905" s="189"/>
      <c r="B8905" s="189"/>
      <c r="C8905" s="189"/>
      <c r="D8905" s="189"/>
      <c r="E8905" s="189"/>
    </row>
    <row r="8906" spans="1:5" x14ac:dyDescent="0.25">
      <c r="A8906" s="189"/>
      <c r="B8906" s="189"/>
      <c r="C8906" s="189"/>
      <c r="D8906" s="189"/>
      <c r="E8906" s="189"/>
    </row>
    <row r="8907" spans="1:5" x14ac:dyDescent="0.25">
      <c r="A8907" s="189"/>
      <c r="B8907" s="189"/>
      <c r="C8907" s="189"/>
      <c r="D8907" s="189"/>
      <c r="E8907" s="189"/>
    </row>
    <row r="8908" spans="1:5" x14ac:dyDescent="0.25">
      <c r="A8908" s="189"/>
      <c r="B8908" s="189"/>
      <c r="C8908" s="189"/>
      <c r="D8908" s="189"/>
      <c r="E8908" s="189"/>
    </row>
    <row r="8909" spans="1:5" x14ac:dyDescent="0.25">
      <c r="A8909" s="189"/>
      <c r="B8909" s="189"/>
      <c r="C8909" s="189"/>
      <c r="D8909" s="189"/>
      <c r="E8909" s="189"/>
    </row>
    <row r="8910" spans="1:5" x14ac:dyDescent="0.25">
      <c r="A8910" s="189"/>
      <c r="B8910" s="189"/>
      <c r="C8910" s="189"/>
      <c r="D8910" s="189"/>
      <c r="E8910" s="189"/>
    </row>
    <row r="8911" spans="1:5" x14ac:dyDescent="0.25">
      <c r="A8911" s="189"/>
      <c r="B8911" s="189"/>
      <c r="C8911" s="189"/>
      <c r="D8911" s="189"/>
      <c r="E8911" s="189"/>
    </row>
    <row r="8912" spans="1:5" x14ac:dyDescent="0.25">
      <c r="A8912" s="189"/>
      <c r="B8912" s="189"/>
      <c r="C8912" s="189"/>
      <c r="D8912" s="189"/>
      <c r="E8912" s="189"/>
    </row>
    <row r="8913" spans="1:5" x14ac:dyDescent="0.25">
      <c r="A8913" s="189"/>
      <c r="B8913" s="189"/>
      <c r="C8913" s="189"/>
      <c r="D8913" s="189"/>
      <c r="E8913" s="189"/>
    </row>
    <row r="8914" spans="1:5" x14ac:dyDescent="0.25">
      <c r="A8914" s="189"/>
      <c r="B8914" s="189"/>
      <c r="C8914" s="189"/>
      <c r="D8914" s="189"/>
      <c r="E8914" s="189"/>
    </row>
    <row r="8915" spans="1:5" x14ac:dyDescent="0.25">
      <c r="A8915" s="189"/>
      <c r="B8915" s="189"/>
      <c r="C8915" s="189"/>
      <c r="D8915" s="189"/>
      <c r="E8915" s="189"/>
    </row>
    <row r="8916" spans="1:5" x14ac:dyDescent="0.25">
      <c r="A8916" s="189"/>
      <c r="B8916" s="189"/>
      <c r="C8916" s="189"/>
      <c r="D8916" s="189"/>
      <c r="E8916" s="189"/>
    </row>
    <row r="8917" spans="1:5" x14ac:dyDescent="0.25">
      <c r="A8917" s="189"/>
      <c r="B8917" s="189"/>
      <c r="C8917" s="189"/>
      <c r="D8917" s="189"/>
      <c r="E8917" s="189"/>
    </row>
    <row r="8918" spans="1:5" x14ac:dyDescent="0.25">
      <c r="A8918" s="189"/>
      <c r="B8918" s="189"/>
      <c r="C8918" s="189"/>
      <c r="D8918" s="189"/>
      <c r="E8918" s="189"/>
    </row>
    <row r="8919" spans="1:5" x14ac:dyDescent="0.25">
      <c r="A8919" s="189"/>
      <c r="B8919" s="189"/>
      <c r="C8919" s="189"/>
      <c r="D8919" s="189"/>
      <c r="E8919" s="189"/>
    </row>
    <row r="8920" spans="1:5" x14ac:dyDescent="0.25">
      <c r="A8920" s="189"/>
      <c r="B8920" s="189"/>
      <c r="C8920" s="189"/>
      <c r="D8920" s="189"/>
      <c r="E8920" s="189"/>
    </row>
    <row r="8921" spans="1:5" x14ac:dyDescent="0.25">
      <c r="A8921" s="189"/>
      <c r="B8921" s="189"/>
      <c r="C8921" s="189"/>
      <c r="D8921" s="189"/>
      <c r="E8921" s="189"/>
    </row>
    <row r="8922" spans="1:5" x14ac:dyDescent="0.25">
      <c r="A8922" s="189"/>
      <c r="B8922" s="189"/>
      <c r="C8922" s="189"/>
      <c r="D8922" s="189"/>
      <c r="E8922" s="189"/>
    </row>
    <row r="8923" spans="1:5" x14ac:dyDescent="0.25">
      <c r="A8923" s="189"/>
      <c r="B8923" s="189"/>
      <c r="C8923" s="189"/>
      <c r="D8923" s="189"/>
      <c r="E8923" s="189"/>
    </row>
    <row r="8924" spans="1:5" x14ac:dyDescent="0.25">
      <c r="A8924" s="189"/>
      <c r="B8924" s="189"/>
      <c r="C8924" s="189"/>
      <c r="D8924" s="189"/>
      <c r="E8924" s="189"/>
    </row>
    <row r="8925" spans="1:5" x14ac:dyDescent="0.25">
      <c r="A8925" s="189"/>
      <c r="B8925" s="189"/>
      <c r="C8925" s="189"/>
      <c r="D8925" s="189"/>
      <c r="E8925" s="189"/>
    </row>
    <row r="8926" spans="1:5" x14ac:dyDescent="0.25">
      <c r="A8926" s="189"/>
      <c r="B8926" s="189"/>
      <c r="C8926" s="189"/>
      <c r="D8926" s="189"/>
      <c r="E8926" s="189"/>
    </row>
    <row r="8927" spans="1:5" x14ac:dyDescent="0.25">
      <c r="A8927" s="189"/>
      <c r="B8927" s="189"/>
      <c r="C8927" s="189"/>
      <c r="D8927" s="189"/>
      <c r="E8927" s="189"/>
    </row>
    <row r="8928" spans="1:5" x14ac:dyDescent="0.25">
      <c r="A8928" s="189"/>
      <c r="B8928" s="189"/>
      <c r="C8928" s="189"/>
      <c r="D8928" s="189"/>
      <c r="E8928" s="189"/>
    </row>
    <row r="8929" spans="1:5" x14ac:dyDescent="0.25">
      <c r="A8929" s="189"/>
      <c r="B8929" s="189"/>
      <c r="C8929" s="189"/>
      <c r="D8929" s="189"/>
      <c r="E8929" s="189"/>
    </row>
    <row r="8930" spans="1:5" x14ac:dyDescent="0.25">
      <c r="A8930" s="189"/>
      <c r="B8930" s="189"/>
      <c r="C8930" s="189"/>
      <c r="D8930" s="189"/>
      <c r="E8930" s="189"/>
    </row>
    <row r="8931" spans="1:5" x14ac:dyDescent="0.25">
      <c r="A8931" s="189"/>
      <c r="B8931" s="189"/>
      <c r="C8931" s="189"/>
      <c r="D8931" s="189"/>
      <c r="E8931" s="189"/>
    </row>
    <row r="8932" spans="1:5" x14ac:dyDescent="0.25">
      <c r="A8932" s="189"/>
      <c r="B8932" s="189"/>
      <c r="C8932" s="189"/>
      <c r="D8932" s="189"/>
      <c r="E8932" s="189"/>
    </row>
    <row r="8933" spans="1:5" x14ac:dyDescent="0.25">
      <c r="A8933" s="189"/>
      <c r="B8933" s="189"/>
      <c r="C8933" s="189"/>
      <c r="D8933" s="189"/>
      <c r="E8933" s="189"/>
    </row>
    <row r="8934" spans="1:5" x14ac:dyDescent="0.25">
      <c r="A8934" s="189"/>
      <c r="B8934" s="189"/>
      <c r="C8934" s="189"/>
      <c r="D8934" s="189"/>
      <c r="E8934" s="189"/>
    </row>
    <row r="8935" spans="1:5" x14ac:dyDescent="0.25">
      <c r="A8935" s="189"/>
      <c r="B8935" s="189"/>
      <c r="C8935" s="189"/>
      <c r="D8935" s="189"/>
      <c r="E8935" s="189"/>
    </row>
    <row r="8936" spans="1:5" x14ac:dyDescent="0.25">
      <c r="A8936" s="189"/>
      <c r="B8936" s="189"/>
      <c r="C8936" s="189"/>
      <c r="D8936" s="189"/>
      <c r="E8936" s="189"/>
    </row>
    <row r="8937" spans="1:5" x14ac:dyDescent="0.25">
      <c r="A8937" s="189"/>
      <c r="B8937" s="189"/>
      <c r="C8937" s="189"/>
      <c r="D8937" s="189"/>
      <c r="E8937" s="189"/>
    </row>
    <row r="8938" spans="1:5" x14ac:dyDescent="0.25">
      <c r="A8938" s="189"/>
      <c r="B8938" s="189"/>
      <c r="C8938" s="189"/>
      <c r="D8938" s="189"/>
      <c r="E8938" s="189"/>
    </row>
    <row r="8939" spans="1:5" x14ac:dyDescent="0.25">
      <c r="A8939" s="189"/>
      <c r="B8939" s="189"/>
      <c r="C8939" s="189"/>
      <c r="D8939" s="189"/>
      <c r="E8939" s="189"/>
    </row>
    <row r="8940" spans="1:5" x14ac:dyDescent="0.25">
      <c r="A8940" s="189"/>
      <c r="B8940" s="189"/>
      <c r="C8940" s="189"/>
      <c r="D8940" s="189"/>
      <c r="E8940" s="189"/>
    </row>
    <row r="8941" spans="1:5" x14ac:dyDescent="0.25">
      <c r="A8941" s="189"/>
      <c r="B8941" s="189"/>
      <c r="C8941" s="189"/>
      <c r="D8941" s="189"/>
      <c r="E8941" s="189"/>
    </row>
    <row r="8942" spans="1:5" x14ac:dyDescent="0.25">
      <c r="A8942" s="189"/>
      <c r="B8942" s="189"/>
      <c r="C8942" s="189"/>
      <c r="D8942" s="189"/>
      <c r="E8942" s="189"/>
    </row>
    <row r="8943" spans="1:5" x14ac:dyDescent="0.25">
      <c r="A8943" s="189"/>
      <c r="B8943" s="189"/>
      <c r="C8943" s="189"/>
      <c r="D8943" s="189"/>
      <c r="E8943" s="189"/>
    </row>
    <row r="8944" spans="1:5" x14ac:dyDescent="0.25">
      <c r="A8944" s="189"/>
      <c r="B8944" s="189"/>
      <c r="C8944" s="189"/>
      <c r="D8944" s="189"/>
      <c r="E8944" s="189"/>
    </row>
    <row r="8945" spans="1:5" x14ac:dyDescent="0.25">
      <c r="A8945" s="189"/>
      <c r="B8945" s="189"/>
      <c r="C8945" s="189"/>
      <c r="D8945" s="189"/>
      <c r="E8945" s="189"/>
    </row>
    <row r="8946" spans="1:5" x14ac:dyDescent="0.25">
      <c r="A8946" s="189"/>
      <c r="B8946" s="189"/>
      <c r="C8946" s="189"/>
      <c r="D8946" s="189"/>
      <c r="E8946" s="189"/>
    </row>
    <row r="8947" spans="1:5" x14ac:dyDescent="0.25">
      <c r="A8947" s="189"/>
      <c r="B8947" s="189"/>
      <c r="C8947" s="189"/>
      <c r="D8947" s="189"/>
      <c r="E8947" s="189"/>
    </row>
    <row r="8948" spans="1:5" x14ac:dyDescent="0.25">
      <c r="A8948" s="189"/>
      <c r="B8948" s="189"/>
      <c r="C8948" s="189"/>
      <c r="D8948" s="189"/>
      <c r="E8948" s="189"/>
    </row>
    <row r="8949" spans="1:5" x14ac:dyDescent="0.25">
      <c r="A8949" s="189"/>
      <c r="B8949" s="189"/>
      <c r="C8949" s="189"/>
      <c r="D8949" s="189"/>
      <c r="E8949" s="189"/>
    </row>
    <row r="8950" spans="1:5" x14ac:dyDescent="0.25">
      <c r="A8950" s="189"/>
      <c r="B8950" s="189"/>
      <c r="C8950" s="189"/>
      <c r="D8950" s="189"/>
      <c r="E8950" s="189"/>
    </row>
    <row r="8951" spans="1:5" x14ac:dyDescent="0.25">
      <c r="A8951" s="189"/>
      <c r="B8951" s="189"/>
      <c r="C8951" s="189"/>
      <c r="D8951" s="189"/>
      <c r="E8951" s="189"/>
    </row>
    <row r="8952" spans="1:5" x14ac:dyDescent="0.25">
      <c r="A8952" s="189"/>
      <c r="B8952" s="189"/>
      <c r="C8952" s="189"/>
      <c r="D8952" s="189"/>
      <c r="E8952" s="189"/>
    </row>
    <row r="8953" spans="1:5" x14ac:dyDescent="0.25">
      <c r="A8953" s="189"/>
      <c r="B8953" s="189"/>
      <c r="C8953" s="189"/>
      <c r="D8953" s="189"/>
      <c r="E8953" s="189"/>
    </row>
    <row r="8954" spans="1:5" x14ac:dyDescent="0.25">
      <c r="A8954" s="189"/>
      <c r="B8954" s="189"/>
      <c r="C8954" s="189"/>
      <c r="D8954" s="189"/>
      <c r="E8954" s="189"/>
    </row>
    <row r="8955" spans="1:5" x14ac:dyDescent="0.25">
      <c r="A8955" s="189"/>
      <c r="B8955" s="189"/>
      <c r="C8955" s="189"/>
      <c r="D8955" s="189"/>
      <c r="E8955" s="189"/>
    </row>
    <row r="8956" spans="1:5" x14ac:dyDescent="0.25">
      <c r="A8956" s="189"/>
      <c r="B8956" s="189"/>
      <c r="C8956" s="189"/>
      <c r="D8956" s="189"/>
      <c r="E8956" s="189"/>
    </row>
    <row r="8957" spans="1:5" x14ac:dyDescent="0.25">
      <c r="A8957" s="189"/>
      <c r="B8957" s="189"/>
      <c r="C8957" s="189"/>
      <c r="D8957" s="189"/>
      <c r="E8957" s="189"/>
    </row>
    <row r="8958" spans="1:5" x14ac:dyDescent="0.25">
      <c r="A8958" s="189"/>
      <c r="B8958" s="189"/>
      <c r="C8958" s="189"/>
      <c r="D8958" s="189"/>
      <c r="E8958" s="189"/>
    </row>
    <row r="8959" spans="1:5" x14ac:dyDescent="0.25">
      <c r="A8959" s="189"/>
      <c r="B8959" s="189"/>
      <c r="C8959" s="189"/>
      <c r="D8959" s="189"/>
      <c r="E8959" s="189"/>
    </row>
    <row r="8960" spans="1:5" x14ac:dyDescent="0.25">
      <c r="A8960" s="189"/>
      <c r="B8960" s="189"/>
      <c r="C8960" s="189"/>
      <c r="D8960" s="189"/>
      <c r="E8960" s="189"/>
    </row>
    <row r="8961" spans="1:5" x14ac:dyDescent="0.25">
      <c r="A8961" s="189"/>
      <c r="B8961" s="189"/>
      <c r="C8961" s="189"/>
      <c r="D8961" s="189"/>
      <c r="E8961" s="189"/>
    </row>
    <row r="8962" spans="1:5" x14ac:dyDescent="0.25">
      <c r="A8962" s="189"/>
      <c r="B8962" s="189"/>
      <c r="C8962" s="189"/>
      <c r="D8962" s="189"/>
      <c r="E8962" s="189"/>
    </row>
    <row r="8963" spans="1:5" x14ac:dyDescent="0.25">
      <c r="A8963" s="189"/>
      <c r="B8963" s="189"/>
      <c r="C8963" s="189"/>
      <c r="D8963" s="189"/>
      <c r="E8963" s="189"/>
    </row>
    <row r="8964" spans="1:5" x14ac:dyDescent="0.25">
      <c r="A8964" s="189"/>
      <c r="B8964" s="189"/>
      <c r="C8964" s="189"/>
      <c r="D8964" s="189"/>
      <c r="E8964" s="189"/>
    </row>
    <row r="8965" spans="1:5" x14ac:dyDescent="0.25">
      <c r="A8965" s="189"/>
      <c r="B8965" s="189"/>
      <c r="C8965" s="189"/>
      <c r="D8965" s="189"/>
      <c r="E8965" s="189"/>
    </row>
    <row r="8966" spans="1:5" x14ac:dyDescent="0.25">
      <c r="A8966" s="189"/>
      <c r="B8966" s="189"/>
      <c r="C8966" s="189"/>
      <c r="D8966" s="189"/>
      <c r="E8966" s="189"/>
    </row>
    <row r="8967" spans="1:5" x14ac:dyDescent="0.25">
      <c r="A8967" s="189"/>
      <c r="B8967" s="189"/>
      <c r="C8967" s="189"/>
      <c r="D8967" s="189"/>
      <c r="E8967" s="189"/>
    </row>
    <row r="8968" spans="1:5" x14ac:dyDescent="0.25">
      <c r="A8968" s="189"/>
      <c r="B8968" s="189"/>
      <c r="C8968" s="189"/>
      <c r="D8968" s="189"/>
      <c r="E8968" s="189"/>
    </row>
    <row r="8969" spans="1:5" x14ac:dyDescent="0.25">
      <c r="A8969" s="189"/>
      <c r="B8969" s="189"/>
      <c r="C8969" s="189"/>
      <c r="D8969" s="189"/>
      <c r="E8969" s="189"/>
    </row>
    <row r="8970" spans="1:5" x14ac:dyDescent="0.25">
      <c r="A8970" s="189"/>
      <c r="B8970" s="189"/>
      <c r="C8970" s="189"/>
      <c r="D8970" s="189"/>
      <c r="E8970" s="189"/>
    </row>
    <row r="8971" spans="1:5" x14ac:dyDescent="0.25">
      <c r="A8971" s="189"/>
      <c r="B8971" s="189"/>
      <c r="C8971" s="189"/>
      <c r="D8971" s="189"/>
      <c r="E8971" s="189"/>
    </row>
    <row r="8972" spans="1:5" x14ac:dyDescent="0.25">
      <c r="A8972" s="189"/>
      <c r="B8972" s="189"/>
      <c r="C8972" s="189"/>
      <c r="D8972" s="189"/>
      <c r="E8972" s="189"/>
    </row>
    <row r="8973" spans="1:5" x14ac:dyDescent="0.25">
      <c r="A8973" s="189"/>
      <c r="B8973" s="189"/>
      <c r="C8973" s="189"/>
      <c r="D8973" s="189"/>
      <c r="E8973" s="189"/>
    </row>
    <row r="8974" spans="1:5" x14ac:dyDescent="0.25">
      <c r="A8974" s="189"/>
      <c r="B8974" s="189"/>
      <c r="C8974" s="189"/>
      <c r="D8974" s="189"/>
      <c r="E8974" s="189"/>
    </row>
    <row r="8975" spans="1:5" x14ac:dyDescent="0.25">
      <c r="A8975" s="189"/>
      <c r="B8975" s="189"/>
      <c r="C8975" s="189"/>
      <c r="D8975" s="189"/>
      <c r="E8975" s="189"/>
    </row>
    <row r="8976" spans="1:5" x14ac:dyDescent="0.25">
      <c r="A8976" s="189"/>
      <c r="B8976" s="189"/>
      <c r="C8976" s="189"/>
      <c r="D8976" s="189"/>
      <c r="E8976" s="189"/>
    </row>
    <row r="8977" spans="1:5" x14ac:dyDescent="0.25">
      <c r="A8977" s="189"/>
      <c r="B8977" s="189"/>
      <c r="C8977" s="189"/>
      <c r="D8977" s="189"/>
      <c r="E8977" s="189"/>
    </row>
    <row r="8978" spans="1:5" x14ac:dyDescent="0.25">
      <c r="A8978" s="189"/>
      <c r="B8978" s="189"/>
      <c r="C8978" s="189"/>
      <c r="D8978" s="189"/>
      <c r="E8978" s="189"/>
    </row>
    <row r="8979" spans="1:5" x14ac:dyDescent="0.25">
      <c r="A8979" s="189"/>
      <c r="B8979" s="189"/>
      <c r="C8979" s="189"/>
      <c r="D8979" s="189"/>
      <c r="E8979" s="189"/>
    </row>
    <row r="8980" spans="1:5" x14ac:dyDescent="0.25">
      <c r="A8980" s="189"/>
      <c r="B8980" s="189"/>
      <c r="C8980" s="189"/>
      <c r="D8980" s="189"/>
      <c r="E8980" s="189"/>
    </row>
    <row r="8981" spans="1:5" x14ac:dyDescent="0.25">
      <c r="A8981" s="189"/>
      <c r="B8981" s="189"/>
      <c r="C8981" s="189"/>
      <c r="D8981" s="189"/>
      <c r="E8981" s="189"/>
    </row>
    <row r="8982" spans="1:5" x14ac:dyDescent="0.25">
      <c r="A8982" s="189"/>
      <c r="B8982" s="189"/>
      <c r="C8982" s="189"/>
      <c r="D8982" s="189"/>
      <c r="E8982" s="189"/>
    </row>
    <row r="8983" spans="1:5" x14ac:dyDescent="0.25">
      <c r="A8983" s="189"/>
      <c r="B8983" s="189"/>
      <c r="C8983" s="189"/>
      <c r="D8983" s="189"/>
      <c r="E8983" s="189"/>
    </row>
    <row r="8984" spans="1:5" x14ac:dyDescent="0.25">
      <c r="A8984" s="189"/>
      <c r="B8984" s="189"/>
      <c r="C8984" s="189"/>
      <c r="D8984" s="189"/>
      <c r="E8984" s="189"/>
    </row>
    <row r="8985" spans="1:5" x14ac:dyDescent="0.25">
      <c r="A8985" s="189"/>
      <c r="B8985" s="189"/>
      <c r="C8985" s="189"/>
      <c r="D8985" s="189"/>
      <c r="E8985" s="189"/>
    </row>
    <row r="8986" spans="1:5" x14ac:dyDescent="0.25">
      <c r="A8986" s="189"/>
      <c r="B8986" s="189"/>
      <c r="C8986" s="189"/>
      <c r="D8986" s="189"/>
      <c r="E8986" s="189"/>
    </row>
    <row r="8987" spans="1:5" x14ac:dyDescent="0.25">
      <c r="A8987" s="189"/>
      <c r="B8987" s="189"/>
      <c r="C8987" s="189"/>
      <c r="D8987" s="189"/>
      <c r="E8987" s="189"/>
    </row>
    <row r="8988" spans="1:5" x14ac:dyDescent="0.25">
      <c r="A8988" s="189"/>
      <c r="B8988" s="189"/>
      <c r="C8988" s="189"/>
      <c r="D8988" s="189"/>
      <c r="E8988" s="189"/>
    </row>
    <row r="8989" spans="1:5" x14ac:dyDescent="0.25">
      <c r="A8989" s="189"/>
      <c r="B8989" s="189"/>
      <c r="C8989" s="189"/>
      <c r="D8989" s="189"/>
      <c r="E8989" s="189"/>
    </row>
    <row r="8990" spans="1:5" x14ac:dyDescent="0.25">
      <c r="A8990" s="189"/>
      <c r="B8990" s="189"/>
      <c r="C8990" s="189"/>
      <c r="D8990" s="189"/>
      <c r="E8990" s="189"/>
    </row>
    <row r="8991" spans="1:5" x14ac:dyDescent="0.25">
      <c r="A8991" s="189"/>
      <c r="B8991" s="189"/>
      <c r="C8991" s="189"/>
      <c r="D8991" s="189"/>
      <c r="E8991" s="189"/>
    </row>
    <row r="8992" spans="1:5" x14ac:dyDescent="0.25">
      <c r="A8992" s="189"/>
      <c r="B8992" s="189"/>
      <c r="C8992" s="189"/>
      <c r="D8992" s="189"/>
      <c r="E8992" s="189"/>
    </row>
    <row r="8993" spans="1:5" x14ac:dyDescent="0.25">
      <c r="A8993" s="189"/>
      <c r="B8993" s="189"/>
      <c r="C8993" s="189"/>
      <c r="D8993" s="189"/>
      <c r="E8993" s="189"/>
    </row>
    <row r="8994" spans="1:5" x14ac:dyDescent="0.25">
      <c r="A8994" s="189"/>
      <c r="B8994" s="189"/>
      <c r="C8994" s="189"/>
      <c r="D8994" s="189"/>
      <c r="E8994" s="189"/>
    </row>
    <row r="8995" spans="1:5" x14ac:dyDescent="0.25">
      <c r="A8995" s="189"/>
      <c r="B8995" s="189"/>
      <c r="C8995" s="189"/>
      <c r="D8995" s="189"/>
      <c r="E8995" s="189"/>
    </row>
    <row r="8996" spans="1:5" x14ac:dyDescent="0.25">
      <c r="A8996" s="189"/>
      <c r="B8996" s="189"/>
      <c r="C8996" s="189"/>
      <c r="D8996" s="189"/>
      <c r="E8996" s="189"/>
    </row>
    <row r="8997" spans="1:5" x14ac:dyDescent="0.25">
      <c r="A8997" s="189"/>
      <c r="B8997" s="189"/>
      <c r="C8997" s="189"/>
      <c r="D8997" s="189"/>
      <c r="E8997" s="189"/>
    </row>
    <row r="8998" spans="1:5" x14ac:dyDescent="0.25">
      <c r="A8998" s="189"/>
      <c r="B8998" s="189"/>
      <c r="C8998" s="189"/>
      <c r="D8998" s="189"/>
      <c r="E8998" s="189"/>
    </row>
    <row r="8999" spans="1:5" x14ac:dyDescent="0.25">
      <c r="A8999" s="189"/>
      <c r="B8999" s="189"/>
      <c r="C8999" s="189"/>
      <c r="D8999" s="189"/>
      <c r="E8999" s="189"/>
    </row>
    <row r="9000" spans="1:5" x14ac:dyDescent="0.25">
      <c r="A9000" s="189"/>
      <c r="B9000" s="189"/>
      <c r="C9000" s="189"/>
      <c r="D9000" s="189"/>
      <c r="E9000" s="189"/>
    </row>
    <row r="9001" spans="1:5" x14ac:dyDescent="0.25">
      <c r="A9001" s="189"/>
      <c r="B9001" s="189"/>
      <c r="C9001" s="189"/>
      <c r="D9001" s="189"/>
      <c r="E9001" s="189"/>
    </row>
    <row r="9002" spans="1:5" x14ac:dyDescent="0.25">
      <c r="A9002" s="189"/>
      <c r="B9002" s="189"/>
      <c r="C9002" s="189"/>
      <c r="D9002" s="189"/>
      <c r="E9002" s="189"/>
    </row>
    <row r="9003" spans="1:5" x14ac:dyDescent="0.25">
      <c r="A9003" s="189"/>
      <c r="B9003" s="189"/>
      <c r="C9003" s="189"/>
      <c r="D9003" s="189"/>
      <c r="E9003" s="189"/>
    </row>
    <row r="9004" spans="1:5" x14ac:dyDescent="0.25">
      <c r="A9004" s="189"/>
      <c r="B9004" s="189"/>
      <c r="C9004" s="189"/>
      <c r="D9004" s="189"/>
      <c r="E9004" s="189"/>
    </row>
    <row r="9005" spans="1:5" x14ac:dyDescent="0.25">
      <c r="A9005" s="189"/>
      <c r="B9005" s="189"/>
      <c r="C9005" s="189"/>
      <c r="D9005" s="189"/>
      <c r="E9005" s="189"/>
    </row>
    <row r="9006" spans="1:5" x14ac:dyDescent="0.25">
      <c r="A9006" s="189"/>
      <c r="B9006" s="189"/>
      <c r="C9006" s="189"/>
      <c r="D9006" s="189"/>
      <c r="E9006" s="189"/>
    </row>
    <row r="9007" spans="1:5" x14ac:dyDescent="0.25">
      <c r="A9007" s="189"/>
      <c r="B9007" s="189"/>
      <c r="C9007" s="189"/>
      <c r="D9007" s="189"/>
      <c r="E9007" s="189"/>
    </row>
    <row r="9008" spans="1:5" x14ac:dyDescent="0.25">
      <c r="A9008" s="189"/>
      <c r="B9008" s="189"/>
      <c r="C9008" s="189"/>
      <c r="D9008" s="189"/>
      <c r="E9008" s="189"/>
    </row>
    <row r="9009" spans="1:5" x14ac:dyDescent="0.25">
      <c r="A9009" s="189"/>
      <c r="B9009" s="189"/>
      <c r="C9009" s="189"/>
      <c r="D9009" s="189"/>
      <c r="E9009" s="189"/>
    </row>
    <row r="9010" spans="1:5" x14ac:dyDescent="0.25">
      <c r="A9010" s="189"/>
      <c r="B9010" s="189"/>
      <c r="C9010" s="189"/>
      <c r="D9010" s="189"/>
      <c r="E9010" s="189"/>
    </row>
    <row r="9011" spans="1:5" x14ac:dyDescent="0.25">
      <c r="A9011" s="189"/>
      <c r="B9011" s="189"/>
      <c r="C9011" s="189"/>
      <c r="D9011" s="189"/>
      <c r="E9011" s="189"/>
    </row>
    <row r="9012" spans="1:5" x14ac:dyDescent="0.25">
      <c r="A9012" s="189"/>
      <c r="B9012" s="189"/>
      <c r="C9012" s="189"/>
      <c r="D9012" s="189"/>
      <c r="E9012" s="189"/>
    </row>
    <row r="9013" spans="1:5" x14ac:dyDescent="0.25">
      <c r="A9013" s="189"/>
      <c r="B9013" s="189"/>
      <c r="C9013" s="189"/>
      <c r="D9013" s="189"/>
      <c r="E9013" s="189"/>
    </row>
    <row r="9014" spans="1:5" x14ac:dyDescent="0.25">
      <c r="A9014" s="189"/>
      <c r="B9014" s="189"/>
      <c r="C9014" s="189"/>
      <c r="D9014" s="189"/>
      <c r="E9014" s="189"/>
    </row>
    <row r="9015" spans="1:5" x14ac:dyDescent="0.25">
      <c r="A9015" s="189"/>
      <c r="B9015" s="189"/>
      <c r="C9015" s="189"/>
      <c r="D9015" s="189"/>
      <c r="E9015" s="189"/>
    </row>
    <row r="9016" spans="1:5" x14ac:dyDescent="0.25">
      <c r="A9016" s="189"/>
      <c r="B9016" s="189"/>
      <c r="C9016" s="189"/>
      <c r="D9016" s="189"/>
      <c r="E9016" s="189"/>
    </row>
    <row r="9017" spans="1:5" x14ac:dyDescent="0.25">
      <c r="A9017" s="189"/>
      <c r="B9017" s="189"/>
      <c r="C9017" s="189"/>
      <c r="D9017" s="189"/>
      <c r="E9017" s="189"/>
    </row>
    <row r="9018" spans="1:5" x14ac:dyDescent="0.25">
      <c r="A9018" s="189"/>
      <c r="B9018" s="189"/>
      <c r="C9018" s="189"/>
      <c r="D9018" s="189"/>
      <c r="E9018" s="189"/>
    </row>
    <row r="9019" spans="1:5" x14ac:dyDescent="0.25">
      <c r="A9019" s="189"/>
      <c r="B9019" s="189"/>
      <c r="C9019" s="189"/>
      <c r="D9019" s="189"/>
      <c r="E9019" s="189"/>
    </row>
    <row r="9020" spans="1:5" x14ac:dyDescent="0.25">
      <c r="A9020" s="189"/>
      <c r="B9020" s="189"/>
      <c r="C9020" s="189"/>
      <c r="D9020" s="189"/>
      <c r="E9020" s="189"/>
    </row>
    <row r="9021" spans="1:5" x14ac:dyDescent="0.25">
      <c r="A9021" s="189"/>
      <c r="B9021" s="189"/>
      <c r="C9021" s="189"/>
      <c r="D9021" s="189"/>
      <c r="E9021" s="189"/>
    </row>
    <row r="9022" spans="1:5" x14ac:dyDescent="0.25">
      <c r="A9022" s="189"/>
      <c r="B9022" s="189"/>
      <c r="C9022" s="189"/>
      <c r="D9022" s="189"/>
      <c r="E9022" s="189"/>
    </row>
    <row r="9023" spans="1:5" x14ac:dyDescent="0.25">
      <c r="A9023" s="189"/>
      <c r="B9023" s="189"/>
      <c r="C9023" s="189"/>
      <c r="D9023" s="189"/>
      <c r="E9023" s="189"/>
    </row>
    <row r="9024" spans="1:5" x14ac:dyDescent="0.25">
      <c r="A9024" s="189"/>
      <c r="B9024" s="189"/>
      <c r="C9024" s="189"/>
      <c r="D9024" s="189"/>
      <c r="E9024" s="189"/>
    </row>
    <row r="9025" spans="1:5" x14ac:dyDescent="0.25">
      <c r="A9025" s="189"/>
      <c r="B9025" s="189"/>
      <c r="C9025" s="189"/>
      <c r="D9025" s="189"/>
      <c r="E9025" s="189"/>
    </row>
    <row r="9026" spans="1:5" x14ac:dyDescent="0.25">
      <c r="A9026" s="189"/>
      <c r="B9026" s="189"/>
      <c r="C9026" s="189"/>
      <c r="D9026" s="189"/>
      <c r="E9026" s="189"/>
    </row>
    <row r="9027" spans="1:5" x14ac:dyDescent="0.25">
      <c r="A9027" s="189"/>
      <c r="B9027" s="189"/>
      <c r="C9027" s="189"/>
      <c r="D9027" s="189"/>
      <c r="E9027" s="189"/>
    </row>
    <row r="9028" spans="1:5" x14ac:dyDescent="0.25">
      <c r="A9028" s="189"/>
      <c r="B9028" s="189"/>
      <c r="C9028" s="189"/>
      <c r="D9028" s="189"/>
      <c r="E9028" s="189"/>
    </row>
    <row r="9029" spans="1:5" x14ac:dyDescent="0.25">
      <c r="A9029" s="189"/>
      <c r="B9029" s="189"/>
      <c r="C9029" s="189"/>
      <c r="D9029" s="189"/>
      <c r="E9029" s="189"/>
    </row>
    <row r="9030" spans="1:5" x14ac:dyDescent="0.25">
      <c r="A9030" s="189"/>
      <c r="B9030" s="189"/>
      <c r="C9030" s="189"/>
      <c r="D9030" s="189"/>
      <c r="E9030" s="189"/>
    </row>
    <row r="9031" spans="1:5" x14ac:dyDescent="0.25">
      <c r="A9031" s="189"/>
      <c r="B9031" s="189"/>
      <c r="C9031" s="189"/>
      <c r="D9031" s="189"/>
      <c r="E9031" s="189"/>
    </row>
    <row r="9032" spans="1:5" x14ac:dyDescent="0.25">
      <c r="A9032" s="189"/>
      <c r="B9032" s="189"/>
      <c r="C9032" s="189"/>
      <c r="D9032" s="189"/>
      <c r="E9032" s="189"/>
    </row>
    <row r="9033" spans="1:5" x14ac:dyDescent="0.25">
      <c r="A9033" s="189"/>
      <c r="B9033" s="189"/>
      <c r="C9033" s="189"/>
      <c r="D9033" s="189"/>
      <c r="E9033" s="189"/>
    </row>
    <row r="9034" spans="1:5" x14ac:dyDescent="0.25">
      <c r="A9034" s="189"/>
      <c r="B9034" s="189"/>
      <c r="C9034" s="189"/>
      <c r="D9034" s="189"/>
      <c r="E9034" s="189"/>
    </row>
    <row r="9035" spans="1:5" x14ac:dyDescent="0.25">
      <c r="A9035" s="189"/>
      <c r="B9035" s="189"/>
      <c r="C9035" s="189"/>
      <c r="D9035" s="189"/>
      <c r="E9035" s="189"/>
    </row>
    <row r="9036" spans="1:5" x14ac:dyDescent="0.25">
      <c r="A9036" s="189"/>
      <c r="B9036" s="189"/>
      <c r="C9036" s="189"/>
      <c r="D9036" s="189"/>
      <c r="E9036" s="189"/>
    </row>
    <row r="9037" spans="1:5" x14ac:dyDescent="0.25">
      <c r="A9037" s="189"/>
      <c r="B9037" s="189"/>
      <c r="C9037" s="189"/>
      <c r="D9037" s="189"/>
      <c r="E9037" s="189"/>
    </row>
    <row r="9038" spans="1:5" x14ac:dyDescent="0.25">
      <c r="A9038" s="189"/>
      <c r="B9038" s="189"/>
      <c r="C9038" s="189"/>
      <c r="D9038" s="189"/>
      <c r="E9038" s="189"/>
    </row>
    <row r="9039" spans="1:5" x14ac:dyDescent="0.25">
      <c r="A9039" s="189"/>
      <c r="B9039" s="189"/>
      <c r="C9039" s="189"/>
      <c r="D9039" s="189"/>
      <c r="E9039" s="189"/>
    </row>
    <row r="9040" spans="1:5" x14ac:dyDescent="0.25">
      <c r="A9040" s="189"/>
      <c r="B9040" s="189"/>
      <c r="C9040" s="189"/>
      <c r="D9040" s="189"/>
      <c r="E9040" s="189"/>
    </row>
    <row r="9041" spans="1:5" x14ac:dyDescent="0.25">
      <c r="A9041" s="189"/>
      <c r="B9041" s="189"/>
      <c r="C9041" s="189"/>
      <c r="D9041" s="189"/>
      <c r="E9041" s="189"/>
    </row>
    <row r="9042" spans="1:5" x14ac:dyDescent="0.25">
      <c r="A9042" s="189"/>
      <c r="B9042" s="189"/>
      <c r="C9042" s="189"/>
      <c r="D9042" s="189"/>
      <c r="E9042" s="189"/>
    </row>
    <row r="9043" spans="1:5" x14ac:dyDescent="0.25">
      <c r="A9043" s="189"/>
      <c r="B9043" s="189"/>
      <c r="C9043" s="189"/>
      <c r="D9043" s="189"/>
      <c r="E9043" s="189"/>
    </row>
    <row r="9044" spans="1:5" x14ac:dyDescent="0.25">
      <c r="A9044" s="189"/>
      <c r="B9044" s="189"/>
      <c r="C9044" s="189"/>
      <c r="D9044" s="189"/>
      <c r="E9044" s="189"/>
    </row>
    <row r="9045" spans="1:5" x14ac:dyDescent="0.25">
      <c r="A9045" s="189"/>
      <c r="B9045" s="189"/>
      <c r="C9045" s="189"/>
      <c r="D9045" s="189"/>
      <c r="E9045" s="189"/>
    </row>
    <row r="9046" spans="1:5" x14ac:dyDescent="0.25">
      <c r="A9046" s="189"/>
      <c r="B9046" s="189"/>
      <c r="C9046" s="189"/>
      <c r="D9046" s="189"/>
      <c r="E9046" s="189"/>
    </row>
    <row r="9047" spans="1:5" x14ac:dyDescent="0.25">
      <c r="A9047" s="189"/>
      <c r="B9047" s="189"/>
      <c r="C9047" s="189"/>
      <c r="D9047" s="189"/>
      <c r="E9047" s="189"/>
    </row>
    <row r="9048" spans="1:5" x14ac:dyDescent="0.25">
      <c r="A9048" s="189"/>
      <c r="B9048" s="189"/>
      <c r="C9048" s="189"/>
      <c r="D9048" s="189"/>
      <c r="E9048" s="189"/>
    </row>
    <row r="9049" spans="1:5" x14ac:dyDescent="0.25">
      <c r="A9049" s="189"/>
      <c r="B9049" s="189"/>
      <c r="C9049" s="189"/>
      <c r="D9049" s="189"/>
      <c r="E9049" s="189"/>
    </row>
    <row r="9050" spans="1:5" x14ac:dyDescent="0.25">
      <c r="A9050" s="189"/>
      <c r="B9050" s="189"/>
      <c r="C9050" s="189"/>
      <c r="D9050" s="189"/>
      <c r="E9050" s="189"/>
    </row>
    <row r="9051" spans="1:5" x14ac:dyDescent="0.25">
      <c r="A9051" s="189"/>
      <c r="B9051" s="189"/>
      <c r="C9051" s="189"/>
      <c r="D9051" s="189"/>
      <c r="E9051" s="189"/>
    </row>
    <row r="9052" spans="1:5" x14ac:dyDescent="0.25">
      <c r="A9052" s="189"/>
      <c r="B9052" s="189"/>
      <c r="C9052" s="189"/>
      <c r="D9052" s="189"/>
      <c r="E9052" s="189"/>
    </row>
    <row r="9053" spans="1:5" x14ac:dyDescent="0.25">
      <c r="A9053" s="189"/>
      <c r="B9053" s="189"/>
      <c r="C9053" s="189"/>
      <c r="D9053" s="189"/>
      <c r="E9053" s="189"/>
    </row>
    <row r="9054" spans="1:5" x14ac:dyDescent="0.25">
      <c r="A9054" s="189"/>
      <c r="B9054" s="189"/>
      <c r="C9054" s="189"/>
      <c r="D9054" s="189"/>
      <c r="E9054" s="189"/>
    </row>
    <row r="9055" spans="1:5" x14ac:dyDescent="0.25">
      <c r="A9055" s="189"/>
      <c r="B9055" s="189"/>
      <c r="C9055" s="189"/>
      <c r="D9055" s="189"/>
      <c r="E9055" s="189"/>
    </row>
    <row r="9056" spans="1:5" x14ac:dyDescent="0.25">
      <c r="A9056" s="189"/>
      <c r="B9056" s="189"/>
      <c r="C9056" s="189"/>
      <c r="D9056" s="189"/>
      <c r="E9056" s="189"/>
    </row>
    <row r="9057" spans="1:5" x14ac:dyDescent="0.25">
      <c r="A9057" s="189"/>
      <c r="B9057" s="189"/>
      <c r="C9057" s="189"/>
      <c r="D9057" s="189"/>
      <c r="E9057" s="189"/>
    </row>
    <row r="9058" spans="1:5" x14ac:dyDescent="0.25">
      <c r="A9058" s="189"/>
      <c r="B9058" s="189"/>
      <c r="C9058" s="189"/>
      <c r="D9058" s="189"/>
      <c r="E9058" s="189"/>
    </row>
    <row r="9059" spans="1:5" x14ac:dyDescent="0.25">
      <c r="A9059" s="189"/>
      <c r="B9059" s="189"/>
      <c r="C9059" s="189"/>
      <c r="D9059" s="189"/>
      <c r="E9059" s="189"/>
    </row>
    <row r="9060" spans="1:5" x14ac:dyDescent="0.25">
      <c r="A9060" s="189"/>
      <c r="B9060" s="189"/>
      <c r="C9060" s="189"/>
      <c r="D9060" s="189"/>
      <c r="E9060" s="189"/>
    </row>
    <row r="9061" spans="1:5" x14ac:dyDescent="0.25">
      <c r="A9061" s="189"/>
      <c r="B9061" s="189"/>
      <c r="C9061" s="189"/>
      <c r="D9061" s="189"/>
      <c r="E9061" s="189"/>
    </row>
    <row r="9062" spans="1:5" x14ac:dyDescent="0.25">
      <c r="A9062" s="189"/>
      <c r="B9062" s="189"/>
      <c r="C9062" s="189"/>
      <c r="D9062" s="189"/>
      <c r="E9062" s="189"/>
    </row>
    <row r="9063" spans="1:5" x14ac:dyDescent="0.25">
      <c r="A9063" s="189"/>
      <c r="B9063" s="189"/>
      <c r="C9063" s="189"/>
      <c r="D9063" s="189"/>
      <c r="E9063" s="189"/>
    </row>
    <row r="9064" spans="1:5" x14ac:dyDescent="0.25">
      <c r="A9064" s="189"/>
      <c r="B9064" s="189"/>
      <c r="C9064" s="189"/>
      <c r="D9064" s="189"/>
      <c r="E9064" s="189"/>
    </row>
    <row r="9065" spans="1:5" x14ac:dyDescent="0.25">
      <c r="A9065" s="189"/>
      <c r="B9065" s="189"/>
      <c r="C9065" s="189"/>
      <c r="D9065" s="189"/>
      <c r="E9065" s="189"/>
    </row>
    <row r="9066" spans="1:5" x14ac:dyDescent="0.25">
      <c r="A9066" s="189"/>
      <c r="B9066" s="189"/>
      <c r="C9066" s="189"/>
      <c r="D9066" s="189"/>
      <c r="E9066" s="189"/>
    </row>
    <row r="9067" spans="1:5" x14ac:dyDescent="0.25">
      <c r="A9067" s="189"/>
      <c r="B9067" s="189"/>
      <c r="C9067" s="189"/>
      <c r="D9067" s="189"/>
      <c r="E9067" s="189"/>
    </row>
    <row r="9068" spans="1:5" x14ac:dyDescent="0.25">
      <c r="A9068" s="189"/>
      <c r="B9068" s="189"/>
      <c r="C9068" s="189"/>
      <c r="D9068" s="189"/>
      <c r="E9068" s="189"/>
    </row>
    <row r="9069" spans="1:5" x14ac:dyDescent="0.25">
      <c r="A9069" s="189"/>
      <c r="B9069" s="189"/>
      <c r="C9069" s="189"/>
      <c r="D9069" s="189"/>
      <c r="E9069" s="189"/>
    </row>
    <row r="9070" spans="1:5" x14ac:dyDescent="0.25">
      <c r="A9070" s="189"/>
      <c r="B9070" s="189"/>
      <c r="C9070" s="189"/>
      <c r="D9070" s="189"/>
      <c r="E9070" s="189"/>
    </row>
    <row r="9071" spans="1:5" x14ac:dyDescent="0.25">
      <c r="A9071" s="189"/>
      <c r="B9071" s="189"/>
      <c r="C9071" s="189"/>
      <c r="D9071" s="189"/>
      <c r="E9071" s="189"/>
    </row>
    <row r="9072" spans="1:5" x14ac:dyDescent="0.25">
      <c r="A9072" s="189"/>
      <c r="B9072" s="189"/>
      <c r="C9072" s="189"/>
      <c r="D9072" s="189"/>
      <c r="E9072" s="189"/>
    </row>
    <row r="9073" spans="1:5" x14ac:dyDescent="0.25">
      <c r="A9073" s="189"/>
      <c r="B9073" s="189"/>
      <c r="C9073" s="189"/>
      <c r="D9073" s="189"/>
      <c r="E9073" s="189"/>
    </row>
    <row r="9074" spans="1:5" x14ac:dyDescent="0.25">
      <c r="A9074" s="189"/>
      <c r="B9074" s="189"/>
      <c r="C9074" s="189"/>
      <c r="D9074" s="189"/>
      <c r="E9074" s="189"/>
    </row>
    <row r="9075" spans="1:5" x14ac:dyDescent="0.25">
      <c r="A9075" s="189"/>
      <c r="B9075" s="189"/>
      <c r="C9075" s="189"/>
      <c r="D9075" s="189"/>
      <c r="E9075" s="189"/>
    </row>
    <row r="9076" spans="1:5" x14ac:dyDescent="0.25">
      <c r="A9076" s="189"/>
      <c r="B9076" s="189"/>
      <c r="C9076" s="189"/>
      <c r="D9076" s="189"/>
      <c r="E9076" s="189"/>
    </row>
    <row r="9077" spans="1:5" x14ac:dyDescent="0.25">
      <c r="A9077" s="189"/>
      <c r="B9077" s="189"/>
      <c r="C9077" s="189"/>
      <c r="D9077" s="189"/>
      <c r="E9077" s="189"/>
    </row>
    <row r="9078" spans="1:5" x14ac:dyDescent="0.25">
      <c r="A9078" s="189"/>
      <c r="B9078" s="189"/>
      <c r="C9078" s="189"/>
      <c r="D9078" s="189"/>
      <c r="E9078" s="189"/>
    </row>
    <row r="9079" spans="1:5" x14ac:dyDescent="0.25">
      <c r="A9079" s="189"/>
      <c r="B9079" s="189"/>
      <c r="C9079" s="189"/>
      <c r="D9079" s="189"/>
      <c r="E9079" s="189"/>
    </row>
    <row r="9080" spans="1:5" x14ac:dyDescent="0.25">
      <c r="A9080" s="189"/>
      <c r="B9080" s="189"/>
      <c r="C9080" s="189"/>
      <c r="D9080" s="189"/>
      <c r="E9080" s="189"/>
    </row>
    <row r="9081" spans="1:5" x14ac:dyDescent="0.25">
      <c r="A9081" s="189"/>
      <c r="B9081" s="189"/>
      <c r="C9081" s="189"/>
      <c r="D9081" s="189"/>
      <c r="E9081" s="189"/>
    </row>
    <row r="9082" spans="1:5" x14ac:dyDescent="0.25">
      <c r="A9082" s="189"/>
      <c r="B9082" s="189"/>
      <c r="C9082" s="189"/>
      <c r="D9082" s="189"/>
      <c r="E9082" s="189"/>
    </row>
    <row r="9083" spans="1:5" x14ac:dyDescent="0.25">
      <c r="A9083" s="189"/>
      <c r="B9083" s="189"/>
      <c r="C9083" s="189"/>
      <c r="D9083" s="189"/>
      <c r="E9083" s="189"/>
    </row>
    <row r="9084" spans="1:5" x14ac:dyDescent="0.25">
      <c r="A9084" s="189"/>
      <c r="B9084" s="189"/>
      <c r="C9084" s="189"/>
      <c r="D9084" s="189"/>
      <c r="E9084" s="189"/>
    </row>
    <row r="9085" spans="1:5" x14ac:dyDescent="0.25">
      <c r="A9085" s="189"/>
      <c r="B9085" s="189"/>
      <c r="C9085" s="189"/>
      <c r="D9085" s="189"/>
      <c r="E9085" s="189"/>
    </row>
    <row r="9086" spans="1:5" x14ac:dyDescent="0.25">
      <c r="A9086" s="189"/>
      <c r="B9086" s="189"/>
      <c r="C9086" s="189"/>
      <c r="D9086" s="189"/>
      <c r="E9086" s="189"/>
    </row>
    <row r="9087" spans="1:5" x14ac:dyDescent="0.25">
      <c r="A9087" s="189"/>
      <c r="B9087" s="189"/>
      <c r="C9087" s="189"/>
      <c r="D9087" s="189"/>
      <c r="E9087" s="189"/>
    </row>
    <row r="9088" spans="1:5" x14ac:dyDescent="0.25">
      <c r="A9088" s="189"/>
      <c r="B9088" s="189"/>
      <c r="C9088" s="189"/>
      <c r="D9088" s="189"/>
      <c r="E9088" s="189"/>
    </row>
    <row r="9089" spans="1:5" x14ac:dyDescent="0.25">
      <c r="A9089" s="189"/>
      <c r="B9089" s="189"/>
      <c r="C9089" s="189"/>
      <c r="D9089" s="189"/>
      <c r="E9089" s="189"/>
    </row>
    <row r="9090" spans="1:5" x14ac:dyDescent="0.25">
      <c r="A9090" s="189"/>
      <c r="B9090" s="189"/>
      <c r="C9090" s="189"/>
      <c r="D9090" s="189"/>
      <c r="E9090" s="189"/>
    </row>
    <row r="9091" spans="1:5" x14ac:dyDescent="0.25">
      <c r="A9091" s="189"/>
      <c r="B9091" s="189"/>
      <c r="C9091" s="189"/>
      <c r="D9091" s="189"/>
      <c r="E9091" s="189"/>
    </row>
    <row r="9092" spans="1:5" x14ac:dyDescent="0.25">
      <c r="A9092" s="189"/>
      <c r="B9092" s="189"/>
      <c r="C9092" s="189"/>
      <c r="D9092" s="189"/>
      <c r="E9092" s="189"/>
    </row>
    <row r="9093" spans="1:5" x14ac:dyDescent="0.25">
      <c r="A9093" s="189"/>
      <c r="B9093" s="189"/>
      <c r="C9093" s="189"/>
      <c r="D9093" s="189"/>
      <c r="E9093" s="189"/>
    </row>
    <row r="9094" spans="1:5" x14ac:dyDescent="0.25">
      <c r="A9094" s="189"/>
      <c r="B9094" s="189"/>
      <c r="C9094" s="189"/>
      <c r="D9094" s="189"/>
      <c r="E9094" s="189"/>
    </row>
    <row r="9095" spans="1:5" x14ac:dyDescent="0.25">
      <c r="A9095" s="189"/>
      <c r="B9095" s="189"/>
      <c r="C9095" s="189"/>
      <c r="D9095" s="189"/>
      <c r="E9095" s="189"/>
    </row>
    <row r="9096" spans="1:5" x14ac:dyDescent="0.25">
      <c r="A9096" s="189"/>
      <c r="B9096" s="189"/>
      <c r="C9096" s="189"/>
      <c r="D9096" s="189"/>
      <c r="E9096" s="189"/>
    </row>
    <row r="9097" spans="1:5" x14ac:dyDescent="0.25">
      <c r="A9097" s="189"/>
      <c r="B9097" s="189"/>
      <c r="C9097" s="189"/>
      <c r="D9097" s="189"/>
      <c r="E9097" s="189"/>
    </row>
    <row r="9098" spans="1:5" x14ac:dyDescent="0.25">
      <c r="A9098" s="189"/>
      <c r="B9098" s="189"/>
      <c r="C9098" s="189"/>
      <c r="D9098" s="189"/>
      <c r="E9098" s="189"/>
    </row>
    <row r="9099" spans="1:5" x14ac:dyDescent="0.25">
      <c r="A9099" s="189"/>
      <c r="B9099" s="189"/>
      <c r="C9099" s="189"/>
      <c r="D9099" s="189"/>
      <c r="E9099" s="189"/>
    </row>
    <row r="9100" spans="1:5" x14ac:dyDescent="0.25">
      <c r="A9100" s="189"/>
      <c r="B9100" s="189"/>
      <c r="C9100" s="189"/>
      <c r="D9100" s="189"/>
      <c r="E9100" s="189"/>
    </row>
    <row r="9101" spans="1:5" x14ac:dyDescent="0.25">
      <c r="A9101" s="189"/>
      <c r="B9101" s="189"/>
      <c r="C9101" s="189"/>
      <c r="D9101" s="189"/>
      <c r="E9101" s="189"/>
    </row>
    <row r="9102" spans="1:5" x14ac:dyDescent="0.25">
      <c r="A9102" s="189"/>
      <c r="B9102" s="189"/>
      <c r="C9102" s="189"/>
      <c r="D9102" s="189"/>
      <c r="E9102" s="189"/>
    </row>
    <row r="9103" spans="1:5" x14ac:dyDescent="0.25">
      <c r="A9103" s="189"/>
      <c r="B9103" s="189"/>
      <c r="C9103" s="189"/>
      <c r="D9103" s="189"/>
      <c r="E9103" s="189"/>
    </row>
    <row r="9104" spans="1:5" x14ac:dyDescent="0.25">
      <c r="A9104" s="189"/>
      <c r="B9104" s="189"/>
      <c r="C9104" s="189"/>
      <c r="D9104" s="189"/>
      <c r="E9104" s="189"/>
    </row>
    <row r="9105" spans="1:5" x14ac:dyDescent="0.25">
      <c r="A9105" s="189"/>
      <c r="B9105" s="189"/>
      <c r="C9105" s="189"/>
      <c r="D9105" s="189"/>
      <c r="E9105" s="189"/>
    </row>
    <row r="9106" spans="1:5" x14ac:dyDescent="0.25">
      <c r="A9106" s="189"/>
      <c r="B9106" s="189"/>
      <c r="C9106" s="189"/>
      <c r="D9106" s="189"/>
      <c r="E9106" s="189"/>
    </row>
    <row r="9107" spans="1:5" x14ac:dyDescent="0.25">
      <c r="A9107" s="189"/>
      <c r="B9107" s="189"/>
      <c r="C9107" s="189"/>
      <c r="D9107" s="189"/>
      <c r="E9107" s="189"/>
    </row>
    <row r="9108" spans="1:5" x14ac:dyDescent="0.25">
      <c r="A9108" s="189"/>
      <c r="B9108" s="189"/>
      <c r="C9108" s="189"/>
      <c r="D9108" s="189"/>
      <c r="E9108" s="189"/>
    </row>
    <row r="9109" spans="1:5" x14ac:dyDescent="0.25">
      <c r="A9109" s="189"/>
      <c r="B9109" s="189"/>
      <c r="C9109" s="189"/>
      <c r="D9109" s="189"/>
      <c r="E9109" s="189"/>
    </row>
    <row r="9110" spans="1:5" x14ac:dyDescent="0.25">
      <c r="A9110" s="189"/>
      <c r="B9110" s="189"/>
      <c r="C9110" s="189"/>
      <c r="D9110" s="189"/>
      <c r="E9110" s="189"/>
    </row>
    <row r="9111" spans="1:5" x14ac:dyDescent="0.25">
      <c r="A9111" s="189"/>
      <c r="B9111" s="189"/>
      <c r="C9111" s="189"/>
      <c r="D9111" s="189"/>
      <c r="E9111" s="189"/>
    </row>
    <row r="9112" spans="1:5" x14ac:dyDescent="0.25">
      <c r="A9112" s="189"/>
      <c r="B9112" s="189"/>
      <c r="C9112" s="189"/>
      <c r="D9112" s="189"/>
      <c r="E9112" s="189"/>
    </row>
    <row r="9113" spans="1:5" x14ac:dyDescent="0.25">
      <c r="A9113" s="189"/>
      <c r="B9113" s="189"/>
      <c r="C9113" s="189"/>
      <c r="D9113" s="189"/>
      <c r="E9113" s="189"/>
    </row>
    <row r="9114" spans="1:5" x14ac:dyDescent="0.25">
      <c r="A9114" s="189"/>
      <c r="B9114" s="189"/>
      <c r="C9114" s="189"/>
      <c r="D9114" s="189"/>
      <c r="E9114" s="189"/>
    </row>
    <row r="9115" spans="1:5" x14ac:dyDescent="0.25">
      <c r="A9115" s="189"/>
      <c r="B9115" s="189"/>
      <c r="C9115" s="189"/>
      <c r="D9115" s="189"/>
      <c r="E9115" s="189"/>
    </row>
    <row r="9116" spans="1:5" x14ac:dyDescent="0.25">
      <c r="A9116" s="189"/>
      <c r="B9116" s="189"/>
      <c r="C9116" s="189"/>
      <c r="D9116" s="189"/>
      <c r="E9116" s="189"/>
    </row>
    <row r="9117" spans="1:5" x14ac:dyDescent="0.25">
      <c r="A9117" s="189"/>
      <c r="B9117" s="189"/>
      <c r="C9117" s="189"/>
      <c r="D9117" s="189"/>
      <c r="E9117" s="189"/>
    </row>
    <row r="9118" spans="1:5" x14ac:dyDescent="0.25">
      <c r="A9118" s="189"/>
      <c r="B9118" s="189"/>
      <c r="C9118" s="189"/>
      <c r="D9118" s="189"/>
      <c r="E9118" s="189"/>
    </row>
    <row r="9119" spans="1:5" x14ac:dyDescent="0.25">
      <c r="A9119" s="189"/>
      <c r="B9119" s="189"/>
      <c r="C9119" s="189"/>
      <c r="D9119" s="189"/>
      <c r="E9119" s="189"/>
    </row>
    <row r="9120" spans="1:5" x14ac:dyDescent="0.25">
      <c r="A9120" s="189"/>
      <c r="B9120" s="189"/>
      <c r="C9120" s="189"/>
      <c r="D9120" s="189"/>
      <c r="E9120" s="189"/>
    </row>
    <row r="9121" spans="1:5" x14ac:dyDescent="0.25">
      <c r="A9121" s="189"/>
      <c r="B9121" s="189"/>
      <c r="C9121" s="189"/>
      <c r="D9121" s="189"/>
      <c r="E9121" s="189"/>
    </row>
    <row r="9122" spans="1:5" x14ac:dyDescent="0.25">
      <c r="A9122" s="189"/>
      <c r="B9122" s="189"/>
      <c r="C9122" s="189"/>
      <c r="D9122" s="189"/>
      <c r="E9122" s="189"/>
    </row>
    <row r="9123" spans="1:5" x14ac:dyDescent="0.25">
      <c r="A9123" s="189"/>
      <c r="B9123" s="189"/>
      <c r="C9123" s="189"/>
      <c r="D9123" s="189"/>
      <c r="E9123" s="189"/>
    </row>
    <row r="9124" spans="1:5" x14ac:dyDescent="0.25">
      <c r="A9124" s="189"/>
      <c r="B9124" s="189"/>
      <c r="C9124" s="189"/>
      <c r="D9124" s="189"/>
      <c r="E9124" s="189"/>
    </row>
    <row r="9125" spans="1:5" x14ac:dyDescent="0.25">
      <c r="A9125" s="189"/>
      <c r="B9125" s="189"/>
      <c r="C9125" s="189"/>
      <c r="D9125" s="189"/>
      <c r="E9125" s="189"/>
    </row>
    <row r="9126" spans="1:5" x14ac:dyDescent="0.25">
      <c r="A9126" s="189"/>
      <c r="B9126" s="189"/>
      <c r="C9126" s="189"/>
      <c r="D9126" s="189"/>
      <c r="E9126" s="189"/>
    </row>
    <row r="9127" spans="1:5" x14ac:dyDescent="0.25">
      <c r="A9127" s="189"/>
      <c r="B9127" s="189"/>
      <c r="C9127" s="189"/>
      <c r="D9127" s="189"/>
      <c r="E9127" s="189"/>
    </row>
    <row r="9128" spans="1:5" x14ac:dyDescent="0.25">
      <c r="A9128" s="189"/>
      <c r="B9128" s="189"/>
      <c r="C9128" s="189"/>
      <c r="D9128" s="189"/>
      <c r="E9128" s="189"/>
    </row>
    <row r="9129" spans="1:5" x14ac:dyDescent="0.25">
      <c r="A9129" s="189"/>
      <c r="B9129" s="189"/>
      <c r="C9129" s="189"/>
      <c r="D9129" s="189"/>
      <c r="E9129" s="189"/>
    </row>
    <row r="9130" spans="1:5" x14ac:dyDescent="0.25">
      <c r="A9130" s="189"/>
      <c r="B9130" s="189"/>
      <c r="C9130" s="189"/>
      <c r="D9130" s="189"/>
      <c r="E9130" s="189"/>
    </row>
    <row r="9131" spans="1:5" x14ac:dyDescent="0.25">
      <c r="A9131" s="189"/>
      <c r="B9131" s="189"/>
      <c r="C9131" s="189"/>
      <c r="D9131" s="189"/>
      <c r="E9131" s="189"/>
    </row>
    <row r="9132" spans="1:5" x14ac:dyDescent="0.25">
      <c r="A9132" s="189"/>
      <c r="B9132" s="189"/>
      <c r="C9132" s="189"/>
      <c r="D9132" s="189"/>
      <c r="E9132" s="189"/>
    </row>
    <row r="9133" spans="1:5" x14ac:dyDescent="0.25">
      <c r="A9133" s="189"/>
      <c r="B9133" s="189"/>
      <c r="C9133" s="189"/>
      <c r="D9133" s="189"/>
      <c r="E9133" s="189"/>
    </row>
    <row r="9134" spans="1:5" x14ac:dyDescent="0.25">
      <c r="A9134" s="189"/>
      <c r="B9134" s="189"/>
      <c r="C9134" s="189"/>
      <c r="D9134" s="189"/>
      <c r="E9134" s="189"/>
    </row>
    <row r="9135" spans="1:5" x14ac:dyDescent="0.25">
      <c r="A9135" s="189"/>
      <c r="B9135" s="189"/>
      <c r="C9135" s="189"/>
      <c r="D9135" s="189"/>
      <c r="E9135" s="189"/>
    </row>
    <row r="9136" spans="1:5" x14ac:dyDescent="0.25">
      <c r="A9136" s="189"/>
      <c r="B9136" s="189"/>
      <c r="C9136" s="189"/>
      <c r="D9136" s="189"/>
      <c r="E9136" s="189"/>
    </row>
    <row r="9137" spans="1:5" x14ac:dyDescent="0.25">
      <c r="A9137" s="189"/>
      <c r="B9137" s="189"/>
      <c r="C9137" s="189"/>
      <c r="D9137" s="189"/>
      <c r="E9137" s="189"/>
    </row>
    <row r="9138" spans="1:5" x14ac:dyDescent="0.25">
      <c r="A9138" s="189"/>
      <c r="B9138" s="189"/>
      <c r="C9138" s="189"/>
      <c r="D9138" s="189"/>
      <c r="E9138" s="189"/>
    </row>
    <row r="9139" spans="1:5" x14ac:dyDescent="0.25">
      <c r="A9139" s="189"/>
      <c r="B9139" s="189"/>
      <c r="C9139" s="189"/>
      <c r="D9139" s="189"/>
      <c r="E9139" s="189"/>
    </row>
    <row r="9140" spans="1:5" x14ac:dyDescent="0.25">
      <c r="A9140" s="189"/>
      <c r="B9140" s="189"/>
      <c r="C9140" s="189"/>
      <c r="D9140" s="189"/>
      <c r="E9140" s="189"/>
    </row>
    <row r="9141" spans="1:5" x14ac:dyDescent="0.25">
      <c r="A9141" s="189"/>
      <c r="B9141" s="189"/>
      <c r="C9141" s="189"/>
      <c r="D9141" s="189"/>
      <c r="E9141" s="189"/>
    </row>
    <row r="9142" spans="1:5" x14ac:dyDescent="0.25">
      <c r="A9142" s="189"/>
      <c r="B9142" s="189"/>
      <c r="C9142" s="189"/>
      <c r="D9142" s="189"/>
      <c r="E9142" s="189"/>
    </row>
    <row r="9143" spans="1:5" x14ac:dyDescent="0.25">
      <c r="A9143" s="189"/>
      <c r="B9143" s="189"/>
      <c r="C9143" s="189"/>
      <c r="D9143" s="189"/>
      <c r="E9143" s="189"/>
    </row>
    <row r="9144" spans="1:5" x14ac:dyDescent="0.25">
      <c r="A9144" s="189"/>
      <c r="B9144" s="189"/>
      <c r="C9144" s="189"/>
      <c r="D9144" s="189"/>
      <c r="E9144" s="189"/>
    </row>
    <row r="9145" spans="1:5" x14ac:dyDescent="0.25">
      <c r="A9145" s="189"/>
      <c r="B9145" s="189"/>
      <c r="C9145" s="189"/>
      <c r="D9145" s="189"/>
      <c r="E9145" s="189"/>
    </row>
    <row r="9146" spans="1:5" x14ac:dyDescent="0.25">
      <c r="A9146" s="189"/>
      <c r="B9146" s="189"/>
      <c r="C9146" s="189"/>
      <c r="D9146" s="189"/>
      <c r="E9146" s="189"/>
    </row>
    <row r="9147" spans="1:5" x14ac:dyDescent="0.25">
      <c r="A9147" s="189"/>
      <c r="B9147" s="189"/>
      <c r="C9147" s="189"/>
      <c r="D9147" s="189"/>
      <c r="E9147" s="189"/>
    </row>
    <row r="9148" spans="1:5" x14ac:dyDescent="0.25">
      <c r="A9148" s="189"/>
      <c r="B9148" s="189"/>
      <c r="C9148" s="189"/>
      <c r="D9148" s="189"/>
      <c r="E9148" s="189"/>
    </row>
    <row r="9149" spans="1:5" x14ac:dyDescent="0.25">
      <c r="A9149" s="189"/>
      <c r="B9149" s="189"/>
      <c r="C9149" s="189"/>
      <c r="D9149" s="189"/>
      <c r="E9149" s="189"/>
    </row>
    <row r="9150" spans="1:5" x14ac:dyDescent="0.25">
      <c r="A9150" s="189"/>
      <c r="B9150" s="189"/>
      <c r="C9150" s="189"/>
      <c r="D9150" s="189"/>
      <c r="E9150" s="189"/>
    </row>
    <row r="9151" spans="1:5" x14ac:dyDescent="0.25">
      <c r="A9151" s="189"/>
      <c r="B9151" s="189"/>
      <c r="C9151" s="189"/>
      <c r="D9151" s="189"/>
      <c r="E9151" s="189"/>
    </row>
    <row r="9152" spans="1:5" x14ac:dyDescent="0.25">
      <c r="A9152" s="189"/>
      <c r="B9152" s="189"/>
      <c r="C9152" s="189"/>
      <c r="D9152" s="189"/>
      <c r="E9152" s="189"/>
    </row>
    <row r="9153" spans="1:5" x14ac:dyDescent="0.25">
      <c r="A9153" s="189"/>
      <c r="B9153" s="189"/>
      <c r="C9153" s="189"/>
      <c r="D9153" s="189"/>
      <c r="E9153" s="189"/>
    </row>
    <row r="9154" spans="1:5" x14ac:dyDescent="0.25">
      <c r="A9154" s="189"/>
      <c r="B9154" s="189"/>
      <c r="C9154" s="189"/>
      <c r="D9154" s="189"/>
      <c r="E9154" s="189"/>
    </row>
    <row r="9155" spans="1:5" x14ac:dyDescent="0.25">
      <c r="A9155" s="189"/>
      <c r="B9155" s="189"/>
      <c r="C9155" s="189"/>
      <c r="D9155" s="189"/>
      <c r="E9155" s="189"/>
    </row>
    <row r="9156" spans="1:5" x14ac:dyDescent="0.25">
      <c r="A9156" s="189"/>
      <c r="B9156" s="189"/>
      <c r="C9156" s="189"/>
      <c r="D9156" s="189"/>
      <c r="E9156" s="189"/>
    </row>
    <row r="9157" spans="1:5" x14ac:dyDescent="0.25">
      <c r="A9157" s="189"/>
      <c r="B9157" s="189"/>
      <c r="C9157" s="189"/>
      <c r="D9157" s="189"/>
      <c r="E9157" s="189"/>
    </row>
    <row r="9158" spans="1:5" x14ac:dyDescent="0.25">
      <c r="A9158" s="189"/>
      <c r="B9158" s="189"/>
      <c r="C9158" s="189"/>
      <c r="D9158" s="189"/>
      <c r="E9158" s="189"/>
    </row>
    <row r="9159" spans="1:5" x14ac:dyDescent="0.25">
      <c r="A9159" s="189"/>
      <c r="B9159" s="189"/>
      <c r="C9159" s="189"/>
      <c r="D9159" s="189"/>
      <c r="E9159" s="189"/>
    </row>
    <row r="9160" spans="1:5" x14ac:dyDescent="0.25">
      <c r="A9160" s="189"/>
      <c r="B9160" s="189"/>
      <c r="C9160" s="189"/>
      <c r="D9160" s="189"/>
      <c r="E9160" s="189"/>
    </row>
    <row r="9161" spans="1:5" x14ac:dyDescent="0.25">
      <c r="A9161" s="189"/>
      <c r="B9161" s="189"/>
      <c r="C9161" s="189"/>
      <c r="D9161" s="189"/>
      <c r="E9161" s="189"/>
    </row>
    <row r="9162" spans="1:5" x14ac:dyDescent="0.25">
      <c r="A9162" s="189"/>
      <c r="B9162" s="189"/>
      <c r="C9162" s="189"/>
      <c r="D9162" s="189"/>
      <c r="E9162" s="189"/>
    </row>
    <row r="9163" spans="1:5" x14ac:dyDescent="0.25">
      <c r="A9163" s="189"/>
      <c r="B9163" s="189"/>
      <c r="C9163" s="189"/>
      <c r="D9163" s="189"/>
      <c r="E9163" s="189"/>
    </row>
    <row r="9164" spans="1:5" x14ac:dyDescent="0.25">
      <c r="A9164" s="189"/>
      <c r="B9164" s="189"/>
      <c r="C9164" s="189"/>
      <c r="D9164" s="189"/>
      <c r="E9164" s="189"/>
    </row>
    <row r="9165" spans="1:5" x14ac:dyDescent="0.25">
      <c r="A9165" s="189"/>
      <c r="B9165" s="189"/>
      <c r="C9165" s="189"/>
      <c r="D9165" s="189"/>
      <c r="E9165" s="189"/>
    </row>
    <row r="9166" spans="1:5" x14ac:dyDescent="0.25">
      <c r="A9166" s="189"/>
      <c r="B9166" s="189"/>
      <c r="C9166" s="189"/>
      <c r="D9166" s="189"/>
      <c r="E9166" s="189"/>
    </row>
    <row r="9167" spans="1:5" x14ac:dyDescent="0.25">
      <c r="A9167" s="189"/>
      <c r="B9167" s="189"/>
      <c r="C9167" s="189"/>
      <c r="D9167" s="189"/>
      <c r="E9167" s="189"/>
    </row>
    <row r="9168" spans="1:5" x14ac:dyDescent="0.25">
      <c r="A9168" s="189"/>
      <c r="B9168" s="189"/>
      <c r="C9168" s="189"/>
      <c r="D9168" s="189"/>
      <c r="E9168" s="189"/>
    </row>
    <row r="9169" spans="1:5" x14ac:dyDescent="0.25">
      <c r="A9169" s="189"/>
      <c r="B9169" s="189"/>
      <c r="C9169" s="189"/>
      <c r="D9169" s="189"/>
      <c r="E9169" s="189"/>
    </row>
    <row r="9170" spans="1:5" x14ac:dyDescent="0.25">
      <c r="A9170" s="189"/>
      <c r="B9170" s="189"/>
      <c r="C9170" s="189"/>
      <c r="D9170" s="189"/>
      <c r="E9170" s="189"/>
    </row>
    <row r="9171" spans="1:5" x14ac:dyDescent="0.25">
      <c r="A9171" s="189"/>
      <c r="B9171" s="189"/>
      <c r="C9171" s="189"/>
      <c r="D9171" s="189"/>
      <c r="E9171" s="189"/>
    </row>
    <row r="9172" spans="1:5" x14ac:dyDescent="0.25">
      <c r="A9172" s="189"/>
      <c r="B9172" s="189"/>
      <c r="C9172" s="189"/>
      <c r="D9172" s="189"/>
      <c r="E9172" s="189"/>
    </row>
    <row r="9173" spans="1:5" x14ac:dyDescent="0.25">
      <c r="A9173" s="189"/>
      <c r="B9173" s="189"/>
      <c r="C9173" s="189"/>
      <c r="D9173" s="189"/>
      <c r="E9173" s="189"/>
    </row>
    <row r="9174" spans="1:5" x14ac:dyDescent="0.25">
      <c r="A9174" s="189"/>
      <c r="B9174" s="189"/>
      <c r="C9174" s="189"/>
      <c r="D9174" s="189"/>
      <c r="E9174" s="189"/>
    </row>
    <row r="9175" spans="1:5" x14ac:dyDescent="0.25">
      <c r="A9175" s="189"/>
      <c r="B9175" s="189"/>
      <c r="C9175" s="189"/>
      <c r="D9175" s="189"/>
      <c r="E9175" s="189"/>
    </row>
    <row r="9176" spans="1:5" x14ac:dyDescent="0.25">
      <c r="A9176" s="189"/>
      <c r="B9176" s="189"/>
      <c r="C9176" s="189"/>
      <c r="D9176" s="189"/>
      <c r="E9176" s="189"/>
    </row>
    <row r="9177" spans="1:5" x14ac:dyDescent="0.25">
      <c r="A9177" s="189"/>
      <c r="B9177" s="189"/>
      <c r="C9177" s="189"/>
      <c r="D9177" s="189"/>
      <c r="E9177" s="189"/>
    </row>
    <row r="9178" spans="1:5" x14ac:dyDescent="0.25">
      <c r="A9178" s="189"/>
      <c r="B9178" s="189"/>
      <c r="C9178" s="189"/>
      <c r="D9178" s="189"/>
      <c r="E9178" s="189"/>
    </row>
    <row r="9179" spans="1:5" x14ac:dyDescent="0.25">
      <c r="A9179" s="189"/>
      <c r="B9179" s="189"/>
      <c r="C9179" s="189"/>
      <c r="D9179" s="189"/>
      <c r="E9179" s="189"/>
    </row>
    <row r="9180" spans="1:5" x14ac:dyDescent="0.25">
      <c r="A9180" s="189"/>
      <c r="B9180" s="189"/>
      <c r="C9180" s="189"/>
      <c r="D9180" s="189"/>
      <c r="E9180" s="189"/>
    </row>
    <row r="9181" spans="1:5" x14ac:dyDescent="0.25">
      <c r="A9181" s="189"/>
      <c r="B9181" s="189"/>
      <c r="C9181" s="189"/>
      <c r="D9181" s="189"/>
      <c r="E9181" s="189"/>
    </row>
    <row r="9182" spans="1:5" x14ac:dyDescent="0.25">
      <c r="A9182" s="189"/>
      <c r="B9182" s="189"/>
      <c r="C9182" s="189"/>
      <c r="D9182" s="189"/>
      <c r="E9182" s="189"/>
    </row>
    <row r="9183" spans="1:5" x14ac:dyDescent="0.25">
      <c r="A9183" s="189"/>
      <c r="B9183" s="189"/>
      <c r="C9183" s="189"/>
      <c r="D9183" s="189"/>
      <c r="E9183" s="189"/>
    </row>
    <row r="9184" spans="1:5" x14ac:dyDescent="0.25">
      <c r="A9184" s="189"/>
      <c r="B9184" s="189"/>
      <c r="C9184" s="189"/>
      <c r="D9184" s="189"/>
      <c r="E9184" s="189"/>
    </row>
    <row r="9185" spans="1:5" x14ac:dyDescent="0.25">
      <c r="A9185" s="189"/>
      <c r="B9185" s="189"/>
      <c r="C9185" s="189"/>
      <c r="D9185" s="189"/>
      <c r="E9185" s="189"/>
    </row>
    <row r="9186" spans="1:5" x14ac:dyDescent="0.25">
      <c r="A9186" s="189"/>
      <c r="B9186" s="189"/>
      <c r="C9186" s="189"/>
      <c r="D9186" s="189"/>
      <c r="E9186" s="189"/>
    </row>
    <row r="9187" spans="1:5" x14ac:dyDescent="0.25">
      <c r="A9187" s="189"/>
      <c r="B9187" s="189"/>
      <c r="C9187" s="189"/>
      <c r="D9187" s="189"/>
      <c r="E9187" s="189"/>
    </row>
    <row r="9188" spans="1:5" x14ac:dyDescent="0.25">
      <c r="A9188" s="189"/>
      <c r="B9188" s="189"/>
      <c r="C9188" s="189"/>
      <c r="D9188" s="189"/>
      <c r="E9188" s="189"/>
    </row>
    <row r="9189" spans="1:5" x14ac:dyDescent="0.25">
      <c r="A9189" s="189"/>
      <c r="B9189" s="189"/>
      <c r="C9189" s="189"/>
      <c r="D9189" s="189"/>
      <c r="E9189" s="189"/>
    </row>
    <row r="9190" spans="1:5" x14ac:dyDescent="0.25">
      <c r="A9190" s="189"/>
      <c r="B9190" s="189"/>
      <c r="C9190" s="189"/>
      <c r="D9190" s="189"/>
      <c r="E9190" s="189"/>
    </row>
    <row r="9191" spans="1:5" x14ac:dyDescent="0.25">
      <c r="A9191" s="189"/>
      <c r="B9191" s="189"/>
      <c r="C9191" s="189"/>
      <c r="D9191" s="189"/>
      <c r="E9191" s="189"/>
    </row>
    <row r="9192" spans="1:5" x14ac:dyDescent="0.25">
      <c r="A9192" s="189"/>
      <c r="B9192" s="189"/>
      <c r="C9192" s="189"/>
      <c r="D9192" s="189"/>
      <c r="E9192" s="189"/>
    </row>
    <row r="9193" spans="1:5" x14ac:dyDescent="0.25">
      <c r="A9193" s="189"/>
      <c r="B9193" s="189"/>
      <c r="C9193" s="189"/>
      <c r="D9193" s="189"/>
      <c r="E9193" s="189"/>
    </row>
    <row r="9194" spans="1:5" x14ac:dyDescent="0.25">
      <c r="A9194" s="189"/>
      <c r="B9194" s="189"/>
      <c r="C9194" s="189"/>
      <c r="D9194" s="189"/>
      <c r="E9194" s="189"/>
    </row>
    <row r="9195" spans="1:5" x14ac:dyDescent="0.25">
      <c r="A9195" s="189"/>
      <c r="B9195" s="189"/>
      <c r="C9195" s="189"/>
      <c r="D9195" s="189"/>
      <c r="E9195" s="189"/>
    </row>
    <row r="9196" spans="1:5" x14ac:dyDescent="0.25">
      <c r="A9196" s="189"/>
      <c r="B9196" s="189"/>
      <c r="C9196" s="189"/>
      <c r="D9196" s="189"/>
      <c r="E9196" s="189"/>
    </row>
    <row r="9197" spans="1:5" x14ac:dyDescent="0.25">
      <c r="A9197" s="189"/>
      <c r="B9197" s="189"/>
      <c r="C9197" s="189"/>
      <c r="D9197" s="189"/>
      <c r="E9197" s="189"/>
    </row>
    <row r="9198" spans="1:5" x14ac:dyDescent="0.25">
      <c r="A9198" s="189"/>
      <c r="B9198" s="189"/>
      <c r="C9198" s="189"/>
      <c r="D9198" s="189"/>
      <c r="E9198" s="189"/>
    </row>
    <row r="9199" spans="1:5" x14ac:dyDescent="0.25">
      <c r="A9199" s="189"/>
      <c r="B9199" s="189"/>
      <c r="C9199" s="189"/>
      <c r="D9199" s="189"/>
      <c r="E9199" s="189"/>
    </row>
    <row r="9200" spans="1:5" x14ac:dyDescent="0.25">
      <c r="A9200" s="189"/>
      <c r="B9200" s="189"/>
      <c r="C9200" s="189"/>
      <c r="D9200" s="189"/>
      <c r="E9200" s="189"/>
    </row>
    <row r="9201" spans="1:5" x14ac:dyDescent="0.25">
      <c r="A9201" s="189"/>
      <c r="B9201" s="189"/>
      <c r="C9201" s="189"/>
      <c r="D9201" s="189"/>
      <c r="E9201" s="189"/>
    </row>
    <row r="9202" spans="1:5" x14ac:dyDescent="0.25">
      <c r="A9202" s="189"/>
      <c r="B9202" s="189"/>
      <c r="C9202" s="189"/>
      <c r="D9202" s="189"/>
      <c r="E9202" s="189"/>
    </row>
    <row r="9203" spans="1:5" x14ac:dyDescent="0.25">
      <c r="A9203" s="189"/>
      <c r="B9203" s="189"/>
      <c r="C9203" s="189"/>
      <c r="D9203" s="189"/>
      <c r="E9203" s="189"/>
    </row>
    <row r="9204" spans="1:5" x14ac:dyDescent="0.25">
      <c r="A9204" s="189"/>
      <c r="B9204" s="189"/>
      <c r="C9204" s="189"/>
      <c r="D9204" s="189"/>
      <c r="E9204" s="189"/>
    </row>
    <row r="9205" spans="1:5" x14ac:dyDescent="0.25">
      <c r="A9205" s="189"/>
      <c r="B9205" s="189"/>
      <c r="C9205" s="189"/>
      <c r="D9205" s="189"/>
      <c r="E9205" s="189"/>
    </row>
    <row r="9206" spans="1:5" x14ac:dyDescent="0.25">
      <c r="A9206" s="189"/>
      <c r="B9206" s="189"/>
      <c r="C9206" s="189"/>
      <c r="D9206" s="189"/>
      <c r="E9206" s="189"/>
    </row>
    <row r="9207" spans="1:5" x14ac:dyDescent="0.25">
      <c r="A9207" s="189"/>
      <c r="B9207" s="189"/>
      <c r="C9207" s="189"/>
      <c r="D9207" s="189"/>
      <c r="E9207" s="189"/>
    </row>
    <row r="9208" spans="1:5" x14ac:dyDescent="0.25">
      <c r="A9208" s="189"/>
      <c r="B9208" s="189"/>
      <c r="C9208" s="189"/>
      <c r="D9208" s="189"/>
      <c r="E9208" s="189"/>
    </row>
    <row r="9209" spans="1:5" x14ac:dyDescent="0.25">
      <c r="A9209" s="189"/>
      <c r="B9209" s="189"/>
      <c r="C9209" s="189"/>
      <c r="D9209" s="189"/>
      <c r="E9209" s="189"/>
    </row>
    <row r="9210" spans="1:5" x14ac:dyDescent="0.25">
      <c r="A9210" s="189"/>
      <c r="B9210" s="189"/>
      <c r="C9210" s="189"/>
      <c r="D9210" s="189"/>
      <c r="E9210" s="189"/>
    </row>
    <row r="9211" spans="1:5" x14ac:dyDescent="0.25">
      <c r="A9211" s="189"/>
      <c r="B9211" s="189"/>
      <c r="C9211" s="189"/>
      <c r="D9211" s="189"/>
      <c r="E9211" s="189"/>
    </row>
    <row r="9212" spans="1:5" x14ac:dyDescent="0.25">
      <c r="A9212" s="189"/>
      <c r="B9212" s="189"/>
      <c r="C9212" s="189"/>
      <c r="D9212" s="189"/>
      <c r="E9212" s="189"/>
    </row>
    <row r="9213" spans="1:5" x14ac:dyDescent="0.25">
      <c r="A9213" s="189"/>
      <c r="B9213" s="189"/>
      <c r="C9213" s="189"/>
      <c r="D9213" s="189"/>
      <c r="E9213" s="189"/>
    </row>
    <row r="9214" spans="1:5" x14ac:dyDescent="0.25">
      <c r="A9214" s="189"/>
      <c r="B9214" s="189"/>
      <c r="C9214" s="189"/>
      <c r="D9214" s="189"/>
      <c r="E9214" s="189"/>
    </row>
    <row r="9215" spans="1:5" x14ac:dyDescent="0.25">
      <c r="A9215" s="189"/>
      <c r="B9215" s="189"/>
      <c r="C9215" s="189"/>
      <c r="D9215" s="189"/>
      <c r="E9215" s="189"/>
    </row>
    <row r="9216" spans="1:5" x14ac:dyDescent="0.25">
      <c r="A9216" s="189"/>
      <c r="B9216" s="189"/>
      <c r="C9216" s="189"/>
      <c r="D9216" s="189"/>
      <c r="E9216" s="189"/>
    </row>
    <row r="9217" spans="1:5" x14ac:dyDescent="0.25">
      <c r="A9217" s="189"/>
      <c r="B9217" s="189"/>
      <c r="C9217" s="189"/>
      <c r="D9217" s="189"/>
      <c r="E9217" s="189"/>
    </row>
    <row r="9218" spans="1:5" x14ac:dyDescent="0.25">
      <c r="A9218" s="189"/>
      <c r="B9218" s="189"/>
      <c r="C9218" s="189"/>
      <c r="D9218" s="189"/>
      <c r="E9218" s="189"/>
    </row>
    <row r="9219" spans="1:5" x14ac:dyDescent="0.25">
      <c r="A9219" s="189"/>
      <c r="B9219" s="189"/>
      <c r="C9219" s="189"/>
      <c r="D9219" s="189"/>
      <c r="E9219" s="189"/>
    </row>
    <row r="9220" spans="1:5" x14ac:dyDescent="0.25">
      <c r="A9220" s="189"/>
      <c r="B9220" s="189"/>
      <c r="C9220" s="189"/>
      <c r="D9220" s="189"/>
      <c r="E9220" s="189"/>
    </row>
    <row r="9221" spans="1:5" x14ac:dyDescent="0.25">
      <c r="A9221" s="189"/>
      <c r="B9221" s="189"/>
      <c r="C9221" s="189"/>
      <c r="D9221" s="189"/>
      <c r="E9221" s="189"/>
    </row>
    <row r="9222" spans="1:5" x14ac:dyDescent="0.25">
      <c r="A9222" s="189"/>
      <c r="B9222" s="189"/>
      <c r="C9222" s="189"/>
      <c r="D9222" s="189"/>
      <c r="E9222" s="189"/>
    </row>
    <row r="9223" spans="1:5" x14ac:dyDescent="0.25">
      <c r="A9223" s="189"/>
      <c r="B9223" s="189"/>
      <c r="C9223" s="189"/>
      <c r="D9223" s="189"/>
      <c r="E9223" s="189"/>
    </row>
    <row r="9224" spans="1:5" x14ac:dyDescent="0.25">
      <c r="A9224" s="189"/>
      <c r="B9224" s="189"/>
      <c r="C9224" s="189"/>
      <c r="D9224" s="189"/>
      <c r="E9224" s="189"/>
    </row>
    <row r="9225" spans="1:5" x14ac:dyDescent="0.25">
      <c r="A9225" s="189"/>
      <c r="B9225" s="189"/>
      <c r="C9225" s="189"/>
      <c r="D9225" s="189"/>
      <c r="E9225" s="189"/>
    </row>
    <row r="9226" spans="1:5" x14ac:dyDescent="0.25">
      <c r="A9226" s="189"/>
      <c r="B9226" s="189"/>
      <c r="C9226" s="189"/>
      <c r="D9226" s="189"/>
      <c r="E9226" s="189"/>
    </row>
    <row r="9227" spans="1:5" x14ac:dyDescent="0.25">
      <c r="A9227" s="189"/>
      <c r="B9227" s="189"/>
      <c r="C9227" s="189"/>
      <c r="D9227" s="189"/>
      <c r="E9227" s="189"/>
    </row>
    <row r="9228" spans="1:5" x14ac:dyDescent="0.25">
      <c r="A9228" s="189"/>
      <c r="B9228" s="189"/>
      <c r="C9228" s="189"/>
      <c r="D9228" s="189"/>
      <c r="E9228" s="189"/>
    </row>
    <row r="9229" spans="1:5" x14ac:dyDescent="0.25">
      <c r="A9229" s="189"/>
      <c r="B9229" s="189"/>
      <c r="C9229" s="189"/>
      <c r="D9229" s="189"/>
      <c r="E9229" s="189"/>
    </row>
    <row r="9230" spans="1:5" x14ac:dyDescent="0.25">
      <c r="A9230" s="189"/>
      <c r="B9230" s="189"/>
      <c r="C9230" s="189"/>
      <c r="D9230" s="189"/>
      <c r="E9230" s="189"/>
    </row>
    <row r="9231" spans="1:5" x14ac:dyDescent="0.25">
      <c r="A9231" s="189"/>
      <c r="B9231" s="189"/>
      <c r="C9231" s="189"/>
      <c r="D9231" s="189"/>
      <c r="E9231" s="189"/>
    </row>
    <row r="9232" spans="1:5" x14ac:dyDescent="0.25">
      <c r="A9232" s="189"/>
      <c r="B9232" s="189"/>
      <c r="C9232" s="189"/>
      <c r="D9232" s="189"/>
      <c r="E9232" s="189"/>
    </row>
    <row r="9233" spans="1:5" x14ac:dyDescent="0.25">
      <c r="A9233" s="189"/>
      <c r="B9233" s="189"/>
      <c r="C9233" s="189"/>
      <c r="D9233" s="189"/>
      <c r="E9233" s="189"/>
    </row>
    <row r="9234" spans="1:5" x14ac:dyDescent="0.25">
      <c r="A9234" s="189"/>
      <c r="B9234" s="189"/>
      <c r="C9234" s="189"/>
      <c r="D9234" s="189"/>
      <c r="E9234" s="189"/>
    </row>
    <row r="9235" spans="1:5" x14ac:dyDescent="0.25">
      <c r="A9235" s="189"/>
      <c r="B9235" s="189"/>
      <c r="C9235" s="189"/>
      <c r="D9235" s="189"/>
      <c r="E9235" s="189"/>
    </row>
    <row r="9236" spans="1:5" x14ac:dyDescent="0.25">
      <c r="A9236" s="189"/>
      <c r="B9236" s="189"/>
      <c r="C9236" s="189"/>
      <c r="D9236" s="189"/>
      <c r="E9236" s="189"/>
    </row>
    <row r="9237" spans="1:5" x14ac:dyDescent="0.25">
      <c r="A9237" s="189"/>
      <c r="B9237" s="189"/>
      <c r="C9237" s="189"/>
      <c r="D9237" s="189"/>
      <c r="E9237" s="189"/>
    </row>
    <row r="9238" spans="1:5" x14ac:dyDescent="0.25">
      <c r="A9238" s="189"/>
      <c r="B9238" s="189"/>
      <c r="C9238" s="189"/>
      <c r="D9238" s="189"/>
      <c r="E9238" s="189"/>
    </row>
    <row r="9239" spans="1:5" x14ac:dyDescent="0.25">
      <c r="A9239" s="189"/>
      <c r="B9239" s="189"/>
      <c r="C9239" s="189"/>
      <c r="D9239" s="189"/>
      <c r="E9239" s="189"/>
    </row>
    <row r="9240" spans="1:5" x14ac:dyDescent="0.25">
      <c r="A9240" s="189"/>
      <c r="B9240" s="189"/>
      <c r="C9240" s="189"/>
      <c r="D9240" s="189"/>
      <c r="E9240" s="189"/>
    </row>
    <row r="9241" spans="1:5" x14ac:dyDescent="0.25">
      <c r="A9241" s="189"/>
      <c r="B9241" s="189"/>
      <c r="C9241" s="189"/>
      <c r="D9241" s="189"/>
      <c r="E9241" s="189"/>
    </row>
    <row r="9242" spans="1:5" x14ac:dyDescent="0.25">
      <c r="A9242" s="189"/>
      <c r="B9242" s="189"/>
      <c r="C9242" s="189"/>
      <c r="D9242" s="189"/>
      <c r="E9242" s="189"/>
    </row>
    <row r="9243" spans="1:5" x14ac:dyDescent="0.25">
      <c r="A9243" s="189"/>
      <c r="B9243" s="189"/>
      <c r="C9243" s="189"/>
      <c r="D9243" s="189"/>
      <c r="E9243" s="189"/>
    </row>
    <row r="9244" spans="1:5" x14ac:dyDescent="0.25">
      <c r="A9244" s="189"/>
      <c r="B9244" s="189"/>
      <c r="C9244" s="189"/>
      <c r="D9244" s="189"/>
      <c r="E9244" s="189"/>
    </row>
    <row r="9245" spans="1:5" x14ac:dyDescent="0.25">
      <c r="A9245" s="189"/>
      <c r="B9245" s="189"/>
      <c r="C9245" s="189"/>
      <c r="D9245" s="189"/>
      <c r="E9245" s="189"/>
    </row>
    <row r="9246" spans="1:5" x14ac:dyDescent="0.25">
      <c r="A9246" s="189"/>
      <c r="B9246" s="189"/>
      <c r="C9246" s="189"/>
      <c r="D9246" s="189"/>
      <c r="E9246" s="189"/>
    </row>
    <row r="9247" spans="1:5" x14ac:dyDescent="0.25">
      <c r="A9247" s="189"/>
      <c r="B9247" s="189"/>
      <c r="C9247" s="189"/>
      <c r="D9247" s="189"/>
      <c r="E9247" s="189"/>
    </row>
    <row r="9248" spans="1:5" x14ac:dyDescent="0.25">
      <c r="A9248" s="189"/>
      <c r="B9248" s="189"/>
      <c r="C9248" s="189"/>
      <c r="D9248" s="189"/>
      <c r="E9248" s="189"/>
    </row>
    <row r="9249" spans="1:5" x14ac:dyDescent="0.25">
      <c r="A9249" s="189"/>
      <c r="B9249" s="189"/>
      <c r="C9249" s="189"/>
      <c r="D9249" s="189"/>
      <c r="E9249" s="189"/>
    </row>
    <row r="9250" spans="1:5" x14ac:dyDescent="0.25">
      <c r="A9250" s="189"/>
      <c r="B9250" s="189"/>
      <c r="C9250" s="189"/>
      <c r="D9250" s="189"/>
      <c r="E9250" s="189"/>
    </row>
    <row r="9251" spans="1:5" x14ac:dyDescent="0.25">
      <c r="A9251" s="189"/>
      <c r="B9251" s="189"/>
      <c r="C9251" s="189"/>
      <c r="D9251" s="189"/>
      <c r="E9251" s="189"/>
    </row>
    <row r="9252" spans="1:5" x14ac:dyDescent="0.25">
      <c r="A9252" s="189"/>
      <c r="B9252" s="189"/>
      <c r="C9252" s="189"/>
      <c r="D9252" s="189"/>
      <c r="E9252" s="189"/>
    </row>
    <row r="9253" spans="1:5" x14ac:dyDescent="0.25">
      <c r="A9253" s="189"/>
      <c r="B9253" s="189"/>
      <c r="C9253" s="189"/>
      <c r="D9253" s="189"/>
      <c r="E9253" s="189"/>
    </row>
    <row r="9254" spans="1:5" x14ac:dyDescent="0.25">
      <c r="A9254" s="189"/>
      <c r="B9254" s="189"/>
      <c r="C9254" s="189"/>
      <c r="D9254" s="189"/>
      <c r="E9254" s="189"/>
    </row>
    <row r="9255" spans="1:5" x14ac:dyDescent="0.25">
      <c r="A9255" s="189"/>
      <c r="B9255" s="189"/>
      <c r="C9255" s="189"/>
      <c r="D9255" s="189"/>
      <c r="E9255" s="189"/>
    </row>
    <row r="9256" spans="1:5" x14ac:dyDescent="0.25">
      <c r="A9256" s="189"/>
      <c r="B9256" s="189"/>
      <c r="C9256" s="189"/>
      <c r="D9256" s="189"/>
      <c r="E9256" s="189"/>
    </row>
    <row r="9257" spans="1:5" x14ac:dyDescent="0.25">
      <c r="A9257" s="189"/>
      <c r="B9257" s="189"/>
      <c r="C9257" s="189"/>
      <c r="D9257" s="189"/>
      <c r="E9257" s="189"/>
    </row>
    <row r="9258" spans="1:5" x14ac:dyDescent="0.25">
      <c r="A9258" s="189"/>
      <c r="B9258" s="189"/>
      <c r="C9258" s="189"/>
      <c r="D9258" s="189"/>
      <c r="E9258" s="189"/>
    </row>
    <row r="9259" spans="1:5" x14ac:dyDescent="0.25">
      <c r="A9259" s="189"/>
      <c r="B9259" s="189"/>
      <c r="C9259" s="189"/>
      <c r="D9259" s="189"/>
      <c r="E9259" s="189"/>
    </row>
    <row r="9260" spans="1:5" x14ac:dyDescent="0.25">
      <c r="A9260" s="189"/>
      <c r="B9260" s="189"/>
      <c r="C9260" s="189"/>
      <c r="D9260" s="189"/>
      <c r="E9260" s="189"/>
    </row>
    <row r="9261" spans="1:5" x14ac:dyDescent="0.25">
      <c r="A9261" s="189"/>
      <c r="B9261" s="189"/>
      <c r="C9261" s="189"/>
      <c r="D9261" s="189"/>
      <c r="E9261" s="189"/>
    </row>
    <row r="9262" spans="1:5" x14ac:dyDescent="0.25">
      <c r="A9262" s="189"/>
      <c r="B9262" s="189"/>
      <c r="C9262" s="189"/>
      <c r="D9262" s="189"/>
      <c r="E9262" s="189"/>
    </row>
    <row r="9263" spans="1:5" x14ac:dyDescent="0.25">
      <c r="A9263" s="189"/>
      <c r="B9263" s="189"/>
      <c r="C9263" s="189"/>
      <c r="D9263" s="189"/>
      <c r="E9263" s="189"/>
    </row>
    <row r="9264" spans="1:5" x14ac:dyDescent="0.25">
      <c r="A9264" s="189"/>
      <c r="B9264" s="189"/>
      <c r="C9264" s="189"/>
      <c r="D9264" s="189"/>
      <c r="E9264" s="189"/>
    </row>
    <row r="9265" spans="1:5" x14ac:dyDescent="0.25">
      <c r="A9265" s="189"/>
      <c r="B9265" s="189"/>
      <c r="C9265" s="189"/>
      <c r="D9265" s="189"/>
      <c r="E9265" s="189"/>
    </row>
    <row r="9266" spans="1:5" x14ac:dyDescent="0.25">
      <c r="A9266" s="189"/>
      <c r="B9266" s="189"/>
      <c r="C9266" s="189"/>
      <c r="D9266" s="189"/>
      <c r="E9266" s="189"/>
    </row>
    <row r="9267" spans="1:5" x14ac:dyDescent="0.25">
      <c r="A9267" s="189"/>
      <c r="B9267" s="189"/>
      <c r="C9267" s="189"/>
      <c r="D9267" s="189"/>
      <c r="E9267" s="189"/>
    </row>
    <row r="9268" spans="1:5" x14ac:dyDescent="0.25">
      <c r="A9268" s="189"/>
      <c r="B9268" s="189"/>
      <c r="C9268" s="189"/>
      <c r="D9268" s="189"/>
      <c r="E9268" s="189"/>
    </row>
    <row r="9269" spans="1:5" x14ac:dyDescent="0.25">
      <c r="A9269" s="189"/>
      <c r="B9269" s="189"/>
      <c r="C9269" s="189"/>
      <c r="D9269" s="189"/>
      <c r="E9269" s="189"/>
    </row>
    <row r="9270" spans="1:5" x14ac:dyDescent="0.25">
      <c r="A9270" s="189"/>
      <c r="B9270" s="189"/>
      <c r="C9270" s="189"/>
      <c r="D9270" s="189"/>
      <c r="E9270" s="189"/>
    </row>
    <row r="9271" spans="1:5" x14ac:dyDescent="0.25">
      <c r="A9271" s="189"/>
      <c r="B9271" s="189"/>
      <c r="C9271" s="189"/>
      <c r="D9271" s="189"/>
      <c r="E9271" s="189"/>
    </row>
    <row r="9272" spans="1:5" x14ac:dyDescent="0.25">
      <c r="A9272" s="189"/>
      <c r="B9272" s="189"/>
      <c r="C9272" s="189"/>
      <c r="D9272" s="189"/>
      <c r="E9272" s="189"/>
    </row>
    <row r="9273" spans="1:5" x14ac:dyDescent="0.25">
      <c r="A9273" s="189"/>
      <c r="B9273" s="189"/>
      <c r="C9273" s="189"/>
      <c r="D9273" s="189"/>
      <c r="E9273" s="189"/>
    </row>
    <row r="9274" spans="1:5" x14ac:dyDescent="0.25">
      <c r="A9274" s="189"/>
      <c r="B9274" s="189"/>
      <c r="C9274" s="189"/>
      <c r="D9274" s="189"/>
      <c r="E9274" s="189"/>
    </row>
    <row r="9275" spans="1:5" x14ac:dyDescent="0.25">
      <c r="A9275" s="189"/>
      <c r="B9275" s="189"/>
      <c r="C9275" s="189"/>
      <c r="D9275" s="189"/>
      <c r="E9275" s="189"/>
    </row>
    <row r="9276" spans="1:5" x14ac:dyDescent="0.25">
      <c r="A9276" s="189"/>
      <c r="B9276" s="189"/>
      <c r="C9276" s="189"/>
      <c r="D9276" s="189"/>
      <c r="E9276" s="189"/>
    </row>
    <row r="9277" spans="1:5" x14ac:dyDescent="0.25">
      <c r="A9277" s="189"/>
      <c r="B9277" s="189"/>
      <c r="C9277" s="189"/>
      <c r="D9277" s="189"/>
      <c r="E9277" s="189"/>
    </row>
    <row r="9278" spans="1:5" x14ac:dyDescent="0.25">
      <c r="A9278" s="189"/>
      <c r="B9278" s="189"/>
      <c r="C9278" s="189"/>
      <c r="D9278" s="189"/>
      <c r="E9278" s="189"/>
    </row>
    <row r="9279" spans="1:5" x14ac:dyDescent="0.25">
      <c r="A9279" s="189"/>
      <c r="B9279" s="189"/>
      <c r="C9279" s="189"/>
      <c r="D9279" s="189"/>
      <c r="E9279" s="189"/>
    </row>
    <row r="9280" spans="1:5" x14ac:dyDescent="0.25">
      <c r="A9280" s="189"/>
      <c r="B9280" s="189"/>
      <c r="C9280" s="189"/>
      <c r="D9280" s="189"/>
      <c r="E9280" s="189"/>
    </row>
    <row r="9281" spans="1:5" x14ac:dyDescent="0.25">
      <c r="A9281" s="189"/>
      <c r="B9281" s="189"/>
      <c r="C9281" s="189"/>
      <c r="D9281" s="189"/>
      <c r="E9281" s="189"/>
    </row>
    <row r="9282" spans="1:5" x14ac:dyDescent="0.25">
      <c r="A9282" s="189"/>
      <c r="B9282" s="189"/>
      <c r="C9282" s="189"/>
      <c r="D9282" s="189"/>
      <c r="E9282" s="189"/>
    </row>
    <row r="9283" spans="1:5" x14ac:dyDescent="0.25">
      <c r="A9283" s="189"/>
      <c r="B9283" s="189"/>
      <c r="C9283" s="189"/>
      <c r="D9283" s="189"/>
      <c r="E9283" s="189"/>
    </row>
    <row r="9284" spans="1:5" x14ac:dyDescent="0.25">
      <c r="A9284" s="189"/>
      <c r="B9284" s="189"/>
      <c r="C9284" s="189"/>
      <c r="D9284" s="189"/>
      <c r="E9284" s="189"/>
    </row>
    <row r="9285" spans="1:5" x14ac:dyDescent="0.25">
      <c r="A9285" s="189"/>
      <c r="B9285" s="189"/>
      <c r="C9285" s="189"/>
      <c r="D9285" s="189"/>
      <c r="E9285" s="189"/>
    </row>
    <row r="9286" spans="1:5" x14ac:dyDescent="0.25">
      <c r="A9286" s="189"/>
      <c r="B9286" s="189"/>
      <c r="C9286" s="189"/>
      <c r="D9286" s="189"/>
      <c r="E9286" s="189"/>
    </row>
    <row r="9287" spans="1:5" x14ac:dyDescent="0.25">
      <c r="A9287" s="189"/>
      <c r="B9287" s="189"/>
      <c r="C9287" s="189"/>
      <c r="D9287" s="189"/>
      <c r="E9287" s="189"/>
    </row>
    <row r="9288" spans="1:5" x14ac:dyDescent="0.25">
      <c r="A9288" s="189"/>
      <c r="B9288" s="189"/>
      <c r="C9288" s="189"/>
      <c r="D9288" s="189"/>
      <c r="E9288" s="189"/>
    </row>
    <row r="9289" spans="1:5" x14ac:dyDescent="0.25">
      <c r="A9289" s="189"/>
      <c r="B9289" s="189"/>
      <c r="C9289" s="189"/>
      <c r="D9289" s="189"/>
      <c r="E9289" s="189"/>
    </row>
    <row r="9290" spans="1:5" x14ac:dyDescent="0.25">
      <c r="A9290" s="189"/>
      <c r="B9290" s="189"/>
      <c r="C9290" s="189"/>
      <c r="D9290" s="189"/>
      <c r="E9290" s="189"/>
    </row>
    <row r="9291" spans="1:5" x14ac:dyDescent="0.25">
      <c r="A9291" s="189"/>
      <c r="B9291" s="189"/>
      <c r="C9291" s="189"/>
      <c r="D9291" s="189"/>
      <c r="E9291" s="189"/>
    </row>
    <row r="9292" spans="1:5" x14ac:dyDescent="0.25">
      <c r="A9292" s="189"/>
      <c r="B9292" s="189"/>
      <c r="C9292" s="189"/>
      <c r="D9292" s="189"/>
      <c r="E9292" s="189"/>
    </row>
    <row r="9293" spans="1:5" x14ac:dyDescent="0.25">
      <c r="A9293" s="189"/>
      <c r="B9293" s="189"/>
      <c r="C9293" s="189"/>
      <c r="D9293" s="189"/>
      <c r="E9293" s="189"/>
    </row>
    <row r="9294" spans="1:5" x14ac:dyDescent="0.25">
      <c r="A9294" s="189"/>
      <c r="B9294" s="189"/>
      <c r="C9294" s="189"/>
      <c r="D9294" s="189"/>
      <c r="E9294" s="189"/>
    </row>
    <row r="9295" spans="1:5" x14ac:dyDescent="0.25">
      <c r="A9295" s="189"/>
      <c r="B9295" s="189"/>
      <c r="C9295" s="189"/>
      <c r="D9295" s="189"/>
      <c r="E9295" s="189"/>
    </row>
    <row r="9296" spans="1:5" x14ac:dyDescent="0.25">
      <c r="A9296" s="189"/>
      <c r="B9296" s="189"/>
      <c r="C9296" s="189"/>
      <c r="D9296" s="189"/>
      <c r="E9296" s="189"/>
    </row>
    <row r="9297" spans="1:5" x14ac:dyDescent="0.25">
      <c r="A9297" s="189"/>
      <c r="B9297" s="189"/>
      <c r="C9297" s="189"/>
      <c r="D9297" s="189"/>
      <c r="E9297" s="189"/>
    </row>
    <row r="9298" spans="1:5" x14ac:dyDescent="0.25">
      <c r="A9298" s="189"/>
      <c r="B9298" s="189"/>
      <c r="C9298" s="189"/>
      <c r="D9298" s="189"/>
      <c r="E9298" s="189"/>
    </row>
    <row r="9299" spans="1:5" x14ac:dyDescent="0.25">
      <c r="A9299" s="189"/>
      <c r="B9299" s="189"/>
      <c r="C9299" s="189"/>
      <c r="D9299" s="189"/>
      <c r="E9299" s="189"/>
    </row>
    <row r="9300" spans="1:5" x14ac:dyDescent="0.25">
      <c r="A9300" s="189"/>
      <c r="B9300" s="189"/>
      <c r="C9300" s="189"/>
      <c r="D9300" s="189"/>
      <c r="E9300" s="189"/>
    </row>
    <row r="9301" spans="1:5" x14ac:dyDescent="0.25">
      <c r="A9301" s="189"/>
      <c r="B9301" s="189"/>
      <c r="C9301" s="189"/>
      <c r="D9301" s="189"/>
      <c r="E9301" s="189"/>
    </row>
    <row r="9302" spans="1:5" x14ac:dyDescent="0.25">
      <c r="A9302" s="189"/>
      <c r="B9302" s="189"/>
      <c r="C9302" s="189"/>
      <c r="D9302" s="189"/>
      <c r="E9302" s="189"/>
    </row>
    <row r="9303" spans="1:5" x14ac:dyDescent="0.25">
      <c r="A9303" s="189"/>
      <c r="B9303" s="189"/>
      <c r="C9303" s="189"/>
      <c r="D9303" s="189"/>
      <c r="E9303" s="189"/>
    </row>
    <row r="9304" spans="1:5" x14ac:dyDescent="0.25">
      <c r="A9304" s="189"/>
      <c r="B9304" s="189"/>
      <c r="C9304" s="189"/>
      <c r="D9304" s="189"/>
      <c r="E9304" s="189"/>
    </row>
    <row r="9305" spans="1:5" x14ac:dyDescent="0.25">
      <c r="A9305" s="189"/>
      <c r="B9305" s="189"/>
      <c r="C9305" s="189"/>
      <c r="D9305" s="189"/>
      <c r="E9305" s="189"/>
    </row>
    <row r="9306" spans="1:5" x14ac:dyDescent="0.25">
      <c r="A9306" s="189"/>
      <c r="B9306" s="189"/>
      <c r="C9306" s="189"/>
      <c r="D9306" s="189"/>
      <c r="E9306" s="189"/>
    </row>
    <row r="9307" spans="1:5" x14ac:dyDescent="0.25">
      <c r="A9307" s="189"/>
      <c r="B9307" s="189"/>
      <c r="C9307" s="189"/>
      <c r="D9307" s="189"/>
      <c r="E9307" s="189"/>
    </row>
    <row r="9308" spans="1:5" x14ac:dyDescent="0.25">
      <c r="A9308" s="189"/>
      <c r="B9308" s="189"/>
      <c r="C9308" s="189"/>
      <c r="D9308" s="189"/>
      <c r="E9308" s="189"/>
    </row>
    <row r="9309" spans="1:5" x14ac:dyDescent="0.25">
      <c r="A9309" s="189"/>
      <c r="B9309" s="189"/>
      <c r="C9309" s="189"/>
      <c r="D9309" s="189"/>
      <c r="E9309" s="189"/>
    </row>
    <row r="9310" spans="1:5" x14ac:dyDescent="0.25">
      <c r="A9310" s="189"/>
      <c r="B9310" s="189"/>
      <c r="C9310" s="189"/>
      <c r="D9310" s="189"/>
      <c r="E9310" s="189"/>
    </row>
    <row r="9311" spans="1:5" x14ac:dyDescent="0.25">
      <c r="B9311"/>
      <c r="C9311" s="189"/>
    </row>
    <row r="9312" spans="1:5" x14ac:dyDescent="0.25">
      <c r="B9312"/>
      <c r="C9312" s="189"/>
    </row>
    <row r="9313" spans="2:3" x14ac:dyDescent="0.25">
      <c r="B9313"/>
      <c r="C9313" s="189"/>
    </row>
    <row r="9314" spans="2:3" x14ac:dyDescent="0.25">
      <c r="B9314"/>
      <c r="C9314" s="189"/>
    </row>
    <row r="9315" spans="2:3" x14ac:dyDescent="0.25">
      <c r="B9315"/>
      <c r="C9315" s="189"/>
    </row>
    <row r="9316" spans="2:3" x14ac:dyDescent="0.25">
      <c r="B9316"/>
      <c r="C9316" s="189"/>
    </row>
    <row r="9317" spans="2:3" x14ac:dyDescent="0.25">
      <c r="B9317"/>
      <c r="C9317" s="189"/>
    </row>
    <row r="9318" spans="2:3" x14ac:dyDescent="0.25">
      <c r="B9318"/>
      <c r="C9318" s="189"/>
    </row>
    <row r="9319" spans="2:3" x14ac:dyDescent="0.25">
      <c r="B9319"/>
      <c r="C9319" s="189"/>
    </row>
    <row r="9320" spans="2:3" x14ac:dyDescent="0.25">
      <c r="B9320"/>
      <c r="C9320" s="189"/>
    </row>
    <row r="9321" spans="2:3" x14ac:dyDescent="0.25">
      <c r="B9321"/>
      <c r="C9321" s="189"/>
    </row>
    <row r="9322" spans="2:3" x14ac:dyDescent="0.25">
      <c r="B9322"/>
      <c r="C9322" s="189"/>
    </row>
    <row r="9323" spans="2:3" x14ac:dyDescent="0.25">
      <c r="B9323"/>
      <c r="C9323" s="189"/>
    </row>
    <row r="9324" spans="2:3" x14ac:dyDescent="0.25">
      <c r="B9324"/>
      <c r="C9324" s="189"/>
    </row>
    <row r="9325" spans="2:3" x14ac:dyDescent="0.25">
      <c r="B9325"/>
      <c r="C9325" s="189"/>
    </row>
    <row r="9326" spans="2:3" x14ac:dyDescent="0.25">
      <c r="B9326"/>
      <c r="C9326" s="189"/>
    </row>
    <row r="9327" spans="2:3" x14ac:dyDescent="0.25">
      <c r="B9327"/>
      <c r="C9327" s="189"/>
    </row>
    <row r="9328" spans="2:3" x14ac:dyDescent="0.25">
      <c r="B9328"/>
      <c r="C9328" s="189"/>
    </row>
    <row r="9329" spans="2:3" x14ac:dyDescent="0.25">
      <c r="B9329"/>
      <c r="C9329" s="189"/>
    </row>
    <row r="9330" spans="2:3" x14ac:dyDescent="0.25">
      <c r="B9330"/>
      <c r="C9330" s="189"/>
    </row>
    <row r="9331" spans="2:3" x14ac:dyDescent="0.25">
      <c r="B9331"/>
      <c r="C9331" s="189"/>
    </row>
    <row r="9332" spans="2:3" x14ac:dyDescent="0.25">
      <c r="B9332"/>
      <c r="C9332" s="189"/>
    </row>
    <row r="9333" spans="2:3" x14ac:dyDescent="0.25">
      <c r="B9333"/>
      <c r="C9333" s="189"/>
    </row>
    <row r="9334" spans="2:3" x14ac:dyDescent="0.25">
      <c r="B9334"/>
      <c r="C9334" s="189"/>
    </row>
    <row r="9335" spans="2:3" x14ac:dyDescent="0.25">
      <c r="B9335"/>
      <c r="C9335" s="189"/>
    </row>
    <row r="9336" spans="2:3" x14ac:dyDescent="0.25">
      <c r="B9336"/>
      <c r="C9336" s="189"/>
    </row>
    <row r="9337" spans="2:3" x14ac:dyDescent="0.25">
      <c r="B9337"/>
      <c r="C9337" s="189"/>
    </row>
    <row r="9338" spans="2:3" x14ac:dyDescent="0.25">
      <c r="B9338"/>
      <c r="C9338" s="189"/>
    </row>
    <row r="9339" spans="2:3" x14ac:dyDescent="0.25">
      <c r="B9339"/>
      <c r="C9339" s="189"/>
    </row>
    <row r="9340" spans="2:3" x14ac:dyDescent="0.25">
      <c r="B9340"/>
      <c r="C9340" s="189"/>
    </row>
    <row r="9341" spans="2:3" x14ac:dyDescent="0.25">
      <c r="B9341"/>
      <c r="C9341" s="189"/>
    </row>
    <row r="9342" spans="2:3" x14ac:dyDescent="0.25">
      <c r="B9342"/>
      <c r="C9342" s="189"/>
    </row>
    <row r="9343" spans="2:3" x14ac:dyDescent="0.25">
      <c r="B9343"/>
      <c r="C9343" s="189"/>
    </row>
    <row r="9344" spans="2:3" x14ac:dyDescent="0.25">
      <c r="B9344"/>
      <c r="C9344" s="189"/>
    </row>
    <row r="9345" spans="2:3" x14ac:dyDescent="0.25">
      <c r="B9345"/>
      <c r="C9345" s="189"/>
    </row>
    <row r="9346" spans="2:3" x14ac:dyDescent="0.25">
      <c r="B9346"/>
      <c r="C9346" s="189"/>
    </row>
    <row r="9347" spans="2:3" x14ac:dyDescent="0.25">
      <c r="B9347"/>
      <c r="C9347" s="189"/>
    </row>
    <row r="9348" spans="2:3" x14ac:dyDescent="0.25">
      <c r="B9348"/>
      <c r="C9348" s="189"/>
    </row>
    <row r="9349" spans="2:3" x14ac:dyDescent="0.25">
      <c r="B9349"/>
      <c r="C9349" s="189"/>
    </row>
    <row r="9350" spans="2:3" x14ac:dyDescent="0.25">
      <c r="B9350"/>
      <c r="C9350" s="189"/>
    </row>
    <row r="9351" spans="2:3" x14ac:dyDescent="0.25">
      <c r="B9351"/>
      <c r="C9351" s="189"/>
    </row>
    <row r="9352" spans="2:3" x14ac:dyDescent="0.25">
      <c r="B9352"/>
      <c r="C9352" s="189"/>
    </row>
    <row r="9353" spans="2:3" x14ac:dyDescent="0.25">
      <c r="B9353"/>
      <c r="C9353" s="189"/>
    </row>
    <row r="9354" spans="2:3" x14ac:dyDescent="0.25">
      <c r="B9354"/>
      <c r="C9354" s="189"/>
    </row>
    <row r="9355" spans="2:3" x14ac:dyDescent="0.25">
      <c r="B9355"/>
      <c r="C9355" s="189"/>
    </row>
    <row r="9356" spans="2:3" x14ac:dyDescent="0.25">
      <c r="B9356"/>
      <c r="C9356" s="189"/>
    </row>
    <row r="9357" spans="2:3" x14ac:dyDescent="0.25">
      <c r="B9357"/>
      <c r="C9357" s="189"/>
    </row>
    <row r="9358" spans="2:3" x14ac:dyDescent="0.25">
      <c r="B9358"/>
      <c r="C9358" s="189"/>
    </row>
    <row r="9359" spans="2:3" x14ac:dyDescent="0.25">
      <c r="B9359"/>
      <c r="C9359" s="189"/>
    </row>
    <row r="9360" spans="2:3" x14ac:dyDescent="0.25">
      <c r="B9360"/>
      <c r="C9360" s="189"/>
    </row>
    <row r="9361" spans="2:3" x14ac:dyDescent="0.25">
      <c r="B9361"/>
      <c r="C9361" s="189"/>
    </row>
    <row r="9362" spans="2:3" x14ac:dyDescent="0.25">
      <c r="B9362"/>
      <c r="C9362" s="189"/>
    </row>
    <row r="9363" spans="2:3" x14ac:dyDescent="0.25">
      <c r="B9363"/>
      <c r="C9363" s="189"/>
    </row>
    <row r="9364" spans="2:3" x14ac:dyDescent="0.25">
      <c r="B9364"/>
      <c r="C9364" s="189"/>
    </row>
    <row r="9365" spans="2:3" x14ac:dyDescent="0.25">
      <c r="B9365"/>
      <c r="C9365" s="189"/>
    </row>
    <row r="9366" spans="2:3" x14ac:dyDescent="0.25">
      <c r="B9366"/>
      <c r="C9366" s="189"/>
    </row>
    <row r="9367" spans="2:3" x14ac:dyDescent="0.25">
      <c r="B9367"/>
      <c r="C9367" s="189"/>
    </row>
    <row r="9368" spans="2:3" x14ac:dyDescent="0.25">
      <c r="B9368"/>
      <c r="C9368" s="189"/>
    </row>
    <row r="9369" spans="2:3" x14ac:dyDescent="0.25">
      <c r="B9369"/>
      <c r="C9369" s="189"/>
    </row>
    <row r="9370" spans="2:3" x14ac:dyDescent="0.25">
      <c r="B9370"/>
      <c r="C9370" s="189"/>
    </row>
    <row r="9371" spans="2:3" x14ac:dyDescent="0.25">
      <c r="B9371"/>
      <c r="C9371" s="189"/>
    </row>
    <row r="9372" spans="2:3" x14ac:dyDescent="0.25">
      <c r="B9372"/>
      <c r="C9372" s="189"/>
    </row>
    <row r="9373" spans="2:3" x14ac:dyDescent="0.25">
      <c r="B9373"/>
      <c r="C9373" s="189"/>
    </row>
    <row r="9374" spans="2:3" x14ac:dyDescent="0.25">
      <c r="B9374"/>
      <c r="C9374" s="189"/>
    </row>
    <row r="9375" spans="2:3" x14ac:dyDescent="0.25">
      <c r="B9375"/>
      <c r="C9375" s="189"/>
    </row>
    <row r="9376" spans="2:3" x14ac:dyDescent="0.25">
      <c r="B9376"/>
      <c r="C9376" s="189"/>
    </row>
    <row r="9377" spans="2:3" x14ac:dyDescent="0.25">
      <c r="B9377"/>
      <c r="C9377" s="189"/>
    </row>
    <row r="9378" spans="2:3" x14ac:dyDescent="0.25">
      <c r="B9378"/>
      <c r="C9378" s="189"/>
    </row>
    <row r="9379" spans="2:3" x14ac:dyDescent="0.25">
      <c r="B9379"/>
      <c r="C9379" s="189"/>
    </row>
    <row r="9380" spans="2:3" x14ac:dyDescent="0.25">
      <c r="B9380"/>
      <c r="C9380" s="189"/>
    </row>
    <row r="9381" spans="2:3" x14ac:dyDescent="0.25">
      <c r="B9381"/>
      <c r="C9381" s="189"/>
    </row>
    <row r="9382" spans="2:3" x14ac:dyDescent="0.25">
      <c r="B9382"/>
      <c r="C9382" s="189"/>
    </row>
    <row r="9383" spans="2:3" x14ac:dyDescent="0.25">
      <c r="B9383"/>
      <c r="C9383" s="189"/>
    </row>
    <row r="9384" spans="2:3" x14ac:dyDescent="0.25">
      <c r="B9384"/>
      <c r="C9384" s="189"/>
    </row>
    <row r="9385" spans="2:3" x14ac:dyDescent="0.25">
      <c r="B9385"/>
      <c r="C9385" s="189"/>
    </row>
    <row r="9386" spans="2:3" x14ac:dyDescent="0.25">
      <c r="B9386"/>
      <c r="C9386" s="189"/>
    </row>
    <row r="9387" spans="2:3" x14ac:dyDescent="0.25">
      <c r="B9387"/>
      <c r="C9387" s="189"/>
    </row>
    <row r="9388" spans="2:3" x14ac:dyDescent="0.25">
      <c r="B9388"/>
      <c r="C9388" s="189"/>
    </row>
    <row r="9389" spans="2:3" x14ac:dyDescent="0.25">
      <c r="B9389"/>
      <c r="C9389" s="189"/>
    </row>
    <row r="9390" spans="2:3" x14ac:dyDescent="0.25">
      <c r="B9390"/>
      <c r="C9390" s="189"/>
    </row>
    <row r="9391" spans="2:3" x14ac:dyDescent="0.25">
      <c r="B9391"/>
      <c r="C9391" s="189"/>
    </row>
    <row r="9392" spans="2:3" x14ac:dyDescent="0.25">
      <c r="B9392"/>
      <c r="C9392" s="189"/>
    </row>
    <row r="9393" spans="2:3" x14ac:dyDescent="0.25">
      <c r="B9393"/>
      <c r="C9393" s="189"/>
    </row>
    <row r="9394" spans="2:3" x14ac:dyDescent="0.25">
      <c r="B9394"/>
      <c r="C9394" s="189"/>
    </row>
    <row r="9395" spans="2:3" x14ac:dyDescent="0.25">
      <c r="B9395"/>
      <c r="C9395" s="189"/>
    </row>
    <row r="9396" spans="2:3" x14ac:dyDescent="0.25">
      <c r="B9396"/>
      <c r="C9396" s="189"/>
    </row>
    <row r="9397" spans="2:3" x14ac:dyDescent="0.25">
      <c r="B9397"/>
      <c r="C9397" s="189"/>
    </row>
    <row r="9398" spans="2:3" x14ac:dyDescent="0.25">
      <c r="B9398"/>
      <c r="C9398" s="189"/>
    </row>
    <row r="9399" spans="2:3" x14ac:dyDescent="0.25">
      <c r="B9399"/>
      <c r="C9399" s="189"/>
    </row>
    <row r="9400" spans="2:3" x14ac:dyDescent="0.25">
      <c r="B9400"/>
      <c r="C9400" s="189"/>
    </row>
    <row r="9401" spans="2:3" x14ac:dyDescent="0.25">
      <c r="B9401"/>
      <c r="C9401" s="189"/>
    </row>
    <row r="9402" spans="2:3" x14ac:dyDescent="0.25">
      <c r="B9402"/>
      <c r="C9402" s="189"/>
    </row>
    <row r="9403" spans="2:3" x14ac:dyDescent="0.25">
      <c r="B9403"/>
      <c r="C9403" s="189"/>
    </row>
    <row r="9404" spans="2:3" x14ac:dyDescent="0.25">
      <c r="B9404"/>
      <c r="C9404" s="189"/>
    </row>
    <row r="9405" spans="2:3" x14ac:dyDescent="0.25">
      <c r="B9405"/>
      <c r="C9405" s="189"/>
    </row>
    <row r="9406" spans="2:3" x14ac:dyDescent="0.25">
      <c r="B9406"/>
      <c r="C9406" s="189"/>
    </row>
    <row r="9407" spans="2:3" x14ac:dyDescent="0.25">
      <c r="B9407"/>
      <c r="C9407" s="189"/>
    </row>
    <row r="9408" spans="2:3" x14ac:dyDescent="0.25">
      <c r="B9408"/>
      <c r="C9408" s="189"/>
    </row>
    <row r="9409" spans="2:3" x14ac:dyDescent="0.25">
      <c r="B9409"/>
      <c r="C9409" s="189"/>
    </row>
    <row r="9410" spans="2:3" x14ac:dyDescent="0.25">
      <c r="B9410"/>
      <c r="C9410" s="189"/>
    </row>
    <row r="9411" spans="2:3" x14ac:dyDescent="0.25">
      <c r="B9411"/>
      <c r="C9411" s="189"/>
    </row>
    <row r="9412" spans="2:3" x14ac:dyDescent="0.25">
      <c r="B9412"/>
      <c r="C9412" s="189"/>
    </row>
    <row r="9413" spans="2:3" x14ac:dyDescent="0.25">
      <c r="B9413"/>
      <c r="C9413" s="189"/>
    </row>
    <row r="9414" spans="2:3" x14ac:dyDescent="0.25">
      <c r="B9414"/>
      <c r="C9414" s="189"/>
    </row>
    <row r="9415" spans="2:3" x14ac:dyDescent="0.25">
      <c r="B9415"/>
      <c r="C9415" s="189"/>
    </row>
    <row r="9416" spans="2:3" x14ac:dyDescent="0.25">
      <c r="B9416"/>
      <c r="C9416" s="189"/>
    </row>
    <row r="9417" spans="2:3" x14ac:dyDescent="0.25">
      <c r="B9417"/>
      <c r="C9417" s="189"/>
    </row>
    <row r="9418" spans="2:3" x14ac:dyDescent="0.25">
      <c r="B9418"/>
      <c r="C9418" s="189"/>
    </row>
    <row r="9419" spans="2:3" x14ac:dyDescent="0.25">
      <c r="B9419"/>
      <c r="C9419" s="189"/>
    </row>
    <row r="9420" spans="2:3" x14ac:dyDescent="0.25">
      <c r="B9420"/>
      <c r="C9420" s="189"/>
    </row>
    <row r="9421" spans="2:3" x14ac:dyDescent="0.25">
      <c r="B9421"/>
      <c r="C9421" s="189"/>
    </row>
    <row r="9422" spans="2:3" x14ac:dyDescent="0.25">
      <c r="B9422"/>
      <c r="C9422" s="189"/>
    </row>
    <row r="9423" spans="2:3" x14ac:dyDescent="0.25">
      <c r="B9423"/>
      <c r="C9423" s="189"/>
    </row>
    <row r="9424" spans="2:3" x14ac:dyDescent="0.25">
      <c r="B9424"/>
      <c r="C9424" s="189"/>
    </row>
    <row r="9425" spans="2:3" x14ac:dyDescent="0.25">
      <c r="B9425"/>
      <c r="C9425" s="189"/>
    </row>
    <row r="9426" spans="2:3" x14ac:dyDescent="0.25">
      <c r="B9426"/>
      <c r="C9426" s="189"/>
    </row>
    <row r="9427" spans="2:3" x14ac:dyDescent="0.25">
      <c r="B9427"/>
      <c r="C9427" s="189"/>
    </row>
    <row r="9428" spans="2:3" x14ac:dyDescent="0.25">
      <c r="B9428"/>
      <c r="C9428" s="189"/>
    </row>
    <row r="9429" spans="2:3" x14ac:dyDescent="0.25">
      <c r="B9429"/>
      <c r="C9429" s="189"/>
    </row>
    <row r="9430" spans="2:3" x14ac:dyDescent="0.25">
      <c r="B9430"/>
      <c r="C9430" s="189"/>
    </row>
    <row r="9431" spans="2:3" x14ac:dyDescent="0.25">
      <c r="B9431"/>
      <c r="C9431" s="189"/>
    </row>
    <row r="9432" spans="2:3" x14ac:dyDescent="0.25">
      <c r="B9432"/>
      <c r="C9432" s="189"/>
    </row>
    <row r="9433" spans="2:3" x14ac:dyDescent="0.25">
      <c r="B9433"/>
      <c r="C9433" s="189"/>
    </row>
    <row r="9434" spans="2:3" x14ac:dyDescent="0.25">
      <c r="B9434"/>
      <c r="C9434" s="189"/>
    </row>
    <row r="9435" spans="2:3" x14ac:dyDescent="0.25">
      <c r="B9435"/>
      <c r="C9435" s="189"/>
    </row>
    <row r="9436" spans="2:3" x14ac:dyDescent="0.25">
      <c r="B9436"/>
      <c r="C9436" s="189"/>
    </row>
    <row r="9437" spans="2:3" x14ac:dyDescent="0.25">
      <c r="B9437"/>
      <c r="C9437" s="189"/>
    </row>
    <row r="9438" spans="2:3" x14ac:dyDescent="0.25">
      <c r="B9438"/>
      <c r="C9438" s="189"/>
    </row>
    <row r="9439" spans="2:3" x14ac:dyDescent="0.25">
      <c r="B9439"/>
      <c r="C9439" s="189"/>
    </row>
    <row r="9440" spans="2:3" x14ac:dyDescent="0.25">
      <c r="B9440"/>
      <c r="C9440" s="189"/>
    </row>
    <row r="9441" spans="2:3" x14ac:dyDescent="0.25">
      <c r="B9441"/>
      <c r="C9441" s="189"/>
    </row>
    <row r="9442" spans="2:3" x14ac:dyDescent="0.25">
      <c r="B9442"/>
      <c r="C9442" s="189"/>
    </row>
    <row r="9443" spans="2:3" x14ac:dyDescent="0.25">
      <c r="B9443"/>
      <c r="C9443" s="189"/>
    </row>
    <row r="9444" spans="2:3" x14ac:dyDescent="0.25">
      <c r="B9444"/>
      <c r="C9444" s="189"/>
    </row>
    <row r="9445" spans="2:3" x14ac:dyDescent="0.25">
      <c r="B9445"/>
      <c r="C9445" s="189"/>
    </row>
    <row r="9446" spans="2:3" x14ac:dyDescent="0.25">
      <c r="B9446"/>
      <c r="C9446" s="189"/>
    </row>
    <row r="9447" spans="2:3" x14ac:dyDescent="0.25">
      <c r="B9447"/>
      <c r="C9447" s="189"/>
    </row>
    <row r="9448" spans="2:3" x14ac:dyDescent="0.25">
      <c r="B9448"/>
      <c r="C9448" s="189"/>
    </row>
    <row r="9449" spans="2:3" x14ac:dyDescent="0.25">
      <c r="B9449"/>
      <c r="C9449" s="189"/>
    </row>
    <row r="9450" spans="2:3" x14ac:dyDescent="0.25">
      <c r="B9450"/>
      <c r="C9450" s="189"/>
    </row>
    <row r="9451" spans="2:3" x14ac:dyDescent="0.25">
      <c r="B9451"/>
      <c r="C9451" s="189"/>
    </row>
    <row r="9452" spans="2:3" x14ac:dyDescent="0.25">
      <c r="B9452"/>
      <c r="C9452" s="189"/>
    </row>
    <row r="9453" spans="2:3" x14ac:dyDescent="0.25">
      <c r="B9453"/>
      <c r="C9453" s="189"/>
    </row>
    <row r="9454" spans="2:3" x14ac:dyDescent="0.25">
      <c r="B9454"/>
      <c r="C9454" s="189"/>
    </row>
    <row r="9455" spans="2:3" x14ac:dyDescent="0.25">
      <c r="B9455"/>
      <c r="C9455" s="189"/>
    </row>
    <row r="9456" spans="2:3" x14ac:dyDescent="0.25">
      <c r="B9456"/>
      <c r="C9456" s="189"/>
    </row>
    <row r="9457" spans="2:3" x14ac:dyDescent="0.25">
      <c r="B9457"/>
      <c r="C9457" s="189"/>
    </row>
    <row r="9458" spans="2:3" x14ac:dyDescent="0.25">
      <c r="B9458"/>
      <c r="C9458" s="189"/>
    </row>
    <row r="9459" spans="2:3" x14ac:dyDescent="0.25">
      <c r="B9459"/>
      <c r="C9459" s="189"/>
    </row>
    <row r="9460" spans="2:3" x14ac:dyDescent="0.25">
      <c r="B9460"/>
      <c r="C9460" s="189"/>
    </row>
    <row r="9461" spans="2:3" x14ac:dyDescent="0.25">
      <c r="B9461"/>
      <c r="C9461" s="189"/>
    </row>
    <row r="9462" spans="2:3" x14ac:dyDescent="0.25">
      <c r="B9462"/>
      <c r="C9462" s="189"/>
    </row>
    <row r="9463" spans="2:3" x14ac:dyDescent="0.25">
      <c r="B9463"/>
      <c r="C9463" s="189"/>
    </row>
    <row r="9464" spans="2:3" x14ac:dyDescent="0.25">
      <c r="B9464"/>
      <c r="C9464" s="189"/>
    </row>
    <row r="9465" spans="2:3" x14ac:dyDescent="0.25">
      <c r="B9465"/>
      <c r="C9465" s="189"/>
    </row>
    <row r="9466" spans="2:3" x14ac:dyDescent="0.25">
      <c r="B9466"/>
      <c r="C9466" s="189"/>
    </row>
    <row r="9467" spans="2:3" x14ac:dyDescent="0.25">
      <c r="B9467"/>
      <c r="C9467" s="189"/>
    </row>
    <row r="9468" spans="2:3" x14ac:dyDescent="0.25">
      <c r="B9468"/>
      <c r="C9468" s="189"/>
    </row>
    <row r="9469" spans="2:3" x14ac:dyDescent="0.25">
      <c r="B9469"/>
      <c r="C9469" s="189"/>
    </row>
    <row r="9470" spans="2:3" x14ac:dyDescent="0.25">
      <c r="B9470"/>
      <c r="C9470" s="189"/>
    </row>
    <row r="9471" spans="2:3" x14ac:dyDescent="0.25">
      <c r="B9471"/>
      <c r="C9471" s="189"/>
    </row>
    <row r="9472" spans="2:3" x14ac:dyDescent="0.25">
      <c r="B9472"/>
      <c r="C9472" s="189"/>
    </row>
    <row r="9473" spans="2:3" x14ac:dyDescent="0.25">
      <c r="B9473"/>
      <c r="C9473" s="189"/>
    </row>
    <row r="9474" spans="2:3" x14ac:dyDescent="0.25">
      <c r="B9474"/>
      <c r="C9474" s="189"/>
    </row>
    <row r="9475" spans="2:3" x14ac:dyDescent="0.25">
      <c r="B9475"/>
      <c r="C9475" s="189"/>
    </row>
    <row r="9476" spans="2:3" x14ac:dyDescent="0.25">
      <c r="B9476"/>
      <c r="C9476" s="189"/>
    </row>
    <row r="9477" spans="2:3" x14ac:dyDescent="0.25">
      <c r="B9477"/>
      <c r="C9477" s="189"/>
    </row>
    <row r="9478" spans="2:3" x14ac:dyDescent="0.25">
      <c r="B9478"/>
      <c r="C9478" s="189"/>
    </row>
    <row r="9479" spans="2:3" x14ac:dyDescent="0.25">
      <c r="B9479"/>
      <c r="C9479" s="189"/>
    </row>
    <row r="9480" spans="2:3" x14ac:dyDescent="0.25">
      <c r="B9480"/>
      <c r="C9480" s="189"/>
    </row>
    <row r="9481" spans="2:3" x14ac:dyDescent="0.25">
      <c r="B9481"/>
      <c r="C9481" s="189"/>
    </row>
    <row r="9482" spans="2:3" x14ac:dyDescent="0.25">
      <c r="B9482"/>
      <c r="C9482" s="189"/>
    </row>
    <row r="9483" spans="2:3" x14ac:dyDescent="0.25">
      <c r="B9483"/>
      <c r="C9483" s="189"/>
    </row>
    <row r="9484" spans="2:3" x14ac:dyDescent="0.25">
      <c r="B9484"/>
      <c r="C9484" s="189"/>
    </row>
    <row r="9485" spans="2:3" x14ac:dyDescent="0.25">
      <c r="B9485"/>
      <c r="C9485" s="189"/>
    </row>
    <row r="9486" spans="2:3" x14ac:dyDescent="0.25">
      <c r="B9486"/>
      <c r="C9486" s="189"/>
    </row>
    <row r="9487" spans="2:3" x14ac:dyDescent="0.25">
      <c r="B9487"/>
      <c r="C9487" s="189"/>
    </row>
    <row r="9488" spans="2:3" x14ac:dyDescent="0.25">
      <c r="B9488"/>
      <c r="C9488" s="189"/>
    </row>
    <row r="9489" spans="2:3" x14ac:dyDescent="0.25">
      <c r="B9489"/>
      <c r="C9489" s="189"/>
    </row>
    <row r="9490" spans="2:3" x14ac:dyDescent="0.25">
      <c r="B9490"/>
      <c r="C9490" s="189"/>
    </row>
    <row r="9491" spans="2:3" x14ac:dyDescent="0.25">
      <c r="B9491"/>
      <c r="C9491" s="189"/>
    </row>
    <row r="9492" spans="2:3" x14ac:dyDescent="0.25">
      <c r="B9492"/>
      <c r="C9492" s="189"/>
    </row>
    <row r="9493" spans="2:3" x14ac:dyDescent="0.25">
      <c r="B9493"/>
      <c r="C9493" s="189"/>
    </row>
    <row r="9494" spans="2:3" x14ac:dyDescent="0.25">
      <c r="B9494"/>
      <c r="C9494" s="189"/>
    </row>
    <row r="9495" spans="2:3" x14ac:dyDescent="0.25">
      <c r="B9495"/>
      <c r="C9495" s="189"/>
    </row>
    <row r="9496" spans="2:3" x14ac:dyDescent="0.25">
      <c r="B9496"/>
      <c r="C9496" s="189"/>
    </row>
    <row r="9497" spans="2:3" x14ac:dyDescent="0.25">
      <c r="B9497"/>
      <c r="C9497" s="189"/>
    </row>
    <row r="9498" spans="2:3" x14ac:dyDescent="0.25">
      <c r="B9498"/>
      <c r="C9498" s="189"/>
    </row>
    <row r="9499" spans="2:3" x14ac:dyDescent="0.25">
      <c r="B9499"/>
      <c r="C9499" s="189"/>
    </row>
    <row r="9500" spans="2:3" x14ac:dyDescent="0.25">
      <c r="B9500"/>
      <c r="C9500" s="189"/>
    </row>
    <row r="9501" spans="2:3" x14ac:dyDescent="0.25">
      <c r="B9501"/>
      <c r="C9501" s="189"/>
    </row>
    <row r="9502" spans="2:3" x14ac:dyDescent="0.25">
      <c r="B9502"/>
      <c r="C9502" s="189"/>
    </row>
    <row r="9503" spans="2:3" x14ac:dyDescent="0.25">
      <c r="B9503"/>
      <c r="C9503" s="189"/>
    </row>
    <row r="9504" spans="2:3" x14ac:dyDescent="0.25">
      <c r="B9504"/>
      <c r="C9504" s="189"/>
    </row>
    <row r="9505" spans="2:3" x14ac:dyDescent="0.25">
      <c r="B9505"/>
      <c r="C9505" s="189"/>
    </row>
    <row r="9506" spans="2:3" x14ac:dyDescent="0.25">
      <c r="B9506"/>
      <c r="C9506" s="189"/>
    </row>
    <row r="9507" spans="2:3" x14ac:dyDescent="0.25">
      <c r="B9507"/>
      <c r="C9507" s="189"/>
    </row>
    <row r="9508" spans="2:3" x14ac:dyDescent="0.25">
      <c r="B9508"/>
      <c r="C9508" s="189"/>
    </row>
    <row r="9509" spans="2:3" x14ac:dyDescent="0.25">
      <c r="B9509"/>
      <c r="C9509" s="189"/>
    </row>
    <row r="9510" spans="2:3" x14ac:dyDescent="0.25">
      <c r="B9510"/>
      <c r="C9510" s="189"/>
    </row>
    <row r="9511" spans="2:3" x14ac:dyDescent="0.25">
      <c r="B9511"/>
      <c r="C9511" s="189"/>
    </row>
    <row r="9512" spans="2:3" x14ac:dyDescent="0.25">
      <c r="B9512"/>
      <c r="C9512" s="189"/>
    </row>
    <row r="9513" spans="2:3" x14ac:dyDescent="0.25">
      <c r="B9513"/>
      <c r="C9513" s="189"/>
    </row>
    <row r="9514" spans="2:3" x14ac:dyDescent="0.25">
      <c r="B9514"/>
      <c r="C9514" s="189"/>
    </row>
    <row r="9515" spans="2:3" x14ac:dyDescent="0.25">
      <c r="B9515"/>
      <c r="C9515" s="189"/>
    </row>
    <row r="9516" spans="2:3" x14ac:dyDescent="0.25">
      <c r="B9516"/>
      <c r="C9516" s="189"/>
    </row>
    <row r="9517" spans="2:3" x14ac:dyDescent="0.25">
      <c r="B9517"/>
      <c r="C9517" s="189"/>
    </row>
    <row r="9518" spans="2:3" x14ac:dyDescent="0.25">
      <c r="B9518"/>
      <c r="C9518" s="189"/>
    </row>
    <row r="9519" spans="2:3" x14ac:dyDescent="0.25">
      <c r="B9519"/>
      <c r="C9519" s="189"/>
    </row>
    <row r="9520" spans="2:3" x14ac:dyDescent="0.25">
      <c r="B9520"/>
      <c r="C9520" s="189"/>
    </row>
    <row r="9521" spans="2:3" x14ac:dyDescent="0.25">
      <c r="B9521"/>
      <c r="C9521" s="189"/>
    </row>
    <row r="9522" spans="2:3" x14ac:dyDescent="0.25">
      <c r="B9522"/>
      <c r="C9522" s="189"/>
    </row>
    <row r="9523" spans="2:3" x14ac:dyDescent="0.25">
      <c r="B9523"/>
      <c r="C9523" s="189"/>
    </row>
    <row r="9524" spans="2:3" x14ac:dyDescent="0.25">
      <c r="B9524"/>
      <c r="C9524" s="189"/>
    </row>
    <row r="9525" spans="2:3" x14ac:dyDescent="0.25">
      <c r="B9525"/>
      <c r="C9525" s="189"/>
    </row>
    <row r="9526" spans="2:3" x14ac:dyDescent="0.25">
      <c r="B9526"/>
      <c r="C9526" s="189"/>
    </row>
    <row r="9527" spans="2:3" x14ac:dyDescent="0.25">
      <c r="B9527"/>
      <c r="C9527" s="189"/>
    </row>
    <row r="9528" spans="2:3" x14ac:dyDescent="0.25">
      <c r="B9528"/>
      <c r="C9528" s="189"/>
    </row>
    <row r="9529" spans="2:3" x14ac:dyDescent="0.25">
      <c r="B9529"/>
      <c r="C9529" s="189"/>
    </row>
    <row r="9530" spans="2:3" x14ac:dyDescent="0.25">
      <c r="B9530"/>
      <c r="C9530" s="189"/>
    </row>
    <row r="9531" spans="2:3" x14ac:dyDescent="0.25">
      <c r="B9531"/>
      <c r="C9531" s="189"/>
    </row>
    <row r="9532" spans="2:3" x14ac:dyDescent="0.25">
      <c r="B9532"/>
      <c r="C9532" s="189"/>
    </row>
    <row r="9533" spans="2:3" x14ac:dyDescent="0.25">
      <c r="B9533"/>
      <c r="C9533" s="189"/>
    </row>
    <row r="9534" spans="2:3" x14ac:dyDescent="0.25">
      <c r="B9534"/>
      <c r="C9534" s="189"/>
    </row>
    <row r="9535" spans="2:3" x14ac:dyDescent="0.25">
      <c r="B9535"/>
      <c r="C9535" s="189"/>
    </row>
    <row r="9536" spans="2:3" x14ac:dyDescent="0.25">
      <c r="B9536"/>
      <c r="C9536" s="189"/>
    </row>
    <row r="9537" spans="2:3" x14ac:dyDescent="0.25">
      <c r="B9537"/>
      <c r="C9537" s="189"/>
    </row>
    <row r="9538" spans="2:3" x14ac:dyDescent="0.25">
      <c r="B9538"/>
      <c r="C9538" s="189"/>
    </row>
    <row r="9539" spans="2:3" x14ac:dyDescent="0.25">
      <c r="B9539"/>
      <c r="C9539" s="189"/>
    </row>
    <row r="9540" spans="2:3" x14ac:dyDescent="0.25">
      <c r="B9540"/>
      <c r="C9540" s="189"/>
    </row>
    <row r="9541" spans="2:3" x14ac:dyDescent="0.25">
      <c r="B9541"/>
      <c r="C9541" s="189"/>
    </row>
    <row r="9542" spans="2:3" x14ac:dyDescent="0.25">
      <c r="B9542"/>
      <c r="C9542" s="189"/>
    </row>
    <row r="9543" spans="2:3" x14ac:dyDescent="0.25">
      <c r="B9543"/>
      <c r="C9543" s="189"/>
    </row>
    <row r="9544" spans="2:3" x14ac:dyDescent="0.25">
      <c r="B9544"/>
      <c r="C9544" s="189"/>
    </row>
    <row r="9545" spans="2:3" x14ac:dyDescent="0.25">
      <c r="B9545"/>
      <c r="C9545" s="189"/>
    </row>
    <row r="9546" spans="2:3" x14ac:dyDescent="0.25">
      <c r="B9546"/>
      <c r="C9546" s="189"/>
    </row>
    <row r="9547" spans="2:3" x14ac:dyDescent="0.25">
      <c r="B9547"/>
      <c r="C9547" s="189"/>
    </row>
    <row r="9548" spans="2:3" x14ac:dyDescent="0.25">
      <c r="B9548"/>
      <c r="C9548" s="189"/>
    </row>
    <row r="9549" spans="2:3" x14ac:dyDescent="0.25">
      <c r="B9549"/>
      <c r="C9549" s="189"/>
    </row>
    <row r="9550" spans="2:3" x14ac:dyDescent="0.25">
      <c r="B9550"/>
      <c r="C9550" s="189"/>
    </row>
    <row r="9551" spans="2:3" x14ac:dyDescent="0.25">
      <c r="B9551"/>
      <c r="C9551" s="189"/>
    </row>
    <row r="9552" spans="2:3" x14ac:dyDescent="0.25">
      <c r="B9552"/>
      <c r="C9552" s="189"/>
    </row>
    <row r="9553" spans="2:3" x14ac:dyDescent="0.25">
      <c r="B9553"/>
      <c r="C9553" s="189"/>
    </row>
    <row r="9554" spans="2:3" x14ac:dyDescent="0.25">
      <c r="B9554"/>
      <c r="C9554" s="189"/>
    </row>
    <row r="9555" spans="2:3" x14ac:dyDescent="0.25">
      <c r="B9555"/>
      <c r="C9555" s="189"/>
    </row>
    <row r="9556" spans="2:3" x14ac:dyDescent="0.25">
      <c r="B9556"/>
      <c r="C9556" s="189"/>
    </row>
    <row r="9557" spans="2:3" x14ac:dyDescent="0.25">
      <c r="B9557"/>
      <c r="C9557" s="189"/>
    </row>
    <row r="9558" spans="2:3" x14ac:dyDescent="0.25">
      <c r="B9558"/>
      <c r="C9558" s="189"/>
    </row>
    <row r="9559" spans="2:3" x14ac:dyDescent="0.25">
      <c r="B9559"/>
      <c r="C9559" s="189"/>
    </row>
    <row r="9560" spans="2:3" x14ac:dyDescent="0.25">
      <c r="B9560"/>
      <c r="C9560" s="189"/>
    </row>
    <row r="9561" spans="2:3" x14ac:dyDescent="0.25">
      <c r="B9561"/>
      <c r="C9561" s="189"/>
    </row>
    <row r="9562" spans="2:3" x14ac:dyDescent="0.25">
      <c r="B9562"/>
      <c r="C9562" s="189"/>
    </row>
    <row r="9563" spans="2:3" x14ac:dyDescent="0.25">
      <c r="B9563"/>
      <c r="C9563" s="189"/>
    </row>
    <row r="9564" spans="2:3" x14ac:dyDescent="0.25">
      <c r="B9564"/>
      <c r="C9564" s="189"/>
    </row>
    <row r="9565" spans="2:3" x14ac:dyDescent="0.25">
      <c r="B9565"/>
      <c r="C9565" s="189"/>
    </row>
    <row r="9566" spans="2:3" x14ac:dyDescent="0.25">
      <c r="B9566"/>
      <c r="C9566" s="189"/>
    </row>
    <row r="9567" spans="2:3" x14ac:dyDescent="0.25">
      <c r="B9567"/>
      <c r="C9567" s="189"/>
    </row>
    <row r="9568" spans="2:3" x14ac:dyDescent="0.25">
      <c r="B9568"/>
      <c r="C9568" s="189"/>
    </row>
    <row r="9569" spans="2:3" x14ac:dyDescent="0.25">
      <c r="B9569"/>
      <c r="C9569" s="189"/>
    </row>
    <row r="9570" spans="2:3" x14ac:dyDescent="0.25">
      <c r="B9570"/>
      <c r="C9570" s="189"/>
    </row>
    <row r="9571" spans="2:3" x14ac:dyDescent="0.25">
      <c r="B9571"/>
      <c r="C9571" s="189"/>
    </row>
    <row r="9572" spans="2:3" x14ac:dyDescent="0.25">
      <c r="B9572"/>
      <c r="C9572" s="189"/>
    </row>
    <row r="9573" spans="2:3" x14ac:dyDescent="0.25">
      <c r="B9573"/>
      <c r="C9573" s="189"/>
    </row>
    <row r="9574" spans="2:3" x14ac:dyDescent="0.25">
      <c r="B9574"/>
      <c r="C9574" s="189"/>
    </row>
    <row r="9575" spans="2:3" x14ac:dyDescent="0.25">
      <c r="B9575"/>
      <c r="C9575" s="189"/>
    </row>
    <row r="9576" spans="2:3" x14ac:dyDescent="0.25">
      <c r="B9576"/>
      <c r="C9576" s="189"/>
    </row>
    <row r="9577" spans="2:3" x14ac:dyDescent="0.25">
      <c r="B9577"/>
      <c r="C9577" s="189"/>
    </row>
    <row r="9578" spans="2:3" x14ac:dyDescent="0.25">
      <c r="B9578"/>
      <c r="C9578" s="189"/>
    </row>
    <row r="9579" spans="2:3" x14ac:dyDescent="0.25">
      <c r="B9579"/>
      <c r="C9579" s="189"/>
    </row>
    <row r="9580" spans="2:3" x14ac:dyDescent="0.25">
      <c r="B9580"/>
      <c r="C9580" s="189"/>
    </row>
    <row r="9581" spans="2:3" x14ac:dyDescent="0.25">
      <c r="B9581"/>
      <c r="C9581" s="189"/>
    </row>
    <row r="9582" spans="2:3" x14ac:dyDescent="0.25">
      <c r="B9582"/>
      <c r="C9582" s="189"/>
    </row>
    <row r="9583" spans="2:3" x14ac:dyDescent="0.25">
      <c r="B9583"/>
      <c r="C9583" s="189"/>
    </row>
    <row r="9584" spans="2:3" x14ac:dyDescent="0.25">
      <c r="B9584"/>
      <c r="C9584" s="189"/>
    </row>
    <row r="9585" spans="2:3" x14ac:dyDescent="0.25">
      <c r="B9585"/>
      <c r="C9585" s="189"/>
    </row>
    <row r="9586" spans="2:3" x14ac:dyDescent="0.25">
      <c r="B9586"/>
      <c r="C9586" s="189"/>
    </row>
    <row r="9587" spans="2:3" x14ac:dyDescent="0.25">
      <c r="B9587"/>
      <c r="C9587" s="189"/>
    </row>
    <row r="9588" spans="2:3" x14ac:dyDescent="0.25">
      <c r="B9588"/>
      <c r="C9588" s="189"/>
    </row>
    <row r="9589" spans="2:3" x14ac:dyDescent="0.25">
      <c r="B9589"/>
      <c r="C9589" s="189"/>
    </row>
    <row r="9590" spans="2:3" x14ac:dyDescent="0.25">
      <c r="B9590"/>
      <c r="C9590" s="189"/>
    </row>
    <row r="9591" spans="2:3" x14ac:dyDescent="0.25">
      <c r="B9591"/>
      <c r="C9591" s="189"/>
    </row>
    <row r="9592" spans="2:3" x14ac:dyDescent="0.25">
      <c r="B9592"/>
      <c r="C9592" s="189"/>
    </row>
    <row r="9593" spans="2:3" x14ac:dyDescent="0.25">
      <c r="B9593"/>
      <c r="C9593" s="189"/>
    </row>
    <row r="9594" spans="2:3" x14ac:dyDescent="0.25">
      <c r="B9594"/>
      <c r="C9594" s="189"/>
    </row>
    <row r="9595" spans="2:3" x14ac:dyDescent="0.25">
      <c r="B9595"/>
      <c r="C9595" s="189"/>
    </row>
    <row r="9596" spans="2:3" x14ac:dyDescent="0.25">
      <c r="B9596"/>
      <c r="C9596" s="189"/>
    </row>
    <row r="9597" spans="2:3" x14ac:dyDescent="0.25">
      <c r="B9597"/>
      <c r="C9597" s="189"/>
    </row>
    <row r="9598" spans="2:3" x14ac:dyDescent="0.25">
      <c r="B9598"/>
      <c r="C9598" s="189"/>
    </row>
    <row r="9599" spans="2:3" x14ac:dyDescent="0.25">
      <c r="B9599"/>
      <c r="C9599" s="189"/>
    </row>
    <row r="9600" spans="2:3" x14ac:dyDescent="0.25">
      <c r="B9600"/>
      <c r="C9600" s="189"/>
    </row>
    <row r="9601" spans="2:3" x14ac:dyDescent="0.25">
      <c r="B9601"/>
      <c r="C9601" s="189"/>
    </row>
    <row r="9602" spans="2:3" x14ac:dyDescent="0.25">
      <c r="B9602"/>
      <c r="C9602" s="189"/>
    </row>
    <row r="9603" spans="2:3" x14ac:dyDescent="0.25">
      <c r="B9603"/>
      <c r="C9603" s="189"/>
    </row>
    <row r="9604" spans="2:3" x14ac:dyDescent="0.25">
      <c r="B9604"/>
      <c r="C9604" s="189"/>
    </row>
    <row r="9605" spans="2:3" x14ac:dyDescent="0.25">
      <c r="B9605"/>
      <c r="C9605" s="189"/>
    </row>
    <row r="9606" spans="2:3" x14ac:dyDescent="0.25">
      <c r="B9606"/>
      <c r="C9606" s="189"/>
    </row>
    <row r="9607" spans="2:3" x14ac:dyDescent="0.25">
      <c r="B9607"/>
      <c r="C9607" s="189"/>
    </row>
    <row r="9608" spans="2:3" x14ac:dyDescent="0.25">
      <c r="B9608"/>
      <c r="C9608" s="189"/>
    </row>
    <row r="9609" spans="2:3" x14ac:dyDescent="0.25">
      <c r="B9609"/>
      <c r="C9609" s="189"/>
    </row>
    <row r="9610" spans="2:3" x14ac:dyDescent="0.25">
      <c r="B9610"/>
      <c r="C9610" s="189"/>
    </row>
    <row r="9611" spans="2:3" x14ac:dyDescent="0.25">
      <c r="B9611"/>
      <c r="C9611" s="189"/>
    </row>
    <row r="9612" spans="2:3" x14ac:dyDescent="0.25">
      <c r="B9612"/>
      <c r="C9612" s="189"/>
    </row>
    <row r="9613" spans="2:3" x14ac:dyDescent="0.25">
      <c r="B9613"/>
      <c r="C9613" s="189"/>
    </row>
    <row r="9614" spans="2:3" x14ac:dyDescent="0.25">
      <c r="B9614"/>
      <c r="C9614" s="189"/>
    </row>
    <row r="9615" spans="2:3" x14ac:dyDescent="0.25">
      <c r="B9615"/>
      <c r="C9615" s="189"/>
    </row>
    <row r="9616" spans="2:3" x14ac:dyDescent="0.25">
      <c r="B9616"/>
      <c r="C9616" s="189"/>
    </row>
    <row r="9617" spans="2:3" x14ac:dyDescent="0.25">
      <c r="B9617"/>
      <c r="C9617" s="189"/>
    </row>
    <row r="9618" spans="2:3" x14ac:dyDescent="0.25">
      <c r="B9618"/>
      <c r="C9618" s="189"/>
    </row>
    <row r="9619" spans="2:3" x14ac:dyDescent="0.25">
      <c r="B9619"/>
      <c r="C9619" s="189"/>
    </row>
    <row r="9620" spans="2:3" x14ac:dyDescent="0.25">
      <c r="B9620"/>
      <c r="C9620" s="189"/>
    </row>
    <row r="9621" spans="2:3" x14ac:dyDescent="0.25">
      <c r="B9621"/>
      <c r="C9621" s="189"/>
    </row>
    <row r="9622" spans="2:3" x14ac:dyDescent="0.25">
      <c r="B9622"/>
      <c r="C9622" s="189"/>
    </row>
    <row r="9623" spans="2:3" x14ac:dyDescent="0.25">
      <c r="B9623"/>
      <c r="C9623" s="189"/>
    </row>
    <row r="9624" spans="2:3" x14ac:dyDescent="0.25">
      <c r="B9624"/>
      <c r="C9624" s="189"/>
    </row>
    <row r="9625" spans="2:3" x14ac:dyDescent="0.25">
      <c r="B9625"/>
      <c r="C9625" s="189"/>
    </row>
    <row r="9626" spans="2:3" x14ac:dyDescent="0.25">
      <c r="B9626"/>
      <c r="C9626" s="189"/>
    </row>
    <row r="9627" spans="2:3" x14ac:dyDescent="0.25">
      <c r="B9627"/>
      <c r="C9627" s="189"/>
    </row>
    <row r="9628" spans="2:3" x14ac:dyDescent="0.25">
      <c r="B9628"/>
      <c r="C9628" s="189"/>
    </row>
    <row r="9629" spans="2:3" x14ac:dyDescent="0.25">
      <c r="B9629"/>
      <c r="C9629" s="189"/>
    </row>
    <row r="9630" spans="2:3" x14ac:dyDescent="0.25">
      <c r="B9630"/>
      <c r="C9630" s="189"/>
    </row>
    <row r="9631" spans="2:3" x14ac:dyDescent="0.25">
      <c r="B9631"/>
      <c r="C9631" s="189"/>
    </row>
    <row r="9632" spans="2:3" x14ac:dyDescent="0.25">
      <c r="B9632"/>
      <c r="C9632" s="189"/>
    </row>
    <row r="9633" spans="2:3" x14ac:dyDescent="0.25">
      <c r="B9633"/>
      <c r="C9633" s="189"/>
    </row>
    <row r="9634" spans="2:3" x14ac:dyDescent="0.25">
      <c r="B9634"/>
      <c r="C9634" s="189"/>
    </row>
    <row r="9635" spans="2:3" x14ac:dyDescent="0.25">
      <c r="B9635"/>
      <c r="C9635" s="189"/>
    </row>
    <row r="9636" spans="2:3" x14ac:dyDescent="0.25">
      <c r="B9636"/>
      <c r="C9636" s="189"/>
    </row>
    <row r="9637" spans="2:3" x14ac:dyDescent="0.25">
      <c r="B9637"/>
      <c r="C9637" s="189"/>
    </row>
    <row r="9638" spans="2:3" x14ac:dyDescent="0.25">
      <c r="B9638"/>
      <c r="C9638" s="189"/>
    </row>
    <row r="9639" spans="2:3" x14ac:dyDescent="0.25">
      <c r="B9639"/>
      <c r="C9639" s="189"/>
    </row>
    <row r="9640" spans="2:3" x14ac:dyDescent="0.25">
      <c r="B9640"/>
      <c r="C9640" s="189"/>
    </row>
    <row r="9641" spans="2:3" x14ac:dyDescent="0.25">
      <c r="B9641"/>
      <c r="C9641" s="189"/>
    </row>
    <row r="9642" spans="2:3" x14ac:dyDescent="0.25">
      <c r="B9642"/>
      <c r="C9642" s="189"/>
    </row>
    <row r="9643" spans="2:3" x14ac:dyDescent="0.25">
      <c r="B9643"/>
      <c r="C9643" s="189"/>
    </row>
    <row r="9644" spans="2:3" x14ac:dyDescent="0.25">
      <c r="B9644"/>
      <c r="C9644" s="189"/>
    </row>
    <row r="9645" spans="2:3" x14ac:dyDescent="0.25">
      <c r="B9645"/>
      <c r="C9645" s="189"/>
    </row>
    <row r="9646" spans="2:3" x14ac:dyDescent="0.25">
      <c r="B9646"/>
      <c r="C9646" s="189"/>
    </row>
    <row r="9647" spans="2:3" x14ac:dyDescent="0.25">
      <c r="B9647"/>
      <c r="C9647" s="189"/>
    </row>
    <row r="9648" spans="2:3" x14ac:dyDescent="0.25">
      <c r="B9648"/>
      <c r="C9648" s="189"/>
    </row>
    <row r="9649" spans="2:3" x14ac:dyDescent="0.25">
      <c r="B9649"/>
      <c r="C9649" s="189"/>
    </row>
    <row r="9650" spans="2:3" x14ac:dyDescent="0.25">
      <c r="B9650"/>
      <c r="C9650" s="189"/>
    </row>
    <row r="9651" spans="2:3" x14ac:dyDescent="0.25">
      <c r="B9651"/>
      <c r="C9651" s="189"/>
    </row>
    <row r="9652" spans="2:3" x14ac:dyDescent="0.25">
      <c r="B9652"/>
      <c r="C9652" s="189"/>
    </row>
    <row r="9653" spans="2:3" x14ac:dyDescent="0.25">
      <c r="B9653"/>
      <c r="C9653" s="189"/>
    </row>
    <row r="9654" spans="2:3" x14ac:dyDescent="0.25">
      <c r="B9654"/>
      <c r="C9654" s="189"/>
    </row>
    <row r="9655" spans="2:3" x14ac:dyDescent="0.25">
      <c r="B9655"/>
      <c r="C9655" s="189"/>
    </row>
    <row r="9656" spans="2:3" x14ac:dyDescent="0.25">
      <c r="B9656"/>
      <c r="C9656" s="189"/>
    </row>
    <row r="9657" spans="2:3" x14ac:dyDescent="0.25">
      <c r="B9657"/>
      <c r="C9657" s="189"/>
    </row>
    <row r="9658" spans="2:3" x14ac:dyDescent="0.25">
      <c r="B9658"/>
      <c r="C9658" s="189"/>
    </row>
    <row r="9659" spans="2:3" x14ac:dyDescent="0.25">
      <c r="B9659"/>
      <c r="C9659" s="189"/>
    </row>
    <row r="9660" spans="2:3" x14ac:dyDescent="0.25">
      <c r="B9660"/>
      <c r="C9660" s="189"/>
    </row>
    <row r="9661" spans="2:3" x14ac:dyDescent="0.25">
      <c r="B9661"/>
      <c r="C9661" s="189"/>
    </row>
    <row r="9662" spans="2:3" x14ac:dyDescent="0.25">
      <c r="B9662"/>
      <c r="C9662" s="189"/>
    </row>
    <row r="9663" spans="2:3" x14ac:dyDescent="0.25">
      <c r="B9663"/>
      <c r="C9663" s="189"/>
    </row>
    <row r="9664" spans="2:3" x14ac:dyDescent="0.25">
      <c r="B9664"/>
      <c r="C9664" s="189"/>
    </row>
    <row r="9665" spans="2:3" x14ac:dyDescent="0.25">
      <c r="B9665"/>
      <c r="C9665" s="189"/>
    </row>
    <row r="9666" spans="2:3" x14ac:dyDescent="0.25">
      <c r="B9666"/>
      <c r="C9666" s="189"/>
    </row>
    <row r="9667" spans="2:3" x14ac:dyDescent="0.25">
      <c r="B9667"/>
      <c r="C9667" s="189"/>
    </row>
    <row r="9668" spans="2:3" x14ac:dyDescent="0.25">
      <c r="B9668"/>
      <c r="C9668" s="189"/>
    </row>
    <row r="9669" spans="2:3" x14ac:dyDescent="0.25">
      <c r="B9669"/>
      <c r="C9669" s="189"/>
    </row>
    <row r="9670" spans="2:3" x14ac:dyDescent="0.25">
      <c r="B9670"/>
      <c r="C9670" s="189"/>
    </row>
    <row r="9671" spans="2:3" x14ac:dyDescent="0.25">
      <c r="B9671"/>
      <c r="C9671" s="189"/>
    </row>
    <row r="9672" spans="2:3" x14ac:dyDescent="0.25">
      <c r="B9672"/>
      <c r="C9672" s="189"/>
    </row>
    <row r="9673" spans="2:3" x14ac:dyDescent="0.25">
      <c r="B9673"/>
      <c r="C9673" s="189"/>
    </row>
    <row r="9674" spans="2:3" x14ac:dyDescent="0.25">
      <c r="B9674"/>
      <c r="C9674" s="189"/>
    </row>
    <row r="9675" spans="2:3" x14ac:dyDescent="0.25">
      <c r="B9675"/>
      <c r="C9675" s="189"/>
    </row>
    <row r="9676" spans="2:3" x14ac:dyDescent="0.25">
      <c r="B9676"/>
      <c r="C9676" s="189"/>
    </row>
    <row r="9677" spans="2:3" x14ac:dyDescent="0.25">
      <c r="B9677"/>
      <c r="C9677" s="189"/>
    </row>
    <row r="9678" spans="2:3" x14ac:dyDescent="0.25">
      <c r="B9678"/>
      <c r="C9678" s="189"/>
    </row>
    <row r="9679" spans="2:3" x14ac:dyDescent="0.25">
      <c r="B9679"/>
      <c r="C9679" s="189"/>
    </row>
    <row r="9680" spans="2:3" x14ac:dyDescent="0.25">
      <c r="B9680"/>
      <c r="C9680" s="189"/>
    </row>
    <row r="9681" spans="2:3" x14ac:dyDescent="0.25">
      <c r="B9681"/>
      <c r="C9681" s="189"/>
    </row>
    <row r="9682" spans="2:3" x14ac:dyDescent="0.25">
      <c r="B9682"/>
      <c r="C9682" s="189"/>
    </row>
    <row r="9683" spans="2:3" x14ac:dyDescent="0.25">
      <c r="B9683"/>
      <c r="C9683" s="189"/>
    </row>
    <row r="9684" spans="2:3" x14ac:dyDescent="0.25">
      <c r="B9684"/>
      <c r="C9684" s="189"/>
    </row>
    <row r="9685" spans="2:3" x14ac:dyDescent="0.25">
      <c r="B9685"/>
      <c r="C9685" s="189"/>
    </row>
    <row r="9686" spans="2:3" x14ac:dyDescent="0.25">
      <c r="B9686"/>
      <c r="C9686" s="189"/>
    </row>
    <row r="9687" spans="2:3" x14ac:dyDescent="0.25">
      <c r="B9687"/>
      <c r="C9687" s="189"/>
    </row>
    <row r="9688" spans="2:3" x14ac:dyDescent="0.25">
      <c r="B9688"/>
      <c r="C9688" s="189"/>
    </row>
    <row r="9689" spans="2:3" x14ac:dyDescent="0.25">
      <c r="B9689"/>
      <c r="C9689" s="189"/>
    </row>
    <row r="9690" spans="2:3" x14ac:dyDescent="0.25">
      <c r="B9690"/>
      <c r="C9690" s="189"/>
    </row>
    <row r="9691" spans="2:3" x14ac:dyDescent="0.25">
      <c r="B9691"/>
      <c r="C9691" s="189"/>
    </row>
    <row r="9692" spans="2:3" x14ac:dyDescent="0.25">
      <c r="B9692"/>
      <c r="C9692" s="189"/>
    </row>
    <row r="9693" spans="2:3" x14ac:dyDescent="0.25">
      <c r="B9693"/>
      <c r="C9693" s="189"/>
    </row>
    <row r="9694" spans="2:3" x14ac:dyDescent="0.25">
      <c r="B9694"/>
      <c r="C9694" s="189"/>
    </row>
    <row r="9695" spans="2:3" x14ac:dyDescent="0.25">
      <c r="B9695"/>
      <c r="C9695" s="189"/>
    </row>
    <row r="9696" spans="2:3" x14ac:dyDescent="0.25">
      <c r="B9696"/>
      <c r="C9696" s="189"/>
    </row>
    <row r="9697" spans="2:3" x14ac:dyDescent="0.25">
      <c r="B9697"/>
      <c r="C9697" s="189"/>
    </row>
    <row r="9698" spans="2:3" x14ac:dyDescent="0.25">
      <c r="B9698"/>
      <c r="C9698" s="189"/>
    </row>
    <row r="9699" spans="2:3" x14ac:dyDescent="0.25">
      <c r="B9699"/>
      <c r="C9699" s="189"/>
    </row>
    <row r="9700" spans="2:3" x14ac:dyDescent="0.25">
      <c r="B9700"/>
      <c r="C9700" s="189"/>
    </row>
    <row r="9701" spans="2:3" x14ac:dyDescent="0.25">
      <c r="B9701"/>
      <c r="C9701" s="189"/>
    </row>
    <row r="9702" spans="2:3" x14ac:dyDescent="0.25">
      <c r="B9702"/>
      <c r="C9702" s="189"/>
    </row>
    <row r="9703" spans="2:3" x14ac:dyDescent="0.25">
      <c r="B9703"/>
      <c r="C9703" s="189"/>
    </row>
    <row r="9704" spans="2:3" x14ac:dyDescent="0.25">
      <c r="B9704"/>
      <c r="C9704" s="189"/>
    </row>
    <row r="9705" spans="2:3" x14ac:dyDescent="0.25">
      <c r="B9705"/>
      <c r="C9705" s="189"/>
    </row>
    <row r="9706" spans="2:3" x14ac:dyDescent="0.25">
      <c r="B9706"/>
      <c r="C9706" s="189"/>
    </row>
    <row r="9707" spans="2:3" x14ac:dyDescent="0.25">
      <c r="B9707"/>
      <c r="C9707" s="189"/>
    </row>
    <row r="9708" spans="2:3" x14ac:dyDescent="0.25">
      <c r="B9708"/>
      <c r="C9708" s="189"/>
    </row>
    <row r="9709" spans="2:3" x14ac:dyDescent="0.25">
      <c r="B9709"/>
      <c r="C9709" s="189"/>
    </row>
    <row r="9710" spans="2:3" x14ac:dyDescent="0.25">
      <c r="B9710"/>
      <c r="C9710" s="189"/>
    </row>
    <row r="9711" spans="2:3" x14ac:dyDescent="0.25">
      <c r="B9711"/>
      <c r="C9711" s="189"/>
    </row>
    <row r="9712" spans="2:3" x14ac:dyDescent="0.25">
      <c r="B9712"/>
      <c r="C9712" s="189"/>
    </row>
    <row r="9713" spans="2:3" x14ac:dyDescent="0.25">
      <c r="B9713"/>
      <c r="C9713" s="189"/>
    </row>
    <row r="9714" spans="2:3" x14ac:dyDescent="0.25">
      <c r="B9714"/>
      <c r="C9714" s="189"/>
    </row>
    <row r="9715" spans="2:3" x14ac:dyDescent="0.25">
      <c r="B9715"/>
      <c r="C9715" s="189"/>
    </row>
    <row r="9716" spans="2:3" x14ac:dyDescent="0.25">
      <c r="B9716"/>
      <c r="C9716" s="189"/>
    </row>
    <row r="9717" spans="2:3" x14ac:dyDescent="0.25">
      <c r="B9717"/>
      <c r="C9717" s="189"/>
    </row>
    <row r="9718" spans="2:3" x14ac:dyDescent="0.25">
      <c r="B9718"/>
      <c r="C9718" s="189"/>
    </row>
    <row r="9719" spans="2:3" x14ac:dyDescent="0.25">
      <c r="B9719"/>
      <c r="C9719" s="189"/>
    </row>
    <row r="9720" spans="2:3" x14ac:dyDescent="0.25">
      <c r="B9720"/>
      <c r="C9720" s="189"/>
    </row>
    <row r="9721" spans="2:3" x14ac:dyDescent="0.25">
      <c r="B9721"/>
      <c r="C9721" s="189"/>
    </row>
    <row r="9722" spans="2:3" x14ac:dyDescent="0.25">
      <c r="B9722"/>
      <c r="C9722" s="189"/>
    </row>
    <row r="9723" spans="2:3" x14ac:dyDescent="0.25">
      <c r="B9723"/>
      <c r="C9723" s="189"/>
    </row>
    <row r="9724" spans="2:3" x14ac:dyDescent="0.25">
      <c r="B9724"/>
      <c r="C9724" s="189"/>
    </row>
    <row r="9725" spans="2:3" x14ac:dyDescent="0.25">
      <c r="B9725"/>
      <c r="C9725" s="189"/>
    </row>
    <row r="9726" spans="2:3" x14ac:dyDescent="0.25">
      <c r="B9726"/>
      <c r="C9726" s="189"/>
    </row>
    <row r="9727" spans="2:3" x14ac:dyDescent="0.25">
      <c r="B9727"/>
      <c r="C9727" s="189"/>
    </row>
    <row r="9728" spans="2:3" x14ac:dyDescent="0.25">
      <c r="B9728"/>
      <c r="C9728" s="189"/>
    </row>
    <row r="9729" spans="2:3" x14ac:dyDescent="0.25">
      <c r="B9729"/>
      <c r="C9729" s="189"/>
    </row>
    <row r="9730" spans="2:3" x14ac:dyDescent="0.25">
      <c r="B9730"/>
      <c r="C9730" s="189"/>
    </row>
    <row r="9731" spans="2:3" x14ac:dyDescent="0.25">
      <c r="B9731"/>
      <c r="C9731" s="189"/>
    </row>
    <row r="9732" spans="2:3" x14ac:dyDescent="0.25">
      <c r="B9732"/>
      <c r="C9732" s="189"/>
    </row>
    <row r="9733" spans="2:3" x14ac:dyDescent="0.25">
      <c r="B9733"/>
      <c r="C9733" s="189"/>
    </row>
    <row r="9734" spans="2:3" x14ac:dyDescent="0.25">
      <c r="B9734"/>
      <c r="C9734" s="189"/>
    </row>
    <row r="9735" spans="2:3" x14ac:dyDescent="0.25">
      <c r="B9735"/>
      <c r="C9735" s="189"/>
    </row>
    <row r="9736" spans="2:3" x14ac:dyDescent="0.25">
      <c r="B9736"/>
      <c r="C9736" s="189"/>
    </row>
    <row r="9737" spans="2:3" x14ac:dyDescent="0.25">
      <c r="B9737"/>
      <c r="C9737" s="189"/>
    </row>
    <row r="9738" spans="2:3" x14ac:dyDescent="0.25">
      <c r="B9738"/>
      <c r="C9738" s="189"/>
    </row>
    <row r="9739" spans="2:3" x14ac:dyDescent="0.25">
      <c r="B9739"/>
      <c r="C9739" s="189"/>
    </row>
    <row r="9740" spans="2:3" x14ac:dyDescent="0.25">
      <c r="B9740"/>
      <c r="C9740" s="189"/>
    </row>
    <row r="9741" spans="2:3" x14ac:dyDescent="0.25">
      <c r="B9741"/>
      <c r="C9741" s="189"/>
    </row>
    <row r="9742" spans="2:3" x14ac:dyDescent="0.25">
      <c r="B9742"/>
      <c r="C9742" s="189"/>
    </row>
    <row r="9743" spans="2:3" x14ac:dyDescent="0.25">
      <c r="B9743"/>
      <c r="C9743" s="189"/>
    </row>
    <row r="9744" spans="2:3" x14ac:dyDescent="0.25">
      <c r="B9744"/>
      <c r="C9744" s="189"/>
    </row>
    <row r="9745" spans="2:3" x14ac:dyDescent="0.25">
      <c r="B9745"/>
      <c r="C9745" s="189"/>
    </row>
    <row r="9746" spans="2:3" x14ac:dyDescent="0.25">
      <c r="B9746"/>
      <c r="C9746" s="189"/>
    </row>
    <row r="9747" spans="2:3" x14ac:dyDescent="0.25">
      <c r="B9747"/>
      <c r="C9747" s="189"/>
    </row>
    <row r="9748" spans="2:3" x14ac:dyDescent="0.25">
      <c r="B9748"/>
      <c r="C9748" s="189"/>
    </row>
    <row r="9749" spans="2:3" x14ac:dyDescent="0.25">
      <c r="B9749"/>
      <c r="C9749" s="189"/>
    </row>
    <row r="9750" spans="2:3" x14ac:dyDescent="0.25">
      <c r="B9750"/>
      <c r="C9750" s="189"/>
    </row>
    <row r="9751" spans="2:3" x14ac:dyDescent="0.25">
      <c r="B9751"/>
      <c r="C9751" s="189"/>
    </row>
    <row r="9752" spans="2:3" x14ac:dyDescent="0.25">
      <c r="B9752"/>
      <c r="C9752" s="189"/>
    </row>
    <row r="9753" spans="2:3" x14ac:dyDescent="0.25">
      <c r="B9753"/>
      <c r="C9753" s="189"/>
    </row>
    <row r="9754" spans="2:3" x14ac:dyDescent="0.25">
      <c r="B9754"/>
      <c r="C9754" s="189"/>
    </row>
    <row r="9755" spans="2:3" x14ac:dyDescent="0.25">
      <c r="B9755"/>
      <c r="C9755" s="189"/>
    </row>
    <row r="9756" spans="2:3" x14ac:dyDescent="0.25">
      <c r="B9756"/>
      <c r="C9756" s="189"/>
    </row>
    <row r="9757" spans="2:3" x14ac:dyDescent="0.25">
      <c r="B9757"/>
      <c r="C9757" s="189"/>
    </row>
    <row r="9758" spans="2:3" x14ac:dyDescent="0.25">
      <c r="B9758"/>
      <c r="C9758" s="189"/>
    </row>
    <row r="9759" spans="2:3" x14ac:dyDescent="0.25">
      <c r="B9759"/>
      <c r="C9759" s="189"/>
    </row>
    <row r="9760" spans="2:3" x14ac:dyDescent="0.25">
      <c r="B9760"/>
      <c r="C9760" s="189"/>
    </row>
    <row r="9761" spans="2:3" x14ac:dyDescent="0.25">
      <c r="B9761"/>
      <c r="C9761" s="189"/>
    </row>
    <row r="9762" spans="2:3" x14ac:dyDescent="0.25">
      <c r="B9762"/>
      <c r="C9762" s="189"/>
    </row>
    <row r="9763" spans="2:3" x14ac:dyDescent="0.25">
      <c r="B9763"/>
      <c r="C9763" s="189"/>
    </row>
    <row r="9764" spans="2:3" x14ac:dyDescent="0.25">
      <c r="B9764"/>
      <c r="C9764" s="189"/>
    </row>
    <row r="9765" spans="2:3" x14ac:dyDescent="0.25">
      <c r="B9765"/>
      <c r="C9765" s="189"/>
    </row>
    <row r="9766" spans="2:3" x14ac:dyDescent="0.25">
      <c r="B9766"/>
      <c r="C9766" s="189"/>
    </row>
    <row r="9767" spans="2:3" x14ac:dyDescent="0.25">
      <c r="B9767"/>
      <c r="C9767" s="189"/>
    </row>
    <row r="9768" spans="2:3" x14ac:dyDescent="0.25">
      <c r="B9768"/>
      <c r="C9768" s="189"/>
    </row>
    <row r="9769" spans="2:3" x14ac:dyDescent="0.25">
      <c r="B9769"/>
      <c r="C9769" s="189"/>
    </row>
    <row r="9770" spans="2:3" x14ac:dyDescent="0.25">
      <c r="B9770"/>
      <c r="C9770" s="189"/>
    </row>
    <row r="9771" spans="2:3" x14ac:dyDescent="0.25">
      <c r="B9771"/>
      <c r="C9771" s="189"/>
    </row>
    <row r="9772" spans="2:3" x14ac:dyDescent="0.25">
      <c r="B9772"/>
      <c r="C9772" s="189"/>
    </row>
    <row r="9773" spans="2:3" x14ac:dyDescent="0.25">
      <c r="B9773"/>
      <c r="C9773" s="189"/>
    </row>
    <row r="9774" spans="2:3" x14ac:dyDescent="0.25">
      <c r="B9774"/>
      <c r="C9774" s="189"/>
    </row>
    <row r="9775" spans="2:3" x14ac:dyDescent="0.25">
      <c r="B9775"/>
      <c r="C9775" s="189"/>
    </row>
    <row r="9776" spans="2:3" x14ac:dyDescent="0.25">
      <c r="B9776"/>
      <c r="C9776" s="189"/>
    </row>
    <row r="9777" spans="2:3" x14ac:dyDescent="0.25">
      <c r="B9777"/>
      <c r="C9777" s="189"/>
    </row>
    <row r="9778" spans="2:3" x14ac:dyDescent="0.25">
      <c r="B9778"/>
      <c r="C9778" s="189"/>
    </row>
    <row r="9779" spans="2:3" x14ac:dyDescent="0.25">
      <c r="B9779"/>
      <c r="C9779" s="189"/>
    </row>
    <row r="9780" spans="2:3" x14ac:dyDescent="0.25">
      <c r="B9780"/>
      <c r="C9780" s="189"/>
    </row>
    <row r="9781" spans="2:3" x14ac:dyDescent="0.25">
      <c r="B9781"/>
      <c r="C9781" s="189"/>
    </row>
    <row r="9782" spans="2:3" x14ac:dyDescent="0.25">
      <c r="B9782"/>
      <c r="C9782" s="189"/>
    </row>
    <row r="9783" spans="2:3" x14ac:dyDescent="0.25">
      <c r="B9783"/>
      <c r="C9783" s="189"/>
    </row>
    <row r="9784" spans="2:3" x14ac:dyDescent="0.25">
      <c r="B9784"/>
      <c r="C9784" s="189"/>
    </row>
    <row r="9785" spans="2:3" x14ac:dyDescent="0.25">
      <c r="B9785"/>
      <c r="C9785" s="189"/>
    </row>
    <row r="9786" spans="2:3" x14ac:dyDescent="0.25">
      <c r="B9786"/>
      <c r="C9786" s="189"/>
    </row>
    <row r="9787" spans="2:3" x14ac:dyDescent="0.25">
      <c r="B9787"/>
      <c r="C9787" s="189"/>
    </row>
    <row r="9788" spans="2:3" x14ac:dyDescent="0.25">
      <c r="B9788"/>
      <c r="C9788" s="189"/>
    </row>
    <row r="9789" spans="2:3" x14ac:dyDescent="0.25">
      <c r="B9789"/>
      <c r="C9789" s="189"/>
    </row>
    <row r="9790" spans="2:3" x14ac:dyDescent="0.25">
      <c r="B9790"/>
      <c r="C9790" s="189"/>
    </row>
    <row r="9791" spans="2:3" x14ac:dyDescent="0.25">
      <c r="B9791"/>
      <c r="C9791" s="189"/>
    </row>
    <row r="9792" spans="2:3" x14ac:dyDescent="0.25">
      <c r="B9792"/>
      <c r="C9792" s="189"/>
    </row>
    <row r="9793" spans="2:3" x14ac:dyDescent="0.25">
      <c r="B9793"/>
      <c r="C9793" s="189"/>
    </row>
    <row r="9794" spans="2:3" x14ac:dyDescent="0.25">
      <c r="B9794"/>
      <c r="C9794" s="189"/>
    </row>
    <row r="9795" spans="2:3" x14ac:dyDescent="0.25">
      <c r="B9795"/>
      <c r="C9795" s="189"/>
    </row>
    <row r="9796" spans="2:3" x14ac:dyDescent="0.25">
      <c r="B9796"/>
      <c r="C9796" s="189"/>
    </row>
    <row r="9797" spans="2:3" x14ac:dyDescent="0.25">
      <c r="B9797"/>
      <c r="C9797" s="189"/>
    </row>
    <row r="9798" spans="2:3" x14ac:dyDescent="0.25">
      <c r="B9798"/>
      <c r="C9798" s="189"/>
    </row>
    <row r="9799" spans="2:3" x14ac:dyDescent="0.25">
      <c r="B9799"/>
      <c r="C9799" s="189"/>
    </row>
    <row r="9800" spans="2:3" x14ac:dyDescent="0.25">
      <c r="B9800"/>
      <c r="C9800" s="189"/>
    </row>
    <row r="9801" spans="2:3" x14ac:dyDescent="0.25">
      <c r="B9801"/>
      <c r="C9801" s="189"/>
    </row>
    <row r="9802" spans="2:3" x14ac:dyDescent="0.25">
      <c r="B9802"/>
      <c r="C9802" s="189"/>
    </row>
    <row r="9803" spans="2:3" x14ac:dyDescent="0.25">
      <c r="B9803"/>
      <c r="C9803" s="189"/>
    </row>
    <row r="9804" spans="2:3" x14ac:dyDescent="0.25">
      <c r="B9804"/>
      <c r="C9804" s="189"/>
    </row>
    <row r="9805" spans="2:3" x14ac:dyDescent="0.25">
      <c r="B9805"/>
      <c r="C9805" s="189"/>
    </row>
    <row r="9806" spans="2:3" x14ac:dyDescent="0.25">
      <c r="B9806"/>
      <c r="C9806" s="189"/>
    </row>
    <row r="9807" spans="2:3" x14ac:dyDescent="0.25">
      <c r="B9807"/>
      <c r="C9807" s="189"/>
    </row>
    <row r="9808" spans="2:3" x14ac:dyDescent="0.25">
      <c r="B9808"/>
      <c r="C9808" s="189"/>
    </row>
    <row r="9809" spans="2:3" x14ac:dyDescent="0.25">
      <c r="B9809"/>
      <c r="C9809" s="189"/>
    </row>
    <row r="9810" spans="2:3" x14ac:dyDescent="0.25">
      <c r="B9810"/>
      <c r="C9810" s="189"/>
    </row>
    <row r="9811" spans="2:3" x14ac:dyDescent="0.25">
      <c r="B9811"/>
      <c r="C9811" s="189"/>
    </row>
    <row r="9812" spans="2:3" x14ac:dyDescent="0.25">
      <c r="B9812"/>
      <c r="C9812" s="189"/>
    </row>
    <row r="9813" spans="2:3" x14ac:dyDescent="0.25">
      <c r="B9813"/>
      <c r="C9813" s="189"/>
    </row>
    <row r="9814" spans="2:3" x14ac:dyDescent="0.25">
      <c r="B9814"/>
      <c r="C9814" s="189"/>
    </row>
    <row r="9815" spans="2:3" x14ac:dyDescent="0.25">
      <c r="B9815"/>
      <c r="C9815" s="189"/>
    </row>
    <row r="9816" spans="2:3" x14ac:dyDescent="0.25">
      <c r="B9816"/>
      <c r="C9816" s="189"/>
    </row>
    <row r="9817" spans="2:3" x14ac:dyDescent="0.25">
      <c r="B9817"/>
      <c r="C9817" s="189"/>
    </row>
    <row r="9818" spans="2:3" x14ac:dyDescent="0.25">
      <c r="B9818"/>
      <c r="C9818" s="189"/>
    </row>
    <row r="9819" spans="2:3" x14ac:dyDescent="0.25">
      <c r="B9819"/>
      <c r="C9819" s="189"/>
    </row>
    <row r="9820" spans="2:3" x14ac:dyDescent="0.25">
      <c r="B9820"/>
      <c r="C9820" s="189"/>
    </row>
    <row r="9821" spans="2:3" x14ac:dyDescent="0.25">
      <c r="B9821"/>
      <c r="C9821" s="189"/>
    </row>
    <row r="9822" spans="2:3" x14ac:dyDescent="0.25">
      <c r="B9822"/>
      <c r="C9822" s="189"/>
    </row>
    <row r="9823" spans="2:3" x14ac:dyDescent="0.25">
      <c r="B9823"/>
      <c r="C9823" s="189"/>
    </row>
    <row r="9824" spans="2:3" x14ac:dyDescent="0.25">
      <c r="B9824"/>
      <c r="C9824" s="189"/>
    </row>
    <row r="9825" spans="2:3" x14ac:dyDescent="0.25">
      <c r="B9825"/>
      <c r="C9825" s="189"/>
    </row>
    <row r="9826" spans="2:3" x14ac:dyDescent="0.25">
      <c r="B9826"/>
      <c r="C9826" s="189"/>
    </row>
    <row r="9827" spans="2:3" x14ac:dyDescent="0.25">
      <c r="B9827"/>
      <c r="C9827" s="189"/>
    </row>
    <row r="9828" spans="2:3" x14ac:dyDescent="0.25">
      <c r="B9828"/>
      <c r="C9828" s="189"/>
    </row>
    <row r="9829" spans="2:3" x14ac:dyDescent="0.25">
      <c r="B9829"/>
      <c r="C9829" s="189"/>
    </row>
    <row r="9830" spans="2:3" x14ac:dyDescent="0.25">
      <c r="B9830"/>
      <c r="C9830" s="189"/>
    </row>
    <row r="9831" spans="2:3" x14ac:dyDescent="0.25">
      <c r="B9831"/>
      <c r="C9831" s="189"/>
    </row>
    <row r="9832" spans="2:3" x14ac:dyDescent="0.25">
      <c r="B9832"/>
      <c r="C9832" s="189"/>
    </row>
    <row r="9833" spans="2:3" x14ac:dyDescent="0.25">
      <c r="B9833"/>
      <c r="C9833" s="189"/>
    </row>
    <row r="9834" spans="2:3" x14ac:dyDescent="0.25">
      <c r="B9834"/>
      <c r="C9834" s="189"/>
    </row>
    <row r="9835" spans="2:3" x14ac:dyDescent="0.25">
      <c r="B9835"/>
      <c r="C9835" s="189"/>
    </row>
    <row r="9836" spans="2:3" x14ac:dyDescent="0.25">
      <c r="B9836"/>
      <c r="C9836" s="189"/>
    </row>
    <row r="9837" spans="2:3" x14ac:dyDescent="0.25">
      <c r="B9837"/>
      <c r="C9837" s="189"/>
    </row>
    <row r="9838" spans="2:3" x14ac:dyDescent="0.25">
      <c r="B9838"/>
      <c r="C9838" s="189"/>
    </row>
    <row r="9839" spans="2:3" x14ac:dyDescent="0.25">
      <c r="B9839"/>
      <c r="C9839" s="189"/>
    </row>
    <row r="9840" spans="2:3" x14ac:dyDescent="0.25">
      <c r="B9840"/>
      <c r="C9840" s="189"/>
    </row>
    <row r="9841" spans="2:3" x14ac:dyDescent="0.25">
      <c r="B9841"/>
      <c r="C9841" s="189"/>
    </row>
    <row r="9842" spans="2:3" x14ac:dyDescent="0.25">
      <c r="B9842"/>
      <c r="C9842" s="189"/>
    </row>
    <row r="9843" spans="2:3" x14ac:dyDescent="0.25">
      <c r="B9843"/>
      <c r="C9843" s="189"/>
    </row>
    <row r="9844" spans="2:3" x14ac:dyDescent="0.25">
      <c r="B9844"/>
      <c r="C9844" s="189"/>
    </row>
    <row r="9845" spans="2:3" x14ac:dyDescent="0.25">
      <c r="B9845"/>
      <c r="C9845" s="189"/>
    </row>
    <row r="9846" spans="2:3" x14ac:dyDescent="0.25">
      <c r="B9846"/>
      <c r="C9846" s="189"/>
    </row>
    <row r="9847" spans="2:3" x14ac:dyDescent="0.25">
      <c r="B9847"/>
      <c r="C9847" s="189"/>
    </row>
    <row r="9848" spans="2:3" x14ac:dyDescent="0.25">
      <c r="B9848"/>
      <c r="C9848" s="189"/>
    </row>
    <row r="9849" spans="2:3" x14ac:dyDescent="0.25">
      <c r="B9849"/>
      <c r="C9849" s="189"/>
    </row>
    <row r="9850" spans="2:3" x14ac:dyDescent="0.25">
      <c r="B9850"/>
      <c r="C9850" s="189"/>
    </row>
    <row r="9851" spans="2:3" x14ac:dyDescent="0.25">
      <c r="B9851"/>
      <c r="C9851" s="189"/>
    </row>
    <row r="9852" spans="2:3" x14ac:dyDescent="0.25">
      <c r="B9852"/>
      <c r="C9852" s="189"/>
    </row>
    <row r="9853" spans="2:3" x14ac:dyDescent="0.25">
      <c r="B9853"/>
      <c r="C9853" s="189"/>
    </row>
    <row r="9854" spans="2:3" x14ac:dyDescent="0.25">
      <c r="B9854"/>
      <c r="C9854" s="189"/>
    </row>
    <row r="9855" spans="2:3" x14ac:dyDescent="0.25">
      <c r="B9855"/>
      <c r="C9855" s="189"/>
    </row>
    <row r="9856" spans="2:3" x14ac:dyDescent="0.25">
      <c r="B9856"/>
      <c r="C9856" s="189"/>
    </row>
    <row r="9857" spans="2:3" x14ac:dyDescent="0.25">
      <c r="B9857"/>
      <c r="C9857" s="189"/>
    </row>
    <row r="9858" spans="2:3" x14ac:dyDescent="0.25">
      <c r="B9858"/>
      <c r="C9858" s="189"/>
    </row>
    <row r="9859" spans="2:3" x14ac:dyDescent="0.25">
      <c r="B9859"/>
      <c r="C9859" s="189"/>
    </row>
    <row r="9860" spans="2:3" x14ac:dyDescent="0.25">
      <c r="B9860"/>
      <c r="C9860" s="189"/>
    </row>
    <row r="9861" spans="2:3" x14ac:dyDescent="0.25">
      <c r="B9861"/>
      <c r="C9861" s="189"/>
    </row>
    <row r="9862" spans="2:3" x14ac:dyDescent="0.25">
      <c r="B9862"/>
      <c r="C9862" s="189"/>
    </row>
    <row r="9863" spans="2:3" x14ac:dyDescent="0.25">
      <c r="B9863"/>
      <c r="C9863" s="189"/>
    </row>
    <row r="9864" spans="2:3" x14ac:dyDescent="0.25">
      <c r="B9864"/>
      <c r="C9864" s="189"/>
    </row>
    <row r="9865" spans="2:3" x14ac:dyDescent="0.25">
      <c r="B9865"/>
      <c r="C9865" s="189"/>
    </row>
    <row r="9866" spans="2:3" x14ac:dyDescent="0.25">
      <c r="B9866"/>
      <c r="C9866" s="189"/>
    </row>
    <row r="9867" spans="2:3" x14ac:dyDescent="0.25">
      <c r="B9867"/>
      <c r="C9867" s="189"/>
    </row>
    <row r="9868" spans="2:3" x14ac:dyDescent="0.25">
      <c r="B9868"/>
      <c r="C9868" s="189"/>
    </row>
    <row r="9869" spans="2:3" x14ac:dyDescent="0.25">
      <c r="B9869"/>
      <c r="C9869" s="189"/>
    </row>
    <row r="9870" spans="2:3" x14ac:dyDescent="0.25">
      <c r="B9870"/>
      <c r="C9870" s="189"/>
    </row>
    <row r="9871" spans="2:3" x14ac:dyDescent="0.25">
      <c r="B9871"/>
      <c r="C9871" s="189"/>
    </row>
    <row r="9872" spans="2:3" x14ac:dyDescent="0.25">
      <c r="B9872"/>
      <c r="C9872" s="189"/>
    </row>
    <row r="9873" spans="2:3" x14ac:dyDescent="0.25">
      <c r="B9873"/>
      <c r="C9873" s="189"/>
    </row>
    <row r="9874" spans="2:3" x14ac:dyDescent="0.25">
      <c r="B9874"/>
      <c r="C9874" s="189"/>
    </row>
    <row r="9875" spans="2:3" x14ac:dyDescent="0.25">
      <c r="B9875"/>
      <c r="C9875" s="189"/>
    </row>
    <row r="9876" spans="2:3" x14ac:dyDescent="0.25">
      <c r="B9876"/>
      <c r="C9876" s="189"/>
    </row>
    <row r="9877" spans="2:3" x14ac:dyDescent="0.25">
      <c r="B9877"/>
      <c r="C9877" s="189"/>
    </row>
    <row r="9878" spans="2:3" x14ac:dyDescent="0.25">
      <c r="B9878"/>
      <c r="C9878" s="189"/>
    </row>
    <row r="9879" spans="2:3" x14ac:dyDescent="0.25">
      <c r="B9879"/>
      <c r="C9879" s="189"/>
    </row>
    <row r="9880" spans="2:3" x14ac:dyDescent="0.25">
      <c r="B9880"/>
      <c r="C9880" s="189"/>
    </row>
    <row r="9881" spans="2:3" x14ac:dyDescent="0.25">
      <c r="B9881"/>
      <c r="C9881" s="189"/>
    </row>
    <row r="9882" spans="2:3" x14ac:dyDescent="0.25">
      <c r="B9882"/>
      <c r="C9882" s="189"/>
    </row>
    <row r="9883" spans="2:3" x14ac:dyDescent="0.25">
      <c r="B9883"/>
      <c r="C9883" s="189"/>
    </row>
    <row r="9884" spans="2:3" x14ac:dyDescent="0.25">
      <c r="B9884"/>
      <c r="C9884" s="189"/>
    </row>
    <row r="9885" spans="2:3" x14ac:dyDescent="0.25">
      <c r="B9885"/>
      <c r="C9885" s="189"/>
    </row>
    <row r="9886" spans="2:3" x14ac:dyDescent="0.25">
      <c r="B9886"/>
      <c r="C9886" s="189"/>
    </row>
    <row r="9887" spans="2:3" x14ac:dyDescent="0.25">
      <c r="B9887"/>
      <c r="C9887" s="189"/>
    </row>
    <row r="9888" spans="2:3" x14ac:dyDescent="0.25">
      <c r="B9888"/>
      <c r="C9888" s="189"/>
    </row>
    <row r="9889" spans="2:3" x14ac:dyDescent="0.25">
      <c r="B9889"/>
      <c r="C9889" s="189"/>
    </row>
    <row r="9890" spans="2:3" x14ac:dyDescent="0.25">
      <c r="B9890"/>
      <c r="C9890" s="189"/>
    </row>
    <row r="9891" spans="2:3" x14ac:dyDescent="0.25">
      <c r="B9891"/>
      <c r="C9891" s="189"/>
    </row>
    <row r="9892" spans="2:3" x14ac:dyDescent="0.25">
      <c r="B9892"/>
      <c r="C9892" s="189"/>
    </row>
    <row r="9893" spans="2:3" x14ac:dyDescent="0.25">
      <c r="B9893"/>
      <c r="C9893" s="189"/>
    </row>
    <row r="9894" spans="2:3" x14ac:dyDescent="0.25">
      <c r="B9894"/>
      <c r="C9894" s="189"/>
    </row>
    <row r="9895" spans="2:3" x14ac:dyDescent="0.25">
      <c r="B9895"/>
      <c r="C9895" s="189"/>
    </row>
    <row r="9896" spans="2:3" x14ac:dyDescent="0.25">
      <c r="B9896"/>
      <c r="C9896" s="189"/>
    </row>
    <row r="9897" spans="2:3" x14ac:dyDescent="0.25">
      <c r="B9897"/>
      <c r="C9897" s="189"/>
    </row>
    <row r="9898" spans="2:3" x14ac:dyDescent="0.25">
      <c r="B9898"/>
      <c r="C9898" s="189"/>
    </row>
    <row r="9899" spans="2:3" x14ac:dyDescent="0.25">
      <c r="B9899"/>
      <c r="C9899" s="189"/>
    </row>
    <row r="9900" spans="2:3" x14ac:dyDescent="0.25">
      <c r="B9900"/>
      <c r="C9900" s="189"/>
    </row>
    <row r="9901" spans="2:3" x14ac:dyDescent="0.25">
      <c r="B9901"/>
      <c r="C9901" s="189"/>
    </row>
    <row r="9902" spans="2:3" x14ac:dyDescent="0.25">
      <c r="B9902"/>
      <c r="C9902" s="189"/>
    </row>
    <row r="9903" spans="2:3" x14ac:dyDescent="0.25">
      <c r="B9903"/>
      <c r="C9903" s="189"/>
    </row>
    <row r="9904" spans="2:3" x14ac:dyDescent="0.25">
      <c r="B9904"/>
      <c r="C9904" s="189"/>
    </row>
    <row r="9905" spans="2:3" x14ac:dyDescent="0.25">
      <c r="B9905"/>
      <c r="C9905" s="189"/>
    </row>
    <row r="9906" spans="2:3" x14ac:dyDescent="0.25">
      <c r="B9906"/>
      <c r="C9906" s="189"/>
    </row>
    <row r="9907" spans="2:3" x14ac:dyDescent="0.25">
      <c r="B9907"/>
      <c r="C9907" s="189"/>
    </row>
    <row r="9908" spans="2:3" x14ac:dyDescent="0.25">
      <c r="B9908"/>
      <c r="C9908" s="189"/>
    </row>
    <row r="9909" spans="2:3" x14ac:dyDescent="0.25">
      <c r="B9909"/>
      <c r="C9909" s="189"/>
    </row>
    <row r="9910" spans="2:3" x14ac:dyDescent="0.25">
      <c r="B9910"/>
      <c r="C9910" s="189"/>
    </row>
    <row r="9911" spans="2:3" x14ac:dyDescent="0.25">
      <c r="B9911"/>
      <c r="C9911" s="189"/>
    </row>
    <row r="9912" spans="2:3" x14ac:dyDescent="0.25">
      <c r="B9912"/>
      <c r="C9912" s="189"/>
    </row>
    <row r="9913" spans="2:3" x14ac:dyDescent="0.25">
      <c r="B9913"/>
      <c r="C9913" s="189"/>
    </row>
    <row r="9914" spans="2:3" x14ac:dyDescent="0.25">
      <c r="B9914"/>
      <c r="C9914" s="189"/>
    </row>
    <row r="9915" spans="2:3" x14ac:dyDescent="0.25">
      <c r="B9915"/>
      <c r="C9915" s="189"/>
    </row>
    <row r="9916" spans="2:3" x14ac:dyDescent="0.25">
      <c r="B9916"/>
      <c r="C9916" s="189"/>
    </row>
    <row r="9917" spans="2:3" x14ac:dyDescent="0.25">
      <c r="B9917"/>
      <c r="C9917" s="189"/>
    </row>
    <row r="9918" spans="2:3" x14ac:dyDescent="0.25">
      <c r="B9918"/>
      <c r="C9918" s="189"/>
    </row>
    <row r="9919" spans="2:3" x14ac:dyDescent="0.25">
      <c r="B9919"/>
      <c r="C9919" s="189"/>
    </row>
    <row r="9920" spans="2:3" x14ac:dyDescent="0.25">
      <c r="B9920"/>
      <c r="C9920" s="189"/>
    </row>
    <row r="9921" spans="2:3" x14ac:dyDescent="0.25">
      <c r="B9921"/>
      <c r="C9921" s="189"/>
    </row>
    <row r="9922" spans="2:3" x14ac:dyDescent="0.25">
      <c r="B9922"/>
      <c r="C9922" s="189"/>
    </row>
    <row r="9923" spans="2:3" x14ac:dyDescent="0.25">
      <c r="B9923"/>
      <c r="C9923" s="189"/>
    </row>
    <row r="9924" spans="2:3" x14ac:dyDescent="0.25">
      <c r="B9924"/>
      <c r="C9924" s="189"/>
    </row>
    <row r="9925" spans="2:3" x14ac:dyDescent="0.25">
      <c r="B9925"/>
      <c r="C9925" s="189"/>
    </row>
    <row r="9926" spans="2:3" x14ac:dyDescent="0.25">
      <c r="B9926"/>
      <c r="C9926" s="189"/>
    </row>
    <row r="9927" spans="2:3" x14ac:dyDescent="0.25">
      <c r="B9927"/>
      <c r="C9927" s="189"/>
    </row>
    <row r="9928" spans="2:3" x14ac:dyDescent="0.25">
      <c r="B9928"/>
      <c r="C9928" s="189"/>
    </row>
    <row r="9929" spans="2:3" x14ac:dyDescent="0.25">
      <c r="B9929"/>
      <c r="C9929" s="189"/>
    </row>
    <row r="9930" spans="2:3" x14ac:dyDescent="0.25">
      <c r="B9930"/>
      <c r="C9930" s="189"/>
    </row>
    <row r="9931" spans="2:3" x14ac:dyDescent="0.25">
      <c r="B9931"/>
      <c r="C9931" s="189"/>
    </row>
    <row r="9932" spans="2:3" x14ac:dyDescent="0.25">
      <c r="B9932"/>
      <c r="C9932" s="189"/>
    </row>
    <row r="9933" spans="2:3" x14ac:dyDescent="0.25">
      <c r="B9933"/>
      <c r="C9933" s="189"/>
    </row>
    <row r="9934" spans="2:3" x14ac:dyDescent="0.25">
      <c r="B9934"/>
      <c r="C9934" s="189"/>
    </row>
    <row r="9935" spans="2:3" x14ac:dyDescent="0.25">
      <c r="B9935"/>
      <c r="C9935" s="189"/>
    </row>
    <row r="9936" spans="2:3" x14ac:dyDescent="0.25">
      <c r="B9936"/>
      <c r="C9936" s="189"/>
    </row>
    <row r="9937" spans="1:5" x14ac:dyDescent="0.25">
      <c r="A9937" s="189"/>
      <c r="B9937" s="189"/>
      <c r="C9937" s="189"/>
      <c r="D9937" s="189"/>
      <c r="E9937" s="189"/>
    </row>
    <row r="9938" spans="1:5" x14ac:dyDescent="0.25">
      <c r="A9938" s="189"/>
      <c r="B9938" s="189"/>
      <c r="C9938" s="189"/>
      <c r="D9938" s="189"/>
      <c r="E9938" s="189"/>
    </row>
    <row r="9939" spans="1:5" x14ac:dyDescent="0.25">
      <c r="A9939" s="189"/>
      <c r="B9939" s="189"/>
      <c r="C9939" s="189"/>
      <c r="D9939" s="189"/>
      <c r="E9939" s="189"/>
    </row>
    <row r="9940" spans="1:5" x14ac:dyDescent="0.25">
      <c r="A9940" s="189"/>
      <c r="B9940" s="189"/>
      <c r="C9940" s="189"/>
      <c r="D9940" s="189"/>
      <c r="E9940" s="189"/>
    </row>
    <row r="9941" spans="1:5" x14ac:dyDescent="0.25">
      <c r="A9941" s="189"/>
      <c r="B9941" s="189"/>
      <c r="C9941" s="189"/>
      <c r="D9941" s="189"/>
      <c r="E9941" s="189"/>
    </row>
    <row r="9942" spans="1:5" x14ac:dyDescent="0.25">
      <c r="A9942" s="189"/>
      <c r="B9942" s="189"/>
      <c r="C9942" s="189"/>
      <c r="D9942" s="189"/>
      <c r="E9942" s="189"/>
    </row>
    <row r="9943" spans="1:5" x14ac:dyDescent="0.25">
      <c r="A9943" s="189"/>
      <c r="B9943" s="189"/>
      <c r="C9943" s="189"/>
      <c r="D9943" s="189"/>
      <c r="E9943" s="189"/>
    </row>
    <row r="9944" spans="1:5" x14ac:dyDescent="0.25">
      <c r="A9944" s="189"/>
      <c r="B9944" s="189"/>
      <c r="C9944" s="189"/>
      <c r="D9944" s="189"/>
      <c r="E9944" s="189"/>
    </row>
    <row r="9945" spans="1:5" x14ac:dyDescent="0.25">
      <c r="A9945" s="189"/>
      <c r="B9945" s="189"/>
      <c r="C9945" s="189"/>
      <c r="D9945" s="189"/>
      <c r="E9945" s="189"/>
    </row>
    <row r="9946" spans="1:5" x14ac:dyDescent="0.25">
      <c r="A9946" s="189"/>
      <c r="B9946" s="189"/>
      <c r="C9946" s="189"/>
      <c r="D9946" s="189"/>
      <c r="E9946" s="189"/>
    </row>
    <row r="9947" spans="1:5" x14ac:dyDescent="0.25">
      <c r="A9947" s="189"/>
      <c r="B9947" s="189"/>
      <c r="C9947" s="189"/>
      <c r="D9947" s="189"/>
      <c r="E9947" s="189"/>
    </row>
    <row r="9948" spans="1:5" x14ac:dyDescent="0.25">
      <c r="A9948" s="189"/>
      <c r="B9948" s="189"/>
      <c r="C9948" s="189"/>
      <c r="D9948" s="189"/>
      <c r="E9948" s="189"/>
    </row>
    <row r="9949" spans="1:5" x14ac:dyDescent="0.25">
      <c r="A9949" s="189"/>
      <c r="B9949" s="189"/>
      <c r="C9949" s="189"/>
      <c r="D9949" s="189"/>
      <c r="E9949" s="189"/>
    </row>
    <row r="9950" spans="1:5" x14ac:dyDescent="0.25">
      <c r="A9950" s="189"/>
      <c r="B9950" s="189"/>
      <c r="C9950" s="189"/>
      <c r="D9950" s="189"/>
      <c r="E9950" s="189"/>
    </row>
    <row r="9951" spans="1:5" x14ac:dyDescent="0.25">
      <c r="A9951" s="189"/>
      <c r="B9951" s="189"/>
      <c r="C9951" s="189"/>
      <c r="D9951" s="189"/>
      <c r="E9951" s="189"/>
    </row>
    <row r="9952" spans="1:5" x14ac:dyDescent="0.25">
      <c r="A9952" s="189"/>
      <c r="B9952" s="189"/>
      <c r="C9952" s="189"/>
      <c r="D9952" s="189"/>
      <c r="E9952" s="189"/>
    </row>
    <row r="9953" spans="1:5" x14ac:dyDescent="0.25">
      <c r="A9953" s="189"/>
      <c r="B9953" s="189"/>
      <c r="C9953" s="189"/>
      <c r="D9953" s="189"/>
      <c r="E9953" s="189"/>
    </row>
    <row r="9954" spans="1:5" x14ac:dyDescent="0.25">
      <c r="A9954" s="189"/>
      <c r="B9954" s="189"/>
      <c r="C9954" s="189"/>
      <c r="D9954" s="189"/>
      <c r="E9954" s="189"/>
    </row>
    <row r="9955" spans="1:5" x14ac:dyDescent="0.25">
      <c r="A9955" s="189"/>
      <c r="B9955" s="189"/>
      <c r="C9955" s="189"/>
      <c r="D9955" s="189"/>
      <c r="E9955" s="189"/>
    </row>
    <row r="9956" spans="1:5" x14ac:dyDescent="0.25">
      <c r="A9956" s="189"/>
      <c r="B9956" s="189"/>
      <c r="C9956" s="189"/>
      <c r="D9956" s="189"/>
      <c r="E9956" s="189"/>
    </row>
    <row r="9957" spans="1:5" x14ac:dyDescent="0.25">
      <c r="A9957" s="189"/>
      <c r="B9957" s="189"/>
      <c r="C9957" s="189"/>
      <c r="D9957" s="189"/>
      <c r="E9957" s="189"/>
    </row>
    <row r="9958" spans="1:5" x14ac:dyDescent="0.25">
      <c r="A9958" s="189"/>
      <c r="B9958" s="189"/>
      <c r="C9958" s="189"/>
      <c r="D9958" s="189"/>
      <c r="E9958" s="189"/>
    </row>
    <row r="9959" spans="1:5" x14ac:dyDescent="0.25">
      <c r="A9959" s="189"/>
      <c r="B9959" s="189"/>
      <c r="C9959" s="189"/>
      <c r="D9959" s="189"/>
      <c r="E9959" s="189"/>
    </row>
    <row r="9960" spans="1:5" x14ac:dyDescent="0.25">
      <c r="A9960" s="189"/>
      <c r="B9960" s="189"/>
      <c r="C9960" s="189"/>
      <c r="D9960" s="189"/>
      <c r="E9960" s="189"/>
    </row>
    <row r="9961" spans="1:5" x14ac:dyDescent="0.25">
      <c r="A9961" s="189"/>
      <c r="B9961" s="189"/>
      <c r="C9961" s="189"/>
      <c r="D9961" s="189"/>
      <c r="E9961" s="189"/>
    </row>
    <row r="9962" spans="1:5" x14ac:dyDescent="0.25">
      <c r="A9962" s="189"/>
      <c r="B9962" s="189"/>
      <c r="C9962" s="189"/>
      <c r="D9962" s="189"/>
      <c r="E9962" s="189"/>
    </row>
    <row r="9963" spans="1:5" x14ac:dyDescent="0.25">
      <c r="A9963" s="189"/>
      <c r="B9963" s="189"/>
      <c r="C9963" s="189"/>
      <c r="D9963" s="189"/>
      <c r="E9963" s="189"/>
    </row>
    <row r="9964" spans="1:5" x14ac:dyDescent="0.25">
      <c r="A9964" s="189"/>
      <c r="B9964" s="189"/>
      <c r="C9964" s="189"/>
      <c r="D9964" s="189"/>
      <c r="E9964" s="189"/>
    </row>
    <row r="9965" spans="1:5" x14ac:dyDescent="0.25">
      <c r="A9965" s="189"/>
      <c r="B9965" s="189"/>
      <c r="C9965" s="189"/>
      <c r="D9965" s="189"/>
      <c r="E9965" s="189"/>
    </row>
    <row r="9966" spans="1:5" x14ac:dyDescent="0.25">
      <c r="A9966" s="189"/>
      <c r="B9966" s="189"/>
      <c r="C9966" s="189"/>
      <c r="D9966" s="189"/>
      <c r="E9966" s="189"/>
    </row>
    <row r="9967" spans="1:5" x14ac:dyDescent="0.25">
      <c r="A9967" s="189"/>
      <c r="B9967" s="189"/>
      <c r="C9967" s="189"/>
      <c r="D9967" s="189"/>
      <c r="E9967" s="189"/>
    </row>
    <row r="9968" spans="1:5" x14ac:dyDescent="0.25">
      <c r="A9968" s="189"/>
      <c r="B9968" s="189"/>
      <c r="C9968" s="189"/>
      <c r="D9968" s="189"/>
      <c r="E9968" s="189"/>
    </row>
    <row r="9969" spans="1:5" x14ac:dyDescent="0.25">
      <c r="A9969" s="189"/>
      <c r="B9969" s="189"/>
      <c r="C9969" s="189"/>
      <c r="D9969" s="189"/>
      <c r="E9969" s="189"/>
    </row>
    <row r="9970" spans="1:5" x14ac:dyDescent="0.25">
      <c r="A9970" s="189"/>
      <c r="B9970" s="189"/>
      <c r="C9970" s="189"/>
      <c r="D9970" s="189"/>
      <c r="E9970" s="189"/>
    </row>
    <row r="9971" spans="1:5" x14ac:dyDescent="0.25">
      <c r="A9971" s="189"/>
      <c r="B9971" s="189"/>
      <c r="C9971" s="189"/>
      <c r="D9971" s="189"/>
      <c r="E9971" s="189"/>
    </row>
    <row r="9972" spans="1:5" x14ac:dyDescent="0.25">
      <c r="A9972" s="189"/>
      <c r="B9972" s="189"/>
      <c r="C9972" s="189"/>
      <c r="D9972" s="189"/>
      <c r="E9972" s="189"/>
    </row>
    <row r="9973" spans="1:5" x14ac:dyDescent="0.25">
      <c r="A9973" s="189"/>
      <c r="B9973" s="189"/>
      <c r="C9973" s="189"/>
      <c r="D9973" s="189"/>
      <c r="E9973" s="189"/>
    </row>
    <row r="9974" spans="1:5" x14ac:dyDescent="0.25">
      <c r="A9974" s="189"/>
      <c r="B9974" s="189"/>
      <c r="C9974" s="189"/>
      <c r="D9974" s="189"/>
      <c r="E9974" s="189"/>
    </row>
    <row r="9975" spans="1:5" x14ac:dyDescent="0.25">
      <c r="A9975" s="189"/>
      <c r="B9975" s="189"/>
      <c r="C9975" s="189"/>
      <c r="D9975" s="189"/>
      <c r="E9975" s="189"/>
    </row>
    <row r="9976" spans="1:5" x14ac:dyDescent="0.25">
      <c r="A9976" s="189"/>
      <c r="B9976" s="189"/>
      <c r="C9976" s="189"/>
      <c r="D9976" s="189"/>
      <c r="E9976" s="189"/>
    </row>
    <row r="9977" spans="1:5" x14ac:dyDescent="0.25">
      <c r="A9977" s="189"/>
      <c r="B9977" s="189"/>
      <c r="C9977" s="189"/>
      <c r="D9977" s="189"/>
      <c r="E9977" s="189"/>
    </row>
    <row r="9978" spans="1:5" x14ac:dyDescent="0.25">
      <c r="A9978" s="189"/>
      <c r="B9978" s="189"/>
      <c r="C9978" s="189"/>
      <c r="D9978" s="189"/>
      <c r="E9978" s="189"/>
    </row>
    <row r="9979" spans="1:5" x14ac:dyDescent="0.25">
      <c r="A9979" s="189"/>
      <c r="B9979" s="189"/>
      <c r="C9979" s="189"/>
      <c r="D9979" s="189"/>
      <c r="E9979" s="189"/>
    </row>
    <row r="9980" spans="1:5" x14ac:dyDescent="0.25">
      <c r="A9980" s="189"/>
      <c r="B9980" s="189"/>
      <c r="C9980" s="189"/>
      <c r="D9980" s="189"/>
      <c r="E9980" s="189"/>
    </row>
    <row r="9981" spans="1:5" x14ac:dyDescent="0.25">
      <c r="A9981" s="189"/>
      <c r="B9981" s="189"/>
      <c r="C9981" s="189"/>
      <c r="D9981" s="189"/>
      <c r="E9981" s="189"/>
    </row>
    <row r="9982" spans="1:5" x14ac:dyDescent="0.25">
      <c r="A9982" s="189"/>
      <c r="B9982" s="189"/>
      <c r="C9982" s="189"/>
      <c r="D9982" s="189"/>
      <c r="E9982" s="189"/>
    </row>
    <row r="9983" spans="1:5" x14ac:dyDescent="0.25">
      <c r="A9983" s="189"/>
      <c r="B9983" s="189"/>
      <c r="C9983" s="189"/>
      <c r="D9983" s="189"/>
      <c r="E9983" s="189"/>
    </row>
    <row r="9984" spans="1:5" x14ac:dyDescent="0.25">
      <c r="A9984" s="189"/>
      <c r="B9984" s="189"/>
      <c r="C9984" s="189"/>
      <c r="D9984" s="189"/>
      <c r="E9984" s="189"/>
    </row>
    <row r="9985" spans="1:5" x14ac:dyDescent="0.25">
      <c r="A9985" s="189"/>
      <c r="B9985" s="189"/>
      <c r="C9985" s="189"/>
      <c r="D9985" s="189"/>
      <c r="E9985" s="189"/>
    </row>
    <row r="9986" spans="1:5" x14ac:dyDescent="0.25">
      <c r="A9986" s="189"/>
      <c r="B9986" s="189"/>
      <c r="C9986" s="189"/>
      <c r="D9986" s="189"/>
      <c r="E9986" s="189"/>
    </row>
    <row r="9987" spans="1:5" x14ac:dyDescent="0.25">
      <c r="A9987" s="189"/>
      <c r="B9987" s="189"/>
      <c r="C9987" s="189"/>
      <c r="D9987" s="189"/>
      <c r="E9987" s="189"/>
    </row>
    <row r="9988" spans="1:5" x14ac:dyDescent="0.25">
      <c r="A9988" s="189"/>
      <c r="B9988" s="189"/>
      <c r="C9988" s="189"/>
      <c r="D9988" s="189"/>
      <c r="E9988" s="189"/>
    </row>
    <row r="9989" spans="1:5" x14ac:dyDescent="0.25">
      <c r="A9989" s="189"/>
      <c r="B9989" s="189"/>
      <c r="C9989" s="189"/>
      <c r="D9989" s="189"/>
      <c r="E9989" s="189"/>
    </row>
    <row r="9990" spans="1:5" x14ac:dyDescent="0.25">
      <c r="A9990" s="189"/>
      <c r="B9990" s="189"/>
      <c r="C9990" s="189"/>
      <c r="D9990" s="189"/>
      <c r="E9990" s="189"/>
    </row>
    <row r="9991" spans="1:5" x14ac:dyDescent="0.25">
      <c r="A9991" s="189"/>
      <c r="B9991" s="189"/>
      <c r="C9991" s="189"/>
      <c r="D9991" s="189"/>
      <c r="E9991" s="189"/>
    </row>
    <row r="9992" spans="1:5" x14ac:dyDescent="0.25">
      <c r="A9992" s="189"/>
      <c r="B9992" s="189"/>
      <c r="C9992" s="189"/>
      <c r="D9992" s="189"/>
      <c r="E9992" s="189"/>
    </row>
    <row r="9993" spans="1:5" x14ac:dyDescent="0.25">
      <c r="A9993" s="189"/>
      <c r="B9993" s="189"/>
      <c r="C9993" s="189"/>
      <c r="D9993" s="189"/>
      <c r="E9993" s="189"/>
    </row>
    <row r="9994" spans="1:5" x14ac:dyDescent="0.25">
      <c r="A9994" s="189"/>
      <c r="B9994" s="189"/>
      <c r="C9994" s="189"/>
      <c r="D9994" s="189"/>
      <c r="E9994" s="189"/>
    </row>
    <row r="9995" spans="1:5" x14ac:dyDescent="0.25">
      <c r="A9995" s="189"/>
      <c r="B9995" s="189"/>
      <c r="C9995" s="189"/>
      <c r="D9995" s="189"/>
      <c r="E9995" s="189"/>
    </row>
    <row r="9996" spans="1:5" x14ac:dyDescent="0.25">
      <c r="A9996" s="189"/>
      <c r="B9996" s="189"/>
      <c r="C9996" s="189"/>
      <c r="D9996" s="189"/>
      <c r="E9996" s="189"/>
    </row>
    <row r="9997" spans="1:5" x14ac:dyDescent="0.25">
      <c r="A9997" s="189"/>
      <c r="B9997" s="189"/>
      <c r="C9997" s="189"/>
      <c r="D9997" s="189"/>
      <c r="E9997" s="189"/>
    </row>
    <row r="9998" spans="1:5" x14ac:dyDescent="0.25">
      <c r="A9998" s="189"/>
      <c r="B9998" s="189"/>
      <c r="C9998" s="189"/>
      <c r="D9998" s="189"/>
      <c r="E9998" s="189"/>
    </row>
    <row r="9999" spans="1:5" x14ac:dyDescent="0.25">
      <c r="A9999" s="189"/>
      <c r="B9999" s="189"/>
      <c r="C9999" s="189"/>
      <c r="D9999" s="189"/>
      <c r="E9999" s="189"/>
    </row>
    <row r="10000" spans="1:5" x14ac:dyDescent="0.25">
      <c r="A10000" s="189"/>
      <c r="B10000" s="189"/>
      <c r="C10000" s="189"/>
      <c r="D10000" s="189"/>
      <c r="E10000" s="189"/>
    </row>
    <row r="10001" spans="1:5" x14ac:dyDescent="0.25">
      <c r="A10001" s="189"/>
      <c r="B10001" s="189"/>
      <c r="C10001" s="189"/>
      <c r="D10001" s="189"/>
      <c r="E10001" s="189"/>
    </row>
    <row r="10002" spans="1:5" x14ac:dyDescent="0.25">
      <c r="A10002" s="189"/>
      <c r="B10002" s="189"/>
      <c r="C10002" s="189"/>
      <c r="D10002" s="189"/>
      <c r="E10002" s="189"/>
    </row>
    <row r="10003" spans="1:5" x14ac:dyDescent="0.25">
      <c r="A10003" s="189"/>
      <c r="B10003" s="189"/>
      <c r="C10003" s="189"/>
      <c r="D10003" s="189"/>
      <c r="E10003" s="189"/>
    </row>
    <row r="10004" spans="1:5" x14ac:dyDescent="0.25">
      <c r="A10004" s="189"/>
      <c r="B10004" s="189"/>
      <c r="C10004" s="189"/>
      <c r="D10004" s="189"/>
      <c r="E10004" s="189"/>
    </row>
    <row r="10005" spans="1:5" x14ac:dyDescent="0.25">
      <c r="A10005" s="189"/>
      <c r="B10005" s="189"/>
      <c r="C10005" s="189"/>
      <c r="D10005" s="189"/>
      <c r="E10005" s="189"/>
    </row>
    <row r="10006" spans="1:5" x14ac:dyDescent="0.25">
      <c r="A10006" s="189"/>
      <c r="B10006" s="189"/>
      <c r="C10006" s="189"/>
      <c r="D10006" s="189"/>
      <c r="E10006" s="189"/>
    </row>
    <row r="10007" spans="1:5" x14ac:dyDescent="0.25">
      <c r="A10007" s="189"/>
      <c r="B10007" s="189"/>
      <c r="C10007" s="189"/>
      <c r="D10007" s="189"/>
      <c r="E10007" s="189"/>
    </row>
    <row r="10008" spans="1:5" x14ac:dyDescent="0.25">
      <c r="A10008" s="189"/>
      <c r="B10008" s="189"/>
      <c r="C10008" s="189"/>
      <c r="D10008" s="189"/>
      <c r="E10008" s="189"/>
    </row>
    <row r="10009" spans="1:5" x14ac:dyDescent="0.25">
      <c r="A10009" s="189"/>
      <c r="B10009" s="189"/>
      <c r="C10009" s="189"/>
      <c r="D10009" s="189"/>
      <c r="E10009" s="189"/>
    </row>
    <row r="10010" spans="1:5" x14ac:dyDescent="0.25">
      <c r="A10010" s="189"/>
      <c r="B10010" s="189"/>
      <c r="C10010" s="189"/>
      <c r="D10010" s="189"/>
      <c r="E10010" s="189"/>
    </row>
    <row r="10011" spans="1:5" x14ac:dyDescent="0.25">
      <c r="A10011" s="189"/>
      <c r="B10011" s="189"/>
      <c r="C10011" s="189"/>
      <c r="D10011" s="189"/>
      <c r="E10011" s="189"/>
    </row>
    <row r="10012" spans="1:5" x14ac:dyDescent="0.25">
      <c r="A10012" s="189"/>
      <c r="B10012" s="189"/>
      <c r="C10012" s="189"/>
      <c r="D10012" s="189"/>
      <c r="E10012" s="189"/>
    </row>
    <row r="10013" spans="1:5" x14ac:dyDescent="0.25">
      <c r="A10013" s="189"/>
      <c r="B10013" s="189"/>
      <c r="C10013" s="189"/>
      <c r="D10013" s="189"/>
      <c r="E10013" s="189"/>
    </row>
    <row r="10014" spans="1:5" x14ac:dyDescent="0.25">
      <c r="A10014" s="189"/>
      <c r="B10014" s="189"/>
      <c r="C10014" s="189"/>
      <c r="D10014" s="189"/>
      <c r="E10014" s="189"/>
    </row>
    <row r="10015" spans="1:5" x14ac:dyDescent="0.25">
      <c r="A10015" s="189"/>
      <c r="B10015" s="189"/>
      <c r="C10015" s="189"/>
      <c r="D10015" s="189"/>
      <c r="E10015" s="189"/>
    </row>
    <row r="10016" spans="1:5" x14ac:dyDescent="0.25">
      <c r="A10016" s="189"/>
      <c r="B10016" s="189"/>
      <c r="C10016" s="189"/>
      <c r="D10016" s="189"/>
      <c r="E10016" s="189"/>
    </row>
    <row r="10017" spans="1:5" x14ac:dyDescent="0.25">
      <c r="A10017" s="189"/>
      <c r="B10017" s="189"/>
      <c r="C10017" s="189"/>
      <c r="D10017" s="189"/>
      <c r="E10017" s="189"/>
    </row>
    <row r="10018" spans="1:5" x14ac:dyDescent="0.25">
      <c r="A10018" s="189"/>
      <c r="B10018" s="189"/>
      <c r="C10018" s="189"/>
      <c r="D10018" s="189"/>
      <c r="E10018" s="189"/>
    </row>
    <row r="10019" spans="1:5" x14ac:dyDescent="0.25">
      <c r="A10019" s="189"/>
      <c r="B10019" s="189"/>
      <c r="C10019" s="189"/>
      <c r="D10019" s="189"/>
      <c r="E10019" s="189"/>
    </row>
    <row r="10020" spans="1:5" x14ac:dyDescent="0.25">
      <c r="A10020" s="189"/>
      <c r="B10020" s="189"/>
      <c r="C10020" s="189"/>
      <c r="D10020" s="189"/>
      <c r="E10020" s="189"/>
    </row>
    <row r="10021" spans="1:5" x14ac:dyDescent="0.25">
      <c r="A10021" s="189"/>
      <c r="B10021" s="189"/>
      <c r="C10021" s="189"/>
      <c r="D10021" s="189"/>
      <c r="E10021" s="189"/>
    </row>
    <row r="10022" spans="1:5" x14ac:dyDescent="0.25">
      <c r="A10022" s="189"/>
      <c r="B10022" s="189"/>
      <c r="C10022" s="189"/>
      <c r="D10022" s="189"/>
      <c r="E10022" s="189"/>
    </row>
    <row r="10023" spans="1:5" x14ac:dyDescent="0.25">
      <c r="A10023" s="189"/>
      <c r="B10023" s="189"/>
      <c r="C10023" s="189"/>
      <c r="D10023" s="189"/>
      <c r="E10023" s="189"/>
    </row>
    <row r="10024" spans="1:5" x14ac:dyDescent="0.25">
      <c r="A10024" s="189"/>
      <c r="B10024" s="189"/>
      <c r="C10024" s="189"/>
      <c r="D10024" s="189"/>
      <c r="E10024" s="189"/>
    </row>
    <row r="10025" spans="1:5" x14ac:dyDescent="0.25">
      <c r="A10025" s="189"/>
      <c r="B10025" s="189"/>
      <c r="C10025" s="189"/>
      <c r="D10025" s="189"/>
      <c r="E10025" s="189"/>
    </row>
    <row r="10026" spans="1:5" x14ac:dyDescent="0.25">
      <c r="A10026" s="189"/>
      <c r="B10026" s="189"/>
      <c r="C10026" s="189"/>
      <c r="D10026" s="189"/>
      <c r="E10026" s="189"/>
    </row>
    <row r="10027" spans="1:5" x14ac:dyDescent="0.25">
      <c r="A10027" s="189"/>
      <c r="B10027" s="189"/>
      <c r="C10027" s="189"/>
      <c r="D10027" s="189"/>
      <c r="E10027" s="189"/>
    </row>
    <row r="10028" spans="1:5" x14ac:dyDescent="0.25">
      <c r="A10028" s="189"/>
      <c r="B10028" s="189"/>
      <c r="C10028" s="189"/>
      <c r="D10028" s="189"/>
      <c r="E10028" s="189"/>
    </row>
    <row r="10029" spans="1:5" x14ac:dyDescent="0.25">
      <c r="A10029" s="189"/>
      <c r="B10029" s="189"/>
      <c r="C10029" s="189"/>
      <c r="D10029" s="189"/>
      <c r="E10029" s="189"/>
    </row>
    <row r="10030" spans="1:5" x14ac:dyDescent="0.25">
      <c r="A10030" s="189"/>
      <c r="B10030" s="189"/>
      <c r="C10030" s="189"/>
      <c r="D10030" s="189"/>
      <c r="E10030" s="189"/>
    </row>
    <row r="10031" spans="1:5" x14ac:dyDescent="0.25">
      <c r="A10031" s="189"/>
      <c r="B10031" s="189"/>
      <c r="C10031" s="189"/>
      <c r="D10031" s="189"/>
      <c r="E10031" s="189"/>
    </row>
    <row r="10032" spans="1:5" x14ac:dyDescent="0.25">
      <c r="A10032" s="189"/>
      <c r="B10032" s="189"/>
      <c r="C10032" s="189"/>
      <c r="D10032" s="189"/>
      <c r="E10032" s="189"/>
    </row>
    <row r="10033" spans="1:5" x14ac:dyDescent="0.25">
      <c r="A10033" s="189"/>
      <c r="B10033" s="189"/>
      <c r="C10033" s="189"/>
      <c r="D10033" s="189"/>
      <c r="E10033" s="189"/>
    </row>
    <row r="10034" spans="1:5" x14ac:dyDescent="0.25">
      <c r="A10034" s="189"/>
      <c r="B10034" s="189"/>
      <c r="C10034" s="189"/>
      <c r="D10034" s="189"/>
      <c r="E10034" s="189"/>
    </row>
    <row r="10035" spans="1:5" x14ac:dyDescent="0.25">
      <c r="A10035" s="189"/>
      <c r="B10035" s="189"/>
      <c r="C10035" s="189"/>
      <c r="D10035" s="189"/>
      <c r="E10035" s="189"/>
    </row>
    <row r="10036" spans="1:5" x14ac:dyDescent="0.25">
      <c r="A10036" s="189"/>
      <c r="B10036" s="189"/>
      <c r="C10036" s="189"/>
      <c r="D10036" s="189"/>
      <c r="E10036" s="189"/>
    </row>
    <row r="10037" spans="1:5" x14ac:dyDescent="0.25">
      <c r="A10037" s="189"/>
      <c r="B10037" s="189"/>
      <c r="C10037" s="189"/>
      <c r="D10037" s="189"/>
      <c r="E10037" s="189"/>
    </row>
    <row r="10038" spans="1:5" x14ac:dyDescent="0.25">
      <c r="A10038" s="189"/>
      <c r="B10038" s="189"/>
      <c r="C10038" s="189"/>
      <c r="D10038" s="189"/>
      <c r="E10038" s="189"/>
    </row>
    <row r="10039" spans="1:5" x14ac:dyDescent="0.25">
      <c r="A10039" s="189"/>
      <c r="B10039" s="189"/>
      <c r="C10039" s="189"/>
      <c r="D10039" s="189"/>
      <c r="E10039" s="189"/>
    </row>
    <row r="10040" spans="1:5" x14ac:dyDescent="0.25">
      <c r="A10040" s="189"/>
      <c r="B10040" s="189"/>
      <c r="C10040" s="189"/>
      <c r="D10040" s="189"/>
      <c r="E10040" s="189"/>
    </row>
    <row r="10041" spans="1:5" x14ac:dyDescent="0.25">
      <c r="A10041" s="189"/>
      <c r="B10041" s="189"/>
      <c r="C10041" s="189"/>
      <c r="D10041" s="189"/>
      <c r="E10041" s="189"/>
    </row>
    <row r="10042" spans="1:5" x14ac:dyDescent="0.25">
      <c r="A10042" s="189"/>
      <c r="B10042" s="189"/>
      <c r="C10042" s="189"/>
      <c r="D10042" s="189"/>
      <c r="E10042" s="189"/>
    </row>
    <row r="10043" spans="1:5" x14ac:dyDescent="0.25">
      <c r="A10043" s="189"/>
      <c r="B10043" s="189"/>
      <c r="C10043" s="189"/>
      <c r="D10043" s="189"/>
      <c r="E10043" s="189"/>
    </row>
    <row r="10044" spans="1:5" x14ac:dyDescent="0.25">
      <c r="A10044" s="189"/>
      <c r="B10044" s="189"/>
      <c r="C10044" s="189"/>
      <c r="D10044" s="189"/>
      <c r="E10044" s="189"/>
    </row>
    <row r="10045" spans="1:5" x14ac:dyDescent="0.25">
      <c r="A10045" s="189"/>
      <c r="B10045" s="189"/>
      <c r="C10045" s="189"/>
      <c r="D10045" s="189"/>
      <c r="E10045" s="189"/>
    </row>
    <row r="10046" spans="1:5" x14ac:dyDescent="0.25">
      <c r="A10046" s="189"/>
      <c r="B10046" s="189"/>
      <c r="C10046" s="189"/>
      <c r="D10046" s="189"/>
      <c r="E10046" s="189"/>
    </row>
    <row r="10047" spans="1:5" x14ac:dyDescent="0.25">
      <c r="A10047" s="189"/>
      <c r="B10047" s="189"/>
      <c r="C10047" s="189"/>
      <c r="D10047" s="189"/>
      <c r="E10047" s="189"/>
    </row>
    <row r="10048" spans="1:5" x14ac:dyDescent="0.25">
      <c r="A10048" s="189"/>
      <c r="B10048" s="189"/>
      <c r="C10048" s="189"/>
      <c r="D10048" s="189"/>
      <c r="E10048" s="189"/>
    </row>
    <row r="10049" spans="1:5" x14ac:dyDescent="0.25">
      <c r="A10049" s="189"/>
      <c r="B10049" s="189"/>
      <c r="C10049" s="189"/>
      <c r="D10049" s="189"/>
      <c r="E10049" s="189"/>
    </row>
    <row r="10050" spans="1:5" x14ac:dyDescent="0.25">
      <c r="A10050" s="189"/>
      <c r="B10050" s="189"/>
      <c r="C10050" s="189"/>
      <c r="D10050" s="189"/>
      <c r="E10050" s="189"/>
    </row>
    <row r="10051" spans="1:5" x14ac:dyDescent="0.25">
      <c r="A10051" s="189"/>
      <c r="B10051" s="189"/>
      <c r="C10051" s="189"/>
      <c r="D10051" s="189"/>
      <c r="E10051" s="189"/>
    </row>
    <row r="10052" spans="1:5" x14ac:dyDescent="0.25">
      <c r="A10052" s="189"/>
      <c r="B10052" s="189"/>
      <c r="C10052" s="189"/>
      <c r="D10052" s="189"/>
      <c r="E10052" s="189"/>
    </row>
    <row r="10053" spans="1:5" x14ac:dyDescent="0.25">
      <c r="A10053" s="189"/>
      <c r="B10053" s="189"/>
      <c r="C10053" s="189"/>
      <c r="D10053" s="189"/>
      <c r="E10053" s="189"/>
    </row>
    <row r="10054" spans="1:5" x14ac:dyDescent="0.25">
      <c r="A10054" s="189"/>
      <c r="B10054" s="189"/>
      <c r="C10054" s="189"/>
      <c r="D10054" s="189"/>
      <c r="E10054" s="189"/>
    </row>
    <row r="10055" spans="1:5" x14ac:dyDescent="0.25">
      <c r="A10055" s="189"/>
      <c r="B10055" s="189"/>
      <c r="C10055" s="189"/>
      <c r="D10055" s="189"/>
      <c r="E10055" s="189"/>
    </row>
    <row r="10056" spans="1:5" x14ac:dyDescent="0.25">
      <c r="A10056" s="189"/>
      <c r="B10056" s="189"/>
      <c r="C10056" s="189"/>
      <c r="D10056" s="189"/>
      <c r="E10056" s="189"/>
    </row>
    <row r="10057" spans="1:5" x14ac:dyDescent="0.25">
      <c r="A10057" s="189"/>
      <c r="B10057" s="189"/>
      <c r="C10057" s="189"/>
      <c r="D10057" s="189"/>
      <c r="E10057" s="189"/>
    </row>
    <row r="10058" spans="1:5" x14ac:dyDescent="0.25">
      <c r="A10058" s="189"/>
      <c r="B10058" s="189"/>
      <c r="C10058" s="189"/>
      <c r="D10058" s="189"/>
      <c r="E10058" s="189"/>
    </row>
    <row r="10059" spans="1:5" x14ac:dyDescent="0.25">
      <c r="A10059" s="189"/>
      <c r="B10059" s="189"/>
      <c r="C10059" s="189"/>
      <c r="D10059" s="189"/>
      <c r="E10059" s="189"/>
    </row>
    <row r="10060" spans="1:5" x14ac:dyDescent="0.25">
      <c r="A10060" s="189"/>
      <c r="B10060" s="189"/>
      <c r="C10060" s="189"/>
      <c r="D10060" s="189"/>
      <c r="E10060" s="189"/>
    </row>
    <row r="10061" spans="1:5" x14ac:dyDescent="0.25">
      <c r="A10061" s="189"/>
      <c r="B10061" s="189"/>
      <c r="C10061" s="189"/>
      <c r="D10061" s="189"/>
      <c r="E10061" s="189"/>
    </row>
    <row r="10062" spans="1:5" x14ac:dyDescent="0.25">
      <c r="A10062" s="189"/>
      <c r="B10062" s="189"/>
      <c r="C10062" s="189"/>
      <c r="D10062" s="189"/>
      <c r="E10062" s="189"/>
    </row>
    <row r="10063" spans="1:5" x14ac:dyDescent="0.25">
      <c r="A10063" s="189"/>
      <c r="B10063" s="189"/>
      <c r="C10063" s="189"/>
      <c r="D10063" s="189"/>
      <c r="E10063" s="189"/>
    </row>
    <row r="10064" spans="1:5" x14ac:dyDescent="0.25">
      <c r="A10064" s="189"/>
      <c r="B10064" s="189"/>
      <c r="C10064" s="189"/>
      <c r="D10064" s="189"/>
      <c r="E10064" s="189"/>
    </row>
    <row r="10065" spans="1:5" x14ac:dyDescent="0.25">
      <c r="A10065" s="189"/>
      <c r="B10065" s="189"/>
      <c r="C10065" s="189"/>
      <c r="D10065" s="189"/>
      <c r="E10065" s="189"/>
    </row>
    <row r="10066" spans="1:5" x14ac:dyDescent="0.25">
      <c r="A10066" s="189"/>
      <c r="B10066" s="189"/>
      <c r="C10066" s="189"/>
      <c r="D10066" s="189"/>
      <c r="E10066" s="189"/>
    </row>
    <row r="10067" spans="1:5" x14ac:dyDescent="0.25">
      <c r="A10067" s="189"/>
      <c r="B10067" s="189"/>
      <c r="C10067" s="189"/>
      <c r="D10067" s="189"/>
      <c r="E10067" s="189"/>
    </row>
    <row r="10068" spans="1:5" x14ac:dyDescent="0.25">
      <c r="A10068" s="189"/>
      <c r="B10068" s="189"/>
      <c r="C10068" s="189"/>
      <c r="D10068" s="189"/>
      <c r="E10068" s="189"/>
    </row>
    <row r="10069" spans="1:5" x14ac:dyDescent="0.25">
      <c r="A10069" s="189"/>
      <c r="B10069" s="189"/>
      <c r="C10069" s="189"/>
      <c r="D10069" s="189"/>
      <c r="E10069" s="189"/>
    </row>
    <row r="10070" spans="1:5" x14ac:dyDescent="0.25">
      <c r="A10070" s="189"/>
      <c r="B10070" s="189"/>
      <c r="C10070" s="189"/>
      <c r="D10070" s="189"/>
      <c r="E10070" s="189"/>
    </row>
    <row r="10071" spans="1:5" x14ac:dyDescent="0.25">
      <c r="A10071" s="189"/>
      <c r="B10071" s="189"/>
      <c r="C10071" s="189"/>
      <c r="D10071" s="189"/>
      <c r="E10071" s="189"/>
    </row>
    <row r="10072" spans="1:5" x14ac:dyDescent="0.25">
      <c r="A10072" s="189"/>
      <c r="B10072" s="189"/>
      <c r="C10072" s="189"/>
      <c r="D10072" s="189"/>
      <c r="E10072" s="189"/>
    </row>
    <row r="10073" spans="1:5" x14ac:dyDescent="0.25">
      <c r="A10073" s="189"/>
      <c r="B10073" s="189"/>
      <c r="C10073" s="189"/>
      <c r="D10073" s="189"/>
      <c r="E10073" s="189"/>
    </row>
    <row r="10074" spans="1:5" x14ac:dyDescent="0.25">
      <c r="A10074" s="189"/>
      <c r="B10074" s="189"/>
      <c r="C10074" s="189"/>
      <c r="D10074" s="189"/>
      <c r="E10074" s="189"/>
    </row>
    <row r="10075" spans="1:5" x14ac:dyDescent="0.25">
      <c r="A10075" s="189"/>
      <c r="B10075" s="189"/>
      <c r="C10075" s="189"/>
      <c r="D10075" s="189"/>
      <c r="E10075" s="189"/>
    </row>
    <row r="10076" spans="1:5" x14ac:dyDescent="0.25">
      <c r="A10076" s="189"/>
      <c r="B10076" s="189"/>
      <c r="C10076" s="189"/>
      <c r="D10076" s="189"/>
      <c r="E10076" s="189"/>
    </row>
    <row r="10077" spans="1:5" x14ac:dyDescent="0.25">
      <c r="A10077" s="189"/>
      <c r="B10077" s="189"/>
      <c r="C10077" s="189"/>
      <c r="D10077" s="189"/>
      <c r="E10077" s="189"/>
    </row>
    <row r="10078" spans="1:5" x14ac:dyDescent="0.25">
      <c r="A10078" s="189"/>
      <c r="B10078" s="189"/>
      <c r="C10078" s="189"/>
      <c r="D10078" s="189"/>
      <c r="E10078" s="189"/>
    </row>
    <row r="10079" spans="1:5" x14ac:dyDescent="0.25">
      <c r="A10079" s="189"/>
      <c r="B10079" s="189"/>
      <c r="C10079" s="189"/>
      <c r="D10079" s="189"/>
      <c r="E10079" s="189"/>
    </row>
    <row r="10080" spans="1:5" x14ac:dyDescent="0.25">
      <c r="A10080" s="189"/>
      <c r="B10080" s="189"/>
      <c r="C10080" s="189"/>
      <c r="D10080" s="189"/>
      <c r="E10080" s="189"/>
    </row>
    <row r="10081" spans="1:5" x14ac:dyDescent="0.25">
      <c r="A10081" s="189"/>
      <c r="B10081" s="189"/>
      <c r="C10081" s="189"/>
      <c r="D10081" s="189"/>
      <c r="E10081" s="189"/>
    </row>
    <row r="10082" spans="1:5" x14ac:dyDescent="0.25">
      <c r="A10082" s="189"/>
      <c r="B10082" s="189"/>
      <c r="C10082" s="189"/>
      <c r="D10082" s="189"/>
      <c r="E10082" s="189"/>
    </row>
    <row r="10083" spans="1:5" x14ac:dyDescent="0.25">
      <c r="A10083" s="189"/>
      <c r="B10083" s="189"/>
      <c r="C10083" s="189"/>
      <c r="D10083" s="189"/>
      <c r="E10083" s="189"/>
    </row>
    <row r="10084" spans="1:5" x14ac:dyDescent="0.25">
      <c r="A10084" s="189"/>
      <c r="B10084" s="189"/>
      <c r="C10084" s="189"/>
      <c r="D10084" s="189"/>
      <c r="E10084" s="189"/>
    </row>
    <row r="10085" spans="1:5" x14ac:dyDescent="0.25">
      <c r="A10085" s="189"/>
      <c r="B10085" s="189"/>
      <c r="C10085" s="189"/>
      <c r="D10085" s="189"/>
      <c r="E10085" s="189"/>
    </row>
    <row r="10086" spans="1:5" x14ac:dyDescent="0.25">
      <c r="A10086" s="189"/>
      <c r="B10086" s="189"/>
      <c r="C10086" s="189"/>
      <c r="D10086" s="189"/>
      <c r="E10086" s="189"/>
    </row>
    <row r="10087" spans="1:5" x14ac:dyDescent="0.25">
      <c r="A10087" s="189"/>
      <c r="B10087" s="189"/>
      <c r="C10087" s="189"/>
      <c r="D10087" s="189"/>
      <c r="E10087" s="189"/>
    </row>
    <row r="10088" spans="1:5" x14ac:dyDescent="0.25">
      <c r="A10088" s="189"/>
      <c r="B10088" s="189"/>
      <c r="C10088" s="189"/>
      <c r="D10088" s="189"/>
      <c r="E10088" s="189"/>
    </row>
    <row r="10089" spans="1:5" x14ac:dyDescent="0.25">
      <c r="A10089" s="189"/>
      <c r="B10089" s="189"/>
      <c r="C10089" s="189"/>
      <c r="D10089" s="189"/>
      <c r="E10089" s="189"/>
    </row>
    <row r="10090" spans="1:5" x14ac:dyDescent="0.25">
      <c r="A10090" s="189"/>
      <c r="B10090" s="189"/>
      <c r="C10090" s="189"/>
      <c r="D10090" s="189"/>
      <c r="E10090" s="189"/>
    </row>
    <row r="10091" spans="1:5" x14ac:dyDescent="0.25">
      <c r="A10091" s="189"/>
      <c r="B10091" s="189"/>
      <c r="C10091" s="189"/>
      <c r="D10091" s="189"/>
      <c r="E10091" s="189"/>
    </row>
    <row r="10092" spans="1:5" x14ac:dyDescent="0.25">
      <c r="A10092" s="189"/>
      <c r="B10092" s="189"/>
      <c r="C10092" s="189"/>
      <c r="D10092" s="189"/>
      <c r="E10092" s="189"/>
    </row>
    <row r="10093" spans="1:5" x14ac:dyDescent="0.25">
      <c r="A10093" s="189"/>
      <c r="B10093" s="189"/>
      <c r="C10093" s="189"/>
      <c r="D10093" s="189"/>
      <c r="E10093" s="189"/>
    </row>
    <row r="10094" spans="1:5" x14ac:dyDescent="0.25">
      <c r="A10094" s="189"/>
      <c r="B10094" s="189"/>
      <c r="C10094" s="189"/>
      <c r="D10094" s="189"/>
      <c r="E10094" s="189"/>
    </row>
    <row r="10095" spans="1:5" x14ac:dyDescent="0.25">
      <c r="A10095" s="189"/>
      <c r="B10095" s="189"/>
      <c r="C10095" s="189"/>
      <c r="D10095" s="189"/>
      <c r="E10095" s="189"/>
    </row>
    <row r="10096" spans="1:5" x14ac:dyDescent="0.25">
      <c r="A10096" s="189"/>
      <c r="B10096" s="189"/>
      <c r="C10096" s="189"/>
      <c r="D10096" s="189"/>
      <c r="E10096" s="189"/>
    </row>
    <row r="10097" spans="1:5" x14ac:dyDescent="0.25">
      <c r="A10097" s="189"/>
      <c r="B10097" s="189"/>
      <c r="C10097" s="189"/>
      <c r="D10097" s="189"/>
      <c r="E10097" s="189"/>
    </row>
    <row r="10098" spans="1:5" x14ac:dyDescent="0.25">
      <c r="A10098" s="189"/>
      <c r="B10098" s="189"/>
      <c r="C10098" s="189"/>
      <c r="D10098" s="189"/>
      <c r="E10098" s="189"/>
    </row>
    <row r="10099" spans="1:5" x14ac:dyDescent="0.25">
      <c r="A10099" s="189"/>
      <c r="B10099" s="189"/>
      <c r="C10099" s="189"/>
      <c r="D10099" s="189"/>
      <c r="E10099" s="189"/>
    </row>
    <row r="10100" spans="1:5" x14ac:dyDescent="0.25">
      <c r="A10100" s="189"/>
      <c r="B10100" s="189"/>
      <c r="C10100" s="189"/>
      <c r="D10100" s="189"/>
      <c r="E10100" s="189"/>
    </row>
    <row r="10101" spans="1:5" x14ac:dyDescent="0.25">
      <c r="A10101" s="189"/>
      <c r="B10101" s="189"/>
      <c r="C10101" s="189"/>
      <c r="D10101" s="189"/>
      <c r="E10101" s="189"/>
    </row>
    <row r="10102" spans="1:5" x14ac:dyDescent="0.25">
      <c r="A10102" s="189"/>
      <c r="B10102" s="189"/>
      <c r="C10102" s="189"/>
      <c r="D10102" s="189"/>
      <c r="E10102" s="189"/>
    </row>
    <row r="10103" spans="1:5" x14ac:dyDescent="0.25">
      <c r="A10103" s="189"/>
      <c r="B10103" s="189"/>
      <c r="C10103" s="189"/>
      <c r="D10103" s="189"/>
      <c r="E10103" s="189"/>
    </row>
    <row r="10104" spans="1:5" x14ac:dyDescent="0.25">
      <c r="A10104" s="189"/>
      <c r="B10104" s="189"/>
      <c r="C10104" s="189"/>
      <c r="D10104" s="189"/>
      <c r="E10104" s="189"/>
    </row>
    <row r="10105" spans="1:5" x14ac:dyDescent="0.25">
      <c r="A10105" s="189"/>
      <c r="B10105" s="189"/>
      <c r="C10105" s="189"/>
      <c r="D10105" s="189"/>
      <c r="E10105" s="189"/>
    </row>
    <row r="10106" spans="1:5" x14ac:dyDescent="0.25">
      <c r="A10106" s="189"/>
      <c r="B10106" s="189"/>
      <c r="C10106" s="189"/>
      <c r="D10106" s="189"/>
      <c r="E10106" s="189"/>
    </row>
    <row r="10107" spans="1:5" x14ac:dyDescent="0.25">
      <c r="A10107" s="189"/>
      <c r="B10107" s="189"/>
      <c r="C10107" s="189"/>
      <c r="D10107" s="189"/>
      <c r="E10107" s="189"/>
    </row>
    <row r="10108" spans="1:5" x14ac:dyDescent="0.25">
      <c r="A10108" s="189"/>
      <c r="B10108" s="189"/>
      <c r="C10108" s="189"/>
      <c r="D10108" s="189"/>
      <c r="E10108" s="189"/>
    </row>
    <row r="10109" spans="1:5" x14ac:dyDescent="0.25">
      <c r="A10109" s="189"/>
      <c r="B10109" s="189"/>
      <c r="C10109" s="189"/>
      <c r="D10109" s="189"/>
      <c r="E10109" s="189"/>
    </row>
    <row r="10110" spans="1:5" x14ac:dyDescent="0.25">
      <c r="A10110" s="189"/>
      <c r="B10110" s="189"/>
      <c r="C10110" s="189"/>
      <c r="D10110" s="189"/>
      <c r="E10110" s="189"/>
    </row>
    <row r="10111" spans="1:5" x14ac:dyDescent="0.25">
      <c r="A10111" s="189"/>
      <c r="B10111" s="189"/>
      <c r="C10111" s="189"/>
      <c r="D10111" s="189"/>
      <c r="E10111" s="189"/>
    </row>
    <row r="10112" spans="1:5" x14ac:dyDescent="0.25">
      <c r="A10112" s="189"/>
      <c r="B10112" s="189"/>
      <c r="C10112" s="189"/>
      <c r="D10112" s="189"/>
      <c r="E10112" s="189"/>
    </row>
    <row r="10113" spans="1:5" x14ac:dyDescent="0.25">
      <c r="A10113" s="189"/>
      <c r="B10113" s="189"/>
      <c r="C10113" s="189"/>
      <c r="D10113" s="189"/>
      <c r="E10113" s="189"/>
    </row>
    <row r="10114" spans="1:5" x14ac:dyDescent="0.25">
      <c r="A10114" s="189"/>
      <c r="B10114" s="189"/>
      <c r="C10114" s="189"/>
      <c r="D10114" s="189"/>
      <c r="E10114" s="189"/>
    </row>
    <row r="10115" spans="1:5" x14ac:dyDescent="0.25">
      <c r="A10115" s="189"/>
      <c r="B10115" s="189"/>
      <c r="C10115" s="189"/>
      <c r="D10115" s="189"/>
      <c r="E10115" s="189"/>
    </row>
    <row r="10116" spans="1:5" x14ac:dyDescent="0.25">
      <c r="A10116" s="189"/>
      <c r="B10116" s="189"/>
      <c r="C10116" s="189"/>
      <c r="D10116" s="189"/>
      <c r="E10116" s="189"/>
    </row>
    <row r="10117" spans="1:5" x14ac:dyDescent="0.25">
      <c r="A10117" s="189"/>
      <c r="B10117" s="189"/>
      <c r="C10117" s="189"/>
      <c r="D10117" s="189"/>
      <c r="E10117" s="189"/>
    </row>
    <row r="10118" spans="1:5" x14ac:dyDescent="0.25">
      <c r="A10118" s="189"/>
      <c r="B10118" s="189"/>
      <c r="C10118" s="189"/>
      <c r="D10118" s="189"/>
      <c r="E10118" s="189"/>
    </row>
    <row r="10119" spans="1:5" x14ac:dyDescent="0.25">
      <c r="A10119" s="189"/>
      <c r="B10119" s="189"/>
      <c r="C10119" s="189"/>
      <c r="D10119" s="189"/>
      <c r="E10119" s="189"/>
    </row>
    <row r="10120" spans="1:5" x14ac:dyDescent="0.25">
      <c r="A10120" s="189"/>
      <c r="B10120" s="189"/>
      <c r="C10120" s="189"/>
      <c r="D10120" s="189"/>
      <c r="E10120" s="189"/>
    </row>
    <row r="10121" spans="1:5" x14ac:dyDescent="0.25">
      <c r="A10121" s="189"/>
      <c r="B10121" s="189"/>
      <c r="C10121" s="189"/>
      <c r="D10121" s="189"/>
      <c r="E10121" s="189"/>
    </row>
    <row r="10122" spans="1:5" x14ac:dyDescent="0.25">
      <c r="A10122" s="189"/>
      <c r="B10122" s="189"/>
      <c r="C10122" s="189"/>
      <c r="D10122" s="189"/>
      <c r="E10122" s="189"/>
    </row>
    <row r="10123" spans="1:5" x14ac:dyDescent="0.25">
      <c r="A10123" s="189"/>
      <c r="B10123" s="189"/>
      <c r="C10123" s="189"/>
      <c r="D10123" s="189"/>
      <c r="E10123" s="189"/>
    </row>
    <row r="10124" spans="1:5" x14ac:dyDescent="0.25">
      <c r="A10124" s="189"/>
      <c r="B10124" s="189"/>
      <c r="C10124" s="189"/>
      <c r="D10124" s="189"/>
      <c r="E10124" s="189"/>
    </row>
    <row r="10125" spans="1:5" x14ac:dyDescent="0.25">
      <c r="A10125" s="189"/>
      <c r="B10125" s="189"/>
      <c r="C10125" s="189"/>
      <c r="D10125" s="189"/>
      <c r="E10125" s="189"/>
    </row>
    <row r="10126" spans="1:5" x14ac:dyDescent="0.25">
      <c r="A10126" s="189"/>
      <c r="B10126" s="189"/>
      <c r="C10126" s="189"/>
      <c r="D10126" s="189"/>
      <c r="E10126" s="189"/>
    </row>
    <row r="10127" spans="1:5" x14ac:dyDescent="0.25">
      <c r="A10127" s="189"/>
      <c r="B10127" s="189"/>
      <c r="C10127" s="189"/>
      <c r="D10127" s="189"/>
      <c r="E10127" s="189"/>
    </row>
    <row r="10128" spans="1:5" x14ac:dyDescent="0.25">
      <c r="A10128" s="189"/>
      <c r="B10128" s="189"/>
      <c r="C10128" s="189"/>
      <c r="D10128" s="189"/>
      <c r="E10128" s="189"/>
    </row>
    <row r="10129" spans="1:5" x14ac:dyDescent="0.25">
      <c r="A10129" s="189"/>
      <c r="B10129" s="189"/>
      <c r="C10129" s="189"/>
      <c r="D10129" s="189"/>
      <c r="E10129" s="189"/>
    </row>
    <row r="10130" spans="1:5" x14ac:dyDescent="0.25">
      <c r="A10130" s="189"/>
      <c r="B10130" s="189"/>
      <c r="C10130" s="189"/>
      <c r="D10130" s="189"/>
      <c r="E10130" s="189"/>
    </row>
    <row r="10131" spans="1:5" x14ac:dyDescent="0.25">
      <c r="A10131" s="189"/>
      <c r="B10131" s="189"/>
      <c r="C10131" s="189"/>
      <c r="D10131" s="189"/>
      <c r="E10131" s="189"/>
    </row>
    <row r="10132" spans="1:5" x14ac:dyDescent="0.25">
      <c r="A10132" s="189"/>
      <c r="B10132" s="189"/>
      <c r="C10132" s="189"/>
      <c r="D10132" s="189"/>
      <c r="E10132" s="189"/>
    </row>
    <row r="10133" spans="1:5" x14ac:dyDescent="0.25">
      <c r="A10133" s="189"/>
      <c r="B10133" s="189"/>
      <c r="C10133" s="189"/>
      <c r="D10133" s="189"/>
      <c r="E10133" s="189"/>
    </row>
    <row r="10134" spans="1:5" x14ac:dyDescent="0.25">
      <c r="A10134" s="189"/>
      <c r="B10134" s="189"/>
      <c r="C10134" s="189"/>
      <c r="D10134" s="189"/>
      <c r="E10134" s="189"/>
    </row>
    <row r="10135" spans="1:5" x14ac:dyDescent="0.25">
      <c r="A10135" s="189"/>
      <c r="B10135" s="189"/>
      <c r="C10135" s="189"/>
      <c r="D10135" s="189"/>
      <c r="E10135" s="189"/>
    </row>
    <row r="10136" spans="1:5" x14ac:dyDescent="0.25">
      <c r="A10136" s="189"/>
      <c r="B10136" s="189"/>
      <c r="C10136" s="189"/>
      <c r="D10136" s="189"/>
      <c r="E10136" s="189"/>
    </row>
    <row r="10137" spans="1:5" x14ac:dyDescent="0.25">
      <c r="A10137" s="189"/>
      <c r="B10137" s="189"/>
      <c r="C10137" s="189"/>
      <c r="D10137" s="189"/>
      <c r="E10137" s="189"/>
    </row>
    <row r="10138" spans="1:5" x14ac:dyDescent="0.25">
      <c r="A10138" s="189"/>
      <c r="B10138" s="189"/>
      <c r="C10138" s="189"/>
      <c r="D10138" s="189"/>
      <c r="E10138" s="189"/>
    </row>
    <row r="10139" spans="1:5" x14ac:dyDescent="0.25">
      <c r="A10139" s="189"/>
      <c r="B10139" s="189"/>
      <c r="C10139" s="189"/>
      <c r="D10139" s="189"/>
      <c r="E10139" s="189"/>
    </row>
    <row r="10140" spans="1:5" x14ac:dyDescent="0.25">
      <c r="A10140" s="189"/>
      <c r="B10140" s="189"/>
      <c r="C10140" s="189"/>
      <c r="D10140" s="189"/>
      <c r="E10140" s="189"/>
    </row>
    <row r="10141" spans="1:5" x14ac:dyDescent="0.25">
      <c r="A10141" s="189"/>
      <c r="B10141" s="189"/>
      <c r="C10141" s="189"/>
      <c r="D10141" s="189"/>
      <c r="E10141" s="189"/>
    </row>
    <row r="10142" spans="1:5" x14ac:dyDescent="0.25">
      <c r="A10142" s="189"/>
      <c r="B10142" s="189"/>
      <c r="C10142" s="189"/>
      <c r="D10142" s="189"/>
      <c r="E10142" s="189"/>
    </row>
    <row r="10143" spans="1:5" x14ac:dyDescent="0.25">
      <c r="A10143" s="189"/>
      <c r="B10143" s="189"/>
      <c r="C10143" s="189"/>
      <c r="D10143" s="189"/>
      <c r="E10143" s="189"/>
    </row>
    <row r="10144" spans="1:5" x14ac:dyDescent="0.25">
      <c r="A10144" s="189"/>
      <c r="B10144" s="189"/>
      <c r="C10144" s="189"/>
      <c r="D10144" s="189"/>
      <c r="E10144" s="189"/>
    </row>
    <row r="10145" spans="1:5" x14ac:dyDescent="0.25">
      <c r="A10145" s="189"/>
      <c r="B10145" s="189"/>
      <c r="C10145" s="189"/>
      <c r="D10145" s="189"/>
      <c r="E10145" s="189"/>
    </row>
    <row r="10146" spans="1:5" x14ac:dyDescent="0.25">
      <c r="A10146" s="189"/>
      <c r="B10146" s="189"/>
      <c r="C10146" s="189"/>
      <c r="D10146" s="189"/>
      <c r="E10146" s="189"/>
    </row>
    <row r="10147" spans="1:5" x14ac:dyDescent="0.25">
      <c r="A10147" s="189"/>
      <c r="B10147" s="189"/>
      <c r="C10147" s="189"/>
      <c r="D10147" s="189"/>
      <c r="E10147" s="189"/>
    </row>
    <row r="10148" spans="1:5" x14ac:dyDescent="0.25">
      <c r="A10148" s="189"/>
      <c r="B10148" s="189"/>
      <c r="C10148" s="189"/>
      <c r="D10148" s="189"/>
      <c r="E10148" s="189"/>
    </row>
    <row r="10149" spans="1:5" x14ac:dyDescent="0.25">
      <c r="A10149" s="189"/>
      <c r="B10149" s="189"/>
      <c r="C10149" s="189"/>
      <c r="D10149" s="189"/>
      <c r="E10149" s="189"/>
    </row>
    <row r="10150" spans="1:5" x14ac:dyDescent="0.25">
      <c r="A10150" s="189"/>
      <c r="B10150" s="189"/>
      <c r="C10150" s="189"/>
      <c r="D10150" s="189"/>
      <c r="E10150" s="189"/>
    </row>
    <row r="10151" spans="1:5" x14ac:dyDescent="0.25">
      <c r="A10151" s="189"/>
      <c r="B10151" s="189"/>
      <c r="C10151" s="189"/>
      <c r="D10151" s="189"/>
      <c r="E10151" s="189"/>
    </row>
    <row r="10152" spans="1:5" x14ac:dyDescent="0.25">
      <c r="A10152" s="189"/>
      <c r="B10152" s="189"/>
      <c r="C10152" s="189"/>
      <c r="D10152" s="189"/>
      <c r="E10152" s="189"/>
    </row>
    <row r="10153" spans="1:5" x14ac:dyDescent="0.25">
      <c r="A10153" s="189"/>
      <c r="B10153" s="189"/>
      <c r="C10153" s="189"/>
      <c r="D10153" s="189"/>
      <c r="E10153" s="189"/>
    </row>
    <row r="10154" spans="1:5" x14ac:dyDescent="0.25">
      <c r="A10154" s="189"/>
      <c r="B10154" s="189"/>
      <c r="C10154" s="189"/>
      <c r="D10154" s="189"/>
      <c r="E10154" s="189"/>
    </row>
    <row r="10155" spans="1:5" x14ac:dyDescent="0.25">
      <c r="A10155" s="189"/>
      <c r="B10155" s="189"/>
      <c r="C10155" s="189"/>
      <c r="D10155" s="189"/>
      <c r="E10155" s="189"/>
    </row>
    <row r="10156" spans="1:5" x14ac:dyDescent="0.25">
      <c r="A10156" s="189"/>
      <c r="B10156" s="189"/>
      <c r="C10156" s="189"/>
      <c r="D10156" s="189"/>
      <c r="E10156" s="189"/>
    </row>
    <row r="10157" spans="1:5" x14ac:dyDescent="0.25">
      <c r="A10157" s="189"/>
      <c r="B10157" s="189"/>
      <c r="C10157" s="189"/>
      <c r="D10157" s="189"/>
      <c r="E10157" s="189"/>
    </row>
    <row r="10158" spans="1:5" x14ac:dyDescent="0.25">
      <c r="A10158" s="189"/>
      <c r="B10158" s="189"/>
      <c r="C10158" s="189"/>
      <c r="D10158" s="189"/>
      <c r="E10158" s="189"/>
    </row>
    <row r="10159" spans="1:5" x14ac:dyDescent="0.25">
      <c r="A10159" s="189"/>
      <c r="B10159" s="189"/>
      <c r="C10159" s="189"/>
      <c r="D10159" s="189"/>
      <c r="E10159" s="189"/>
    </row>
    <row r="10160" spans="1:5" x14ac:dyDescent="0.25">
      <c r="A10160" s="189"/>
      <c r="B10160" s="189"/>
      <c r="C10160" s="189"/>
      <c r="D10160" s="189"/>
      <c r="E10160" s="189"/>
    </row>
    <row r="10161" spans="1:5" x14ac:dyDescent="0.25">
      <c r="A10161" s="189"/>
      <c r="B10161" s="189"/>
      <c r="C10161" s="189"/>
      <c r="D10161" s="189"/>
      <c r="E10161" s="189"/>
    </row>
    <row r="10162" spans="1:5" x14ac:dyDescent="0.25">
      <c r="A10162" s="189"/>
      <c r="B10162" s="189"/>
      <c r="C10162" s="189"/>
      <c r="D10162" s="189"/>
      <c r="E10162" s="189"/>
    </row>
    <row r="10163" spans="1:5" x14ac:dyDescent="0.25">
      <c r="A10163" s="189"/>
      <c r="B10163" s="189"/>
      <c r="C10163" s="189"/>
      <c r="D10163" s="189"/>
      <c r="E10163" s="189"/>
    </row>
    <row r="10164" spans="1:5" x14ac:dyDescent="0.25">
      <c r="A10164" s="189"/>
      <c r="B10164" s="189"/>
      <c r="C10164" s="189"/>
      <c r="D10164" s="189"/>
      <c r="E10164" s="189"/>
    </row>
    <row r="10165" spans="1:5" x14ac:dyDescent="0.25">
      <c r="A10165" s="189"/>
      <c r="B10165" s="189"/>
      <c r="C10165" s="189"/>
      <c r="D10165" s="189"/>
      <c r="E10165" s="189"/>
    </row>
    <row r="10166" spans="1:5" x14ac:dyDescent="0.25">
      <c r="A10166" s="189"/>
      <c r="B10166" s="189"/>
      <c r="C10166" s="189"/>
      <c r="D10166" s="189"/>
      <c r="E10166" s="189"/>
    </row>
    <row r="10167" spans="1:5" x14ac:dyDescent="0.25">
      <c r="A10167" s="189"/>
      <c r="B10167" s="189"/>
      <c r="C10167" s="189"/>
      <c r="D10167" s="189"/>
      <c r="E10167" s="189"/>
    </row>
    <row r="10168" spans="1:5" x14ac:dyDescent="0.25">
      <c r="A10168" s="189"/>
      <c r="B10168" s="189"/>
      <c r="C10168" s="189"/>
      <c r="D10168" s="189"/>
      <c r="E10168" s="189"/>
    </row>
    <row r="10169" spans="1:5" x14ac:dyDescent="0.25">
      <c r="A10169" s="189"/>
      <c r="B10169" s="189"/>
      <c r="C10169" s="189"/>
      <c r="D10169" s="189"/>
      <c r="E10169" s="189"/>
    </row>
    <row r="10170" spans="1:5" x14ac:dyDescent="0.25">
      <c r="A10170" s="189"/>
      <c r="B10170" s="189"/>
      <c r="C10170" s="189"/>
      <c r="D10170" s="189"/>
      <c r="E10170" s="189"/>
    </row>
    <row r="10171" spans="1:5" x14ac:dyDescent="0.25">
      <c r="A10171" s="189"/>
      <c r="B10171" s="189"/>
      <c r="C10171" s="189"/>
      <c r="D10171" s="189"/>
      <c r="E10171" s="189"/>
    </row>
    <row r="10172" spans="1:5" x14ac:dyDescent="0.25">
      <c r="A10172" s="189"/>
      <c r="B10172" s="189"/>
      <c r="C10172" s="189"/>
      <c r="D10172" s="189"/>
      <c r="E10172" s="189"/>
    </row>
    <row r="10173" spans="1:5" x14ac:dyDescent="0.25">
      <c r="A10173" s="189"/>
      <c r="B10173" s="189"/>
      <c r="C10173" s="189"/>
      <c r="D10173" s="189"/>
      <c r="E10173" s="189"/>
    </row>
    <row r="10174" spans="1:5" x14ac:dyDescent="0.25">
      <c r="A10174" s="189"/>
      <c r="B10174" s="189"/>
      <c r="C10174" s="189"/>
      <c r="D10174" s="189"/>
      <c r="E10174" s="189"/>
    </row>
    <row r="10175" spans="1:5" x14ac:dyDescent="0.25">
      <c r="A10175" s="189"/>
      <c r="B10175" s="189"/>
      <c r="C10175" s="189"/>
      <c r="D10175" s="189"/>
      <c r="E10175" s="189"/>
    </row>
    <row r="10176" spans="1:5" x14ac:dyDescent="0.25">
      <c r="A10176" s="189"/>
      <c r="B10176" s="189"/>
      <c r="C10176" s="189"/>
      <c r="D10176" s="189"/>
      <c r="E10176" s="189"/>
    </row>
    <row r="10177" spans="1:5" x14ac:dyDescent="0.25">
      <c r="A10177" s="189"/>
      <c r="B10177" s="189"/>
      <c r="C10177" s="189"/>
      <c r="D10177" s="189"/>
      <c r="E10177" s="189"/>
    </row>
    <row r="10178" spans="1:5" x14ac:dyDescent="0.25">
      <c r="A10178" s="189"/>
      <c r="B10178" s="189"/>
      <c r="C10178" s="189"/>
      <c r="D10178" s="189"/>
      <c r="E10178" s="189"/>
    </row>
    <row r="10179" spans="1:5" x14ac:dyDescent="0.25">
      <c r="A10179" s="189"/>
      <c r="B10179" s="189"/>
      <c r="C10179" s="189"/>
      <c r="D10179" s="189"/>
      <c r="E10179" s="189"/>
    </row>
    <row r="10180" spans="1:5" x14ac:dyDescent="0.25">
      <c r="A10180" s="189"/>
      <c r="B10180" s="189"/>
      <c r="C10180" s="189"/>
      <c r="D10180" s="189"/>
      <c r="E10180" s="189"/>
    </row>
    <row r="10181" spans="1:5" x14ac:dyDescent="0.25">
      <c r="A10181" s="189"/>
      <c r="B10181" s="189"/>
      <c r="C10181" s="189"/>
      <c r="D10181" s="189"/>
      <c r="E10181" s="189"/>
    </row>
    <row r="10182" spans="1:5" x14ac:dyDescent="0.25">
      <c r="A10182" s="189"/>
      <c r="B10182" s="189"/>
      <c r="C10182" s="189"/>
      <c r="D10182" s="189"/>
      <c r="E10182" s="189"/>
    </row>
    <row r="10183" spans="1:5" x14ac:dyDescent="0.25">
      <c r="A10183" s="189"/>
      <c r="B10183" s="189"/>
      <c r="C10183" s="189"/>
      <c r="D10183" s="189"/>
      <c r="E10183" s="189"/>
    </row>
    <row r="10184" spans="1:5" x14ac:dyDescent="0.25">
      <c r="A10184" s="189"/>
      <c r="B10184" s="189"/>
      <c r="C10184" s="189"/>
      <c r="D10184" s="189"/>
      <c r="E10184" s="189"/>
    </row>
    <row r="10185" spans="1:5" x14ac:dyDescent="0.25">
      <c r="A10185" s="189"/>
      <c r="B10185" s="189"/>
      <c r="C10185" s="189"/>
      <c r="D10185" s="189"/>
      <c r="E10185" s="189"/>
    </row>
    <row r="10186" spans="1:5" x14ac:dyDescent="0.25">
      <c r="A10186" s="189"/>
      <c r="B10186" s="189"/>
      <c r="C10186" s="189"/>
      <c r="D10186" s="189"/>
      <c r="E10186" s="189"/>
    </row>
    <row r="10187" spans="1:5" x14ac:dyDescent="0.25">
      <c r="A10187" s="189"/>
      <c r="B10187" s="189"/>
      <c r="C10187" s="189"/>
      <c r="D10187" s="189"/>
      <c r="E10187" s="189"/>
    </row>
    <row r="10188" spans="1:5" x14ac:dyDescent="0.25">
      <c r="A10188" s="189"/>
      <c r="B10188" s="189"/>
      <c r="C10188" s="189"/>
      <c r="D10188" s="189"/>
      <c r="E10188" s="189"/>
    </row>
    <row r="10189" spans="1:5" x14ac:dyDescent="0.25">
      <c r="A10189" s="189"/>
      <c r="B10189" s="189"/>
      <c r="C10189" s="189"/>
      <c r="D10189" s="189"/>
      <c r="E10189" s="189"/>
    </row>
    <row r="10190" spans="1:5" x14ac:dyDescent="0.25">
      <c r="A10190" s="189"/>
      <c r="B10190" s="189"/>
      <c r="C10190" s="189"/>
      <c r="D10190" s="189"/>
      <c r="E10190" s="189"/>
    </row>
    <row r="10191" spans="1:5" x14ac:dyDescent="0.25">
      <c r="A10191" s="189"/>
      <c r="B10191" s="189"/>
      <c r="C10191" s="189"/>
      <c r="D10191" s="189"/>
      <c r="E10191" s="189"/>
    </row>
    <row r="10192" spans="1:5" x14ac:dyDescent="0.25">
      <c r="A10192" s="189"/>
      <c r="B10192" s="189"/>
      <c r="C10192" s="189"/>
      <c r="D10192" s="189"/>
      <c r="E10192" s="189"/>
    </row>
    <row r="10193" spans="1:5" x14ac:dyDescent="0.25">
      <c r="A10193" s="189"/>
      <c r="B10193" s="189"/>
      <c r="C10193" s="189"/>
      <c r="D10193" s="189"/>
      <c r="E10193" s="189"/>
    </row>
    <row r="10194" spans="1:5" x14ac:dyDescent="0.25">
      <c r="A10194" s="189"/>
      <c r="B10194" s="189"/>
      <c r="C10194" s="189"/>
      <c r="D10194" s="189"/>
      <c r="E10194" s="189"/>
    </row>
    <row r="10195" spans="1:5" x14ac:dyDescent="0.25">
      <c r="A10195" s="189"/>
      <c r="B10195" s="189"/>
      <c r="C10195" s="189"/>
      <c r="D10195" s="189"/>
      <c r="E10195" s="189"/>
    </row>
    <row r="10196" spans="1:5" x14ac:dyDescent="0.25">
      <c r="A10196" s="189"/>
      <c r="B10196" s="189"/>
      <c r="C10196" s="189"/>
      <c r="D10196" s="189"/>
      <c r="E10196" s="189"/>
    </row>
    <row r="10197" spans="1:5" x14ac:dyDescent="0.25">
      <c r="A10197" s="189"/>
      <c r="B10197" s="189"/>
      <c r="C10197" s="189"/>
      <c r="D10197" s="189"/>
      <c r="E10197" s="189"/>
    </row>
    <row r="10198" spans="1:5" x14ac:dyDescent="0.25">
      <c r="A10198" s="189"/>
      <c r="B10198" s="189"/>
      <c r="C10198" s="189"/>
      <c r="D10198" s="189"/>
      <c r="E10198" s="189"/>
    </row>
    <row r="10199" spans="1:5" x14ac:dyDescent="0.25">
      <c r="A10199" s="189"/>
      <c r="B10199" s="189"/>
      <c r="C10199" s="189"/>
      <c r="D10199" s="189"/>
      <c r="E10199" s="189"/>
    </row>
    <row r="10200" spans="1:5" x14ac:dyDescent="0.25">
      <c r="A10200" s="189"/>
      <c r="B10200" s="189"/>
      <c r="C10200" s="189"/>
      <c r="D10200" s="189"/>
      <c r="E10200" s="189"/>
    </row>
    <row r="10201" spans="1:5" x14ac:dyDescent="0.25">
      <c r="A10201" s="189"/>
      <c r="B10201" s="189"/>
      <c r="C10201" s="189"/>
      <c r="D10201" s="189"/>
      <c r="E10201" s="189"/>
    </row>
    <row r="10202" spans="1:5" x14ac:dyDescent="0.25">
      <c r="A10202" s="189"/>
      <c r="B10202" s="189"/>
      <c r="C10202" s="189"/>
      <c r="D10202" s="189"/>
      <c r="E10202" s="189"/>
    </row>
    <row r="10203" spans="1:5" x14ac:dyDescent="0.25">
      <c r="A10203" s="189"/>
      <c r="B10203" s="189"/>
      <c r="C10203" s="189"/>
      <c r="D10203" s="189"/>
      <c r="E10203" s="189"/>
    </row>
    <row r="10204" spans="1:5" x14ac:dyDescent="0.25">
      <c r="A10204" s="189"/>
      <c r="B10204" s="189"/>
      <c r="C10204" s="189"/>
      <c r="D10204" s="189"/>
      <c r="E10204" s="189"/>
    </row>
    <row r="10205" spans="1:5" x14ac:dyDescent="0.25">
      <c r="A10205" s="189"/>
      <c r="B10205" s="189"/>
      <c r="C10205" s="189"/>
      <c r="D10205" s="189"/>
      <c r="E10205" s="189"/>
    </row>
    <row r="10206" spans="1:5" x14ac:dyDescent="0.25">
      <c r="A10206" s="189"/>
      <c r="B10206" s="189"/>
      <c r="C10206" s="189"/>
      <c r="D10206" s="189"/>
      <c r="E10206" s="189"/>
    </row>
    <row r="10207" spans="1:5" x14ac:dyDescent="0.25">
      <c r="A10207" s="189"/>
      <c r="B10207" s="189"/>
      <c r="C10207" s="189"/>
      <c r="D10207" s="189"/>
      <c r="E10207" s="189"/>
    </row>
    <row r="10208" spans="1:5" x14ac:dyDescent="0.25">
      <c r="A10208" s="189"/>
      <c r="B10208" s="189"/>
      <c r="C10208" s="189"/>
      <c r="D10208" s="189"/>
      <c r="E10208" s="189"/>
    </row>
    <row r="10209" spans="1:5" x14ac:dyDescent="0.25">
      <c r="A10209" s="189"/>
      <c r="B10209" s="189"/>
      <c r="C10209" s="189"/>
      <c r="D10209" s="189"/>
      <c r="E10209" s="189"/>
    </row>
    <row r="10210" spans="1:5" x14ac:dyDescent="0.25">
      <c r="A10210" s="189"/>
      <c r="B10210" s="189"/>
      <c r="C10210" s="189"/>
      <c r="D10210" s="189"/>
      <c r="E10210" s="189"/>
    </row>
    <row r="10211" spans="1:5" x14ac:dyDescent="0.25">
      <c r="A10211" s="189"/>
      <c r="B10211" s="189"/>
      <c r="C10211" s="189"/>
      <c r="D10211" s="189"/>
      <c r="E10211" s="189"/>
    </row>
    <row r="10212" spans="1:5" x14ac:dyDescent="0.25">
      <c r="A10212" s="189"/>
      <c r="B10212" s="189"/>
      <c r="C10212" s="189"/>
      <c r="D10212" s="189"/>
      <c r="E10212" s="189"/>
    </row>
    <row r="10213" spans="1:5" x14ac:dyDescent="0.25">
      <c r="A10213" s="189"/>
      <c r="B10213" s="189"/>
      <c r="C10213" s="189"/>
      <c r="D10213" s="189"/>
      <c r="E10213" s="189"/>
    </row>
    <row r="10214" spans="1:5" x14ac:dyDescent="0.25">
      <c r="A10214" s="189"/>
      <c r="B10214" s="189"/>
      <c r="C10214" s="189"/>
      <c r="D10214" s="189"/>
      <c r="E10214" s="189"/>
    </row>
    <row r="10215" spans="1:5" x14ac:dyDescent="0.25">
      <c r="A10215" s="189"/>
      <c r="B10215" s="189"/>
      <c r="C10215" s="189"/>
      <c r="D10215" s="189"/>
      <c r="E10215" s="189"/>
    </row>
    <row r="10216" spans="1:5" x14ac:dyDescent="0.25">
      <c r="A10216" s="189"/>
      <c r="B10216" s="189"/>
      <c r="C10216" s="189"/>
      <c r="D10216" s="189"/>
      <c r="E10216" s="189"/>
    </row>
    <row r="10217" spans="1:5" x14ac:dyDescent="0.25">
      <c r="A10217" s="189"/>
      <c r="B10217" s="189"/>
      <c r="C10217" s="189"/>
      <c r="D10217" s="189"/>
      <c r="E10217" s="189"/>
    </row>
    <row r="10218" spans="1:5" x14ac:dyDescent="0.25">
      <c r="A10218" s="189"/>
      <c r="B10218" s="189"/>
      <c r="C10218" s="189"/>
      <c r="D10218" s="189"/>
      <c r="E10218" s="189"/>
    </row>
    <row r="10219" spans="1:5" x14ac:dyDescent="0.25">
      <c r="A10219" s="189"/>
      <c r="B10219" s="189"/>
      <c r="C10219" s="189"/>
      <c r="D10219" s="189"/>
      <c r="E10219" s="189"/>
    </row>
    <row r="10220" spans="1:5" x14ac:dyDescent="0.25">
      <c r="A10220" s="189"/>
      <c r="B10220" s="189"/>
      <c r="C10220" s="189"/>
      <c r="D10220" s="189"/>
      <c r="E10220" s="189"/>
    </row>
    <row r="10221" spans="1:5" x14ac:dyDescent="0.25">
      <c r="A10221" s="189"/>
      <c r="B10221" s="189"/>
      <c r="C10221" s="189"/>
      <c r="D10221" s="189"/>
      <c r="E10221" s="189"/>
    </row>
    <row r="10222" spans="1:5" x14ac:dyDescent="0.25">
      <c r="A10222" s="189"/>
      <c r="B10222" s="189"/>
      <c r="C10222" s="189"/>
      <c r="D10222" s="189"/>
      <c r="E10222" s="189"/>
    </row>
    <row r="10223" spans="1:5" x14ac:dyDescent="0.25">
      <c r="A10223" s="189"/>
      <c r="B10223" s="189"/>
      <c r="C10223" s="189"/>
      <c r="D10223" s="189"/>
      <c r="E10223" s="189"/>
    </row>
    <row r="10224" spans="1:5" x14ac:dyDescent="0.25">
      <c r="A10224" s="189"/>
      <c r="B10224" s="189"/>
      <c r="C10224" s="189"/>
      <c r="D10224" s="189"/>
      <c r="E10224" s="189"/>
    </row>
    <row r="10225" spans="1:5" x14ac:dyDescent="0.25">
      <c r="A10225" s="189"/>
      <c r="B10225" s="189"/>
      <c r="C10225" s="189"/>
      <c r="D10225" s="189"/>
      <c r="E10225" s="189"/>
    </row>
    <row r="10226" spans="1:5" x14ac:dyDescent="0.25">
      <c r="A10226" s="189"/>
      <c r="B10226" s="189"/>
      <c r="C10226" s="189"/>
      <c r="D10226" s="189"/>
      <c r="E10226" s="189"/>
    </row>
    <row r="10227" spans="1:5" x14ac:dyDescent="0.25">
      <c r="A10227" s="189"/>
      <c r="B10227" s="189"/>
      <c r="C10227" s="189"/>
      <c r="D10227" s="189"/>
      <c r="E10227" s="189"/>
    </row>
    <row r="10228" spans="1:5" x14ac:dyDescent="0.25">
      <c r="A10228" s="189"/>
      <c r="B10228" s="189"/>
      <c r="C10228" s="189"/>
      <c r="D10228" s="189"/>
      <c r="E10228" s="189"/>
    </row>
    <row r="10229" spans="1:5" x14ac:dyDescent="0.25">
      <c r="A10229" s="189"/>
      <c r="B10229" s="189"/>
      <c r="C10229" s="189"/>
      <c r="D10229" s="189"/>
      <c r="E10229" s="189"/>
    </row>
    <row r="10230" spans="1:5" x14ac:dyDescent="0.25">
      <c r="A10230" s="189"/>
      <c r="B10230" s="189"/>
      <c r="C10230" s="189"/>
      <c r="D10230" s="189"/>
      <c r="E10230" s="189"/>
    </row>
    <row r="10231" spans="1:5" x14ac:dyDescent="0.25">
      <c r="A10231" s="189"/>
      <c r="B10231" s="189"/>
      <c r="C10231" s="189"/>
      <c r="D10231" s="189"/>
      <c r="E10231" s="189"/>
    </row>
    <row r="10232" spans="1:5" x14ac:dyDescent="0.25">
      <c r="A10232" s="189"/>
      <c r="B10232" s="189"/>
      <c r="C10232" s="189"/>
      <c r="D10232" s="189"/>
      <c r="E10232" s="189"/>
    </row>
    <row r="10233" spans="1:5" x14ac:dyDescent="0.25">
      <c r="A10233" s="189"/>
      <c r="B10233" s="189"/>
      <c r="C10233" s="189"/>
      <c r="D10233" s="189"/>
      <c r="E10233" s="189"/>
    </row>
    <row r="10234" spans="1:5" x14ac:dyDescent="0.25">
      <c r="A10234" s="189"/>
      <c r="B10234" s="189"/>
      <c r="C10234" s="189"/>
      <c r="D10234" s="189"/>
      <c r="E10234" s="189"/>
    </row>
    <row r="10235" spans="1:5" x14ac:dyDescent="0.25">
      <c r="A10235" s="189"/>
      <c r="B10235" s="189"/>
      <c r="C10235" s="189"/>
      <c r="D10235" s="189"/>
      <c r="E10235" s="189"/>
    </row>
    <row r="10236" spans="1:5" x14ac:dyDescent="0.25">
      <c r="A10236" s="189"/>
      <c r="B10236" s="189"/>
      <c r="C10236" s="189"/>
      <c r="D10236" s="189"/>
      <c r="E10236" s="189"/>
    </row>
    <row r="10237" spans="1:5" x14ac:dyDescent="0.25">
      <c r="A10237" s="189"/>
      <c r="B10237" s="189"/>
      <c r="C10237" s="189"/>
      <c r="D10237" s="189"/>
      <c r="E10237" s="189"/>
    </row>
    <row r="10238" spans="1:5" x14ac:dyDescent="0.25">
      <c r="A10238" s="189"/>
      <c r="B10238" s="189"/>
      <c r="C10238" s="189"/>
      <c r="D10238" s="189"/>
      <c r="E10238" s="189"/>
    </row>
    <row r="10239" spans="1:5" x14ac:dyDescent="0.25">
      <c r="A10239" s="189"/>
      <c r="B10239" s="189"/>
      <c r="C10239" s="189"/>
      <c r="D10239" s="189"/>
      <c r="E10239" s="189"/>
    </row>
    <row r="10240" spans="1:5" x14ac:dyDescent="0.25">
      <c r="A10240" s="189"/>
      <c r="B10240" s="189"/>
      <c r="C10240" s="189"/>
      <c r="D10240" s="189"/>
      <c r="E10240" s="189"/>
    </row>
    <row r="10241" spans="1:5" x14ac:dyDescent="0.25">
      <c r="A10241" s="189"/>
      <c r="B10241" s="189"/>
      <c r="C10241" s="189"/>
      <c r="D10241" s="189"/>
      <c r="E10241" s="189"/>
    </row>
    <row r="10242" spans="1:5" x14ac:dyDescent="0.25">
      <c r="A10242" s="189"/>
      <c r="B10242" s="189"/>
      <c r="C10242" s="189"/>
      <c r="D10242" s="189"/>
      <c r="E10242" s="189"/>
    </row>
    <row r="10243" spans="1:5" x14ac:dyDescent="0.25">
      <c r="A10243" s="189"/>
      <c r="B10243" s="189"/>
      <c r="C10243" s="189"/>
      <c r="D10243" s="189"/>
      <c r="E10243" s="189"/>
    </row>
    <row r="10244" spans="1:5" x14ac:dyDescent="0.25">
      <c r="A10244" s="189"/>
      <c r="B10244" s="189"/>
      <c r="C10244" s="189"/>
      <c r="D10244" s="189"/>
      <c r="E10244" s="189"/>
    </row>
    <row r="10245" spans="1:5" x14ac:dyDescent="0.25">
      <c r="A10245" s="189"/>
      <c r="B10245" s="189"/>
      <c r="C10245" s="189"/>
      <c r="D10245" s="189"/>
      <c r="E10245" s="189"/>
    </row>
    <row r="10246" spans="1:5" x14ac:dyDescent="0.25">
      <c r="A10246" s="189"/>
      <c r="B10246" s="189"/>
      <c r="C10246" s="189"/>
      <c r="D10246" s="189"/>
      <c r="E10246" s="189"/>
    </row>
    <row r="10247" spans="1:5" x14ac:dyDescent="0.25">
      <c r="A10247" s="189"/>
      <c r="B10247" s="189"/>
      <c r="C10247" s="189"/>
      <c r="D10247" s="189"/>
      <c r="E10247" s="189"/>
    </row>
    <row r="10248" spans="1:5" x14ac:dyDescent="0.25">
      <c r="A10248" s="189"/>
      <c r="B10248" s="189"/>
      <c r="C10248" s="189"/>
      <c r="D10248" s="189"/>
      <c r="E10248" s="189"/>
    </row>
    <row r="10249" spans="1:5" x14ac:dyDescent="0.25">
      <c r="A10249" s="189"/>
      <c r="B10249" s="189"/>
      <c r="C10249" s="189"/>
      <c r="D10249" s="189"/>
      <c r="E10249" s="189"/>
    </row>
    <row r="10250" spans="1:5" x14ac:dyDescent="0.25">
      <c r="A10250" s="189"/>
      <c r="B10250" s="189"/>
      <c r="C10250" s="189"/>
      <c r="D10250" s="189"/>
      <c r="E10250" s="189"/>
    </row>
    <row r="10251" spans="1:5" x14ac:dyDescent="0.25">
      <c r="A10251" s="189"/>
      <c r="B10251" s="189"/>
      <c r="C10251" s="189"/>
      <c r="D10251" s="189"/>
      <c r="E10251" s="189"/>
    </row>
    <row r="10252" spans="1:5" x14ac:dyDescent="0.25">
      <c r="A10252" s="189"/>
      <c r="B10252" s="189"/>
      <c r="C10252" s="189"/>
      <c r="D10252" s="189"/>
      <c r="E10252" s="189"/>
    </row>
    <row r="10253" spans="1:5" x14ac:dyDescent="0.25">
      <c r="A10253" s="189"/>
      <c r="B10253" s="189"/>
      <c r="C10253" s="189"/>
      <c r="D10253" s="189"/>
      <c r="E10253" s="189"/>
    </row>
    <row r="10254" spans="1:5" x14ac:dyDescent="0.25">
      <c r="A10254" s="189"/>
      <c r="B10254" s="189"/>
      <c r="C10254" s="189"/>
      <c r="D10254" s="189"/>
      <c r="E10254" s="189"/>
    </row>
    <row r="10255" spans="1:5" x14ac:dyDescent="0.25">
      <c r="A10255" s="189"/>
      <c r="B10255" s="189"/>
      <c r="C10255" s="189"/>
      <c r="D10255" s="189"/>
      <c r="E10255" s="189"/>
    </row>
    <row r="10256" spans="1:5" x14ac:dyDescent="0.25">
      <c r="A10256" s="189"/>
      <c r="B10256" s="189"/>
      <c r="C10256" s="189"/>
      <c r="D10256" s="189"/>
      <c r="E10256" s="189"/>
    </row>
    <row r="10257" spans="1:5" x14ac:dyDescent="0.25">
      <c r="A10257" s="189"/>
      <c r="B10257" s="189"/>
      <c r="C10257" s="189"/>
      <c r="D10257" s="189"/>
      <c r="E10257" s="189"/>
    </row>
    <row r="10258" spans="1:5" x14ac:dyDescent="0.25">
      <c r="A10258" s="189"/>
      <c r="B10258" s="189"/>
      <c r="C10258" s="189"/>
      <c r="D10258" s="189"/>
      <c r="E10258" s="189"/>
    </row>
    <row r="10259" spans="1:5" x14ac:dyDescent="0.25">
      <c r="A10259" s="189"/>
      <c r="B10259" s="189"/>
      <c r="C10259" s="189"/>
      <c r="D10259" s="189"/>
      <c r="E10259" s="189"/>
    </row>
    <row r="10260" spans="1:5" x14ac:dyDescent="0.25">
      <c r="A10260" s="189"/>
      <c r="B10260" s="189"/>
      <c r="C10260" s="189"/>
      <c r="D10260" s="189"/>
      <c r="E10260" s="189"/>
    </row>
    <row r="10261" spans="1:5" x14ac:dyDescent="0.25">
      <c r="A10261" s="189"/>
      <c r="B10261" s="189"/>
      <c r="C10261" s="189"/>
      <c r="D10261" s="189"/>
      <c r="E10261" s="189"/>
    </row>
    <row r="10262" spans="1:5" x14ac:dyDescent="0.25">
      <c r="A10262" s="189"/>
      <c r="B10262" s="189"/>
      <c r="C10262" s="189"/>
      <c r="D10262" s="189"/>
      <c r="E10262" s="189"/>
    </row>
    <row r="10263" spans="1:5" x14ac:dyDescent="0.25">
      <c r="A10263" s="189"/>
      <c r="B10263" s="189"/>
      <c r="C10263" s="189"/>
      <c r="D10263" s="189"/>
      <c r="E10263" s="189"/>
    </row>
    <row r="10264" spans="1:5" x14ac:dyDescent="0.25">
      <c r="A10264" s="189"/>
      <c r="B10264" s="189"/>
      <c r="C10264" s="189"/>
      <c r="D10264" s="189"/>
      <c r="E10264" s="189"/>
    </row>
    <row r="10265" spans="1:5" x14ac:dyDescent="0.25">
      <c r="A10265" s="189"/>
      <c r="B10265" s="189"/>
      <c r="C10265" s="189"/>
      <c r="D10265" s="189"/>
      <c r="E10265" s="189"/>
    </row>
    <row r="10266" spans="1:5" x14ac:dyDescent="0.25">
      <c r="A10266" s="189"/>
      <c r="B10266" s="189"/>
      <c r="C10266" s="189"/>
      <c r="D10266" s="189"/>
      <c r="E10266" s="189"/>
    </row>
    <row r="10267" spans="1:5" x14ac:dyDescent="0.25">
      <c r="A10267" s="189"/>
      <c r="B10267" s="189"/>
      <c r="C10267" s="189"/>
      <c r="D10267" s="189"/>
      <c r="E10267" s="189"/>
    </row>
    <row r="10268" spans="1:5" x14ac:dyDescent="0.25">
      <c r="A10268" s="189"/>
      <c r="B10268" s="189"/>
      <c r="C10268" s="189"/>
      <c r="D10268" s="189"/>
      <c r="E10268" s="189"/>
    </row>
    <row r="10269" spans="1:5" x14ac:dyDescent="0.25">
      <c r="A10269" s="189"/>
      <c r="B10269" s="189"/>
      <c r="C10269" s="189"/>
      <c r="D10269" s="189"/>
      <c r="E10269" s="189"/>
    </row>
    <row r="10270" spans="1:5" x14ac:dyDescent="0.25">
      <c r="A10270" s="189"/>
      <c r="B10270" s="189"/>
      <c r="C10270" s="189"/>
      <c r="D10270" s="189"/>
      <c r="E10270" s="189"/>
    </row>
    <row r="10271" spans="1:5" x14ac:dyDescent="0.25">
      <c r="A10271" s="189"/>
      <c r="B10271" s="189"/>
      <c r="C10271" s="189"/>
      <c r="D10271" s="189"/>
      <c r="E10271" s="189"/>
    </row>
    <row r="10272" spans="1:5" x14ac:dyDescent="0.25">
      <c r="A10272" s="189"/>
      <c r="B10272" s="189"/>
      <c r="C10272" s="189"/>
      <c r="D10272" s="189"/>
      <c r="E10272" s="189"/>
    </row>
    <row r="10273" spans="1:5" x14ac:dyDescent="0.25">
      <c r="A10273" s="189"/>
      <c r="B10273" s="189"/>
      <c r="C10273" s="189"/>
      <c r="D10273" s="189"/>
      <c r="E10273" s="189"/>
    </row>
    <row r="10274" spans="1:5" x14ac:dyDescent="0.25">
      <c r="A10274" s="189"/>
      <c r="B10274" s="189"/>
      <c r="C10274" s="189"/>
      <c r="D10274" s="189"/>
      <c r="E10274" s="189"/>
    </row>
    <row r="10275" spans="1:5" x14ac:dyDescent="0.25">
      <c r="A10275" s="189"/>
      <c r="B10275" s="189"/>
      <c r="C10275" s="189"/>
      <c r="D10275" s="189"/>
      <c r="E10275" s="189"/>
    </row>
    <row r="10276" spans="1:5" x14ac:dyDescent="0.25">
      <c r="A10276" s="189"/>
      <c r="B10276" s="189"/>
      <c r="C10276" s="189"/>
      <c r="D10276" s="189"/>
      <c r="E10276" s="189"/>
    </row>
    <row r="10277" spans="1:5" x14ac:dyDescent="0.25">
      <c r="A10277" s="189"/>
      <c r="B10277" s="189"/>
      <c r="C10277" s="189"/>
      <c r="D10277" s="189"/>
      <c r="E10277" s="189"/>
    </row>
    <row r="10278" spans="1:5" x14ac:dyDescent="0.25">
      <c r="A10278" s="189"/>
      <c r="B10278" s="189"/>
      <c r="C10278" s="189"/>
      <c r="D10278" s="189"/>
      <c r="E10278" s="189"/>
    </row>
    <row r="10279" spans="1:5" x14ac:dyDescent="0.25">
      <c r="A10279" s="189"/>
      <c r="B10279" s="189"/>
      <c r="C10279" s="189"/>
      <c r="D10279" s="189"/>
      <c r="E10279" s="189"/>
    </row>
    <row r="10280" spans="1:5" x14ac:dyDescent="0.25">
      <c r="A10280" s="189"/>
      <c r="B10280" s="189"/>
      <c r="C10280" s="189"/>
      <c r="D10280" s="189"/>
      <c r="E10280" s="189"/>
    </row>
    <row r="10281" spans="1:5" x14ac:dyDescent="0.25">
      <c r="A10281" s="189"/>
      <c r="B10281" s="189"/>
      <c r="C10281" s="189"/>
      <c r="D10281" s="189"/>
      <c r="E10281" s="189"/>
    </row>
    <row r="10282" spans="1:5" x14ac:dyDescent="0.25">
      <c r="A10282" s="189"/>
      <c r="B10282" s="189"/>
      <c r="C10282" s="189"/>
      <c r="D10282" s="189"/>
      <c r="E10282" s="189"/>
    </row>
    <row r="10283" spans="1:5" x14ac:dyDescent="0.25">
      <c r="A10283" s="189"/>
      <c r="B10283" s="189"/>
      <c r="C10283" s="189"/>
      <c r="D10283" s="189"/>
      <c r="E10283" s="189"/>
    </row>
    <row r="10284" spans="1:5" x14ac:dyDescent="0.25">
      <c r="A10284" s="189"/>
      <c r="B10284" s="189"/>
      <c r="C10284" s="189"/>
      <c r="D10284" s="189"/>
      <c r="E10284" s="189"/>
    </row>
    <row r="10285" spans="1:5" x14ac:dyDescent="0.25">
      <c r="A10285" s="189"/>
      <c r="B10285" s="189"/>
      <c r="C10285" s="189"/>
      <c r="D10285" s="189"/>
      <c r="E10285" s="189"/>
    </row>
    <row r="10286" spans="1:5" x14ac:dyDescent="0.25">
      <c r="A10286" s="189"/>
      <c r="B10286" s="189"/>
      <c r="C10286" s="189"/>
      <c r="D10286" s="189"/>
      <c r="E10286" s="189"/>
    </row>
    <row r="10287" spans="1:5" x14ac:dyDescent="0.25">
      <c r="A10287" s="189"/>
      <c r="B10287" s="189"/>
      <c r="C10287" s="189"/>
      <c r="D10287" s="189"/>
      <c r="E10287" s="189"/>
    </row>
    <row r="10288" spans="1:5" x14ac:dyDescent="0.25">
      <c r="A10288" s="189"/>
      <c r="B10288" s="189"/>
      <c r="C10288" s="189"/>
      <c r="D10288" s="189"/>
      <c r="E10288" s="189"/>
    </row>
    <row r="10289" spans="1:5" x14ac:dyDescent="0.25">
      <c r="A10289" s="189"/>
      <c r="B10289" s="189"/>
      <c r="C10289" s="189"/>
      <c r="D10289" s="189"/>
      <c r="E10289" s="189"/>
    </row>
    <row r="10290" spans="1:5" x14ac:dyDescent="0.25">
      <c r="A10290" s="189"/>
      <c r="B10290" s="189"/>
      <c r="C10290" s="189"/>
      <c r="D10290" s="189"/>
      <c r="E10290" s="189"/>
    </row>
    <row r="10291" spans="1:5" x14ac:dyDescent="0.25">
      <c r="A10291" s="189"/>
      <c r="B10291" s="189"/>
      <c r="C10291" s="189"/>
      <c r="D10291" s="189"/>
      <c r="E10291" s="189"/>
    </row>
    <row r="10292" spans="1:5" x14ac:dyDescent="0.25">
      <c r="A10292" s="189"/>
      <c r="B10292" s="189"/>
      <c r="C10292" s="189"/>
      <c r="D10292" s="189"/>
      <c r="E10292" s="189"/>
    </row>
    <row r="10293" spans="1:5" x14ac:dyDescent="0.25">
      <c r="A10293" s="189"/>
      <c r="B10293" s="189"/>
      <c r="C10293" s="189"/>
      <c r="D10293" s="189"/>
      <c r="E10293" s="189"/>
    </row>
    <row r="10294" spans="1:5" x14ac:dyDescent="0.25">
      <c r="A10294" s="189"/>
      <c r="B10294" s="189"/>
      <c r="C10294" s="189"/>
      <c r="D10294" s="189"/>
      <c r="E10294" s="189"/>
    </row>
    <row r="10295" spans="1:5" x14ac:dyDescent="0.25">
      <c r="A10295" s="189"/>
      <c r="B10295" s="189"/>
      <c r="C10295" s="189"/>
      <c r="D10295" s="189"/>
      <c r="E10295" s="189"/>
    </row>
    <row r="10296" spans="1:5" x14ac:dyDescent="0.25">
      <c r="A10296" s="189"/>
      <c r="B10296" s="189"/>
      <c r="C10296" s="189"/>
      <c r="D10296" s="189"/>
      <c r="E10296" s="189"/>
    </row>
    <row r="10297" spans="1:5" x14ac:dyDescent="0.25">
      <c r="A10297" s="189"/>
      <c r="B10297" s="189"/>
      <c r="C10297" s="189"/>
      <c r="D10297" s="189"/>
      <c r="E10297" s="189"/>
    </row>
    <row r="10298" spans="1:5" x14ac:dyDescent="0.25">
      <c r="A10298" s="189"/>
      <c r="B10298" s="189"/>
      <c r="C10298" s="189"/>
      <c r="D10298" s="189"/>
      <c r="E10298" s="189"/>
    </row>
    <row r="10299" spans="1:5" x14ac:dyDescent="0.25">
      <c r="A10299" s="189"/>
      <c r="B10299" s="189"/>
      <c r="C10299" s="189"/>
      <c r="D10299" s="189"/>
      <c r="E10299" s="189"/>
    </row>
    <row r="10300" spans="1:5" x14ac:dyDescent="0.25">
      <c r="A10300" s="189"/>
      <c r="B10300" s="189"/>
      <c r="C10300" s="189"/>
      <c r="D10300" s="189"/>
      <c r="E10300" s="189"/>
    </row>
    <row r="10301" spans="1:5" x14ac:dyDescent="0.25">
      <c r="A10301" s="189"/>
      <c r="B10301" s="189"/>
      <c r="C10301" s="189"/>
      <c r="D10301" s="189"/>
      <c r="E10301" s="189"/>
    </row>
    <row r="10302" spans="1:5" x14ac:dyDescent="0.25">
      <c r="A10302" s="189"/>
      <c r="B10302" s="189"/>
      <c r="C10302" s="189"/>
      <c r="D10302" s="189"/>
      <c r="E10302" s="189"/>
    </row>
    <row r="10303" spans="1:5" x14ac:dyDescent="0.25">
      <c r="A10303" s="189"/>
      <c r="B10303" s="189"/>
      <c r="C10303" s="189"/>
      <c r="D10303" s="189"/>
      <c r="E10303" s="189"/>
    </row>
    <row r="10304" spans="1:5" x14ac:dyDescent="0.25">
      <c r="A10304" s="189"/>
      <c r="B10304" s="189"/>
      <c r="C10304" s="189"/>
      <c r="D10304" s="189"/>
      <c r="E10304" s="189"/>
    </row>
    <row r="10305" spans="1:5" x14ac:dyDescent="0.25">
      <c r="A10305" s="189"/>
      <c r="B10305" s="189"/>
      <c r="C10305" s="189"/>
      <c r="D10305" s="189"/>
      <c r="E10305" s="189"/>
    </row>
    <row r="10306" spans="1:5" x14ac:dyDescent="0.25">
      <c r="A10306" s="189"/>
      <c r="B10306" s="189"/>
      <c r="C10306" s="189"/>
      <c r="D10306" s="189"/>
      <c r="E10306" s="189"/>
    </row>
    <row r="10307" spans="1:5" x14ac:dyDescent="0.25">
      <c r="A10307" s="189"/>
      <c r="B10307" s="189"/>
      <c r="C10307" s="189"/>
      <c r="D10307" s="189"/>
      <c r="E10307" s="189"/>
    </row>
    <row r="10308" spans="1:5" x14ac:dyDescent="0.25">
      <c r="A10308" s="189"/>
      <c r="B10308" s="189"/>
      <c r="C10308" s="189"/>
      <c r="D10308" s="189"/>
      <c r="E10308" s="189"/>
    </row>
    <row r="10309" spans="1:5" x14ac:dyDescent="0.25">
      <c r="A10309" s="189"/>
      <c r="B10309" s="189"/>
      <c r="C10309" s="189"/>
      <c r="D10309" s="189"/>
      <c r="E10309" s="189"/>
    </row>
    <row r="10310" spans="1:5" x14ac:dyDescent="0.25">
      <c r="A10310" s="189"/>
      <c r="B10310" s="189"/>
      <c r="C10310" s="189"/>
      <c r="D10310" s="189"/>
      <c r="E10310" s="189"/>
    </row>
    <row r="10311" spans="1:5" x14ac:dyDescent="0.25">
      <c r="A10311" s="189"/>
      <c r="B10311" s="189"/>
      <c r="C10311" s="189"/>
      <c r="D10311" s="189"/>
      <c r="E10311" s="189"/>
    </row>
    <row r="10312" spans="1:5" x14ac:dyDescent="0.25">
      <c r="A10312" s="189"/>
      <c r="B10312" s="189"/>
      <c r="C10312" s="189"/>
      <c r="D10312" s="189"/>
      <c r="E10312" s="189"/>
    </row>
    <row r="10313" spans="1:5" x14ac:dyDescent="0.25">
      <c r="A10313" s="189"/>
      <c r="B10313" s="189"/>
      <c r="C10313" s="189"/>
      <c r="D10313" s="189"/>
      <c r="E10313" s="189"/>
    </row>
    <row r="10314" spans="1:5" x14ac:dyDescent="0.25">
      <c r="A10314" s="189"/>
      <c r="B10314" s="189"/>
      <c r="C10314" s="189"/>
      <c r="D10314" s="189"/>
      <c r="E10314" s="189"/>
    </row>
    <row r="10315" spans="1:5" x14ac:dyDescent="0.25">
      <c r="A10315" s="189"/>
      <c r="B10315" s="189"/>
      <c r="C10315" s="189"/>
      <c r="D10315" s="189"/>
      <c r="E10315" s="189"/>
    </row>
    <row r="10316" spans="1:5" x14ac:dyDescent="0.25">
      <c r="A10316" s="189"/>
      <c r="B10316" s="189"/>
      <c r="C10316" s="189"/>
      <c r="D10316" s="189"/>
      <c r="E10316" s="189"/>
    </row>
    <row r="10317" spans="1:5" x14ac:dyDescent="0.25">
      <c r="A10317" s="189"/>
      <c r="B10317" s="189"/>
      <c r="C10317" s="189"/>
      <c r="D10317" s="189"/>
      <c r="E10317" s="189"/>
    </row>
    <row r="10318" spans="1:5" x14ac:dyDescent="0.25">
      <c r="A10318" s="189"/>
      <c r="B10318" s="189"/>
      <c r="C10318" s="189"/>
      <c r="D10318" s="189"/>
      <c r="E10318" s="189"/>
    </row>
    <row r="10319" spans="1:5" x14ac:dyDescent="0.25">
      <c r="A10319" s="189"/>
      <c r="B10319" s="189"/>
      <c r="C10319" s="189"/>
      <c r="D10319" s="189"/>
      <c r="E10319" s="189"/>
    </row>
    <row r="10320" spans="1:5" x14ac:dyDescent="0.25">
      <c r="A10320" s="189"/>
      <c r="B10320" s="189"/>
      <c r="C10320" s="189"/>
      <c r="D10320" s="189"/>
      <c r="E10320" s="189"/>
    </row>
    <row r="10321" spans="1:5" x14ac:dyDescent="0.25">
      <c r="A10321" s="189"/>
      <c r="B10321" s="189"/>
      <c r="C10321" s="189"/>
      <c r="D10321" s="189"/>
      <c r="E10321" s="189"/>
    </row>
    <row r="10322" spans="1:5" x14ac:dyDescent="0.25">
      <c r="A10322" s="189"/>
      <c r="B10322" s="189"/>
      <c r="C10322" s="189"/>
      <c r="D10322" s="189"/>
      <c r="E10322" s="189"/>
    </row>
    <row r="10323" spans="1:5" x14ac:dyDescent="0.25">
      <c r="A10323" s="189"/>
      <c r="B10323" s="189"/>
      <c r="C10323" s="189"/>
      <c r="D10323" s="189"/>
      <c r="E10323" s="189"/>
    </row>
    <row r="10324" spans="1:5" x14ac:dyDescent="0.25">
      <c r="A10324" s="189"/>
      <c r="B10324" s="189"/>
      <c r="C10324" s="189"/>
      <c r="D10324" s="189"/>
      <c r="E10324" s="189"/>
    </row>
    <row r="10325" spans="1:5" x14ac:dyDescent="0.25">
      <c r="A10325" s="189"/>
      <c r="B10325" s="189"/>
      <c r="C10325" s="189"/>
      <c r="D10325" s="189"/>
      <c r="E10325" s="189"/>
    </row>
    <row r="10326" spans="1:5" x14ac:dyDescent="0.25">
      <c r="A10326" s="189"/>
      <c r="B10326" s="189"/>
      <c r="C10326" s="189"/>
      <c r="D10326" s="189"/>
      <c r="E10326" s="189"/>
    </row>
    <row r="10327" spans="1:5" x14ac:dyDescent="0.25">
      <c r="A10327" s="189"/>
      <c r="B10327" s="189"/>
      <c r="C10327" s="189"/>
      <c r="D10327" s="189"/>
      <c r="E10327" s="189"/>
    </row>
    <row r="10328" spans="1:5" x14ac:dyDescent="0.25">
      <c r="A10328" s="189"/>
      <c r="B10328" s="189"/>
      <c r="C10328" s="189"/>
      <c r="D10328" s="189"/>
      <c r="E10328" s="189"/>
    </row>
    <row r="10329" spans="1:5" x14ac:dyDescent="0.25">
      <c r="A10329" s="189"/>
      <c r="B10329" s="189"/>
      <c r="C10329" s="189"/>
      <c r="D10329" s="189"/>
      <c r="E10329" s="189"/>
    </row>
    <row r="10330" spans="1:5" x14ac:dyDescent="0.25">
      <c r="A10330" s="189"/>
      <c r="B10330" s="189"/>
      <c r="C10330" s="189"/>
      <c r="D10330" s="189"/>
      <c r="E10330" s="189"/>
    </row>
    <row r="10331" spans="1:5" x14ac:dyDescent="0.25">
      <c r="A10331" s="189"/>
      <c r="B10331" s="189"/>
      <c r="C10331" s="189"/>
      <c r="D10331" s="189"/>
      <c r="E10331" s="189"/>
    </row>
    <row r="10332" spans="1:5" x14ac:dyDescent="0.25">
      <c r="A10332" s="189"/>
      <c r="B10332" s="189"/>
      <c r="C10332" s="189"/>
      <c r="D10332" s="189"/>
      <c r="E10332" s="189"/>
    </row>
    <row r="10333" spans="1:5" x14ac:dyDescent="0.25">
      <c r="A10333" s="189"/>
      <c r="B10333" s="189"/>
      <c r="C10333" s="189"/>
      <c r="D10333" s="189"/>
      <c r="E10333" s="189"/>
    </row>
    <row r="10334" spans="1:5" x14ac:dyDescent="0.25">
      <c r="A10334" s="189"/>
      <c r="B10334" s="189"/>
      <c r="C10334" s="189"/>
      <c r="D10334" s="189"/>
      <c r="E10334" s="189"/>
    </row>
    <row r="10335" spans="1:5" x14ac:dyDescent="0.25">
      <c r="A10335" s="189"/>
      <c r="B10335" s="189"/>
      <c r="C10335" s="189"/>
      <c r="D10335" s="189"/>
      <c r="E10335" s="189"/>
    </row>
    <row r="10336" spans="1:5" x14ac:dyDescent="0.25">
      <c r="A10336" s="189"/>
      <c r="B10336" s="189"/>
      <c r="C10336" s="189"/>
      <c r="D10336" s="189"/>
      <c r="E10336" s="189"/>
    </row>
    <row r="10337" spans="1:5" x14ac:dyDescent="0.25">
      <c r="A10337" s="189"/>
      <c r="B10337" s="189"/>
      <c r="C10337" s="189"/>
      <c r="D10337" s="189"/>
      <c r="E10337" s="189"/>
    </row>
    <row r="10338" spans="1:5" x14ac:dyDescent="0.25">
      <c r="A10338" s="189"/>
      <c r="B10338" s="189"/>
      <c r="C10338" s="189"/>
      <c r="D10338" s="189"/>
      <c r="E10338" s="189"/>
    </row>
    <row r="10339" spans="1:5" x14ac:dyDescent="0.25">
      <c r="A10339" s="189"/>
      <c r="B10339" s="189"/>
      <c r="C10339" s="189"/>
      <c r="D10339" s="189"/>
      <c r="E10339" s="189"/>
    </row>
    <row r="10340" spans="1:5" x14ac:dyDescent="0.25">
      <c r="A10340" s="189"/>
      <c r="B10340" s="189"/>
      <c r="C10340" s="189"/>
      <c r="D10340" s="189"/>
      <c r="E10340" s="189"/>
    </row>
    <row r="10341" spans="1:5" x14ac:dyDescent="0.25">
      <c r="A10341" s="189"/>
      <c r="B10341" s="189"/>
      <c r="C10341" s="189"/>
      <c r="D10341" s="189"/>
      <c r="E10341" s="189"/>
    </row>
    <row r="10342" spans="1:5" x14ac:dyDescent="0.25">
      <c r="A10342" s="189"/>
      <c r="B10342" s="189"/>
      <c r="C10342" s="189"/>
      <c r="D10342" s="189"/>
      <c r="E10342" s="189"/>
    </row>
    <row r="10343" spans="1:5" x14ac:dyDescent="0.25">
      <c r="A10343" s="189"/>
      <c r="B10343" s="189"/>
      <c r="C10343" s="189"/>
      <c r="D10343" s="189"/>
      <c r="E10343" s="189"/>
    </row>
    <row r="10344" spans="1:5" x14ac:dyDescent="0.25">
      <c r="A10344" s="189"/>
      <c r="B10344" s="189"/>
      <c r="C10344" s="189"/>
      <c r="D10344" s="189"/>
      <c r="E10344" s="189"/>
    </row>
    <row r="10345" spans="1:5" x14ac:dyDescent="0.25">
      <c r="A10345" s="189"/>
      <c r="B10345" s="189"/>
      <c r="C10345" s="189"/>
      <c r="D10345" s="189"/>
      <c r="E10345" s="189"/>
    </row>
    <row r="10346" spans="1:5" x14ac:dyDescent="0.25">
      <c r="A10346" s="189"/>
      <c r="B10346" s="189"/>
      <c r="C10346" s="189"/>
      <c r="D10346" s="189"/>
      <c r="E10346" s="189"/>
    </row>
    <row r="10347" spans="1:5" x14ac:dyDescent="0.25">
      <c r="A10347" s="189"/>
      <c r="B10347" s="189"/>
      <c r="C10347" s="189"/>
      <c r="D10347" s="189"/>
      <c r="E10347" s="189"/>
    </row>
    <row r="10348" spans="1:5" x14ac:dyDescent="0.25">
      <c r="A10348" s="189"/>
      <c r="B10348" s="189"/>
      <c r="C10348" s="189"/>
      <c r="D10348" s="189"/>
      <c r="E10348" s="189"/>
    </row>
    <row r="10349" spans="1:5" x14ac:dyDescent="0.25">
      <c r="A10349" s="189"/>
      <c r="B10349" s="189"/>
      <c r="C10349" s="189"/>
      <c r="D10349" s="189"/>
      <c r="E10349" s="189"/>
    </row>
    <row r="10350" spans="1:5" x14ac:dyDescent="0.25">
      <c r="A10350" s="189"/>
      <c r="B10350" s="189"/>
      <c r="C10350" s="189"/>
      <c r="D10350" s="189"/>
      <c r="E10350" s="189"/>
    </row>
    <row r="10351" spans="1:5" x14ac:dyDescent="0.25">
      <c r="A10351" s="189"/>
      <c r="B10351" s="189"/>
      <c r="C10351" s="189"/>
      <c r="D10351" s="189"/>
      <c r="E10351" s="189"/>
    </row>
    <row r="10352" spans="1:5" x14ac:dyDescent="0.25">
      <c r="A10352" s="189"/>
      <c r="B10352" s="189"/>
      <c r="C10352" s="189"/>
      <c r="D10352" s="189"/>
      <c r="E10352" s="189"/>
    </row>
    <row r="10353" spans="1:5" x14ac:dyDescent="0.25">
      <c r="A10353" s="189"/>
      <c r="B10353" s="189"/>
      <c r="C10353" s="189"/>
      <c r="D10353" s="189"/>
      <c r="E10353" s="189"/>
    </row>
    <row r="10354" spans="1:5" x14ac:dyDescent="0.25">
      <c r="A10354" s="189"/>
      <c r="B10354" s="189"/>
      <c r="C10354" s="189"/>
      <c r="D10354" s="189"/>
      <c r="E10354" s="189"/>
    </row>
    <row r="10355" spans="1:5" x14ac:dyDescent="0.25">
      <c r="A10355" s="189"/>
      <c r="B10355" s="189"/>
      <c r="C10355" s="189"/>
      <c r="D10355" s="189"/>
      <c r="E10355" s="189"/>
    </row>
    <row r="10356" spans="1:5" x14ac:dyDescent="0.25">
      <c r="A10356" s="189"/>
      <c r="B10356" s="189"/>
      <c r="C10356" s="189"/>
      <c r="D10356" s="189"/>
      <c r="E10356" s="189"/>
    </row>
    <row r="10357" spans="1:5" x14ac:dyDescent="0.25">
      <c r="A10357" s="189"/>
      <c r="B10357" s="189"/>
      <c r="C10357" s="189"/>
      <c r="D10357" s="189"/>
      <c r="E10357" s="189"/>
    </row>
    <row r="10358" spans="1:5" x14ac:dyDescent="0.25">
      <c r="A10358" s="189"/>
      <c r="B10358" s="189"/>
      <c r="C10358" s="189"/>
      <c r="D10358" s="189"/>
      <c r="E10358" s="189"/>
    </row>
    <row r="10359" spans="1:5" x14ac:dyDescent="0.25">
      <c r="A10359" s="189"/>
      <c r="B10359" s="189"/>
      <c r="C10359" s="189"/>
      <c r="D10359" s="189"/>
      <c r="E10359" s="189"/>
    </row>
    <row r="10360" spans="1:5" x14ac:dyDescent="0.25">
      <c r="A10360" s="189"/>
      <c r="B10360" s="189"/>
      <c r="C10360" s="189"/>
      <c r="D10360" s="189"/>
      <c r="E10360" s="189"/>
    </row>
    <row r="10361" spans="1:5" x14ac:dyDescent="0.25">
      <c r="A10361" s="189"/>
      <c r="B10361" s="189"/>
      <c r="C10361" s="189"/>
      <c r="D10361" s="189"/>
      <c r="E10361" s="189"/>
    </row>
    <row r="10362" spans="1:5" x14ac:dyDescent="0.25">
      <c r="A10362" s="189"/>
      <c r="B10362" s="189"/>
      <c r="C10362" s="189"/>
      <c r="D10362" s="189"/>
      <c r="E10362" s="189"/>
    </row>
    <row r="10363" spans="1:5" x14ac:dyDescent="0.25">
      <c r="A10363" s="189"/>
      <c r="B10363" s="189"/>
      <c r="C10363" s="189"/>
      <c r="D10363" s="189"/>
      <c r="E10363" s="189"/>
    </row>
    <row r="10364" spans="1:5" x14ac:dyDescent="0.25">
      <c r="A10364" s="189"/>
      <c r="B10364" s="189"/>
      <c r="C10364" s="189"/>
      <c r="D10364" s="189"/>
      <c r="E10364" s="189"/>
    </row>
    <row r="10365" spans="1:5" x14ac:dyDescent="0.25">
      <c r="A10365" s="189"/>
      <c r="B10365" s="189"/>
      <c r="C10365" s="189"/>
      <c r="D10365" s="189"/>
      <c r="E10365" s="189"/>
    </row>
    <row r="10366" spans="1:5" x14ac:dyDescent="0.25">
      <c r="A10366" s="189"/>
      <c r="B10366" s="189"/>
      <c r="C10366" s="189"/>
      <c r="D10366" s="189"/>
      <c r="E10366" s="189"/>
    </row>
    <row r="10367" spans="1:5" x14ac:dyDescent="0.25">
      <c r="A10367" s="189"/>
      <c r="B10367" s="189"/>
      <c r="C10367" s="189"/>
      <c r="D10367" s="189"/>
      <c r="E10367" s="189"/>
    </row>
    <row r="10368" spans="1:5" x14ac:dyDescent="0.25">
      <c r="A10368" s="189"/>
      <c r="B10368" s="189"/>
      <c r="C10368" s="189"/>
      <c r="D10368" s="189"/>
      <c r="E10368" s="189"/>
    </row>
    <row r="10369" spans="1:5" x14ac:dyDescent="0.25">
      <c r="A10369" s="189"/>
      <c r="B10369" s="189"/>
      <c r="C10369" s="189"/>
      <c r="D10369" s="189"/>
      <c r="E10369" s="189"/>
    </row>
    <row r="10370" spans="1:5" x14ac:dyDescent="0.25">
      <c r="A10370" s="189"/>
      <c r="B10370" s="189"/>
      <c r="C10370" s="189"/>
      <c r="D10370" s="189"/>
      <c r="E10370" s="189"/>
    </row>
    <row r="10371" spans="1:5" x14ac:dyDescent="0.25">
      <c r="A10371" s="189"/>
      <c r="B10371" s="189"/>
      <c r="C10371" s="189"/>
      <c r="D10371" s="189"/>
      <c r="E10371" s="189"/>
    </row>
    <row r="10372" spans="1:5" x14ac:dyDescent="0.25">
      <c r="A10372" s="189"/>
      <c r="B10372" s="189"/>
      <c r="C10372" s="189"/>
      <c r="D10372" s="189"/>
      <c r="E10372" s="189"/>
    </row>
    <row r="10373" spans="1:5" x14ac:dyDescent="0.25">
      <c r="A10373" s="189"/>
      <c r="B10373" s="189"/>
      <c r="C10373" s="189"/>
      <c r="D10373" s="189"/>
      <c r="E10373" s="189"/>
    </row>
    <row r="10374" spans="1:5" x14ac:dyDescent="0.25">
      <c r="A10374" s="189"/>
      <c r="B10374" s="189"/>
      <c r="C10374" s="189"/>
      <c r="D10374" s="189"/>
      <c r="E10374" s="189"/>
    </row>
    <row r="10375" spans="1:5" x14ac:dyDescent="0.25">
      <c r="A10375" s="189"/>
      <c r="B10375" s="189"/>
      <c r="C10375" s="189"/>
      <c r="D10375" s="189"/>
      <c r="E10375" s="189"/>
    </row>
    <row r="10376" spans="1:5" x14ac:dyDescent="0.25">
      <c r="A10376" s="189"/>
      <c r="B10376" s="189"/>
      <c r="C10376" s="189"/>
      <c r="D10376" s="189"/>
      <c r="E10376" s="189"/>
    </row>
    <row r="10377" spans="1:5" x14ac:dyDescent="0.25">
      <c r="A10377" s="189"/>
      <c r="B10377" s="189"/>
      <c r="C10377" s="189"/>
      <c r="D10377" s="189"/>
      <c r="E10377" s="189"/>
    </row>
    <row r="10378" spans="1:5" x14ac:dyDescent="0.25">
      <c r="A10378" s="189"/>
      <c r="B10378" s="189"/>
      <c r="C10378" s="189"/>
      <c r="D10378" s="189"/>
      <c r="E10378" s="189"/>
    </row>
    <row r="10379" spans="1:5" x14ac:dyDescent="0.25">
      <c r="A10379" s="189"/>
      <c r="B10379" s="189"/>
      <c r="C10379" s="189"/>
      <c r="D10379" s="189"/>
      <c r="E10379" s="189"/>
    </row>
    <row r="10380" spans="1:5" x14ac:dyDescent="0.25">
      <c r="A10380" s="189"/>
      <c r="B10380" s="189"/>
      <c r="C10380" s="189"/>
      <c r="D10380" s="189"/>
      <c r="E10380" s="189"/>
    </row>
    <row r="10381" spans="1:5" x14ac:dyDescent="0.25">
      <c r="A10381" s="189"/>
      <c r="B10381" s="189"/>
      <c r="C10381" s="189"/>
      <c r="D10381" s="189"/>
      <c r="E10381" s="189"/>
    </row>
    <row r="10382" spans="1:5" x14ac:dyDescent="0.25">
      <c r="A10382" s="189"/>
      <c r="B10382" s="189"/>
      <c r="C10382" s="189"/>
      <c r="D10382" s="189"/>
      <c r="E10382" s="189"/>
    </row>
    <row r="10383" spans="1:5" x14ac:dyDescent="0.25">
      <c r="A10383" s="189"/>
      <c r="B10383" s="189"/>
      <c r="C10383" s="189"/>
      <c r="D10383" s="189"/>
      <c r="E10383" s="189"/>
    </row>
    <row r="10384" spans="1:5" x14ac:dyDescent="0.25">
      <c r="A10384" s="189"/>
      <c r="B10384" s="189"/>
      <c r="C10384" s="189"/>
      <c r="D10384" s="189"/>
      <c r="E10384" s="189"/>
    </row>
    <row r="10385" spans="1:5" x14ac:dyDescent="0.25">
      <c r="A10385" s="189"/>
      <c r="B10385" s="189"/>
      <c r="C10385" s="189"/>
      <c r="D10385" s="189"/>
      <c r="E10385" s="189"/>
    </row>
    <row r="10386" spans="1:5" x14ac:dyDescent="0.25">
      <c r="A10386" s="189"/>
      <c r="B10386" s="189"/>
      <c r="C10386" s="189"/>
      <c r="D10386" s="189"/>
      <c r="E10386" s="189"/>
    </row>
    <row r="10387" spans="1:5" x14ac:dyDescent="0.25">
      <c r="A10387" s="189"/>
      <c r="B10387" s="189"/>
      <c r="C10387" s="189"/>
      <c r="D10387" s="189"/>
      <c r="E10387" s="189"/>
    </row>
    <row r="10388" spans="1:5" x14ac:dyDescent="0.25">
      <c r="A10388" s="189"/>
      <c r="B10388" s="189"/>
      <c r="C10388" s="189"/>
      <c r="D10388" s="189"/>
      <c r="E10388" s="189"/>
    </row>
    <row r="10389" spans="1:5" x14ac:dyDescent="0.25">
      <c r="A10389" s="189"/>
      <c r="B10389" s="189"/>
      <c r="C10389" s="189"/>
      <c r="D10389" s="189"/>
      <c r="E10389" s="189"/>
    </row>
    <row r="10390" spans="1:5" x14ac:dyDescent="0.25">
      <c r="A10390" s="189"/>
      <c r="B10390" s="189"/>
      <c r="C10390" s="189"/>
      <c r="D10390" s="189"/>
      <c r="E10390" s="189"/>
    </row>
    <row r="10391" spans="1:5" x14ac:dyDescent="0.25">
      <c r="A10391" s="189"/>
      <c r="B10391" s="189"/>
      <c r="C10391" s="189"/>
      <c r="D10391" s="189"/>
      <c r="E10391" s="189"/>
    </row>
    <row r="10392" spans="1:5" x14ac:dyDescent="0.25">
      <c r="A10392" s="189"/>
      <c r="B10392" s="189"/>
      <c r="C10392" s="189"/>
      <c r="D10392" s="189"/>
      <c r="E10392" s="189"/>
    </row>
    <row r="10393" spans="1:5" x14ac:dyDescent="0.25">
      <c r="A10393" s="189"/>
      <c r="B10393" s="189"/>
      <c r="C10393" s="189"/>
      <c r="D10393" s="189"/>
      <c r="E10393" s="189"/>
    </row>
    <row r="10394" spans="1:5" x14ac:dyDescent="0.25">
      <c r="A10394" s="189"/>
      <c r="B10394" s="189"/>
      <c r="C10394" s="189"/>
      <c r="D10394" s="189"/>
      <c r="E10394" s="189"/>
    </row>
    <row r="10395" spans="1:5" x14ac:dyDescent="0.25">
      <c r="A10395" s="189"/>
      <c r="B10395" s="189"/>
      <c r="C10395" s="189"/>
      <c r="D10395" s="189"/>
      <c r="E10395" s="189"/>
    </row>
    <row r="10396" spans="1:5" x14ac:dyDescent="0.25">
      <c r="A10396" s="189"/>
      <c r="B10396" s="189"/>
      <c r="C10396" s="189"/>
      <c r="D10396" s="189"/>
      <c r="E10396" s="189"/>
    </row>
    <row r="10397" spans="1:5" x14ac:dyDescent="0.25">
      <c r="A10397" s="189"/>
      <c r="B10397" s="189"/>
      <c r="C10397" s="189"/>
      <c r="D10397" s="189"/>
      <c r="E10397" s="189"/>
    </row>
    <row r="10398" spans="1:5" x14ac:dyDescent="0.25">
      <c r="A10398" s="189"/>
      <c r="B10398" s="189"/>
      <c r="C10398" s="189"/>
      <c r="D10398" s="189"/>
      <c r="E10398" s="189"/>
    </row>
    <row r="10399" spans="1:5" x14ac:dyDescent="0.25">
      <c r="A10399" s="189"/>
      <c r="B10399" s="189"/>
      <c r="C10399" s="189"/>
      <c r="D10399" s="189"/>
      <c r="E10399" s="189"/>
    </row>
    <row r="10400" spans="1:5" x14ac:dyDescent="0.25">
      <c r="A10400" s="189"/>
      <c r="B10400" s="189"/>
      <c r="C10400" s="189"/>
      <c r="D10400" s="189"/>
      <c r="E10400" s="189"/>
    </row>
    <row r="10401" spans="1:5" x14ac:dyDescent="0.25">
      <c r="A10401" s="189"/>
      <c r="B10401" s="189"/>
      <c r="C10401" s="189"/>
      <c r="D10401" s="189"/>
      <c r="E10401" s="189"/>
    </row>
    <row r="10402" spans="1:5" x14ac:dyDescent="0.25">
      <c r="A10402" s="189"/>
      <c r="B10402" s="189"/>
      <c r="C10402" s="189"/>
      <c r="D10402" s="189"/>
      <c r="E10402" s="189"/>
    </row>
    <row r="10403" spans="1:5" x14ac:dyDescent="0.25">
      <c r="A10403" s="189"/>
      <c r="B10403" s="189"/>
      <c r="C10403" s="189"/>
      <c r="D10403" s="189"/>
      <c r="E10403" s="189"/>
    </row>
    <row r="10404" spans="1:5" x14ac:dyDescent="0.25">
      <c r="A10404" s="189"/>
      <c r="B10404" s="189"/>
      <c r="C10404" s="189"/>
      <c r="D10404" s="189"/>
      <c r="E10404" s="189"/>
    </row>
    <row r="10405" spans="1:5" x14ac:dyDescent="0.25">
      <c r="A10405" s="189"/>
      <c r="B10405" s="189"/>
      <c r="C10405" s="189"/>
      <c r="D10405" s="189"/>
      <c r="E10405" s="189"/>
    </row>
    <row r="10406" spans="1:5" x14ac:dyDescent="0.25">
      <c r="A10406" s="189"/>
      <c r="B10406" s="189"/>
      <c r="C10406" s="189"/>
      <c r="D10406" s="189"/>
      <c r="E10406" s="189"/>
    </row>
    <row r="10407" spans="1:5" x14ac:dyDescent="0.25">
      <c r="A10407" s="189"/>
      <c r="B10407" s="189"/>
      <c r="C10407" s="189"/>
      <c r="D10407" s="189"/>
      <c r="E10407" s="189"/>
    </row>
    <row r="10408" spans="1:5" x14ac:dyDescent="0.25">
      <c r="A10408" s="189"/>
      <c r="B10408" s="189"/>
      <c r="C10408" s="189"/>
      <c r="D10408" s="189"/>
      <c r="E10408" s="189"/>
    </row>
    <row r="10409" spans="1:5" x14ac:dyDescent="0.25">
      <c r="A10409" s="189"/>
      <c r="B10409" s="189"/>
      <c r="C10409" s="189"/>
      <c r="D10409" s="189"/>
      <c r="E10409" s="189"/>
    </row>
    <row r="10410" spans="1:5" x14ac:dyDescent="0.25">
      <c r="A10410" s="189"/>
      <c r="B10410" s="189"/>
      <c r="C10410" s="189"/>
      <c r="D10410" s="189"/>
      <c r="E10410" s="189"/>
    </row>
    <row r="10411" spans="1:5" x14ac:dyDescent="0.25">
      <c r="A10411" s="189"/>
      <c r="B10411" s="189"/>
      <c r="C10411" s="189"/>
      <c r="D10411" s="189"/>
      <c r="E10411" s="189"/>
    </row>
    <row r="10412" spans="1:5" x14ac:dyDescent="0.25">
      <c r="A10412" s="189"/>
      <c r="B10412" s="189"/>
      <c r="C10412" s="189"/>
      <c r="D10412" s="189"/>
      <c r="E10412" s="189"/>
    </row>
    <row r="10413" spans="1:5" x14ac:dyDescent="0.25">
      <c r="A10413" s="189"/>
      <c r="B10413" s="189"/>
      <c r="C10413" s="189"/>
      <c r="D10413" s="189"/>
      <c r="E10413" s="189"/>
    </row>
    <row r="10414" spans="1:5" x14ac:dyDescent="0.25">
      <c r="A10414" s="189"/>
      <c r="B10414" s="189"/>
      <c r="C10414" s="189"/>
      <c r="D10414" s="189"/>
      <c r="E10414" s="189"/>
    </row>
    <row r="10415" spans="1:5" x14ac:dyDescent="0.25">
      <c r="A10415" s="189"/>
      <c r="B10415" s="189"/>
      <c r="C10415" s="189"/>
      <c r="D10415" s="189"/>
      <c r="E10415" s="189"/>
    </row>
    <row r="10416" spans="1:5" x14ac:dyDescent="0.25">
      <c r="A10416" s="189"/>
      <c r="B10416" s="189"/>
      <c r="C10416" s="189"/>
      <c r="D10416" s="189"/>
      <c r="E10416" s="189"/>
    </row>
    <row r="10417" spans="1:5" x14ac:dyDescent="0.25">
      <c r="A10417" s="189"/>
      <c r="B10417" s="189"/>
      <c r="C10417" s="189"/>
      <c r="D10417" s="189"/>
      <c r="E10417" s="189"/>
    </row>
    <row r="10418" spans="1:5" x14ac:dyDescent="0.25">
      <c r="A10418" s="189"/>
      <c r="B10418" s="189"/>
      <c r="C10418" s="189"/>
      <c r="D10418" s="189"/>
      <c r="E10418" s="189"/>
    </row>
    <row r="10419" spans="1:5" x14ac:dyDescent="0.25">
      <c r="A10419" s="189"/>
      <c r="B10419" s="189"/>
      <c r="C10419" s="189"/>
      <c r="D10419" s="189"/>
      <c r="E10419" s="189"/>
    </row>
    <row r="10420" spans="1:5" x14ac:dyDescent="0.25">
      <c r="A10420" s="189"/>
      <c r="B10420" s="189"/>
      <c r="C10420" s="189"/>
      <c r="D10420" s="189"/>
      <c r="E10420" s="189"/>
    </row>
    <row r="10421" spans="1:5" x14ac:dyDescent="0.25">
      <c r="A10421" s="189"/>
      <c r="B10421" s="189"/>
      <c r="C10421" s="189"/>
      <c r="D10421" s="189"/>
      <c r="E10421" s="189"/>
    </row>
    <row r="10422" spans="1:5" x14ac:dyDescent="0.25">
      <c r="A10422" s="189"/>
      <c r="B10422" s="189"/>
      <c r="C10422" s="189"/>
      <c r="D10422" s="189"/>
      <c r="E10422" s="189"/>
    </row>
    <row r="10423" spans="1:5" x14ac:dyDescent="0.25">
      <c r="A10423" s="189"/>
      <c r="B10423" s="189"/>
      <c r="C10423" s="189"/>
      <c r="D10423" s="189"/>
      <c r="E10423" s="189"/>
    </row>
    <row r="10424" spans="1:5" x14ac:dyDescent="0.25">
      <c r="A10424" s="189"/>
      <c r="B10424" s="189"/>
      <c r="C10424" s="189"/>
      <c r="D10424" s="189"/>
      <c r="E10424" s="189"/>
    </row>
    <row r="10425" spans="1:5" x14ac:dyDescent="0.25">
      <c r="A10425" s="189"/>
      <c r="B10425" s="189"/>
      <c r="C10425" s="189"/>
      <c r="D10425" s="189"/>
      <c r="E10425" s="189"/>
    </row>
    <row r="10426" spans="1:5" x14ac:dyDescent="0.25">
      <c r="A10426" s="189"/>
      <c r="B10426" s="189"/>
      <c r="C10426" s="189"/>
      <c r="D10426" s="189"/>
      <c r="E10426" s="189"/>
    </row>
    <row r="10427" spans="1:5" x14ac:dyDescent="0.25">
      <c r="A10427" s="189"/>
      <c r="B10427" s="189"/>
      <c r="C10427" s="189"/>
      <c r="D10427" s="189"/>
      <c r="E10427" s="189"/>
    </row>
    <row r="10428" spans="1:5" x14ac:dyDescent="0.25">
      <c r="A10428" s="189"/>
      <c r="B10428" s="189"/>
      <c r="C10428" s="189"/>
      <c r="D10428" s="189"/>
      <c r="E10428" s="189"/>
    </row>
    <row r="10429" spans="1:5" x14ac:dyDescent="0.25">
      <c r="A10429" s="189"/>
      <c r="B10429" s="189"/>
      <c r="C10429" s="189"/>
      <c r="D10429" s="189"/>
      <c r="E10429" s="189"/>
    </row>
    <row r="10430" spans="1:5" x14ac:dyDescent="0.25">
      <c r="A10430" s="189"/>
      <c r="B10430" s="189"/>
      <c r="C10430" s="189"/>
      <c r="D10430" s="189"/>
      <c r="E10430" s="189"/>
    </row>
    <row r="10431" spans="1:5" x14ac:dyDescent="0.25">
      <c r="A10431" s="189"/>
      <c r="B10431" s="189"/>
      <c r="C10431" s="189"/>
      <c r="D10431" s="189"/>
      <c r="E10431" s="189"/>
    </row>
    <row r="10432" spans="1:5" x14ac:dyDescent="0.25">
      <c r="A10432" s="189"/>
      <c r="B10432" s="189"/>
      <c r="C10432" s="189"/>
      <c r="D10432" s="189"/>
      <c r="E10432" s="189"/>
    </row>
    <row r="10433" spans="1:5" x14ac:dyDescent="0.25">
      <c r="A10433" s="189"/>
      <c r="B10433" s="189"/>
      <c r="C10433" s="189"/>
      <c r="D10433" s="189"/>
      <c r="E10433" s="189"/>
    </row>
    <row r="10434" spans="1:5" x14ac:dyDescent="0.25">
      <c r="A10434" s="189"/>
      <c r="B10434" s="189"/>
      <c r="C10434" s="189"/>
      <c r="D10434" s="189"/>
      <c r="E10434" s="189"/>
    </row>
    <row r="10435" spans="1:5" x14ac:dyDescent="0.25">
      <c r="A10435" s="189"/>
      <c r="B10435" s="189"/>
      <c r="C10435" s="189"/>
      <c r="D10435" s="189"/>
      <c r="E10435" s="189"/>
    </row>
    <row r="10436" spans="1:5" x14ac:dyDescent="0.25">
      <c r="A10436" s="189"/>
      <c r="B10436" s="189"/>
      <c r="C10436" s="189"/>
      <c r="D10436" s="189"/>
      <c r="E10436" s="189"/>
    </row>
    <row r="10437" spans="1:5" x14ac:dyDescent="0.25">
      <c r="A10437" s="189"/>
      <c r="B10437" s="189"/>
      <c r="C10437" s="189"/>
      <c r="D10437" s="189"/>
      <c r="E10437" s="189"/>
    </row>
    <row r="10438" spans="1:5" x14ac:dyDescent="0.25">
      <c r="A10438" s="189"/>
      <c r="B10438" s="189"/>
      <c r="C10438" s="189"/>
      <c r="D10438" s="189"/>
      <c r="E10438" s="189"/>
    </row>
    <row r="10439" spans="1:5" x14ac:dyDescent="0.25">
      <c r="A10439" s="189"/>
      <c r="B10439" s="189"/>
      <c r="C10439" s="189"/>
      <c r="D10439" s="189"/>
      <c r="E10439" s="189"/>
    </row>
    <row r="10440" spans="1:5" x14ac:dyDescent="0.25">
      <c r="A10440" s="189"/>
      <c r="B10440" s="189"/>
      <c r="C10440" s="189"/>
      <c r="D10440" s="189"/>
      <c r="E10440" s="189"/>
    </row>
    <row r="10441" spans="1:5" x14ac:dyDescent="0.25">
      <c r="A10441" s="189"/>
      <c r="B10441" s="189"/>
      <c r="C10441" s="189"/>
      <c r="D10441" s="189"/>
      <c r="E10441" s="189"/>
    </row>
    <row r="10442" spans="1:5" x14ac:dyDescent="0.25">
      <c r="A10442" s="189"/>
      <c r="B10442" s="189"/>
      <c r="C10442" s="189"/>
      <c r="D10442" s="189"/>
      <c r="E10442" s="189"/>
    </row>
    <row r="10443" spans="1:5" x14ac:dyDescent="0.25">
      <c r="A10443" s="189"/>
      <c r="B10443" s="189"/>
      <c r="C10443" s="189"/>
      <c r="D10443" s="189"/>
      <c r="E10443" s="189"/>
    </row>
    <row r="10444" spans="1:5" x14ac:dyDescent="0.25">
      <c r="A10444" s="189"/>
      <c r="B10444" s="189"/>
      <c r="C10444" s="189"/>
      <c r="D10444" s="189"/>
      <c r="E10444" s="189"/>
    </row>
    <row r="10445" spans="1:5" x14ac:dyDescent="0.25">
      <c r="A10445" s="189"/>
      <c r="B10445" s="189"/>
      <c r="C10445" s="189"/>
      <c r="D10445" s="189"/>
      <c r="E10445" s="189"/>
    </row>
    <row r="10446" spans="1:5" x14ac:dyDescent="0.25">
      <c r="A10446" s="189"/>
      <c r="B10446" s="189"/>
      <c r="C10446" s="189"/>
      <c r="D10446" s="189"/>
      <c r="E10446" s="189"/>
    </row>
    <row r="10447" spans="1:5" x14ac:dyDescent="0.25">
      <c r="A10447" s="189"/>
      <c r="B10447" s="189"/>
      <c r="C10447" s="211"/>
      <c r="D10447" s="189"/>
      <c r="E10447" s="189"/>
    </row>
    <row r="10448" spans="1:5" x14ac:dyDescent="0.25">
      <c r="A10448" s="189"/>
      <c r="B10448" s="189"/>
      <c r="C10448" s="211"/>
      <c r="D10448" s="189"/>
      <c r="E10448" s="189"/>
    </row>
    <row r="10449" spans="1:5" x14ac:dyDescent="0.25">
      <c r="A10449" s="189"/>
      <c r="B10449" s="189"/>
      <c r="C10449" s="211"/>
      <c r="D10449" s="189"/>
      <c r="E10449" s="189"/>
    </row>
    <row r="10450" spans="1:5" x14ac:dyDescent="0.25">
      <c r="A10450" s="189"/>
      <c r="B10450" s="189"/>
      <c r="C10450" s="211"/>
      <c r="D10450" s="189"/>
      <c r="E10450" s="189"/>
    </row>
    <row r="10451" spans="1:5" x14ac:dyDescent="0.25">
      <c r="A10451" s="189"/>
      <c r="B10451" s="189"/>
      <c r="C10451" s="211"/>
      <c r="D10451" s="189"/>
      <c r="E10451" s="189"/>
    </row>
    <row r="10452" spans="1:5" x14ac:dyDescent="0.25">
      <c r="A10452" s="189"/>
      <c r="B10452" s="189"/>
      <c r="C10452" s="211"/>
      <c r="D10452" s="189"/>
      <c r="E10452" s="189"/>
    </row>
    <row r="10453" spans="1:5" x14ac:dyDescent="0.25">
      <c r="A10453" s="189"/>
      <c r="B10453" s="189"/>
      <c r="C10453" s="211"/>
      <c r="D10453" s="189"/>
      <c r="E10453" s="189"/>
    </row>
    <row r="10454" spans="1:5" x14ac:dyDescent="0.25">
      <c r="A10454" s="189"/>
      <c r="B10454" s="189"/>
      <c r="C10454" s="211"/>
      <c r="D10454" s="189"/>
      <c r="E10454" s="189"/>
    </row>
    <row r="10455" spans="1:5" x14ac:dyDescent="0.25">
      <c r="A10455" s="189"/>
      <c r="B10455" s="189"/>
      <c r="C10455" s="211"/>
      <c r="D10455" s="189"/>
      <c r="E10455" s="189"/>
    </row>
    <row r="10456" spans="1:5" x14ac:dyDescent="0.25">
      <c r="A10456" s="189"/>
      <c r="B10456" s="189"/>
      <c r="C10456" s="211"/>
      <c r="D10456" s="189"/>
      <c r="E10456" s="189"/>
    </row>
    <row r="10457" spans="1:5" x14ac:dyDescent="0.25">
      <c r="A10457" s="189"/>
      <c r="B10457" s="189"/>
      <c r="C10457" s="211"/>
      <c r="D10457" s="189"/>
      <c r="E10457" s="189"/>
    </row>
    <row r="10458" spans="1:5" x14ac:dyDescent="0.25">
      <c r="A10458" s="189"/>
      <c r="B10458" s="189"/>
      <c r="C10458" s="211"/>
      <c r="D10458" s="189"/>
      <c r="E10458" s="189"/>
    </row>
    <row r="10459" spans="1:5" x14ac:dyDescent="0.25">
      <c r="A10459" s="189"/>
      <c r="B10459" s="189"/>
      <c r="C10459" s="211"/>
      <c r="D10459" s="189"/>
      <c r="E10459" s="189"/>
    </row>
    <row r="10460" spans="1:5" x14ac:dyDescent="0.25">
      <c r="A10460" s="189"/>
      <c r="B10460" s="189"/>
      <c r="C10460" s="211"/>
      <c r="D10460" s="189"/>
      <c r="E10460" s="189"/>
    </row>
    <row r="10461" spans="1:5" x14ac:dyDescent="0.25">
      <c r="A10461" s="189"/>
      <c r="B10461" s="189"/>
      <c r="C10461" s="211"/>
      <c r="D10461" s="189"/>
      <c r="E10461" s="189"/>
    </row>
    <row r="10462" spans="1:5" x14ac:dyDescent="0.25">
      <c r="A10462" s="189"/>
      <c r="B10462" s="189"/>
      <c r="C10462" s="211"/>
      <c r="D10462" s="189"/>
      <c r="E10462" s="189"/>
    </row>
    <row r="10463" spans="1:5" x14ac:dyDescent="0.25">
      <c r="A10463" s="189"/>
      <c r="B10463" s="189"/>
      <c r="C10463" s="211"/>
      <c r="D10463" s="189"/>
      <c r="E10463" s="189"/>
    </row>
    <row r="10464" spans="1:5" x14ac:dyDescent="0.25">
      <c r="A10464" s="189"/>
      <c r="B10464" s="189"/>
      <c r="C10464" s="211"/>
      <c r="D10464" s="189"/>
      <c r="E10464" s="189"/>
    </row>
    <row r="10465" spans="1:5" x14ac:dyDescent="0.25">
      <c r="A10465" s="189"/>
      <c r="B10465" s="189"/>
      <c r="C10465" s="211"/>
      <c r="D10465" s="189"/>
      <c r="E10465" s="189"/>
    </row>
    <row r="10466" spans="1:5" x14ac:dyDescent="0.25">
      <c r="A10466" s="189"/>
      <c r="B10466" s="189"/>
      <c r="C10466" s="211"/>
      <c r="D10466" s="189"/>
      <c r="E10466" s="189"/>
    </row>
    <row r="10467" spans="1:5" x14ac:dyDescent="0.25">
      <c r="A10467" s="189"/>
      <c r="B10467" s="189"/>
      <c r="C10467" s="211"/>
      <c r="D10467" s="189"/>
      <c r="E10467" s="189"/>
    </row>
    <row r="10468" spans="1:5" x14ac:dyDescent="0.25">
      <c r="A10468" s="189"/>
      <c r="B10468" s="189"/>
      <c r="C10468" s="211"/>
      <c r="D10468" s="189"/>
      <c r="E10468" s="189"/>
    </row>
    <row r="10469" spans="1:5" x14ac:dyDescent="0.25">
      <c r="A10469" s="189"/>
      <c r="B10469" s="189"/>
      <c r="C10469" s="211"/>
      <c r="D10469" s="189"/>
      <c r="E10469" s="189"/>
    </row>
    <row r="10470" spans="1:5" x14ac:dyDescent="0.25">
      <c r="A10470" s="189"/>
      <c r="B10470" s="189"/>
      <c r="C10470" s="211"/>
      <c r="D10470" s="189"/>
      <c r="E10470" s="189"/>
    </row>
    <row r="10471" spans="1:5" x14ac:dyDescent="0.25">
      <c r="A10471" s="189"/>
      <c r="B10471" s="189"/>
      <c r="C10471" s="211"/>
      <c r="D10471" s="189"/>
      <c r="E10471" s="189"/>
    </row>
    <row r="10472" spans="1:5" x14ac:dyDescent="0.25">
      <c r="A10472" s="189"/>
      <c r="B10472" s="189"/>
      <c r="C10472" s="211"/>
      <c r="D10472" s="189"/>
      <c r="E10472" s="189"/>
    </row>
    <row r="10473" spans="1:5" x14ac:dyDescent="0.25">
      <c r="A10473" s="189"/>
      <c r="B10473" s="189"/>
      <c r="C10473" s="211"/>
      <c r="D10473" s="189"/>
      <c r="E10473" s="189"/>
    </row>
    <row r="10474" spans="1:5" x14ac:dyDescent="0.25">
      <c r="A10474" s="189"/>
      <c r="B10474" s="189"/>
      <c r="C10474" s="211"/>
      <c r="D10474" s="189"/>
      <c r="E10474" s="189"/>
    </row>
    <row r="10475" spans="1:5" x14ac:dyDescent="0.25">
      <c r="A10475" s="189"/>
      <c r="B10475" s="189"/>
      <c r="C10475" s="211"/>
      <c r="D10475" s="189"/>
      <c r="E10475" s="189"/>
    </row>
    <row r="10476" spans="1:5" x14ac:dyDescent="0.25">
      <c r="A10476" s="189"/>
      <c r="B10476" s="189"/>
      <c r="C10476" s="211"/>
      <c r="D10476" s="189"/>
      <c r="E10476" s="189"/>
    </row>
    <row r="10477" spans="1:5" x14ac:dyDescent="0.25">
      <c r="A10477" s="189"/>
      <c r="B10477" s="189"/>
      <c r="C10477" s="211"/>
      <c r="D10477" s="189"/>
      <c r="E10477" s="189"/>
    </row>
    <row r="10478" spans="1:5" x14ac:dyDescent="0.25">
      <c r="A10478" s="189"/>
      <c r="B10478" s="189"/>
      <c r="C10478" s="211"/>
      <c r="D10478" s="189"/>
      <c r="E10478" s="189"/>
    </row>
    <row r="10479" spans="1:5" x14ac:dyDescent="0.25">
      <c r="A10479" s="189"/>
      <c r="B10479" s="189"/>
      <c r="C10479" s="211"/>
      <c r="D10479" s="189"/>
      <c r="E10479" s="189"/>
    </row>
    <row r="10480" spans="1:5" x14ac:dyDescent="0.25">
      <c r="A10480" s="189"/>
      <c r="B10480" s="189"/>
      <c r="C10480" s="211"/>
      <c r="D10480" s="189"/>
      <c r="E10480" s="189"/>
    </row>
    <row r="10481" spans="1:5" x14ac:dyDescent="0.25">
      <c r="A10481" s="189"/>
      <c r="B10481" s="189"/>
      <c r="C10481" s="211"/>
      <c r="D10481" s="189"/>
      <c r="E10481" s="189"/>
    </row>
    <row r="10482" spans="1:5" x14ac:dyDescent="0.25">
      <c r="A10482" s="189"/>
      <c r="B10482" s="189"/>
      <c r="C10482" s="211"/>
      <c r="D10482" s="189"/>
      <c r="E10482" s="189"/>
    </row>
    <row r="10483" spans="1:5" x14ac:dyDescent="0.25">
      <c r="A10483" s="189"/>
      <c r="B10483" s="189"/>
      <c r="C10483" s="211"/>
      <c r="D10483" s="189"/>
      <c r="E10483" s="189"/>
    </row>
    <row r="10484" spans="1:5" x14ac:dyDescent="0.25">
      <c r="A10484" s="189"/>
      <c r="B10484" s="189"/>
      <c r="C10484" s="211"/>
      <c r="D10484" s="189"/>
      <c r="E10484" s="189"/>
    </row>
    <row r="10485" spans="1:5" x14ac:dyDescent="0.25">
      <c r="A10485" s="189"/>
      <c r="B10485" s="189"/>
      <c r="C10485" s="211"/>
      <c r="D10485" s="189"/>
      <c r="E10485" s="189"/>
    </row>
    <row r="10486" spans="1:5" x14ac:dyDescent="0.25">
      <c r="A10486" s="189"/>
      <c r="B10486" s="189"/>
      <c r="C10486" s="211"/>
      <c r="D10486" s="189"/>
      <c r="E10486" s="189"/>
    </row>
    <row r="10487" spans="1:5" x14ac:dyDescent="0.25">
      <c r="A10487" s="189"/>
      <c r="B10487" s="189"/>
      <c r="C10487" s="211"/>
      <c r="D10487" s="189"/>
      <c r="E10487" s="189"/>
    </row>
    <row r="10488" spans="1:5" x14ac:dyDescent="0.25">
      <c r="A10488" s="189"/>
      <c r="B10488" s="189"/>
      <c r="C10488" s="211"/>
      <c r="D10488" s="189"/>
      <c r="E10488" s="189"/>
    </row>
    <row r="10489" spans="1:5" x14ac:dyDescent="0.25">
      <c r="A10489" s="189"/>
      <c r="B10489" s="189"/>
      <c r="C10489" s="211"/>
      <c r="D10489" s="189"/>
      <c r="E10489" s="189"/>
    </row>
    <row r="10490" spans="1:5" x14ac:dyDescent="0.25">
      <c r="A10490" s="189"/>
      <c r="B10490" s="189"/>
      <c r="C10490" s="211"/>
      <c r="D10490" s="189"/>
      <c r="E10490" s="189"/>
    </row>
    <row r="10491" spans="1:5" x14ac:dyDescent="0.25">
      <c r="A10491" s="189"/>
      <c r="B10491" s="189"/>
      <c r="C10491" s="211"/>
      <c r="D10491" s="189"/>
      <c r="E10491" s="189"/>
    </row>
    <row r="10492" spans="1:5" x14ac:dyDescent="0.25">
      <c r="A10492" s="189"/>
      <c r="B10492" s="189"/>
      <c r="C10492" s="211"/>
      <c r="D10492" s="189"/>
      <c r="E10492" s="189"/>
    </row>
    <row r="10493" spans="1:5" x14ac:dyDescent="0.25">
      <c r="A10493" s="189"/>
      <c r="B10493" s="189"/>
      <c r="C10493" s="211"/>
      <c r="D10493" s="189"/>
      <c r="E10493" s="189"/>
    </row>
    <row r="10494" spans="1:5" x14ac:dyDescent="0.25">
      <c r="A10494" s="189"/>
      <c r="B10494" s="189"/>
      <c r="C10494" s="211"/>
      <c r="D10494" s="189"/>
      <c r="E10494" s="189"/>
    </row>
    <row r="10495" spans="1:5" x14ac:dyDescent="0.25">
      <c r="A10495" s="189"/>
      <c r="B10495" s="189"/>
      <c r="C10495" s="211"/>
      <c r="D10495" s="189"/>
      <c r="E10495" s="189"/>
    </row>
    <row r="10496" spans="1:5" x14ac:dyDescent="0.25">
      <c r="A10496" s="189"/>
      <c r="B10496" s="189"/>
      <c r="C10496" s="211"/>
      <c r="D10496" s="189"/>
      <c r="E10496" s="189"/>
    </row>
    <row r="10497" spans="1:5" x14ac:dyDescent="0.25">
      <c r="A10497" s="189"/>
      <c r="B10497" s="189"/>
      <c r="C10497" s="211"/>
      <c r="D10497" s="189"/>
      <c r="E10497" s="189"/>
    </row>
    <row r="10498" spans="1:5" x14ac:dyDescent="0.25">
      <c r="A10498" s="189"/>
      <c r="B10498" s="189"/>
      <c r="C10498" s="211"/>
      <c r="D10498" s="189"/>
      <c r="E10498" s="189"/>
    </row>
    <row r="10499" spans="1:5" x14ac:dyDescent="0.25">
      <c r="A10499" s="189"/>
      <c r="B10499" s="189"/>
      <c r="C10499" s="211"/>
      <c r="D10499" s="189"/>
      <c r="E10499" s="189"/>
    </row>
    <row r="10500" spans="1:5" x14ac:dyDescent="0.25">
      <c r="A10500" s="189"/>
      <c r="B10500" s="189"/>
      <c r="C10500" s="211"/>
      <c r="D10500" s="189"/>
      <c r="E10500" s="189"/>
    </row>
    <row r="10501" spans="1:5" x14ac:dyDescent="0.25">
      <c r="A10501" s="189"/>
      <c r="B10501" s="189"/>
      <c r="C10501" s="211"/>
      <c r="D10501" s="189"/>
      <c r="E10501" s="189"/>
    </row>
    <row r="10502" spans="1:5" x14ac:dyDescent="0.25">
      <c r="A10502" s="189"/>
      <c r="B10502" s="189"/>
      <c r="C10502" s="211"/>
      <c r="D10502" s="189"/>
      <c r="E10502" s="189"/>
    </row>
    <row r="10503" spans="1:5" x14ac:dyDescent="0.25">
      <c r="A10503" s="189"/>
      <c r="B10503" s="189"/>
      <c r="C10503" s="211"/>
      <c r="D10503" s="189"/>
      <c r="E10503" s="189"/>
    </row>
    <row r="10504" spans="1:5" x14ac:dyDescent="0.25">
      <c r="A10504" s="189"/>
      <c r="B10504" s="189"/>
      <c r="C10504" s="211"/>
      <c r="D10504" s="189"/>
      <c r="E10504" s="189"/>
    </row>
    <row r="10505" spans="1:5" x14ac:dyDescent="0.25">
      <c r="A10505" s="189"/>
      <c r="B10505" s="189"/>
      <c r="C10505" s="211"/>
      <c r="D10505" s="189"/>
      <c r="E10505" s="189"/>
    </row>
    <row r="10506" spans="1:5" x14ac:dyDescent="0.25">
      <c r="A10506" s="189"/>
      <c r="B10506" s="189"/>
      <c r="C10506" s="211"/>
      <c r="D10506" s="189"/>
      <c r="E10506" s="189"/>
    </row>
    <row r="10507" spans="1:5" x14ac:dyDescent="0.25">
      <c r="A10507" s="189"/>
      <c r="B10507" s="189"/>
      <c r="C10507" s="211"/>
      <c r="D10507" s="189"/>
      <c r="E10507" s="189"/>
    </row>
    <row r="10508" spans="1:5" x14ac:dyDescent="0.25">
      <c r="A10508" s="189"/>
      <c r="B10508" s="189"/>
      <c r="C10508" s="211"/>
      <c r="D10508" s="189"/>
      <c r="E10508" s="189"/>
    </row>
    <row r="10509" spans="1:5" x14ac:dyDescent="0.25">
      <c r="A10509" s="189"/>
      <c r="B10509" s="189"/>
      <c r="C10509" s="211"/>
      <c r="D10509" s="189"/>
      <c r="E10509" s="189"/>
    </row>
    <row r="10510" spans="1:5" x14ac:dyDescent="0.25">
      <c r="A10510" s="189"/>
      <c r="B10510" s="189"/>
      <c r="C10510" s="211"/>
      <c r="D10510" s="189"/>
      <c r="E10510" s="189"/>
    </row>
    <row r="10511" spans="1:5" x14ac:dyDescent="0.25">
      <c r="A10511" s="189"/>
      <c r="B10511" s="189"/>
      <c r="C10511" s="211"/>
      <c r="D10511" s="189"/>
      <c r="E10511" s="189"/>
    </row>
    <row r="10512" spans="1:5" x14ac:dyDescent="0.25">
      <c r="A10512" s="189"/>
      <c r="B10512" s="189"/>
      <c r="C10512" s="211"/>
      <c r="D10512" s="189"/>
      <c r="E10512" s="189"/>
    </row>
    <row r="10513" spans="1:5" x14ac:dyDescent="0.25">
      <c r="A10513" s="189"/>
      <c r="B10513" s="189"/>
      <c r="C10513" s="211"/>
      <c r="D10513" s="189"/>
      <c r="E10513" s="189"/>
    </row>
    <row r="10514" spans="1:5" x14ac:dyDescent="0.25">
      <c r="A10514" s="189"/>
      <c r="B10514" s="189"/>
      <c r="C10514" s="211"/>
      <c r="D10514" s="189"/>
      <c r="E10514" s="189"/>
    </row>
    <row r="10515" spans="1:5" x14ac:dyDescent="0.25">
      <c r="A10515" s="189"/>
      <c r="B10515" s="189"/>
      <c r="C10515" s="211"/>
      <c r="D10515" s="189"/>
      <c r="E10515" s="189"/>
    </row>
    <row r="10516" spans="1:5" x14ac:dyDescent="0.25">
      <c r="A10516" s="189"/>
      <c r="B10516" s="189"/>
      <c r="C10516" s="211"/>
      <c r="D10516" s="189"/>
      <c r="E10516" s="189"/>
    </row>
    <row r="10517" spans="1:5" x14ac:dyDescent="0.25">
      <c r="A10517" s="189"/>
      <c r="B10517" s="189"/>
      <c r="C10517" s="211"/>
      <c r="D10517" s="189"/>
      <c r="E10517" s="189"/>
    </row>
    <row r="10518" spans="1:5" x14ac:dyDescent="0.25">
      <c r="A10518" s="189"/>
      <c r="B10518" s="189"/>
      <c r="C10518" s="211"/>
      <c r="D10518" s="189"/>
      <c r="E10518" s="189"/>
    </row>
    <row r="10519" spans="1:5" x14ac:dyDescent="0.25">
      <c r="A10519" s="189"/>
      <c r="B10519" s="189"/>
      <c r="C10519" s="211"/>
      <c r="D10519" s="189"/>
      <c r="E10519" s="189"/>
    </row>
    <row r="10520" spans="1:5" x14ac:dyDescent="0.25">
      <c r="A10520" s="189"/>
      <c r="B10520" s="189"/>
      <c r="C10520" s="211"/>
      <c r="D10520" s="189"/>
      <c r="E10520" s="189"/>
    </row>
    <row r="10521" spans="1:5" x14ac:dyDescent="0.25">
      <c r="A10521" s="189"/>
      <c r="B10521" s="189"/>
      <c r="C10521" s="211"/>
      <c r="D10521" s="189"/>
      <c r="E10521" s="189"/>
    </row>
    <row r="10522" spans="1:5" x14ac:dyDescent="0.25">
      <c r="A10522" s="189"/>
      <c r="B10522" s="189"/>
      <c r="C10522" s="211"/>
      <c r="D10522" s="189"/>
      <c r="E10522" s="189"/>
    </row>
    <row r="10523" spans="1:5" x14ac:dyDescent="0.25">
      <c r="A10523" s="189"/>
      <c r="B10523" s="189"/>
      <c r="C10523" s="211"/>
      <c r="D10523" s="189"/>
      <c r="E10523" s="189"/>
    </row>
    <row r="10524" spans="1:5" x14ac:dyDescent="0.25">
      <c r="A10524" s="189"/>
      <c r="B10524" s="189"/>
      <c r="C10524" s="211"/>
      <c r="D10524" s="189"/>
      <c r="E10524" s="189"/>
    </row>
    <row r="10525" spans="1:5" x14ac:dyDescent="0.25">
      <c r="A10525" s="189"/>
      <c r="B10525" s="189"/>
      <c r="C10525" s="211"/>
      <c r="D10525" s="189"/>
      <c r="E10525" s="189"/>
    </row>
    <row r="10526" spans="1:5" x14ac:dyDescent="0.25">
      <c r="A10526" s="189"/>
      <c r="B10526" s="189"/>
      <c r="C10526" s="211"/>
      <c r="D10526" s="189"/>
      <c r="E10526" s="189"/>
    </row>
    <row r="10527" spans="1:5" x14ac:dyDescent="0.25">
      <c r="A10527" s="189"/>
      <c r="B10527" s="189"/>
      <c r="C10527" s="211"/>
      <c r="D10527" s="189"/>
      <c r="E10527" s="189"/>
    </row>
    <row r="10528" spans="1:5" x14ac:dyDescent="0.25">
      <c r="A10528" s="189"/>
      <c r="B10528" s="189"/>
      <c r="C10528" s="211"/>
      <c r="D10528" s="189"/>
      <c r="E10528" s="189"/>
    </row>
    <row r="10529" spans="1:5" x14ac:dyDescent="0.25">
      <c r="A10529" s="189"/>
      <c r="B10529" s="189"/>
      <c r="C10529" s="211"/>
      <c r="D10529" s="189"/>
      <c r="E10529" s="189"/>
    </row>
    <row r="10530" spans="1:5" x14ac:dyDescent="0.25">
      <c r="A10530" s="189"/>
      <c r="B10530" s="189"/>
      <c r="C10530" s="211"/>
      <c r="D10530" s="189"/>
      <c r="E10530" s="189"/>
    </row>
    <row r="10531" spans="1:5" x14ac:dyDescent="0.25">
      <c r="A10531" s="189"/>
      <c r="B10531" s="189"/>
      <c r="C10531" s="211"/>
      <c r="D10531" s="189"/>
      <c r="E10531" s="189"/>
    </row>
    <row r="10532" spans="1:5" x14ac:dyDescent="0.25">
      <c r="A10532" s="189"/>
      <c r="B10532" s="189"/>
      <c r="C10532" s="211"/>
      <c r="D10532" s="189"/>
      <c r="E10532" s="189"/>
    </row>
    <row r="10533" spans="1:5" x14ac:dyDescent="0.25">
      <c r="A10533" s="189"/>
      <c r="B10533" s="189"/>
      <c r="C10533" s="211"/>
      <c r="D10533" s="189"/>
      <c r="E10533" s="189"/>
    </row>
    <row r="10534" spans="1:5" x14ac:dyDescent="0.25">
      <c r="A10534" s="189"/>
      <c r="B10534" s="189"/>
      <c r="C10534" s="211"/>
      <c r="D10534" s="189"/>
      <c r="E10534" s="189"/>
    </row>
    <row r="10535" spans="1:5" x14ac:dyDescent="0.25">
      <c r="A10535" s="189"/>
      <c r="B10535" s="189"/>
      <c r="C10535" s="211"/>
      <c r="D10535" s="189"/>
      <c r="E10535" s="189"/>
    </row>
    <row r="10536" spans="1:5" x14ac:dyDescent="0.25">
      <c r="A10536" s="189"/>
      <c r="B10536" s="189"/>
      <c r="C10536" s="211"/>
      <c r="D10536" s="189"/>
      <c r="E10536" s="189"/>
    </row>
    <row r="10537" spans="1:5" x14ac:dyDescent="0.25">
      <c r="A10537" s="189"/>
      <c r="B10537" s="189"/>
      <c r="C10537" s="211"/>
      <c r="D10537" s="189"/>
      <c r="E10537" s="189"/>
    </row>
    <row r="10538" spans="1:5" x14ac:dyDescent="0.25">
      <c r="A10538" s="189"/>
      <c r="B10538" s="189"/>
      <c r="C10538" s="211"/>
      <c r="D10538" s="189"/>
      <c r="E10538" s="189"/>
    </row>
    <row r="10539" spans="1:5" x14ac:dyDescent="0.25">
      <c r="A10539" s="189"/>
      <c r="B10539" s="189"/>
      <c r="C10539" s="211"/>
      <c r="D10539" s="189"/>
      <c r="E10539" s="189"/>
    </row>
    <row r="10540" spans="1:5" x14ac:dyDescent="0.25">
      <c r="A10540" s="189"/>
      <c r="B10540" s="189"/>
      <c r="C10540" s="211"/>
      <c r="D10540" s="189"/>
      <c r="E10540" s="189"/>
    </row>
    <row r="10541" spans="1:5" x14ac:dyDescent="0.25">
      <c r="A10541" s="189"/>
      <c r="B10541" s="189"/>
      <c r="C10541" s="211"/>
      <c r="D10541" s="189"/>
      <c r="E10541" s="189"/>
    </row>
    <row r="10542" spans="1:5" x14ac:dyDescent="0.25">
      <c r="A10542" s="189"/>
      <c r="B10542" s="189"/>
      <c r="C10542" s="211"/>
      <c r="D10542" s="189"/>
      <c r="E10542" s="189"/>
    </row>
    <row r="10543" spans="1:5" x14ac:dyDescent="0.25">
      <c r="A10543" s="189"/>
      <c r="B10543" s="189"/>
      <c r="C10543" s="211"/>
      <c r="D10543" s="189"/>
      <c r="E10543" s="189"/>
    </row>
    <row r="10544" spans="1:5" x14ac:dyDescent="0.25">
      <c r="A10544" s="189"/>
      <c r="B10544" s="189"/>
      <c r="C10544" s="211"/>
      <c r="D10544" s="189"/>
      <c r="E10544" s="189"/>
    </row>
    <row r="10545" spans="1:5" x14ac:dyDescent="0.25">
      <c r="A10545" s="189"/>
      <c r="B10545" s="189"/>
      <c r="C10545" s="211"/>
      <c r="D10545" s="189"/>
      <c r="E10545" s="189"/>
    </row>
    <row r="10546" spans="1:5" x14ac:dyDescent="0.25">
      <c r="A10546" s="189"/>
      <c r="B10546" s="189"/>
      <c r="C10546" s="211"/>
      <c r="D10546" s="189"/>
      <c r="E10546" s="189"/>
    </row>
    <row r="10547" spans="1:5" x14ac:dyDescent="0.25">
      <c r="A10547" s="189"/>
      <c r="B10547" s="189"/>
      <c r="C10547" s="211"/>
      <c r="D10547" s="189"/>
      <c r="E10547" s="189"/>
    </row>
    <row r="10548" spans="1:5" x14ac:dyDescent="0.25">
      <c r="A10548" s="189"/>
      <c r="B10548" s="189"/>
      <c r="C10548" s="211"/>
      <c r="D10548" s="189"/>
      <c r="E10548" s="189"/>
    </row>
    <row r="10549" spans="1:5" x14ac:dyDescent="0.25">
      <c r="A10549" s="189"/>
      <c r="B10549" s="189"/>
      <c r="C10549" s="211"/>
      <c r="D10549" s="189"/>
      <c r="E10549" s="189"/>
    </row>
    <row r="10550" spans="1:5" x14ac:dyDescent="0.25">
      <c r="A10550" s="189"/>
      <c r="B10550" s="189"/>
      <c r="C10550" s="211"/>
      <c r="D10550" s="189"/>
      <c r="E10550" s="189"/>
    </row>
    <row r="10551" spans="1:5" x14ac:dyDescent="0.25">
      <c r="A10551" s="189"/>
      <c r="B10551" s="189"/>
      <c r="C10551" s="211"/>
      <c r="D10551" s="189"/>
      <c r="E10551" s="189"/>
    </row>
    <row r="10552" spans="1:5" x14ac:dyDescent="0.25">
      <c r="A10552" s="189"/>
      <c r="B10552" s="189"/>
      <c r="C10552" s="211"/>
      <c r="D10552" s="189"/>
      <c r="E10552" s="189"/>
    </row>
    <row r="10553" spans="1:5" x14ac:dyDescent="0.25">
      <c r="A10553" s="189"/>
      <c r="B10553" s="189"/>
      <c r="C10553" s="211"/>
      <c r="D10553" s="189"/>
      <c r="E10553" s="189"/>
    </row>
    <row r="10554" spans="1:5" x14ac:dyDescent="0.25">
      <c r="A10554" s="189"/>
      <c r="B10554" s="189"/>
      <c r="C10554" s="211"/>
      <c r="D10554" s="189"/>
      <c r="E10554" s="189"/>
    </row>
    <row r="10555" spans="1:5" x14ac:dyDescent="0.25">
      <c r="A10555" s="189"/>
      <c r="B10555" s="189"/>
      <c r="C10555" s="211"/>
      <c r="D10555" s="189"/>
      <c r="E10555" s="189"/>
    </row>
    <row r="10556" spans="1:5" x14ac:dyDescent="0.25">
      <c r="A10556" s="189"/>
      <c r="B10556" s="189"/>
      <c r="C10556" s="211"/>
      <c r="D10556" s="189"/>
      <c r="E10556" s="189"/>
    </row>
    <row r="10557" spans="1:5" x14ac:dyDescent="0.25">
      <c r="A10557" s="189"/>
      <c r="B10557" s="189"/>
      <c r="C10557" s="211"/>
      <c r="D10557" s="189"/>
      <c r="E10557" s="189"/>
    </row>
    <row r="10558" spans="1:5" x14ac:dyDescent="0.25">
      <c r="A10558" s="189"/>
      <c r="B10558" s="189"/>
      <c r="C10558" s="211"/>
      <c r="D10558" s="189"/>
      <c r="E10558" s="189"/>
    </row>
    <row r="10559" spans="1:5" x14ac:dyDescent="0.25">
      <c r="A10559" s="189"/>
      <c r="B10559" s="189"/>
      <c r="C10559" s="211"/>
      <c r="D10559" s="189"/>
      <c r="E10559" s="189"/>
    </row>
    <row r="10560" spans="1:5" x14ac:dyDescent="0.25">
      <c r="A10560" s="189"/>
      <c r="B10560" s="189"/>
      <c r="C10560" s="211"/>
      <c r="D10560" s="189"/>
      <c r="E10560" s="189"/>
    </row>
    <row r="10561" spans="1:5" x14ac:dyDescent="0.25">
      <c r="A10561" s="189"/>
      <c r="B10561" s="189"/>
      <c r="C10561" s="211"/>
      <c r="D10561" s="189"/>
      <c r="E10561" s="189"/>
    </row>
    <row r="10562" spans="1:5" x14ac:dyDescent="0.25">
      <c r="A10562" s="189"/>
      <c r="B10562" s="189"/>
      <c r="C10562" s="211"/>
      <c r="D10562" s="189"/>
      <c r="E10562" s="189"/>
    </row>
    <row r="10563" spans="1:5" x14ac:dyDescent="0.25">
      <c r="A10563" s="189"/>
      <c r="B10563" s="189"/>
      <c r="C10563" s="211"/>
      <c r="D10563" s="189"/>
      <c r="E10563" s="189"/>
    </row>
    <row r="10564" spans="1:5" x14ac:dyDescent="0.25">
      <c r="A10564" s="189"/>
      <c r="B10564" s="189"/>
      <c r="C10564" s="211"/>
      <c r="D10564" s="189"/>
      <c r="E10564" s="189"/>
    </row>
    <row r="10565" spans="1:5" x14ac:dyDescent="0.25">
      <c r="A10565" s="189"/>
      <c r="B10565" s="189"/>
      <c r="C10565" s="211"/>
      <c r="D10565" s="189"/>
      <c r="E10565" s="189"/>
    </row>
    <row r="10566" spans="1:5" x14ac:dyDescent="0.25">
      <c r="A10566" s="189"/>
      <c r="B10566" s="189"/>
      <c r="C10566" s="211"/>
      <c r="D10566" s="189"/>
      <c r="E10566" s="189"/>
    </row>
    <row r="10567" spans="1:5" x14ac:dyDescent="0.25">
      <c r="A10567" s="189"/>
      <c r="B10567" s="189"/>
      <c r="C10567" s="211"/>
      <c r="D10567" s="189"/>
      <c r="E10567" s="189"/>
    </row>
    <row r="10568" spans="1:5" x14ac:dyDescent="0.25">
      <c r="A10568" s="189"/>
      <c r="B10568" s="189"/>
      <c r="C10568" s="211"/>
      <c r="D10568" s="189"/>
      <c r="E10568" s="189"/>
    </row>
    <row r="10569" spans="1:5" x14ac:dyDescent="0.25">
      <c r="A10569" s="189"/>
      <c r="B10569" s="189"/>
      <c r="C10569" s="211"/>
      <c r="D10569" s="189"/>
      <c r="E10569" s="189"/>
    </row>
    <row r="10570" spans="1:5" x14ac:dyDescent="0.25">
      <c r="A10570" s="189"/>
      <c r="B10570" s="189"/>
      <c r="C10570" s="211"/>
      <c r="D10570" s="189"/>
      <c r="E10570" s="189"/>
    </row>
    <row r="10571" spans="1:5" x14ac:dyDescent="0.25">
      <c r="A10571" s="189"/>
      <c r="B10571" s="189"/>
      <c r="C10571" s="211"/>
      <c r="D10571" s="189"/>
      <c r="E10571" s="189"/>
    </row>
    <row r="10572" spans="1:5" x14ac:dyDescent="0.25">
      <c r="A10572" s="189"/>
      <c r="B10572" s="189"/>
      <c r="C10572" s="211"/>
      <c r="D10572" s="189"/>
      <c r="E10572" s="189"/>
    </row>
    <row r="10573" spans="1:5" x14ac:dyDescent="0.25">
      <c r="A10573" s="189"/>
      <c r="B10573" s="189"/>
      <c r="C10573" s="211"/>
      <c r="D10573" s="189"/>
      <c r="E10573" s="189"/>
    </row>
    <row r="10574" spans="1:5" x14ac:dyDescent="0.25">
      <c r="A10574" s="189"/>
      <c r="B10574" s="189"/>
      <c r="C10574" s="211"/>
      <c r="D10574" s="189"/>
      <c r="E10574" s="189"/>
    </row>
    <row r="10575" spans="1:5" x14ac:dyDescent="0.25">
      <c r="A10575" s="189"/>
      <c r="B10575" s="189"/>
      <c r="C10575" s="211"/>
      <c r="D10575" s="189"/>
      <c r="E10575" s="189"/>
    </row>
    <row r="10576" spans="1:5" x14ac:dyDescent="0.25">
      <c r="A10576" s="189"/>
      <c r="B10576" s="189"/>
      <c r="C10576" s="211"/>
      <c r="D10576" s="189"/>
      <c r="E10576" s="189"/>
    </row>
    <row r="10577" spans="1:5" x14ac:dyDescent="0.25">
      <c r="A10577" s="189"/>
      <c r="B10577" s="189"/>
      <c r="C10577" s="211"/>
      <c r="D10577" s="189"/>
      <c r="E10577" s="189"/>
    </row>
    <row r="10578" spans="1:5" x14ac:dyDescent="0.25">
      <c r="A10578" s="189"/>
      <c r="B10578" s="189"/>
      <c r="C10578" s="211"/>
      <c r="D10578" s="189"/>
      <c r="E10578" s="189"/>
    </row>
    <row r="10579" spans="1:5" x14ac:dyDescent="0.25">
      <c r="A10579" s="189"/>
      <c r="B10579" s="189"/>
      <c r="C10579" s="211"/>
      <c r="D10579" s="189"/>
      <c r="E10579" s="189"/>
    </row>
    <row r="10580" spans="1:5" x14ac:dyDescent="0.25">
      <c r="A10580" s="189"/>
      <c r="B10580" s="189"/>
      <c r="C10580" s="211"/>
      <c r="D10580" s="189"/>
      <c r="E10580" s="189"/>
    </row>
    <row r="10581" spans="1:5" x14ac:dyDescent="0.25">
      <c r="A10581" s="189"/>
      <c r="B10581" s="189"/>
      <c r="C10581" s="211"/>
      <c r="D10581" s="189"/>
      <c r="E10581" s="189"/>
    </row>
    <row r="10582" spans="1:5" x14ac:dyDescent="0.25">
      <c r="A10582" s="189"/>
      <c r="B10582" s="189"/>
      <c r="C10582" s="211"/>
      <c r="D10582" s="189"/>
      <c r="E10582" s="189"/>
    </row>
    <row r="10583" spans="1:5" x14ac:dyDescent="0.25">
      <c r="A10583" s="189"/>
      <c r="B10583" s="189"/>
      <c r="C10583" s="211"/>
      <c r="D10583" s="189"/>
      <c r="E10583" s="189"/>
    </row>
    <row r="10584" spans="1:5" x14ac:dyDescent="0.25">
      <c r="A10584" s="189"/>
      <c r="B10584" s="189"/>
      <c r="C10584" s="211"/>
      <c r="D10584" s="189"/>
      <c r="E10584" s="189"/>
    </row>
    <row r="10585" spans="1:5" x14ac:dyDescent="0.25">
      <c r="A10585" s="189"/>
      <c r="B10585" s="189"/>
      <c r="C10585" s="211"/>
      <c r="D10585" s="189"/>
      <c r="E10585" s="189"/>
    </row>
    <row r="10586" spans="1:5" x14ac:dyDescent="0.25">
      <c r="A10586" s="189"/>
      <c r="B10586" s="189"/>
      <c r="C10586" s="211"/>
      <c r="D10586" s="189"/>
      <c r="E10586" s="189"/>
    </row>
    <row r="10587" spans="1:5" x14ac:dyDescent="0.25">
      <c r="A10587" s="189"/>
      <c r="B10587" s="189"/>
      <c r="C10587" s="211"/>
      <c r="D10587" s="189"/>
      <c r="E10587" s="189"/>
    </row>
    <row r="10588" spans="1:5" x14ac:dyDescent="0.25">
      <c r="A10588" s="189"/>
      <c r="B10588" s="189"/>
      <c r="C10588" s="211"/>
      <c r="D10588" s="189"/>
      <c r="E10588" s="189"/>
    </row>
    <row r="10589" spans="1:5" x14ac:dyDescent="0.25">
      <c r="A10589" s="189"/>
      <c r="B10589" s="189"/>
      <c r="C10589" s="211"/>
      <c r="D10589" s="189"/>
      <c r="E10589" s="189"/>
    </row>
    <row r="10590" spans="1:5" x14ac:dyDescent="0.25">
      <c r="A10590" s="189"/>
      <c r="B10590" s="189"/>
      <c r="C10590" s="211"/>
      <c r="D10590" s="189"/>
      <c r="E10590" s="189"/>
    </row>
    <row r="10591" spans="1:5" x14ac:dyDescent="0.25">
      <c r="A10591" s="189"/>
      <c r="B10591" s="189"/>
      <c r="C10591" s="211"/>
      <c r="D10591" s="189"/>
      <c r="E10591" s="189"/>
    </row>
    <row r="10592" spans="1:5" x14ac:dyDescent="0.25">
      <c r="A10592" s="189"/>
      <c r="B10592" s="189"/>
      <c r="C10592" s="211"/>
      <c r="D10592" s="189"/>
      <c r="E10592" s="189"/>
    </row>
    <row r="10593" spans="1:5" x14ac:dyDescent="0.25">
      <c r="A10593" s="189"/>
      <c r="B10593" s="189"/>
      <c r="C10593" s="211"/>
      <c r="D10593" s="189"/>
      <c r="E10593" s="189"/>
    </row>
    <row r="10594" spans="1:5" x14ac:dyDescent="0.25">
      <c r="A10594" s="189"/>
      <c r="B10594" s="189"/>
      <c r="C10594" s="211"/>
      <c r="D10594" s="189"/>
      <c r="E10594" s="189"/>
    </row>
    <row r="10595" spans="1:5" x14ac:dyDescent="0.25">
      <c r="A10595" s="189"/>
      <c r="B10595" s="189"/>
      <c r="C10595" s="211"/>
      <c r="D10595" s="189"/>
      <c r="E10595" s="189"/>
    </row>
    <row r="10596" spans="1:5" x14ac:dyDescent="0.25">
      <c r="A10596" s="189"/>
      <c r="B10596" s="189"/>
      <c r="C10596" s="211"/>
      <c r="D10596" s="189"/>
      <c r="E10596" s="189"/>
    </row>
    <row r="10597" spans="1:5" x14ac:dyDescent="0.25">
      <c r="A10597" s="189"/>
      <c r="B10597" s="189"/>
      <c r="C10597" s="211"/>
      <c r="D10597" s="189"/>
      <c r="E10597" s="189"/>
    </row>
    <row r="10598" spans="1:5" x14ac:dyDescent="0.25">
      <c r="A10598" s="189"/>
      <c r="B10598" s="189"/>
      <c r="C10598" s="211"/>
      <c r="D10598" s="189"/>
      <c r="E10598" s="189"/>
    </row>
    <row r="10599" spans="1:5" x14ac:dyDescent="0.25">
      <c r="A10599" s="189"/>
      <c r="B10599" s="189"/>
      <c r="C10599" s="211"/>
      <c r="D10599" s="189"/>
      <c r="E10599" s="189"/>
    </row>
    <row r="10600" spans="1:5" x14ac:dyDescent="0.25">
      <c r="A10600" s="189"/>
      <c r="B10600" s="189"/>
      <c r="C10600" s="211"/>
      <c r="D10600" s="189"/>
      <c r="E10600" s="189"/>
    </row>
    <row r="10601" spans="1:5" x14ac:dyDescent="0.25">
      <c r="A10601" s="189"/>
      <c r="B10601" s="189"/>
      <c r="C10601" s="211"/>
      <c r="D10601" s="189"/>
      <c r="E10601" s="189"/>
    </row>
    <row r="10602" spans="1:5" x14ac:dyDescent="0.25">
      <c r="A10602" s="189"/>
      <c r="B10602" s="189"/>
      <c r="C10602" s="211"/>
      <c r="D10602" s="189"/>
      <c r="E10602" s="189"/>
    </row>
    <row r="10603" spans="1:5" x14ac:dyDescent="0.25">
      <c r="A10603" s="189"/>
      <c r="B10603" s="189"/>
      <c r="C10603" s="211"/>
      <c r="D10603" s="189"/>
      <c r="E10603" s="189"/>
    </row>
    <row r="10604" spans="1:5" x14ac:dyDescent="0.25">
      <c r="A10604" s="189"/>
      <c r="B10604" s="189"/>
      <c r="C10604" s="211"/>
      <c r="D10604" s="189"/>
      <c r="E10604" s="189"/>
    </row>
    <row r="10605" spans="1:5" x14ac:dyDescent="0.25">
      <c r="A10605" s="189"/>
      <c r="B10605" s="189"/>
      <c r="C10605" s="211"/>
      <c r="D10605" s="189"/>
      <c r="E10605" s="189"/>
    </row>
    <row r="10606" spans="1:5" x14ac:dyDescent="0.25">
      <c r="A10606" s="189"/>
      <c r="B10606" s="189"/>
      <c r="C10606" s="211"/>
      <c r="D10606" s="189"/>
      <c r="E10606" s="189"/>
    </row>
    <row r="10607" spans="1:5" x14ac:dyDescent="0.25">
      <c r="A10607" s="189"/>
      <c r="B10607" s="189"/>
      <c r="C10607" s="211"/>
      <c r="D10607" s="189"/>
      <c r="E10607" s="189"/>
    </row>
    <row r="10608" spans="1:5" x14ac:dyDescent="0.25">
      <c r="A10608" s="189"/>
      <c r="B10608" s="189"/>
      <c r="C10608" s="211"/>
      <c r="D10608" s="189"/>
      <c r="E10608" s="189"/>
    </row>
    <row r="10609" spans="1:5" x14ac:dyDescent="0.25">
      <c r="A10609" s="189"/>
      <c r="B10609" s="189"/>
      <c r="C10609" s="211"/>
      <c r="D10609" s="189"/>
      <c r="E10609" s="189"/>
    </row>
    <row r="10610" spans="1:5" x14ac:dyDescent="0.25">
      <c r="A10610" s="189"/>
      <c r="B10610" s="189"/>
      <c r="C10610" s="211"/>
      <c r="D10610" s="189"/>
      <c r="E10610" s="189"/>
    </row>
    <row r="10611" spans="1:5" x14ac:dyDescent="0.25">
      <c r="A10611" s="189"/>
      <c r="B10611" s="189"/>
      <c r="C10611" s="211"/>
      <c r="D10611" s="189"/>
      <c r="E10611" s="189"/>
    </row>
    <row r="10612" spans="1:5" x14ac:dyDescent="0.25">
      <c r="A10612" s="189"/>
      <c r="B10612" s="189"/>
      <c r="C10612" s="211"/>
      <c r="D10612" s="189"/>
      <c r="E10612" s="189"/>
    </row>
    <row r="10613" spans="1:5" x14ac:dyDescent="0.25">
      <c r="A10613" s="189"/>
      <c r="B10613" s="189"/>
      <c r="C10613" s="211"/>
      <c r="D10613" s="189"/>
      <c r="E10613" s="189"/>
    </row>
    <row r="10614" spans="1:5" x14ac:dyDescent="0.25">
      <c r="A10614" s="189"/>
      <c r="B10614" s="189"/>
      <c r="C10614" s="211"/>
      <c r="D10614" s="189"/>
      <c r="E10614" s="189"/>
    </row>
    <row r="10615" spans="1:5" x14ac:dyDescent="0.25">
      <c r="A10615" s="189"/>
      <c r="B10615" s="189"/>
      <c r="C10615" s="211"/>
      <c r="D10615" s="189"/>
      <c r="E10615" s="189"/>
    </row>
    <row r="10616" spans="1:5" x14ac:dyDescent="0.25">
      <c r="A10616" s="189"/>
      <c r="B10616" s="189"/>
      <c r="C10616" s="211"/>
      <c r="D10616" s="189"/>
      <c r="E10616" s="189"/>
    </row>
    <row r="10617" spans="1:5" x14ac:dyDescent="0.25">
      <c r="A10617" s="189"/>
      <c r="B10617" s="189"/>
      <c r="C10617" s="211"/>
      <c r="D10617" s="189"/>
      <c r="E10617" s="189"/>
    </row>
    <row r="10618" spans="1:5" x14ac:dyDescent="0.25">
      <c r="A10618" s="189"/>
      <c r="B10618" s="189"/>
      <c r="C10618" s="211"/>
      <c r="D10618" s="189"/>
      <c r="E10618" s="189"/>
    </row>
    <row r="10619" spans="1:5" x14ac:dyDescent="0.25">
      <c r="A10619" s="189"/>
      <c r="B10619" s="189"/>
      <c r="C10619" s="211"/>
      <c r="D10619" s="189"/>
      <c r="E10619" s="189"/>
    </row>
    <row r="10620" spans="1:5" x14ac:dyDescent="0.25">
      <c r="A10620" s="189"/>
      <c r="B10620" s="189"/>
      <c r="C10620" s="211"/>
      <c r="D10620" s="189"/>
      <c r="E10620" s="189"/>
    </row>
    <row r="10621" spans="1:5" x14ac:dyDescent="0.25">
      <c r="A10621" s="189"/>
      <c r="B10621" s="189"/>
      <c r="C10621" s="211"/>
      <c r="D10621" s="189"/>
      <c r="E10621" s="189"/>
    </row>
    <row r="10622" spans="1:5" x14ac:dyDescent="0.25">
      <c r="A10622" s="189"/>
      <c r="B10622" s="189"/>
      <c r="C10622" s="211"/>
      <c r="D10622" s="189"/>
      <c r="E10622" s="189"/>
    </row>
    <row r="10623" spans="1:5" x14ac:dyDescent="0.25">
      <c r="A10623" s="189"/>
      <c r="B10623" s="189"/>
      <c r="C10623" s="211"/>
      <c r="D10623" s="189"/>
      <c r="E10623" s="189"/>
    </row>
    <row r="10624" spans="1:5" x14ac:dyDescent="0.25">
      <c r="A10624" s="189"/>
      <c r="B10624" s="189"/>
      <c r="C10624" s="211"/>
      <c r="D10624" s="189"/>
      <c r="E10624" s="189"/>
    </row>
    <row r="10625" spans="1:5" x14ac:dyDescent="0.25">
      <c r="A10625" s="189"/>
      <c r="B10625" s="189"/>
      <c r="C10625" s="211"/>
      <c r="D10625" s="189"/>
      <c r="E10625" s="189"/>
    </row>
    <row r="10626" spans="1:5" x14ac:dyDescent="0.25">
      <c r="A10626" s="189"/>
      <c r="B10626" s="189"/>
      <c r="C10626" s="211"/>
      <c r="D10626" s="189"/>
      <c r="E10626" s="189"/>
    </row>
    <row r="10627" spans="1:5" x14ac:dyDescent="0.25">
      <c r="A10627" s="189"/>
      <c r="B10627" s="189"/>
      <c r="C10627" s="211"/>
      <c r="D10627" s="189"/>
      <c r="E10627" s="189"/>
    </row>
    <row r="10628" spans="1:5" x14ac:dyDescent="0.25">
      <c r="A10628" s="189"/>
      <c r="B10628" s="189"/>
      <c r="C10628" s="211"/>
      <c r="D10628" s="189"/>
      <c r="E10628" s="189"/>
    </row>
    <row r="10629" spans="1:5" x14ac:dyDescent="0.25">
      <c r="A10629" s="189"/>
      <c r="B10629" s="189"/>
      <c r="C10629" s="211"/>
      <c r="D10629" s="189"/>
      <c r="E10629" s="189"/>
    </row>
    <row r="10630" spans="1:5" x14ac:dyDescent="0.25">
      <c r="A10630" s="189"/>
      <c r="B10630" s="189"/>
      <c r="C10630" s="211"/>
      <c r="D10630" s="189"/>
      <c r="E10630" s="189"/>
    </row>
    <row r="10631" spans="1:5" x14ac:dyDescent="0.25">
      <c r="A10631" s="189"/>
      <c r="B10631" s="189"/>
      <c r="C10631" s="211"/>
      <c r="D10631" s="189"/>
      <c r="E10631" s="189"/>
    </row>
    <row r="10632" spans="1:5" x14ac:dyDescent="0.25">
      <c r="A10632" s="189"/>
      <c r="B10632" s="189"/>
      <c r="C10632" s="211"/>
      <c r="D10632" s="189"/>
      <c r="E10632" s="189"/>
    </row>
    <row r="10633" spans="1:5" x14ac:dyDescent="0.25">
      <c r="A10633" s="189"/>
      <c r="B10633" s="189"/>
      <c r="C10633" s="211"/>
      <c r="D10633" s="189"/>
      <c r="E10633" s="189"/>
    </row>
    <row r="10634" spans="1:5" x14ac:dyDescent="0.25">
      <c r="A10634" s="189"/>
      <c r="B10634" s="189"/>
      <c r="C10634" s="211"/>
      <c r="D10634" s="189"/>
      <c r="E10634" s="189"/>
    </row>
    <row r="10635" spans="1:5" x14ac:dyDescent="0.25">
      <c r="A10635" s="189"/>
      <c r="B10635" s="189"/>
      <c r="C10635" s="211"/>
      <c r="D10635" s="189"/>
      <c r="E10635" s="189"/>
    </row>
    <row r="10636" spans="1:5" x14ac:dyDescent="0.25">
      <c r="A10636" s="189"/>
      <c r="B10636" s="189"/>
      <c r="C10636" s="211"/>
      <c r="D10636" s="189"/>
      <c r="E10636" s="189"/>
    </row>
    <row r="10637" spans="1:5" x14ac:dyDescent="0.25">
      <c r="A10637" s="189"/>
      <c r="B10637" s="189"/>
      <c r="C10637" s="211"/>
      <c r="D10637" s="189"/>
      <c r="E10637" s="189"/>
    </row>
    <row r="10638" spans="1:5" x14ac:dyDescent="0.25">
      <c r="A10638" s="189"/>
      <c r="B10638" s="189"/>
      <c r="C10638" s="211"/>
      <c r="D10638" s="189"/>
      <c r="E10638" s="189"/>
    </row>
    <row r="10639" spans="1:5" x14ac:dyDescent="0.25">
      <c r="A10639" s="189"/>
      <c r="B10639" s="189"/>
      <c r="C10639" s="211"/>
      <c r="D10639" s="189"/>
      <c r="E10639" s="189"/>
    </row>
    <row r="10640" spans="1:5" x14ac:dyDescent="0.25">
      <c r="A10640" s="189"/>
      <c r="B10640" s="189"/>
      <c r="C10640" s="211"/>
      <c r="D10640" s="189"/>
      <c r="E10640" s="189"/>
    </row>
    <row r="10641" spans="1:5" x14ac:dyDescent="0.25">
      <c r="A10641" s="189"/>
      <c r="B10641" s="189"/>
      <c r="C10641" s="211"/>
      <c r="D10641" s="189"/>
      <c r="E10641" s="189"/>
    </row>
    <row r="10642" spans="1:5" x14ac:dyDescent="0.25">
      <c r="A10642" s="189"/>
      <c r="B10642" s="189"/>
      <c r="C10642" s="211"/>
      <c r="D10642" s="189"/>
      <c r="E10642" s="189"/>
    </row>
    <row r="10643" spans="1:5" x14ac:dyDescent="0.25">
      <c r="A10643" s="189"/>
      <c r="B10643" s="189"/>
      <c r="C10643" s="211"/>
      <c r="D10643" s="189"/>
      <c r="E10643" s="189"/>
    </row>
    <row r="10644" spans="1:5" x14ac:dyDescent="0.25">
      <c r="A10644" s="189"/>
      <c r="B10644" s="189"/>
      <c r="C10644" s="211"/>
      <c r="D10644" s="189"/>
      <c r="E10644" s="189"/>
    </row>
    <row r="10645" spans="1:5" x14ac:dyDescent="0.25">
      <c r="A10645" s="189"/>
      <c r="B10645" s="189"/>
      <c r="C10645" s="211"/>
      <c r="D10645" s="189"/>
      <c r="E10645" s="189"/>
    </row>
    <row r="10646" spans="1:5" x14ac:dyDescent="0.25">
      <c r="A10646" s="189"/>
      <c r="B10646" s="189"/>
      <c r="C10646" s="211"/>
      <c r="D10646" s="189"/>
      <c r="E10646" s="189"/>
    </row>
    <row r="10647" spans="1:5" x14ac:dyDescent="0.25">
      <c r="A10647" s="189"/>
      <c r="B10647" s="189"/>
      <c r="C10647" s="211"/>
      <c r="D10647" s="189"/>
      <c r="E10647" s="189"/>
    </row>
    <row r="10648" spans="1:5" x14ac:dyDescent="0.25">
      <c r="A10648" s="189"/>
      <c r="B10648" s="189"/>
      <c r="C10648" s="211"/>
      <c r="D10648" s="189"/>
      <c r="E10648" s="189"/>
    </row>
    <row r="10649" spans="1:5" x14ac:dyDescent="0.25">
      <c r="A10649" s="189"/>
      <c r="B10649" s="189"/>
      <c r="C10649" s="211"/>
      <c r="D10649" s="189"/>
      <c r="E10649" s="189"/>
    </row>
    <row r="10650" spans="1:5" x14ac:dyDescent="0.25">
      <c r="A10650" s="189"/>
      <c r="B10650" s="189"/>
      <c r="C10650" s="211"/>
      <c r="D10650" s="189"/>
      <c r="E10650" s="189"/>
    </row>
    <row r="10651" spans="1:5" x14ac:dyDescent="0.25">
      <c r="A10651" s="189"/>
      <c r="B10651" s="189"/>
      <c r="C10651" s="211"/>
      <c r="D10651" s="189"/>
      <c r="E10651" s="189"/>
    </row>
    <row r="10652" spans="1:5" x14ac:dyDescent="0.25">
      <c r="A10652" s="189"/>
      <c r="B10652" s="189"/>
      <c r="C10652" s="211"/>
      <c r="D10652" s="189"/>
      <c r="E10652" s="189"/>
    </row>
    <row r="10653" spans="1:5" x14ac:dyDescent="0.25">
      <c r="A10653" s="189"/>
      <c r="B10653" s="189"/>
      <c r="C10653" s="211"/>
      <c r="D10653" s="189"/>
      <c r="E10653" s="189"/>
    </row>
    <row r="10654" spans="1:5" x14ac:dyDescent="0.25">
      <c r="A10654" s="189"/>
      <c r="B10654" s="189"/>
      <c r="C10654" s="211"/>
      <c r="D10654" s="189"/>
      <c r="E10654" s="189"/>
    </row>
    <row r="10655" spans="1:5" x14ac:dyDescent="0.25">
      <c r="A10655" s="189"/>
      <c r="B10655" s="189"/>
      <c r="C10655" s="211"/>
      <c r="D10655" s="189"/>
      <c r="E10655" s="189"/>
    </row>
    <row r="10656" spans="1:5" x14ac:dyDescent="0.25">
      <c r="A10656" s="189"/>
      <c r="B10656" s="189"/>
      <c r="C10656" s="211"/>
      <c r="D10656" s="189"/>
      <c r="E10656" s="189"/>
    </row>
    <row r="10657" spans="1:5" x14ac:dyDescent="0.25">
      <c r="A10657" s="189"/>
      <c r="B10657" s="189"/>
      <c r="C10657" s="211"/>
      <c r="D10657" s="189"/>
      <c r="E10657" s="189"/>
    </row>
    <row r="10658" spans="1:5" x14ac:dyDescent="0.25">
      <c r="A10658" s="189"/>
      <c r="B10658" s="189"/>
      <c r="C10658" s="211"/>
      <c r="D10658" s="189"/>
      <c r="E10658" s="189"/>
    </row>
    <row r="10659" spans="1:5" x14ac:dyDescent="0.25">
      <c r="A10659" s="189"/>
      <c r="B10659" s="189"/>
      <c r="C10659" s="211"/>
      <c r="D10659" s="189"/>
      <c r="E10659" s="189"/>
    </row>
    <row r="10660" spans="1:5" x14ac:dyDescent="0.25">
      <c r="A10660" s="189"/>
      <c r="B10660" s="189"/>
      <c r="C10660" s="211"/>
      <c r="D10660" s="189"/>
      <c r="E10660" s="189"/>
    </row>
    <row r="10661" spans="1:5" x14ac:dyDescent="0.25">
      <c r="A10661" s="189"/>
      <c r="B10661" s="189"/>
      <c r="C10661" s="211"/>
      <c r="D10661" s="189"/>
      <c r="E10661" s="189"/>
    </row>
    <row r="10662" spans="1:5" x14ac:dyDescent="0.25">
      <c r="A10662" s="189"/>
      <c r="B10662" s="189"/>
      <c r="C10662" s="211"/>
      <c r="D10662" s="189"/>
      <c r="E10662" s="189"/>
    </row>
    <row r="10663" spans="1:5" x14ac:dyDescent="0.25">
      <c r="A10663" s="189"/>
      <c r="B10663" s="189"/>
      <c r="C10663" s="211"/>
      <c r="D10663" s="189"/>
      <c r="E10663" s="189"/>
    </row>
    <row r="10664" spans="1:5" x14ac:dyDescent="0.25">
      <c r="A10664" s="189"/>
      <c r="B10664" s="189"/>
      <c r="C10664" s="211"/>
      <c r="D10664" s="189"/>
      <c r="E10664" s="189"/>
    </row>
    <row r="10665" spans="1:5" x14ac:dyDescent="0.25">
      <c r="A10665" s="189"/>
      <c r="B10665" s="189"/>
      <c r="C10665" s="211"/>
      <c r="D10665" s="189"/>
      <c r="E10665" s="189"/>
    </row>
    <row r="10666" spans="1:5" x14ac:dyDescent="0.25">
      <c r="A10666" s="189"/>
      <c r="B10666" s="189"/>
      <c r="C10666" s="211"/>
      <c r="D10666" s="189"/>
      <c r="E10666" s="189"/>
    </row>
    <row r="10667" spans="1:5" x14ac:dyDescent="0.25">
      <c r="A10667" s="189"/>
      <c r="B10667" s="189"/>
      <c r="C10667" s="211"/>
      <c r="D10667" s="189"/>
      <c r="E10667" s="189"/>
    </row>
    <row r="10668" spans="1:5" x14ac:dyDescent="0.25">
      <c r="A10668" s="189"/>
      <c r="B10668" s="189"/>
      <c r="C10668" s="211"/>
      <c r="D10668" s="189"/>
      <c r="E10668" s="189"/>
    </row>
    <row r="10669" spans="1:5" x14ac:dyDescent="0.25">
      <c r="A10669" s="189"/>
      <c r="B10669" s="189"/>
      <c r="C10669" s="211"/>
      <c r="D10669" s="189"/>
      <c r="E10669" s="189"/>
    </row>
    <row r="10670" spans="1:5" x14ac:dyDescent="0.25">
      <c r="A10670" s="189"/>
      <c r="B10670" s="189"/>
      <c r="C10670" s="211"/>
      <c r="D10670" s="189"/>
      <c r="E10670" s="189"/>
    </row>
    <row r="10671" spans="1:5" x14ac:dyDescent="0.25">
      <c r="A10671" s="189"/>
      <c r="B10671" s="189"/>
      <c r="C10671" s="211"/>
      <c r="D10671" s="189"/>
      <c r="E10671" s="189"/>
    </row>
    <row r="10672" spans="1:5" x14ac:dyDescent="0.25">
      <c r="A10672" s="189"/>
      <c r="B10672" s="189"/>
      <c r="C10672" s="211"/>
      <c r="D10672" s="189"/>
      <c r="E10672" s="189"/>
    </row>
    <row r="10673" spans="1:5" x14ac:dyDescent="0.25">
      <c r="A10673" s="189"/>
      <c r="B10673" s="189"/>
      <c r="C10673" s="211"/>
      <c r="D10673" s="189"/>
      <c r="E10673" s="189"/>
    </row>
    <row r="10674" spans="1:5" x14ac:dyDescent="0.25">
      <c r="A10674" s="189"/>
      <c r="B10674" s="189"/>
      <c r="C10674" s="211"/>
      <c r="D10674" s="189"/>
      <c r="E10674" s="189"/>
    </row>
    <row r="10675" spans="1:5" x14ac:dyDescent="0.25">
      <c r="A10675" s="189"/>
      <c r="B10675" s="189"/>
      <c r="C10675" s="211"/>
      <c r="D10675" s="189"/>
      <c r="E10675" s="189"/>
    </row>
    <row r="10676" spans="1:5" x14ac:dyDescent="0.25">
      <c r="A10676" s="189"/>
      <c r="B10676" s="189"/>
      <c r="C10676" s="211"/>
      <c r="D10676" s="189"/>
      <c r="E10676" s="189"/>
    </row>
    <row r="10677" spans="1:5" x14ac:dyDescent="0.25">
      <c r="A10677" s="189"/>
      <c r="B10677" s="189"/>
      <c r="C10677" s="211"/>
      <c r="D10677" s="189"/>
      <c r="E10677" s="189"/>
    </row>
    <row r="10678" spans="1:5" x14ac:dyDescent="0.25">
      <c r="A10678" s="189"/>
      <c r="B10678" s="189"/>
      <c r="C10678" s="211"/>
      <c r="D10678" s="189"/>
      <c r="E10678" s="189"/>
    </row>
    <row r="10679" spans="1:5" x14ac:dyDescent="0.25">
      <c r="A10679" s="189"/>
      <c r="B10679" s="189"/>
      <c r="C10679" s="211"/>
      <c r="D10679" s="189"/>
      <c r="E10679" s="189"/>
    </row>
    <row r="10680" spans="1:5" x14ac:dyDescent="0.25">
      <c r="A10680" s="189"/>
      <c r="B10680" s="189"/>
      <c r="C10680" s="211"/>
      <c r="D10680" s="189"/>
      <c r="E10680" s="189"/>
    </row>
    <row r="10681" spans="1:5" x14ac:dyDescent="0.25">
      <c r="A10681" s="189"/>
      <c r="B10681" s="189"/>
      <c r="C10681" s="211"/>
      <c r="D10681" s="189"/>
      <c r="E10681" s="189"/>
    </row>
    <row r="10682" spans="1:5" x14ac:dyDescent="0.25">
      <c r="A10682" s="189"/>
      <c r="B10682" s="189"/>
      <c r="C10682" s="211"/>
      <c r="D10682" s="189"/>
      <c r="E10682" s="189"/>
    </row>
    <row r="10683" spans="1:5" x14ac:dyDescent="0.25">
      <c r="A10683" s="189"/>
      <c r="B10683" s="189"/>
      <c r="C10683" s="211"/>
      <c r="D10683" s="189"/>
      <c r="E10683" s="189"/>
    </row>
    <row r="10684" spans="1:5" x14ac:dyDescent="0.25">
      <c r="A10684" s="189"/>
      <c r="B10684" s="189"/>
      <c r="C10684" s="211"/>
      <c r="D10684" s="189"/>
      <c r="E10684" s="189"/>
    </row>
    <row r="10685" spans="1:5" x14ac:dyDescent="0.25">
      <c r="A10685" s="189"/>
      <c r="B10685" s="189"/>
      <c r="C10685" s="211"/>
      <c r="D10685" s="189"/>
      <c r="E10685" s="189"/>
    </row>
    <row r="10686" spans="1:5" x14ac:dyDescent="0.25">
      <c r="A10686" s="189"/>
      <c r="B10686" s="189"/>
      <c r="C10686" s="211"/>
      <c r="D10686" s="189"/>
      <c r="E10686" s="189"/>
    </row>
    <row r="10687" spans="1:5" x14ac:dyDescent="0.25">
      <c r="A10687" s="189"/>
      <c r="B10687" s="189"/>
      <c r="C10687" s="211"/>
      <c r="D10687" s="189"/>
      <c r="E10687" s="189"/>
    </row>
    <row r="10688" spans="1:5" x14ac:dyDescent="0.25">
      <c r="A10688" s="189"/>
      <c r="B10688" s="189"/>
      <c r="C10688" s="211"/>
      <c r="D10688" s="189"/>
      <c r="E10688" s="189"/>
    </row>
    <row r="10689" spans="1:5" x14ac:dyDescent="0.25">
      <c r="A10689" s="189"/>
      <c r="B10689" s="189"/>
      <c r="C10689" s="211"/>
      <c r="D10689" s="189"/>
      <c r="E10689" s="189"/>
    </row>
    <row r="10690" spans="1:5" x14ac:dyDescent="0.25">
      <c r="A10690" s="189"/>
      <c r="B10690" s="189"/>
      <c r="C10690" s="211"/>
      <c r="D10690" s="189"/>
      <c r="E10690" s="189"/>
    </row>
    <row r="10691" spans="1:5" x14ac:dyDescent="0.25">
      <c r="A10691" s="189"/>
      <c r="B10691" s="189"/>
      <c r="C10691" s="211"/>
      <c r="D10691" s="189"/>
      <c r="E10691" s="189"/>
    </row>
    <row r="10692" spans="1:5" x14ac:dyDescent="0.25">
      <c r="A10692" s="189"/>
      <c r="B10692" s="189"/>
      <c r="C10692" s="211"/>
      <c r="D10692" s="189"/>
      <c r="E10692" s="189"/>
    </row>
    <row r="10693" spans="1:5" x14ac:dyDescent="0.25">
      <c r="A10693" s="189"/>
      <c r="B10693" s="189"/>
      <c r="C10693" s="211"/>
      <c r="D10693" s="189"/>
      <c r="E10693" s="189"/>
    </row>
    <row r="10694" spans="1:5" x14ac:dyDescent="0.25">
      <c r="A10694" s="189"/>
      <c r="B10694" s="189"/>
      <c r="C10694" s="211"/>
      <c r="D10694" s="189"/>
      <c r="E10694" s="189"/>
    </row>
    <row r="10695" spans="1:5" x14ac:dyDescent="0.25">
      <c r="A10695" s="189"/>
      <c r="B10695" s="189"/>
      <c r="C10695" s="211"/>
      <c r="D10695" s="189"/>
      <c r="E10695" s="189"/>
    </row>
    <row r="10696" spans="1:5" x14ac:dyDescent="0.25">
      <c r="A10696" s="189"/>
      <c r="B10696" s="189"/>
      <c r="C10696" s="211"/>
      <c r="D10696" s="189"/>
      <c r="E10696" s="189"/>
    </row>
    <row r="10697" spans="1:5" x14ac:dyDescent="0.25">
      <c r="A10697" s="189"/>
      <c r="B10697" s="189"/>
      <c r="C10697" s="211"/>
      <c r="D10697" s="189"/>
      <c r="E10697" s="189"/>
    </row>
    <row r="10698" spans="1:5" x14ac:dyDescent="0.25">
      <c r="A10698" s="189"/>
      <c r="B10698" s="189"/>
      <c r="C10698" s="211"/>
      <c r="D10698" s="189"/>
      <c r="E10698" s="189"/>
    </row>
    <row r="10699" spans="1:5" x14ac:dyDescent="0.25">
      <c r="A10699" s="189"/>
      <c r="B10699" s="189"/>
      <c r="C10699" s="211"/>
      <c r="D10699" s="189"/>
      <c r="E10699" s="189"/>
    </row>
    <row r="10700" spans="1:5" x14ac:dyDescent="0.25">
      <c r="A10700" s="189"/>
      <c r="B10700" s="189"/>
      <c r="C10700" s="211"/>
      <c r="D10700" s="189"/>
      <c r="E10700" s="189"/>
    </row>
    <row r="10701" spans="1:5" x14ac:dyDescent="0.25">
      <c r="A10701" s="189"/>
      <c r="B10701" s="189"/>
      <c r="C10701" s="211"/>
      <c r="D10701" s="189"/>
      <c r="E10701" s="189"/>
    </row>
    <row r="10702" spans="1:5" x14ac:dyDescent="0.25">
      <c r="A10702" s="189"/>
      <c r="B10702" s="189"/>
      <c r="C10702" s="211"/>
      <c r="D10702" s="189"/>
      <c r="E10702" s="189"/>
    </row>
    <row r="10703" spans="1:5" x14ac:dyDescent="0.25">
      <c r="A10703" s="189"/>
      <c r="B10703" s="189"/>
      <c r="C10703" s="211"/>
      <c r="D10703" s="189"/>
      <c r="E10703" s="189"/>
    </row>
    <row r="10704" spans="1:5" x14ac:dyDescent="0.25">
      <c r="A10704" s="189"/>
      <c r="B10704" s="189"/>
      <c r="C10704" s="211"/>
      <c r="D10704" s="189"/>
      <c r="E10704" s="189"/>
    </row>
    <row r="10705" spans="1:5" x14ac:dyDescent="0.25">
      <c r="A10705" s="189"/>
      <c r="B10705" s="189"/>
      <c r="C10705" s="211"/>
      <c r="D10705" s="189"/>
      <c r="E10705" s="189"/>
    </row>
    <row r="10706" spans="1:5" x14ac:dyDescent="0.25">
      <c r="A10706" s="189"/>
      <c r="B10706" s="189"/>
      <c r="C10706" s="211"/>
      <c r="D10706" s="189"/>
      <c r="E10706" s="189"/>
    </row>
    <row r="10707" spans="1:5" x14ac:dyDescent="0.25">
      <c r="A10707" s="189"/>
      <c r="B10707" s="189"/>
      <c r="C10707" s="211"/>
      <c r="D10707" s="189"/>
      <c r="E10707" s="189"/>
    </row>
    <row r="10708" spans="1:5" x14ac:dyDescent="0.25">
      <c r="A10708" s="189"/>
      <c r="B10708" s="189"/>
      <c r="C10708" s="211"/>
      <c r="D10708" s="189"/>
      <c r="E10708" s="189"/>
    </row>
    <row r="10709" spans="1:5" x14ac:dyDescent="0.25">
      <c r="A10709" s="189"/>
      <c r="B10709" s="189"/>
      <c r="C10709" s="211"/>
      <c r="D10709" s="189"/>
      <c r="E10709" s="189"/>
    </row>
    <row r="10710" spans="1:5" x14ac:dyDescent="0.25">
      <c r="A10710" s="189"/>
      <c r="B10710" s="189"/>
      <c r="C10710" s="211"/>
      <c r="D10710" s="189"/>
      <c r="E10710" s="189"/>
    </row>
    <row r="10711" spans="1:5" x14ac:dyDescent="0.25">
      <c r="A10711" s="189"/>
      <c r="B10711" s="189"/>
      <c r="C10711" s="211"/>
      <c r="D10711" s="189"/>
      <c r="E10711" s="189"/>
    </row>
    <row r="10712" spans="1:5" x14ac:dyDescent="0.25">
      <c r="A10712" s="189"/>
      <c r="B10712" s="189"/>
      <c r="C10712" s="211"/>
      <c r="D10712" s="189"/>
      <c r="E10712" s="189"/>
    </row>
    <row r="10713" spans="1:5" x14ac:dyDescent="0.25">
      <c r="A10713" s="189"/>
      <c r="B10713" s="189"/>
      <c r="C10713" s="211"/>
      <c r="D10713" s="189"/>
      <c r="E10713" s="189"/>
    </row>
    <row r="10714" spans="1:5" x14ac:dyDescent="0.25">
      <c r="A10714" s="189"/>
      <c r="B10714" s="189"/>
      <c r="C10714" s="211"/>
      <c r="D10714" s="189"/>
      <c r="E10714" s="189"/>
    </row>
    <row r="10715" spans="1:5" x14ac:dyDescent="0.25">
      <c r="A10715" s="189"/>
      <c r="B10715" s="189"/>
      <c r="C10715" s="211"/>
      <c r="D10715" s="189"/>
      <c r="E10715" s="189"/>
    </row>
    <row r="10716" spans="1:5" x14ac:dyDescent="0.25">
      <c r="A10716" s="189"/>
      <c r="B10716" s="189"/>
      <c r="C10716" s="211"/>
      <c r="D10716" s="189"/>
      <c r="E10716" s="189"/>
    </row>
    <row r="10717" spans="1:5" x14ac:dyDescent="0.25">
      <c r="A10717" s="189"/>
      <c r="B10717" s="189"/>
      <c r="C10717" s="211"/>
      <c r="D10717" s="189"/>
      <c r="E10717" s="189"/>
    </row>
    <row r="10718" spans="1:5" x14ac:dyDescent="0.25">
      <c r="A10718" s="189"/>
      <c r="B10718" s="189"/>
      <c r="C10718" s="211"/>
      <c r="D10718" s="189"/>
      <c r="E10718" s="189"/>
    </row>
    <row r="10719" spans="1:5" x14ac:dyDescent="0.25">
      <c r="A10719" s="189"/>
      <c r="B10719" s="189"/>
      <c r="C10719" s="211"/>
      <c r="D10719" s="189"/>
      <c r="E10719" s="189"/>
    </row>
    <row r="10720" spans="1:5" x14ac:dyDescent="0.25">
      <c r="A10720" s="189"/>
      <c r="B10720" s="189"/>
      <c r="C10720" s="211"/>
      <c r="D10720" s="189"/>
      <c r="E10720" s="189"/>
    </row>
    <row r="10721" spans="1:5" x14ac:dyDescent="0.25">
      <c r="A10721" s="189"/>
      <c r="B10721" s="189"/>
      <c r="C10721" s="211"/>
      <c r="D10721" s="189"/>
      <c r="E10721" s="189"/>
    </row>
    <row r="10722" spans="1:5" x14ac:dyDescent="0.25">
      <c r="A10722" s="189"/>
      <c r="B10722" s="189"/>
      <c r="C10722" s="211"/>
      <c r="D10722" s="189"/>
      <c r="E10722" s="189"/>
    </row>
    <row r="10723" spans="1:5" x14ac:dyDescent="0.25">
      <c r="A10723" s="189"/>
      <c r="B10723" s="189"/>
      <c r="C10723" s="211"/>
      <c r="D10723" s="189"/>
      <c r="E10723" s="189"/>
    </row>
    <row r="10724" spans="1:5" x14ac:dyDescent="0.25">
      <c r="A10724" s="189"/>
      <c r="B10724" s="189"/>
      <c r="C10724" s="211"/>
      <c r="D10724" s="189"/>
      <c r="E10724" s="189"/>
    </row>
    <row r="10725" spans="1:5" x14ac:dyDescent="0.25">
      <c r="A10725" s="189"/>
      <c r="B10725" s="189"/>
      <c r="C10725" s="211"/>
      <c r="D10725" s="189"/>
      <c r="E10725" s="189"/>
    </row>
    <row r="10726" spans="1:5" x14ac:dyDescent="0.25">
      <c r="A10726" s="189"/>
      <c r="B10726" s="189"/>
      <c r="C10726" s="211"/>
      <c r="D10726" s="189"/>
      <c r="E10726" s="189"/>
    </row>
    <row r="10727" spans="1:5" x14ac:dyDescent="0.25">
      <c r="A10727" s="189"/>
      <c r="B10727" s="189"/>
      <c r="C10727" s="211"/>
      <c r="D10727" s="189"/>
      <c r="E10727" s="189"/>
    </row>
    <row r="10728" spans="1:5" x14ac:dyDescent="0.25">
      <c r="A10728" s="189"/>
      <c r="B10728" s="189"/>
      <c r="C10728" s="211"/>
      <c r="D10728" s="189"/>
      <c r="E10728" s="189"/>
    </row>
    <row r="10729" spans="1:5" x14ac:dyDescent="0.25">
      <c r="A10729" s="189"/>
      <c r="B10729" s="189"/>
      <c r="C10729" s="211"/>
      <c r="D10729" s="189"/>
      <c r="E10729" s="189"/>
    </row>
    <row r="10730" spans="1:5" x14ac:dyDescent="0.25">
      <c r="A10730" s="189"/>
      <c r="B10730" s="189"/>
      <c r="C10730" s="211"/>
      <c r="D10730" s="189"/>
      <c r="E10730" s="189"/>
    </row>
    <row r="10731" spans="1:5" x14ac:dyDescent="0.25">
      <c r="A10731" s="189"/>
      <c r="B10731" s="189"/>
      <c r="C10731" s="211"/>
      <c r="D10731" s="189"/>
      <c r="E10731" s="189"/>
    </row>
    <row r="10732" spans="1:5" x14ac:dyDescent="0.25">
      <c r="A10732" s="189"/>
      <c r="B10732" s="189"/>
      <c r="C10732" s="211"/>
      <c r="D10732" s="189"/>
      <c r="E10732" s="189"/>
    </row>
    <row r="10733" spans="1:5" x14ac:dyDescent="0.25">
      <c r="A10733" s="189"/>
      <c r="B10733" s="189"/>
      <c r="C10733" s="211"/>
      <c r="D10733" s="189"/>
      <c r="E10733" s="189"/>
    </row>
    <row r="10734" spans="1:5" x14ac:dyDescent="0.25">
      <c r="A10734" s="189"/>
      <c r="B10734" s="189"/>
      <c r="C10734" s="211"/>
      <c r="D10734" s="189"/>
      <c r="E10734" s="189"/>
    </row>
    <row r="10735" spans="1:5" x14ac:dyDescent="0.25">
      <c r="A10735" s="189"/>
      <c r="B10735" s="189"/>
      <c r="C10735" s="211"/>
      <c r="D10735" s="189"/>
      <c r="E10735" s="189"/>
    </row>
    <row r="10736" spans="1:5" x14ac:dyDescent="0.25">
      <c r="A10736" s="189"/>
      <c r="B10736" s="189"/>
      <c r="C10736" s="211"/>
      <c r="D10736" s="189"/>
      <c r="E10736" s="189"/>
    </row>
    <row r="10737" spans="1:5" x14ac:dyDescent="0.25">
      <c r="A10737" s="189"/>
      <c r="B10737" s="189"/>
      <c r="C10737" s="211"/>
      <c r="D10737" s="189"/>
      <c r="E10737" s="189"/>
    </row>
    <row r="10738" spans="1:5" x14ac:dyDescent="0.25">
      <c r="A10738" s="189"/>
      <c r="B10738" s="189"/>
      <c r="C10738" s="211"/>
      <c r="D10738" s="189"/>
      <c r="E10738" s="189"/>
    </row>
    <row r="10739" spans="1:5" x14ac:dyDescent="0.25">
      <c r="A10739" s="189"/>
      <c r="B10739" s="189"/>
      <c r="C10739" s="211"/>
      <c r="D10739" s="189"/>
      <c r="E10739" s="189"/>
    </row>
    <row r="10740" spans="1:5" x14ac:dyDescent="0.25">
      <c r="A10740" s="189"/>
      <c r="B10740" s="189"/>
      <c r="C10740" s="211"/>
      <c r="D10740" s="189"/>
      <c r="E10740" s="189"/>
    </row>
    <row r="10741" spans="1:5" x14ac:dyDescent="0.25">
      <c r="A10741" s="189"/>
      <c r="B10741" s="189"/>
      <c r="C10741" s="211"/>
      <c r="D10741" s="189"/>
      <c r="E10741" s="189"/>
    </row>
    <row r="10742" spans="1:5" x14ac:dyDescent="0.25">
      <c r="A10742" s="189"/>
      <c r="B10742" s="189"/>
      <c r="C10742" s="211"/>
      <c r="D10742" s="189"/>
      <c r="E10742" s="189"/>
    </row>
    <row r="10743" spans="1:5" x14ac:dyDescent="0.25">
      <c r="A10743" s="189"/>
      <c r="B10743" s="189"/>
      <c r="C10743" s="211"/>
      <c r="D10743" s="189"/>
      <c r="E10743" s="189"/>
    </row>
    <row r="10744" spans="1:5" x14ac:dyDescent="0.25">
      <c r="A10744" s="189"/>
      <c r="B10744" s="189"/>
      <c r="C10744" s="211"/>
      <c r="D10744" s="189"/>
      <c r="E10744" s="189"/>
    </row>
    <row r="10745" spans="1:5" x14ac:dyDescent="0.25">
      <c r="A10745" s="189"/>
      <c r="B10745" s="189"/>
      <c r="C10745" s="211"/>
      <c r="D10745" s="189"/>
      <c r="E10745" s="189"/>
    </row>
    <row r="10746" spans="1:5" x14ac:dyDescent="0.25">
      <c r="A10746" s="189"/>
      <c r="B10746" s="189"/>
      <c r="C10746" s="211"/>
      <c r="D10746" s="189"/>
      <c r="E10746" s="189"/>
    </row>
    <row r="10747" spans="1:5" x14ac:dyDescent="0.25">
      <c r="A10747" s="189"/>
      <c r="B10747" s="189"/>
      <c r="C10747" s="211"/>
      <c r="D10747" s="189"/>
      <c r="E10747" s="189"/>
    </row>
    <row r="10748" spans="1:5" x14ac:dyDescent="0.25">
      <c r="A10748" s="189"/>
      <c r="B10748" s="189"/>
      <c r="C10748" s="211"/>
      <c r="D10748" s="189"/>
      <c r="E10748" s="189"/>
    </row>
    <row r="10749" spans="1:5" x14ac:dyDescent="0.25">
      <c r="A10749" s="189"/>
      <c r="B10749" s="189"/>
      <c r="C10749" s="211"/>
      <c r="D10749" s="189"/>
      <c r="E10749" s="189"/>
    </row>
    <row r="10750" spans="1:5" x14ac:dyDescent="0.25">
      <c r="A10750" s="189"/>
      <c r="B10750" s="189"/>
      <c r="C10750" s="211"/>
      <c r="D10750" s="189"/>
      <c r="E10750" s="189"/>
    </row>
    <row r="10751" spans="1:5" x14ac:dyDescent="0.25">
      <c r="A10751" s="189"/>
      <c r="B10751" s="189"/>
      <c r="C10751" s="211"/>
      <c r="D10751" s="189"/>
      <c r="E10751" s="189"/>
    </row>
    <row r="10752" spans="1:5" x14ac:dyDescent="0.25">
      <c r="A10752" s="189"/>
      <c r="B10752" s="189"/>
      <c r="C10752" s="211"/>
      <c r="D10752" s="189"/>
      <c r="E10752" s="189"/>
    </row>
    <row r="10753" spans="1:5" x14ac:dyDescent="0.25">
      <c r="A10753" s="189"/>
      <c r="B10753" s="189"/>
      <c r="C10753" s="211"/>
      <c r="D10753" s="189"/>
      <c r="E10753" s="189"/>
    </row>
    <row r="10754" spans="1:5" x14ac:dyDescent="0.25">
      <c r="A10754" s="189"/>
      <c r="B10754" s="189"/>
      <c r="C10754" s="211"/>
      <c r="D10754" s="189"/>
      <c r="E10754" s="189"/>
    </row>
    <row r="10755" spans="1:5" x14ac:dyDescent="0.25">
      <c r="A10755" s="189"/>
      <c r="B10755" s="189"/>
      <c r="C10755" s="211"/>
      <c r="D10755" s="189"/>
      <c r="E10755" s="189"/>
    </row>
    <row r="10756" spans="1:5" x14ac:dyDescent="0.25">
      <c r="A10756" s="189"/>
      <c r="B10756" s="189"/>
      <c r="C10756" s="211"/>
      <c r="D10756" s="189"/>
      <c r="E10756" s="189"/>
    </row>
    <row r="10757" spans="1:5" x14ac:dyDescent="0.25">
      <c r="A10757" s="189"/>
      <c r="B10757" s="189"/>
      <c r="C10757" s="211"/>
      <c r="D10757" s="189"/>
      <c r="E10757" s="189"/>
    </row>
    <row r="10758" spans="1:5" x14ac:dyDescent="0.25">
      <c r="A10758" s="189"/>
      <c r="B10758" s="189"/>
      <c r="C10758" s="211"/>
      <c r="D10758" s="189"/>
      <c r="E10758" s="189"/>
    </row>
    <row r="10759" spans="1:5" x14ac:dyDescent="0.25">
      <c r="A10759" s="189"/>
      <c r="B10759" s="189"/>
      <c r="C10759" s="211"/>
      <c r="D10759" s="189"/>
      <c r="E10759" s="189"/>
    </row>
    <row r="10760" spans="1:5" x14ac:dyDescent="0.25">
      <c r="A10760" s="189"/>
      <c r="B10760" s="189"/>
      <c r="C10760" s="211"/>
      <c r="D10760" s="189"/>
      <c r="E10760" s="189"/>
    </row>
    <row r="10761" spans="1:5" x14ac:dyDescent="0.25">
      <c r="A10761" s="189"/>
      <c r="B10761" s="189"/>
      <c r="C10761" s="211"/>
      <c r="D10761" s="189"/>
      <c r="E10761" s="189"/>
    </row>
    <row r="10762" spans="1:5" x14ac:dyDescent="0.25">
      <c r="A10762" s="189"/>
      <c r="B10762" s="189"/>
      <c r="C10762" s="211"/>
      <c r="D10762" s="189"/>
      <c r="E10762" s="189"/>
    </row>
    <row r="10763" spans="1:5" x14ac:dyDescent="0.25">
      <c r="A10763" s="189"/>
      <c r="B10763" s="189"/>
      <c r="C10763" s="211"/>
      <c r="D10763" s="189"/>
      <c r="E10763" s="189"/>
    </row>
    <row r="10764" spans="1:5" x14ac:dyDescent="0.25">
      <c r="A10764" s="189"/>
      <c r="B10764" s="189"/>
      <c r="C10764" s="211"/>
      <c r="D10764" s="189"/>
      <c r="E10764" s="189"/>
    </row>
    <row r="10765" spans="1:5" x14ac:dyDescent="0.25">
      <c r="A10765" s="189"/>
      <c r="B10765" s="189"/>
      <c r="C10765" s="211"/>
      <c r="D10765" s="189"/>
      <c r="E10765" s="189"/>
    </row>
    <row r="10766" spans="1:5" x14ac:dyDescent="0.25">
      <c r="A10766" s="189"/>
      <c r="B10766" s="189"/>
      <c r="C10766" s="211"/>
      <c r="D10766" s="189"/>
      <c r="E10766" s="189"/>
    </row>
    <row r="10767" spans="1:5" x14ac:dyDescent="0.25">
      <c r="A10767" s="189"/>
      <c r="B10767" s="189"/>
      <c r="C10767" s="211"/>
      <c r="D10767" s="189"/>
      <c r="E10767" s="189"/>
    </row>
    <row r="10768" spans="1:5" x14ac:dyDescent="0.25">
      <c r="A10768" s="189"/>
      <c r="B10768" s="189"/>
      <c r="C10768" s="211"/>
      <c r="D10768" s="189"/>
      <c r="E10768" s="189"/>
    </row>
    <row r="10769" spans="1:5" x14ac:dyDescent="0.25">
      <c r="A10769" s="189"/>
      <c r="B10769" s="189"/>
      <c r="C10769" s="211"/>
      <c r="D10769" s="189"/>
      <c r="E10769" s="189"/>
    </row>
    <row r="10770" spans="1:5" x14ac:dyDescent="0.25">
      <c r="A10770" s="189"/>
      <c r="B10770" s="189"/>
      <c r="C10770" s="211"/>
      <c r="D10770" s="189"/>
      <c r="E10770" s="189"/>
    </row>
    <row r="10771" spans="1:5" x14ac:dyDescent="0.25">
      <c r="A10771" s="189"/>
      <c r="B10771" s="189"/>
      <c r="C10771" s="211"/>
      <c r="D10771" s="189"/>
      <c r="E10771" s="189"/>
    </row>
    <row r="10772" spans="1:5" x14ac:dyDescent="0.25">
      <c r="A10772" s="189"/>
      <c r="B10772" s="189"/>
      <c r="C10772" s="211"/>
      <c r="D10772" s="189"/>
      <c r="E10772" s="189"/>
    </row>
    <row r="10773" spans="1:5" x14ac:dyDescent="0.25">
      <c r="A10773" s="189"/>
      <c r="B10773" s="189"/>
      <c r="C10773" s="211"/>
      <c r="D10773" s="189"/>
      <c r="E10773" s="189"/>
    </row>
    <row r="10774" spans="1:5" x14ac:dyDescent="0.25">
      <c r="A10774" s="189"/>
      <c r="B10774" s="189"/>
      <c r="C10774" s="211"/>
      <c r="D10774" s="189"/>
      <c r="E10774" s="189"/>
    </row>
    <row r="10775" spans="1:5" x14ac:dyDescent="0.25">
      <c r="A10775" s="189"/>
      <c r="B10775" s="189"/>
      <c r="C10775" s="211"/>
      <c r="D10775" s="189"/>
      <c r="E10775" s="189"/>
    </row>
    <row r="10776" spans="1:5" x14ac:dyDescent="0.25">
      <c r="A10776" s="189"/>
      <c r="B10776" s="189"/>
      <c r="C10776" s="211"/>
      <c r="D10776" s="189"/>
      <c r="E10776" s="189"/>
    </row>
    <row r="10777" spans="1:5" x14ac:dyDescent="0.25">
      <c r="A10777" s="189"/>
      <c r="B10777" s="189"/>
      <c r="C10777" s="211"/>
      <c r="D10777" s="189"/>
      <c r="E10777" s="189"/>
    </row>
    <row r="10778" spans="1:5" x14ac:dyDescent="0.25">
      <c r="A10778" s="189"/>
      <c r="B10778" s="189"/>
      <c r="C10778" s="211"/>
      <c r="D10778" s="189"/>
      <c r="E10778" s="189"/>
    </row>
    <row r="10779" spans="1:5" x14ac:dyDescent="0.25">
      <c r="A10779" s="189"/>
      <c r="B10779" s="189"/>
      <c r="C10779" s="211"/>
      <c r="D10779" s="189"/>
      <c r="E10779" s="189"/>
    </row>
    <row r="10780" spans="1:5" x14ac:dyDescent="0.25">
      <c r="A10780" s="189"/>
      <c r="B10780" s="189"/>
      <c r="C10780" s="211"/>
      <c r="D10780" s="189"/>
      <c r="E10780" s="189"/>
    </row>
    <row r="10781" spans="1:5" x14ac:dyDescent="0.25">
      <c r="A10781" s="189"/>
      <c r="B10781" s="189"/>
      <c r="C10781" s="211"/>
      <c r="D10781" s="189"/>
      <c r="E10781" s="189"/>
    </row>
    <row r="10782" spans="1:5" x14ac:dyDescent="0.25">
      <c r="A10782" s="189"/>
      <c r="B10782" s="189"/>
      <c r="C10782" s="211"/>
      <c r="D10782" s="189"/>
      <c r="E10782" s="189"/>
    </row>
    <row r="10783" spans="1:5" x14ac:dyDescent="0.25">
      <c r="A10783" s="189"/>
      <c r="B10783" s="189"/>
      <c r="C10783" s="211"/>
      <c r="D10783" s="189"/>
      <c r="E10783" s="189"/>
    </row>
    <row r="10784" spans="1:5" x14ac:dyDescent="0.25">
      <c r="A10784" s="189"/>
      <c r="B10784" s="189"/>
      <c r="C10784" s="211"/>
      <c r="D10784" s="189"/>
      <c r="E10784" s="189"/>
    </row>
    <row r="10785" spans="1:5" x14ac:dyDescent="0.25">
      <c r="A10785" s="189"/>
      <c r="B10785" s="189"/>
      <c r="C10785" s="211"/>
      <c r="D10785" s="189"/>
      <c r="E10785" s="189"/>
    </row>
    <row r="10786" spans="1:5" x14ac:dyDescent="0.25">
      <c r="A10786" s="189"/>
      <c r="B10786" s="189"/>
      <c r="C10786" s="211"/>
      <c r="D10786" s="189"/>
      <c r="E10786" s="189"/>
    </row>
    <row r="10787" spans="1:5" x14ac:dyDescent="0.25">
      <c r="A10787" s="189"/>
      <c r="B10787" s="189"/>
      <c r="C10787" s="211"/>
      <c r="D10787" s="189"/>
      <c r="E10787" s="189"/>
    </row>
    <row r="10788" spans="1:5" x14ac:dyDescent="0.25">
      <c r="A10788" s="189"/>
      <c r="B10788" s="189"/>
      <c r="C10788" s="211"/>
      <c r="D10788" s="189"/>
      <c r="E10788" s="189"/>
    </row>
    <row r="10789" spans="1:5" x14ac:dyDescent="0.25">
      <c r="A10789" s="189"/>
      <c r="B10789" s="189"/>
      <c r="C10789" s="211"/>
      <c r="D10789" s="189"/>
      <c r="E10789" s="189"/>
    </row>
    <row r="10790" spans="1:5" x14ac:dyDescent="0.25">
      <c r="A10790" s="189"/>
      <c r="B10790" s="189"/>
      <c r="C10790" s="211"/>
      <c r="D10790" s="189"/>
      <c r="E10790" s="189"/>
    </row>
    <row r="10791" spans="1:5" x14ac:dyDescent="0.25">
      <c r="A10791" s="189"/>
      <c r="B10791" s="189"/>
      <c r="C10791" s="211"/>
      <c r="D10791" s="189"/>
      <c r="E10791" s="189"/>
    </row>
    <row r="10792" spans="1:5" x14ac:dyDescent="0.25">
      <c r="A10792" s="189"/>
      <c r="B10792" s="189"/>
      <c r="C10792" s="211"/>
      <c r="D10792" s="189"/>
      <c r="E10792" s="189"/>
    </row>
    <row r="10793" spans="1:5" x14ac:dyDescent="0.25">
      <c r="A10793" s="189"/>
      <c r="B10793" s="189"/>
      <c r="C10793" s="211"/>
      <c r="D10793" s="189"/>
      <c r="E10793" s="189"/>
    </row>
    <row r="10794" spans="1:5" x14ac:dyDescent="0.25">
      <c r="A10794" s="189"/>
      <c r="B10794" s="189"/>
      <c r="C10794" s="211"/>
      <c r="D10794" s="189"/>
      <c r="E10794" s="189"/>
    </row>
    <row r="10795" spans="1:5" x14ac:dyDescent="0.25">
      <c r="A10795" s="189"/>
      <c r="B10795" s="189"/>
      <c r="C10795" s="211"/>
      <c r="D10795" s="189"/>
      <c r="E10795" s="189"/>
    </row>
    <row r="10796" spans="1:5" x14ac:dyDescent="0.25">
      <c r="A10796" s="189"/>
      <c r="B10796" s="189"/>
      <c r="C10796" s="211"/>
      <c r="D10796" s="189"/>
      <c r="E10796" s="189"/>
    </row>
    <row r="10797" spans="1:5" x14ac:dyDescent="0.25">
      <c r="A10797" s="189"/>
      <c r="B10797" s="189"/>
      <c r="C10797" s="211"/>
      <c r="D10797" s="189"/>
      <c r="E10797" s="189"/>
    </row>
    <row r="10798" spans="1:5" x14ac:dyDescent="0.25">
      <c r="A10798" s="189"/>
      <c r="B10798" s="189"/>
      <c r="C10798" s="211"/>
      <c r="D10798" s="189"/>
      <c r="E10798" s="189"/>
    </row>
    <row r="10799" spans="1:5" x14ac:dyDescent="0.25">
      <c r="A10799" s="189"/>
      <c r="B10799" s="189"/>
      <c r="C10799" s="211"/>
      <c r="D10799" s="189"/>
      <c r="E10799" s="189"/>
    </row>
    <row r="10800" spans="1:5" x14ac:dyDescent="0.25">
      <c r="A10800" s="189"/>
      <c r="B10800" s="189"/>
      <c r="C10800" s="211"/>
      <c r="D10800" s="189"/>
      <c r="E10800" s="189"/>
    </row>
    <row r="10801" spans="1:5" x14ac:dyDescent="0.25">
      <c r="A10801" s="189"/>
      <c r="B10801" s="189"/>
      <c r="C10801" s="211"/>
      <c r="D10801" s="189"/>
      <c r="E10801" s="189"/>
    </row>
    <row r="10802" spans="1:5" x14ac:dyDescent="0.25">
      <c r="A10802" s="189"/>
      <c r="B10802" s="189"/>
      <c r="C10802" s="211"/>
      <c r="D10802" s="189"/>
      <c r="E10802" s="189"/>
    </row>
    <row r="10803" spans="1:5" x14ac:dyDescent="0.25">
      <c r="A10803" s="189"/>
      <c r="B10803" s="189"/>
      <c r="C10803" s="211"/>
      <c r="D10803" s="189"/>
      <c r="E10803" s="189"/>
    </row>
    <row r="10804" spans="1:5" x14ac:dyDescent="0.25">
      <c r="A10804" s="189"/>
      <c r="B10804" s="189"/>
      <c r="C10804" s="211"/>
      <c r="D10804" s="189"/>
      <c r="E10804" s="189"/>
    </row>
    <row r="10805" spans="1:5" x14ac:dyDescent="0.25">
      <c r="A10805" s="189"/>
      <c r="B10805" s="189"/>
      <c r="C10805" s="211"/>
      <c r="D10805" s="189"/>
      <c r="E10805" s="189"/>
    </row>
    <row r="10806" spans="1:5" x14ac:dyDescent="0.25">
      <c r="A10806" s="189"/>
      <c r="B10806" s="189"/>
      <c r="C10806" s="211"/>
      <c r="D10806" s="189"/>
      <c r="E10806" s="189"/>
    </row>
    <row r="10807" spans="1:5" x14ac:dyDescent="0.25">
      <c r="A10807" s="189"/>
      <c r="B10807" s="189"/>
      <c r="C10807" s="211"/>
      <c r="D10807" s="189"/>
      <c r="E10807" s="189"/>
    </row>
    <row r="10808" spans="1:5" x14ac:dyDescent="0.25">
      <c r="A10808" s="189"/>
      <c r="B10808" s="189"/>
      <c r="C10808" s="211"/>
      <c r="D10808" s="189"/>
      <c r="E10808" s="189"/>
    </row>
    <row r="10809" spans="1:5" x14ac:dyDescent="0.25">
      <c r="A10809" s="189"/>
      <c r="B10809" s="189"/>
      <c r="C10809" s="211"/>
      <c r="D10809" s="189"/>
      <c r="E10809" s="189"/>
    </row>
    <row r="10810" spans="1:5" x14ac:dyDescent="0.25">
      <c r="A10810" s="189"/>
      <c r="B10810" s="189"/>
      <c r="C10810" s="211"/>
      <c r="D10810" s="189"/>
      <c r="E10810" s="189"/>
    </row>
    <row r="10811" spans="1:5" x14ac:dyDescent="0.25">
      <c r="A10811" s="189"/>
      <c r="B10811" s="189"/>
      <c r="C10811" s="211"/>
      <c r="D10811" s="189"/>
      <c r="E10811" s="189"/>
    </row>
    <row r="10812" spans="1:5" x14ac:dyDescent="0.25">
      <c r="A10812" s="189"/>
      <c r="B10812" s="189"/>
      <c r="C10812" s="211"/>
      <c r="D10812" s="189"/>
      <c r="E10812" s="189"/>
    </row>
    <row r="10813" spans="1:5" x14ac:dyDescent="0.25">
      <c r="A10813" s="189"/>
      <c r="B10813" s="189"/>
      <c r="C10813" s="211"/>
      <c r="D10813" s="189"/>
      <c r="E10813" s="189"/>
    </row>
    <row r="10814" spans="1:5" x14ac:dyDescent="0.25">
      <c r="A10814" s="189"/>
      <c r="B10814" s="189"/>
      <c r="C10814" s="211"/>
      <c r="D10814" s="189"/>
      <c r="E10814" s="189"/>
    </row>
    <row r="10815" spans="1:5" x14ac:dyDescent="0.25">
      <c r="A10815" s="189"/>
      <c r="B10815" s="189"/>
      <c r="C10815" s="211"/>
      <c r="D10815" s="189"/>
      <c r="E10815" s="189"/>
    </row>
    <row r="10816" spans="1:5" x14ac:dyDescent="0.25">
      <c r="A10816" s="189"/>
      <c r="B10816" s="189"/>
      <c r="C10816" s="211"/>
      <c r="D10816" s="189"/>
      <c r="E10816" s="189"/>
    </row>
    <row r="10817" spans="1:5" x14ac:dyDescent="0.25">
      <c r="A10817" s="189"/>
      <c r="B10817" s="189"/>
      <c r="C10817" s="211"/>
      <c r="D10817" s="189"/>
      <c r="E10817" s="189"/>
    </row>
    <row r="10818" spans="1:5" x14ac:dyDescent="0.25">
      <c r="A10818" s="189"/>
      <c r="B10818" s="189"/>
      <c r="C10818" s="211"/>
      <c r="D10818" s="189"/>
      <c r="E10818" s="189"/>
    </row>
    <row r="10819" spans="1:5" x14ac:dyDescent="0.25">
      <c r="A10819" s="189"/>
      <c r="B10819" s="189"/>
      <c r="C10819" s="211"/>
      <c r="D10819" s="189"/>
      <c r="E10819" s="189"/>
    </row>
    <row r="10820" spans="1:5" x14ac:dyDescent="0.25">
      <c r="A10820" s="189"/>
      <c r="B10820" s="189"/>
      <c r="C10820" s="211"/>
      <c r="D10820" s="189"/>
      <c r="E10820" s="189"/>
    </row>
    <row r="10821" spans="1:5" x14ac:dyDescent="0.25">
      <c r="A10821" s="189"/>
      <c r="B10821" s="189"/>
      <c r="C10821" s="211"/>
      <c r="D10821" s="189"/>
      <c r="E10821" s="189"/>
    </row>
    <row r="10822" spans="1:5" x14ac:dyDescent="0.25">
      <c r="A10822" s="189"/>
      <c r="B10822" s="189"/>
      <c r="C10822" s="211"/>
      <c r="D10822" s="189"/>
      <c r="E10822" s="189"/>
    </row>
    <row r="10823" spans="1:5" x14ac:dyDescent="0.25">
      <c r="A10823" s="189"/>
      <c r="B10823" s="189"/>
      <c r="C10823" s="211"/>
      <c r="D10823" s="189"/>
      <c r="E10823" s="189"/>
    </row>
    <row r="10824" spans="1:5" x14ac:dyDescent="0.25">
      <c r="A10824" s="189"/>
      <c r="B10824" s="189"/>
      <c r="C10824" s="211"/>
      <c r="D10824" s="189"/>
      <c r="E10824" s="189"/>
    </row>
    <row r="10825" spans="1:5" x14ac:dyDescent="0.25">
      <c r="A10825" s="189"/>
      <c r="B10825" s="189"/>
      <c r="C10825" s="211"/>
      <c r="D10825" s="189"/>
      <c r="E10825" s="189"/>
    </row>
    <row r="10826" spans="1:5" x14ac:dyDescent="0.25">
      <c r="A10826" s="189"/>
      <c r="B10826" s="189"/>
      <c r="C10826" s="211"/>
      <c r="D10826" s="189"/>
      <c r="E10826" s="189"/>
    </row>
    <row r="10827" spans="1:5" x14ac:dyDescent="0.25">
      <c r="A10827" s="189"/>
      <c r="B10827" s="189"/>
      <c r="C10827" s="211"/>
      <c r="D10827" s="189"/>
      <c r="E10827" s="189"/>
    </row>
    <row r="10828" spans="1:5" x14ac:dyDescent="0.25">
      <c r="A10828" s="189"/>
      <c r="B10828" s="189"/>
      <c r="C10828" s="211"/>
      <c r="D10828" s="189"/>
      <c r="E10828" s="189"/>
    </row>
    <row r="10829" spans="1:5" x14ac:dyDescent="0.25">
      <c r="A10829" s="189"/>
      <c r="B10829" s="189"/>
      <c r="C10829" s="211"/>
      <c r="D10829" s="189"/>
      <c r="E10829" s="189"/>
    </row>
    <row r="10830" spans="1:5" x14ac:dyDescent="0.25">
      <c r="A10830" s="189"/>
      <c r="B10830" s="189"/>
      <c r="C10830" s="211"/>
      <c r="D10830" s="189"/>
      <c r="E10830" s="189"/>
    </row>
    <row r="10831" spans="1:5" x14ac:dyDescent="0.25">
      <c r="A10831" s="189"/>
      <c r="B10831" s="189"/>
      <c r="C10831" s="211"/>
      <c r="D10831" s="189"/>
      <c r="E10831" s="189"/>
    </row>
    <row r="10832" spans="1:5" x14ac:dyDescent="0.25">
      <c r="A10832" s="189"/>
      <c r="B10832" s="189"/>
      <c r="C10832" s="211"/>
      <c r="D10832" s="189"/>
      <c r="E10832" s="189"/>
    </row>
    <row r="10833" spans="1:5" x14ac:dyDescent="0.25">
      <c r="A10833" s="189"/>
      <c r="B10833" s="189"/>
      <c r="C10833" s="211"/>
      <c r="D10833" s="189"/>
      <c r="E10833" s="189"/>
    </row>
    <row r="10834" spans="1:5" x14ac:dyDescent="0.25">
      <c r="A10834" s="189"/>
      <c r="B10834" s="189"/>
      <c r="C10834" s="211"/>
      <c r="D10834" s="189"/>
      <c r="E10834" s="189"/>
    </row>
    <row r="10835" spans="1:5" x14ac:dyDescent="0.25">
      <c r="A10835" s="189"/>
      <c r="B10835" s="189"/>
      <c r="C10835" s="211"/>
      <c r="D10835" s="189"/>
      <c r="E10835" s="189"/>
    </row>
    <row r="10836" spans="1:5" x14ac:dyDescent="0.25">
      <c r="A10836" s="189"/>
      <c r="B10836" s="189"/>
      <c r="C10836" s="211"/>
      <c r="D10836" s="189"/>
      <c r="E10836" s="189"/>
    </row>
    <row r="10837" spans="1:5" x14ac:dyDescent="0.25">
      <c r="A10837" s="189"/>
      <c r="B10837" s="189"/>
      <c r="C10837" s="211"/>
      <c r="D10837" s="189"/>
      <c r="E10837" s="189"/>
    </row>
    <row r="10838" spans="1:5" x14ac:dyDescent="0.25">
      <c r="A10838" s="189"/>
      <c r="B10838" s="189"/>
      <c r="C10838" s="211"/>
      <c r="D10838" s="189"/>
      <c r="E10838" s="189"/>
    </row>
    <row r="10839" spans="1:5" x14ac:dyDescent="0.25">
      <c r="A10839" s="189"/>
      <c r="B10839" s="189"/>
      <c r="C10839" s="211"/>
      <c r="D10839" s="189"/>
      <c r="E10839" s="189"/>
    </row>
    <row r="10840" spans="1:5" x14ac:dyDescent="0.25">
      <c r="A10840" s="189"/>
      <c r="B10840" s="189"/>
      <c r="C10840" s="211"/>
      <c r="D10840" s="189"/>
      <c r="E10840" s="189"/>
    </row>
    <row r="10841" spans="1:5" x14ac:dyDescent="0.25">
      <c r="A10841" s="189"/>
      <c r="B10841" s="189"/>
      <c r="C10841" s="211"/>
      <c r="D10841" s="189"/>
      <c r="E10841" s="189"/>
    </row>
    <row r="10842" spans="1:5" x14ac:dyDescent="0.25">
      <c r="A10842" s="189"/>
      <c r="B10842" s="189"/>
      <c r="C10842" s="211"/>
      <c r="D10842" s="189"/>
      <c r="E10842" s="189"/>
    </row>
    <row r="10843" spans="1:5" x14ac:dyDescent="0.25">
      <c r="A10843" s="189"/>
      <c r="B10843" s="189"/>
      <c r="C10843" s="211"/>
      <c r="D10843" s="189"/>
      <c r="E10843" s="189"/>
    </row>
    <row r="10844" spans="1:5" x14ac:dyDescent="0.25">
      <c r="A10844" s="189"/>
      <c r="B10844" s="189"/>
      <c r="C10844" s="211"/>
      <c r="D10844" s="189"/>
      <c r="E10844" s="189"/>
    </row>
    <row r="10845" spans="1:5" x14ac:dyDescent="0.25">
      <c r="A10845" s="189"/>
      <c r="B10845" s="189"/>
      <c r="C10845" s="211"/>
      <c r="D10845" s="189"/>
      <c r="E10845" s="189"/>
    </row>
    <row r="10846" spans="1:5" x14ac:dyDescent="0.25">
      <c r="A10846" s="189"/>
      <c r="B10846" s="189"/>
      <c r="C10846" s="211"/>
      <c r="D10846" s="189"/>
      <c r="E10846" s="189"/>
    </row>
    <row r="10847" spans="1:5" x14ac:dyDescent="0.25">
      <c r="A10847" s="189"/>
      <c r="B10847" s="189"/>
      <c r="C10847" s="211"/>
      <c r="D10847" s="189"/>
      <c r="E10847" s="189"/>
    </row>
    <row r="10848" spans="1:5" x14ac:dyDescent="0.25">
      <c r="A10848" s="189"/>
      <c r="B10848" s="189"/>
      <c r="C10848" s="211"/>
      <c r="D10848" s="189"/>
      <c r="E10848" s="189"/>
    </row>
    <row r="10849" spans="1:5" x14ac:dyDescent="0.25">
      <c r="A10849" s="189"/>
      <c r="B10849" s="189"/>
      <c r="C10849" s="211"/>
      <c r="D10849" s="189"/>
      <c r="E10849" s="189"/>
    </row>
    <row r="10850" spans="1:5" x14ac:dyDescent="0.25">
      <c r="A10850" s="189"/>
      <c r="B10850" s="189"/>
      <c r="C10850" s="211"/>
      <c r="D10850" s="189"/>
      <c r="E10850" s="189"/>
    </row>
    <row r="10851" spans="1:5" x14ac:dyDescent="0.25">
      <c r="A10851" s="189"/>
      <c r="B10851" s="189"/>
      <c r="C10851" s="211"/>
      <c r="D10851" s="189"/>
      <c r="E10851" s="189"/>
    </row>
    <row r="10852" spans="1:5" x14ac:dyDescent="0.25">
      <c r="A10852" s="189"/>
      <c r="B10852" s="189"/>
      <c r="C10852" s="211"/>
      <c r="D10852" s="189"/>
      <c r="E10852" s="189"/>
    </row>
    <row r="10853" spans="1:5" x14ac:dyDescent="0.25">
      <c r="A10853" s="189"/>
      <c r="B10853" s="189"/>
      <c r="C10853" s="211"/>
      <c r="D10853" s="189"/>
      <c r="E10853" s="189"/>
    </row>
    <row r="10854" spans="1:5" x14ac:dyDescent="0.25">
      <c r="A10854" s="189"/>
      <c r="B10854" s="189"/>
      <c r="C10854" s="211"/>
      <c r="D10854" s="189"/>
      <c r="E10854" s="189"/>
    </row>
    <row r="10855" spans="1:5" x14ac:dyDescent="0.25">
      <c r="A10855" s="189"/>
      <c r="B10855" s="189"/>
      <c r="C10855" s="211"/>
      <c r="D10855" s="189"/>
      <c r="E10855" s="189"/>
    </row>
    <row r="10856" spans="1:5" x14ac:dyDescent="0.25">
      <c r="A10856" s="189"/>
      <c r="B10856" s="189"/>
      <c r="C10856" s="211"/>
      <c r="D10856" s="189"/>
      <c r="E10856" s="189"/>
    </row>
    <row r="10857" spans="1:5" x14ac:dyDescent="0.25">
      <c r="A10857" s="189"/>
      <c r="B10857" s="189"/>
      <c r="C10857" s="211"/>
      <c r="D10857" s="189"/>
      <c r="E10857" s="189"/>
    </row>
    <row r="10858" spans="1:5" x14ac:dyDescent="0.25">
      <c r="A10858" s="189"/>
      <c r="B10858" s="189"/>
      <c r="C10858" s="211"/>
      <c r="D10858" s="189"/>
      <c r="E10858" s="189"/>
    </row>
    <row r="10859" spans="1:5" x14ac:dyDescent="0.25">
      <c r="A10859" s="189"/>
      <c r="B10859" s="189"/>
      <c r="C10859" s="211"/>
      <c r="D10859" s="189"/>
      <c r="E10859" s="189"/>
    </row>
    <row r="10860" spans="1:5" x14ac:dyDescent="0.25">
      <c r="A10860" s="189"/>
      <c r="B10860" s="189"/>
      <c r="C10860" s="211"/>
      <c r="D10860" s="189"/>
      <c r="E10860" s="189"/>
    </row>
    <row r="10861" spans="1:5" x14ac:dyDescent="0.25">
      <c r="A10861" s="189"/>
      <c r="B10861" s="189"/>
      <c r="C10861" s="211"/>
      <c r="D10861" s="189"/>
      <c r="E10861" s="189"/>
    </row>
    <row r="10862" spans="1:5" x14ac:dyDescent="0.25">
      <c r="A10862" s="189"/>
      <c r="B10862" s="189"/>
      <c r="C10862" s="211"/>
      <c r="D10862" s="189"/>
      <c r="E10862" s="189"/>
    </row>
    <row r="10863" spans="1:5" x14ac:dyDescent="0.25">
      <c r="A10863" s="189"/>
      <c r="B10863" s="189"/>
      <c r="C10863" s="211"/>
      <c r="D10863" s="189"/>
      <c r="E10863" s="189"/>
    </row>
    <row r="10864" spans="1:5" x14ac:dyDescent="0.25">
      <c r="A10864" s="189"/>
      <c r="B10864" s="189"/>
      <c r="C10864" s="211"/>
      <c r="D10864" s="189"/>
      <c r="E10864" s="189"/>
    </row>
    <row r="10865" spans="1:5" x14ac:dyDescent="0.25">
      <c r="A10865" s="189"/>
      <c r="B10865" s="189"/>
      <c r="C10865" s="211"/>
      <c r="D10865" s="189"/>
      <c r="E10865" s="189"/>
    </row>
    <row r="10866" spans="1:5" x14ac:dyDescent="0.25">
      <c r="A10866" s="189"/>
      <c r="B10866" s="189"/>
      <c r="C10866" s="211"/>
      <c r="D10866" s="189"/>
      <c r="E10866" s="189"/>
    </row>
    <row r="10867" spans="1:5" x14ac:dyDescent="0.25">
      <c r="A10867" s="189"/>
      <c r="B10867" s="189"/>
      <c r="C10867" s="211"/>
      <c r="D10867" s="189"/>
      <c r="E10867" s="189"/>
    </row>
    <row r="10868" spans="1:5" x14ac:dyDescent="0.25">
      <c r="A10868" s="189"/>
      <c r="B10868" s="189"/>
      <c r="C10868" s="211"/>
      <c r="D10868" s="189"/>
      <c r="E10868" s="189"/>
    </row>
    <row r="10869" spans="1:5" x14ac:dyDescent="0.25">
      <c r="A10869" s="189"/>
      <c r="B10869" s="189"/>
      <c r="C10869" s="211"/>
      <c r="D10869" s="189"/>
      <c r="E10869" s="189"/>
    </row>
    <row r="10870" spans="1:5" x14ac:dyDescent="0.25">
      <c r="A10870" s="189"/>
      <c r="B10870" s="189"/>
      <c r="C10870" s="211"/>
      <c r="D10870" s="189"/>
      <c r="E10870" s="189"/>
    </row>
    <row r="10871" spans="1:5" x14ac:dyDescent="0.25">
      <c r="A10871" s="189"/>
      <c r="B10871" s="189"/>
      <c r="C10871" s="211"/>
      <c r="D10871" s="189"/>
      <c r="E10871" s="189"/>
    </row>
    <row r="10872" spans="1:5" x14ac:dyDescent="0.25">
      <c r="A10872" s="189"/>
      <c r="B10872" s="189"/>
      <c r="C10872" s="211"/>
      <c r="D10872" s="189"/>
      <c r="E10872" s="189"/>
    </row>
    <row r="10873" spans="1:5" x14ac:dyDescent="0.25">
      <c r="A10873" s="189"/>
      <c r="B10873" s="189"/>
      <c r="C10873" s="211"/>
      <c r="D10873" s="189"/>
      <c r="E10873" s="189"/>
    </row>
    <row r="10874" spans="1:5" x14ac:dyDescent="0.25">
      <c r="A10874" s="189"/>
      <c r="B10874" s="189"/>
      <c r="C10874" s="211"/>
      <c r="D10874" s="189"/>
      <c r="E10874" s="189"/>
    </row>
    <row r="10875" spans="1:5" x14ac:dyDescent="0.25">
      <c r="A10875" s="189"/>
      <c r="B10875" s="189"/>
      <c r="C10875" s="211"/>
      <c r="D10875" s="189"/>
      <c r="E10875" s="189"/>
    </row>
    <row r="10876" spans="1:5" x14ac:dyDescent="0.25">
      <c r="A10876" s="189"/>
      <c r="B10876" s="189"/>
      <c r="C10876" s="211"/>
      <c r="D10876" s="189"/>
      <c r="E10876" s="189"/>
    </row>
    <row r="10877" spans="1:5" x14ac:dyDescent="0.25">
      <c r="A10877" s="189"/>
      <c r="B10877" s="189"/>
      <c r="C10877" s="211"/>
      <c r="D10877" s="189"/>
      <c r="E10877" s="189"/>
    </row>
    <row r="10878" spans="1:5" x14ac:dyDescent="0.25">
      <c r="A10878" s="189"/>
      <c r="B10878" s="189"/>
      <c r="C10878" s="211"/>
      <c r="D10878" s="189"/>
      <c r="E10878" s="189"/>
    </row>
    <row r="10879" spans="1:5" x14ac:dyDescent="0.25">
      <c r="A10879" s="189"/>
      <c r="B10879" s="189"/>
      <c r="C10879" s="211"/>
      <c r="D10879" s="189"/>
      <c r="E10879" s="189"/>
    </row>
    <row r="10880" spans="1:5" x14ac:dyDescent="0.25">
      <c r="A10880" s="189"/>
      <c r="B10880" s="189"/>
      <c r="C10880" s="211"/>
      <c r="D10880" s="189"/>
      <c r="E10880" s="189"/>
    </row>
    <row r="10881" spans="1:5" x14ac:dyDescent="0.25">
      <c r="A10881" s="189"/>
      <c r="B10881" s="189"/>
      <c r="C10881" s="211"/>
      <c r="D10881" s="189"/>
      <c r="E10881" s="189"/>
    </row>
    <row r="10882" spans="1:5" x14ac:dyDescent="0.25">
      <c r="A10882" s="189"/>
      <c r="B10882" s="189"/>
      <c r="C10882" s="211"/>
      <c r="D10882" s="189"/>
      <c r="E10882" s="189"/>
    </row>
    <row r="10883" spans="1:5" x14ac:dyDescent="0.25">
      <c r="A10883" s="189"/>
      <c r="B10883" s="189"/>
      <c r="C10883" s="211"/>
      <c r="D10883" s="189"/>
      <c r="E10883" s="189"/>
    </row>
    <row r="10884" spans="1:5" x14ac:dyDescent="0.25">
      <c r="A10884" s="189"/>
      <c r="B10884" s="189"/>
      <c r="C10884" s="211"/>
      <c r="D10884" s="189"/>
      <c r="E10884" s="189"/>
    </row>
    <row r="10885" spans="1:5" x14ac:dyDescent="0.25">
      <c r="A10885" s="189"/>
      <c r="B10885" s="189"/>
      <c r="C10885" s="211"/>
      <c r="D10885" s="189"/>
      <c r="E10885" s="189"/>
    </row>
    <row r="10886" spans="1:5" x14ac:dyDescent="0.25">
      <c r="A10886" s="189"/>
      <c r="B10886" s="189"/>
      <c r="C10886" s="211"/>
      <c r="D10886" s="189"/>
      <c r="E10886" s="189"/>
    </row>
    <row r="10887" spans="1:5" x14ac:dyDescent="0.25">
      <c r="A10887" s="189"/>
      <c r="B10887" s="189"/>
      <c r="C10887" s="211"/>
      <c r="D10887" s="189"/>
      <c r="E10887" s="189"/>
    </row>
    <row r="10888" spans="1:5" x14ac:dyDescent="0.25">
      <c r="A10888" s="189"/>
      <c r="B10888" s="189"/>
      <c r="C10888" s="211"/>
      <c r="D10888" s="189"/>
      <c r="E10888" s="189"/>
    </row>
    <row r="10889" spans="1:5" x14ac:dyDescent="0.25">
      <c r="A10889" s="189"/>
      <c r="B10889" s="189"/>
      <c r="C10889" s="211"/>
      <c r="D10889" s="189"/>
      <c r="E10889" s="189"/>
    </row>
    <row r="10890" spans="1:5" x14ac:dyDescent="0.25">
      <c r="A10890" s="189"/>
      <c r="B10890" s="189"/>
      <c r="C10890" s="211"/>
      <c r="D10890" s="189"/>
      <c r="E10890" s="189"/>
    </row>
    <row r="10891" spans="1:5" x14ac:dyDescent="0.25">
      <c r="A10891" s="189"/>
      <c r="B10891" s="189"/>
      <c r="C10891" s="211"/>
      <c r="D10891" s="189"/>
      <c r="E10891" s="189"/>
    </row>
    <row r="10892" spans="1:5" x14ac:dyDescent="0.25">
      <c r="A10892" s="189"/>
      <c r="B10892" s="189"/>
      <c r="C10892" s="211"/>
      <c r="D10892" s="189"/>
      <c r="E10892" s="189"/>
    </row>
    <row r="10893" spans="1:5" x14ac:dyDescent="0.25">
      <c r="A10893" s="189"/>
      <c r="B10893" s="189"/>
      <c r="C10893" s="211"/>
      <c r="D10893" s="189"/>
      <c r="E10893" s="189"/>
    </row>
    <row r="10894" spans="1:5" x14ac:dyDescent="0.25">
      <c r="A10894" s="189"/>
      <c r="B10894" s="189"/>
      <c r="C10894" s="211"/>
      <c r="D10894" s="189"/>
      <c r="E10894" s="189"/>
    </row>
    <row r="10895" spans="1:5" x14ac:dyDescent="0.25">
      <c r="A10895" s="189"/>
      <c r="B10895" s="189"/>
      <c r="C10895" s="211"/>
      <c r="D10895" s="189"/>
      <c r="E10895" s="189"/>
    </row>
    <row r="10896" spans="1:5" x14ac:dyDescent="0.25">
      <c r="A10896" s="189"/>
      <c r="B10896" s="189"/>
      <c r="C10896" s="211"/>
      <c r="D10896" s="189"/>
      <c r="E10896" s="189"/>
    </row>
    <row r="10897" spans="1:5" x14ac:dyDescent="0.25">
      <c r="A10897" s="189"/>
      <c r="B10897" s="189"/>
      <c r="C10897" s="211"/>
      <c r="D10897" s="189"/>
      <c r="E10897" s="189"/>
    </row>
    <row r="10898" spans="1:5" x14ac:dyDescent="0.25">
      <c r="A10898" s="189"/>
      <c r="B10898" s="189"/>
      <c r="C10898" s="211"/>
      <c r="D10898" s="189"/>
      <c r="E10898" s="189"/>
    </row>
    <row r="10899" spans="1:5" x14ac:dyDescent="0.25">
      <c r="A10899" s="189"/>
      <c r="B10899" s="189"/>
      <c r="C10899" s="211"/>
      <c r="D10899" s="189"/>
      <c r="E10899" s="189"/>
    </row>
    <row r="10900" spans="1:5" x14ac:dyDescent="0.25">
      <c r="A10900" s="189"/>
      <c r="B10900" s="189"/>
      <c r="C10900" s="211"/>
      <c r="D10900" s="189"/>
      <c r="E10900" s="189"/>
    </row>
    <row r="10901" spans="1:5" x14ac:dyDescent="0.25">
      <c r="A10901" s="189"/>
      <c r="B10901" s="189"/>
      <c r="C10901" s="211"/>
      <c r="D10901" s="189"/>
      <c r="E10901" s="189"/>
    </row>
    <row r="10902" spans="1:5" x14ac:dyDescent="0.25">
      <c r="A10902" s="189"/>
      <c r="B10902" s="189"/>
      <c r="C10902" s="211"/>
      <c r="D10902" s="189"/>
      <c r="E10902" s="189"/>
    </row>
    <row r="10903" spans="1:5" x14ac:dyDescent="0.25">
      <c r="A10903" s="189"/>
      <c r="B10903" s="189"/>
      <c r="C10903" s="211"/>
      <c r="D10903" s="189"/>
      <c r="E10903" s="189"/>
    </row>
    <row r="10904" spans="1:5" x14ac:dyDescent="0.25">
      <c r="A10904" s="189"/>
      <c r="B10904" s="189"/>
      <c r="C10904" s="211"/>
      <c r="D10904" s="189"/>
      <c r="E10904" s="189"/>
    </row>
    <row r="10905" spans="1:5" x14ac:dyDescent="0.25">
      <c r="A10905" s="189"/>
      <c r="B10905" s="189"/>
      <c r="C10905" s="211"/>
      <c r="D10905" s="189"/>
      <c r="E10905" s="189"/>
    </row>
    <row r="10906" spans="1:5" x14ac:dyDescent="0.25">
      <c r="A10906" s="189"/>
      <c r="B10906" s="189"/>
      <c r="C10906" s="211"/>
      <c r="D10906" s="189"/>
      <c r="E10906" s="189"/>
    </row>
    <row r="10907" spans="1:5" x14ac:dyDescent="0.25">
      <c r="A10907" s="189"/>
      <c r="B10907" s="189"/>
      <c r="C10907" s="211"/>
      <c r="D10907" s="189"/>
      <c r="E10907" s="189"/>
    </row>
    <row r="10908" spans="1:5" x14ac:dyDescent="0.25">
      <c r="A10908" s="189"/>
      <c r="B10908" s="189"/>
      <c r="C10908" s="211"/>
      <c r="D10908" s="189"/>
      <c r="E10908" s="189"/>
    </row>
    <row r="10909" spans="1:5" x14ac:dyDescent="0.25">
      <c r="A10909" s="189"/>
      <c r="B10909" s="189"/>
      <c r="C10909" s="211"/>
      <c r="D10909" s="189"/>
      <c r="E10909" s="189"/>
    </row>
    <row r="10910" spans="1:5" x14ac:dyDescent="0.25">
      <c r="A10910" s="189"/>
      <c r="B10910" s="189"/>
      <c r="C10910" s="211"/>
      <c r="D10910" s="189"/>
      <c r="E10910" s="189"/>
    </row>
    <row r="10911" spans="1:5" x14ac:dyDescent="0.25">
      <c r="A10911" s="189"/>
      <c r="B10911" s="189"/>
      <c r="C10911" s="211"/>
      <c r="D10911" s="189"/>
      <c r="E10911" s="189"/>
    </row>
    <row r="10912" spans="1:5" x14ac:dyDescent="0.25">
      <c r="A10912" s="189"/>
      <c r="B10912" s="189"/>
      <c r="C10912" s="211"/>
      <c r="D10912" s="189"/>
      <c r="E10912" s="189"/>
    </row>
    <row r="10913" spans="1:5" x14ac:dyDescent="0.25">
      <c r="A10913" s="189"/>
      <c r="B10913" s="189"/>
      <c r="C10913" s="211"/>
      <c r="D10913" s="189"/>
      <c r="E10913" s="189"/>
    </row>
    <row r="10914" spans="1:5" x14ac:dyDescent="0.25">
      <c r="A10914" s="189"/>
      <c r="B10914" s="189"/>
      <c r="C10914" s="211"/>
      <c r="D10914" s="189"/>
      <c r="E10914" s="189"/>
    </row>
    <row r="10915" spans="1:5" x14ac:dyDescent="0.25">
      <c r="A10915" s="189"/>
      <c r="B10915" s="189"/>
      <c r="C10915" s="211"/>
      <c r="D10915" s="189"/>
      <c r="E10915" s="189"/>
    </row>
    <row r="10916" spans="1:5" x14ac:dyDescent="0.25">
      <c r="A10916" s="189"/>
      <c r="B10916" s="189"/>
      <c r="C10916" s="211"/>
      <c r="D10916" s="189"/>
      <c r="E10916" s="189"/>
    </row>
    <row r="10917" spans="1:5" x14ac:dyDescent="0.25">
      <c r="A10917" s="189"/>
      <c r="B10917" s="189"/>
      <c r="C10917" s="211"/>
      <c r="D10917" s="189"/>
      <c r="E10917" s="189"/>
    </row>
    <row r="10918" spans="1:5" x14ac:dyDescent="0.25">
      <c r="A10918" s="189"/>
      <c r="B10918" s="189"/>
      <c r="C10918" s="211"/>
      <c r="D10918" s="189"/>
      <c r="E10918" s="189"/>
    </row>
    <row r="10919" spans="1:5" x14ac:dyDescent="0.25">
      <c r="A10919" s="189"/>
      <c r="B10919" s="189"/>
      <c r="C10919" s="211"/>
      <c r="D10919" s="189"/>
      <c r="E10919" s="189"/>
    </row>
    <row r="10920" spans="1:5" x14ac:dyDescent="0.25">
      <c r="A10920" s="189"/>
      <c r="B10920" s="189"/>
      <c r="C10920" s="211"/>
      <c r="D10920" s="189"/>
      <c r="E10920" s="189"/>
    </row>
    <row r="10921" spans="1:5" x14ac:dyDescent="0.25">
      <c r="A10921" s="189"/>
      <c r="B10921" s="189"/>
      <c r="C10921" s="211"/>
      <c r="D10921" s="189"/>
      <c r="E10921" s="189"/>
    </row>
    <row r="10922" spans="1:5" x14ac:dyDescent="0.25">
      <c r="A10922" s="189"/>
      <c r="B10922" s="189"/>
      <c r="C10922" s="211"/>
      <c r="D10922" s="189"/>
      <c r="E10922" s="189"/>
    </row>
    <row r="10923" spans="1:5" x14ac:dyDescent="0.25">
      <c r="A10923" s="189"/>
      <c r="B10923" s="189"/>
      <c r="C10923" s="211"/>
      <c r="D10923" s="189"/>
      <c r="E10923" s="189"/>
    </row>
    <row r="10924" spans="1:5" x14ac:dyDescent="0.25">
      <c r="A10924" s="189"/>
      <c r="B10924" s="189"/>
      <c r="C10924" s="211"/>
      <c r="D10924" s="189"/>
      <c r="E10924" s="189"/>
    </row>
    <row r="10925" spans="1:5" x14ac:dyDescent="0.25">
      <c r="A10925" s="189"/>
      <c r="B10925" s="189"/>
      <c r="C10925" s="211"/>
      <c r="D10925" s="189"/>
      <c r="E10925" s="189"/>
    </row>
    <row r="10926" spans="1:5" x14ac:dyDescent="0.25">
      <c r="A10926" s="189"/>
      <c r="B10926" s="189"/>
      <c r="C10926" s="211"/>
      <c r="D10926" s="189"/>
      <c r="E10926" s="189"/>
    </row>
    <row r="10927" spans="1:5" x14ac:dyDescent="0.25">
      <c r="A10927" s="189"/>
      <c r="B10927" s="189"/>
      <c r="C10927" s="211"/>
      <c r="D10927" s="189"/>
      <c r="E10927" s="189"/>
    </row>
    <row r="10928" spans="1:5" x14ac:dyDescent="0.25">
      <c r="A10928" s="189"/>
      <c r="B10928" s="189"/>
      <c r="C10928" s="211"/>
      <c r="D10928" s="189"/>
      <c r="E10928" s="189"/>
    </row>
    <row r="10929" spans="1:5" x14ac:dyDescent="0.25">
      <c r="A10929" s="189"/>
      <c r="B10929" s="189"/>
      <c r="C10929" s="211"/>
      <c r="D10929" s="189"/>
      <c r="E10929" s="189"/>
    </row>
    <row r="10930" spans="1:5" x14ac:dyDescent="0.25">
      <c r="A10930" s="189"/>
      <c r="B10930" s="189"/>
      <c r="C10930" s="211"/>
      <c r="D10930" s="189"/>
      <c r="E10930" s="189"/>
    </row>
    <row r="10931" spans="1:5" x14ac:dyDescent="0.25">
      <c r="A10931" s="189"/>
      <c r="B10931" s="189"/>
      <c r="C10931" s="211"/>
      <c r="D10931" s="189"/>
      <c r="E10931" s="189"/>
    </row>
    <row r="10932" spans="1:5" x14ac:dyDescent="0.25">
      <c r="A10932" s="189"/>
      <c r="B10932" s="189"/>
      <c r="C10932" s="211"/>
      <c r="D10932" s="189"/>
      <c r="E10932" s="189"/>
    </row>
    <row r="10933" spans="1:5" x14ac:dyDescent="0.25">
      <c r="A10933" s="189"/>
      <c r="B10933" s="189"/>
      <c r="C10933" s="211"/>
      <c r="D10933" s="189"/>
      <c r="E10933" s="189"/>
    </row>
    <row r="10934" spans="1:5" x14ac:dyDescent="0.25">
      <c r="A10934" s="189"/>
      <c r="B10934" s="189"/>
      <c r="C10934" s="211"/>
      <c r="D10934" s="189"/>
      <c r="E10934" s="189"/>
    </row>
    <row r="10935" spans="1:5" x14ac:dyDescent="0.25">
      <c r="A10935" s="189"/>
      <c r="B10935" s="189"/>
      <c r="C10935" s="211"/>
      <c r="D10935" s="189"/>
      <c r="E10935" s="189"/>
    </row>
    <row r="10936" spans="1:5" x14ac:dyDescent="0.25">
      <c r="A10936" s="189"/>
      <c r="B10936" s="189"/>
      <c r="C10936" s="211"/>
      <c r="D10936" s="189"/>
      <c r="E10936" s="189"/>
    </row>
    <row r="10937" spans="1:5" x14ac:dyDescent="0.25">
      <c r="A10937" s="189"/>
      <c r="B10937" s="189"/>
      <c r="C10937" s="211"/>
      <c r="D10937" s="189"/>
      <c r="E10937" s="189"/>
    </row>
    <row r="10938" spans="1:5" x14ac:dyDescent="0.25">
      <c r="A10938" s="189"/>
      <c r="B10938" s="189"/>
      <c r="C10938" s="211"/>
      <c r="D10938" s="189"/>
      <c r="E10938" s="189"/>
    </row>
    <row r="10939" spans="1:5" x14ac:dyDescent="0.25">
      <c r="A10939" s="189"/>
      <c r="B10939" s="189"/>
      <c r="C10939" s="211"/>
      <c r="D10939" s="189"/>
      <c r="E10939" s="189"/>
    </row>
    <row r="10940" spans="1:5" x14ac:dyDescent="0.25">
      <c r="A10940" s="189"/>
      <c r="B10940" s="189"/>
      <c r="C10940" s="211"/>
      <c r="D10940" s="189"/>
      <c r="E10940" s="189"/>
    </row>
    <row r="10941" spans="1:5" x14ac:dyDescent="0.25">
      <c r="A10941" s="189"/>
      <c r="B10941" s="189"/>
      <c r="C10941" s="211"/>
      <c r="D10941" s="189"/>
      <c r="E10941" s="189"/>
    </row>
    <row r="10942" spans="1:5" x14ac:dyDescent="0.25">
      <c r="A10942" s="189"/>
      <c r="B10942" s="189"/>
      <c r="C10942" s="211"/>
      <c r="D10942" s="189"/>
      <c r="E10942" s="189"/>
    </row>
    <row r="10943" spans="1:5" x14ac:dyDescent="0.25">
      <c r="A10943" s="189"/>
      <c r="B10943" s="189"/>
      <c r="C10943" s="211"/>
      <c r="D10943" s="189"/>
      <c r="E10943" s="189"/>
    </row>
    <row r="10944" spans="1:5" x14ac:dyDescent="0.25">
      <c r="A10944" s="189"/>
      <c r="B10944" s="189"/>
      <c r="C10944" s="211"/>
      <c r="D10944" s="189"/>
      <c r="E10944" s="189"/>
    </row>
    <row r="10945" spans="1:5" x14ac:dyDescent="0.25">
      <c r="A10945" s="189"/>
      <c r="B10945" s="189"/>
      <c r="C10945" s="211"/>
      <c r="D10945" s="189"/>
      <c r="E10945" s="189"/>
    </row>
    <row r="10946" spans="1:5" x14ac:dyDescent="0.25">
      <c r="A10946" s="189"/>
      <c r="B10946" s="189"/>
      <c r="C10946" s="211"/>
      <c r="D10946" s="189"/>
      <c r="E10946" s="189"/>
    </row>
    <row r="10947" spans="1:5" x14ac:dyDescent="0.25">
      <c r="A10947" s="189"/>
      <c r="B10947" s="189"/>
      <c r="C10947" s="211"/>
      <c r="D10947" s="189"/>
      <c r="E10947" s="189"/>
    </row>
    <row r="10948" spans="1:5" x14ac:dyDescent="0.25">
      <c r="A10948" s="189"/>
      <c r="B10948" s="189"/>
      <c r="C10948" s="211"/>
      <c r="D10948" s="189"/>
      <c r="E10948" s="189"/>
    </row>
    <row r="10949" spans="1:5" x14ac:dyDescent="0.25">
      <c r="A10949" s="189"/>
      <c r="B10949" s="189"/>
      <c r="C10949" s="211"/>
      <c r="D10949" s="189"/>
      <c r="E10949" s="189"/>
    </row>
    <row r="10950" spans="1:5" x14ac:dyDescent="0.25">
      <c r="A10950" s="189"/>
      <c r="B10950" s="189"/>
      <c r="C10950" s="211"/>
      <c r="D10950" s="189"/>
      <c r="E10950" s="189"/>
    </row>
    <row r="10951" spans="1:5" x14ac:dyDescent="0.25">
      <c r="A10951" s="189"/>
      <c r="B10951" s="189"/>
      <c r="C10951" s="211"/>
      <c r="D10951" s="189"/>
      <c r="E10951" s="189"/>
    </row>
    <row r="10952" spans="1:5" x14ac:dyDescent="0.25">
      <c r="A10952" s="189"/>
      <c r="B10952" s="189"/>
      <c r="C10952" s="211"/>
      <c r="D10952" s="189"/>
      <c r="E10952" s="189"/>
    </row>
    <row r="10953" spans="1:5" x14ac:dyDescent="0.25">
      <c r="A10953" s="189"/>
      <c r="B10953" s="189"/>
      <c r="C10953" s="211"/>
      <c r="D10953" s="189"/>
      <c r="E10953" s="189"/>
    </row>
    <row r="10954" spans="1:5" x14ac:dyDescent="0.25">
      <c r="A10954" s="189"/>
      <c r="B10954" s="189"/>
      <c r="C10954" s="211"/>
      <c r="D10954" s="189"/>
      <c r="E10954" s="189"/>
    </row>
    <row r="10955" spans="1:5" x14ac:dyDescent="0.25">
      <c r="A10955" s="189"/>
      <c r="B10955" s="189"/>
      <c r="C10955" s="211"/>
      <c r="D10955" s="189"/>
      <c r="E10955" s="189"/>
    </row>
    <row r="10956" spans="1:5" x14ac:dyDescent="0.25">
      <c r="A10956" s="189"/>
      <c r="B10956" s="189"/>
      <c r="C10956" s="211"/>
      <c r="D10956" s="189"/>
      <c r="E10956" s="189"/>
    </row>
    <row r="10957" spans="1:5" x14ac:dyDescent="0.25">
      <c r="A10957" s="189"/>
      <c r="B10957" s="189"/>
      <c r="C10957" s="211"/>
      <c r="D10957" s="189"/>
      <c r="E10957" s="189"/>
    </row>
    <row r="10958" spans="1:5" x14ac:dyDescent="0.25">
      <c r="A10958" s="189"/>
      <c r="B10958" s="189"/>
      <c r="C10958" s="211"/>
      <c r="D10958" s="189"/>
      <c r="E10958" s="189"/>
    </row>
    <row r="10959" spans="1:5" x14ac:dyDescent="0.25">
      <c r="A10959" s="189"/>
      <c r="B10959" s="189"/>
      <c r="C10959" s="211"/>
      <c r="D10959" s="189"/>
      <c r="E10959" s="189"/>
    </row>
    <row r="10960" spans="1:5" x14ac:dyDescent="0.25">
      <c r="A10960" s="189"/>
      <c r="B10960" s="189"/>
      <c r="C10960" s="211"/>
      <c r="D10960" s="189"/>
      <c r="E10960" s="189"/>
    </row>
    <row r="10961" spans="1:5" x14ac:dyDescent="0.25">
      <c r="A10961" s="189"/>
      <c r="B10961" s="189"/>
      <c r="C10961" s="211"/>
      <c r="D10961" s="189"/>
      <c r="E10961" s="189"/>
    </row>
    <row r="10962" spans="1:5" x14ac:dyDescent="0.25">
      <c r="A10962" s="189"/>
      <c r="B10962" s="189"/>
      <c r="C10962" s="211"/>
      <c r="D10962" s="189"/>
      <c r="E10962" s="189"/>
    </row>
    <row r="10963" spans="1:5" x14ac:dyDescent="0.25">
      <c r="A10963" s="189"/>
      <c r="B10963" s="189"/>
      <c r="C10963" s="211"/>
      <c r="D10963" s="189"/>
      <c r="E10963" s="189"/>
    </row>
    <row r="10964" spans="1:5" x14ac:dyDescent="0.25">
      <c r="A10964" s="189"/>
      <c r="B10964" s="189"/>
      <c r="C10964" s="211"/>
      <c r="D10964" s="189"/>
      <c r="E10964" s="189"/>
    </row>
    <row r="10965" spans="1:5" x14ac:dyDescent="0.25">
      <c r="A10965" s="189"/>
      <c r="B10965" s="189"/>
      <c r="C10965" s="211"/>
      <c r="D10965" s="189"/>
      <c r="E10965" s="189"/>
    </row>
    <row r="10966" spans="1:5" x14ac:dyDescent="0.25">
      <c r="A10966" s="189"/>
      <c r="B10966" s="189"/>
      <c r="C10966" s="211"/>
      <c r="D10966" s="189"/>
      <c r="E10966" s="189"/>
    </row>
    <row r="10967" spans="1:5" x14ac:dyDescent="0.25">
      <c r="A10967" s="189"/>
      <c r="B10967" s="189"/>
      <c r="C10967" s="211"/>
      <c r="D10967" s="189"/>
      <c r="E10967" s="189"/>
    </row>
    <row r="10968" spans="1:5" x14ac:dyDescent="0.25">
      <c r="A10968" s="189"/>
      <c r="B10968" s="189"/>
      <c r="C10968" s="211"/>
      <c r="D10968" s="189"/>
      <c r="E10968" s="189"/>
    </row>
    <row r="10969" spans="1:5" x14ac:dyDescent="0.25">
      <c r="A10969" s="189"/>
      <c r="B10969" s="189"/>
      <c r="C10969" s="211"/>
      <c r="D10969" s="189"/>
      <c r="E10969" s="189"/>
    </row>
    <row r="10970" spans="1:5" x14ac:dyDescent="0.25">
      <c r="A10970" s="189"/>
      <c r="B10970" s="189"/>
      <c r="C10970" s="211"/>
      <c r="D10970" s="189"/>
      <c r="E10970" s="189"/>
    </row>
    <row r="10971" spans="1:5" x14ac:dyDescent="0.25">
      <c r="A10971" s="189"/>
      <c r="B10971" s="189"/>
      <c r="C10971" s="211"/>
      <c r="D10971" s="189"/>
      <c r="E10971" s="189"/>
    </row>
    <row r="10972" spans="1:5" x14ac:dyDescent="0.25">
      <c r="A10972" s="189"/>
      <c r="B10972" s="189"/>
      <c r="C10972" s="211"/>
      <c r="D10972" s="189"/>
      <c r="E10972" s="189"/>
    </row>
    <row r="10973" spans="1:5" x14ac:dyDescent="0.25">
      <c r="A10973" s="189"/>
      <c r="B10973" s="189"/>
      <c r="C10973" s="211"/>
      <c r="D10973" s="189"/>
      <c r="E10973" s="189"/>
    </row>
    <row r="10974" spans="1:5" x14ac:dyDescent="0.25">
      <c r="A10974" s="189"/>
      <c r="B10974" s="189"/>
      <c r="C10974" s="211"/>
      <c r="D10974" s="189"/>
      <c r="E10974" s="189"/>
    </row>
    <row r="10975" spans="1:5" x14ac:dyDescent="0.25">
      <c r="A10975" s="189"/>
      <c r="B10975" s="189"/>
      <c r="C10975" s="211"/>
      <c r="D10975" s="189"/>
      <c r="E10975" s="189"/>
    </row>
    <row r="10976" spans="1:5" x14ac:dyDescent="0.25">
      <c r="A10976" s="189"/>
      <c r="B10976" s="189"/>
      <c r="C10976" s="211"/>
      <c r="D10976" s="189"/>
      <c r="E10976" s="189"/>
    </row>
    <row r="10977" spans="1:5" x14ac:dyDescent="0.25">
      <c r="A10977" s="189"/>
      <c r="B10977" s="189"/>
      <c r="C10977" s="211"/>
      <c r="D10977" s="189"/>
      <c r="E10977" s="189"/>
    </row>
    <row r="10978" spans="1:5" x14ac:dyDescent="0.25">
      <c r="A10978" s="189"/>
      <c r="B10978" s="189"/>
      <c r="C10978" s="211"/>
      <c r="D10978" s="189"/>
      <c r="E10978" s="189"/>
    </row>
    <row r="10979" spans="1:5" x14ac:dyDescent="0.25">
      <c r="A10979" s="189"/>
      <c r="B10979" s="189"/>
      <c r="C10979" s="211"/>
      <c r="D10979" s="189"/>
      <c r="E10979" s="189"/>
    </row>
    <row r="10980" spans="1:5" x14ac:dyDescent="0.25">
      <c r="A10980" s="189"/>
      <c r="B10980" s="189"/>
      <c r="C10980" s="211"/>
      <c r="D10980" s="189"/>
      <c r="E10980" s="189"/>
    </row>
    <row r="10981" spans="1:5" x14ac:dyDescent="0.25">
      <c r="A10981" s="189"/>
      <c r="B10981" s="189"/>
      <c r="C10981" s="211"/>
      <c r="D10981" s="189"/>
      <c r="E10981" s="189"/>
    </row>
    <row r="10982" spans="1:5" x14ac:dyDescent="0.25">
      <c r="A10982" s="189"/>
      <c r="B10982" s="189"/>
      <c r="C10982" s="211"/>
      <c r="D10982" s="189"/>
      <c r="E10982" s="189"/>
    </row>
    <row r="10983" spans="1:5" x14ac:dyDescent="0.25">
      <c r="A10983" s="189"/>
      <c r="B10983" s="189"/>
      <c r="C10983" s="211"/>
      <c r="D10983" s="189"/>
      <c r="E10983" s="189"/>
    </row>
    <row r="10984" spans="1:5" x14ac:dyDescent="0.25">
      <c r="A10984" s="189"/>
      <c r="B10984" s="189"/>
      <c r="C10984" s="211"/>
      <c r="D10984" s="189"/>
      <c r="E10984" s="189"/>
    </row>
    <row r="10985" spans="1:5" x14ac:dyDescent="0.25">
      <c r="A10985" s="189"/>
      <c r="B10985" s="189"/>
      <c r="C10985" s="211"/>
      <c r="D10985" s="189"/>
      <c r="E10985" s="189"/>
    </row>
    <row r="10986" spans="1:5" x14ac:dyDescent="0.25">
      <c r="A10986" s="189"/>
      <c r="B10986" s="189"/>
      <c r="C10986" s="211"/>
      <c r="D10986" s="189"/>
      <c r="E10986" s="189"/>
    </row>
    <row r="10987" spans="1:5" x14ac:dyDescent="0.25">
      <c r="A10987" s="189"/>
      <c r="B10987" s="189"/>
      <c r="C10987" s="211"/>
      <c r="D10987" s="189"/>
      <c r="E10987" s="189"/>
    </row>
    <row r="10988" spans="1:5" x14ac:dyDescent="0.25">
      <c r="A10988" s="189"/>
      <c r="B10988" s="189"/>
      <c r="C10988" s="211"/>
      <c r="D10988" s="189"/>
      <c r="E10988" s="189"/>
    </row>
    <row r="10989" spans="1:5" x14ac:dyDescent="0.25">
      <c r="A10989" s="189"/>
      <c r="B10989" s="189"/>
      <c r="C10989" s="211"/>
      <c r="D10989" s="189"/>
      <c r="E10989" s="189"/>
    </row>
    <row r="10990" spans="1:5" x14ac:dyDescent="0.25">
      <c r="A10990" s="189"/>
      <c r="B10990" s="189"/>
      <c r="C10990" s="211"/>
      <c r="D10990" s="189"/>
      <c r="E10990" s="189"/>
    </row>
    <row r="10991" spans="1:5" x14ac:dyDescent="0.25">
      <c r="A10991" s="189"/>
      <c r="B10991" s="189"/>
      <c r="C10991" s="211"/>
      <c r="D10991" s="189"/>
      <c r="E10991" s="189"/>
    </row>
    <row r="10992" spans="1:5" x14ac:dyDescent="0.25">
      <c r="A10992" s="189"/>
      <c r="B10992" s="189"/>
      <c r="C10992" s="211"/>
      <c r="D10992" s="189"/>
      <c r="E10992" s="189"/>
    </row>
    <row r="10993" spans="1:5" x14ac:dyDescent="0.25">
      <c r="A10993" s="189"/>
      <c r="B10993" s="189"/>
      <c r="C10993" s="211"/>
      <c r="D10993" s="189"/>
      <c r="E10993" s="189"/>
    </row>
    <row r="10994" spans="1:5" x14ac:dyDescent="0.25">
      <c r="A10994" s="189"/>
      <c r="B10994" s="189"/>
      <c r="C10994" s="211"/>
      <c r="D10994" s="189"/>
      <c r="E10994" s="189"/>
    </row>
    <row r="10995" spans="1:5" x14ac:dyDescent="0.25">
      <c r="A10995" s="189"/>
      <c r="B10995" s="189"/>
      <c r="C10995" s="211"/>
      <c r="D10995" s="189"/>
      <c r="E10995" s="189"/>
    </row>
    <row r="10996" spans="1:5" x14ac:dyDescent="0.25">
      <c r="A10996" s="189"/>
      <c r="B10996" s="189"/>
      <c r="C10996" s="211"/>
      <c r="D10996" s="189"/>
      <c r="E10996" s="189"/>
    </row>
    <row r="10997" spans="1:5" x14ac:dyDescent="0.25">
      <c r="A10997" s="189"/>
      <c r="B10997" s="189"/>
      <c r="C10997" s="211"/>
      <c r="D10997" s="189"/>
      <c r="E10997" s="189"/>
    </row>
    <row r="10998" spans="1:5" x14ac:dyDescent="0.25">
      <c r="A10998" s="189"/>
      <c r="B10998" s="189"/>
      <c r="C10998" s="211"/>
      <c r="D10998" s="189"/>
      <c r="E10998" s="189"/>
    </row>
    <row r="10999" spans="1:5" x14ac:dyDescent="0.25">
      <c r="A10999" s="189"/>
      <c r="B10999" s="189"/>
      <c r="C10999" s="211"/>
      <c r="D10999" s="189"/>
      <c r="E10999" s="189"/>
    </row>
    <row r="11000" spans="1:5" x14ac:dyDescent="0.25">
      <c r="A11000" s="189"/>
      <c r="B11000" s="189"/>
      <c r="C11000" s="211"/>
      <c r="D11000" s="189"/>
      <c r="E11000" s="189"/>
    </row>
    <row r="11001" spans="1:5" x14ac:dyDescent="0.25">
      <c r="A11001" s="189"/>
      <c r="B11001" s="189"/>
      <c r="C11001" s="211"/>
      <c r="D11001" s="189"/>
      <c r="E11001" s="189"/>
    </row>
    <row r="11002" spans="1:5" x14ac:dyDescent="0.25">
      <c r="A11002" s="189"/>
      <c r="B11002" s="189"/>
      <c r="C11002" s="211"/>
      <c r="D11002" s="189"/>
      <c r="E11002" s="189"/>
    </row>
    <row r="11003" spans="1:5" x14ac:dyDescent="0.25">
      <c r="A11003" s="189"/>
      <c r="B11003" s="189"/>
      <c r="C11003" s="211"/>
      <c r="D11003" s="189"/>
      <c r="E11003" s="189"/>
    </row>
    <row r="11004" spans="1:5" x14ac:dyDescent="0.25">
      <c r="A11004" s="189"/>
      <c r="B11004" s="189"/>
      <c r="C11004" s="211"/>
      <c r="D11004" s="189"/>
      <c r="E11004" s="189"/>
    </row>
    <row r="11005" spans="1:5" x14ac:dyDescent="0.25">
      <c r="A11005" s="189"/>
      <c r="B11005" s="189"/>
      <c r="C11005" s="211"/>
      <c r="D11005" s="189"/>
      <c r="E11005" s="189"/>
    </row>
    <row r="11006" spans="1:5" x14ac:dyDescent="0.25">
      <c r="A11006" s="189"/>
      <c r="B11006" s="189"/>
      <c r="C11006" s="211"/>
      <c r="D11006" s="189"/>
      <c r="E11006" s="189"/>
    </row>
    <row r="11007" spans="1:5" x14ac:dyDescent="0.25">
      <c r="A11007" s="189"/>
      <c r="B11007" s="189"/>
      <c r="C11007" s="211"/>
      <c r="D11007" s="189"/>
      <c r="E11007" s="189"/>
    </row>
    <row r="11008" spans="1:5" x14ac:dyDescent="0.25">
      <c r="A11008" s="189"/>
      <c r="B11008" s="189"/>
      <c r="C11008" s="211"/>
      <c r="D11008" s="189"/>
      <c r="E11008" s="189"/>
    </row>
    <row r="11009" spans="1:5" x14ac:dyDescent="0.25">
      <c r="A11009" s="189"/>
      <c r="B11009" s="189"/>
      <c r="C11009" s="211"/>
      <c r="D11009" s="189"/>
      <c r="E11009" s="189"/>
    </row>
    <row r="11010" spans="1:5" x14ac:dyDescent="0.25">
      <c r="A11010" s="189"/>
      <c r="B11010" s="189"/>
      <c r="C11010" s="211"/>
      <c r="D11010" s="189"/>
      <c r="E11010" s="189"/>
    </row>
    <row r="11011" spans="1:5" x14ac:dyDescent="0.25">
      <c r="A11011" s="189"/>
      <c r="B11011" s="189"/>
      <c r="C11011" s="211"/>
      <c r="D11011" s="189"/>
      <c r="E11011" s="189"/>
    </row>
    <row r="11012" spans="1:5" x14ac:dyDescent="0.25">
      <c r="A11012" s="189"/>
      <c r="B11012" s="189"/>
      <c r="C11012" s="211"/>
      <c r="D11012" s="189"/>
      <c r="E11012" s="189"/>
    </row>
    <row r="11013" spans="1:5" x14ac:dyDescent="0.25">
      <c r="A11013" s="189"/>
      <c r="B11013" s="189"/>
      <c r="C11013" s="211"/>
      <c r="D11013" s="189"/>
      <c r="E11013" s="189"/>
    </row>
    <row r="11014" spans="1:5" x14ac:dyDescent="0.25">
      <c r="A11014" s="189"/>
      <c r="B11014" s="189"/>
      <c r="C11014" s="211"/>
      <c r="D11014" s="189"/>
      <c r="E11014" s="189"/>
    </row>
    <row r="11015" spans="1:5" x14ac:dyDescent="0.25">
      <c r="A11015" s="189"/>
      <c r="B11015" s="189"/>
      <c r="C11015" s="211"/>
      <c r="D11015" s="189"/>
      <c r="E11015" s="189"/>
    </row>
    <row r="11016" spans="1:5" x14ac:dyDescent="0.25">
      <c r="A11016" s="189"/>
      <c r="B11016" s="189"/>
      <c r="C11016" s="211"/>
      <c r="D11016" s="189"/>
      <c r="E11016" s="189"/>
    </row>
    <row r="11017" spans="1:5" x14ac:dyDescent="0.25">
      <c r="A11017" s="189"/>
      <c r="B11017" s="189"/>
      <c r="C11017" s="211"/>
      <c r="D11017" s="189"/>
      <c r="E11017" s="189"/>
    </row>
    <row r="11018" spans="1:5" x14ac:dyDescent="0.25">
      <c r="A11018" s="189"/>
      <c r="B11018" s="189"/>
      <c r="C11018" s="211"/>
      <c r="D11018" s="189"/>
      <c r="E11018" s="189"/>
    </row>
    <row r="11019" spans="1:5" x14ac:dyDescent="0.25">
      <c r="A11019" s="189"/>
      <c r="B11019" s="189"/>
      <c r="C11019" s="211"/>
      <c r="D11019" s="189"/>
      <c r="E11019" s="189"/>
    </row>
    <row r="11020" spans="1:5" x14ac:dyDescent="0.25">
      <c r="A11020" s="189"/>
      <c r="B11020" s="189"/>
      <c r="C11020" s="211"/>
      <c r="D11020" s="189"/>
      <c r="E11020" s="189"/>
    </row>
    <row r="11021" spans="1:5" x14ac:dyDescent="0.25">
      <c r="A11021" s="189"/>
      <c r="B11021" s="189"/>
      <c r="C11021" s="211"/>
      <c r="D11021" s="189"/>
      <c r="E11021" s="189"/>
    </row>
    <row r="11022" spans="1:5" x14ac:dyDescent="0.25">
      <c r="A11022" s="189"/>
      <c r="B11022" s="189"/>
      <c r="C11022" s="211"/>
      <c r="D11022" s="189"/>
      <c r="E11022" s="189"/>
    </row>
    <row r="11023" spans="1:5" x14ac:dyDescent="0.25">
      <c r="A11023" s="189"/>
      <c r="B11023" s="189"/>
      <c r="C11023" s="211"/>
      <c r="D11023" s="189"/>
      <c r="E11023" s="189"/>
    </row>
    <row r="11024" spans="1:5" x14ac:dyDescent="0.25">
      <c r="A11024" s="189"/>
      <c r="B11024" s="189"/>
      <c r="C11024" s="211"/>
      <c r="D11024" s="189"/>
      <c r="E11024" s="189"/>
    </row>
    <row r="11025" spans="1:5" x14ac:dyDescent="0.25">
      <c r="A11025" s="189"/>
      <c r="B11025" s="189"/>
      <c r="C11025" s="211"/>
      <c r="D11025" s="189"/>
      <c r="E11025" s="189"/>
    </row>
    <row r="11026" spans="1:5" x14ac:dyDescent="0.25">
      <c r="A11026" s="189"/>
      <c r="B11026" s="189"/>
      <c r="C11026" s="211"/>
      <c r="D11026" s="189"/>
      <c r="E11026" s="189"/>
    </row>
    <row r="11027" spans="1:5" x14ac:dyDescent="0.25">
      <c r="A11027" s="189"/>
      <c r="B11027" s="189"/>
      <c r="C11027" s="211"/>
      <c r="D11027" s="189"/>
      <c r="E11027" s="189"/>
    </row>
    <row r="11028" spans="1:5" x14ac:dyDescent="0.25">
      <c r="A11028" s="189"/>
      <c r="B11028" s="189"/>
      <c r="C11028" s="211"/>
      <c r="D11028" s="189"/>
      <c r="E11028" s="189"/>
    </row>
    <row r="11029" spans="1:5" x14ac:dyDescent="0.25">
      <c r="A11029" s="189"/>
      <c r="B11029" s="189"/>
      <c r="C11029" s="211"/>
      <c r="D11029" s="189"/>
      <c r="E11029" s="189"/>
    </row>
    <row r="11030" spans="1:5" x14ac:dyDescent="0.25">
      <c r="A11030" s="189"/>
      <c r="B11030" s="189"/>
      <c r="C11030" s="211"/>
      <c r="D11030" s="189"/>
      <c r="E11030" s="189"/>
    </row>
    <row r="11031" spans="1:5" x14ac:dyDescent="0.25">
      <c r="A11031" s="189"/>
      <c r="B11031" s="189"/>
      <c r="C11031" s="211"/>
      <c r="D11031" s="189"/>
      <c r="E11031" s="189"/>
    </row>
    <row r="11032" spans="1:5" x14ac:dyDescent="0.25">
      <c r="A11032" s="189"/>
      <c r="B11032" s="189"/>
      <c r="C11032" s="211"/>
      <c r="D11032" s="189"/>
      <c r="E11032" s="189"/>
    </row>
    <row r="11033" spans="1:5" x14ac:dyDescent="0.25">
      <c r="A11033" s="189"/>
      <c r="B11033" s="189"/>
      <c r="C11033" s="211"/>
      <c r="D11033" s="189"/>
      <c r="E11033" s="189"/>
    </row>
    <row r="11034" spans="1:5" x14ac:dyDescent="0.25">
      <c r="A11034" s="189"/>
      <c r="B11034" s="189"/>
      <c r="C11034" s="211"/>
      <c r="D11034" s="189"/>
      <c r="E11034" s="189"/>
    </row>
    <row r="11035" spans="1:5" x14ac:dyDescent="0.25">
      <c r="A11035" s="189"/>
      <c r="B11035" s="189"/>
      <c r="C11035" s="211"/>
      <c r="D11035" s="189"/>
      <c r="E11035" s="189"/>
    </row>
    <row r="11036" spans="1:5" x14ac:dyDescent="0.25">
      <c r="A11036" s="189"/>
      <c r="B11036" s="189"/>
      <c r="C11036" s="211"/>
      <c r="D11036" s="189"/>
      <c r="E11036" s="189"/>
    </row>
    <row r="11037" spans="1:5" x14ac:dyDescent="0.25">
      <c r="A11037" s="189"/>
      <c r="B11037" s="189"/>
      <c r="C11037" s="211"/>
      <c r="D11037" s="189"/>
      <c r="E11037" s="189"/>
    </row>
    <row r="11038" spans="1:5" x14ac:dyDescent="0.25">
      <c r="A11038" s="189"/>
      <c r="B11038" s="189"/>
      <c r="C11038" s="211"/>
      <c r="D11038" s="189"/>
      <c r="E11038" s="189"/>
    </row>
    <row r="11039" spans="1:5" x14ac:dyDescent="0.25">
      <c r="A11039" s="189"/>
      <c r="B11039" s="189"/>
      <c r="C11039" s="211"/>
      <c r="D11039" s="189"/>
      <c r="E11039" s="189"/>
    </row>
    <row r="11040" spans="1:5" x14ac:dyDescent="0.25">
      <c r="A11040" s="189"/>
      <c r="B11040" s="189"/>
      <c r="C11040" s="211"/>
      <c r="D11040" s="189"/>
      <c r="E11040" s="189"/>
    </row>
    <row r="11041" spans="1:5" x14ac:dyDescent="0.25">
      <c r="A11041" s="189"/>
      <c r="B11041" s="189"/>
      <c r="C11041" s="211"/>
      <c r="D11041" s="189"/>
      <c r="E11041" s="189"/>
    </row>
    <row r="11042" spans="1:5" x14ac:dyDescent="0.25">
      <c r="A11042" s="189"/>
      <c r="B11042" s="189"/>
      <c r="C11042" s="211"/>
      <c r="D11042" s="189"/>
      <c r="E11042" s="189"/>
    </row>
    <row r="11043" spans="1:5" x14ac:dyDescent="0.25">
      <c r="A11043" s="189"/>
      <c r="B11043" s="189"/>
      <c r="C11043" s="211"/>
      <c r="D11043" s="189"/>
      <c r="E11043" s="189"/>
    </row>
    <row r="11044" spans="1:5" x14ac:dyDescent="0.25">
      <c r="A11044" s="189"/>
      <c r="B11044" s="189"/>
      <c r="C11044" s="211"/>
      <c r="D11044" s="189"/>
      <c r="E11044" s="189"/>
    </row>
    <row r="11045" spans="1:5" x14ac:dyDescent="0.25">
      <c r="A11045" s="189"/>
      <c r="B11045" s="189"/>
      <c r="C11045" s="211"/>
      <c r="D11045" s="189"/>
      <c r="E11045" s="189"/>
    </row>
    <row r="11046" spans="1:5" x14ac:dyDescent="0.25">
      <c r="A11046" s="189"/>
      <c r="B11046" s="189"/>
      <c r="C11046" s="211"/>
      <c r="D11046" s="189"/>
      <c r="E11046" s="189"/>
    </row>
    <row r="11047" spans="1:5" x14ac:dyDescent="0.25">
      <c r="A11047" s="189"/>
      <c r="B11047" s="189"/>
      <c r="C11047" s="211"/>
      <c r="D11047" s="189"/>
      <c r="E11047" s="189"/>
    </row>
    <row r="11048" spans="1:5" x14ac:dyDescent="0.25">
      <c r="A11048" s="189"/>
      <c r="B11048" s="189"/>
      <c r="C11048" s="211"/>
      <c r="D11048" s="189"/>
      <c r="E11048" s="189"/>
    </row>
    <row r="11049" spans="1:5" x14ac:dyDescent="0.25">
      <c r="A11049" s="189"/>
      <c r="B11049" s="189"/>
      <c r="C11049" s="211"/>
      <c r="D11049" s="189"/>
      <c r="E11049" s="189"/>
    </row>
    <row r="11050" spans="1:5" x14ac:dyDescent="0.25">
      <c r="A11050" s="189"/>
      <c r="B11050" s="189"/>
      <c r="C11050" s="211"/>
      <c r="D11050" s="189"/>
      <c r="E11050" s="189"/>
    </row>
    <row r="11051" spans="1:5" x14ac:dyDescent="0.25">
      <c r="A11051" s="189"/>
      <c r="B11051" s="189"/>
      <c r="C11051" s="211"/>
      <c r="D11051" s="189"/>
      <c r="E11051" s="189"/>
    </row>
    <row r="11052" spans="1:5" x14ac:dyDescent="0.25">
      <c r="A11052" s="189"/>
      <c r="B11052" s="189"/>
      <c r="C11052" s="211"/>
      <c r="D11052" s="189"/>
      <c r="E11052" s="189"/>
    </row>
    <row r="11053" spans="1:5" x14ac:dyDescent="0.25">
      <c r="A11053" s="189"/>
      <c r="B11053" s="189"/>
      <c r="C11053" s="211"/>
      <c r="D11053" s="189"/>
      <c r="E11053" s="189"/>
    </row>
    <row r="11054" spans="1:5" x14ac:dyDescent="0.25">
      <c r="A11054" s="189"/>
      <c r="B11054" s="189"/>
      <c r="C11054" s="211"/>
      <c r="D11054" s="189"/>
      <c r="E11054" s="189"/>
    </row>
    <row r="11055" spans="1:5" x14ac:dyDescent="0.25">
      <c r="A11055" s="189"/>
      <c r="B11055" s="189"/>
      <c r="C11055" s="211"/>
      <c r="D11055" s="189"/>
      <c r="E11055" s="189"/>
    </row>
    <row r="11056" spans="1:5" x14ac:dyDescent="0.25">
      <c r="A11056" s="189"/>
      <c r="B11056" s="189"/>
      <c r="C11056" s="211"/>
      <c r="D11056" s="189"/>
      <c r="E11056" s="189"/>
    </row>
    <row r="11057" spans="1:5" x14ac:dyDescent="0.25">
      <c r="A11057" s="189"/>
      <c r="B11057" s="189"/>
      <c r="C11057" s="211"/>
      <c r="D11057" s="189"/>
      <c r="E11057" s="189"/>
    </row>
    <row r="11058" spans="1:5" x14ac:dyDescent="0.25">
      <c r="A11058" s="189"/>
      <c r="B11058" s="189"/>
      <c r="C11058" s="211"/>
      <c r="D11058" s="189"/>
      <c r="E11058" s="189"/>
    </row>
    <row r="11059" spans="1:5" x14ac:dyDescent="0.25">
      <c r="A11059" s="189"/>
      <c r="B11059" s="189"/>
      <c r="C11059" s="211"/>
      <c r="D11059" s="189"/>
      <c r="E11059" s="189"/>
    </row>
    <row r="11060" spans="1:5" x14ac:dyDescent="0.25">
      <c r="A11060" s="189"/>
      <c r="B11060" s="189"/>
      <c r="C11060" s="211"/>
      <c r="D11060" s="189"/>
      <c r="E11060" s="189"/>
    </row>
    <row r="11061" spans="1:5" x14ac:dyDescent="0.25">
      <c r="A11061" s="189"/>
      <c r="B11061" s="189"/>
      <c r="C11061" s="211"/>
      <c r="D11061" s="189"/>
      <c r="E11061" s="189"/>
    </row>
    <row r="11062" spans="1:5" x14ac:dyDescent="0.25">
      <c r="A11062" s="189"/>
      <c r="B11062" s="189"/>
      <c r="C11062" s="211"/>
      <c r="D11062" s="189"/>
      <c r="E11062" s="189"/>
    </row>
    <row r="11063" spans="1:5" x14ac:dyDescent="0.25">
      <c r="A11063" s="189"/>
      <c r="B11063" s="189"/>
      <c r="C11063" s="211"/>
      <c r="D11063" s="189"/>
      <c r="E11063" s="189"/>
    </row>
    <row r="11064" spans="1:5" x14ac:dyDescent="0.25">
      <c r="A11064" s="189"/>
      <c r="B11064" s="189"/>
      <c r="C11064" s="211"/>
      <c r="D11064" s="189"/>
      <c r="E11064" s="189"/>
    </row>
    <row r="11065" spans="1:5" x14ac:dyDescent="0.25">
      <c r="A11065" s="189"/>
      <c r="B11065" s="189"/>
      <c r="C11065" s="211"/>
      <c r="D11065" s="189"/>
      <c r="E11065" s="189"/>
    </row>
    <row r="11066" spans="1:5" x14ac:dyDescent="0.25">
      <c r="A11066" s="189"/>
      <c r="B11066" s="189"/>
      <c r="C11066" s="211"/>
      <c r="D11066" s="189"/>
      <c r="E11066" s="189"/>
    </row>
    <row r="11067" spans="1:5" x14ac:dyDescent="0.25">
      <c r="A11067" s="189"/>
      <c r="B11067" s="189"/>
      <c r="C11067" s="211"/>
      <c r="D11067" s="189"/>
      <c r="E11067" s="189"/>
    </row>
    <row r="11068" spans="1:5" x14ac:dyDescent="0.25">
      <c r="A11068" s="189"/>
      <c r="B11068" s="189"/>
      <c r="C11068" s="211"/>
      <c r="D11068" s="189"/>
      <c r="E11068" s="189"/>
    </row>
    <row r="11069" spans="1:5" x14ac:dyDescent="0.25">
      <c r="A11069" s="189"/>
      <c r="B11069" s="189"/>
      <c r="C11069" s="211"/>
      <c r="D11069" s="189"/>
      <c r="E11069" s="189"/>
    </row>
    <row r="11070" spans="1:5" x14ac:dyDescent="0.25">
      <c r="A11070" s="189"/>
      <c r="B11070" s="189"/>
      <c r="C11070" s="211"/>
      <c r="D11070" s="189"/>
      <c r="E11070" s="189"/>
    </row>
    <row r="11071" spans="1:5" x14ac:dyDescent="0.25">
      <c r="A11071" s="189"/>
      <c r="B11071" s="189"/>
      <c r="C11071" s="211"/>
      <c r="D11071" s="189"/>
      <c r="E11071" s="189"/>
    </row>
    <row r="11072" spans="1:5" x14ac:dyDescent="0.25">
      <c r="A11072" s="189"/>
      <c r="B11072" s="189"/>
      <c r="C11072" s="211"/>
      <c r="D11072" s="189"/>
      <c r="E11072" s="189"/>
    </row>
    <row r="11073" spans="1:5" x14ac:dyDescent="0.25">
      <c r="A11073" s="189"/>
      <c r="B11073" s="189"/>
      <c r="C11073" s="211"/>
      <c r="D11073" s="189"/>
      <c r="E11073" s="189"/>
    </row>
    <row r="11074" spans="1:5" x14ac:dyDescent="0.25">
      <c r="A11074" s="189"/>
      <c r="B11074" s="189"/>
      <c r="C11074" s="211"/>
      <c r="D11074" s="189"/>
      <c r="E11074" s="189"/>
    </row>
    <row r="11075" spans="1:5" x14ac:dyDescent="0.25">
      <c r="A11075" s="189"/>
      <c r="B11075" s="189"/>
      <c r="C11075" s="211"/>
      <c r="D11075" s="189"/>
      <c r="E11075" s="189"/>
    </row>
    <row r="11076" spans="1:5" x14ac:dyDescent="0.25">
      <c r="A11076" s="189"/>
      <c r="B11076" s="189"/>
      <c r="C11076" s="211"/>
      <c r="D11076" s="189"/>
      <c r="E11076" s="189"/>
    </row>
    <row r="11077" spans="1:5" x14ac:dyDescent="0.25">
      <c r="A11077" s="189"/>
      <c r="B11077" s="189"/>
      <c r="C11077" s="211"/>
      <c r="D11077" s="189"/>
      <c r="E11077" s="189"/>
    </row>
    <row r="11078" spans="1:5" x14ac:dyDescent="0.25">
      <c r="A11078" s="189"/>
      <c r="B11078" s="189"/>
      <c r="C11078" s="211"/>
      <c r="D11078" s="189"/>
      <c r="E11078" s="189"/>
    </row>
    <row r="11079" spans="1:5" x14ac:dyDescent="0.25">
      <c r="A11079" s="189"/>
      <c r="B11079" s="189"/>
      <c r="C11079" s="211"/>
      <c r="D11079" s="189"/>
      <c r="E11079" s="189"/>
    </row>
    <row r="11080" spans="1:5" x14ac:dyDescent="0.25">
      <c r="A11080" s="189"/>
      <c r="B11080" s="189"/>
      <c r="C11080" s="211"/>
      <c r="D11080" s="189"/>
      <c r="E11080" s="189"/>
    </row>
    <row r="11081" spans="1:5" x14ac:dyDescent="0.25">
      <c r="A11081" s="189"/>
      <c r="B11081" s="189"/>
      <c r="C11081" s="211"/>
      <c r="D11081" s="189"/>
      <c r="E11081" s="189"/>
    </row>
    <row r="11082" spans="1:5" x14ac:dyDescent="0.25">
      <c r="A11082" s="189"/>
      <c r="B11082" s="189"/>
      <c r="C11082" s="211"/>
      <c r="D11082" s="189"/>
      <c r="E11082" s="189"/>
    </row>
    <row r="11083" spans="1:5" x14ac:dyDescent="0.25">
      <c r="A11083" s="189"/>
      <c r="B11083" s="189"/>
      <c r="C11083" s="211"/>
      <c r="D11083" s="189"/>
      <c r="E11083" s="189"/>
    </row>
    <row r="11084" spans="1:5" x14ac:dyDescent="0.25">
      <c r="A11084" s="189"/>
      <c r="B11084" s="189"/>
      <c r="C11084" s="211"/>
      <c r="D11084" s="189"/>
      <c r="E11084" s="189"/>
    </row>
    <row r="11085" spans="1:5" x14ac:dyDescent="0.25">
      <c r="A11085" s="189"/>
      <c r="B11085" s="189"/>
      <c r="C11085" s="211"/>
      <c r="D11085" s="189"/>
      <c r="E11085" s="189"/>
    </row>
    <row r="11086" spans="1:5" x14ac:dyDescent="0.25">
      <c r="A11086" s="189"/>
      <c r="B11086" s="189"/>
      <c r="C11086" s="211"/>
      <c r="D11086" s="189"/>
      <c r="E11086" s="189"/>
    </row>
    <row r="11087" spans="1:5" x14ac:dyDescent="0.25">
      <c r="A11087" s="189"/>
      <c r="B11087" s="189"/>
      <c r="C11087" s="211"/>
      <c r="D11087" s="189"/>
      <c r="E11087" s="189"/>
    </row>
    <row r="11088" spans="1:5" x14ac:dyDescent="0.25">
      <c r="A11088" s="189"/>
      <c r="B11088" s="189"/>
      <c r="C11088" s="211"/>
      <c r="D11088" s="189"/>
      <c r="E11088" s="189"/>
    </row>
    <row r="11089" spans="1:5" x14ac:dyDescent="0.25">
      <c r="A11089" s="189"/>
      <c r="B11089" s="189"/>
      <c r="C11089" s="211"/>
      <c r="D11089" s="189"/>
      <c r="E11089" s="189"/>
    </row>
    <row r="11090" spans="1:5" x14ac:dyDescent="0.25">
      <c r="A11090" s="189"/>
      <c r="B11090" s="189"/>
      <c r="C11090" s="211"/>
      <c r="D11090" s="189"/>
      <c r="E11090" s="189"/>
    </row>
    <row r="11091" spans="1:5" x14ac:dyDescent="0.25">
      <c r="A11091" s="189"/>
      <c r="B11091" s="189"/>
      <c r="C11091" s="211"/>
      <c r="D11091" s="189"/>
      <c r="E11091" s="189"/>
    </row>
    <row r="11092" spans="1:5" x14ac:dyDescent="0.25">
      <c r="A11092" s="189"/>
      <c r="B11092" s="189"/>
      <c r="C11092" s="211"/>
      <c r="D11092" s="189"/>
      <c r="E11092" s="189"/>
    </row>
    <row r="11093" spans="1:5" x14ac:dyDescent="0.25">
      <c r="A11093" s="189"/>
      <c r="B11093" s="189"/>
      <c r="C11093" s="211"/>
      <c r="D11093" s="189"/>
      <c r="E11093" s="189"/>
    </row>
    <row r="11094" spans="1:5" x14ac:dyDescent="0.25">
      <c r="A11094" s="189"/>
      <c r="B11094" s="189"/>
      <c r="C11094" s="211"/>
      <c r="D11094" s="189"/>
      <c r="E11094" s="189"/>
    </row>
    <row r="11095" spans="1:5" x14ac:dyDescent="0.25">
      <c r="A11095" s="189"/>
      <c r="B11095" s="189"/>
      <c r="C11095" s="211"/>
      <c r="D11095" s="189"/>
      <c r="E11095" s="189"/>
    </row>
    <row r="11096" spans="1:5" x14ac:dyDescent="0.25">
      <c r="A11096" s="189"/>
      <c r="B11096" s="189"/>
      <c r="C11096" s="211"/>
      <c r="D11096" s="189"/>
      <c r="E11096" s="189"/>
    </row>
    <row r="11097" spans="1:5" x14ac:dyDescent="0.25">
      <c r="A11097" s="189"/>
      <c r="B11097" s="189"/>
      <c r="C11097" s="211"/>
      <c r="D11097" s="189"/>
      <c r="E11097" s="189"/>
    </row>
    <row r="11098" spans="1:5" x14ac:dyDescent="0.25">
      <c r="A11098" s="189"/>
      <c r="B11098" s="189"/>
      <c r="C11098" s="211"/>
      <c r="D11098" s="189"/>
      <c r="E11098" s="189"/>
    </row>
    <row r="11099" spans="1:5" x14ac:dyDescent="0.25">
      <c r="A11099" s="189"/>
      <c r="B11099" s="189"/>
      <c r="C11099" s="211"/>
      <c r="D11099" s="189"/>
      <c r="E11099" s="189"/>
    </row>
    <row r="11100" spans="1:5" x14ac:dyDescent="0.25">
      <c r="A11100" s="189"/>
      <c r="B11100" s="189"/>
      <c r="C11100" s="211"/>
      <c r="D11100" s="189"/>
      <c r="E11100" s="189"/>
    </row>
    <row r="11101" spans="1:5" x14ac:dyDescent="0.25">
      <c r="A11101" s="189"/>
      <c r="B11101" s="189"/>
      <c r="C11101" s="211"/>
      <c r="D11101" s="189"/>
      <c r="E11101" s="189"/>
    </row>
    <row r="11102" spans="1:5" x14ac:dyDescent="0.25">
      <c r="A11102" s="189"/>
      <c r="B11102" s="189"/>
      <c r="C11102" s="211"/>
      <c r="D11102" s="189"/>
      <c r="E11102" s="189"/>
    </row>
    <row r="11103" spans="1:5" x14ac:dyDescent="0.25">
      <c r="A11103" s="189"/>
      <c r="B11103" s="189"/>
      <c r="C11103" s="211"/>
      <c r="D11103" s="189"/>
      <c r="E11103" s="189"/>
    </row>
    <row r="11104" spans="1:5" x14ac:dyDescent="0.25">
      <c r="A11104" s="189"/>
      <c r="B11104" s="189"/>
      <c r="C11104" s="211"/>
      <c r="D11104" s="189"/>
      <c r="E11104" s="189"/>
    </row>
    <row r="11105" spans="1:5" x14ac:dyDescent="0.25">
      <c r="A11105" s="189"/>
      <c r="B11105" s="189"/>
      <c r="C11105" s="211"/>
      <c r="D11105" s="189"/>
      <c r="E11105" s="189"/>
    </row>
    <row r="11106" spans="1:5" x14ac:dyDescent="0.25">
      <c r="A11106" s="189"/>
      <c r="B11106" s="189"/>
      <c r="C11106" s="211"/>
      <c r="D11106" s="189"/>
      <c r="E11106" s="189"/>
    </row>
    <row r="11107" spans="1:5" x14ac:dyDescent="0.25">
      <c r="A11107" s="189"/>
      <c r="B11107" s="189"/>
      <c r="C11107" s="211"/>
      <c r="D11107" s="189"/>
      <c r="E11107" s="189"/>
    </row>
    <row r="11108" spans="1:5" x14ac:dyDescent="0.25">
      <c r="A11108" s="189"/>
      <c r="B11108" s="189"/>
      <c r="C11108" s="211"/>
      <c r="D11108" s="189"/>
      <c r="E11108" s="189"/>
    </row>
    <row r="11109" spans="1:5" x14ac:dyDescent="0.25">
      <c r="A11109" s="189"/>
      <c r="B11109" s="189"/>
      <c r="C11109" s="211"/>
      <c r="D11109" s="189"/>
      <c r="E11109" s="189"/>
    </row>
    <row r="11110" spans="1:5" x14ac:dyDescent="0.25">
      <c r="A11110" s="189"/>
      <c r="B11110" s="189"/>
      <c r="C11110" s="211"/>
      <c r="D11110" s="189"/>
      <c r="E11110" s="189"/>
    </row>
    <row r="11111" spans="1:5" x14ac:dyDescent="0.25">
      <c r="A11111" s="189"/>
      <c r="B11111" s="189"/>
      <c r="C11111" s="211"/>
      <c r="D11111" s="189"/>
      <c r="E11111" s="189"/>
    </row>
    <row r="11112" spans="1:5" x14ac:dyDescent="0.25">
      <c r="A11112" s="189"/>
      <c r="B11112" s="189"/>
      <c r="C11112" s="211"/>
      <c r="D11112" s="189"/>
      <c r="E11112" s="189"/>
    </row>
    <row r="11113" spans="1:5" x14ac:dyDescent="0.25">
      <c r="A11113" s="189"/>
      <c r="B11113" s="189"/>
      <c r="C11113" s="211"/>
      <c r="D11113" s="189"/>
      <c r="E11113" s="189"/>
    </row>
    <row r="11114" spans="1:5" x14ac:dyDescent="0.25">
      <c r="A11114" s="189"/>
      <c r="B11114" s="189"/>
      <c r="C11114" s="211"/>
      <c r="D11114" s="189"/>
      <c r="E11114" s="189"/>
    </row>
    <row r="11115" spans="1:5" x14ac:dyDescent="0.25">
      <c r="A11115" s="189"/>
      <c r="B11115" s="189"/>
      <c r="C11115" s="211"/>
      <c r="D11115" s="189"/>
      <c r="E11115" s="189"/>
    </row>
    <row r="11116" spans="1:5" x14ac:dyDescent="0.25">
      <c r="A11116" s="189"/>
      <c r="B11116" s="189"/>
      <c r="C11116" s="211"/>
      <c r="D11116" s="189"/>
      <c r="E11116" s="189"/>
    </row>
    <row r="11117" spans="1:5" x14ac:dyDescent="0.25">
      <c r="A11117" s="189"/>
      <c r="B11117" s="189"/>
      <c r="C11117" s="211"/>
      <c r="D11117" s="189"/>
      <c r="E11117" s="189"/>
    </row>
    <row r="11118" spans="1:5" x14ac:dyDescent="0.25">
      <c r="A11118" s="189"/>
      <c r="B11118" s="189"/>
      <c r="C11118" s="211"/>
      <c r="D11118" s="189"/>
      <c r="E11118" s="189"/>
    </row>
    <row r="11119" spans="1:5" x14ac:dyDescent="0.25">
      <c r="A11119" s="189"/>
      <c r="B11119" s="189"/>
      <c r="C11119" s="211"/>
      <c r="D11119" s="189"/>
      <c r="E11119" s="189"/>
    </row>
    <row r="11120" spans="1:5" x14ac:dyDescent="0.25">
      <c r="A11120" s="189"/>
      <c r="B11120" s="189"/>
      <c r="C11120" s="211"/>
      <c r="D11120" s="189"/>
      <c r="E11120" s="189"/>
    </row>
    <row r="11121" spans="1:5" x14ac:dyDescent="0.25">
      <c r="A11121" s="189"/>
      <c r="B11121" s="189"/>
      <c r="C11121" s="211"/>
      <c r="D11121" s="189"/>
      <c r="E11121" s="189"/>
    </row>
    <row r="11122" spans="1:5" x14ac:dyDescent="0.25">
      <c r="A11122" s="189"/>
      <c r="B11122" s="189"/>
      <c r="C11122" s="211"/>
      <c r="D11122" s="189"/>
      <c r="E11122" s="189"/>
    </row>
    <row r="11123" spans="1:5" x14ac:dyDescent="0.25">
      <c r="A11123" s="189"/>
      <c r="B11123" s="189"/>
      <c r="C11123" s="211"/>
      <c r="D11123" s="189"/>
      <c r="E11123" s="189"/>
    </row>
    <row r="11124" spans="1:5" x14ac:dyDescent="0.25">
      <c r="A11124" s="189"/>
      <c r="B11124" s="189"/>
      <c r="C11124" s="211"/>
      <c r="D11124" s="189"/>
      <c r="E11124" s="189"/>
    </row>
    <row r="11125" spans="1:5" x14ac:dyDescent="0.25">
      <c r="A11125" s="189"/>
      <c r="B11125" s="189"/>
      <c r="C11125" s="211"/>
      <c r="D11125" s="189"/>
      <c r="E11125" s="189"/>
    </row>
    <row r="11126" spans="1:5" x14ac:dyDescent="0.25">
      <c r="A11126" s="189"/>
      <c r="B11126" s="189"/>
      <c r="C11126" s="211"/>
      <c r="D11126" s="189"/>
      <c r="E11126" s="189"/>
    </row>
    <row r="11127" spans="1:5" x14ac:dyDescent="0.25">
      <c r="A11127" s="189"/>
      <c r="B11127" s="189"/>
      <c r="C11127" s="211"/>
      <c r="D11127" s="189"/>
      <c r="E11127" s="189"/>
    </row>
    <row r="11128" spans="1:5" x14ac:dyDescent="0.25">
      <c r="A11128" s="189"/>
      <c r="B11128" s="189"/>
      <c r="C11128" s="211"/>
      <c r="D11128" s="189"/>
      <c r="E11128" s="189"/>
    </row>
    <row r="11129" spans="1:5" x14ac:dyDescent="0.25">
      <c r="A11129" s="189"/>
      <c r="B11129" s="189"/>
      <c r="C11129" s="211"/>
      <c r="D11129" s="189"/>
      <c r="E11129" s="189"/>
    </row>
    <row r="11130" spans="1:5" x14ac:dyDescent="0.25">
      <c r="A11130" s="189"/>
      <c r="B11130" s="189"/>
      <c r="C11130" s="211"/>
      <c r="D11130" s="189"/>
      <c r="E11130" s="189"/>
    </row>
    <row r="11131" spans="1:5" x14ac:dyDescent="0.25">
      <c r="A11131" s="189"/>
      <c r="B11131" s="189"/>
      <c r="C11131" s="211"/>
      <c r="D11131" s="189"/>
      <c r="E11131" s="189"/>
    </row>
    <row r="11132" spans="1:5" x14ac:dyDescent="0.25">
      <c r="A11132" s="189"/>
      <c r="B11132" s="189"/>
      <c r="C11132" s="211"/>
      <c r="D11132" s="189"/>
      <c r="E11132" s="189"/>
    </row>
    <row r="11133" spans="1:5" x14ac:dyDescent="0.25">
      <c r="A11133" s="189"/>
      <c r="B11133" s="189"/>
      <c r="C11133" s="211"/>
      <c r="D11133" s="189"/>
      <c r="E11133" s="189"/>
    </row>
    <row r="11134" spans="1:5" x14ac:dyDescent="0.25">
      <c r="A11134" s="189"/>
      <c r="B11134" s="189"/>
      <c r="C11134" s="211"/>
      <c r="D11134" s="189"/>
      <c r="E11134" s="189"/>
    </row>
    <row r="11135" spans="1:5" x14ac:dyDescent="0.25">
      <c r="A11135" s="189"/>
      <c r="B11135" s="189"/>
      <c r="C11135" s="211"/>
      <c r="D11135" s="189"/>
      <c r="E11135" s="189"/>
    </row>
    <row r="11136" spans="1:5" x14ac:dyDescent="0.25">
      <c r="A11136" s="189"/>
      <c r="B11136" s="189"/>
      <c r="C11136" s="211"/>
      <c r="D11136" s="189"/>
      <c r="E11136" s="189"/>
    </row>
    <row r="11137" spans="1:5" x14ac:dyDescent="0.25">
      <c r="A11137" s="189"/>
      <c r="B11137" s="189"/>
      <c r="C11137" s="211"/>
      <c r="D11137" s="189"/>
      <c r="E11137" s="189"/>
    </row>
    <row r="11138" spans="1:5" x14ac:dyDescent="0.25">
      <c r="A11138" s="189"/>
      <c r="B11138" s="189"/>
      <c r="C11138" s="211"/>
      <c r="D11138" s="189"/>
      <c r="E11138" s="189"/>
    </row>
    <row r="11139" spans="1:5" x14ac:dyDescent="0.25">
      <c r="A11139" s="189"/>
      <c r="B11139" s="189"/>
      <c r="C11139" s="211"/>
      <c r="D11139" s="189"/>
      <c r="E11139" s="189"/>
    </row>
    <row r="11140" spans="1:5" x14ac:dyDescent="0.25">
      <c r="A11140" s="189"/>
      <c r="B11140" s="189"/>
      <c r="C11140" s="211"/>
      <c r="D11140" s="189"/>
      <c r="E11140" s="189"/>
    </row>
    <row r="11141" spans="1:5" x14ac:dyDescent="0.25">
      <c r="A11141" s="189"/>
      <c r="B11141" s="189"/>
      <c r="C11141" s="211"/>
      <c r="D11141" s="189"/>
      <c r="E11141" s="189"/>
    </row>
    <row r="11142" spans="1:5" x14ac:dyDescent="0.25">
      <c r="A11142" s="189"/>
      <c r="B11142" s="189"/>
      <c r="C11142" s="211"/>
      <c r="D11142" s="189"/>
      <c r="E11142" s="189"/>
    </row>
    <row r="11143" spans="1:5" x14ac:dyDescent="0.25">
      <c r="A11143" s="189"/>
      <c r="B11143" s="189"/>
      <c r="C11143" s="211"/>
      <c r="D11143" s="189"/>
      <c r="E11143" s="189"/>
    </row>
    <row r="11144" spans="1:5" x14ac:dyDescent="0.25">
      <c r="A11144" s="189"/>
      <c r="B11144" s="189"/>
      <c r="C11144" s="211"/>
      <c r="D11144" s="189"/>
      <c r="E11144" s="189"/>
    </row>
    <row r="11145" spans="1:5" x14ac:dyDescent="0.25">
      <c r="A11145" s="189"/>
      <c r="B11145" s="189"/>
      <c r="C11145" s="211"/>
      <c r="D11145" s="189"/>
      <c r="E11145" s="189"/>
    </row>
    <row r="11146" spans="1:5" x14ac:dyDescent="0.25">
      <c r="A11146" s="189"/>
      <c r="B11146" s="189"/>
      <c r="C11146" s="211"/>
      <c r="D11146" s="189"/>
      <c r="E11146" s="189"/>
    </row>
    <row r="11147" spans="1:5" x14ac:dyDescent="0.25">
      <c r="A11147" s="189"/>
      <c r="B11147" s="189"/>
      <c r="C11147" s="211"/>
      <c r="D11147" s="189"/>
      <c r="E11147" s="189"/>
    </row>
    <row r="11148" spans="1:5" x14ac:dyDescent="0.25">
      <c r="A11148" s="189"/>
      <c r="B11148" s="189"/>
      <c r="C11148" s="211"/>
      <c r="D11148" s="189"/>
      <c r="E11148" s="189"/>
    </row>
    <row r="11149" spans="1:5" x14ac:dyDescent="0.25">
      <c r="A11149" s="189"/>
      <c r="B11149" s="189"/>
      <c r="C11149" s="211"/>
      <c r="D11149" s="189"/>
      <c r="E11149" s="189"/>
    </row>
    <row r="11150" spans="1:5" x14ac:dyDescent="0.25">
      <c r="A11150" s="189"/>
      <c r="B11150" s="189"/>
      <c r="C11150" s="211"/>
      <c r="D11150" s="189"/>
      <c r="E11150" s="189"/>
    </row>
    <row r="11151" spans="1:5" x14ac:dyDescent="0.25">
      <c r="A11151" s="189"/>
      <c r="B11151" s="189"/>
      <c r="C11151" s="211"/>
      <c r="D11151" s="189"/>
      <c r="E11151" s="189"/>
    </row>
    <row r="11152" spans="1:5" x14ac:dyDescent="0.25">
      <c r="A11152" s="189"/>
      <c r="B11152" s="189"/>
      <c r="C11152" s="211"/>
      <c r="D11152" s="189"/>
      <c r="E11152" s="189"/>
    </row>
    <row r="11153" spans="1:5" x14ac:dyDescent="0.25">
      <c r="A11153" s="189"/>
      <c r="B11153" s="189"/>
      <c r="C11153" s="211"/>
      <c r="D11153" s="189"/>
      <c r="E11153" s="189"/>
    </row>
    <row r="11154" spans="1:5" x14ac:dyDescent="0.25">
      <c r="A11154" s="189"/>
      <c r="B11154" s="189"/>
      <c r="C11154" s="211"/>
      <c r="D11154" s="189"/>
      <c r="E11154" s="189"/>
    </row>
    <row r="11155" spans="1:5" x14ac:dyDescent="0.25">
      <c r="A11155" s="189"/>
      <c r="B11155" s="189"/>
      <c r="C11155" s="211"/>
      <c r="D11155" s="189"/>
      <c r="E11155" s="189"/>
    </row>
    <row r="11156" spans="1:5" x14ac:dyDescent="0.25">
      <c r="A11156" s="189"/>
      <c r="B11156" s="189"/>
      <c r="C11156" s="211"/>
      <c r="D11156" s="189"/>
      <c r="E11156" s="189"/>
    </row>
    <row r="11157" spans="1:5" x14ac:dyDescent="0.25">
      <c r="A11157" s="189"/>
      <c r="B11157" s="189"/>
      <c r="C11157" s="211"/>
      <c r="D11157" s="189"/>
      <c r="E11157" s="189"/>
    </row>
    <row r="11158" spans="1:5" x14ac:dyDescent="0.25">
      <c r="A11158" s="189"/>
      <c r="B11158" s="189"/>
      <c r="C11158" s="211"/>
      <c r="D11158" s="189"/>
      <c r="E11158" s="189"/>
    </row>
    <row r="11159" spans="1:5" x14ac:dyDescent="0.25">
      <c r="A11159" s="189"/>
      <c r="B11159" s="189"/>
      <c r="C11159" s="211"/>
      <c r="D11159" s="189"/>
      <c r="E11159" s="189"/>
    </row>
    <row r="11160" spans="1:5" x14ac:dyDescent="0.25">
      <c r="A11160" s="189"/>
      <c r="B11160" s="189"/>
      <c r="C11160" s="211"/>
      <c r="D11160" s="189"/>
      <c r="E11160" s="189"/>
    </row>
    <row r="11161" spans="1:5" x14ac:dyDescent="0.25">
      <c r="A11161" s="189"/>
      <c r="B11161" s="189"/>
      <c r="C11161" s="211"/>
      <c r="D11161" s="189"/>
      <c r="E11161" s="189"/>
    </row>
    <row r="11162" spans="1:5" x14ac:dyDescent="0.25">
      <c r="A11162" s="189"/>
      <c r="B11162" s="189"/>
      <c r="C11162" s="211"/>
      <c r="D11162" s="189"/>
      <c r="E11162" s="189"/>
    </row>
    <row r="11163" spans="1:5" x14ac:dyDescent="0.25">
      <c r="A11163" s="189"/>
      <c r="B11163" s="189"/>
      <c r="C11163" s="211"/>
      <c r="D11163" s="189"/>
      <c r="E11163" s="189"/>
    </row>
    <row r="11164" spans="1:5" x14ac:dyDescent="0.25">
      <c r="A11164" s="189"/>
      <c r="B11164" s="189"/>
      <c r="C11164" s="211"/>
      <c r="D11164" s="189"/>
      <c r="E11164" s="189"/>
    </row>
    <row r="11165" spans="1:5" x14ac:dyDescent="0.25">
      <c r="A11165" s="189"/>
      <c r="B11165" s="189"/>
      <c r="C11165" s="211"/>
      <c r="D11165" s="189"/>
      <c r="E11165" s="189"/>
    </row>
    <row r="11166" spans="1:5" x14ac:dyDescent="0.25">
      <c r="A11166" s="189"/>
      <c r="B11166" s="189"/>
      <c r="C11166" s="211"/>
      <c r="D11166" s="189"/>
      <c r="E11166" s="189"/>
    </row>
    <row r="11167" spans="1:5" x14ac:dyDescent="0.25">
      <c r="A11167" s="189"/>
      <c r="B11167" s="189"/>
      <c r="C11167" s="211"/>
      <c r="D11167" s="189"/>
      <c r="E11167" s="189"/>
    </row>
    <row r="11168" spans="1:5" x14ac:dyDescent="0.25">
      <c r="A11168" s="189"/>
      <c r="B11168" s="189"/>
      <c r="C11168" s="211"/>
      <c r="D11168" s="189"/>
      <c r="E11168" s="189"/>
    </row>
    <row r="11169" spans="1:5" x14ac:dyDescent="0.25">
      <c r="A11169" s="189"/>
      <c r="B11169" s="189"/>
      <c r="C11169" s="211"/>
      <c r="D11169" s="189"/>
      <c r="E11169" s="189"/>
    </row>
    <row r="11170" spans="1:5" x14ac:dyDescent="0.25">
      <c r="A11170" s="189"/>
      <c r="B11170" s="189"/>
      <c r="C11170" s="211"/>
      <c r="D11170" s="189"/>
      <c r="E11170" s="189"/>
    </row>
    <row r="11171" spans="1:5" x14ac:dyDescent="0.25">
      <c r="A11171" s="189"/>
      <c r="B11171" s="189"/>
      <c r="C11171" s="211"/>
      <c r="D11171" s="189"/>
      <c r="E11171" s="189"/>
    </row>
    <row r="11172" spans="1:5" x14ac:dyDescent="0.25">
      <c r="A11172" s="189"/>
      <c r="B11172" s="189"/>
      <c r="C11172" s="211"/>
      <c r="D11172" s="189"/>
      <c r="E11172" s="189"/>
    </row>
    <row r="11173" spans="1:5" x14ac:dyDescent="0.25">
      <c r="A11173" s="189"/>
      <c r="B11173" s="189"/>
      <c r="C11173" s="211"/>
      <c r="D11173" s="189"/>
      <c r="E11173" s="189"/>
    </row>
    <row r="11174" spans="1:5" x14ac:dyDescent="0.25">
      <c r="A11174" s="189"/>
      <c r="B11174" s="189"/>
      <c r="C11174" s="211"/>
      <c r="D11174" s="189"/>
      <c r="E11174" s="189"/>
    </row>
    <row r="11175" spans="1:5" x14ac:dyDescent="0.25">
      <c r="A11175" s="189"/>
      <c r="B11175" s="189"/>
      <c r="C11175" s="211"/>
      <c r="D11175" s="189"/>
      <c r="E11175" s="189"/>
    </row>
    <row r="11176" spans="1:5" x14ac:dyDescent="0.25">
      <c r="A11176" s="189"/>
      <c r="B11176" s="189"/>
      <c r="C11176" s="211"/>
      <c r="D11176" s="189"/>
      <c r="E11176" s="189"/>
    </row>
    <row r="11177" spans="1:5" x14ac:dyDescent="0.25">
      <c r="A11177" s="189"/>
      <c r="B11177" s="189"/>
      <c r="C11177" s="211"/>
      <c r="D11177" s="189"/>
      <c r="E11177" s="189"/>
    </row>
    <row r="11178" spans="1:5" x14ac:dyDescent="0.25">
      <c r="A11178" s="189"/>
      <c r="B11178" s="189"/>
      <c r="C11178" s="211"/>
      <c r="D11178" s="189"/>
      <c r="E11178" s="189"/>
    </row>
    <row r="11179" spans="1:5" x14ac:dyDescent="0.25">
      <c r="A11179" s="189"/>
      <c r="B11179" s="189"/>
      <c r="C11179" s="211"/>
      <c r="D11179" s="189"/>
      <c r="E11179" s="189"/>
    </row>
    <row r="11180" spans="1:5" x14ac:dyDescent="0.25">
      <c r="A11180" s="189"/>
      <c r="B11180" s="189"/>
      <c r="C11180" s="211"/>
      <c r="D11180" s="189"/>
      <c r="E11180" s="189"/>
    </row>
    <row r="11181" spans="1:5" x14ac:dyDescent="0.25">
      <c r="A11181" s="189"/>
      <c r="B11181" s="189"/>
      <c r="C11181" s="211"/>
      <c r="D11181" s="189"/>
      <c r="E11181" s="189"/>
    </row>
    <row r="11182" spans="1:5" x14ac:dyDescent="0.25">
      <c r="A11182" s="189"/>
      <c r="B11182" s="189"/>
      <c r="C11182" s="211"/>
      <c r="D11182" s="189"/>
      <c r="E11182" s="189"/>
    </row>
    <row r="11183" spans="1:5" x14ac:dyDescent="0.25">
      <c r="A11183" s="189"/>
      <c r="B11183" s="189"/>
      <c r="C11183" s="211"/>
      <c r="D11183" s="189"/>
      <c r="E11183" s="189"/>
    </row>
    <row r="11184" spans="1:5" x14ac:dyDescent="0.25">
      <c r="A11184" s="189"/>
      <c r="B11184" s="189"/>
      <c r="C11184" s="211"/>
      <c r="D11184" s="189"/>
      <c r="E11184" s="189"/>
    </row>
    <row r="11185" spans="1:5" x14ac:dyDescent="0.25">
      <c r="A11185" s="189"/>
      <c r="B11185" s="189"/>
      <c r="C11185" s="211"/>
      <c r="D11185" s="189"/>
      <c r="E11185" s="189"/>
    </row>
    <row r="11186" spans="1:5" x14ac:dyDescent="0.25">
      <c r="A11186" s="189"/>
      <c r="B11186" s="189"/>
      <c r="C11186" s="211"/>
      <c r="D11186" s="189"/>
      <c r="E11186" s="189"/>
    </row>
    <row r="11187" spans="1:5" x14ac:dyDescent="0.25">
      <c r="A11187" s="189"/>
      <c r="B11187" s="189"/>
      <c r="C11187" s="211"/>
      <c r="D11187" s="189"/>
      <c r="E11187" s="189"/>
    </row>
    <row r="11188" spans="1:5" x14ac:dyDescent="0.25">
      <c r="A11188" s="189"/>
      <c r="B11188" s="189"/>
      <c r="C11188" s="211"/>
      <c r="D11188" s="189"/>
      <c r="E11188" s="189"/>
    </row>
    <row r="11189" spans="1:5" x14ac:dyDescent="0.25">
      <c r="A11189" s="189"/>
      <c r="B11189" s="189"/>
      <c r="C11189" s="211"/>
      <c r="D11189" s="189"/>
      <c r="E11189" s="189"/>
    </row>
    <row r="11190" spans="1:5" x14ac:dyDescent="0.25">
      <c r="A11190" s="189"/>
      <c r="B11190" s="189"/>
      <c r="C11190" s="211"/>
      <c r="D11190" s="189"/>
      <c r="E11190" s="189"/>
    </row>
    <row r="11191" spans="1:5" x14ac:dyDescent="0.25">
      <c r="A11191" s="189"/>
      <c r="B11191" s="189"/>
      <c r="C11191" s="211"/>
      <c r="D11191" s="189"/>
      <c r="E11191" s="189"/>
    </row>
    <row r="11192" spans="1:5" x14ac:dyDescent="0.25">
      <c r="A11192" s="189"/>
      <c r="B11192" s="189"/>
      <c r="C11192" s="211"/>
      <c r="D11192" s="189"/>
      <c r="E11192" s="189"/>
    </row>
    <row r="11193" spans="1:5" x14ac:dyDescent="0.25">
      <c r="A11193" s="189"/>
      <c r="B11193" s="189"/>
      <c r="C11193" s="211"/>
      <c r="D11193" s="189"/>
      <c r="E11193" s="189"/>
    </row>
    <row r="11194" spans="1:5" x14ac:dyDescent="0.25">
      <c r="A11194" s="189"/>
      <c r="B11194" s="189"/>
      <c r="C11194" s="211"/>
      <c r="D11194" s="189"/>
      <c r="E11194" s="189"/>
    </row>
    <row r="11195" spans="1:5" x14ac:dyDescent="0.25">
      <c r="A11195" s="189"/>
      <c r="B11195" s="189"/>
      <c r="C11195" s="211"/>
      <c r="D11195" s="189"/>
      <c r="E11195" s="189"/>
    </row>
    <row r="11196" spans="1:5" x14ac:dyDescent="0.25">
      <c r="A11196" s="189"/>
      <c r="B11196" s="189"/>
      <c r="C11196" s="211"/>
      <c r="D11196" s="189"/>
      <c r="E11196" s="189"/>
    </row>
    <row r="11197" spans="1:5" x14ac:dyDescent="0.25">
      <c r="A11197" s="189"/>
      <c r="B11197" s="189"/>
      <c r="C11197" s="211"/>
      <c r="D11197" s="189"/>
      <c r="E11197" s="189"/>
    </row>
    <row r="11198" spans="1:5" x14ac:dyDescent="0.25">
      <c r="A11198" s="189"/>
      <c r="B11198" s="189"/>
      <c r="C11198" s="211"/>
      <c r="D11198" s="189"/>
      <c r="E11198" s="189"/>
    </row>
    <row r="11199" spans="1:5" x14ac:dyDescent="0.25">
      <c r="A11199" s="189"/>
      <c r="B11199" s="189"/>
      <c r="C11199" s="211"/>
      <c r="D11199" s="189"/>
      <c r="E11199" s="189"/>
    </row>
    <row r="11200" spans="1:5" x14ac:dyDescent="0.25">
      <c r="A11200" s="189"/>
      <c r="B11200" s="189"/>
      <c r="C11200" s="211"/>
      <c r="D11200" s="189"/>
      <c r="E11200" s="189"/>
    </row>
    <row r="11201" spans="1:5" x14ac:dyDescent="0.25">
      <c r="A11201" s="189"/>
      <c r="B11201" s="189"/>
      <c r="C11201" s="211"/>
      <c r="D11201" s="189"/>
      <c r="E11201" s="189"/>
    </row>
    <row r="11202" spans="1:5" x14ac:dyDescent="0.25">
      <c r="A11202" s="189"/>
      <c r="B11202" s="189"/>
      <c r="C11202" s="211"/>
      <c r="D11202" s="189"/>
      <c r="E11202" s="189"/>
    </row>
    <row r="11203" spans="1:5" x14ac:dyDescent="0.25">
      <c r="A11203" s="189"/>
      <c r="B11203" s="189"/>
      <c r="C11203" s="211"/>
      <c r="D11203" s="189"/>
      <c r="E11203" s="189"/>
    </row>
    <row r="11204" spans="1:5" x14ac:dyDescent="0.25">
      <c r="A11204" s="189"/>
      <c r="B11204" s="189"/>
      <c r="C11204" s="211"/>
      <c r="D11204" s="189"/>
      <c r="E11204" s="189"/>
    </row>
    <row r="11205" spans="1:5" x14ac:dyDescent="0.25">
      <c r="A11205" s="189"/>
      <c r="B11205" s="189"/>
      <c r="C11205" s="211"/>
      <c r="D11205" s="189"/>
      <c r="E11205" s="189"/>
    </row>
    <row r="11206" spans="1:5" x14ac:dyDescent="0.25">
      <c r="A11206" s="189"/>
      <c r="B11206" s="189"/>
      <c r="C11206" s="211"/>
      <c r="D11206" s="189"/>
      <c r="E11206" s="189"/>
    </row>
    <row r="11207" spans="1:5" x14ac:dyDescent="0.25">
      <c r="A11207" s="189"/>
      <c r="B11207" s="189"/>
      <c r="C11207" s="211"/>
      <c r="D11207" s="189"/>
      <c r="E11207" s="189"/>
    </row>
    <row r="11208" spans="1:5" x14ac:dyDescent="0.25">
      <c r="A11208" s="189"/>
      <c r="B11208" s="189"/>
      <c r="C11208" s="211"/>
      <c r="D11208" s="189"/>
      <c r="E11208" s="189"/>
    </row>
    <row r="11209" spans="1:5" x14ac:dyDescent="0.25">
      <c r="A11209" s="189"/>
      <c r="B11209" s="189"/>
      <c r="C11209" s="211"/>
      <c r="D11209" s="189"/>
      <c r="E11209" s="189"/>
    </row>
    <row r="11210" spans="1:5" x14ac:dyDescent="0.25">
      <c r="A11210" s="189"/>
      <c r="B11210" s="189"/>
      <c r="C11210" s="211"/>
      <c r="D11210" s="189"/>
      <c r="E11210" s="189"/>
    </row>
    <row r="11211" spans="1:5" x14ac:dyDescent="0.25">
      <c r="A11211" s="189"/>
      <c r="B11211" s="189"/>
      <c r="C11211" s="211"/>
      <c r="D11211" s="189"/>
      <c r="E11211" s="189"/>
    </row>
    <row r="11212" spans="1:5" x14ac:dyDescent="0.25">
      <c r="A11212" s="189"/>
      <c r="B11212" s="189"/>
      <c r="C11212" s="211"/>
      <c r="D11212" s="189"/>
      <c r="E11212" s="189"/>
    </row>
    <row r="11213" spans="1:5" x14ac:dyDescent="0.25">
      <c r="A11213" s="189"/>
      <c r="B11213" s="189"/>
      <c r="C11213" s="211"/>
      <c r="D11213" s="189"/>
      <c r="E11213" s="189"/>
    </row>
    <row r="11214" spans="1:5" x14ac:dyDescent="0.25">
      <c r="A11214" s="189"/>
      <c r="B11214" s="189"/>
      <c r="C11214" s="211"/>
      <c r="D11214" s="189"/>
      <c r="E11214" s="189"/>
    </row>
    <row r="11215" spans="1:5" x14ac:dyDescent="0.25">
      <c r="A11215" s="189"/>
      <c r="B11215" s="189"/>
      <c r="C11215" s="211"/>
      <c r="D11215" s="189"/>
      <c r="E11215" s="189"/>
    </row>
    <row r="11216" spans="1:5" x14ac:dyDescent="0.25">
      <c r="A11216" s="189"/>
      <c r="B11216" s="189"/>
      <c r="C11216" s="211"/>
      <c r="D11216" s="189"/>
      <c r="E11216" s="189"/>
    </row>
    <row r="11217" spans="1:5" x14ac:dyDescent="0.25">
      <c r="A11217" s="189"/>
      <c r="B11217" s="189"/>
      <c r="C11217" s="211"/>
      <c r="D11217" s="189"/>
      <c r="E11217" s="189"/>
    </row>
    <row r="11218" spans="1:5" x14ac:dyDescent="0.25">
      <c r="A11218" s="189"/>
      <c r="B11218" s="189"/>
      <c r="C11218" s="211"/>
      <c r="D11218" s="189"/>
      <c r="E11218" s="189"/>
    </row>
    <row r="11219" spans="1:5" x14ac:dyDescent="0.25">
      <c r="A11219" s="189"/>
      <c r="B11219" s="189"/>
      <c r="C11219" s="211"/>
      <c r="D11219" s="189"/>
      <c r="E11219" s="189"/>
    </row>
    <row r="11220" spans="1:5" x14ac:dyDescent="0.25">
      <c r="A11220" s="189"/>
      <c r="B11220" s="189"/>
      <c r="C11220" s="211"/>
      <c r="D11220" s="189"/>
      <c r="E11220" s="189"/>
    </row>
    <row r="11221" spans="1:5" x14ac:dyDescent="0.25">
      <c r="A11221" s="189"/>
      <c r="B11221" s="189"/>
      <c r="C11221" s="211"/>
      <c r="D11221" s="189"/>
      <c r="E11221" s="189"/>
    </row>
    <row r="11222" spans="1:5" x14ac:dyDescent="0.25">
      <c r="A11222" s="189"/>
      <c r="B11222" s="189"/>
      <c r="C11222" s="211"/>
      <c r="D11222" s="189"/>
      <c r="E11222" s="189"/>
    </row>
    <row r="11223" spans="1:5" x14ac:dyDescent="0.25">
      <c r="A11223" s="189"/>
      <c r="B11223" s="189"/>
      <c r="C11223" s="211"/>
      <c r="D11223" s="189"/>
      <c r="E11223" s="189"/>
    </row>
    <row r="11224" spans="1:5" x14ac:dyDescent="0.25">
      <c r="A11224" s="189"/>
      <c r="B11224" s="189"/>
      <c r="C11224" s="211"/>
      <c r="D11224" s="189"/>
      <c r="E11224" s="189"/>
    </row>
    <row r="11225" spans="1:5" x14ac:dyDescent="0.25">
      <c r="A11225" s="189"/>
      <c r="B11225" s="189"/>
      <c r="C11225" s="211"/>
      <c r="D11225" s="189"/>
      <c r="E11225" s="189"/>
    </row>
    <row r="11226" spans="1:5" x14ac:dyDescent="0.25">
      <c r="A11226" s="189"/>
      <c r="B11226" s="189"/>
      <c r="C11226" s="211"/>
      <c r="D11226" s="189"/>
      <c r="E11226" s="189"/>
    </row>
    <row r="11227" spans="1:5" x14ac:dyDescent="0.25">
      <c r="A11227" s="189"/>
      <c r="B11227" s="189"/>
      <c r="C11227" s="211"/>
      <c r="D11227" s="189"/>
      <c r="E11227" s="189"/>
    </row>
    <row r="11228" spans="1:5" x14ac:dyDescent="0.25">
      <c r="A11228" s="189"/>
      <c r="B11228" s="189"/>
      <c r="C11228" s="211"/>
      <c r="D11228" s="189"/>
      <c r="E11228" s="189"/>
    </row>
    <row r="11229" spans="1:5" x14ac:dyDescent="0.25">
      <c r="A11229" s="189"/>
      <c r="B11229" s="189"/>
      <c r="C11229" s="211"/>
      <c r="D11229" s="189"/>
      <c r="E11229" s="189"/>
    </row>
    <row r="11230" spans="1:5" x14ac:dyDescent="0.25">
      <c r="A11230" s="189"/>
      <c r="B11230" s="189"/>
      <c r="C11230" s="211"/>
      <c r="D11230" s="189"/>
      <c r="E11230" s="189"/>
    </row>
    <row r="11231" spans="1:5" x14ac:dyDescent="0.25">
      <c r="A11231" s="189"/>
      <c r="B11231" s="189"/>
      <c r="C11231" s="211"/>
      <c r="D11231" s="189"/>
      <c r="E11231" s="189"/>
    </row>
    <row r="11232" spans="1:5" x14ac:dyDescent="0.25">
      <c r="A11232" s="189"/>
      <c r="B11232" s="189"/>
      <c r="C11232" s="211"/>
      <c r="D11232" s="189"/>
      <c r="E11232" s="189"/>
    </row>
    <row r="11233" spans="1:5" x14ac:dyDescent="0.25">
      <c r="A11233" s="189"/>
      <c r="B11233" s="189"/>
      <c r="C11233" s="211"/>
      <c r="D11233" s="189"/>
      <c r="E11233" s="189"/>
    </row>
    <row r="11234" spans="1:5" x14ac:dyDescent="0.25">
      <c r="A11234" s="189"/>
      <c r="B11234" s="189"/>
      <c r="C11234" s="211"/>
      <c r="D11234" s="189"/>
      <c r="E11234" s="189"/>
    </row>
    <row r="11235" spans="1:5" x14ac:dyDescent="0.25">
      <c r="A11235" s="189"/>
      <c r="B11235" s="189"/>
      <c r="C11235" s="211"/>
      <c r="D11235" s="189"/>
      <c r="E11235" s="189"/>
    </row>
    <row r="11236" spans="1:5" x14ac:dyDescent="0.25">
      <c r="A11236" s="189"/>
      <c r="B11236" s="189"/>
      <c r="C11236" s="211"/>
      <c r="D11236" s="189"/>
      <c r="E11236" s="189"/>
    </row>
    <row r="11237" spans="1:5" x14ac:dyDescent="0.25">
      <c r="A11237" s="189"/>
      <c r="B11237" s="189"/>
      <c r="C11237" s="211"/>
      <c r="D11237" s="189"/>
      <c r="E11237" s="189"/>
    </row>
    <row r="11238" spans="1:5" x14ac:dyDescent="0.25">
      <c r="A11238" s="189"/>
      <c r="B11238" s="189"/>
      <c r="C11238" s="211"/>
      <c r="D11238" s="189"/>
      <c r="E11238" s="189"/>
    </row>
    <row r="11239" spans="1:5" x14ac:dyDescent="0.25">
      <c r="A11239" s="189"/>
      <c r="B11239" s="189"/>
      <c r="C11239" s="211"/>
      <c r="D11239" s="189"/>
      <c r="E11239" s="189"/>
    </row>
    <row r="11240" spans="1:5" x14ac:dyDescent="0.25">
      <c r="A11240" s="189"/>
      <c r="B11240" s="189"/>
      <c r="C11240" s="211"/>
      <c r="D11240" s="189"/>
      <c r="E11240" s="189"/>
    </row>
    <row r="11241" spans="1:5" x14ac:dyDescent="0.25">
      <c r="A11241" s="189"/>
      <c r="B11241" s="189"/>
      <c r="C11241" s="211"/>
      <c r="D11241" s="189"/>
      <c r="E11241" s="189"/>
    </row>
    <row r="11242" spans="1:5" x14ac:dyDescent="0.25">
      <c r="A11242" s="189"/>
      <c r="B11242" s="189"/>
      <c r="C11242" s="211"/>
      <c r="D11242" s="189"/>
      <c r="E11242" s="189"/>
    </row>
    <row r="11243" spans="1:5" x14ac:dyDescent="0.25">
      <c r="A11243" s="189"/>
      <c r="B11243" s="189"/>
      <c r="C11243" s="211"/>
      <c r="D11243" s="189"/>
      <c r="E11243" s="189"/>
    </row>
    <row r="11244" spans="1:5" x14ac:dyDescent="0.25">
      <c r="A11244" s="189"/>
      <c r="B11244" s="189"/>
      <c r="C11244" s="211"/>
      <c r="D11244" s="189"/>
      <c r="E11244" s="189"/>
    </row>
    <row r="11245" spans="1:5" x14ac:dyDescent="0.25">
      <c r="A11245" s="189"/>
      <c r="B11245" s="189"/>
      <c r="C11245" s="211"/>
      <c r="D11245" s="189"/>
      <c r="E11245" s="189"/>
    </row>
    <row r="11246" spans="1:5" x14ac:dyDescent="0.25">
      <c r="A11246" s="189"/>
      <c r="B11246" s="189"/>
      <c r="C11246" s="211"/>
      <c r="D11246" s="189"/>
      <c r="E11246" s="189"/>
    </row>
    <row r="11247" spans="1:5" x14ac:dyDescent="0.25">
      <c r="A11247" s="189"/>
      <c r="B11247" s="189"/>
      <c r="C11247" s="211"/>
      <c r="D11247" s="189"/>
      <c r="E11247" s="189"/>
    </row>
    <row r="11248" spans="1:5" x14ac:dyDescent="0.25">
      <c r="A11248" s="189"/>
      <c r="B11248" s="189"/>
      <c r="C11248" s="211"/>
      <c r="D11248" s="189"/>
      <c r="E11248" s="189"/>
    </row>
    <row r="11249" spans="1:5" x14ac:dyDescent="0.25">
      <c r="A11249" s="189"/>
      <c r="B11249" s="189"/>
      <c r="C11249" s="211"/>
      <c r="D11249" s="189"/>
      <c r="E11249" s="189"/>
    </row>
    <row r="11250" spans="1:5" x14ac:dyDescent="0.25">
      <c r="A11250" s="189"/>
      <c r="B11250" s="189"/>
      <c r="C11250" s="211"/>
      <c r="D11250" s="189"/>
      <c r="E11250" s="189"/>
    </row>
    <row r="11251" spans="1:5" x14ac:dyDescent="0.25">
      <c r="A11251" s="189"/>
      <c r="B11251" s="189"/>
      <c r="C11251" s="211"/>
      <c r="D11251" s="189"/>
      <c r="E11251" s="189"/>
    </row>
    <row r="11252" spans="1:5" x14ac:dyDescent="0.25">
      <c r="A11252" s="189"/>
      <c r="B11252" s="189"/>
      <c r="C11252" s="211"/>
      <c r="D11252" s="189"/>
      <c r="E11252" s="189"/>
    </row>
    <row r="11253" spans="1:5" x14ac:dyDescent="0.25">
      <c r="A11253" s="189"/>
      <c r="B11253" s="189"/>
      <c r="C11253" s="211"/>
      <c r="D11253" s="189"/>
      <c r="E11253" s="189"/>
    </row>
    <row r="11254" spans="1:5" x14ac:dyDescent="0.25">
      <c r="A11254" s="189"/>
      <c r="B11254" s="189"/>
      <c r="C11254" s="211"/>
      <c r="D11254" s="189"/>
      <c r="E11254" s="189"/>
    </row>
    <row r="11255" spans="1:5" x14ac:dyDescent="0.25">
      <c r="A11255" s="189"/>
      <c r="B11255" s="189"/>
      <c r="C11255" s="211"/>
      <c r="D11255" s="189"/>
      <c r="E11255" s="189"/>
    </row>
    <row r="11256" spans="1:5" x14ac:dyDescent="0.25">
      <c r="A11256" s="189"/>
      <c r="B11256" s="189"/>
      <c r="C11256" s="211"/>
      <c r="D11256" s="189"/>
      <c r="E11256" s="189"/>
    </row>
    <row r="11257" spans="1:5" x14ac:dyDescent="0.25">
      <c r="A11257" s="189"/>
      <c r="B11257" s="189"/>
      <c r="C11257" s="211"/>
      <c r="D11257" s="189"/>
      <c r="E11257" s="189"/>
    </row>
    <row r="11258" spans="1:5" x14ac:dyDescent="0.25">
      <c r="A11258" s="189"/>
      <c r="B11258" s="189"/>
      <c r="C11258" s="211"/>
      <c r="D11258" s="189"/>
      <c r="E11258" s="189"/>
    </row>
    <row r="11259" spans="1:5" x14ac:dyDescent="0.25">
      <c r="A11259" s="189"/>
      <c r="B11259" s="189"/>
      <c r="C11259" s="211"/>
      <c r="D11259" s="189"/>
      <c r="E11259" s="189"/>
    </row>
    <row r="11260" spans="1:5" x14ac:dyDescent="0.25">
      <c r="A11260" s="189"/>
      <c r="B11260" s="189"/>
      <c r="C11260" s="211"/>
      <c r="D11260" s="189"/>
      <c r="E11260" s="189"/>
    </row>
    <row r="11261" spans="1:5" x14ac:dyDescent="0.25">
      <c r="A11261" s="189"/>
      <c r="B11261" s="189"/>
      <c r="C11261" s="211"/>
      <c r="D11261" s="189"/>
      <c r="E11261" s="189"/>
    </row>
    <row r="11262" spans="1:5" x14ac:dyDescent="0.25">
      <c r="A11262" s="189"/>
      <c r="B11262" s="189"/>
      <c r="C11262" s="211"/>
      <c r="D11262" s="189"/>
      <c r="E11262" s="189"/>
    </row>
    <row r="11263" spans="1:5" x14ac:dyDescent="0.25">
      <c r="A11263" s="189"/>
      <c r="B11263" s="189"/>
      <c r="C11263" s="211"/>
      <c r="D11263" s="189"/>
      <c r="E11263" s="189"/>
    </row>
    <row r="11264" spans="1:5" x14ac:dyDescent="0.25">
      <c r="A11264" s="189"/>
      <c r="B11264" s="189"/>
      <c r="C11264" s="211"/>
      <c r="D11264" s="189"/>
      <c r="E11264" s="189"/>
    </row>
    <row r="11265" spans="1:5" x14ac:dyDescent="0.25">
      <c r="A11265" s="189"/>
      <c r="B11265" s="189"/>
      <c r="C11265" s="211"/>
      <c r="D11265" s="189"/>
      <c r="E11265" s="189"/>
    </row>
    <row r="11266" spans="1:5" x14ac:dyDescent="0.25">
      <c r="A11266" s="189"/>
      <c r="B11266" s="189"/>
      <c r="C11266" s="211"/>
      <c r="D11266" s="189"/>
      <c r="E11266" s="189"/>
    </row>
    <row r="11267" spans="1:5" x14ac:dyDescent="0.25">
      <c r="A11267" s="189"/>
      <c r="B11267" s="189"/>
      <c r="C11267" s="211"/>
      <c r="D11267" s="189"/>
      <c r="E11267" s="189"/>
    </row>
    <row r="11268" spans="1:5" x14ac:dyDescent="0.25">
      <c r="A11268" s="189"/>
      <c r="B11268" s="189"/>
      <c r="C11268" s="211"/>
      <c r="D11268" s="189"/>
      <c r="E11268" s="189"/>
    </row>
    <row r="11269" spans="1:5" x14ac:dyDescent="0.25">
      <c r="A11269" s="189"/>
      <c r="B11269" s="189"/>
      <c r="C11269" s="211"/>
      <c r="D11269" s="189"/>
      <c r="E11269" s="189"/>
    </row>
    <row r="11270" spans="1:5" x14ac:dyDescent="0.25">
      <c r="A11270" s="189"/>
      <c r="B11270" s="189"/>
      <c r="C11270" s="211"/>
      <c r="D11270" s="189"/>
      <c r="E11270" s="189"/>
    </row>
    <row r="11271" spans="1:5" x14ac:dyDescent="0.25">
      <c r="A11271" s="189"/>
      <c r="B11271" s="189"/>
      <c r="C11271" s="211"/>
      <c r="D11271" s="189"/>
      <c r="E11271" s="189"/>
    </row>
    <row r="11272" spans="1:5" x14ac:dyDescent="0.25">
      <c r="A11272" s="189"/>
      <c r="B11272" s="189"/>
      <c r="C11272" s="211"/>
      <c r="D11272" s="189"/>
      <c r="E11272" s="189"/>
    </row>
    <row r="11273" spans="1:5" x14ac:dyDescent="0.25">
      <c r="A11273" s="189"/>
      <c r="B11273" s="189"/>
      <c r="C11273" s="211"/>
      <c r="D11273" s="189"/>
      <c r="E11273" s="189"/>
    </row>
    <row r="11274" spans="1:5" x14ac:dyDescent="0.25">
      <c r="A11274" s="189"/>
      <c r="B11274" s="189"/>
      <c r="C11274" s="211"/>
      <c r="D11274" s="189"/>
      <c r="E11274" s="189"/>
    </row>
    <row r="11275" spans="1:5" x14ac:dyDescent="0.25">
      <c r="A11275" s="189"/>
      <c r="B11275" s="189"/>
      <c r="C11275" s="211"/>
      <c r="D11275" s="189"/>
      <c r="E11275" s="189"/>
    </row>
    <row r="11276" spans="1:5" x14ac:dyDescent="0.25">
      <c r="A11276" s="189"/>
      <c r="B11276" s="189"/>
      <c r="C11276" s="211"/>
      <c r="D11276" s="189"/>
      <c r="E11276" s="189"/>
    </row>
    <row r="11277" spans="1:5" x14ac:dyDescent="0.25">
      <c r="A11277" s="189"/>
      <c r="B11277" s="189"/>
      <c r="C11277" s="211"/>
      <c r="D11277" s="189"/>
      <c r="E11277" s="189"/>
    </row>
    <row r="11278" spans="1:5" x14ac:dyDescent="0.25">
      <c r="A11278" s="189"/>
      <c r="B11278" s="189"/>
      <c r="C11278" s="211"/>
      <c r="D11278" s="189"/>
      <c r="E11278" s="189"/>
    </row>
    <row r="11279" spans="1:5" x14ac:dyDescent="0.25">
      <c r="A11279" s="189"/>
      <c r="B11279" s="189"/>
      <c r="C11279" s="211"/>
      <c r="D11279" s="189"/>
      <c r="E11279" s="189"/>
    </row>
    <row r="11280" spans="1:5" x14ac:dyDescent="0.25">
      <c r="A11280" s="189"/>
      <c r="B11280" s="189"/>
      <c r="C11280" s="211"/>
      <c r="D11280" s="189"/>
      <c r="E11280" s="189"/>
    </row>
    <row r="11281" spans="1:5" x14ac:dyDescent="0.25">
      <c r="A11281" s="189"/>
      <c r="B11281" s="189"/>
      <c r="C11281" s="211"/>
      <c r="D11281" s="189"/>
      <c r="E11281" s="189"/>
    </row>
    <row r="11282" spans="1:5" x14ac:dyDescent="0.25">
      <c r="A11282" s="189"/>
      <c r="B11282" s="189"/>
      <c r="C11282" s="211"/>
      <c r="D11282" s="189"/>
      <c r="E11282" s="189"/>
    </row>
    <row r="11283" spans="1:5" x14ac:dyDescent="0.25">
      <c r="A11283" s="189"/>
      <c r="B11283" s="189"/>
      <c r="C11283" s="211"/>
      <c r="D11283" s="189"/>
      <c r="E11283" s="189"/>
    </row>
    <row r="11284" spans="1:5" x14ac:dyDescent="0.25">
      <c r="A11284" s="189"/>
      <c r="B11284" s="189"/>
      <c r="C11284" s="211"/>
      <c r="D11284" s="189"/>
      <c r="E11284" s="189"/>
    </row>
    <row r="11285" spans="1:5" x14ac:dyDescent="0.25">
      <c r="A11285" s="189"/>
      <c r="B11285" s="189"/>
      <c r="C11285" s="211"/>
      <c r="D11285" s="189"/>
      <c r="E11285" s="189"/>
    </row>
    <row r="11286" spans="1:5" x14ac:dyDescent="0.25">
      <c r="A11286" s="189"/>
      <c r="B11286" s="189"/>
      <c r="C11286" s="211"/>
      <c r="D11286" s="189"/>
      <c r="E11286" s="189"/>
    </row>
    <row r="11287" spans="1:5" x14ac:dyDescent="0.25">
      <c r="A11287" s="189"/>
      <c r="B11287" s="189"/>
      <c r="C11287" s="211"/>
      <c r="D11287" s="189"/>
      <c r="E11287" s="189"/>
    </row>
    <row r="11288" spans="1:5" x14ac:dyDescent="0.25">
      <c r="A11288" s="189"/>
      <c r="B11288" s="189"/>
      <c r="C11288" s="211"/>
      <c r="D11288" s="189"/>
      <c r="E11288" s="189"/>
    </row>
    <row r="11289" spans="1:5" x14ac:dyDescent="0.25">
      <c r="A11289" s="189"/>
      <c r="B11289" s="189"/>
      <c r="C11289" s="211"/>
      <c r="D11289" s="189"/>
      <c r="E11289" s="189"/>
    </row>
    <row r="11290" spans="1:5" x14ac:dyDescent="0.25">
      <c r="A11290" s="189"/>
      <c r="B11290" s="189"/>
      <c r="C11290" s="211"/>
      <c r="D11290" s="189"/>
      <c r="E11290" s="189"/>
    </row>
    <row r="11291" spans="1:5" x14ac:dyDescent="0.25">
      <c r="A11291" s="189"/>
      <c r="B11291" s="189"/>
      <c r="C11291" s="211"/>
      <c r="D11291" s="189"/>
      <c r="E11291" s="189"/>
    </row>
    <row r="11292" spans="1:5" x14ac:dyDescent="0.25">
      <c r="A11292" s="189"/>
      <c r="B11292" s="189"/>
      <c r="C11292" s="211"/>
      <c r="D11292" s="189"/>
      <c r="E11292" s="189"/>
    </row>
    <row r="11293" spans="1:5" x14ac:dyDescent="0.25">
      <c r="A11293" s="189"/>
      <c r="B11293" s="189"/>
      <c r="C11293" s="211"/>
      <c r="D11293" s="189"/>
      <c r="E11293" s="189"/>
    </row>
    <row r="11294" spans="1:5" x14ac:dyDescent="0.25">
      <c r="A11294" s="189"/>
      <c r="B11294" s="189"/>
      <c r="C11294" s="211"/>
      <c r="D11294" s="189"/>
      <c r="E11294" s="189"/>
    </row>
    <row r="11295" spans="1:5" x14ac:dyDescent="0.25">
      <c r="A11295" s="189"/>
      <c r="B11295" s="189"/>
      <c r="C11295" s="211"/>
      <c r="D11295" s="189"/>
      <c r="E11295" s="189"/>
    </row>
    <row r="11296" spans="1:5" x14ac:dyDescent="0.25">
      <c r="A11296" s="189"/>
      <c r="B11296" s="189"/>
      <c r="C11296" s="211"/>
      <c r="D11296" s="189"/>
      <c r="E11296" s="189"/>
    </row>
    <row r="11297" spans="1:5" x14ac:dyDescent="0.25">
      <c r="A11297" s="189"/>
      <c r="B11297" s="189"/>
      <c r="C11297" s="211"/>
      <c r="D11297" s="189"/>
      <c r="E11297" s="189"/>
    </row>
    <row r="11298" spans="1:5" x14ac:dyDescent="0.25">
      <c r="A11298" s="189"/>
      <c r="B11298" s="189"/>
      <c r="C11298" s="211"/>
      <c r="D11298" s="189"/>
      <c r="E11298" s="189"/>
    </row>
    <row r="11299" spans="1:5" x14ac:dyDescent="0.25">
      <c r="A11299" s="189"/>
      <c r="B11299" s="189"/>
      <c r="C11299" s="211"/>
      <c r="D11299" s="189"/>
      <c r="E11299" s="189"/>
    </row>
    <row r="11300" spans="1:5" x14ac:dyDescent="0.25">
      <c r="A11300" s="189"/>
      <c r="B11300" s="189"/>
      <c r="C11300" s="211"/>
      <c r="D11300" s="189"/>
      <c r="E11300" s="189"/>
    </row>
    <row r="11301" spans="1:5" x14ac:dyDescent="0.25">
      <c r="A11301" s="189"/>
      <c r="B11301" s="189"/>
      <c r="C11301" s="211"/>
      <c r="D11301" s="189"/>
      <c r="E11301" s="189"/>
    </row>
    <row r="11302" spans="1:5" x14ac:dyDescent="0.25">
      <c r="A11302" s="189"/>
      <c r="B11302" s="189"/>
      <c r="C11302" s="211"/>
      <c r="D11302" s="189"/>
      <c r="E11302" s="189"/>
    </row>
    <row r="11303" spans="1:5" x14ac:dyDescent="0.25">
      <c r="A11303" s="189"/>
      <c r="B11303" s="189"/>
      <c r="C11303" s="211"/>
      <c r="D11303" s="189"/>
      <c r="E11303" s="189"/>
    </row>
    <row r="11304" spans="1:5" x14ac:dyDescent="0.25">
      <c r="A11304" s="189"/>
      <c r="B11304" s="189"/>
      <c r="C11304" s="211"/>
      <c r="D11304" s="189"/>
      <c r="E11304" s="189"/>
    </row>
    <row r="11305" spans="1:5" x14ac:dyDescent="0.25">
      <c r="A11305" s="189"/>
      <c r="B11305" s="189"/>
      <c r="C11305" s="211"/>
      <c r="D11305" s="189"/>
      <c r="E11305" s="189"/>
    </row>
    <row r="11306" spans="1:5" x14ac:dyDescent="0.25">
      <c r="A11306" s="189"/>
      <c r="B11306" s="189"/>
      <c r="C11306" s="211"/>
      <c r="D11306" s="189"/>
      <c r="E11306" s="189"/>
    </row>
    <row r="11307" spans="1:5" x14ac:dyDescent="0.25">
      <c r="A11307" s="189"/>
      <c r="B11307" s="189"/>
      <c r="C11307" s="211"/>
      <c r="D11307" s="189"/>
      <c r="E11307" s="189"/>
    </row>
    <row r="11308" spans="1:5" x14ac:dyDescent="0.25">
      <c r="A11308" s="189"/>
      <c r="B11308" s="189"/>
      <c r="C11308" s="211"/>
      <c r="D11308" s="189"/>
      <c r="E11308" s="189"/>
    </row>
    <row r="11309" spans="1:5" x14ac:dyDescent="0.25">
      <c r="A11309" s="189"/>
      <c r="B11309" s="189"/>
      <c r="C11309" s="211"/>
      <c r="D11309" s="189"/>
      <c r="E11309" s="189"/>
    </row>
    <row r="11310" spans="1:5" x14ac:dyDescent="0.25">
      <c r="A11310" s="189"/>
      <c r="B11310" s="189"/>
      <c r="C11310" s="211"/>
      <c r="D11310" s="189"/>
      <c r="E11310" s="189"/>
    </row>
    <row r="11311" spans="1:5" x14ac:dyDescent="0.25">
      <c r="A11311" s="189"/>
      <c r="B11311" s="189"/>
      <c r="C11311" s="211"/>
      <c r="D11311" s="189"/>
      <c r="E11311" s="189"/>
    </row>
    <row r="11312" spans="1:5" x14ac:dyDescent="0.25">
      <c r="A11312" s="189"/>
      <c r="B11312" s="189"/>
      <c r="C11312" s="211"/>
      <c r="D11312" s="189"/>
      <c r="E11312" s="189"/>
    </row>
    <row r="11313" spans="1:5" x14ac:dyDescent="0.25">
      <c r="A11313" s="189"/>
      <c r="B11313" s="189"/>
      <c r="C11313" s="211"/>
      <c r="D11313" s="189"/>
      <c r="E11313" s="189"/>
    </row>
    <row r="11314" spans="1:5" x14ac:dyDescent="0.25">
      <c r="A11314" s="189"/>
      <c r="B11314" s="189"/>
      <c r="C11314" s="211"/>
      <c r="D11314" s="189"/>
      <c r="E11314" s="189"/>
    </row>
    <row r="11315" spans="1:5" x14ac:dyDescent="0.25">
      <c r="A11315" s="189"/>
      <c r="B11315" s="189"/>
      <c r="C11315" s="211"/>
      <c r="D11315" s="189"/>
      <c r="E11315" s="189"/>
    </row>
    <row r="11316" spans="1:5" x14ac:dyDescent="0.25">
      <c r="A11316" s="189"/>
      <c r="B11316" s="189"/>
      <c r="C11316" s="211"/>
      <c r="D11316" s="189"/>
      <c r="E11316" s="189"/>
    </row>
    <row r="11317" spans="1:5" x14ac:dyDescent="0.25">
      <c r="A11317" s="189"/>
      <c r="B11317" s="189"/>
      <c r="C11317" s="211"/>
      <c r="D11317" s="189"/>
      <c r="E11317" s="189"/>
    </row>
    <row r="11318" spans="1:5" x14ac:dyDescent="0.25">
      <c r="A11318" s="189"/>
      <c r="B11318" s="189"/>
      <c r="C11318" s="211"/>
      <c r="D11318" s="189"/>
      <c r="E11318" s="189"/>
    </row>
    <row r="11319" spans="1:5" x14ac:dyDescent="0.25">
      <c r="A11319" s="189"/>
      <c r="B11319" s="189"/>
      <c r="C11319" s="211"/>
      <c r="D11319" s="189"/>
      <c r="E11319" s="189"/>
    </row>
    <row r="11320" spans="1:5" x14ac:dyDescent="0.25">
      <c r="A11320" s="189"/>
      <c r="B11320" s="189"/>
      <c r="C11320" s="211"/>
      <c r="D11320" s="189"/>
      <c r="E11320" s="189"/>
    </row>
    <row r="11321" spans="1:5" x14ac:dyDescent="0.25">
      <c r="A11321" s="189"/>
      <c r="B11321" s="189"/>
      <c r="C11321" s="211"/>
      <c r="D11321" s="189"/>
      <c r="E11321" s="189"/>
    </row>
    <row r="11322" spans="1:5" x14ac:dyDescent="0.25">
      <c r="A11322" s="189"/>
      <c r="B11322" s="189"/>
      <c r="C11322" s="211"/>
      <c r="D11322" s="189"/>
      <c r="E11322" s="189"/>
    </row>
    <row r="11323" spans="1:5" x14ac:dyDescent="0.25">
      <c r="A11323" s="189"/>
      <c r="B11323" s="189"/>
      <c r="C11323" s="211"/>
      <c r="D11323" s="189"/>
      <c r="E11323" s="189"/>
    </row>
    <row r="11324" spans="1:5" x14ac:dyDescent="0.25">
      <c r="A11324" s="189"/>
      <c r="B11324" s="189"/>
      <c r="C11324" s="211"/>
      <c r="D11324" s="189"/>
      <c r="E11324" s="189"/>
    </row>
    <row r="11325" spans="1:5" x14ac:dyDescent="0.25">
      <c r="A11325" s="189"/>
      <c r="B11325" s="189"/>
      <c r="C11325" s="211"/>
      <c r="D11325" s="189"/>
      <c r="E11325" s="189"/>
    </row>
    <row r="11326" spans="1:5" x14ac:dyDescent="0.25">
      <c r="A11326" s="189"/>
      <c r="B11326" s="189"/>
      <c r="C11326" s="211"/>
      <c r="D11326" s="189"/>
      <c r="E11326" s="189"/>
    </row>
    <row r="11327" spans="1:5" x14ac:dyDescent="0.25">
      <c r="A11327" s="189"/>
      <c r="B11327" s="189"/>
      <c r="C11327" s="211"/>
      <c r="D11327" s="189"/>
      <c r="E11327" s="189"/>
    </row>
    <row r="11328" spans="1:5" x14ac:dyDescent="0.25">
      <c r="A11328" s="189"/>
      <c r="B11328" s="189"/>
      <c r="C11328" s="211"/>
      <c r="D11328" s="189"/>
      <c r="E11328" s="189"/>
    </row>
    <row r="11329" spans="1:5" x14ac:dyDescent="0.25">
      <c r="A11329" s="189"/>
      <c r="B11329" s="189"/>
      <c r="C11329" s="211"/>
      <c r="D11329" s="189"/>
      <c r="E11329" s="189"/>
    </row>
    <row r="11330" spans="1:5" x14ac:dyDescent="0.25">
      <c r="A11330" s="189"/>
      <c r="B11330" s="189"/>
      <c r="C11330" s="211"/>
      <c r="D11330" s="189"/>
      <c r="E11330" s="189"/>
    </row>
    <row r="11331" spans="1:5" x14ac:dyDescent="0.25">
      <c r="A11331" s="189"/>
      <c r="B11331" s="189"/>
      <c r="C11331" s="211"/>
      <c r="D11331" s="189"/>
      <c r="E11331" s="189"/>
    </row>
    <row r="11332" spans="1:5" x14ac:dyDescent="0.25">
      <c r="A11332" s="189"/>
      <c r="B11332" s="189"/>
      <c r="C11332" s="211"/>
      <c r="D11332" s="189"/>
      <c r="E11332" s="189"/>
    </row>
    <row r="11333" spans="1:5" x14ac:dyDescent="0.25">
      <c r="A11333" s="189"/>
      <c r="B11333" s="189"/>
      <c r="C11333" s="211"/>
      <c r="D11333" s="189"/>
      <c r="E11333" s="189"/>
    </row>
    <row r="11334" spans="1:5" x14ac:dyDescent="0.25">
      <c r="A11334" s="189"/>
      <c r="B11334" s="189"/>
      <c r="C11334" s="211"/>
      <c r="D11334" s="189"/>
      <c r="E11334" s="189"/>
    </row>
    <row r="11335" spans="1:5" x14ac:dyDescent="0.25">
      <c r="A11335" s="189"/>
      <c r="B11335" s="189"/>
      <c r="C11335" s="211"/>
      <c r="D11335" s="189"/>
      <c r="E11335" s="189"/>
    </row>
    <row r="11336" spans="1:5" x14ac:dyDescent="0.25">
      <c r="A11336" s="189"/>
      <c r="B11336" s="189"/>
      <c r="C11336" s="211"/>
      <c r="D11336" s="189"/>
      <c r="E11336" s="189"/>
    </row>
    <row r="11337" spans="1:5" x14ac:dyDescent="0.25">
      <c r="A11337" s="189"/>
      <c r="B11337" s="189"/>
      <c r="C11337" s="211"/>
      <c r="D11337" s="189"/>
      <c r="E11337" s="189"/>
    </row>
    <row r="11338" spans="1:5" x14ac:dyDescent="0.25">
      <c r="A11338" s="189"/>
      <c r="B11338" s="189"/>
      <c r="C11338" s="211"/>
      <c r="D11338" s="189"/>
      <c r="E11338" s="189"/>
    </row>
    <row r="11339" spans="1:5" x14ac:dyDescent="0.25">
      <c r="A11339" s="189"/>
      <c r="B11339" s="189"/>
      <c r="C11339" s="211"/>
      <c r="D11339" s="189"/>
      <c r="E11339" s="189"/>
    </row>
    <row r="11340" spans="1:5" x14ac:dyDescent="0.25">
      <c r="A11340" s="189"/>
      <c r="B11340" s="189"/>
      <c r="C11340" s="211"/>
      <c r="D11340" s="189"/>
      <c r="E11340" s="189"/>
    </row>
    <row r="11341" spans="1:5" x14ac:dyDescent="0.25">
      <c r="A11341" s="189"/>
      <c r="B11341" s="189"/>
      <c r="C11341" s="211"/>
      <c r="D11341" s="189"/>
      <c r="E11341" s="189"/>
    </row>
    <row r="11342" spans="1:5" x14ac:dyDescent="0.25">
      <c r="A11342" s="189"/>
      <c r="B11342" s="189"/>
      <c r="C11342" s="211"/>
      <c r="D11342" s="189"/>
      <c r="E11342" s="189"/>
    </row>
    <row r="11343" spans="1:5" x14ac:dyDescent="0.25">
      <c r="A11343" s="189"/>
      <c r="B11343" s="189"/>
      <c r="C11343" s="211"/>
      <c r="D11343" s="189"/>
      <c r="E11343" s="189"/>
    </row>
    <row r="11344" spans="1:5" x14ac:dyDescent="0.25">
      <c r="A11344" s="189"/>
      <c r="B11344" s="189"/>
      <c r="C11344" s="211"/>
      <c r="D11344" s="189"/>
      <c r="E11344" s="189"/>
    </row>
    <row r="11345" spans="1:5" x14ac:dyDescent="0.25">
      <c r="A11345" s="189"/>
      <c r="B11345" s="189"/>
      <c r="C11345" s="211"/>
      <c r="D11345" s="189"/>
      <c r="E11345" s="189"/>
    </row>
    <row r="11346" spans="1:5" x14ac:dyDescent="0.25">
      <c r="A11346" s="189"/>
      <c r="B11346" s="189"/>
      <c r="C11346" s="211"/>
      <c r="D11346" s="189"/>
      <c r="E11346" s="189"/>
    </row>
    <row r="11347" spans="1:5" x14ac:dyDescent="0.25">
      <c r="A11347" s="189"/>
      <c r="B11347" s="189"/>
      <c r="C11347" s="211"/>
      <c r="D11347" s="189"/>
      <c r="E11347" s="189"/>
    </row>
    <row r="11348" spans="1:5" x14ac:dyDescent="0.25">
      <c r="A11348" s="189"/>
      <c r="B11348" s="189"/>
      <c r="C11348" s="211"/>
      <c r="D11348" s="189"/>
      <c r="E11348" s="189"/>
    </row>
    <row r="11349" spans="1:5" x14ac:dyDescent="0.25">
      <c r="A11349" s="189"/>
      <c r="B11349" s="189"/>
      <c r="C11349" s="211"/>
      <c r="D11349" s="189"/>
      <c r="E11349" s="189"/>
    </row>
    <row r="11350" spans="1:5" x14ac:dyDescent="0.25">
      <c r="A11350" s="189"/>
      <c r="B11350" s="189"/>
      <c r="C11350" s="211"/>
      <c r="D11350" s="189"/>
      <c r="E11350" s="189"/>
    </row>
    <row r="11351" spans="1:5" x14ac:dyDescent="0.25">
      <c r="A11351" s="189"/>
      <c r="B11351" s="189"/>
      <c r="C11351" s="211"/>
      <c r="D11351" s="189"/>
      <c r="E11351" s="189"/>
    </row>
    <row r="11352" spans="1:5" x14ac:dyDescent="0.25">
      <c r="A11352" s="189"/>
      <c r="B11352" s="189"/>
      <c r="C11352" s="211"/>
      <c r="D11352" s="189"/>
      <c r="E11352" s="189"/>
    </row>
    <row r="11353" spans="1:5" x14ac:dyDescent="0.25">
      <c r="A11353" s="189"/>
      <c r="B11353" s="189"/>
      <c r="C11353" s="211"/>
      <c r="D11353" s="189"/>
      <c r="E11353" s="189"/>
    </row>
    <row r="11354" spans="1:5" x14ac:dyDescent="0.25">
      <c r="A11354" s="189"/>
      <c r="B11354" s="189"/>
      <c r="C11354" s="211"/>
      <c r="D11354" s="189"/>
      <c r="E11354" s="189"/>
    </row>
    <row r="11355" spans="1:5" x14ac:dyDescent="0.25">
      <c r="A11355" s="189"/>
      <c r="B11355" s="189"/>
      <c r="C11355" s="211"/>
      <c r="D11355" s="189"/>
      <c r="E11355" s="189"/>
    </row>
    <row r="11356" spans="1:5" x14ac:dyDescent="0.25">
      <c r="A11356" s="189"/>
      <c r="B11356" s="189"/>
      <c r="C11356" s="211"/>
      <c r="D11356" s="189"/>
      <c r="E11356" s="189"/>
    </row>
    <row r="11357" spans="1:5" x14ac:dyDescent="0.25">
      <c r="A11357" s="189"/>
      <c r="B11357" s="189"/>
      <c r="C11357" s="211"/>
      <c r="D11357" s="189"/>
      <c r="E11357" s="189"/>
    </row>
    <row r="11358" spans="1:5" x14ac:dyDescent="0.25">
      <c r="A11358" s="189"/>
      <c r="B11358" s="189"/>
      <c r="C11358" s="211"/>
      <c r="D11358" s="189"/>
      <c r="E11358" s="189"/>
    </row>
    <row r="11359" spans="1:5" x14ac:dyDescent="0.25">
      <c r="A11359" s="189"/>
      <c r="B11359" s="189"/>
      <c r="C11359" s="211"/>
      <c r="D11359" s="189"/>
      <c r="E11359" s="189"/>
    </row>
    <row r="11360" spans="1:5" x14ac:dyDescent="0.25">
      <c r="A11360" s="189"/>
      <c r="B11360" s="189"/>
      <c r="C11360" s="211"/>
      <c r="D11360" s="189"/>
      <c r="E11360" s="189"/>
    </row>
    <row r="11361" spans="1:5" x14ac:dyDescent="0.25">
      <c r="A11361" s="189"/>
      <c r="B11361" s="189"/>
      <c r="C11361" s="211"/>
      <c r="D11361" s="189"/>
      <c r="E11361" s="189"/>
    </row>
    <row r="11362" spans="1:5" x14ac:dyDescent="0.25">
      <c r="A11362" s="189"/>
      <c r="B11362" s="189"/>
      <c r="C11362" s="211"/>
      <c r="D11362" s="189"/>
      <c r="E11362" s="189"/>
    </row>
    <row r="11363" spans="1:5" x14ac:dyDescent="0.25">
      <c r="A11363" s="189"/>
      <c r="B11363" s="189"/>
      <c r="C11363" s="211"/>
      <c r="D11363" s="189"/>
      <c r="E11363" s="189"/>
    </row>
    <row r="11364" spans="1:5" x14ac:dyDescent="0.25">
      <c r="A11364" s="189"/>
      <c r="B11364" s="189"/>
      <c r="C11364" s="211"/>
      <c r="D11364" s="189"/>
      <c r="E11364" s="189"/>
    </row>
    <row r="11365" spans="1:5" x14ac:dyDescent="0.25">
      <c r="A11365" s="189"/>
      <c r="B11365" s="189"/>
      <c r="C11365" s="211"/>
      <c r="D11365" s="189"/>
      <c r="E11365" s="189"/>
    </row>
    <row r="11366" spans="1:5" x14ac:dyDescent="0.25">
      <c r="A11366" s="189"/>
      <c r="B11366" s="189"/>
      <c r="C11366" s="211"/>
      <c r="D11366" s="189"/>
      <c r="E11366" s="189"/>
    </row>
    <row r="11367" spans="1:5" x14ac:dyDescent="0.25">
      <c r="A11367" s="189"/>
      <c r="B11367" s="189"/>
      <c r="C11367" s="211"/>
      <c r="D11367" s="189"/>
      <c r="E11367" s="189"/>
    </row>
    <row r="11368" spans="1:5" x14ac:dyDescent="0.25">
      <c r="A11368" s="189"/>
      <c r="B11368" s="189"/>
      <c r="C11368" s="211"/>
      <c r="D11368" s="189"/>
      <c r="E11368" s="189"/>
    </row>
    <row r="11369" spans="1:5" x14ac:dyDescent="0.25">
      <c r="A11369" s="189"/>
      <c r="B11369" s="189"/>
      <c r="C11369" s="211"/>
      <c r="D11369" s="189"/>
      <c r="E11369" s="189"/>
    </row>
    <row r="11370" spans="1:5" x14ac:dyDescent="0.25">
      <c r="A11370" s="189"/>
      <c r="B11370" s="189"/>
      <c r="C11370" s="211"/>
      <c r="D11370" s="189"/>
      <c r="E11370" s="189"/>
    </row>
    <row r="11371" spans="1:5" x14ac:dyDescent="0.25">
      <c r="A11371" s="189"/>
      <c r="B11371" s="189"/>
      <c r="C11371" s="211"/>
      <c r="D11371" s="189"/>
      <c r="E11371" s="189"/>
    </row>
    <row r="11372" spans="1:5" x14ac:dyDescent="0.25">
      <c r="A11372" s="189"/>
      <c r="B11372" s="189"/>
      <c r="C11372" s="211"/>
      <c r="D11372" s="189"/>
      <c r="E11372" s="189"/>
    </row>
    <row r="11373" spans="1:5" x14ac:dyDescent="0.25">
      <c r="A11373" s="189"/>
      <c r="B11373" s="189"/>
      <c r="C11373" s="211"/>
      <c r="D11373" s="189"/>
      <c r="E11373" s="189"/>
    </row>
    <row r="11374" spans="1:5" x14ac:dyDescent="0.25">
      <c r="A11374" s="189"/>
      <c r="B11374" s="189"/>
      <c r="C11374" s="211"/>
      <c r="D11374" s="189"/>
      <c r="E11374" s="189"/>
    </row>
    <row r="11375" spans="1:5" x14ac:dyDescent="0.25">
      <c r="A11375" s="189"/>
      <c r="B11375" s="189"/>
      <c r="C11375" s="211"/>
      <c r="D11375" s="189"/>
      <c r="E11375" s="189"/>
    </row>
    <row r="11376" spans="1:5" x14ac:dyDescent="0.25">
      <c r="A11376" s="189"/>
      <c r="B11376" s="189"/>
      <c r="C11376" s="211"/>
      <c r="D11376" s="189"/>
      <c r="E11376" s="189"/>
    </row>
    <row r="11377" spans="1:5" x14ac:dyDescent="0.25">
      <c r="A11377" s="189"/>
      <c r="B11377" s="189"/>
      <c r="C11377" s="211"/>
      <c r="D11377" s="189"/>
      <c r="E11377" s="189"/>
    </row>
    <row r="11378" spans="1:5" x14ac:dyDescent="0.25">
      <c r="A11378" s="189"/>
      <c r="B11378" s="189"/>
      <c r="C11378" s="211"/>
      <c r="D11378" s="189"/>
      <c r="E11378" s="189"/>
    </row>
    <row r="11379" spans="1:5" x14ac:dyDescent="0.25">
      <c r="A11379" s="189"/>
      <c r="B11379" s="189"/>
      <c r="C11379" s="211"/>
      <c r="D11379" s="189"/>
      <c r="E11379" s="189"/>
    </row>
    <row r="11380" spans="1:5" x14ac:dyDescent="0.25">
      <c r="A11380" s="189"/>
      <c r="B11380" s="189"/>
      <c r="C11380" s="211"/>
      <c r="D11380" s="189"/>
      <c r="E11380" s="189"/>
    </row>
    <row r="11381" spans="1:5" x14ac:dyDescent="0.25">
      <c r="A11381" s="189"/>
      <c r="B11381" s="189"/>
      <c r="C11381" s="211"/>
      <c r="D11381" s="189"/>
      <c r="E11381" s="189"/>
    </row>
    <row r="11382" spans="1:5" x14ac:dyDescent="0.25">
      <c r="A11382" s="189"/>
      <c r="B11382" s="189"/>
      <c r="C11382" s="211"/>
      <c r="D11382" s="189"/>
      <c r="E11382" s="189"/>
    </row>
    <row r="11383" spans="1:5" x14ac:dyDescent="0.25">
      <c r="A11383" s="189"/>
      <c r="B11383" s="189"/>
      <c r="C11383" s="211"/>
      <c r="D11383" s="189"/>
      <c r="E11383" s="189"/>
    </row>
    <row r="11384" spans="1:5" x14ac:dyDescent="0.25">
      <c r="A11384" s="189"/>
      <c r="B11384" s="189"/>
      <c r="C11384" s="211"/>
      <c r="D11384" s="189"/>
      <c r="E11384" s="189"/>
    </row>
    <row r="11385" spans="1:5" x14ac:dyDescent="0.25">
      <c r="A11385" s="189"/>
      <c r="B11385" s="189"/>
      <c r="C11385" s="211"/>
      <c r="D11385" s="189"/>
      <c r="E11385" s="189"/>
    </row>
    <row r="11386" spans="1:5" x14ac:dyDescent="0.25">
      <c r="A11386" s="189"/>
      <c r="B11386" s="189"/>
      <c r="C11386" s="211"/>
      <c r="D11386" s="189"/>
      <c r="E11386" s="189"/>
    </row>
    <row r="11387" spans="1:5" x14ac:dyDescent="0.25">
      <c r="A11387" s="189"/>
      <c r="B11387" s="189"/>
      <c r="C11387" s="211"/>
      <c r="D11387" s="189"/>
      <c r="E11387" s="189"/>
    </row>
    <row r="11388" spans="1:5" x14ac:dyDescent="0.25">
      <c r="A11388" s="189"/>
      <c r="B11388" s="189"/>
      <c r="C11388" s="211"/>
      <c r="D11388" s="189"/>
      <c r="E11388" s="189"/>
    </row>
    <row r="11389" spans="1:5" x14ac:dyDescent="0.25">
      <c r="A11389" s="189"/>
      <c r="B11389" s="189"/>
      <c r="C11389" s="211"/>
      <c r="D11389" s="189"/>
      <c r="E11389" s="189"/>
    </row>
    <row r="11390" spans="1:5" x14ac:dyDescent="0.25">
      <c r="A11390" s="189"/>
      <c r="B11390" s="189"/>
      <c r="C11390" s="211"/>
      <c r="D11390" s="189"/>
      <c r="E11390" s="189"/>
    </row>
    <row r="11391" spans="1:5" x14ac:dyDescent="0.25">
      <c r="A11391" s="189"/>
      <c r="B11391" s="189"/>
      <c r="C11391" s="211"/>
      <c r="D11391" s="189"/>
      <c r="E11391" s="189"/>
    </row>
    <row r="11392" spans="1:5" x14ac:dyDescent="0.25">
      <c r="A11392" s="189"/>
      <c r="B11392" s="189"/>
      <c r="C11392" s="211"/>
      <c r="D11392" s="189"/>
      <c r="E11392" s="189"/>
    </row>
    <row r="11393" spans="1:5" x14ac:dyDescent="0.25">
      <c r="A11393" s="189"/>
      <c r="B11393" s="189"/>
      <c r="C11393" s="211"/>
      <c r="D11393" s="189"/>
      <c r="E11393" s="189"/>
    </row>
    <row r="11394" spans="1:5" x14ac:dyDescent="0.25">
      <c r="A11394" s="189"/>
      <c r="B11394" s="189"/>
      <c r="C11394" s="211"/>
      <c r="D11394" s="189"/>
      <c r="E11394" s="189"/>
    </row>
    <row r="11395" spans="1:5" x14ac:dyDescent="0.25">
      <c r="A11395" s="189"/>
      <c r="B11395" s="189"/>
      <c r="C11395" s="211"/>
      <c r="D11395" s="189"/>
      <c r="E11395" s="189"/>
    </row>
    <row r="11396" spans="1:5" x14ac:dyDescent="0.25">
      <c r="A11396" s="189"/>
      <c r="B11396" s="189"/>
      <c r="C11396" s="211"/>
      <c r="D11396" s="189"/>
      <c r="E11396" s="189"/>
    </row>
    <row r="11397" spans="1:5" x14ac:dyDescent="0.25">
      <c r="A11397" s="189"/>
      <c r="B11397" s="189"/>
      <c r="C11397" s="211"/>
      <c r="D11397" s="189"/>
      <c r="E11397" s="189"/>
    </row>
    <row r="11398" spans="1:5" x14ac:dyDescent="0.25">
      <c r="A11398" s="189"/>
      <c r="B11398" s="189"/>
      <c r="C11398" s="211"/>
      <c r="D11398" s="189"/>
      <c r="E11398" s="189"/>
    </row>
    <row r="11399" spans="1:5" x14ac:dyDescent="0.25">
      <c r="A11399" s="189"/>
      <c r="B11399" s="189"/>
      <c r="C11399" s="211"/>
      <c r="D11399" s="189"/>
      <c r="E11399" s="189"/>
    </row>
    <row r="11400" spans="1:5" x14ac:dyDescent="0.25">
      <c r="A11400" s="189"/>
      <c r="B11400" s="189"/>
      <c r="C11400" s="211"/>
      <c r="D11400" s="189"/>
      <c r="E11400" s="189"/>
    </row>
    <row r="11401" spans="1:5" x14ac:dyDescent="0.25">
      <c r="A11401" s="189"/>
      <c r="B11401" s="189"/>
      <c r="C11401" s="211"/>
      <c r="D11401" s="189"/>
      <c r="E11401" s="189"/>
    </row>
    <row r="11402" spans="1:5" x14ac:dyDescent="0.25">
      <c r="A11402" s="189"/>
      <c r="B11402" s="189"/>
      <c r="C11402" s="211"/>
      <c r="D11402" s="189"/>
      <c r="E11402" s="189"/>
    </row>
    <row r="11403" spans="1:5" x14ac:dyDescent="0.25">
      <c r="A11403" s="189"/>
      <c r="B11403" s="189"/>
      <c r="C11403" s="211"/>
      <c r="D11403" s="189"/>
      <c r="E11403" s="189"/>
    </row>
    <row r="11404" spans="1:5" x14ac:dyDescent="0.25">
      <c r="A11404" s="189"/>
      <c r="B11404" s="189"/>
      <c r="C11404" s="211"/>
      <c r="D11404" s="189"/>
      <c r="E11404" s="189"/>
    </row>
    <row r="11405" spans="1:5" x14ac:dyDescent="0.25">
      <c r="A11405" s="189"/>
      <c r="B11405" s="189"/>
      <c r="C11405" s="211"/>
      <c r="D11405" s="189"/>
      <c r="E11405" s="189"/>
    </row>
    <row r="11406" spans="1:5" x14ac:dyDescent="0.25">
      <c r="A11406" s="189"/>
      <c r="B11406" s="189"/>
      <c r="C11406" s="211"/>
      <c r="D11406" s="189"/>
      <c r="E11406" s="189"/>
    </row>
    <row r="11407" spans="1:5" x14ac:dyDescent="0.25">
      <c r="A11407" s="189"/>
      <c r="B11407" s="189"/>
      <c r="C11407" s="211"/>
      <c r="D11407" s="189"/>
      <c r="E11407" s="189"/>
    </row>
    <row r="11408" spans="1:5" x14ac:dyDescent="0.25">
      <c r="A11408" s="189"/>
      <c r="B11408" s="189"/>
      <c r="C11408" s="211"/>
      <c r="D11408" s="189"/>
      <c r="E11408" s="189"/>
    </row>
    <row r="11409" spans="1:5" x14ac:dyDescent="0.25">
      <c r="A11409" s="189"/>
      <c r="B11409" s="189"/>
      <c r="C11409" s="211"/>
      <c r="D11409" s="189"/>
      <c r="E11409" s="189"/>
    </row>
    <row r="11410" spans="1:5" x14ac:dyDescent="0.25">
      <c r="A11410" s="189"/>
      <c r="B11410" s="189"/>
      <c r="C11410" s="211"/>
      <c r="D11410" s="189"/>
      <c r="E11410" s="189"/>
    </row>
    <row r="11411" spans="1:5" x14ac:dyDescent="0.25">
      <c r="A11411" s="189"/>
      <c r="B11411" s="189"/>
      <c r="C11411" s="211"/>
      <c r="D11411" s="189"/>
      <c r="E11411" s="189"/>
    </row>
    <row r="11412" spans="1:5" x14ac:dyDescent="0.25">
      <c r="A11412" s="189"/>
      <c r="B11412" s="189"/>
      <c r="C11412" s="211"/>
      <c r="D11412" s="189"/>
      <c r="E11412" s="189"/>
    </row>
    <row r="11413" spans="1:5" x14ac:dyDescent="0.25">
      <c r="A11413" s="189"/>
      <c r="B11413" s="189"/>
      <c r="C11413" s="211"/>
      <c r="D11413" s="189"/>
      <c r="E11413" s="189"/>
    </row>
    <row r="11414" spans="1:5" x14ac:dyDescent="0.25">
      <c r="A11414" s="189"/>
      <c r="B11414" s="189"/>
      <c r="C11414" s="211"/>
      <c r="D11414" s="189"/>
      <c r="E11414" s="189"/>
    </row>
    <row r="11415" spans="1:5" x14ac:dyDescent="0.25">
      <c r="A11415" s="189"/>
      <c r="B11415" s="189"/>
      <c r="C11415" s="211"/>
      <c r="D11415" s="189"/>
      <c r="E11415" s="189"/>
    </row>
    <row r="11416" spans="1:5" x14ac:dyDescent="0.25">
      <c r="A11416" s="189"/>
      <c r="B11416" s="189"/>
      <c r="C11416" s="211"/>
      <c r="D11416" s="189"/>
      <c r="E11416" s="189"/>
    </row>
    <row r="11417" spans="1:5" x14ac:dyDescent="0.25">
      <c r="A11417" s="189"/>
      <c r="B11417" s="189"/>
      <c r="C11417" s="211"/>
      <c r="D11417" s="189"/>
      <c r="E11417" s="189"/>
    </row>
    <row r="11418" spans="1:5" x14ac:dyDescent="0.25">
      <c r="A11418" s="189"/>
      <c r="B11418" s="189"/>
      <c r="C11418" s="211"/>
      <c r="D11418" s="189"/>
      <c r="E11418" s="189"/>
    </row>
    <row r="11419" spans="1:5" x14ac:dyDescent="0.25">
      <c r="A11419" s="189"/>
      <c r="B11419" s="189"/>
      <c r="C11419" s="211"/>
      <c r="D11419" s="189"/>
      <c r="E11419" s="189"/>
    </row>
    <row r="11420" spans="1:5" x14ac:dyDescent="0.25">
      <c r="A11420" s="189"/>
      <c r="B11420" s="189"/>
      <c r="C11420" s="211"/>
      <c r="D11420" s="189"/>
      <c r="E11420" s="189"/>
    </row>
    <row r="11421" spans="1:5" x14ac:dyDescent="0.25">
      <c r="A11421" s="189"/>
      <c r="B11421" s="189"/>
      <c r="C11421" s="211"/>
      <c r="D11421" s="189"/>
      <c r="E11421" s="189"/>
    </row>
    <row r="11422" spans="1:5" x14ac:dyDescent="0.25">
      <c r="A11422" s="189"/>
      <c r="B11422" s="189"/>
      <c r="C11422" s="211"/>
      <c r="D11422" s="189"/>
      <c r="E11422" s="189"/>
    </row>
    <row r="11423" spans="1:5" x14ac:dyDescent="0.25">
      <c r="A11423" s="189"/>
      <c r="B11423" s="189"/>
      <c r="C11423" s="211"/>
      <c r="D11423" s="189"/>
      <c r="E11423" s="189"/>
    </row>
    <row r="11424" spans="1:5" x14ac:dyDescent="0.25">
      <c r="A11424" s="189"/>
      <c r="B11424" s="189"/>
      <c r="C11424" s="211"/>
      <c r="D11424" s="189"/>
      <c r="E11424" s="189"/>
    </row>
    <row r="11425" spans="1:5" x14ac:dyDescent="0.25">
      <c r="A11425" s="189"/>
      <c r="B11425" s="189"/>
      <c r="C11425" s="211"/>
      <c r="D11425" s="189"/>
      <c r="E11425" s="189"/>
    </row>
    <row r="11426" spans="1:5" x14ac:dyDescent="0.25">
      <c r="A11426" s="189"/>
      <c r="B11426" s="189"/>
      <c r="C11426" s="211"/>
      <c r="D11426" s="189"/>
      <c r="E11426" s="189"/>
    </row>
    <row r="11427" spans="1:5" x14ac:dyDescent="0.25">
      <c r="A11427" s="189"/>
      <c r="B11427" s="189"/>
      <c r="C11427" s="211"/>
      <c r="D11427" s="189"/>
      <c r="E11427" s="189"/>
    </row>
    <row r="11428" spans="1:5" x14ac:dyDescent="0.25">
      <c r="A11428" s="189"/>
      <c r="B11428" s="189"/>
      <c r="C11428" s="211"/>
      <c r="D11428" s="189"/>
      <c r="E11428" s="189"/>
    </row>
    <row r="11429" spans="1:5" x14ac:dyDescent="0.25">
      <c r="A11429" s="189"/>
      <c r="B11429" s="189"/>
      <c r="C11429" s="211"/>
      <c r="D11429" s="189"/>
      <c r="E11429" s="189"/>
    </row>
    <row r="11430" spans="1:5" x14ac:dyDescent="0.25">
      <c r="A11430" s="189"/>
      <c r="B11430" s="189"/>
      <c r="C11430" s="211"/>
      <c r="D11430" s="189"/>
      <c r="E11430" s="189"/>
    </row>
    <row r="11431" spans="1:5" x14ac:dyDescent="0.25">
      <c r="A11431" s="189"/>
      <c r="B11431" s="189"/>
      <c r="C11431" s="211"/>
      <c r="D11431" s="189"/>
      <c r="E11431" s="189"/>
    </row>
    <row r="11432" spans="1:5" x14ac:dyDescent="0.25">
      <c r="A11432" s="189"/>
      <c r="B11432" s="189"/>
      <c r="C11432" s="211"/>
      <c r="D11432" s="189"/>
      <c r="E11432" s="189"/>
    </row>
    <row r="11433" spans="1:5" x14ac:dyDescent="0.25">
      <c r="A11433" s="189"/>
      <c r="B11433" s="189"/>
      <c r="C11433" s="211"/>
      <c r="D11433" s="189"/>
      <c r="E11433" s="189"/>
    </row>
    <row r="11434" spans="1:5" x14ac:dyDescent="0.25">
      <c r="A11434" s="189"/>
      <c r="B11434" s="189"/>
      <c r="C11434" s="211"/>
      <c r="D11434" s="189"/>
      <c r="E11434" s="189"/>
    </row>
    <row r="11435" spans="1:5" x14ac:dyDescent="0.25">
      <c r="A11435" s="189"/>
      <c r="B11435" s="189"/>
      <c r="C11435" s="211"/>
      <c r="D11435" s="189"/>
      <c r="E11435" s="189"/>
    </row>
    <row r="11436" spans="1:5" x14ac:dyDescent="0.25">
      <c r="A11436" s="189"/>
      <c r="B11436" s="189"/>
      <c r="C11436" s="211"/>
      <c r="D11436" s="189"/>
      <c r="E11436" s="189"/>
    </row>
    <row r="11437" spans="1:5" x14ac:dyDescent="0.25">
      <c r="A11437" s="189"/>
      <c r="B11437" s="189"/>
      <c r="C11437" s="211"/>
      <c r="D11437" s="189"/>
      <c r="E11437" s="189"/>
    </row>
    <row r="11438" spans="1:5" x14ac:dyDescent="0.25">
      <c r="A11438" s="189"/>
      <c r="B11438" s="189"/>
      <c r="C11438" s="211"/>
      <c r="D11438" s="189"/>
      <c r="E11438" s="189"/>
    </row>
    <row r="11439" spans="1:5" x14ac:dyDescent="0.25">
      <c r="A11439" s="189"/>
      <c r="B11439" s="189"/>
      <c r="C11439" s="211"/>
      <c r="D11439" s="189"/>
      <c r="E11439" s="189"/>
    </row>
    <row r="11440" spans="1:5" x14ac:dyDescent="0.25">
      <c r="A11440" s="189"/>
      <c r="B11440" s="189"/>
      <c r="C11440" s="211"/>
      <c r="D11440" s="189"/>
      <c r="E11440" s="189"/>
    </row>
    <row r="11441" spans="1:5" x14ac:dyDescent="0.25">
      <c r="A11441" s="189"/>
      <c r="B11441" s="189"/>
      <c r="C11441" s="211"/>
      <c r="D11441" s="189"/>
      <c r="E11441" s="189"/>
    </row>
    <row r="11442" spans="1:5" x14ac:dyDescent="0.25">
      <c r="A11442" s="189"/>
      <c r="B11442" s="189"/>
      <c r="C11442" s="211"/>
      <c r="D11442" s="189"/>
      <c r="E11442" s="189"/>
    </row>
    <row r="11443" spans="1:5" x14ac:dyDescent="0.25">
      <c r="A11443" s="189"/>
      <c r="B11443" s="189"/>
      <c r="C11443" s="211"/>
      <c r="D11443" s="189"/>
      <c r="E11443" s="189"/>
    </row>
    <row r="11444" spans="1:5" x14ac:dyDescent="0.25">
      <c r="A11444" s="189"/>
      <c r="B11444" s="189"/>
      <c r="C11444" s="211"/>
      <c r="D11444" s="189"/>
      <c r="E11444" s="189"/>
    </row>
    <row r="11445" spans="1:5" x14ac:dyDescent="0.25">
      <c r="A11445" s="189"/>
      <c r="B11445" s="189"/>
      <c r="C11445" s="211"/>
      <c r="D11445" s="189"/>
      <c r="E11445" s="189"/>
    </row>
    <row r="11446" spans="1:5" x14ac:dyDescent="0.25">
      <c r="A11446" s="189"/>
      <c r="B11446" s="189"/>
      <c r="C11446" s="211"/>
      <c r="D11446" s="189"/>
      <c r="E11446" s="189"/>
    </row>
    <row r="11447" spans="1:5" x14ac:dyDescent="0.25">
      <c r="A11447" s="189"/>
      <c r="B11447" s="189"/>
      <c r="C11447" s="211"/>
      <c r="D11447" s="189"/>
      <c r="E11447" s="189"/>
    </row>
    <row r="11448" spans="1:5" x14ac:dyDescent="0.25">
      <c r="A11448" s="189"/>
      <c r="B11448" s="189"/>
      <c r="C11448" s="211"/>
      <c r="D11448" s="189"/>
      <c r="E11448" s="189"/>
    </row>
    <row r="11449" spans="1:5" x14ac:dyDescent="0.25">
      <c r="A11449" s="189"/>
      <c r="B11449" s="189"/>
      <c r="C11449" s="211"/>
      <c r="D11449" s="189"/>
      <c r="E11449" s="189"/>
    </row>
    <row r="11450" spans="1:5" x14ac:dyDescent="0.25">
      <c r="A11450" s="189"/>
      <c r="B11450" s="189"/>
      <c r="C11450" s="211"/>
      <c r="D11450" s="189"/>
      <c r="E11450" s="189"/>
    </row>
    <row r="11451" spans="1:5" x14ac:dyDescent="0.25">
      <c r="A11451" s="189"/>
      <c r="B11451" s="189"/>
      <c r="C11451" s="211"/>
      <c r="D11451" s="189"/>
      <c r="E11451" s="189"/>
    </row>
    <row r="11452" spans="1:5" x14ac:dyDescent="0.25">
      <c r="A11452" s="189"/>
      <c r="B11452" s="189"/>
      <c r="C11452" s="211"/>
      <c r="D11452" s="189"/>
      <c r="E11452" s="189"/>
    </row>
    <row r="11453" spans="1:5" x14ac:dyDescent="0.25">
      <c r="A11453" s="189"/>
      <c r="B11453" s="189"/>
      <c r="C11453" s="211"/>
      <c r="D11453" s="189"/>
      <c r="E11453" s="189"/>
    </row>
    <row r="11454" spans="1:5" x14ac:dyDescent="0.25">
      <c r="A11454" s="189"/>
      <c r="B11454" s="189"/>
      <c r="C11454" s="211"/>
      <c r="D11454" s="189"/>
      <c r="E11454" s="189"/>
    </row>
    <row r="11455" spans="1:5" x14ac:dyDescent="0.25">
      <c r="A11455" s="189"/>
      <c r="B11455" s="189"/>
      <c r="C11455" s="211"/>
      <c r="D11455" s="189"/>
      <c r="E11455" s="189"/>
    </row>
    <row r="11456" spans="1:5" x14ac:dyDescent="0.25">
      <c r="A11456" s="189"/>
      <c r="B11456" s="189"/>
      <c r="C11456" s="211"/>
      <c r="D11456" s="189"/>
      <c r="E11456" s="189"/>
    </row>
    <row r="11457" spans="1:5" x14ac:dyDescent="0.25">
      <c r="A11457" s="189"/>
      <c r="B11457" s="189"/>
      <c r="C11457" s="211"/>
      <c r="D11457" s="189"/>
      <c r="E11457" s="189"/>
    </row>
    <row r="11458" spans="1:5" x14ac:dyDescent="0.25">
      <c r="A11458" s="189"/>
      <c r="B11458" s="189"/>
      <c r="C11458" s="211"/>
      <c r="D11458" s="189"/>
      <c r="E11458" s="189"/>
    </row>
    <row r="11459" spans="1:5" x14ac:dyDescent="0.25">
      <c r="A11459" s="189"/>
      <c r="B11459" s="189"/>
      <c r="C11459" s="211"/>
      <c r="D11459" s="189"/>
      <c r="E11459" s="189"/>
    </row>
    <row r="11460" spans="1:5" x14ac:dyDescent="0.25">
      <c r="A11460" s="189"/>
      <c r="B11460" s="189"/>
      <c r="C11460" s="211"/>
      <c r="D11460" s="189"/>
      <c r="E11460" s="189"/>
    </row>
    <row r="11461" spans="1:5" x14ac:dyDescent="0.25">
      <c r="A11461" s="189"/>
      <c r="B11461" s="189"/>
      <c r="C11461" s="211"/>
      <c r="D11461" s="189"/>
      <c r="E11461" s="189"/>
    </row>
    <row r="11462" spans="1:5" x14ac:dyDescent="0.25">
      <c r="A11462" s="189"/>
      <c r="B11462" s="189"/>
      <c r="C11462" s="211"/>
      <c r="D11462" s="189"/>
      <c r="E11462" s="189"/>
    </row>
    <row r="11463" spans="1:5" x14ac:dyDescent="0.25">
      <c r="A11463" s="189"/>
      <c r="B11463" s="189"/>
      <c r="C11463" s="211"/>
      <c r="D11463" s="189"/>
      <c r="E11463" s="189"/>
    </row>
    <row r="11464" spans="1:5" x14ac:dyDescent="0.25">
      <c r="A11464" s="189"/>
      <c r="B11464" s="189"/>
      <c r="C11464" s="211"/>
      <c r="D11464" s="189"/>
      <c r="E11464" s="189"/>
    </row>
    <row r="11465" spans="1:5" x14ac:dyDescent="0.25">
      <c r="A11465" s="189"/>
      <c r="B11465" s="189"/>
      <c r="C11465" s="211"/>
      <c r="D11465" s="189"/>
      <c r="E11465" s="189"/>
    </row>
    <row r="11466" spans="1:5" x14ac:dyDescent="0.25">
      <c r="A11466" s="189"/>
      <c r="B11466" s="189"/>
      <c r="C11466" s="211"/>
      <c r="D11466" s="189"/>
      <c r="E11466" s="189"/>
    </row>
    <row r="11467" spans="1:5" x14ac:dyDescent="0.25">
      <c r="A11467" s="189"/>
      <c r="B11467" s="189"/>
      <c r="C11467" s="211"/>
      <c r="D11467" s="189"/>
      <c r="E11467" s="189"/>
    </row>
    <row r="11468" spans="1:5" x14ac:dyDescent="0.25">
      <c r="A11468" s="189"/>
      <c r="B11468" s="189"/>
      <c r="C11468" s="211"/>
      <c r="D11468" s="189"/>
      <c r="E11468" s="189"/>
    </row>
    <row r="11469" spans="1:5" x14ac:dyDescent="0.25">
      <c r="A11469" s="189"/>
      <c r="B11469" s="189"/>
      <c r="C11469" s="211"/>
      <c r="D11469" s="189"/>
      <c r="E11469" s="189"/>
    </row>
    <row r="11470" spans="1:5" x14ac:dyDescent="0.25">
      <c r="A11470" s="189"/>
      <c r="B11470" s="189"/>
      <c r="C11470" s="211"/>
      <c r="D11470" s="189"/>
      <c r="E11470" s="189"/>
    </row>
    <row r="11471" spans="1:5" x14ac:dyDescent="0.25">
      <c r="A11471" s="189"/>
      <c r="B11471" s="189"/>
      <c r="C11471" s="211"/>
      <c r="D11471" s="189"/>
      <c r="E11471" s="189"/>
    </row>
    <row r="11472" spans="1:5" x14ac:dyDescent="0.25">
      <c r="A11472" s="189"/>
      <c r="B11472" s="189"/>
      <c r="C11472" s="211"/>
      <c r="D11472" s="189"/>
      <c r="E11472" s="189"/>
    </row>
    <row r="11473" spans="1:5" x14ac:dyDescent="0.25">
      <c r="A11473" s="189"/>
      <c r="B11473" s="189"/>
      <c r="C11473" s="211"/>
      <c r="D11473" s="189"/>
      <c r="E11473" s="189"/>
    </row>
    <row r="11474" spans="1:5" x14ac:dyDescent="0.25">
      <c r="A11474" s="189"/>
      <c r="B11474" s="189"/>
      <c r="C11474" s="211"/>
      <c r="D11474" s="189"/>
      <c r="E11474" s="189"/>
    </row>
    <row r="11475" spans="1:5" x14ac:dyDescent="0.25">
      <c r="A11475" s="189"/>
      <c r="B11475" s="189"/>
      <c r="C11475" s="211"/>
      <c r="D11475" s="189"/>
      <c r="E11475" s="189"/>
    </row>
    <row r="11476" spans="1:5" x14ac:dyDescent="0.25">
      <c r="A11476" s="189"/>
      <c r="B11476" s="189"/>
      <c r="C11476" s="211"/>
      <c r="D11476" s="189"/>
      <c r="E11476" s="189"/>
    </row>
    <row r="11477" spans="1:5" x14ac:dyDescent="0.25">
      <c r="A11477" s="189"/>
      <c r="B11477" s="189"/>
      <c r="C11477" s="211"/>
      <c r="D11477" s="189"/>
      <c r="E11477" s="189"/>
    </row>
    <row r="11478" spans="1:5" x14ac:dyDescent="0.25">
      <c r="A11478" s="189"/>
      <c r="B11478" s="189"/>
      <c r="C11478" s="211"/>
      <c r="D11478" s="189"/>
      <c r="E11478" s="189"/>
    </row>
    <row r="11479" spans="1:5" x14ac:dyDescent="0.25">
      <c r="A11479" s="189"/>
      <c r="B11479" s="189"/>
      <c r="C11479" s="211"/>
      <c r="D11479" s="189"/>
      <c r="E11479" s="189"/>
    </row>
    <row r="11480" spans="1:5" x14ac:dyDescent="0.25">
      <c r="A11480" s="189"/>
      <c r="B11480" s="189"/>
      <c r="C11480" s="211"/>
      <c r="D11480" s="189"/>
      <c r="E11480" s="189"/>
    </row>
    <row r="11481" spans="1:5" x14ac:dyDescent="0.25">
      <c r="A11481" s="189"/>
      <c r="B11481" s="189"/>
      <c r="C11481" s="211"/>
      <c r="D11481" s="189"/>
      <c r="E11481" s="189"/>
    </row>
    <row r="11482" spans="1:5" x14ac:dyDescent="0.25">
      <c r="A11482" s="189"/>
      <c r="B11482" s="189"/>
      <c r="C11482" s="211"/>
      <c r="D11482" s="189"/>
      <c r="E11482" s="189"/>
    </row>
    <row r="11483" spans="1:5" x14ac:dyDescent="0.25">
      <c r="A11483" s="189"/>
      <c r="B11483" s="189"/>
      <c r="C11483" s="211"/>
      <c r="D11483" s="189"/>
      <c r="E11483" s="189"/>
    </row>
    <row r="11484" spans="1:5" x14ac:dyDescent="0.25">
      <c r="A11484" s="189"/>
      <c r="B11484" s="189"/>
      <c r="C11484" s="211"/>
      <c r="D11484" s="189"/>
      <c r="E11484" s="189"/>
    </row>
    <row r="11485" spans="1:5" x14ac:dyDescent="0.25">
      <c r="A11485" s="189"/>
      <c r="B11485" s="189"/>
      <c r="C11485" s="211"/>
      <c r="D11485" s="189"/>
      <c r="E11485" s="189"/>
    </row>
    <row r="11486" spans="1:5" x14ac:dyDescent="0.25">
      <c r="A11486" s="189"/>
      <c r="B11486" s="189"/>
      <c r="C11486" s="211"/>
      <c r="D11486" s="189"/>
      <c r="E11486" s="189"/>
    </row>
    <row r="11487" spans="1:5" x14ac:dyDescent="0.25">
      <c r="A11487" s="189"/>
      <c r="B11487" s="189"/>
      <c r="C11487" s="211"/>
      <c r="D11487" s="189"/>
      <c r="E11487" s="189"/>
    </row>
    <row r="11488" spans="1:5" x14ac:dyDescent="0.25">
      <c r="A11488" s="189"/>
      <c r="B11488" s="189"/>
      <c r="C11488" s="211"/>
      <c r="D11488" s="189"/>
      <c r="E11488" s="189"/>
    </row>
    <row r="11489" spans="1:5" x14ac:dyDescent="0.25">
      <c r="A11489" s="189"/>
      <c r="B11489" s="189"/>
      <c r="C11489" s="211"/>
      <c r="D11489" s="189"/>
      <c r="E11489" s="189"/>
    </row>
    <row r="11490" spans="1:5" x14ac:dyDescent="0.25">
      <c r="A11490" s="189"/>
      <c r="B11490" s="189"/>
      <c r="C11490" s="211"/>
      <c r="D11490" s="189"/>
      <c r="E11490" s="189"/>
    </row>
    <row r="11491" spans="1:5" x14ac:dyDescent="0.25">
      <c r="A11491" s="189"/>
      <c r="B11491" s="189"/>
      <c r="C11491" s="211"/>
      <c r="D11491" s="189"/>
      <c r="E11491" s="189"/>
    </row>
    <row r="11492" spans="1:5" x14ac:dyDescent="0.25">
      <c r="A11492" s="189"/>
      <c r="B11492" s="189"/>
      <c r="C11492" s="211"/>
      <c r="D11492" s="189"/>
      <c r="E11492" s="189"/>
    </row>
    <row r="11493" spans="1:5" x14ac:dyDescent="0.25">
      <c r="A11493" s="189"/>
      <c r="B11493" s="189"/>
      <c r="C11493" s="211"/>
      <c r="D11493" s="189"/>
      <c r="E11493" s="189"/>
    </row>
    <row r="11494" spans="1:5" x14ac:dyDescent="0.25">
      <c r="A11494" s="189"/>
      <c r="B11494" s="189"/>
      <c r="C11494" s="211"/>
      <c r="D11494" s="189"/>
      <c r="E11494" s="189"/>
    </row>
    <row r="11495" spans="1:5" x14ac:dyDescent="0.25">
      <c r="A11495" s="189"/>
      <c r="B11495" s="189"/>
      <c r="C11495" s="211"/>
      <c r="D11495" s="189"/>
      <c r="E11495" s="189"/>
    </row>
    <row r="11496" spans="1:5" x14ac:dyDescent="0.25">
      <c r="A11496" s="189"/>
      <c r="B11496" s="189"/>
      <c r="C11496" s="211"/>
      <c r="D11496" s="189"/>
      <c r="E11496" s="189"/>
    </row>
    <row r="11497" spans="1:5" x14ac:dyDescent="0.25">
      <c r="A11497" s="189"/>
      <c r="B11497" s="189"/>
      <c r="C11497" s="211"/>
      <c r="D11497" s="189"/>
      <c r="E11497" s="189"/>
    </row>
    <row r="11498" spans="1:5" x14ac:dyDescent="0.25">
      <c r="A11498" s="189"/>
      <c r="B11498" s="189"/>
      <c r="C11498" s="211"/>
      <c r="D11498" s="189"/>
      <c r="E11498" s="189"/>
    </row>
    <row r="11499" spans="1:5" x14ac:dyDescent="0.25">
      <c r="A11499" s="189"/>
      <c r="B11499" s="189"/>
      <c r="C11499" s="211"/>
      <c r="D11499" s="189"/>
      <c r="E11499" s="189"/>
    </row>
    <row r="11500" spans="1:5" x14ac:dyDescent="0.25">
      <c r="A11500" s="189"/>
      <c r="B11500" s="189"/>
      <c r="C11500" s="211"/>
      <c r="D11500" s="189"/>
      <c r="E11500" s="189"/>
    </row>
    <row r="11501" spans="1:5" x14ac:dyDescent="0.25">
      <c r="A11501" s="189"/>
      <c r="B11501" s="189"/>
      <c r="C11501" s="211"/>
      <c r="D11501" s="189"/>
      <c r="E11501" s="189"/>
    </row>
    <row r="11502" spans="1:5" x14ac:dyDescent="0.25">
      <c r="A11502" s="189"/>
      <c r="B11502" s="189"/>
      <c r="C11502" s="211"/>
      <c r="D11502" s="189"/>
      <c r="E11502" s="189"/>
    </row>
    <row r="11503" spans="1:5" x14ac:dyDescent="0.25">
      <c r="A11503" s="189"/>
      <c r="B11503" s="189"/>
      <c r="C11503" s="211"/>
      <c r="D11503" s="189"/>
      <c r="E11503" s="189"/>
    </row>
    <row r="11504" spans="1:5" x14ac:dyDescent="0.25">
      <c r="A11504" s="189"/>
      <c r="B11504" s="189"/>
      <c r="C11504" s="211"/>
      <c r="D11504" s="189"/>
      <c r="E11504" s="189"/>
    </row>
    <row r="11505" spans="1:5" x14ac:dyDescent="0.25">
      <c r="A11505" s="189"/>
      <c r="B11505" s="189"/>
      <c r="C11505" s="211"/>
      <c r="D11505" s="189"/>
      <c r="E11505" s="189"/>
    </row>
    <row r="11506" spans="1:5" x14ac:dyDescent="0.25">
      <c r="A11506" s="189"/>
      <c r="B11506" s="189"/>
      <c r="C11506" s="211"/>
      <c r="D11506" s="189"/>
      <c r="E11506" s="189"/>
    </row>
    <row r="11507" spans="1:5" x14ac:dyDescent="0.25">
      <c r="A11507" s="189"/>
      <c r="B11507" s="189"/>
      <c r="C11507" s="211"/>
      <c r="D11507" s="189"/>
      <c r="E11507" s="189"/>
    </row>
    <row r="11508" spans="1:5" x14ac:dyDescent="0.25">
      <c r="A11508" s="189"/>
      <c r="B11508" s="189"/>
      <c r="C11508" s="211"/>
      <c r="D11508" s="189"/>
      <c r="E11508" s="189"/>
    </row>
    <row r="11509" spans="1:5" x14ac:dyDescent="0.25">
      <c r="A11509" s="189"/>
      <c r="B11509" s="189"/>
      <c r="C11509" s="211"/>
      <c r="D11509" s="189"/>
      <c r="E11509" s="189"/>
    </row>
    <row r="11510" spans="1:5" x14ac:dyDescent="0.25">
      <c r="A11510" s="189"/>
      <c r="B11510" s="189"/>
      <c r="C11510" s="211"/>
      <c r="D11510" s="189"/>
      <c r="E11510" s="189"/>
    </row>
    <row r="11511" spans="1:5" x14ac:dyDescent="0.25">
      <c r="A11511" s="189"/>
      <c r="B11511" s="189"/>
      <c r="C11511" s="211"/>
      <c r="D11511" s="189"/>
      <c r="E11511" s="189"/>
    </row>
    <row r="11512" spans="1:5" x14ac:dyDescent="0.25">
      <c r="A11512" s="189"/>
      <c r="B11512" s="189"/>
      <c r="C11512" s="211"/>
      <c r="D11512" s="189"/>
      <c r="E11512" s="189"/>
    </row>
    <row r="11513" spans="1:5" x14ac:dyDescent="0.25">
      <c r="A11513" s="189"/>
      <c r="B11513" s="189"/>
      <c r="C11513" s="211"/>
      <c r="D11513" s="189"/>
      <c r="E11513" s="189"/>
    </row>
    <row r="11514" spans="1:5" x14ac:dyDescent="0.25">
      <c r="A11514" s="189"/>
      <c r="B11514" s="189"/>
      <c r="C11514" s="211"/>
      <c r="D11514" s="189"/>
      <c r="E11514" s="189"/>
    </row>
    <row r="11515" spans="1:5" x14ac:dyDescent="0.25">
      <c r="A11515" s="189"/>
      <c r="B11515" s="189"/>
      <c r="C11515" s="211"/>
      <c r="D11515" s="189"/>
      <c r="E11515" s="189"/>
    </row>
    <row r="11516" spans="1:5" x14ac:dyDescent="0.25">
      <c r="A11516" s="189"/>
      <c r="B11516" s="189"/>
      <c r="C11516" s="211"/>
      <c r="D11516" s="189"/>
      <c r="E11516" s="189"/>
    </row>
    <row r="11517" spans="1:5" x14ac:dyDescent="0.25">
      <c r="A11517" s="189"/>
      <c r="B11517" s="189"/>
      <c r="C11517" s="211"/>
      <c r="D11517" s="189"/>
      <c r="E11517" s="189"/>
    </row>
    <row r="11518" spans="1:5" x14ac:dyDescent="0.25">
      <c r="A11518" s="189"/>
      <c r="B11518" s="189"/>
      <c r="C11518" s="211"/>
      <c r="D11518" s="189"/>
      <c r="E11518" s="189"/>
    </row>
    <row r="11519" spans="1:5" x14ac:dyDescent="0.25">
      <c r="A11519" s="189"/>
      <c r="B11519" s="189"/>
      <c r="C11519" s="211"/>
      <c r="D11519" s="189"/>
      <c r="E11519" s="189"/>
    </row>
    <row r="11520" spans="1:5" x14ac:dyDescent="0.25">
      <c r="A11520" s="189"/>
      <c r="B11520" s="189"/>
      <c r="C11520" s="211"/>
      <c r="D11520" s="189"/>
      <c r="E11520" s="189"/>
    </row>
    <row r="11521" spans="1:5" x14ac:dyDescent="0.25">
      <c r="A11521" s="189"/>
      <c r="B11521" s="189"/>
      <c r="C11521" s="211"/>
      <c r="D11521" s="189"/>
      <c r="E11521" s="189"/>
    </row>
    <row r="11522" spans="1:5" x14ac:dyDescent="0.25">
      <c r="A11522" s="189"/>
      <c r="B11522" s="189"/>
      <c r="C11522" s="211"/>
      <c r="D11522" s="189"/>
      <c r="E11522" s="189"/>
    </row>
    <row r="11523" spans="1:5" x14ac:dyDescent="0.25">
      <c r="A11523" s="189"/>
      <c r="B11523" s="189"/>
      <c r="C11523" s="211"/>
      <c r="D11523" s="189"/>
      <c r="E11523" s="189"/>
    </row>
    <row r="11524" spans="1:5" x14ac:dyDescent="0.25">
      <c r="A11524" s="189"/>
      <c r="B11524" s="189"/>
      <c r="C11524" s="211"/>
      <c r="D11524" s="189"/>
      <c r="E11524" s="189"/>
    </row>
    <row r="11525" spans="1:5" x14ac:dyDescent="0.25">
      <c r="A11525" s="189"/>
      <c r="B11525" s="189"/>
      <c r="C11525" s="211"/>
      <c r="D11525" s="189"/>
      <c r="E11525" s="189"/>
    </row>
    <row r="11526" spans="1:5" x14ac:dyDescent="0.25">
      <c r="A11526" s="189"/>
      <c r="B11526" s="189"/>
      <c r="C11526" s="211"/>
      <c r="D11526" s="189"/>
      <c r="E11526" s="189"/>
    </row>
    <row r="11527" spans="1:5" x14ac:dyDescent="0.25">
      <c r="A11527" s="189"/>
      <c r="B11527" s="189"/>
      <c r="C11527" s="211"/>
      <c r="D11527" s="189"/>
      <c r="E11527" s="189"/>
    </row>
    <row r="11528" spans="1:5" x14ac:dyDescent="0.25">
      <c r="A11528" s="189"/>
      <c r="B11528" s="189"/>
      <c r="C11528" s="211"/>
      <c r="D11528" s="189"/>
      <c r="E11528" s="189"/>
    </row>
    <row r="11529" spans="1:5" x14ac:dyDescent="0.25">
      <c r="A11529" s="189"/>
      <c r="B11529" s="189"/>
      <c r="C11529" s="211"/>
      <c r="D11529" s="189"/>
      <c r="E11529" s="189"/>
    </row>
    <row r="11530" spans="1:5" x14ac:dyDescent="0.25">
      <c r="A11530" s="189"/>
      <c r="B11530" s="189"/>
      <c r="C11530" s="211"/>
      <c r="D11530" s="189"/>
      <c r="E11530" s="189"/>
    </row>
    <row r="11531" spans="1:5" x14ac:dyDescent="0.25">
      <c r="A11531" s="189"/>
      <c r="B11531" s="189"/>
      <c r="C11531" s="211"/>
      <c r="D11531" s="189"/>
      <c r="E11531" s="189"/>
    </row>
    <row r="11532" spans="1:5" x14ac:dyDescent="0.25">
      <c r="A11532" s="189"/>
      <c r="B11532" s="189"/>
      <c r="C11532" s="211"/>
      <c r="D11532" s="189"/>
      <c r="E11532" s="189"/>
    </row>
    <row r="11533" spans="1:5" x14ac:dyDescent="0.25">
      <c r="A11533" s="189"/>
      <c r="B11533" s="189"/>
      <c r="C11533" s="211"/>
      <c r="D11533" s="189"/>
      <c r="E11533" s="189"/>
    </row>
    <row r="11534" spans="1:5" x14ac:dyDescent="0.25">
      <c r="A11534" s="189"/>
      <c r="B11534" s="189"/>
      <c r="C11534" s="211"/>
      <c r="D11534" s="189"/>
      <c r="E11534" s="189"/>
    </row>
    <row r="11535" spans="1:5" x14ac:dyDescent="0.25">
      <c r="A11535" s="189"/>
      <c r="B11535" s="189"/>
      <c r="C11535" s="211"/>
      <c r="D11535" s="189"/>
      <c r="E11535" s="189"/>
    </row>
    <row r="11536" spans="1:5" x14ac:dyDescent="0.25">
      <c r="A11536" s="189"/>
      <c r="B11536" s="189"/>
      <c r="C11536" s="211"/>
      <c r="D11536" s="189"/>
      <c r="E11536" s="189"/>
    </row>
    <row r="11537" spans="1:5" x14ac:dyDescent="0.25">
      <c r="A11537" s="189"/>
      <c r="B11537" s="189"/>
      <c r="C11537" s="211"/>
      <c r="D11537" s="189"/>
      <c r="E11537" s="189"/>
    </row>
    <row r="11538" spans="1:5" x14ac:dyDescent="0.25">
      <c r="A11538" s="189"/>
      <c r="B11538" s="189"/>
      <c r="C11538" s="211"/>
      <c r="D11538" s="189"/>
      <c r="E11538" s="189"/>
    </row>
    <row r="11539" spans="1:5" x14ac:dyDescent="0.25">
      <c r="A11539" s="189"/>
      <c r="B11539" s="189"/>
      <c r="C11539" s="211"/>
      <c r="D11539" s="189"/>
      <c r="E11539" s="189"/>
    </row>
    <row r="11540" spans="1:5" x14ac:dyDescent="0.25">
      <c r="A11540" s="189"/>
      <c r="B11540" s="189"/>
      <c r="C11540" s="211"/>
      <c r="D11540" s="189"/>
      <c r="E11540" s="189"/>
    </row>
    <row r="11541" spans="1:5" x14ac:dyDescent="0.25">
      <c r="A11541" s="189"/>
      <c r="B11541" s="189"/>
      <c r="C11541" s="211"/>
      <c r="D11541" s="189"/>
      <c r="E11541" s="189"/>
    </row>
    <row r="11542" spans="1:5" x14ac:dyDescent="0.25">
      <c r="A11542" s="189"/>
      <c r="B11542" s="189"/>
      <c r="C11542" s="211"/>
      <c r="D11542" s="189"/>
      <c r="E11542" s="189"/>
    </row>
    <row r="11543" spans="1:5" x14ac:dyDescent="0.25">
      <c r="A11543" s="189"/>
      <c r="B11543" s="189"/>
      <c r="C11543" s="211"/>
      <c r="D11543" s="189"/>
      <c r="E11543" s="189"/>
    </row>
    <row r="11544" spans="1:5" x14ac:dyDescent="0.25">
      <c r="A11544" s="189"/>
      <c r="B11544" s="189"/>
      <c r="C11544" s="211"/>
      <c r="D11544" s="211"/>
      <c r="E11544" s="211"/>
    </row>
    <row r="11545" spans="1:5" x14ac:dyDescent="0.25">
      <c r="A11545" s="189"/>
      <c r="B11545" s="189"/>
      <c r="C11545" s="211"/>
      <c r="D11545" s="211"/>
      <c r="E11545" s="211"/>
    </row>
    <row r="11546" spans="1:5" x14ac:dyDescent="0.25">
      <c r="A11546" s="189"/>
      <c r="B11546" s="189"/>
      <c r="C11546" s="211"/>
      <c r="D11546" s="211"/>
      <c r="E11546" s="211"/>
    </row>
    <row r="11547" spans="1:5" x14ac:dyDescent="0.25">
      <c r="A11547" s="189"/>
      <c r="B11547" s="189"/>
      <c r="C11547" s="211"/>
      <c r="D11547" s="211"/>
      <c r="E11547" s="211"/>
    </row>
    <row r="11548" spans="1:5" x14ac:dyDescent="0.25">
      <c r="A11548" s="189"/>
      <c r="B11548" s="189"/>
      <c r="C11548" s="211"/>
      <c r="D11548" s="211"/>
      <c r="E11548" s="211"/>
    </row>
    <row r="11549" spans="1:5" x14ac:dyDescent="0.25">
      <c r="A11549" s="189"/>
      <c r="B11549" s="189"/>
      <c r="C11549" s="211"/>
      <c r="D11549" s="211"/>
      <c r="E11549" s="211"/>
    </row>
    <row r="11550" spans="1:5" x14ac:dyDescent="0.25">
      <c r="A11550" s="189"/>
      <c r="B11550" s="189"/>
      <c r="C11550" s="211"/>
      <c r="D11550" s="211"/>
      <c r="E11550" s="211"/>
    </row>
    <row r="11551" spans="1:5" x14ac:dyDescent="0.25">
      <c r="A11551" s="189"/>
      <c r="B11551" s="189"/>
      <c r="C11551" s="211"/>
      <c r="D11551" s="211"/>
      <c r="E11551" s="211"/>
    </row>
    <row r="11552" spans="1:5" x14ac:dyDescent="0.25">
      <c r="A11552" s="189"/>
      <c r="B11552" s="189"/>
      <c r="C11552" s="211"/>
      <c r="D11552" s="211"/>
      <c r="E11552" s="211"/>
    </row>
    <row r="11553" spans="1:5" x14ac:dyDescent="0.25">
      <c r="A11553" s="189"/>
      <c r="B11553" s="189"/>
      <c r="C11553" s="211"/>
      <c r="D11553" s="211"/>
      <c r="E11553" s="211"/>
    </row>
    <row r="11554" spans="1:5" x14ac:dyDescent="0.25">
      <c r="A11554" s="189"/>
      <c r="B11554" s="189"/>
      <c r="C11554" s="211"/>
      <c r="D11554" s="211"/>
      <c r="E11554" s="211"/>
    </row>
    <row r="11555" spans="1:5" x14ac:dyDescent="0.25">
      <c r="A11555" s="189"/>
      <c r="B11555" s="189"/>
      <c r="C11555" s="211"/>
      <c r="D11555" s="211"/>
      <c r="E11555" s="211"/>
    </row>
    <row r="11556" spans="1:5" x14ac:dyDescent="0.25">
      <c r="A11556" s="189"/>
      <c r="B11556" s="189"/>
      <c r="C11556" s="211"/>
      <c r="D11556" s="211"/>
      <c r="E11556" s="211"/>
    </row>
    <row r="11557" spans="1:5" x14ac:dyDescent="0.25">
      <c r="A11557" s="189"/>
      <c r="B11557" s="189"/>
      <c r="C11557" s="211"/>
      <c r="D11557" s="211"/>
      <c r="E11557" s="211"/>
    </row>
    <row r="11558" spans="1:5" x14ac:dyDescent="0.25">
      <c r="A11558" s="189"/>
      <c r="B11558" s="189"/>
      <c r="C11558" s="211"/>
      <c r="D11558" s="211"/>
      <c r="E11558" s="211"/>
    </row>
    <row r="11559" spans="1:5" x14ac:dyDescent="0.25">
      <c r="A11559" s="189"/>
      <c r="B11559" s="189"/>
      <c r="C11559" s="211"/>
      <c r="D11559" s="211"/>
      <c r="E11559" s="211"/>
    </row>
    <row r="11560" spans="1:5" x14ac:dyDescent="0.25">
      <c r="A11560" s="189"/>
      <c r="B11560" s="189"/>
      <c r="C11560" s="211"/>
      <c r="D11560" s="211"/>
      <c r="E11560" s="211"/>
    </row>
    <row r="11561" spans="1:5" x14ac:dyDescent="0.25">
      <c r="A11561" s="189"/>
      <c r="B11561" s="189"/>
      <c r="C11561" s="211"/>
      <c r="D11561" s="211"/>
      <c r="E11561" s="211"/>
    </row>
    <row r="11562" spans="1:5" x14ac:dyDescent="0.25">
      <c r="A11562" s="189"/>
      <c r="B11562" s="189"/>
      <c r="C11562" s="211"/>
      <c r="D11562" s="211"/>
      <c r="E11562" s="211"/>
    </row>
    <row r="11563" spans="1:5" x14ac:dyDescent="0.25">
      <c r="A11563" s="189"/>
      <c r="B11563" s="189"/>
      <c r="C11563" s="211"/>
      <c r="D11563" s="211"/>
      <c r="E11563" s="211"/>
    </row>
    <row r="11564" spans="1:5" x14ac:dyDescent="0.25">
      <c r="A11564" s="189"/>
      <c r="B11564" s="189"/>
      <c r="C11564" s="211"/>
      <c r="D11564" s="211"/>
      <c r="E11564" s="211"/>
    </row>
    <row r="11565" spans="1:5" x14ac:dyDescent="0.25">
      <c r="A11565" s="189"/>
      <c r="B11565" s="189"/>
      <c r="C11565" s="211"/>
      <c r="D11565" s="211"/>
      <c r="E11565" s="211"/>
    </row>
    <row r="11566" spans="1:5" x14ac:dyDescent="0.25">
      <c r="A11566" s="189"/>
      <c r="B11566" s="189"/>
      <c r="C11566" s="211"/>
      <c r="D11566" s="211"/>
      <c r="E11566" s="211"/>
    </row>
    <row r="11567" spans="1:5" x14ac:dyDescent="0.25">
      <c r="A11567" s="189"/>
      <c r="B11567" s="189"/>
      <c r="C11567" s="211"/>
      <c r="D11567" s="211"/>
      <c r="E11567" s="211"/>
    </row>
    <row r="11568" spans="1:5" x14ac:dyDescent="0.25">
      <c r="A11568" s="189"/>
      <c r="B11568" s="189"/>
      <c r="C11568" s="211"/>
      <c r="D11568" s="211"/>
      <c r="E11568" s="211"/>
    </row>
    <row r="11569" spans="1:5" x14ac:dyDescent="0.25">
      <c r="A11569" s="189"/>
      <c r="B11569" s="189"/>
      <c r="C11569" s="211"/>
      <c r="D11569" s="211"/>
      <c r="E11569" s="211"/>
    </row>
    <row r="11570" spans="1:5" x14ac:dyDescent="0.25">
      <c r="A11570" s="189"/>
      <c r="B11570" s="189"/>
      <c r="C11570" s="211"/>
      <c r="D11570" s="211"/>
      <c r="E11570" s="211"/>
    </row>
    <row r="11571" spans="1:5" x14ac:dyDescent="0.25">
      <c r="A11571" s="189"/>
      <c r="B11571" s="189"/>
      <c r="C11571" s="211"/>
      <c r="D11571" s="211"/>
      <c r="E11571" s="211"/>
    </row>
    <row r="11572" spans="1:5" x14ac:dyDescent="0.25">
      <c r="A11572" s="189"/>
      <c r="B11572" s="189"/>
      <c r="C11572" s="211"/>
      <c r="D11572" s="211"/>
      <c r="E11572" s="211"/>
    </row>
    <row r="11573" spans="1:5" x14ac:dyDescent="0.25">
      <c r="A11573" s="189"/>
      <c r="B11573" s="189"/>
      <c r="C11573" s="211"/>
      <c r="D11573" s="211"/>
      <c r="E11573" s="211"/>
    </row>
    <row r="11574" spans="1:5" x14ac:dyDescent="0.25">
      <c r="A11574" s="189"/>
      <c r="B11574" s="189"/>
      <c r="C11574" s="211"/>
      <c r="D11574" s="211"/>
      <c r="E11574" s="211"/>
    </row>
    <row r="11575" spans="1:5" x14ac:dyDescent="0.25">
      <c r="A11575" s="189"/>
      <c r="B11575" s="189"/>
      <c r="C11575" s="211"/>
      <c r="D11575" s="211"/>
      <c r="E11575" s="211"/>
    </row>
    <row r="11576" spans="1:5" x14ac:dyDescent="0.25">
      <c r="A11576" s="189"/>
      <c r="B11576" s="189"/>
      <c r="C11576" s="211"/>
      <c r="D11576" s="211"/>
      <c r="E11576" s="211"/>
    </row>
    <row r="11577" spans="1:5" x14ac:dyDescent="0.25">
      <c r="A11577" s="189"/>
      <c r="B11577" s="189"/>
      <c r="C11577" s="211"/>
      <c r="D11577" s="211"/>
      <c r="E11577" s="211"/>
    </row>
    <row r="11578" spans="1:5" x14ac:dyDescent="0.25">
      <c r="A11578" s="189"/>
      <c r="B11578" s="189"/>
      <c r="C11578" s="211"/>
      <c r="D11578" s="211"/>
      <c r="E11578" s="211"/>
    </row>
    <row r="11579" spans="1:5" x14ac:dyDescent="0.25">
      <c r="A11579" s="189"/>
      <c r="B11579" s="189"/>
      <c r="C11579" s="211"/>
      <c r="D11579" s="211"/>
      <c r="E11579" s="211"/>
    </row>
    <row r="11580" spans="1:5" x14ac:dyDescent="0.25">
      <c r="A11580" s="189"/>
      <c r="B11580" s="189"/>
      <c r="C11580" s="211"/>
      <c r="D11580" s="211"/>
      <c r="E11580" s="211"/>
    </row>
    <row r="11581" spans="1:5" x14ac:dyDescent="0.25">
      <c r="A11581" s="189"/>
      <c r="B11581" s="189"/>
      <c r="C11581" s="211"/>
      <c r="D11581" s="211"/>
      <c r="E11581" s="211"/>
    </row>
    <row r="11582" spans="1:5" x14ac:dyDescent="0.25">
      <c r="A11582" s="189"/>
      <c r="B11582" s="189"/>
      <c r="C11582" s="211"/>
      <c r="D11582" s="211"/>
      <c r="E11582" s="211"/>
    </row>
    <row r="11583" spans="1:5" x14ac:dyDescent="0.25">
      <c r="A11583" s="189"/>
      <c r="B11583" s="189"/>
      <c r="C11583" s="211"/>
      <c r="D11583" s="211"/>
      <c r="E11583" s="211"/>
    </row>
    <row r="11584" spans="1:5" x14ac:dyDescent="0.25">
      <c r="A11584" s="189"/>
      <c r="B11584" s="189"/>
      <c r="C11584" s="211"/>
      <c r="D11584" s="211"/>
      <c r="E11584" s="211"/>
    </row>
    <row r="11585" spans="1:5" x14ac:dyDescent="0.25">
      <c r="A11585" s="189"/>
      <c r="B11585" s="189"/>
      <c r="C11585" s="211"/>
      <c r="D11585" s="211"/>
      <c r="E11585" s="211"/>
    </row>
    <row r="11586" spans="1:5" x14ac:dyDescent="0.25">
      <c r="A11586" s="189"/>
      <c r="B11586" s="189"/>
      <c r="C11586" s="211"/>
      <c r="D11586" s="211"/>
      <c r="E11586" s="211"/>
    </row>
    <row r="11587" spans="1:5" x14ac:dyDescent="0.25">
      <c r="A11587" s="189"/>
      <c r="B11587" s="189"/>
      <c r="C11587" s="211"/>
      <c r="D11587" s="211"/>
      <c r="E11587" s="211"/>
    </row>
    <row r="11588" spans="1:5" x14ac:dyDescent="0.25">
      <c r="A11588" s="189"/>
      <c r="B11588" s="189"/>
      <c r="C11588" s="211"/>
      <c r="D11588" s="211"/>
      <c r="E11588" s="211"/>
    </row>
    <row r="11589" spans="1:5" x14ac:dyDescent="0.25">
      <c r="A11589" s="189"/>
      <c r="B11589" s="189"/>
      <c r="C11589" s="211"/>
      <c r="D11589" s="211"/>
      <c r="E11589" s="211"/>
    </row>
    <row r="11590" spans="1:5" x14ac:dyDescent="0.25">
      <c r="A11590" s="189"/>
      <c r="B11590" s="189"/>
      <c r="C11590" s="211"/>
      <c r="D11590" s="211"/>
      <c r="E11590" s="211"/>
    </row>
    <row r="11591" spans="1:5" x14ac:dyDescent="0.25">
      <c r="A11591" s="189"/>
      <c r="B11591" s="189"/>
      <c r="C11591" s="211"/>
      <c r="D11591" s="211"/>
      <c r="E11591" s="211"/>
    </row>
    <row r="11592" spans="1:5" x14ac:dyDescent="0.25">
      <c r="A11592" s="189"/>
      <c r="B11592" s="189"/>
      <c r="C11592" s="211"/>
      <c r="D11592" s="211"/>
      <c r="E11592" s="211"/>
    </row>
    <row r="11593" spans="1:5" x14ac:dyDescent="0.25">
      <c r="A11593" s="189"/>
      <c r="B11593" s="189"/>
      <c r="C11593" s="211"/>
      <c r="D11593" s="211"/>
      <c r="E11593" s="211"/>
    </row>
    <row r="11594" spans="1:5" x14ac:dyDescent="0.25">
      <c r="A11594" s="189"/>
      <c r="B11594" s="189"/>
      <c r="C11594" s="211"/>
      <c r="D11594" s="211"/>
      <c r="E11594" s="211"/>
    </row>
    <row r="11595" spans="1:5" x14ac:dyDescent="0.25">
      <c r="A11595" s="189"/>
      <c r="B11595" s="189"/>
      <c r="C11595" s="211"/>
      <c r="D11595" s="211"/>
      <c r="E11595" s="211"/>
    </row>
    <row r="11596" spans="1:5" x14ac:dyDescent="0.25">
      <c r="A11596" s="189"/>
      <c r="B11596" s="189"/>
      <c r="C11596" s="211"/>
      <c r="D11596" s="211"/>
      <c r="E11596" s="211"/>
    </row>
    <row r="11597" spans="1:5" x14ac:dyDescent="0.25">
      <c r="A11597" s="189"/>
      <c r="B11597" s="189"/>
      <c r="C11597" s="211"/>
      <c r="D11597" s="211"/>
      <c r="E11597" s="211"/>
    </row>
    <row r="11598" spans="1:5" x14ac:dyDescent="0.25">
      <c r="A11598" s="189"/>
      <c r="B11598" s="189"/>
      <c r="C11598" s="211"/>
      <c r="D11598" s="211"/>
      <c r="E11598" s="211"/>
    </row>
    <row r="11599" spans="1:5" x14ac:dyDescent="0.25">
      <c r="A11599" s="189"/>
      <c r="B11599" s="189"/>
      <c r="C11599" s="211"/>
      <c r="D11599" s="211"/>
      <c r="E11599" s="211"/>
    </row>
    <row r="11600" spans="1:5" x14ac:dyDescent="0.25">
      <c r="A11600" s="189"/>
      <c r="B11600" s="189"/>
      <c r="C11600" s="211"/>
      <c r="D11600" s="211"/>
      <c r="E11600" s="211"/>
    </row>
    <row r="11601" spans="1:5" x14ac:dyDescent="0.25">
      <c r="A11601" s="189"/>
      <c r="B11601" s="189"/>
      <c r="C11601" s="211"/>
      <c r="D11601" s="211"/>
      <c r="E11601" s="211"/>
    </row>
    <row r="11602" spans="1:5" x14ac:dyDescent="0.25">
      <c r="A11602" s="189"/>
      <c r="B11602" s="189"/>
      <c r="C11602" s="211"/>
      <c r="D11602" s="211"/>
      <c r="E11602" s="211"/>
    </row>
    <row r="11603" spans="1:5" x14ac:dyDescent="0.25">
      <c r="A11603" s="189"/>
      <c r="B11603" s="189"/>
      <c r="C11603" s="211"/>
      <c r="D11603" s="211"/>
      <c r="E11603" s="211"/>
    </row>
    <row r="11604" spans="1:5" x14ac:dyDescent="0.25">
      <c r="A11604" s="189"/>
      <c r="B11604" s="189"/>
      <c r="C11604" s="211"/>
      <c r="D11604" s="211"/>
      <c r="E11604" s="211"/>
    </row>
    <row r="11605" spans="1:5" x14ac:dyDescent="0.25">
      <c r="A11605" s="189"/>
      <c r="B11605" s="189"/>
      <c r="C11605" s="211"/>
      <c r="D11605" s="211"/>
      <c r="E11605" s="211"/>
    </row>
    <row r="11606" spans="1:5" x14ac:dyDescent="0.25">
      <c r="A11606" s="189"/>
      <c r="B11606" s="189"/>
      <c r="C11606" s="211"/>
      <c r="D11606" s="211"/>
      <c r="E11606" s="211"/>
    </row>
    <row r="11607" spans="1:5" x14ac:dyDescent="0.25">
      <c r="A11607" s="189"/>
      <c r="B11607" s="189"/>
      <c r="C11607" s="211"/>
      <c r="D11607" s="211"/>
      <c r="E11607" s="211"/>
    </row>
    <row r="11608" spans="1:5" x14ac:dyDescent="0.25">
      <c r="A11608" s="189"/>
      <c r="B11608" s="189"/>
      <c r="C11608" s="211"/>
      <c r="D11608" s="211"/>
      <c r="E11608" s="211"/>
    </row>
    <row r="11609" spans="1:5" x14ac:dyDescent="0.25">
      <c r="A11609" s="189"/>
      <c r="B11609" s="189"/>
      <c r="C11609" s="211"/>
      <c r="D11609" s="211"/>
      <c r="E11609" s="211"/>
    </row>
    <row r="11610" spans="1:5" x14ac:dyDescent="0.25">
      <c r="A11610" s="189"/>
      <c r="B11610" s="189"/>
      <c r="C11610" s="211"/>
      <c r="D11610" s="211"/>
      <c r="E11610" s="211"/>
    </row>
    <row r="11611" spans="1:5" x14ac:dyDescent="0.25">
      <c r="A11611" s="189"/>
      <c r="B11611" s="189"/>
      <c r="C11611" s="211"/>
      <c r="D11611" s="211"/>
      <c r="E11611" s="211"/>
    </row>
    <row r="11612" spans="1:5" x14ac:dyDescent="0.25">
      <c r="A11612" s="189"/>
      <c r="B11612" s="189"/>
      <c r="C11612" s="211"/>
      <c r="D11612" s="211"/>
      <c r="E11612" s="211"/>
    </row>
    <row r="11613" spans="1:5" x14ac:dyDescent="0.25">
      <c r="A11613" s="189"/>
      <c r="B11613" s="189"/>
      <c r="C11613" s="211"/>
      <c r="D11613" s="211"/>
      <c r="E11613" s="211"/>
    </row>
    <row r="11614" spans="1:5" x14ac:dyDescent="0.25">
      <c r="A11614" s="189"/>
      <c r="B11614" s="189"/>
      <c r="C11614" s="211"/>
      <c r="D11614" s="211"/>
      <c r="E11614" s="211"/>
    </row>
    <row r="11615" spans="1:5" x14ac:dyDescent="0.25">
      <c r="A11615" s="189"/>
      <c r="B11615" s="189"/>
      <c r="C11615" s="211"/>
      <c r="D11615" s="211"/>
      <c r="E11615" s="211"/>
    </row>
    <row r="11616" spans="1:5" x14ac:dyDescent="0.25">
      <c r="A11616" s="189"/>
      <c r="B11616" s="189"/>
      <c r="C11616" s="211"/>
      <c r="D11616" s="211"/>
      <c r="E11616" s="211"/>
    </row>
    <row r="11617" spans="1:5" x14ac:dyDescent="0.25">
      <c r="A11617" s="189"/>
      <c r="B11617" s="189"/>
      <c r="C11617" s="211"/>
      <c r="D11617" s="211"/>
      <c r="E11617" s="211"/>
    </row>
    <row r="11618" spans="1:5" x14ac:dyDescent="0.25">
      <c r="A11618" s="189"/>
      <c r="B11618" s="189"/>
      <c r="C11618" s="211"/>
      <c r="D11618" s="211"/>
      <c r="E11618" s="211"/>
    </row>
    <row r="11619" spans="1:5" x14ac:dyDescent="0.25">
      <c r="A11619" s="189"/>
      <c r="B11619" s="189"/>
      <c r="C11619" s="211"/>
      <c r="D11619" s="211"/>
      <c r="E11619" s="211"/>
    </row>
    <row r="11620" spans="1:5" x14ac:dyDescent="0.25">
      <c r="A11620" s="189"/>
      <c r="B11620" s="189"/>
      <c r="C11620" s="211"/>
      <c r="D11620" s="211"/>
      <c r="E11620" s="211"/>
    </row>
    <row r="11621" spans="1:5" x14ac:dyDescent="0.25">
      <c r="A11621" s="189"/>
      <c r="B11621" s="189"/>
      <c r="C11621" s="211"/>
      <c r="D11621" s="211"/>
      <c r="E11621" s="211"/>
    </row>
    <row r="11622" spans="1:5" x14ac:dyDescent="0.25">
      <c r="A11622" s="189"/>
      <c r="B11622" s="189"/>
      <c r="C11622" s="211"/>
      <c r="D11622" s="211"/>
      <c r="E11622" s="211"/>
    </row>
    <row r="11623" spans="1:5" x14ac:dyDescent="0.25">
      <c r="A11623" s="189"/>
      <c r="B11623" s="189"/>
      <c r="C11623" s="211"/>
      <c r="D11623" s="211"/>
      <c r="E11623" s="211"/>
    </row>
    <row r="11624" spans="1:5" x14ac:dyDescent="0.25">
      <c r="A11624" s="189"/>
      <c r="B11624" s="189"/>
      <c r="C11624" s="211"/>
      <c r="D11624" s="211"/>
      <c r="E11624" s="211"/>
    </row>
    <row r="11625" spans="1:5" x14ac:dyDescent="0.25">
      <c r="A11625" s="189"/>
      <c r="B11625" s="189"/>
      <c r="C11625" s="211"/>
      <c r="D11625" s="211"/>
      <c r="E11625" s="211"/>
    </row>
    <row r="11626" spans="1:5" x14ac:dyDescent="0.25">
      <c r="A11626" s="189"/>
      <c r="B11626" s="189"/>
      <c r="C11626" s="211"/>
      <c r="D11626" s="211"/>
      <c r="E11626" s="211"/>
    </row>
    <row r="11627" spans="1:5" x14ac:dyDescent="0.25">
      <c r="A11627" s="189"/>
      <c r="B11627" s="189"/>
      <c r="C11627" s="211"/>
      <c r="D11627" s="211"/>
      <c r="E11627" s="211"/>
    </row>
    <row r="11628" spans="1:5" x14ac:dyDescent="0.25">
      <c r="A11628" s="189"/>
      <c r="B11628" s="189"/>
      <c r="C11628" s="211"/>
      <c r="D11628" s="211"/>
      <c r="E11628" s="211"/>
    </row>
    <row r="11629" spans="1:5" x14ac:dyDescent="0.25">
      <c r="A11629" s="189"/>
      <c r="B11629" s="189"/>
      <c r="C11629" s="211"/>
      <c r="D11629" s="211"/>
      <c r="E11629" s="211"/>
    </row>
    <row r="11630" spans="1:5" x14ac:dyDescent="0.25">
      <c r="A11630" s="189"/>
      <c r="B11630" s="189"/>
      <c r="C11630" s="211"/>
      <c r="D11630" s="211"/>
      <c r="E11630" s="211"/>
    </row>
    <row r="11631" spans="1:5" x14ac:dyDescent="0.25">
      <c r="A11631" s="189"/>
      <c r="B11631" s="189"/>
      <c r="C11631" s="211"/>
      <c r="D11631" s="211"/>
      <c r="E11631" s="211"/>
    </row>
    <row r="11632" spans="1:5" x14ac:dyDescent="0.25">
      <c r="A11632" s="189"/>
      <c r="B11632" s="189"/>
      <c r="C11632" s="211"/>
      <c r="D11632" s="211"/>
      <c r="E11632" s="211"/>
    </row>
    <row r="11633" spans="1:5" x14ac:dyDescent="0.25">
      <c r="A11633" s="189"/>
      <c r="B11633" s="189"/>
      <c r="C11633" s="211"/>
      <c r="D11633" s="211"/>
      <c r="E11633" s="211"/>
    </row>
    <row r="11634" spans="1:5" x14ac:dyDescent="0.25">
      <c r="A11634" s="189"/>
      <c r="B11634" s="189"/>
      <c r="C11634" s="211"/>
      <c r="D11634" s="211"/>
      <c r="E11634" s="211"/>
    </row>
    <row r="11635" spans="1:5" x14ac:dyDescent="0.25">
      <c r="A11635" s="189"/>
      <c r="B11635" s="189"/>
      <c r="C11635" s="211"/>
      <c r="D11635" s="211"/>
      <c r="E11635" s="211"/>
    </row>
    <row r="11636" spans="1:5" x14ac:dyDescent="0.25">
      <c r="A11636" s="189"/>
      <c r="B11636" s="189"/>
      <c r="C11636" s="211"/>
      <c r="D11636" s="211"/>
      <c r="E11636" s="211"/>
    </row>
    <row r="11637" spans="1:5" x14ac:dyDescent="0.25">
      <c r="A11637" s="189"/>
      <c r="B11637" s="189"/>
      <c r="C11637" s="211"/>
      <c r="D11637" s="211"/>
      <c r="E11637" s="211"/>
    </row>
    <row r="11638" spans="1:5" x14ac:dyDescent="0.25">
      <c r="A11638" s="189"/>
      <c r="B11638" s="189"/>
      <c r="C11638" s="211"/>
      <c r="D11638" s="211"/>
      <c r="E11638" s="211"/>
    </row>
    <row r="11639" spans="1:5" x14ac:dyDescent="0.25">
      <c r="A11639" s="189"/>
      <c r="B11639" s="189"/>
      <c r="C11639" s="211"/>
      <c r="D11639" s="211"/>
      <c r="E11639" s="211"/>
    </row>
    <row r="11640" spans="1:5" x14ac:dyDescent="0.25">
      <c r="A11640" s="189"/>
      <c r="B11640" s="189"/>
      <c r="C11640" s="211"/>
      <c r="D11640" s="211"/>
      <c r="E11640" s="211"/>
    </row>
    <row r="11641" spans="1:5" x14ac:dyDescent="0.25">
      <c r="A11641" s="189"/>
      <c r="B11641" s="189"/>
      <c r="C11641" s="211"/>
      <c r="D11641" s="211"/>
      <c r="E11641" s="211"/>
    </row>
    <row r="11642" spans="1:5" x14ac:dyDescent="0.25">
      <c r="A11642" s="189"/>
      <c r="B11642" s="189"/>
      <c r="C11642" s="211"/>
      <c r="D11642" s="211"/>
      <c r="E11642" s="211"/>
    </row>
    <row r="11643" spans="1:5" x14ac:dyDescent="0.25">
      <c r="A11643" s="189"/>
      <c r="B11643" s="189"/>
      <c r="C11643" s="211"/>
      <c r="D11643" s="211"/>
      <c r="E11643" s="211"/>
    </row>
    <row r="11644" spans="1:5" x14ac:dyDescent="0.25">
      <c r="A11644" s="189"/>
      <c r="B11644" s="189"/>
      <c r="C11644" s="211"/>
      <c r="D11644" s="211"/>
      <c r="E11644" s="211"/>
    </row>
    <row r="11645" spans="1:5" x14ac:dyDescent="0.25">
      <c r="A11645" s="189"/>
      <c r="B11645" s="189"/>
      <c r="C11645" s="211"/>
      <c r="D11645" s="211"/>
      <c r="E11645" s="211"/>
    </row>
    <row r="11646" spans="1:5" x14ac:dyDescent="0.25">
      <c r="A11646" s="189"/>
      <c r="B11646" s="189"/>
      <c r="C11646" s="211"/>
      <c r="D11646" s="211"/>
      <c r="E11646" s="211"/>
    </row>
    <row r="11647" spans="1:5" x14ac:dyDescent="0.25">
      <c r="A11647" s="189"/>
      <c r="B11647" s="189"/>
      <c r="C11647" s="211"/>
      <c r="D11647" s="211"/>
      <c r="E11647" s="211"/>
    </row>
    <row r="11648" spans="1:5" x14ac:dyDescent="0.25">
      <c r="A11648" s="189"/>
      <c r="B11648" s="189"/>
      <c r="C11648" s="211"/>
      <c r="D11648" s="211"/>
      <c r="E11648" s="211"/>
    </row>
    <row r="11649" spans="1:5" x14ac:dyDescent="0.25">
      <c r="A11649" s="189"/>
      <c r="B11649" s="189"/>
      <c r="C11649" s="211"/>
      <c r="D11649" s="211"/>
      <c r="E11649" s="211"/>
    </row>
    <row r="11650" spans="1:5" x14ac:dyDescent="0.25">
      <c r="A11650" s="189"/>
      <c r="B11650" s="189"/>
      <c r="C11650" s="211"/>
      <c r="D11650" s="211"/>
      <c r="E11650" s="211"/>
    </row>
    <row r="11651" spans="1:5" x14ac:dyDescent="0.25">
      <c r="A11651" s="189"/>
      <c r="B11651" s="189"/>
      <c r="C11651" s="211"/>
      <c r="D11651" s="211"/>
      <c r="E11651" s="211"/>
    </row>
    <row r="11652" spans="1:5" x14ac:dyDescent="0.25">
      <c r="A11652" s="189"/>
      <c r="B11652" s="189"/>
      <c r="C11652" s="211"/>
      <c r="D11652" s="211"/>
      <c r="E11652" s="211"/>
    </row>
    <row r="11653" spans="1:5" x14ac:dyDescent="0.25">
      <c r="A11653" s="189"/>
      <c r="B11653" s="189"/>
      <c r="C11653" s="211"/>
      <c r="D11653" s="211"/>
      <c r="E11653" s="211"/>
    </row>
    <row r="11654" spans="1:5" x14ac:dyDescent="0.25">
      <c r="A11654" s="189"/>
      <c r="B11654" s="189"/>
      <c r="C11654" s="211"/>
      <c r="D11654" s="211"/>
      <c r="E11654" s="211"/>
    </row>
    <row r="11655" spans="1:5" x14ac:dyDescent="0.25">
      <c r="A11655" s="189"/>
      <c r="B11655" s="189"/>
      <c r="C11655" s="211"/>
      <c r="D11655" s="211"/>
      <c r="E11655" s="211"/>
    </row>
    <row r="11656" spans="1:5" x14ac:dyDescent="0.25">
      <c r="A11656" s="189"/>
      <c r="B11656" s="189"/>
      <c r="C11656" s="211"/>
      <c r="D11656" s="211"/>
      <c r="E11656" s="211"/>
    </row>
    <row r="11657" spans="1:5" x14ac:dyDescent="0.25">
      <c r="A11657" s="189"/>
      <c r="B11657" s="189"/>
      <c r="C11657" s="211"/>
      <c r="D11657" s="211"/>
      <c r="E11657" s="211"/>
    </row>
    <row r="11658" spans="1:5" x14ac:dyDescent="0.25">
      <c r="A11658" s="189"/>
      <c r="B11658" s="189"/>
      <c r="C11658" s="211"/>
      <c r="D11658" s="211"/>
      <c r="E11658" s="211"/>
    </row>
    <row r="11659" spans="1:5" x14ac:dyDescent="0.25">
      <c r="A11659" s="189"/>
      <c r="B11659" s="189"/>
      <c r="C11659" s="211"/>
      <c r="D11659" s="211"/>
      <c r="E11659" s="211"/>
    </row>
    <row r="11660" spans="1:5" x14ac:dyDescent="0.25">
      <c r="A11660" s="189"/>
      <c r="B11660" s="189"/>
      <c r="C11660" s="211"/>
      <c r="D11660" s="211"/>
      <c r="E11660" s="211"/>
    </row>
    <row r="11661" spans="1:5" x14ac:dyDescent="0.25">
      <c r="A11661" s="189"/>
      <c r="B11661" s="189"/>
      <c r="C11661" s="211"/>
      <c r="D11661" s="211"/>
      <c r="E11661" s="211"/>
    </row>
    <row r="11662" spans="1:5" x14ac:dyDescent="0.25">
      <c r="A11662" s="189"/>
      <c r="B11662" s="189"/>
      <c r="C11662" s="211"/>
      <c r="D11662" s="211"/>
      <c r="E11662" s="211"/>
    </row>
    <row r="11663" spans="1:5" x14ac:dyDescent="0.25">
      <c r="A11663" s="189"/>
      <c r="B11663" s="189"/>
      <c r="C11663" s="211"/>
      <c r="D11663" s="211"/>
      <c r="E11663" s="211"/>
    </row>
    <row r="11664" spans="1:5" x14ac:dyDescent="0.25">
      <c r="A11664" s="189"/>
      <c r="B11664" s="189"/>
      <c r="C11664" s="211"/>
      <c r="D11664" s="211"/>
      <c r="E11664" s="211"/>
    </row>
    <row r="11665" spans="1:5" x14ac:dyDescent="0.25">
      <c r="A11665" s="189"/>
      <c r="B11665" s="189"/>
      <c r="C11665" s="211"/>
      <c r="D11665" s="211"/>
      <c r="E11665" s="211"/>
    </row>
    <row r="11666" spans="1:5" x14ac:dyDescent="0.25">
      <c r="A11666" s="189"/>
      <c r="B11666" s="189"/>
      <c r="C11666" s="211"/>
      <c r="D11666" s="211"/>
      <c r="E11666" s="211"/>
    </row>
    <row r="11667" spans="1:5" x14ac:dyDescent="0.25">
      <c r="A11667" s="189"/>
      <c r="B11667" s="189"/>
      <c r="C11667" s="211"/>
      <c r="D11667" s="211"/>
      <c r="E11667" s="211"/>
    </row>
    <row r="11668" spans="1:5" x14ac:dyDescent="0.25">
      <c r="A11668" s="189"/>
      <c r="B11668" s="189"/>
      <c r="C11668" s="211"/>
      <c r="D11668" s="211"/>
      <c r="E11668" s="211"/>
    </row>
    <row r="11669" spans="1:5" x14ac:dyDescent="0.25">
      <c r="A11669" s="189"/>
      <c r="B11669" s="189"/>
      <c r="C11669" s="211"/>
      <c r="D11669" s="211"/>
      <c r="E11669" s="211"/>
    </row>
    <row r="11670" spans="1:5" x14ac:dyDescent="0.25">
      <c r="A11670" s="189"/>
      <c r="B11670" s="189"/>
      <c r="C11670" s="211"/>
      <c r="D11670" s="211"/>
      <c r="E11670" s="211"/>
    </row>
    <row r="11671" spans="1:5" x14ac:dyDescent="0.25">
      <c r="A11671" s="189"/>
      <c r="B11671" s="189"/>
      <c r="C11671" s="211"/>
      <c r="D11671" s="211"/>
      <c r="E11671" s="211"/>
    </row>
    <row r="11672" spans="1:5" x14ac:dyDescent="0.25">
      <c r="A11672" s="189"/>
      <c r="B11672" s="189"/>
      <c r="C11672" s="211"/>
      <c r="D11672" s="211"/>
      <c r="E11672" s="211"/>
    </row>
    <row r="11673" spans="1:5" x14ac:dyDescent="0.25">
      <c r="A11673" s="189"/>
      <c r="B11673" s="189"/>
      <c r="C11673" s="211"/>
      <c r="D11673" s="211"/>
      <c r="E11673" s="211"/>
    </row>
    <row r="11674" spans="1:5" x14ac:dyDescent="0.25">
      <c r="A11674" s="189"/>
      <c r="B11674" s="189"/>
      <c r="C11674" s="211"/>
      <c r="D11674" s="211"/>
      <c r="E11674" s="211"/>
    </row>
    <row r="11675" spans="1:5" x14ac:dyDescent="0.25">
      <c r="A11675" s="189"/>
      <c r="B11675" s="189"/>
      <c r="C11675" s="211"/>
      <c r="D11675" s="211"/>
      <c r="E11675" s="211"/>
    </row>
    <row r="11676" spans="1:5" x14ac:dyDescent="0.25">
      <c r="A11676" s="189"/>
      <c r="B11676" s="189"/>
      <c r="C11676" s="211"/>
      <c r="D11676" s="211"/>
      <c r="E11676" s="211"/>
    </row>
    <row r="11677" spans="1:5" x14ac:dyDescent="0.25">
      <c r="A11677" s="189"/>
      <c r="B11677" s="189"/>
      <c r="C11677" s="211"/>
      <c r="D11677" s="211"/>
      <c r="E11677" s="211"/>
    </row>
    <row r="11678" spans="1:5" x14ac:dyDescent="0.25">
      <c r="A11678" s="189"/>
      <c r="B11678" s="189"/>
      <c r="C11678" s="211"/>
      <c r="D11678" s="211"/>
      <c r="E11678" s="211"/>
    </row>
    <row r="11679" spans="1:5" x14ac:dyDescent="0.25">
      <c r="A11679" s="189"/>
      <c r="B11679" s="189"/>
      <c r="C11679" s="211"/>
      <c r="D11679" s="211"/>
      <c r="E11679" s="211"/>
    </row>
    <row r="11680" spans="1:5" x14ac:dyDescent="0.25">
      <c r="A11680" s="189"/>
      <c r="B11680" s="189"/>
      <c r="C11680" s="211"/>
      <c r="D11680" s="211"/>
      <c r="E11680" s="211"/>
    </row>
    <row r="11681" spans="1:5" x14ac:dyDescent="0.25">
      <c r="A11681" s="189"/>
      <c r="B11681" s="189"/>
      <c r="C11681" s="211"/>
      <c r="D11681" s="211"/>
      <c r="E11681" s="211"/>
    </row>
    <row r="11682" spans="1:5" x14ac:dyDescent="0.25">
      <c r="A11682" s="189"/>
      <c r="B11682" s="189"/>
      <c r="C11682" s="211"/>
      <c r="D11682" s="211"/>
      <c r="E11682" s="211"/>
    </row>
    <row r="11683" spans="1:5" x14ac:dyDescent="0.25">
      <c r="A11683" s="189"/>
      <c r="B11683" s="189"/>
      <c r="C11683" s="211"/>
      <c r="D11683" s="211"/>
      <c r="E11683" s="211"/>
    </row>
    <row r="11684" spans="1:5" x14ac:dyDescent="0.25">
      <c r="A11684" s="189"/>
      <c r="B11684" s="189"/>
      <c r="C11684" s="211"/>
      <c r="D11684" s="211"/>
      <c r="E11684" s="211"/>
    </row>
    <row r="11685" spans="1:5" x14ac:dyDescent="0.25">
      <c r="A11685" s="189"/>
      <c r="B11685" s="189"/>
      <c r="C11685" s="211"/>
      <c r="D11685" s="211"/>
      <c r="E11685" s="211"/>
    </row>
    <row r="11686" spans="1:5" x14ac:dyDescent="0.25">
      <c r="A11686" s="189"/>
      <c r="B11686" s="189"/>
      <c r="C11686" s="211"/>
      <c r="D11686" s="211"/>
      <c r="E11686" s="211"/>
    </row>
    <row r="11687" spans="1:5" x14ac:dyDescent="0.25">
      <c r="A11687" s="189"/>
      <c r="B11687" s="189"/>
      <c r="C11687" s="211"/>
      <c r="D11687" s="211"/>
      <c r="E11687" s="211"/>
    </row>
    <row r="11688" spans="1:5" x14ac:dyDescent="0.25">
      <c r="A11688" s="189"/>
      <c r="B11688" s="189"/>
      <c r="C11688" s="211"/>
      <c r="D11688" s="211"/>
      <c r="E11688" s="211"/>
    </row>
    <row r="11689" spans="1:5" x14ac:dyDescent="0.25">
      <c r="A11689" s="189"/>
      <c r="B11689" s="189"/>
      <c r="C11689" s="211"/>
      <c r="D11689" s="211"/>
      <c r="E11689" s="211"/>
    </row>
    <row r="11690" spans="1:5" x14ac:dyDescent="0.25">
      <c r="A11690" s="189"/>
      <c r="B11690" s="189"/>
      <c r="C11690" s="211"/>
      <c r="D11690" s="211"/>
      <c r="E11690" s="211"/>
    </row>
    <row r="11691" spans="1:5" x14ac:dyDescent="0.25">
      <c r="A11691" s="189"/>
      <c r="B11691" s="189"/>
      <c r="C11691" s="211"/>
      <c r="D11691" s="211"/>
      <c r="E11691" s="211"/>
    </row>
    <row r="11692" spans="1:5" x14ac:dyDescent="0.25">
      <c r="A11692" s="189"/>
      <c r="B11692" s="189"/>
      <c r="C11692" s="211"/>
      <c r="D11692" s="211"/>
      <c r="E11692" s="211"/>
    </row>
    <row r="11693" spans="1:5" x14ac:dyDescent="0.25">
      <c r="A11693" s="189"/>
      <c r="B11693" s="189"/>
      <c r="C11693" s="211"/>
      <c r="D11693" s="211"/>
      <c r="E11693" s="211"/>
    </row>
    <row r="11694" spans="1:5" x14ac:dyDescent="0.25">
      <c r="A11694" s="189"/>
      <c r="B11694" s="189"/>
      <c r="C11694" s="211"/>
      <c r="D11694" s="211"/>
      <c r="E11694" s="211"/>
    </row>
    <row r="11695" spans="1:5" x14ac:dyDescent="0.25">
      <c r="A11695" s="189"/>
      <c r="B11695" s="189"/>
      <c r="C11695" s="211"/>
      <c r="D11695" s="211"/>
      <c r="E11695" s="211"/>
    </row>
    <row r="11696" spans="1:5" x14ac:dyDescent="0.25">
      <c r="A11696" s="189"/>
      <c r="B11696" s="189"/>
      <c r="C11696" s="211"/>
      <c r="D11696" s="211"/>
      <c r="E11696" s="211"/>
    </row>
    <row r="11697" spans="1:5" x14ac:dyDescent="0.25">
      <c r="A11697" s="189"/>
      <c r="B11697" s="189"/>
      <c r="C11697" s="211"/>
      <c r="D11697" s="211"/>
      <c r="E11697" s="211"/>
    </row>
    <row r="11698" spans="1:5" x14ac:dyDescent="0.25">
      <c r="A11698" s="189"/>
      <c r="B11698" s="189"/>
      <c r="C11698" s="211"/>
      <c r="D11698" s="211"/>
      <c r="E11698" s="211"/>
    </row>
    <row r="11699" spans="1:5" x14ac:dyDescent="0.25">
      <c r="A11699" s="189"/>
      <c r="B11699" s="189"/>
      <c r="C11699" s="211"/>
      <c r="D11699" s="211"/>
      <c r="E11699" s="211"/>
    </row>
    <row r="11700" spans="1:5" x14ac:dyDescent="0.25">
      <c r="A11700" s="189"/>
      <c r="B11700" s="189"/>
      <c r="C11700" s="211"/>
      <c r="D11700" s="211"/>
      <c r="E11700" s="211"/>
    </row>
    <row r="11701" spans="1:5" x14ac:dyDescent="0.25">
      <c r="A11701" s="189"/>
      <c r="B11701" s="189"/>
      <c r="C11701" s="211"/>
      <c r="D11701" s="211"/>
      <c r="E11701" s="211"/>
    </row>
    <row r="11702" spans="1:5" x14ac:dyDescent="0.25">
      <c r="A11702" s="189"/>
      <c r="B11702" s="189"/>
      <c r="C11702" s="211"/>
      <c r="D11702" s="211"/>
      <c r="E11702" s="211"/>
    </row>
    <row r="11703" spans="1:5" x14ac:dyDescent="0.25">
      <c r="A11703" s="189"/>
      <c r="B11703" s="189"/>
      <c r="C11703" s="211"/>
      <c r="D11703" s="211"/>
      <c r="E11703" s="211"/>
    </row>
    <row r="11704" spans="1:5" x14ac:dyDescent="0.25">
      <c r="A11704" s="189"/>
      <c r="B11704" s="189"/>
      <c r="C11704" s="211"/>
      <c r="D11704" s="211"/>
      <c r="E11704" s="211"/>
    </row>
    <row r="11705" spans="1:5" x14ac:dyDescent="0.25">
      <c r="A11705" s="189"/>
      <c r="B11705" s="189"/>
      <c r="C11705" s="211"/>
      <c r="D11705" s="211"/>
      <c r="E11705" s="211"/>
    </row>
    <row r="11706" spans="1:5" x14ac:dyDescent="0.25">
      <c r="A11706" s="189"/>
      <c r="B11706" s="189"/>
      <c r="C11706" s="211"/>
      <c r="D11706" s="211"/>
      <c r="E11706" s="211"/>
    </row>
    <row r="11707" spans="1:5" x14ac:dyDescent="0.25">
      <c r="A11707" s="189"/>
      <c r="B11707" s="189"/>
      <c r="C11707" s="211"/>
      <c r="D11707" s="211"/>
      <c r="E11707" s="211"/>
    </row>
    <row r="11708" spans="1:5" x14ac:dyDescent="0.25">
      <c r="A11708" s="189"/>
      <c r="B11708" s="189"/>
      <c r="C11708" s="211"/>
      <c r="D11708" s="211"/>
      <c r="E11708" s="211"/>
    </row>
    <row r="11709" spans="1:5" x14ac:dyDescent="0.25">
      <c r="A11709" s="189"/>
      <c r="B11709" s="189"/>
      <c r="C11709" s="211"/>
      <c r="D11709" s="211"/>
      <c r="E11709" s="211"/>
    </row>
    <row r="11710" spans="1:5" x14ac:dyDescent="0.25">
      <c r="A11710" s="189"/>
      <c r="B11710" s="189"/>
      <c r="C11710" s="211"/>
      <c r="D11710" s="211"/>
      <c r="E11710" s="211"/>
    </row>
    <row r="11711" spans="1:5" x14ac:dyDescent="0.25">
      <c r="A11711" s="189"/>
      <c r="B11711" s="189"/>
      <c r="C11711" s="211"/>
      <c r="D11711" s="211"/>
      <c r="E11711" s="211"/>
    </row>
    <row r="11712" spans="1:5" x14ac:dyDescent="0.25">
      <c r="A11712" s="189"/>
      <c r="B11712" s="189"/>
      <c r="C11712" s="211"/>
      <c r="D11712" s="211"/>
      <c r="E11712" s="211"/>
    </row>
    <row r="11713" spans="1:5" x14ac:dyDescent="0.25">
      <c r="A11713" s="189"/>
      <c r="B11713" s="189"/>
      <c r="C11713" s="211"/>
      <c r="D11713" s="211"/>
      <c r="E11713" s="211"/>
    </row>
    <row r="11714" spans="1:5" x14ac:dyDescent="0.25">
      <c r="A11714" s="189"/>
      <c r="B11714" s="189"/>
      <c r="C11714" s="211"/>
      <c r="D11714" s="211"/>
      <c r="E11714" s="211"/>
    </row>
    <row r="11715" spans="1:5" x14ac:dyDescent="0.25">
      <c r="A11715" s="189"/>
      <c r="B11715" s="189"/>
      <c r="C11715" s="211"/>
      <c r="D11715" s="211"/>
      <c r="E11715" s="211"/>
    </row>
    <row r="11716" spans="1:5" x14ac:dyDescent="0.25">
      <c r="A11716" s="189"/>
      <c r="B11716" s="189"/>
      <c r="C11716" s="211"/>
      <c r="D11716" s="211"/>
      <c r="E11716" s="211"/>
    </row>
    <row r="11717" spans="1:5" x14ac:dyDescent="0.25">
      <c r="A11717" s="189"/>
      <c r="B11717" s="189"/>
      <c r="C11717" s="211"/>
      <c r="D11717" s="211"/>
      <c r="E11717" s="211"/>
    </row>
    <row r="11718" spans="1:5" x14ac:dyDescent="0.25">
      <c r="A11718" s="189"/>
      <c r="B11718" s="189"/>
      <c r="C11718" s="211"/>
      <c r="D11718" s="211"/>
      <c r="E11718" s="211"/>
    </row>
    <row r="11719" spans="1:5" x14ac:dyDescent="0.25">
      <c r="A11719" s="189"/>
      <c r="B11719" s="189"/>
      <c r="C11719" s="211"/>
      <c r="D11719" s="211"/>
      <c r="E11719" s="211"/>
    </row>
    <row r="11720" spans="1:5" x14ac:dyDescent="0.25">
      <c r="A11720" s="189"/>
      <c r="B11720" s="189"/>
      <c r="C11720" s="211"/>
      <c r="D11720" s="211"/>
      <c r="E11720" s="211"/>
    </row>
    <row r="11721" spans="1:5" x14ac:dyDescent="0.25">
      <c r="A11721" s="189"/>
      <c r="B11721" s="189"/>
      <c r="C11721" s="211"/>
      <c r="D11721" s="211"/>
      <c r="E11721" s="211"/>
    </row>
    <row r="11722" spans="1:5" x14ac:dyDescent="0.25">
      <c r="A11722" s="189"/>
      <c r="B11722" s="189"/>
      <c r="C11722" s="211"/>
      <c r="D11722" s="211"/>
      <c r="E11722" s="211"/>
    </row>
    <row r="11723" spans="1:5" x14ac:dyDescent="0.25">
      <c r="A11723" s="189"/>
      <c r="B11723" s="189"/>
      <c r="C11723" s="211"/>
      <c r="D11723" s="211"/>
      <c r="E11723" s="211"/>
    </row>
    <row r="11724" spans="1:5" x14ac:dyDescent="0.25">
      <c r="A11724" s="189"/>
      <c r="B11724" s="189"/>
      <c r="C11724" s="211"/>
      <c r="D11724" s="211"/>
      <c r="E11724" s="211"/>
    </row>
    <row r="11725" spans="1:5" x14ac:dyDescent="0.25">
      <c r="A11725" s="189"/>
      <c r="B11725" s="189"/>
      <c r="C11725" s="211"/>
      <c r="D11725" s="211"/>
      <c r="E11725" s="211"/>
    </row>
    <row r="11726" spans="1:5" x14ac:dyDescent="0.25">
      <c r="A11726" s="189"/>
      <c r="B11726" s="189"/>
      <c r="C11726" s="211"/>
      <c r="D11726" s="211"/>
      <c r="E11726" s="211"/>
    </row>
    <row r="11727" spans="1:5" x14ac:dyDescent="0.25">
      <c r="A11727" s="189"/>
      <c r="B11727" s="189"/>
      <c r="C11727" s="211"/>
      <c r="D11727" s="211"/>
      <c r="E11727" s="211"/>
    </row>
    <row r="11728" spans="1:5" x14ac:dyDescent="0.25">
      <c r="A11728" s="189"/>
      <c r="B11728" s="189"/>
      <c r="C11728" s="211"/>
      <c r="D11728" s="211"/>
      <c r="E11728" s="211"/>
    </row>
    <row r="11729" spans="1:5" x14ac:dyDescent="0.25">
      <c r="A11729" s="189"/>
      <c r="B11729" s="189"/>
      <c r="C11729" s="211"/>
      <c r="D11729" s="211"/>
      <c r="E11729" s="211"/>
    </row>
    <row r="11730" spans="1:5" x14ac:dyDescent="0.25">
      <c r="A11730" s="189"/>
      <c r="B11730" s="189"/>
      <c r="C11730" s="211"/>
      <c r="D11730" s="211"/>
      <c r="E11730" s="211"/>
    </row>
    <row r="11731" spans="1:5" x14ac:dyDescent="0.25">
      <c r="A11731" s="189"/>
      <c r="B11731" s="189"/>
      <c r="C11731" s="211"/>
      <c r="D11731" s="211"/>
      <c r="E11731" s="211"/>
    </row>
    <row r="11732" spans="1:5" x14ac:dyDescent="0.25">
      <c r="A11732" s="189"/>
      <c r="B11732" s="189"/>
      <c r="C11732" s="211"/>
      <c r="D11732" s="211"/>
      <c r="E11732" s="211"/>
    </row>
    <row r="11733" spans="1:5" x14ac:dyDescent="0.25">
      <c r="A11733" s="189"/>
      <c r="B11733" s="189"/>
      <c r="C11733" s="211"/>
      <c r="D11733" s="211"/>
      <c r="E11733" s="211"/>
    </row>
    <row r="11734" spans="1:5" x14ac:dyDescent="0.25">
      <c r="A11734" s="189"/>
      <c r="B11734" s="189"/>
      <c r="C11734" s="211"/>
      <c r="D11734" s="211"/>
      <c r="E11734" s="211"/>
    </row>
    <row r="11735" spans="1:5" x14ac:dyDescent="0.25">
      <c r="A11735" s="189"/>
      <c r="B11735" s="189"/>
      <c r="C11735" s="211"/>
      <c r="D11735" s="211"/>
      <c r="E11735" s="211"/>
    </row>
    <row r="11736" spans="1:5" x14ac:dyDescent="0.25">
      <c r="A11736" s="189"/>
      <c r="B11736" s="189"/>
      <c r="C11736" s="211"/>
      <c r="D11736" s="211"/>
      <c r="E11736" s="211"/>
    </row>
    <row r="11737" spans="1:5" x14ac:dyDescent="0.25">
      <c r="A11737" s="189"/>
      <c r="B11737" s="189"/>
      <c r="C11737" s="211"/>
      <c r="D11737" s="211"/>
      <c r="E11737" s="211"/>
    </row>
    <row r="11738" spans="1:5" x14ac:dyDescent="0.25">
      <c r="A11738" s="189"/>
      <c r="B11738" s="189"/>
      <c r="C11738" s="211"/>
      <c r="D11738" s="211"/>
      <c r="E11738" s="211"/>
    </row>
    <row r="11739" spans="1:5" x14ac:dyDescent="0.25">
      <c r="A11739" s="189"/>
      <c r="B11739" s="189"/>
      <c r="C11739" s="211"/>
      <c r="D11739" s="211"/>
      <c r="E11739" s="211"/>
    </row>
    <row r="11740" spans="1:5" x14ac:dyDescent="0.25">
      <c r="A11740" s="189"/>
      <c r="B11740" s="189"/>
      <c r="C11740" s="211"/>
      <c r="D11740" s="211"/>
      <c r="E11740" s="211"/>
    </row>
    <row r="11741" spans="1:5" x14ac:dyDescent="0.25">
      <c r="A11741" s="189"/>
      <c r="B11741" s="189"/>
      <c r="C11741" s="211"/>
      <c r="D11741" s="211"/>
      <c r="E11741" s="211"/>
    </row>
    <row r="11742" spans="1:5" x14ac:dyDescent="0.25">
      <c r="A11742" s="189"/>
      <c r="B11742" s="189"/>
      <c r="C11742" s="211"/>
      <c r="D11742" s="211"/>
      <c r="E11742" s="211"/>
    </row>
    <row r="11743" spans="1:5" x14ac:dyDescent="0.25">
      <c r="A11743" s="189"/>
      <c r="B11743" s="189"/>
      <c r="C11743" s="211"/>
      <c r="D11743" s="211"/>
      <c r="E11743" s="211"/>
    </row>
    <row r="11744" spans="1:5" x14ac:dyDescent="0.25">
      <c r="A11744" s="189"/>
      <c r="B11744" s="189"/>
      <c r="C11744" s="211"/>
      <c r="D11744" s="211"/>
      <c r="E11744" s="211"/>
    </row>
    <row r="11745" spans="1:5" x14ac:dyDescent="0.25">
      <c r="A11745" s="189"/>
      <c r="B11745" s="189"/>
      <c r="C11745" s="211"/>
      <c r="D11745" s="211"/>
      <c r="E11745" s="211"/>
    </row>
    <row r="11746" spans="1:5" x14ac:dyDescent="0.25">
      <c r="A11746" s="189"/>
      <c r="B11746" s="189"/>
      <c r="C11746" s="211"/>
      <c r="D11746" s="211"/>
      <c r="E11746" s="211"/>
    </row>
    <row r="11747" spans="1:5" x14ac:dyDescent="0.25">
      <c r="A11747" s="189"/>
      <c r="B11747" s="189"/>
      <c r="C11747" s="211"/>
      <c r="D11747" s="211"/>
      <c r="E11747" s="211"/>
    </row>
    <row r="11748" spans="1:5" x14ac:dyDescent="0.25">
      <c r="A11748" s="189"/>
      <c r="B11748" s="189"/>
      <c r="C11748" s="211"/>
      <c r="D11748" s="211"/>
      <c r="E11748" s="211"/>
    </row>
    <row r="11749" spans="1:5" x14ac:dyDescent="0.25">
      <c r="A11749" s="189"/>
      <c r="B11749" s="189"/>
      <c r="C11749" s="211"/>
      <c r="D11749" s="211"/>
      <c r="E11749" s="211"/>
    </row>
    <row r="11750" spans="1:5" x14ac:dyDescent="0.25">
      <c r="A11750" s="189"/>
      <c r="B11750" s="189"/>
      <c r="C11750" s="211"/>
      <c r="D11750" s="211"/>
      <c r="E11750" s="211"/>
    </row>
    <row r="11751" spans="1:5" x14ac:dyDescent="0.25">
      <c r="A11751" s="189"/>
      <c r="B11751" s="189"/>
      <c r="C11751" s="211"/>
      <c r="D11751" s="211"/>
      <c r="E11751" s="211"/>
    </row>
    <row r="11752" spans="1:5" x14ac:dyDescent="0.25">
      <c r="A11752" s="189"/>
      <c r="B11752" s="189"/>
      <c r="C11752" s="211"/>
      <c r="D11752" s="211"/>
      <c r="E11752" s="211"/>
    </row>
    <row r="11753" spans="1:5" x14ac:dyDescent="0.25">
      <c r="A11753" s="189"/>
      <c r="B11753" s="189"/>
      <c r="C11753" s="211"/>
      <c r="D11753" s="211"/>
      <c r="E11753" s="211"/>
    </row>
    <row r="11754" spans="1:5" x14ac:dyDescent="0.25">
      <c r="A11754" s="189"/>
      <c r="B11754" s="189"/>
      <c r="C11754" s="211"/>
      <c r="D11754" s="211"/>
      <c r="E11754" s="211"/>
    </row>
    <row r="11755" spans="1:5" x14ac:dyDescent="0.25">
      <c r="A11755" s="189"/>
      <c r="B11755" s="189"/>
      <c r="C11755" s="211"/>
      <c r="D11755" s="211"/>
      <c r="E11755" s="211"/>
    </row>
    <row r="11756" spans="1:5" x14ac:dyDescent="0.25">
      <c r="A11756" s="189"/>
      <c r="B11756" s="189"/>
      <c r="C11756" s="211"/>
      <c r="D11756" s="211"/>
      <c r="E11756" s="211"/>
    </row>
    <row r="11757" spans="1:5" x14ac:dyDescent="0.25">
      <c r="A11757" s="189"/>
      <c r="B11757" s="189"/>
      <c r="C11757" s="211"/>
      <c r="D11757" s="211"/>
      <c r="E11757" s="211"/>
    </row>
    <row r="11758" spans="1:5" x14ac:dyDescent="0.25">
      <c r="A11758" s="189"/>
      <c r="B11758" s="189"/>
      <c r="C11758" s="211"/>
      <c r="D11758" s="211"/>
      <c r="E11758" s="211"/>
    </row>
    <row r="11759" spans="1:5" x14ac:dyDescent="0.25">
      <c r="A11759" s="189"/>
      <c r="B11759" s="189"/>
      <c r="C11759" s="211"/>
      <c r="D11759" s="211"/>
      <c r="E11759" s="211"/>
    </row>
    <row r="11760" spans="1:5" x14ac:dyDescent="0.25">
      <c r="A11760" s="189"/>
      <c r="B11760" s="189"/>
      <c r="C11760" s="211"/>
      <c r="D11760" s="211"/>
      <c r="E11760" s="211"/>
    </row>
    <row r="11761" spans="1:5" x14ac:dyDescent="0.25">
      <c r="A11761" s="189"/>
      <c r="B11761" s="189"/>
      <c r="C11761" s="211"/>
      <c r="D11761" s="211"/>
      <c r="E11761" s="211"/>
    </row>
    <row r="11762" spans="1:5" x14ac:dyDescent="0.25">
      <c r="A11762" s="189"/>
      <c r="B11762" s="189"/>
      <c r="C11762" s="211"/>
      <c r="D11762" s="211"/>
      <c r="E11762" s="211"/>
    </row>
    <row r="11763" spans="1:5" x14ac:dyDescent="0.25">
      <c r="A11763" s="189"/>
      <c r="B11763" s="189"/>
      <c r="C11763" s="211"/>
      <c r="D11763" s="211"/>
      <c r="E11763" s="211"/>
    </row>
    <row r="11764" spans="1:5" x14ac:dyDescent="0.25">
      <c r="A11764" s="189"/>
      <c r="B11764" s="189"/>
      <c r="C11764" s="211"/>
      <c r="D11764" s="211"/>
      <c r="E11764" s="211"/>
    </row>
    <row r="11765" spans="1:5" x14ac:dyDescent="0.25">
      <c r="A11765" s="189"/>
      <c r="B11765" s="189"/>
      <c r="C11765" s="211"/>
      <c r="D11765" s="211"/>
      <c r="E11765" s="211"/>
    </row>
    <row r="11766" spans="1:5" x14ac:dyDescent="0.25">
      <c r="A11766" s="189"/>
      <c r="B11766" s="189"/>
      <c r="C11766" s="211"/>
      <c r="D11766" s="211"/>
      <c r="E11766" s="211"/>
    </row>
    <row r="11767" spans="1:5" x14ac:dyDescent="0.25">
      <c r="A11767" s="189"/>
      <c r="B11767" s="189"/>
      <c r="C11767" s="211"/>
      <c r="D11767" s="211"/>
      <c r="E11767" s="211"/>
    </row>
    <row r="11768" spans="1:5" x14ac:dyDescent="0.25">
      <c r="A11768" s="189"/>
      <c r="B11768" s="189"/>
      <c r="C11768" s="211"/>
      <c r="D11768" s="211"/>
      <c r="E11768" s="211"/>
    </row>
    <row r="11769" spans="1:5" x14ac:dyDescent="0.25">
      <c r="A11769" s="189"/>
      <c r="B11769" s="189"/>
      <c r="C11769" s="211"/>
      <c r="D11769" s="211"/>
      <c r="E11769" s="211"/>
    </row>
    <row r="11770" spans="1:5" x14ac:dyDescent="0.25">
      <c r="A11770" s="189"/>
      <c r="B11770" s="189"/>
      <c r="C11770" s="211"/>
      <c r="D11770" s="211"/>
      <c r="E11770" s="211"/>
    </row>
    <row r="11771" spans="1:5" x14ac:dyDescent="0.25">
      <c r="A11771" s="189"/>
      <c r="B11771" s="189"/>
      <c r="C11771" s="211"/>
      <c r="D11771" s="211"/>
      <c r="E11771" s="211"/>
    </row>
    <row r="11772" spans="1:5" x14ac:dyDescent="0.25">
      <c r="A11772" s="189"/>
      <c r="B11772" s="189"/>
      <c r="C11772" s="211"/>
      <c r="D11772" s="211"/>
      <c r="E11772" s="211"/>
    </row>
    <row r="11773" spans="1:5" x14ac:dyDescent="0.25">
      <c r="A11773" s="189"/>
      <c r="B11773" s="189"/>
      <c r="C11773" s="211"/>
      <c r="D11773" s="211"/>
      <c r="E11773" s="211"/>
    </row>
    <row r="11774" spans="1:5" x14ac:dyDescent="0.25">
      <c r="A11774" s="189"/>
      <c r="B11774" s="189"/>
      <c r="C11774" s="211"/>
      <c r="D11774" s="211"/>
      <c r="E11774" s="211"/>
    </row>
    <row r="11775" spans="1:5" x14ac:dyDescent="0.25">
      <c r="A11775" s="189"/>
      <c r="B11775" s="189"/>
      <c r="C11775" s="211"/>
      <c r="D11775" s="211"/>
      <c r="E11775" s="211"/>
    </row>
    <row r="11776" spans="1:5" x14ac:dyDescent="0.25">
      <c r="A11776" s="189"/>
      <c r="B11776" s="189"/>
      <c r="C11776" s="211"/>
      <c r="D11776" s="211"/>
      <c r="E11776" s="211"/>
    </row>
    <row r="11777" spans="1:5" x14ac:dyDescent="0.25">
      <c r="A11777" s="189"/>
      <c r="B11777" s="189"/>
      <c r="C11777" s="211"/>
      <c r="D11777" s="211"/>
      <c r="E11777" s="211"/>
    </row>
    <row r="11778" spans="1:5" x14ac:dyDescent="0.25">
      <c r="A11778" s="189"/>
      <c r="B11778" s="189"/>
      <c r="C11778" s="211"/>
      <c r="D11778" s="211"/>
      <c r="E11778" s="211"/>
    </row>
    <row r="11779" spans="1:5" x14ac:dyDescent="0.25">
      <c r="A11779" s="189"/>
      <c r="B11779" s="189"/>
      <c r="C11779" s="211"/>
      <c r="D11779" s="211"/>
      <c r="E11779" s="211"/>
    </row>
    <row r="11780" spans="1:5" x14ac:dyDescent="0.25">
      <c r="A11780" s="189"/>
      <c r="B11780" s="189"/>
      <c r="C11780" s="211"/>
      <c r="D11780" s="211"/>
      <c r="E11780" s="211"/>
    </row>
    <row r="11781" spans="1:5" x14ac:dyDescent="0.25">
      <c r="A11781" s="189"/>
      <c r="B11781" s="189"/>
      <c r="C11781" s="211"/>
      <c r="D11781" s="211"/>
      <c r="E11781" s="211"/>
    </row>
    <row r="11782" spans="1:5" x14ac:dyDescent="0.25">
      <c r="A11782" s="189"/>
      <c r="B11782" s="189"/>
      <c r="C11782" s="211"/>
      <c r="D11782" s="211"/>
      <c r="E11782" s="211"/>
    </row>
    <row r="11783" spans="1:5" x14ac:dyDescent="0.25">
      <c r="A11783" s="189"/>
      <c r="B11783" s="189"/>
      <c r="C11783" s="211"/>
      <c r="D11783" s="211"/>
      <c r="E11783" s="211"/>
    </row>
    <row r="11784" spans="1:5" x14ac:dyDescent="0.25">
      <c r="A11784" s="189"/>
      <c r="B11784" s="189"/>
      <c r="C11784" s="211"/>
      <c r="D11784" s="211"/>
      <c r="E11784" s="211"/>
    </row>
    <row r="11785" spans="1:5" x14ac:dyDescent="0.25">
      <c r="A11785" s="189"/>
      <c r="B11785" s="189"/>
      <c r="C11785" s="211"/>
      <c r="D11785" s="211"/>
      <c r="E11785" s="211"/>
    </row>
    <row r="11786" spans="1:5" x14ac:dyDescent="0.25">
      <c r="A11786" s="189"/>
      <c r="B11786" s="189"/>
      <c r="C11786" s="211"/>
      <c r="D11786" s="211"/>
      <c r="E11786" s="211"/>
    </row>
    <row r="11787" spans="1:5" x14ac:dyDescent="0.25">
      <c r="A11787" s="189"/>
      <c r="B11787" s="189"/>
      <c r="C11787" s="211"/>
      <c r="D11787" s="211"/>
      <c r="E11787" s="211"/>
    </row>
    <row r="11788" spans="1:5" x14ac:dyDescent="0.25">
      <c r="A11788" s="189"/>
      <c r="B11788" s="189"/>
      <c r="C11788" s="211"/>
      <c r="D11788" s="211"/>
      <c r="E11788" s="211"/>
    </row>
    <row r="11789" spans="1:5" x14ac:dyDescent="0.25">
      <c r="A11789" s="189"/>
      <c r="B11789" s="189"/>
      <c r="C11789" s="211"/>
      <c r="D11789" s="211"/>
      <c r="E11789" s="211"/>
    </row>
    <row r="11790" spans="1:5" x14ac:dyDescent="0.25">
      <c r="A11790" s="189"/>
      <c r="B11790" s="189"/>
      <c r="C11790" s="211"/>
      <c r="D11790" s="211"/>
      <c r="E11790" s="211"/>
    </row>
    <row r="11791" spans="1:5" x14ac:dyDescent="0.25">
      <c r="A11791" s="189"/>
      <c r="B11791" s="189"/>
      <c r="C11791" s="211"/>
      <c r="D11791" s="211"/>
      <c r="E11791" s="211"/>
    </row>
    <row r="11792" spans="1:5" x14ac:dyDescent="0.25">
      <c r="A11792" s="189"/>
      <c r="B11792" s="189"/>
      <c r="C11792" s="211"/>
      <c r="D11792" s="211"/>
      <c r="E11792" s="211"/>
    </row>
    <row r="11793" spans="1:5" x14ac:dyDescent="0.25">
      <c r="A11793" s="189"/>
      <c r="B11793" s="189"/>
      <c r="C11793" s="211"/>
      <c r="D11793" s="211"/>
      <c r="E11793" s="211"/>
    </row>
    <row r="11794" spans="1:5" x14ac:dyDescent="0.25">
      <c r="A11794" s="189"/>
      <c r="B11794" s="189"/>
      <c r="C11794" s="211"/>
      <c r="D11794" s="211"/>
      <c r="E11794" s="211"/>
    </row>
    <row r="11795" spans="1:5" x14ac:dyDescent="0.25">
      <c r="A11795" s="189"/>
      <c r="B11795" s="189"/>
      <c r="C11795" s="211"/>
      <c r="D11795" s="211"/>
      <c r="E11795" s="211"/>
    </row>
    <row r="11796" spans="1:5" x14ac:dyDescent="0.25">
      <c r="A11796" s="189"/>
      <c r="B11796" s="189"/>
      <c r="C11796" s="211"/>
      <c r="D11796" s="211"/>
      <c r="E11796" s="211"/>
    </row>
    <row r="11797" spans="1:5" x14ac:dyDescent="0.25">
      <c r="A11797" s="189"/>
      <c r="B11797" s="189"/>
      <c r="C11797" s="211"/>
      <c r="D11797" s="211"/>
      <c r="E11797" s="211"/>
    </row>
    <row r="11798" spans="1:5" x14ac:dyDescent="0.25">
      <c r="A11798" s="189"/>
      <c r="B11798" s="189"/>
      <c r="C11798" s="211"/>
      <c r="D11798" s="211"/>
      <c r="E11798" s="211"/>
    </row>
    <row r="11799" spans="1:5" x14ac:dyDescent="0.25">
      <c r="A11799" s="189"/>
      <c r="B11799" s="189"/>
      <c r="C11799" s="211"/>
      <c r="D11799" s="211"/>
      <c r="E11799" s="211"/>
    </row>
    <row r="11800" spans="1:5" x14ac:dyDescent="0.25">
      <c r="A11800" s="189"/>
      <c r="B11800" s="189"/>
      <c r="C11800" s="211"/>
      <c r="D11800" s="211"/>
      <c r="E11800" s="211"/>
    </row>
    <row r="11801" spans="1:5" x14ac:dyDescent="0.25">
      <c r="A11801" s="189"/>
      <c r="B11801" s="189"/>
      <c r="C11801" s="211"/>
      <c r="D11801" s="211"/>
      <c r="E11801" s="211"/>
    </row>
    <row r="11802" spans="1:5" x14ac:dyDescent="0.25">
      <c r="A11802" s="189"/>
      <c r="B11802" s="189"/>
      <c r="C11802" s="211"/>
      <c r="D11802" s="211"/>
      <c r="E11802" s="211"/>
    </row>
    <row r="11803" spans="1:5" x14ac:dyDescent="0.25">
      <c r="A11803" s="189"/>
      <c r="B11803" s="189"/>
      <c r="C11803" s="211"/>
      <c r="D11803" s="211"/>
      <c r="E11803" s="211"/>
    </row>
    <row r="11804" spans="1:5" x14ac:dyDescent="0.25">
      <c r="A11804" s="189"/>
      <c r="B11804" s="189"/>
      <c r="C11804" s="211"/>
      <c r="D11804" s="211"/>
      <c r="E11804" s="211"/>
    </row>
    <row r="11805" spans="1:5" x14ac:dyDescent="0.25">
      <c r="A11805" s="189"/>
      <c r="B11805" s="189"/>
      <c r="C11805" s="211"/>
      <c r="D11805" s="211"/>
      <c r="E11805" s="211"/>
    </row>
    <row r="11806" spans="1:5" x14ac:dyDescent="0.25">
      <c r="A11806" s="189"/>
      <c r="B11806" s="189"/>
      <c r="C11806" s="211"/>
      <c r="D11806" s="211"/>
      <c r="E11806" s="211"/>
    </row>
    <row r="11807" spans="1:5" x14ac:dyDescent="0.25">
      <c r="A11807" s="189"/>
      <c r="B11807" s="189"/>
      <c r="C11807" s="211"/>
      <c r="D11807" s="211"/>
      <c r="E11807" s="211"/>
    </row>
    <row r="11808" spans="1:5" x14ac:dyDescent="0.25">
      <c r="A11808" s="189"/>
      <c r="B11808" s="189"/>
      <c r="C11808" s="211"/>
      <c r="D11808" s="211"/>
      <c r="E11808" s="211"/>
    </row>
    <row r="11809" spans="1:5" x14ac:dyDescent="0.25">
      <c r="A11809" s="189"/>
      <c r="B11809" s="189"/>
      <c r="C11809" s="211"/>
      <c r="D11809" s="211"/>
      <c r="E11809" s="211"/>
    </row>
    <row r="11810" spans="1:5" x14ac:dyDescent="0.25">
      <c r="A11810" s="189"/>
      <c r="B11810" s="189"/>
      <c r="C11810" s="211"/>
      <c r="D11810" s="211"/>
      <c r="E11810" s="211"/>
    </row>
    <row r="11811" spans="1:5" x14ac:dyDescent="0.25">
      <c r="A11811" s="189"/>
      <c r="B11811" s="189"/>
      <c r="C11811" s="211"/>
      <c r="D11811" s="211"/>
      <c r="E11811" s="211"/>
    </row>
    <row r="11812" spans="1:5" x14ac:dyDescent="0.25">
      <c r="A11812" s="189"/>
      <c r="B11812" s="189"/>
      <c r="C11812" s="211"/>
      <c r="D11812" s="211"/>
      <c r="E11812" s="211"/>
    </row>
    <row r="11813" spans="1:5" x14ac:dyDescent="0.25">
      <c r="A11813" s="189"/>
      <c r="B11813" s="189"/>
      <c r="C11813" s="211"/>
      <c r="D11813" s="211"/>
      <c r="E11813" s="211"/>
    </row>
    <row r="11814" spans="1:5" x14ac:dyDescent="0.25">
      <c r="A11814" s="189"/>
      <c r="B11814" s="189"/>
      <c r="C11814" s="211"/>
      <c r="D11814" s="211"/>
      <c r="E11814" s="211"/>
    </row>
    <row r="11815" spans="1:5" x14ac:dyDescent="0.25">
      <c r="A11815" s="189"/>
      <c r="B11815" s="189"/>
      <c r="C11815" s="211"/>
      <c r="D11815" s="211"/>
      <c r="E11815" s="211"/>
    </row>
    <row r="11816" spans="1:5" x14ac:dyDescent="0.25">
      <c r="A11816" s="189"/>
      <c r="B11816" s="189"/>
      <c r="C11816" s="211"/>
      <c r="D11816" s="211"/>
      <c r="E11816" s="211"/>
    </row>
    <row r="11817" spans="1:5" x14ac:dyDescent="0.25">
      <c r="A11817" s="189"/>
      <c r="B11817" s="189"/>
      <c r="C11817" s="211"/>
      <c r="D11817" s="211"/>
      <c r="E11817" s="211"/>
    </row>
    <row r="11818" spans="1:5" x14ac:dyDescent="0.25">
      <c r="A11818" s="189"/>
      <c r="B11818" s="189"/>
      <c r="C11818" s="211"/>
      <c r="D11818" s="211"/>
      <c r="E11818" s="211"/>
    </row>
    <row r="11819" spans="1:5" x14ac:dyDescent="0.25">
      <c r="A11819" s="189"/>
      <c r="B11819" s="189"/>
      <c r="C11819" s="211"/>
      <c r="D11819" s="211"/>
      <c r="E11819" s="211"/>
    </row>
    <row r="11820" spans="1:5" x14ac:dyDescent="0.25">
      <c r="A11820" s="189"/>
      <c r="B11820" s="189"/>
      <c r="C11820" s="211"/>
      <c r="D11820" s="211"/>
      <c r="E11820" s="211"/>
    </row>
    <row r="11821" spans="1:5" x14ac:dyDescent="0.25">
      <c r="A11821" s="189"/>
      <c r="B11821" s="189"/>
      <c r="C11821" s="211"/>
      <c r="D11821" s="211"/>
      <c r="E11821" s="211"/>
    </row>
    <row r="11822" spans="1:5" x14ac:dyDescent="0.25">
      <c r="A11822" s="189"/>
      <c r="B11822" s="189"/>
      <c r="C11822" s="211"/>
      <c r="D11822" s="211"/>
      <c r="E11822" s="211"/>
    </row>
    <row r="11823" spans="1:5" x14ac:dyDescent="0.25">
      <c r="A11823" s="189"/>
      <c r="B11823" s="189"/>
      <c r="C11823" s="211"/>
      <c r="D11823" s="211"/>
      <c r="E11823" s="211"/>
    </row>
    <row r="11824" spans="1:5" x14ac:dyDescent="0.25">
      <c r="A11824" s="189"/>
      <c r="B11824" s="189"/>
      <c r="C11824" s="211"/>
      <c r="D11824" s="211"/>
      <c r="E11824" s="211"/>
    </row>
    <row r="11825" spans="1:5" x14ac:dyDescent="0.25">
      <c r="A11825" s="189"/>
      <c r="B11825" s="189"/>
      <c r="C11825" s="211"/>
      <c r="D11825" s="211"/>
      <c r="E11825" s="211"/>
    </row>
    <row r="11826" spans="1:5" x14ac:dyDescent="0.25">
      <c r="A11826" s="189"/>
      <c r="B11826" s="189"/>
      <c r="C11826" s="211"/>
      <c r="D11826" s="211"/>
      <c r="E11826" s="211"/>
    </row>
    <row r="11827" spans="1:5" x14ac:dyDescent="0.25">
      <c r="A11827" s="189"/>
      <c r="B11827" s="189"/>
      <c r="C11827" s="211"/>
      <c r="D11827" s="211"/>
      <c r="E11827" s="211"/>
    </row>
    <row r="11828" spans="1:5" x14ac:dyDescent="0.25">
      <c r="A11828" s="189"/>
      <c r="B11828" s="189"/>
      <c r="C11828" s="211"/>
      <c r="D11828" s="211"/>
      <c r="E11828" s="211"/>
    </row>
    <row r="11829" spans="1:5" x14ac:dyDescent="0.25">
      <c r="A11829" s="189"/>
      <c r="B11829" s="189"/>
      <c r="C11829" s="211"/>
      <c r="D11829" s="211"/>
      <c r="E11829" s="211"/>
    </row>
    <row r="11830" spans="1:5" x14ac:dyDescent="0.25">
      <c r="A11830" s="189"/>
      <c r="B11830" s="189"/>
      <c r="C11830" s="211"/>
      <c r="D11830" s="211"/>
      <c r="E11830" s="211"/>
    </row>
    <row r="11831" spans="1:5" x14ac:dyDescent="0.25">
      <c r="A11831" s="189"/>
      <c r="B11831" s="189"/>
      <c r="C11831" s="211"/>
      <c r="D11831" s="211"/>
      <c r="E11831" s="211"/>
    </row>
    <row r="11832" spans="1:5" x14ac:dyDescent="0.25">
      <c r="A11832" s="189"/>
      <c r="B11832" s="189"/>
      <c r="C11832" s="211"/>
      <c r="D11832" s="211"/>
      <c r="E11832" s="211"/>
    </row>
    <row r="11833" spans="1:5" x14ac:dyDescent="0.25">
      <c r="A11833" s="189"/>
      <c r="B11833" s="189"/>
      <c r="C11833" s="211"/>
      <c r="D11833" s="211"/>
      <c r="E11833" s="211"/>
    </row>
    <row r="11834" spans="1:5" x14ac:dyDescent="0.25">
      <c r="A11834" s="189"/>
      <c r="B11834" s="189"/>
      <c r="C11834" s="211"/>
      <c r="D11834" s="211"/>
      <c r="E11834" s="211"/>
    </row>
    <row r="11835" spans="1:5" x14ac:dyDescent="0.25">
      <c r="A11835" s="189"/>
      <c r="B11835" s="189"/>
      <c r="C11835" s="211"/>
      <c r="D11835" s="211"/>
      <c r="E11835" s="211"/>
    </row>
    <row r="11836" spans="1:5" x14ac:dyDescent="0.25">
      <c r="A11836" s="189"/>
      <c r="B11836" s="189"/>
      <c r="C11836" s="211"/>
      <c r="D11836" s="211"/>
      <c r="E11836" s="211"/>
    </row>
    <row r="11837" spans="1:5" x14ac:dyDescent="0.25">
      <c r="A11837" s="189"/>
      <c r="B11837" s="189"/>
      <c r="C11837" s="211"/>
      <c r="D11837" s="211"/>
      <c r="E11837" s="211"/>
    </row>
    <row r="11838" spans="1:5" x14ac:dyDescent="0.25">
      <c r="A11838" s="189"/>
      <c r="B11838" s="189"/>
      <c r="C11838" s="211"/>
      <c r="D11838" s="211"/>
      <c r="E11838" s="211"/>
    </row>
    <row r="11839" spans="1:5" x14ac:dyDescent="0.25">
      <c r="A11839" s="189"/>
      <c r="B11839" s="189"/>
      <c r="C11839" s="211"/>
      <c r="D11839" s="211"/>
      <c r="E11839" s="211"/>
    </row>
    <row r="11840" spans="1:5" x14ac:dyDescent="0.25">
      <c r="A11840" s="189"/>
      <c r="B11840" s="189"/>
      <c r="C11840" s="211"/>
      <c r="D11840" s="211"/>
      <c r="E11840" s="211"/>
    </row>
    <row r="11841" spans="1:5" x14ac:dyDescent="0.25">
      <c r="A11841" s="189"/>
      <c r="B11841" s="189"/>
      <c r="C11841" s="211"/>
      <c r="D11841" s="211"/>
      <c r="E11841" s="211"/>
    </row>
    <row r="11842" spans="1:5" x14ac:dyDescent="0.25">
      <c r="A11842" s="189"/>
      <c r="B11842" s="189"/>
      <c r="C11842" s="211"/>
      <c r="D11842" s="211"/>
      <c r="E11842" s="211"/>
    </row>
    <row r="11843" spans="1:5" x14ac:dyDescent="0.25">
      <c r="A11843" s="189"/>
      <c r="B11843" s="189"/>
      <c r="C11843" s="211"/>
      <c r="D11843" s="211"/>
      <c r="E11843" s="211"/>
    </row>
    <row r="11844" spans="1:5" x14ac:dyDescent="0.25">
      <c r="A11844" s="189"/>
      <c r="B11844" s="189"/>
      <c r="C11844" s="211"/>
      <c r="D11844" s="211"/>
      <c r="E11844" s="211"/>
    </row>
    <row r="11845" spans="1:5" x14ac:dyDescent="0.25">
      <c r="A11845" s="189"/>
      <c r="B11845" s="189"/>
      <c r="C11845" s="211"/>
      <c r="D11845" s="211"/>
      <c r="E11845" s="211"/>
    </row>
    <row r="11846" spans="1:5" x14ac:dyDescent="0.25">
      <c r="A11846" s="189"/>
      <c r="B11846" s="189"/>
      <c r="C11846" s="211"/>
      <c r="D11846" s="211"/>
      <c r="E11846" s="211"/>
    </row>
    <row r="11847" spans="1:5" x14ac:dyDescent="0.25">
      <c r="A11847" s="189"/>
      <c r="B11847" s="189"/>
      <c r="C11847" s="211"/>
      <c r="D11847" s="211"/>
      <c r="E11847" s="211"/>
    </row>
    <row r="11848" spans="1:5" x14ac:dyDescent="0.25">
      <c r="A11848" s="189"/>
      <c r="B11848" s="189"/>
      <c r="C11848" s="211"/>
      <c r="D11848" s="211"/>
      <c r="E11848" s="211"/>
    </row>
    <row r="11849" spans="1:5" x14ac:dyDescent="0.25">
      <c r="A11849" s="189"/>
      <c r="B11849" s="189"/>
      <c r="C11849" s="211"/>
      <c r="D11849" s="211"/>
      <c r="E11849" s="211"/>
    </row>
    <row r="11850" spans="1:5" x14ac:dyDescent="0.25">
      <c r="A11850" s="189"/>
      <c r="B11850" s="189"/>
      <c r="C11850" s="211"/>
      <c r="D11850" s="211"/>
      <c r="E11850" s="211"/>
    </row>
    <row r="11851" spans="1:5" x14ac:dyDescent="0.25">
      <c r="A11851" s="189"/>
      <c r="B11851" s="189"/>
      <c r="C11851" s="211"/>
      <c r="D11851" s="211"/>
      <c r="E11851" s="211"/>
    </row>
    <row r="11852" spans="1:5" x14ac:dyDescent="0.25">
      <c r="A11852" s="189"/>
      <c r="B11852" s="189"/>
      <c r="C11852" s="211"/>
      <c r="D11852" s="211"/>
      <c r="E11852" s="211"/>
    </row>
    <row r="11853" spans="1:5" x14ac:dyDescent="0.25">
      <c r="A11853" s="189"/>
      <c r="B11853" s="189"/>
      <c r="C11853" s="211"/>
      <c r="D11853" s="211"/>
      <c r="E11853" s="211"/>
    </row>
    <row r="11854" spans="1:5" x14ac:dyDescent="0.25">
      <c r="A11854" s="189"/>
      <c r="B11854" s="189"/>
      <c r="C11854" s="211"/>
      <c r="D11854" s="211"/>
      <c r="E11854" s="211"/>
    </row>
    <row r="11855" spans="1:5" x14ac:dyDescent="0.25">
      <c r="A11855" s="189"/>
      <c r="B11855" s="189"/>
      <c r="C11855" s="211"/>
      <c r="D11855" s="211"/>
      <c r="E11855" s="211"/>
    </row>
    <row r="11856" spans="1:5" x14ac:dyDescent="0.25">
      <c r="A11856" s="189"/>
      <c r="B11856" s="189"/>
      <c r="C11856" s="211"/>
      <c r="D11856" s="211"/>
      <c r="E11856" s="211"/>
    </row>
    <row r="11857" spans="1:5" x14ac:dyDescent="0.25">
      <c r="A11857" s="189"/>
      <c r="B11857" s="189"/>
      <c r="C11857" s="211"/>
      <c r="D11857" s="211"/>
      <c r="E11857" s="211"/>
    </row>
    <row r="11858" spans="1:5" x14ac:dyDescent="0.25">
      <c r="A11858" s="189"/>
      <c r="B11858" s="189"/>
      <c r="C11858" s="211"/>
      <c r="D11858" s="211"/>
      <c r="E11858" s="211"/>
    </row>
    <row r="11859" spans="1:5" x14ac:dyDescent="0.25">
      <c r="A11859" s="189"/>
      <c r="B11859" s="189"/>
      <c r="C11859" s="211"/>
      <c r="D11859" s="211"/>
      <c r="E11859" s="211"/>
    </row>
    <row r="11860" spans="1:5" x14ac:dyDescent="0.25">
      <c r="A11860" s="189"/>
      <c r="B11860" s="189"/>
      <c r="C11860" s="211"/>
      <c r="D11860" s="211"/>
      <c r="E11860" s="211"/>
    </row>
    <row r="11861" spans="1:5" x14ac:dyDescent="0.25">
      <c r="A11861" s="189"/>
      <c r="B11861" s="189"/>
      <c r="C11861" s="211"/>
      <c r="D11861" s="211"/>
      <c r="E11861" s="211"/>
    </row>
    <row r="11862" spans="1:5" x14ac:dyDescent="0.25">
      <c r="A11862" s="189"/>
      <c r="B11862" s="189"/>
      <c r="C11862" s="211"/>
      <c r="D11862" s="211"/>
      <c r="E11862" s="211"/>
    </row>
    <row r="11863" spans="1:5" x14ac:dyDescent="0.25">
      <c r="A11863" s="189"/>
      <c r="B11863" s="189"/>
      <c r="C11863" s="211"/>
      <c r="D11863" s="211"/>
      <c r="E11863" s="211"/>
    </row>
    <row r="11864" spans="1:5" x14ac:dyDescent="0.25">
      <c r="A11864" s="189"/>
      <c r="B11864" s="189"/>
      <c r="C11864" s="211"/>
      <c r="D11864" s="211"/>
      <c r="E11864" s="211"/>
    </row>
    <row r="11865" spans="1:5" x14ac:dyDescent="0.25">
      <c r="A11865" s="189"/>
      <c r="B11865" s="189"/>
      <c r="C11865" s="211"/>
      <c r="D11865" s="211"/>
      <c r="E11865" s="211"/>
    </row>
    <row r="11866" spans="1:5" x14ac:dyDescent="0.25">
      <c r="A11866" s="189"/>
      <c r="B11866" s="189"/>
      <c r="C11866" s="211"/>
      <c r="D11866" s="211"/>
      <c r="E11866" s="211"/>
    </row>
    <row r="11867" spans="1:5" x14ac:dyDescent="0.25">
      <c r="A11867" s="189"/>
      <c r="B11867" s="189"/>
      <c r="C11867" s="211"/>
      <c r="D11867" s="211"/>
      <c r="E11867" s="211"/>
    </row>
    <row r="11868" spans="1:5" x14ac:dyDescent="0.25">
      <c r="A11868" s="189"/>
      <c r="B11868" s="189"/>
      <c r="C11868" s="211"/>
      <c r="D11868" s="211"/>
      <c r="E11868" s="211"/>
    </row>
    <row r="11869" spans="1:5" x14ac:dyDescent="0.25">
      <c r="A11869" s="189"/>
      <c r="B11869" s="189"/>
      <c r="C11869" s="211"/>
      <c r="D11869" s="211"/>
      <c r="E11869" s="211"/>
    </row>
    <row r="11870" spans="1:5" x14ac:dyDescent="0.25">
      <c r="A11870" s="189"/>
      <c r="B11870" s="189"/>
      <c r="C11870" s="186"/>
      <c r="D11870" s="186"/>
    </row>
    <row r="11871" spans="1:5" x14ac:dyDescent="0.25">
      <c r="A11871" s="189"/>
      <c r="B11871" s="189"/>
      <c r="C11871" s="186"/>
      <c r="D11871" s="186"/>
    </row>
    <row r="11872" spans="1:5" x14ac:dyDescent="0.25">
      <c r="A11872" s="189"/>
      <c r="B11872" s="189"/>
      <c r="C11872" s="186"/>
      <c r="D11872" s="186"/>
    </row>
    <row r="11873" spans="1:4" x14ac:dyDescent="0.25">
      <c r="A11873" s="189"/>
      <c r="B11873" s="189"/>
      <c r="C11873" s="186"/>
      <c r="D11873" s="186"/>
    </row>
    <row r="11874" spans="1:4" x14ac:dyDescent="0.25">
      <c r="A11874" s="189"/>
      <c r="B11874" s="189"/>
      <c r="C11874" s="186"/>
      <c r="D11874" s="186"/>
    </row>
    <row r="11875" spans="1:4" x14ac:dyDescent="0.25">
      <c r="A11875" s="189"/>
      <c r="B11875" s="189"/>
      <c r="C11875" s="186"/>
      <c r="D11875" s="186"/>
    </row>
    <row r="11876" spans="1:4" x14ac:dyDescent="0.25">
      <c r="A11876" s="189"/>
      <c r="B11876" s="189"/>
      <c r="C11876" s="186"/>
      <c r="D11876" s="186"/>
    </row>
    <row r="11877" spans="1:4" x14ac:dyDescent="0.25">
      <c r="A11877" s="189"/>
      <c r="B11877" s="189"/>
      <c r="C11877" s="186"/>
      <c r="D11877" s="186"/>
    </row>
    <row r="11878" spans="1:4" x14ac:dyDescent="0.25">
      <c r="A11878" s="189"/>
      <c r="B11878" s="189"/>
      <c r="C11878" s="186"/>
      <c r="D11878" s="186"/>
    </row>
    <row r="11879" spans="1:4" x14ac:dyDescent="0.25">
      <c r="A11879" s="189"/>
      <c r="B11879" s="189"/>
      <c r="C11879" s="186"/>
      <c r="D11879" s="186"/>
    </row>
    <row r="11880" spans="1:4" x14ac:dyDescent="0.25">
      <c r="A11880" s="189"/>
      <c r="B11880" s="189"/>
      <c r="C11880" s="186"/>
      <c r="D11880" s="186"/>
    </row>
    <row r="11881" spans="1:4" x14ac:dyDescent="0.25">
      <c r="A11881" s="189"/>
      <c r="B11881" s="189"/>
      <c r="C11881" s="186"/>
      <c r="D11881" s="186"/>
    </row>
    <row r="11882" spans="1:4" x14ac:dyDescent="0.25">
      <c r="A11882" s="189"/>
      <c r="B11882" s="189"/>
      <c r="C11882" s="186"/>
      <c r="D11882" s="186"/>
    </row>
    <row r="11883" spans="1:4" x14ac:dyDescent="0.25">
      <c r="A11883" s="189"/>
      <c r="B11883" s="189"/>
      <c r="C11883" s="186"/>
      <c r="D11883" s="186"/>
    </row>
    <row r="11884" spans="1:4" x14ac:dyDescent="0.25">
      <c r="A11884" s="189"/>
      <c r="B11884" s="189"/>
      <c r="C11884" s="186"/>
      <c r="D11884" s="186"/>
    </row>
    <row r="11885" spans="1:4" x14ac:dyDescent="0.25">
      <c r="A11885" s="189"/>
      <c r="B11885" s="189"/>
      <c r="C11885" s="186"/>
      <c r="D11885" s="186"/>
    </row>
    <row r="11886" spans="1:4" x14ac:dyDescent="0.25">
      <c r="A11886" s="189"/>
      <c r="B11886" s="189"/>
      <c r="C11886" s="186"/>
      <c r="D11886" s="186"/>
    </row>
    <row r="11887" spans="1:4" x14ac:dyDescent="0.25">
      <c r="A11887" s="189"/>
      <c r="B11887" s="189"/>
      <c r="C11887" s="186"/>
      <c r="D11887" s="186"/>
    </row>
    <row r="11888" spans="1:4" x14ac:dyDescent="0.25">
      <c r="A11888" s="189"/>
      <c r="B11888" s="189"/>
      <c r="C11888" s="186"/>
      <c r="D11888" s="186"/>
    </row>
    <row r="11889" spans="1:4" x14ac:dyDescent="0.25">
      <c r="A11889" s="189"/>
      <c r="B11889" s="189"/>
      <c r="C11889" s="186"/>
      <c r="D11889" s="186"/>
    </row>
    <row r="11890" spans="1:4" x14ac:dyDescent="0.25">
      <c r="A11890" s="189"/>
      <c r="B11890" s="189"/>
      <c r="C11890" s="186"/>
      <c r="D11890" s="186"/>
    </row>
    <row r="11891" spans="1:4" x14ac:dyDescent="0.25">
      <c r="A11891" s="189"/>
      <c r="B11891" s="189"/>
      <c r="C11891" s="186"/>
      <c r="D11891" s="186"/>
    </row>
    <row r="11892" spans="1:4" x14ac:dyDescent="0.25">
      <c r="A11892" s="189"/>
      <c r="B11892" s="189"/>
      <c r="C11892" s="186"/>
      <c r="D11892" s="186"/>
    </row>
    <row r="11893" spans="1:4" x14ac:dyDescent="0.25">
      <c r="A11893" s="189"/>
      <c r="B11893" s="189"/>
      <c r="C11893" s="186"/>
      <c r="D11893" s="186"/>
    </row>
    <row r="11894" spans="1:4" x14ac:dyDescent="0.25">
      <c r="A11894" s="189"/>
      <c r="B11894" s="189"/>
      <c r="C11894" s="186"/>
      <c r="D11894" s="186"/>
    </row>
    <row r="11895" spans="1:4" x14ac:dyDescent="0.25">
      <c r="A11895" s="189"/>
      <c r="B11895" s="189"/>
      <c r="C11895" s="186"/>
      <c r="D11895" s="186"/>
    </row>
    <row r="11896" spans="1:4" x14ac:dyDescent="0.25">
      <c r="A11896" s="189"/>
      <c r="B11896" s="189"/>
      <c r="C11896" s="186"/>
      <c r="D11896" s="186"/>
    </row>
    <row r="11897" spans="1:4" x14ac:dyDescent="0.25">
      <c r="A11897" s="189"/>
      <c r="B11897" s="189"/>
      <c r="C11897" s="186"/>
      <c r="D11897" s="186"/>
    </row>
    <row r="11898" spans="1:4" x14ac:dyDescent="0.25">
      <c r="A11898" s="189"/>
      <c r="B11898" s="189"/>
      <c r="C11898" s="186"/>
      <c r="D11898" s="186"/>
    </row>
    <row r="11899" spans="1:4" x14ac:dyDescent="0.25">
      <c r="A11899" s="189"/>
      <c r="B11899" s="189"/>
      <c r="C11899" s="186"/>
      <c r="D11899" s="186"/>
    </row>
    <row r="11900" spans="1:4" x14ac:dyDescent="0.25">
      <c r="A11900" s="189"/>
      <c r="B11900" s="189"/>
      <c r="C11900" s="186"/>
      <c r="D11900" s="186"/>
    </row>
    <row r="11901" spans="1:4" x14ac:dyDescent="0.25">
      <c r="A11901" s="189"/>
      <c r="B11901" s="189"/>
      <c r="C11901" s="186"/>
      <c r="D11901" s="186"/>
    </row>
    <row r="11902" spans="1:4" x14ac:dyDescent="0.25">
      <c r="A11902" s="189"/>
      <c r="B11902" s="189"/>
      <c r="C11902" s="186"/>
      <c r="D11902" s="186"/>
    </row>
    <row r="11903" spans="1:4" x14ac:dyDescent="0.25">
      <c r="A11903" s="189"/>
      <c r="B11903" s="189"/>
      <c r="C11903" s="186"/>
      <c r="D11903" s="186"/>
    </row>
    <row r="11904" spans="1:4" x14ac:dyDescent="0.25">
      <c r="A11904" s="189"/>
      <c r="B11904" s="189"/>
      <c r="C11904" s="186"/>
      <c r="D11904" s="186"/>
    </row>
    <row r="11905" spans="1:4" x14ac:dyDescent="0.25">
      <c r="A11905" s="189"/>
      <c r="B11905" s="189"/>
      <c r="C11905" s="186"/>
      <c r="D11905" s="186"/>
    </row>
    <row r="11906" spans="1:4" x14ac:dyDescent="0.25">
      <c r="A11906" s="189"/>
      <c r="B11906" s="189"/>
      <c r="C11906" s="186"/>
      <c r="D11906" s="186"/>
    </row>
    <row r="11907" spans="1:4" x14ac:dyDescent="0.25">
      <c r="A11907" s="189"/>
      <c r="B11907" s="189"/>
      <c r="C11907" s="186"/>
      <c r="D11907" s="186"/>
    </row>
    <row r="11908" spans="1:4" x14ac:dyDescent="0.25">
      <c r="A11908" s="189"/>
      <c r="B11908" s="189"/>
      <c r="C11908" s="186"/>
      <c r="D11908" s="186"/>
    </row>
    <row r="11909" spans="1:4" x14ac:dyDescent="0.25">
      <c r="A11909" s="189"/>
      <c r="B11909" s="189"/>
      <c r="C11909" s="186"/>
      <c r="D11909" s="186"/>
    </row>
    <row r="11910" spans="1:4" x14ac:dyDescent="0.25">
      <c r="A11910" s="189"/>
      <c r="B11910" s="189"/>
      <c r="C11910" s="186"/>
      <c r="D11910" s="186"/>
    </row>
    <row r="11911" spans="1:4" x14ac:dyDescent="0.25">
      <c r="A11911" s="189"/>
      <c r="B11911" s="189"/>
      <c r="C11911" s="186"/>
      <c r="D11911" s="186"/>
    </row>
    <row r="11912" spans="1:4" x14ac:dyDescent="0.25">
      <c r="A11912" s="189"/>
      <c r="B11912" s="189"/>
      <c r="C11912" s="186"/>
      <c r="D11912" s="186"/>
    </row>
    <row r="11913" spans="1:4" x14ac:dyDescent="0.25">
      <c r="A11913" s="189"/>
      <c r="B11913" s="189"/>
      <c r="C11913" s="186"/>
      <c r="D11913" s="186"/>
    </row>
    <row r="11914" spans="1:4" x14ac:dyDescent="0.25">
      <c r="A11914" s="189"/>
      <c r="B11914" s="189"/>
      <c r="C11914" s="186"/>
      <c r="D11914" s="186"/>
    </row>
    <row r="11915" spans="1:4" x14ac:dyDescent="0.25">
      <c r="A11915" s="189"/>
      <c r="B11915" s="189"/>
      <c r="C11915" s="186"/>
      <c r="D11915" s="186"/>
    </row>
    <row r="11916" spans="1:4" x14ac:dyDescent="0.25">
      <c r="A11916" s="189"/>
      <c r="B11916" s="189"/>
      <c r="C11916" s="186"/>
      <c r="D11916" s="186"/>
    </row>
    <row r="11917" spans="1:4" x14ac:dyDescent="0.25">
      <c r="A11917" s="189"/>
      <c r="B11917" s="189"/>
      <c r="C11917" s="186"/>
      <c r="D11917" s="186"/>
    </row>
    <row r="11918" spans="1:4" x14ac:dyDescent="0.25">
      <c r="A11918" s="189"/>
      <c r="B11918" s="189"/>
      <c r="C11918" s="186"/>
      <c r="D11918" s="186"/>
    </row>
    <row r="11919" spans="1:4" x14ac:dyDescent="0.25">
      <c r="A11919" s="189"/>
      <c r="B11919" s="189"/>
      <c r="C11919" s="186"/>
      <c r="D11919" s="186"/>
    </row>
    <row r="11920" spans="1:4" x14ac:dyDescent="0.25">
      <c r="A11920" s="189"/>
      <c r="B11920" s="189"/>
      <c r="C11920" s="186"/>
      <c r="D11920" s="186"/>
    </row>
    <row r="11921" spans="1:4" x14ac:dyDescent="0.25">
      <c r="A11921" s="189"/>
      <c r="B11921" s="189"/>
      <c r="C11921" s="186"/>
      <c r="D11921" s="186"/>
    </row>
    <row r="11922" spans="1:4" x14ac:dyDescent="0.25">
      <c r="A11922" s="189"/>
      <c r="B11922" s="189"/>
      <c r="C11922" s="186"/>
      <c r="D11922" s="186"/>
    </row>
    <row r="11923" spans="1:4" x14ac:dyDescent="0.25">
      <c r="A11923" s="189"/>
      <c r="B11923" s="189"/>
      <c r="C11923" s="186"/>
      <c r="D11923" s="186"/>
    </row>
    <row r="11924" spans="1:4" x14ac:dyDescent="0.25">
      <c r="A11924" s="189"/>
      <c r="B11924" s="189"/>
      <c r="C11924" s="186"/>
      <c r="D11924" s="186"/>
    </row>
    <row r="11925" spans="1:4" x14ac:dyDescent="0.25">
      <c r="A11925" s="189"/>
      <c r="B11925" s="189"/>
      <c r="C11925" s="186"/>
      <c r="D11925" s="186"/>
    </row>
    <row r="11926" spans="1:4" x14ac:dyDescent="0.25">
      <c r="A11926" s="189"/>
      <c r="B11926" s="189"/>
      <c r="C11926" s="186"/>
      <c r="D11926" s="186"/>
    </row>
    <row r="11927" spans="1:4" x14ac:dyDescent="0.25">
      <c r="A11927" s="189"/>
      <c r="B11927" s="189"/>
      <c r="C11927" s="186"/>
      <c r="D11927" s="186"/>
    </row>
    <row r="11928" spans="1:4" x14ac:dyDescent="0.25">
      <c r="A11928" s="189"/>
      <c r="B11928" s="189"/>
      <c r="C11928" s="186"/>
      <c r="D11928" s="186"/>
    </row>
    <row r="11929" spans="1:4" x14ac:dyDescent="0.25">
      <c r="A11929" s="189"/>
      <c r="B11929" s="189"/>
      <c r="C11929" s="186"/>
      <c r="D11929" s="186"/>
    </row>
    <row r="11930" spans="1:4" x14ac:dyDescent="0.25">
      <c r="A11930" s="189"/>
      <c r="B11930" s="189"/>
      <c r="C11930" s="186"/>
      <c r="D11930" s="186"/>
    </row>
    <row r="11931" spans="1:4" x14ac:dyDescent="0.25">
      <c r="A11931" s="189"/>
      <c r="B11931" s="189"/>
      <c r="C11931" s="186"/>
      <c r="D11931" s="186"/>
    </row>
    <row r="11932" spans="1:4" x14ac:dyDescent="0.25">
      <c r="A11932" s="189"/>
      <c r="B11932" s="189"/>
      <c r="C11932" s="186"/>
      <c r="D11932" s="186"/>
    </row>
    <row r="11933" spans="1:4" x14ac:dyDescent="0.25">
      <c r="A11933" s="189"/>
      <c r="B11933" s="189"/>
      <c r="C11933" s="186"/>
      <c r="D11933" s="186"/>
    </row>
    <row r="11934" spans="1:4" x14ac:dyDescent="0.25">
      <c r="A11934" s="189"/>
      <c r="B11934" s="189"/>
      <c r="C11934" s="186"/>
      <c r="D11934" s="186"/>
    </row>
    <row r="11935" spans="1:4" x14ac:dyDescent="0.25">
      <c r="A11935" s="189"/>
      <c r="B11935" s="189"/>
      <c r="C11935" s="186"/>
      <c r="D11935" s="186"/>
    </row>
    <row r="11936" spans="1:4" x14ac:dyDescent="0.25">
      <c r="A11936" s="189"/>
      <c r="B11936" s="189"/>
      <c r="C11936" s="186"/>
      <c r="D11936" s="186"/>
    </row>
    <row r="11937" spans="1:4" x14ac:dyDescent="0.25">
      <c r="A11937" s="189"/>
      <c r="B11937" s="189"/>
      <c r="C11937" s="186"/>
      <c r="D11937" s="186"/>
    </row>
    <row r="11938" spans="1:4" x14ac:dyDescent="0.25">
      <c r="A11938" s="189"/>
      <c r="B11938" s="189"/>
      <c r="C11938" s="186"/>
      <c r="D11938" s="186"/>
    </row>
    <row r="11939" spans="1:4" x14ac:dyDescent="0.25">
      <c r="A11939" s="189"/>
      <c r="B11939" s="189"/>
      <c r="C11939" s="186"/>
      <c r="D11939" s="186"/>
    </row>
    <row r="11940" spans="1:4" x14ac:dyDescent="0.25">
      <c r="A11940" s="189"/>
      <c r="B11940" s="189"/>
      <c r="C11940" s="186"/>
      <c r="D11940" s="186"/>
    </row>
    <row r="11941" spans="1:4" x14ac:dyDescent="0.25">
      <c r="A11941" s="189"/>
      <c r="B11941" s="189"/>
      <c r="C11941" s="186"/>
      <c r="D11941" s="186"/>
    </row>
    <row r="11942" spans="1:4" x14ac:dyDescent="0.25">
      <c r="A11942" s="189"/>
      <c r="B11942" s="189"/>
      <c r="C11942" s="186"/>
      <c r="D11942" s="186"/>
    </row>
    <row r="11943" spans="1:4" x14ac:dyDescent="0.25">
      <c r="A11943" s="189"/>
      <c r="B11943" s="189"/>
      <c r="C11943" s="186"/>
      <c r="D11943" s="186"/>
    </row>
    <row r="11944" spans="1:4" x14ac:dyDescent="0.25">
      <c r="A11944" s="189"/>
      <c r="B11944" s="189"/>
      <c r="C11944" s="186"/>
      <c r="D11944" s="186"/>
    </row>
    <row r="11945" spans="1:4" x14ac:dyDescent="0.25">
      <c r="A11945" s="189"/>
      <c r="B11945" s="189"/>
      <c r="C11945" s="186"/>
      <c r="D11945" s="186"/>
    </row>
    <row r="11946" spans="1:4" x14ac:dyDescent="0.25">
      <c r="A11946" s="189"/>
      <c r="B11946" s="189"/>
      <c r="C11946" s="186"/>
      <c r="D11946" s="186"/>
    </row>
    <row r="11947" spans="1:4" x14ac:dyDescent="0.25">
      <c r="A11947" s="189"/>
      <c r="B11947" s="189"/>
      <c r="C11947" s="186"/>
      <c r="D11947" s="186"/>
    </row>
    <row r="11948" spans="1:4" x14ac:dyDescent="0.25">
      <c r="A11948" s="189"/>
      <c r="B11948" s="189"/>
      <c r="C11948" s="186"/>
      <c r="D11948" s="186"/>
    </row>
    <row r="11949" spans="1:4" x14ac:dyDescent="0.25">
      <c r="A11949" s="189"/>
      <c r="B11949" s="189"/>
      <c r="C11949" s="186"/>
      <c r="D11949" s="186"/>
    </row>
    <row r="11950" spans="1:4" x14ac:dyDescent="0.25">
      <c r="A11950" s="189"/>
      <c r="B11950" s="189"/>
      <c r="C11950" s="186"/>
      <c r="D11950" s="186"/>
    </row>
    <row r="11951" spans="1:4" x14ac:dyDescent="0.25">
      <c r="A11951" s="189"/>
      <c r="B11951" s="189"/>
      <c r="C11951" s="186"/>
      <c r="D11951" s="186"/>
    </row>
    <row r="11952" spans="1:4" x14ac:dyDescent="0.25">
      <c r="A11952" s="189"/>
      <c r="B11952" s="189"/>
      <c r="C11952" s="186"/>
      <c r="D11952" s="186"/>
    </row>
    <row r="11953" spans="1:4" x14ac:dyDescent="0.25">
      <c r="A11953" s="189"/>
      <c r="B11953" s="189"/>
      <c r="C11953" s="186"/>
      <c r="D11953" s="186"/>
    </row>
    <row r="11954" spans="1:4" x14ac:dyDescent="0.25">
      <c r="A11954" s="189"/>
      <c r="B11954" s="189"/>
      <c r="C11954" s="186"/>
      <c r="D11954" s="186"/>
    </row>
    <row r="11955" spans="1:4" x14ac:dyDescent="0.25">
      <c r="A11955" s="189"/>
      <c r="B11955" s="189"/>
      <c r="C11955" s="186"/>
      <c r="D11955" s="186"/>
    </row>
    <row r="11956" spans="1:4" x14ac:dyDescent="0.25">
      <c r="A11956" s="189"/>
      <c r="B11956" s="189"/>
      <c r="C11956" s="186"/>
      <c r="D11956" s="186"/>
    </row>
    <row r="11957" spans="1:4" x14ac:dyDescent="0.25">
      <c r="A11957" s="189"/>
      <c r="B11957" s="189"/>
      <c r="C11957" s="186"/>
      <c r="D11957" s="186"/>
    </row>
    <row r="11958" spans="1:4" x14ac:dyDescent="0.25">
      <c r="A11958" s="189"/>
      <c r="B11958" s="189"/>
      <c r="C11958" s="186"/>
      <c r="D11958" s="186"/>
    </row>
    <row r="11959" spans="1:4" x14ac:dyDescent="0.25">
      <c r="A11959" s="189"/>
      <c r="B11959" s="189"/>
      <c r="C11959" s="186"/>
      <c r="D11959" s="186"/>
    </row>
    <row r="11960" spans="1:4" x14ac:dyDescent="0.25">
      <c r="A11960" s="189"/>
      <c r="B11960" s="189"/>
      <c r="C11960" s="186"/>
      <c r="D11960" s="186"/>
    </row>
    <row r="11961" spans="1:4" x14ac:dyDescent="0.25">
      <c r="A11961" s="189"/>
      <c r="B11961" s="189"/>
      <c r="C11961" s="186"/>
      <c r="D11961" s="186"/>
    </row>
    <row r="11962" spans="1:4" x14ac:dyDescent="0.25">
      <c r="A11962" s="189"/>
      <c r="B11962" s="189"/>
      <c r="C11962" s="186"/>
      <c r="D11962" s="186"/>
    </row>
    <row r="11963" spans="1:4" x14ac:dyDescent="0.25">
      <c r="A11963" s="189"/>
      <c r="B11963" s="189"/>
      <c r="C11963" s="186"/>
      <c r="D11963" s="186"/>
    </row>
    <row r="11964" spans="1:4" x14ac:dyDescent="0.25">
      <c r="A11964" s="189"/>
      <c r="B11964" s="189"/>
      <c r="C11964" s="186"/>
      <c r="D11964" s="186"/>
    </row>
    <row r="11965" spans="1:4" x14ac:dyDescent="0.25">
      <c r="A11965" s="189"/>
      <c r="B11965" s="189"/>
      <c r="C11965" s="186"/>
      <c r="D11965" s="186"/>
    </row>
    <row r="11966" spans="1:4" x14ac:dyDescent="0.25">
      <c r="A11966" s="189"/>
      <c r="B11966" s="189"/>
      <c r="C11966" s="186"/>
      <c r="D11966" s="186"/>
    </row>
    <row r="11967" spans="1:4" x14ac:dyDescent="0.25">
      <c r="A11967" s="189"/>
      <c r="B11967" s="189"/>
      <c r="C11967" s="186"/>
      <c r="D11967" s="186"/>
    </row>
    <row r="11968" spans="1:4" x14ac:dyDescent="0.25">
      <c r="A11968" s="189"/>
      <c r="B11968" s="189"/>
      <c r="C11968" s="186"/>
      <c r="D11968" s="186"/>
    </row>
    <row r="11969" spans="1:4" x14ac:dyDescent="0.25">
      <c r="A11969" s="189"/>
      <c r="B11969" s="189"/>
      <c r="C11969" s="186"/>
      <c r="D11969" s="186"/>
    </row>
    <row r="11970" spans="1:4" x14ac:dyDescent="0.25">
      <c r="A11970" s="189"/>
      <c r="B11970" s="189"/>
      <c r="C11970" s="186"/>
      <c r="D11970" s="186"/>
    </row>
    <row r="11971" spans="1:4" x14ac:dyDescent="0.25">
      <c r="A11971" s="189"/>
      <c r="B11971" s="189"/>
      <c r="C11971" s="186"/>
      <c r="D11971" s="186"/>
    </row>
    <row r="11972" spans="1:4" x14ac:dyDescent="0.25">
      <c r="A11972" s="189"/>
      <c r="B11972" s="189"/>
      <c r="C11972" s="186"/>
      <c r="D11972" s="186"/>
    </row>
    <row r="11973" spans="1:4" x14ac:dyDescent="0.25">
      <c r="A11973" s="189"/>
      <c r="B11973" s="189"/>
      <c r="C11973" s="186"/>
      <c r="D11973" s="186"/>
    </row>
    <row r="11974" spans="1:4" x14ac:dyDescent="0.25">
      <c r="A11974" s="189"/>
      <c r="B11974" s="189"/>
      <c r="C11974" s="186"/>
      <c r="D11974" s="186"/>
    </row>
    <row r="11975" spans="1:4" x14ac:dyDescent="0.25">
      <c r="A11975" s="189"/>
      <c r="B11975" s="189"/>
      <c r="C11975" s="186"/>
      <c r="D11975" s="186"/>
    </row>
    <row r="11976" spans="1:4" x14ac:dyDescent="0.25">
      <c r="A11976" s="189"/>
      <c r="B11976" s="189"/>
      <c r="C11976" s="186"/>
      <c r="D11976" s="186"/>
    </row>
    <row r="11977" spans="1:4" x14ac:dyDescent="0.25">
      <c r="A11977" s="189"/>
      <c r="B11977" s="189"/>
      <c r="C11977" s="186"/>
      <c r="D11977" s="186"/>
    </row>
    <row r="11978" spans="1:4" x14ac:dyDescent="0.25">
      <c r="A11978" s="189"/>
      <c r="B11978" s="189"/>
      <c r="C11978" s="186"/>
      <c r="D11978" s="186"/>
    </row>
    <row r="11979" spans="1:4" x14ac:dyDescent="0.25">
      <c r="A11979" s="189"/>
      <c r="B11979" s="189"/>
      <c r="C11979" s="186"/>
      <c r="D11979" s="186"/>
    </row>
    <row r="11980" spans="1:4" x14ac:dyDescent="0.25">
      <c r="A11980" s="189"/>
      <c r="B11980" s="189"/>
      <c r="C11980" s="186"/>
      <c r="D11980" s="186"/>
    </row>
    <row r="11981" spans="1:4" x14ac:dyDescent="0.25">
      <c r="A11981" s="189"/>
      <c r="B11981" s="189"/>
      <c r="C11981" s="186"/>
      <c r="D11981" s="186"/>
    </row>
    <row r="11982" spans="1:4" x14ac:dyDescent="0.25">
      <c r="A11982" s="189"/>
      <c r="B11982" s="189"/>
      <c r="C11982" s="186"/>
      <c r="D11982" s="186"/>
    </row>
    <row r="11983" spans="1:4" x14ac:dyDescent="0.25">
      <c r="A11983" s="189"/>
      <c r="B11983" s="189"/>
      <c r="C11983" s="186"/>
      <c r="D11983" s="186"/>
    </row>
    <row r="11984" spans="1:4" x14ac:dyDescent="0.25">
      <c r="A11984" s="189"/>
      <c r="B11984" s="189"/>
      <c r="C11984" s="186"/>
      <c r="D11984" s="186"/>
    </row>
    <row r="11985" spans="1:4" x14ac:dyDescent="0.25">
      <c r="A11985" s="189"/>
      <c r="B11985" s="189"/>
      <c r="C11985" s="186"/>
      <c r="D11985" s="186"/>
    </row>
    <row r="11986" spans="1:4" x14ac:dyDescent="0.25">
      <c r="A11986" s="189"/>
      <c r="B11986" s="189"/>
      <c r="C11986" s="186"/>
      <c r="D11986" s="186"/>
    </row>
    <row r="11987" spans="1:4" x14ac:dyDescent="0.25">
      <c r="A11987" s="189"/>
      <c r="B11987" s="189"/>
      <c r="C11987" s="186"/>
      <c r="D11987" s="186"/>
    </row>
    <row r="11988" spans="1:4" x14ac:dyDescent="0.25">
      <c r="A11988" s="189"/>
      <c r="B11988" s="189"/>
      <c r="C11988" s="186"/>
      <c r="D11988" s="186"/>
    </row>
    <row r="11989" spans="1:4" x14ac:dyDescent="0.25">
      <c r="A11989" s="189"/>
      <c r="B11989" s="189"/>
      <c r="C11989" s="186"/>
      <c r="D11989" s="186"/>
    </row>
    <row r="11990" spans="1:4" x14ac:dyDescent="0.25">
      <c r="A11990" s="189"/>
      <c r="B11990" s="189"/>
      <c r="C11990" s="186"/>
      <c r="D11990" s="186"/>
    </row>
    <row r="11991" spans="1:4" x14ac:dyDescent="0.25">
      <c r="A11991" s="189"/>
      <c r="B11991" s="189"/>
      <c r="C11991" s="186"/>
      <c r="D11991" s="186"/>
    </row>
    <row r="11992" spans="1:4" x14ac:dyDescent="0.25">
      <c r="A11992" s="189"/>
      <c r="B11992" s="189"/>
      <c r="C11992" s="186"/>
      <c r="D11992" s="186"/>
    </row>
    <row r="11993" spans="1:4" x14ac:dyDescent="0.25">
      <c r="A11993" s="189"/>
      <c r="B11993" s="189"/>
      <c r="C11993" s="186"/>
      <c r="D11993" s="186"/>
    </row>
    <row r="11994" spans="1:4" x14ac:dyDescent="0.25">
      <c r="A11994" s="189"/>
      <c r="B11994" s="189"/>
      <c r="C11994" s="186"/>
      <c r="D11994" s="186"/>
    </row>
    <row r="11995" spans="1:4" x14ac:dyDescent="0.25">
      <c r="A11995" s="189"/>
      <c r="B11995" s="189"/>
      <c r="C11995" s="186"/>
      <c r="D11995" s="186"/>
    </row>
    <row r="11996" spans="1:4" x14ac:dyDescent="0.25">
      <c r="A11996" s="189"/>
      <c r="B11996" s="189"/>
      <c r="C11996" s="186"/>
      <c r="D11996" s="186"/>
    </row>
    <row r="11997" spans="1:4" x14ac:dyDescent="0.25">
      <c r="A11997" s="189"/>
      <c r="B11997" s="189"/>
      <c r="C11997" s="186"/>
      <c r="D11997" s="186"/>
    </row>
    <row r="11998" spans="1:4" x14ac:dyDescent="0.25">
      <c r="A11998" s="189"/>
      <c r="B11998" s="189"/>
      <c r="C11998" s="186"/>
      <c r="D11998" s="186"/>
    </row>
    <row r="11999" spans="1:4" x14ac:dyDescent="0.25">
      <c r="A11999" s="189"/>
      <c r="B11999" s="189"/>
      <c r="C11999" s="186"/>
      <c r="D11999" s="186"/>
    </row>
    <row r="12000" spans="1:4" x14ac:dyDescent="0.25">
      <c r="A12000" s="189"/>
      <c r="B12000" s="189"/>
      <c r="C12000" s="186"/>
      <c r="D12000" s="186"/>
    </row>
    <row r="12001" spans="1:4" x14ac:dyDescent="0.25">
      <c r="A12001" s="189"/>
      <c r="B12001" s="189"/>
      <c r="C12001" s="186"/>
      <c r="D12001" s="186"/>
    </row>
    <row r="12002" spans="1:4" x14ac:dyDescent="0.25">
      <c r="A12002" s="189"/>
      <c r="B12002" s="189"/>
      <c r="C12002" s="186"/>
      <c r="D12002" s="186"/>
    </row>
    <row r="12003" spans="1:4" x14ac:dyDescent="0.25">
      <c r="A12003" s="189"/>
      <c r="B12003" s="189"/>
      <c r="C12003" s="186"/>
      <c r="D12003" s="186"/>
    </row>
    <row r="12004" spans="1:4" x14ac:dyDescent="0.25">
      <c r="A12004" s="189"/>
      <c r="B12004" s="189"/>
      <c r="C12004" s="186"/>
      <c r="D12004" s="186"/>
    </row>
    <row r="12005" spans="1:4" x14ac:dyDescent="0.25">
      <c r="A12005" s="189"/>
      <c r="B12005" s="189"/>
      <c r="C12005" s="186"/>
      <c r="D12005" s="186"/>
    </row>
    <row r="12006" spans="1:4" x14ac:dyDescent="0.25">
      <c r="A12006" s="189"/>
      <c r="B12006" s="189"/>
      <c r="C12006" s="186"/>
      <c r="D12006" s="186"/>
    </row>
    <row r="12007" spans="1:4" x14ac:dyDescent="0.25">
      <c r="A12007" s="189"/>
      <c r="B12007" s="189"/>
      <c r="C12007" s="186"/>
      <c r="D12007" s="186"/>
    </row>
    <row r="12008" spans="1:4" x14ac:dyDescent="0.25">
      <c r="A12008" s="189"/>
      <c r="B12008" s="189"/>
      <c r="C12008" s="186"/>
      <c r="D12008" s="186"/>
    </row>
    <row r="12009" spans="1:4" x14ac:dyDescent="0.25">
      <c r="A12009" s="189"/>
      <c r="B12009" s="189"/>
      <c r="C12009" s="186"/>
      <c r="D12009" s="186"/>
    </row>
    <row r="12010" spans="1:4" x14ac:dyDescent="0.25">
      <c r="A12010" s="189"/>
      <c r="B12010" s="189"/>
      <c r="C12010" s="186"/>
      <c r="D12010" s="186"/>
    </row>
    <row r="12011" spans="1:4" x14ac:dyDescent="0.25">
      <c r="A12011" s="189"/>
      <c r="B12011" s="189"/>
      <c r="C12011" s="186"/>
      <c r="D12011" s="186"/>
    </row>
    <row r="12012" spans="1:4" x14ac:dyDescent="0.25">
      <c r="A12012" s="189"/>
      <c r="B12012" s="189"/>
      <c r="C12012" s="186"/>
      <c r="D12012" s="186"/>
    </row>
    <row r="12013" spans="1:4" x14ac:dyDescent="0.25">
      <c r="A12013" s="189"/>
      <c r="B12013" s="189"/>
      <c r="C12013" s="186"/>
      <c r="D12013" s="186"/>
    </row>
    <row r="12014" spans="1:4" x14ac:dyDescent="0.25">
      <c r="A12014" s="189"/>
      <c r="B12014" s="189"/>
      <c r="C12014" s="186"/>
      <c r="D12014" s="186"/>
    </row>
    <row r="12015" spans="1:4" x14ac:dyDescent="0.25">
      <c r="A12015" s="189"/>
      <c r="B12015" s="189"/>
      <c r="C12015" s="186"/>
      <c r="D12015" s="186"/>
    </row>
    <row r="12016" spans="1:4" x14ac:dyDescent="0.25">
      <c r="A12016" s="189"/>
      <c r="B12016" s="189"/>
      <c r="C12016" s="186"/>
      <c r="D12016" s="186"/>
    </row>
    <row r="12017" spans="1:4" x14ac:dyDescent="0.25">
      <c r="A12017" s="189"/>
      <c r="B12017" s="189"/>
      <c r="C12017" s="186"/>
      <c r="D12017" s="186"/>
    </row>
    <row r="12018" spans="1:4" x14ac:dyDescent="0.25">
      <c r="A12018" s="189"/>
      <c r="B12018" s="189"/>
      <c r="C12018" s="186"/>
      <c r="D12018" s="186"/>
    </row>
    <row r="12019" spans="1:4" x14ac:dyDescent="0.25">
      <c r="A12019" s="189"/>
      <c r="B12019" s="189"/>
      <c r="C12019" s="186"/>
      <c r="D12019" s="186"/>
    </row>
    <row r="12020" spans="1:4" x14ac:dyDescent="0.25">
      <c r="A12020" s="189"/>
      <c r="B12020" s="189"/>
      <c r="C12020" s="186"/>
      <c r="D12020" s="186"/>
    </row>
    <row r="12021" spans="1:4" x14ac:dyDescent="0.25">
      <c r="A12021" s="189"/>
      <c r="B12021" s="189"/>
      <c r="C12021" s="186"/>
      <c r="D12021" s="186"/>
    </row>
    <row r="12022" spans="1:4" x14ac:dyDescent="0.25">
      <c r="A12022" s="189"/>
      <c r="B12022" s="189"/>
      <c r="C12022" s="186"/>
      <c r="D12022" s="186"/>
    </row>
    <row r="12023" spans="1:4" x14ac:dyDescent="0.25">
      <c r="A12023" s="189"/>
      <c r="B12023" s="189"/>
      <c r="C12023" s="186"/>
      <c r="D12023" s="186"/>
    </row>
    <row r="12024" spans="1:4" x14ac:dyDescent="0.25">
      <c r="A12024" s="189"/>
      <c r="B12024" s="189"/>
      <c r="C12024" s="186"/>
      <c r="D12024" s="186"/>
    </row>
    <row r="12025" spans="1:4" x14ac:dyDescent="0.25">
      <c r="A12025" s="189"/>
      <c r="B12025" s="189"/>
      <c r="C12025" s="186"/>
      <c r="D12025" s="186"/>
    </row>
    <row r="12026" spans="1:4" x14ac:dyDescent="0.25">
      <c r="A12026" s="189"/>
      <c r="B12026" s="189"/>
      <c r="C12026" s="186"/>
      <c r="D12026" s="186"/>
    </row>
    <row r="12027" spans="1:4" x14ac:dyDescent="0.25">
      <c r="A12027" s="189"/>
      <c r="B12027" s="189"/>
      <c r="C12027" s="186"/>
      <c r="D12027" s="186"/>
    </row>
    <row r="12028" spans="1:4" x14ac:dyDescent="0.25">
      <c r="A12028" s="189"/>
      <c r="B12028" s="189"/>
      <c r="C12028" s="186"/>
      <c r="D12028" s="186"/>
    </row>
    <row r="12029" spans="1:4" x14ac:dyDescent="0.25">
      <c r="A12029" s="189"/>
      <c r="B12029" s="189"/>
      <c r="C12029" s="186"/>
      <c r="D12029" s="186"/>
    </row>
    <row r="12030" spans="1:4" x14ac:dyDescent="0.25">
      <c r="A12030" s="189"/>
      <c r="B12030" s="189"/>
      <c r="C12030" s="186"/>
      <c r="D12030" s="186"/>
    </row>
    <row r="12031" spans="1:4" x14ac:dyDescent="0.25">
      <c r="A12031" s="189"/>
      <c r="B12031" s="189"/>
      <c r="C12031" s="186"/>
      <c r="D12031" s="186"/>
    </row>
    <row r="12032" spans="1:4" x14ac:dyDescent="0.25">
      <c r="A12032" s="189"/>
      <c r="B12032" s="189"/>
      <c r="C12032" s="186"/>
      <c r="D12032" s="186"/>
    </row>
    <row r="12033" spans="1:4" x14ac:dyDescent="0.25">
      <c r="A12033" s="189"/>
      <c r="B12033" s="189"/>
      <c r="C12033" s="186"/>
      <c r="D12033" s="186"/>
    </row>
    <row r="12034" spans="1:4" x14ac:dyDescent="0.25">
      <c r="A12034" s="189"/>
      <c r="B12034" s="189"/>
      <c r="C12034" s="186"/>
      <c r="D12034" s="186"/>
    </row>
    <row r="12035" spans="1:4" x14ac:dyDescent="0.25">
      <c r="A12035" s="189"/>
      <c r="B12035" s="189"/>
      <c r="C12035" s="186"/>
      <c r="D12035" s="186"/>
    </row>
    <row r="12036" spans="1:4" x14ac:dyDescent="0.25">
      <c r="A12036" s="189"/>
      <c r="B12036" s="189"/>
      <c r="C12036" s="186"/>
      <c r="D12036" s="186"/>
    </row>
    <row r="12037" spans="1:4" x14ac:dyDescent="0.25">
      <c r="A12037" s="189"/>
      <c r="B12037" s="189"/>
      <c r="C12037" s="186"/>
      <c r="D12037" s="186"/>
    </row>
    <row r="12038" spans="1:4" x14ac:dyDescent="0.25">
      <c r="A12038" s="189"/>
      <c r="B12038" s="189"/>
      <c r="C12038" s="186"/>
      <c r="D12038" s="186"/>
    </row>
    <row r="12039" spans="1:4" x14ac:dyDescent="0.25">
      <c r="A12039" s="189"/>
      <c r="B12039" s="189"/>
      <c r="C12039" s="186"/>
      <c r="D12039" s="186"/>
    </row>
    <row r="12040" spans="1:4" x14ac:dyDescent="0.25">
      <c r="A12040" s="189"/>
      <c r="B12040" s="189"/>
      <c r="C12040" s="186"/>
      <c r="D12040" s="186"/>
    </row>
    <row r="12041" spans="1:4" x14ac:dyDescent="0.25">
      <c r="A12041" s="189"/>
      <c r="B12041" s="189"/>
      <c r="C12041" s="186"/>
      <c r="D12041" s="186"/>
    </row>
    <row r="12042" spans="1:4" x14ac:dyDescent="0.25">
      <c r="A12042" s="189"/>
      <c r="B12042" s="189"/>
      <c r="C12042" s="186"/>
      <c r="D12042" s="186"/>
    </row>
    <row r="12043" spans="1:4" x14ac:dyDescent="0.25">
      <c r="A12043" s="189"/>
      <c r="B12043" s="189"/>
      <c r="C12043" s="186"/>
      <c r="D12043" s="186"/>
    </row>
    <row r="12044" spans="1:4" x14ac:dyDescent="0.25">
      <c r="A12044" s="189"/>
      <c r="B12044" s="189"/>
      <c r="C12044" s="186"/>
      <c r="D12044" s="186"/>
    </row>
    <row r="12045" spans="1:4" x14ac:dyDescent="0.25">
      <c r="A12045" s="189"/>
      <c r="B12045" s="189"/>
      <c r="C12045" s="186"/>
      <c r="D12045" s="186"/>
    </row>
    <row r="12046" spans="1:4" x14ac:dyDescent="0.25">
      <c r="A12046" s="189"/>
      <c r="B12046" s="189"/>
      <c r="C12046" s="186"/>
      <c r="D12046" s="186"/>
    </row>
    <row r="12047" spans="1:4" x14ac:dyDescent="0.25">
      <c r="A12047" s="189"/>
      <c r="B12047" s="189"/>
      <c r="C12047" s="186"/>
      <c r="D12047" s="186"/>
    </row>
    <row r="12048" spans="1:4" x14ac:dyDescent="0.25">
      <c r="A12048" s="189"/>
      <c r="B12048" s="189"/>
      <c r="C12048" s="186"/>
      <c r="D12048" s="186"/>
    </row>
    <row r="12049" spans="1:4" x14ac:dyDescent="0.25">
      <c r="A12049" s="189"/>
      <c r="B12049" s="189"/>
      <c r="C12049" s="186"/>
      <c r="D12049" s="186"/>
    </row>
    <row r="12050" spans="1:4" x14ac:dyDescent="0.25">
      <c r="A12050" s="189"/>
      <c r="B12050" s="189"/>
      <c r="C12050" s="186"/>
      <c r="D12050" s="186"/>
    </row>
    <row r="12051" spans="1:4" x14ac:dyDescent="0.25">
      <c r="A12051" s="189"/>
      <c r="B12051" s="189"/>
      <c r="C12051" s="186"/>
      <c r="D12051" s="186"/>
    </row>
    <row r="12052" spans="1:4" x14ac:dyDescent="0.25">
      <c r="A12052" s="189"/>
      <c r="B12052" s="189"/>
      <c r="C12052" s="186"/>
      <c r="D12052" s="186"/>
    </row>
    <row r="12053" spans="1:4" x14ac:dyDescent="0.25">
      <c r="A12053" s="189"/>
      <c r="B12053" s="189"/>
      <c r="C12053" s="186"/>
      <c r="D12053" s="186"/>
    </row>
    <row r="12054" spans="1:4" x14ac:dyDescent="0.25">
      <c r="A12054" s="189"/>
      <c r="B12054" s="189"/>
      <c r="C12054" s="186"/>
      <c r="D12054" s="186"/>
    </row>
    <row r="12055" spans="1:4" x14ac:dyDescent="0.25">
      <c r="A12055" s="189"/>
      <c r="B12055" s="189"/>
      <c r="C12055" s="186"/>
      <c r="D12055" s="186"/>
    </row>
    <row r="12056" spans="1:4" x14ac:dyDescent="0.25">
      <c r="A12056" s="189"/>
      <c r="B12056" s="189"/>
      <c r="C12056" s="186"/>
      <c r="D12056" s="186"/>
    </row>
    <row r="12057" spans="1:4" x14ac:dyDescent="0.25">
      <c r="A12057" s="189"/>
      <c r="B12057" s="189"/>
      <c r="C12057" s="186"/>
      <c r="D12057" s="186"/>
    </row>
    <row r="12058" spans="1:4" x14ac:dyDescent="0.25">
      <c r="A12058" s="189"/>
      <c r="B12058" s="189"/>
      <c r="C12058" s="186"/>
      <c r="D12058" s="186"/>
    </row>
    <row r="12059" spans="1:4" x14ac:dyDescent="0.25">
      <c r="A12059" s="189"/>
      <c r="B12059" s="189"/>
      <c r="C12059" s="186"/>
      <c r="D12059" s="186"/>
    </row>
    <row r="12060" spans="1:4" x14ac:dyDescent="0.25">
      <c r="A12060" s="189"/>
      <c r="B12060" s="189"/>
      <c r="C12060" s="186"/>
      <c r="D12060" s="186"/>
    </row>
    <row r="12061" spans="1:4" x14ac:dyDescent="0.25">
      <c r="A12061" s="189"/>
      <c r="B12061" s="189"/>
      <c r="C12061" s="186"/>
      <c r="D12061" s="186"/>
    </row>
    <row r="12062" spans="1:4" x14ac:dyDescent="0.25">
      <c r="A12062" s="189"/>
      <c r="B12062" s="189"/>
      <c r="C12062" s="186"/>
      <c r="D12062" s="186"/>
    </row>
    <row r="12063" spans="1:4" x14ac:dyDescent="0.25">
      <c r="A12063" s="189"/>
      <c r="B12063" s="189"/>
      <c r="C12063" s="186"/>
      <c r="D12063" s="186"/>
    </row>
    <row r="12064" spans="1:4" x14ac:dyDescent="0.25">
      <c r="A12064" s="189"/>
      <c r="B12064" s="189"/>
      <c r="C12064" s="186"/>
      <c r="D12064" s="186"/>
    </row>
    <row r="12065" spans="1:4" x14ac:dyDescent="0.25">
      <c r="A12065" s="189"/>
      <c r="B12065" s="189"/>
      <c r="C12065" s="186"/>
      <c r="D12065" s="186"/>
    </row>
    <row r="12066" spans="1:4" x14ac:dyDescent="0.25">
      <c r="A12066" s="189"/>
      <c r="B12066" s="189"/>
      <c r="C12066" s="186"/>
      <c r="D12066" s="186"/>
    </row>
    <row r="12067" spans="1:4" x14ac:dyDescent="0.25">
      <c r="A12067" s="189"/>
      <c r="B12067" s="189"/>
      <c r="C12067" s="186"/>
      <c r="D12067" s="186"/>
    </row>
    <row r="12068" spans="1:4" x14ac:dyDescent="0.25">
      <c r="A12068" s="189"/>
      <c r="B12068" s="189"/>
      <c r="C12068" s="186"/>
      <c r="D12068" s="186"/>
    </row>
    <row r="12069" spans="1:4" x14ac:dyDescent="0.25">
      <c r="A12069" s="189"/>
      <c r="B12069" s="189"/>
      <c r="C12069" s="186"/>
      <c r="D12069" s="186"/>
    </row>
    <row r="12070" spans="1:4" x14ac:dyDescent="0.25">
      <c r="A12070" s="189"/>
      <c r="B12070" s="189"/>
      <c r="C12070" s="186"/>
      <c r="D12070" s="186"/>
    </row>
    <row r="12071" spans="1:4" x14ac:dyDescent="0.25">
      <c r="A12071" s="189"/>
      <c r="B12071" s="189"/>
      <c r="C12071" s="186"/>
      <c r="D12071" s="186"/>
    </row>
    <row r="12072" spans="1:4" x14ac:dyDescent="0.25">
      <c r="A12072" s="189"/>
      <c r="B12072" s="189"/>
      <c r="C12072" s="186"/>
      <c r="D12072" s="186"/>
    </row>
    <row r="12073" spans="1:4" x14ac:dyDescent="0.25">
      <c r="A12073" s="189"/>
      <c r="B12073" s="189"/>
      <c r="C12073" s="186"/>
      <c r="D12073" s="186"/>
    </row>
    <row r="12074" spans="1:4" x14ac:dyDescent="0.25">
      <c r="A12074" s="189"/>
      <c r="B12074" s="189"/>
      <c r="C12074" s="186"/>
      <c r="D12074" s="186"/>
    </row>
    <row r="12075" spans="1:4" x14ac:dyDescent="0.25">
      <c r="A12075" s="189"/>
      <c r="B12075" s="189"/>
      <c r="C12075" s="186"/>
      <c r="D12075" s="186"/>
    </row>
    <row r="12076" spans="1:4" x14ac:dyDescent="0.25">
      <c r="A12076" s="189"/>
      <c r="B12076" s="189"/>
      <c r="C12076" s="186"/>
      <c r="D12076" s="186"/>
    </row>
    <row r="12077" spans="1:4" x14ac:dyDescent="0.25">
      <c r="A12077" s="189"/>
      <c r="B12077" s="189"/>
      <c r="C12077" s="186"/>
      <c r="D12077" s="186"/>
    </row>
    <row r="12078" spans="1:4" x14ac:dyDescent="0.25">
      <c r="A12078" s="189"/>
      <c r="B12078" s="189"/>
      <c r="C12078" s="186"/>
      <c r="D12078" s="186"/>
    </row>
    <row r="12079" spans="1:4" x14ac:dyDescent="0.25">
      <c r="A12079" s="189"/>
      <c r="B12079" s="189"/>
      <c r="C12079" s="186"/>
      <c r="D12079" s="186"/>
    </row>
    <row r="12080" spans="1:4" x14ac:dyDescent="0.25">
      <c r="A12080" s="189"/>
      <c r="B12080" s="189"/>
      <c r="C12080" s="186"/>
      <c r="D12080" s="186"/>
    </row>
    <row r="12081" spans="1:4" x14ac:dyDescent="0.25">
      <c r="A12081" s="189"/>
      <c r="B12081" s="189"/>
      <c r="C12081" s="186"/>
      <c r="D12081" s="186"/>
    </row>
    <row r="12082" spans="1:4" x14ac:dyDescent="0.25">
      <c r="A12082" s="189"/>
      <c r="B12082" s="189"/>
      <c r="C12082" s="186"/>
      <c r="D12082" s="186"/>
    </row>
    <row r="12083" spans="1:4" x14ac:dyDescent="0.25">
      <c r="A12083" s="189"/>
      <c r="B12083" s="189"/>
      <c r="C12083" s="186"/>
      <c r="D12083" s="186"/>
    </row>
    <row r="12084" spans="1:4" x14ac:dyDescent="0.25">
      <c r="A12084" s="189"/>
      <c r="B12084" s="189"/>
      <c r="C12084" s="186"/>
      <c r="D12084" s="186"/>
    </row>
    <row r="12085" spans="1:4" x14ac:dyDescent="0.25">
      <c r="A12085" s="189"/>
      <c r="B12085" s="189"/>
      <c r="C12085" s="186"/>
      <c r="D12085" s="186"/>
    </row>
    <row r="12086" spans="1:4" x14ac:dyDescent="0.25">
      <c r="A12086" s="189"/>
      <c r="B12086" s="189"/>
      <c r="C12086" s="186"/>
      <c r="D12086" s="186"/>
    </row>
    <row r="12087" spans="1:4" x14ac:dyDescent="0.25">
      <c r="A12087" s="189"/>
      <c r="B12087" s="189"/>
      <c r="C12087" s="186"/>
      <c r="D12087" s="186"/>
    </row>
    <row r="12088" spans="1:4" x14ac:dyDescent="0.25">
      <c r="A12088" s="189"/>
      <c r="B12088" s="189"/>
      <c r="C12088" s="186"/>
      <c r="D12088" s="186"/>
    </row>
    <row r="12089" spans="1:4" x14ac:dyDescent="0.25">
      <c r="A12089" s="189"/>
      <c r="B12089" s="189"/>
      <c r="C12089" s="186"/>
      <c r="D12089" s="186"/>
    </row>
    <row r="12090" spans="1:4" x14ac:dyDescent="0.25">
      <c r="A12090" s="189"/>
      <c r="B12090" s="189"/>
      <c r="C12090" s="186"/>
      <c r="D12090" s="186"/>
    </row>
    <row r="12091" spans="1:4" x14ac:dyDescent="0.25">
      <c r="A12091" s="189"/>
      <c r="B12091" s="189"/>
      <c r="C12091" s="186"/>
      <c r="D12091" s="186"/>
    </row>
    <row r="12092" spans="1:4" x14ac:dyDescent="0.25">
      <c r="A12092" s="189"/>
      <c r="B12092" s="189"/>
      <c r="C12092" s="186"/>
      <c r="D12092" s="186"/>
    </row>
    <row r="12093" spans="1:4" x14ac:dyDescent="0.25">
      <c r="A12093" s="189"/>
      <c r="B12093" s="189"/>
      <c r="C12093" s="186"/>
      <c r="D12093" s="186"/>
    </row>
    <row r="12094" spans="1:4" x14ac:dyDescent="0.25">
      <c r="A12094" s="189"/>
      <c r="B12094" s="189"/>
      <c r="C12094" s="186"/>
      <c r="D12094" s="186"/>
    </row>
    <row r="12095" spans="1:4" x14ac:dyDescent="0.25">
      <c r="A12095" s="189"/>
      <c r="B12095" s="189"/>
      <c r="C12095" s="186"/>
      <c r="D12095" s="186"/>
    </row>
    <row r="12096" spans="1:4" x14ac:dyDescent="0.25">
      <c r="A12096" s="189"/>
      <c r="B12096" s="189"/>
      <c r="C12096" s="186"/>
      <c r="D12096" s="186"/>
    </row>
    <row r="12097" spans="1:4" x14ac:dyDescent="0.25">
      <c r="A12097" s="189"/>
      <c r="B12097" s="189"/>
      <c r="C12097" s="186"/>
      <c r="D12097" s="186"/>
    </row>
    <row r="12098" spans="1:4" x14ac:dyDescent="0.25">
      <c r="A12098" s="189"/>
      <c r="B12098" s="189"/>
      <c r="C12098" s="186"/>
      <c r="D12098" s="186"/>
    </row>
    <row r="12099" spans="1:4" x14ac:dyDescent="0.25">
      <c r="A12099" s="189"/>
      <c r="B12099" s="189"/>
      <c r="C12099" s="186"/>
      <c r="D12099" s="186"/>
    </row>
    <row r="12100" spans="1:4" x14ac:dyDescent="0.25">
      <c r="A12100" s="189"/>
      <c r="B12100" s="189"/>
      <c r="C12100" s="186"/>
      <c r="D12100" s="186"/>
    </row>
    <row r="12101" spans="1:4" x14ac:dyDescent="0.25">
      <c r="A12101" s="189"/>
      <c r="B12101" s="189"/>
      <c r="C12101" s="186"/>
      <c r="D12101" s="186"/>
    </row>
    <row r="12102" spans="1:4" x14ac:dyDescent="0.25">
      <c r="A12102" s="189"/>
      <c r="B12102" s="189"/>
      <c r="C12102" s="186"/>
      <c r="D12102" s="186"/>
    </row>
    <row r="12103" spans="1:4" x14ac:dyDescent="0.25">
      <c r="A12103" s="189"/>
      <c r="B12103" s="189"/>
      <c r="C12103" s="186"/>
      <c r="D12103" s="186"/>
    </row>
    <row r="12104" spans="1:4" x14ac:dyDescent="0.25">
      <c r="A12104" s="189"/>
      <c r="B12104" s="189"/>
      <c r="C12104" s="186"/>
      <c r="D12104" s="186"/>
    </row>
    <row r="12105" spans="1:4" x14ac:dyDescent="0.25">
      <c r="A12105" s="189"/>
      <c r="B12105" s="189"/>
      <c r="C12105" s="186"/>
      <c r="D12105" s="186"/>
    </row>
    <row r="12106" spans="1:4" x14ac:dyDescent="0.25">
      <c r="A12106" s="189"/>
      <c r="B12106" s="189"/>
      <c r="C12106" s="186"/>
      <c r="D12106" s="186"/>
    </row>
    <row r="12107" spans="1:4" x14ac:dyDescent="0.25">
      <c r="A12107" s="189"/>
      <c r="B12107" s="189"/>
      <c r="C12107" s="186"/>
      <c r="D12107" s="186"/>
    </row>
    <row r="12108" spans="1:4" x14ac:dyDescent="0.25">
      <c r="A12108" s="189"/>
      <c r="B12108" s="189"/>
      <c r="C12108" s="186"/>
      <c r="D12108" s="186"/>
    </row>
    <row r="12109" spans="1:4" x14ac:dyDescent="0.25">
      <c r="A12109" s="189"/>
      <c r="B12109" s="189"/>
      <c r="C12109" s="186"/>
      <c r="D12109" s="186"/>
    </row>
    <row r="12110" spans="1:4" x14ac:dyDescent="0.25">
      <c r="A12110" s="189"/>
      <c r="B12110" s="189"/>
      <c r="C12110" s="186"/>
      <c r="D12110" s="186"/>
    </row>
    <row r="12111" spans="1:4" x14ac:dyDescent="0.25">
      <c r="A12111" s="189"/>
      <c r="B12111" s="189"/>
      <c r="C12111" s="186"/>
      <c r="D12111" s="186"/>
    </row>
    <row r="12112" spans="1:4" x14ac:dyDescent="0.25">
      <c r="A12112" s="189"/>
      <c r="B12112" s="189"/>
      <c r="C12112" s="186"/>
      <c r="D12112" s="186"/>
    </row>
    <row r="12113" spans="1:4" x14ac:dyDescent="0.25">
      <c r="A12113" s="189"/>
      <c r="B12113" s="189"/>
      <c r="C12113" s="186"/>
      <c r="D12113" s="186"/>
    </row>
    <row r="12114" spans="1:4" x14ac:dyDescent="0.25">
      <c r="A12114" s="189"/>
      <c r="B12114" s="189"/>
      <c r="C12114" s="186"/>
      <c r="D12114" s="186"/>
    </row>
    <row r="12115" spans="1:4" x14ac:dyDescent="0.25">
      <c r="A12115" s="189"/>
      <c r="B12115" s="189"/>
      <c r="C12115" s="186"/>
      <c r="D12115" s="186"/>
    </row>
    <row r="12116" spans="1:4" x14ac:dyDescent="0.25">
      <c r="A12116" s="189"/>
      <c r="B12116" s="189"/>
      <c r="C12116" s="186"/>
      <c r="D12116" s="186"/>
    </row>
    <row r="12117" spans="1:4" x14ac:dyDescent="0.25">
      <c r="A12117" s="189"/>
      <c r="B12117" s="189"/>
      <c r="C12117" s="186"/>
      <c r="D12117" s="186"/>
    </row>
    <row r="12118" spans="1:4" x14ac:dyDescent="0.25">
      <c r="A12118" s="189"/>
      <c r="B12118" s="189"/>
      <c r="C12118" s="186"/>
      <c r="D12118" s="186"/>
    </row>
    <row r="12119" spans="1:4" x14ac:dyDescent="0.25">
      <c r="A12119" s="189"/>
      <c r="B12119" s="189"/>
      <c r="C12119" s="186"/>
      <c r="D12119" s="186"/>
    </row>
    <row r="12120" spans="1:4" x14ac:dyDescent="0.25">
      <c r="A12120" s="189"/>
      <c r="B12120" s="189"/>
      <c r="C12120" s="186"/>
      <c r="D12120" s="186"/>
    </row>
    <row r="12121" spans="1:4" x14ac:dyDescent="0.25">
      <c r="A12121" s="189"/>
      <c r="B12121" s="189"/>
      <c r="C12121" s="186"/>
      <c r="D12121" s="186"/>
    </row>
    <row r="12122" spans="1:4" x14ac:dyDescent="0.25">
      <c r="A12122" s="189"/>
      <c r="B12122" s="189"/>
      <c r="C12122" s="186"/>
      <c r="D12122" s="186"/>
    </row>
    <row r="12123" spans="1:4" x14ac:dyDescent="0.25">
      <c r="A12123" s="189"/>
      <c r="B12123" s="189"/>
      <c r="C12123" s="186"/>
      <c r="D12123" s="186"/>
    </row>
    <row r="12124" spans="1:4" x14ac:dyDescent="0.25">
      <c r="A12124" s="189"/>
      <c r="B12124" s="189"/>
      <c r="C12124" s="186"/>
      <c r="D12124" s="186"/>
    </row>
    <row r="12125" spans="1:4" x14ac:dyDescent="0.25">
      <c r="A12125" s="189"/>
      <c r="B12125" s="189"/>
      <c r="C12125" s="186"/>
      <c r="D12125" s="186"/>
    </row>
    <row r="12126" spans="1:4" x14ac:dyDescent="0.25">
      <c r="A12126" s="189"/>
      <c r="B12126" s="189"/>
      <c r="C12126" s="186"/>
      <c r="D12126" s="186"/>
    </row>
    <row r="12127" spans="1:4" x14ac:dyDescent="0.25">
      <c r="A12127" s="189"/>
      <c r="B12127" s="189"/>
      <c r="C12127" s="186"/>
      <c r="D12127" s="186"/>
    </row>
    <row r="12128" spans="1:4" x14ac:dyDescent="0.25">
      <c r="A12128" s="189"/>
      <c r="B12128" s="189"/>
      <c r="C12128" s="186"/>
      <c r="D12128" s="186"/>
    </row>
    <row r="12129" spans="1:4" x14ac:dyDescent="0.25">
      <c r="A12129" s="189"/>
      <c r="B12129" s="189"/>
      <c r="C12129" s="186"/>
      <c r="D12129" s="186"/>
    </row>
    <row r="12130" spans="1:4" x14ac:dyDescent="0.25">
      <c r="A12130" s="189"/>
      <c r="B12130" s="189"/>
      <c r="C12130" s="186"/>
      <c r="D12130" s="186"/>
    </row>
    <row r="12131" spans="1:4" x14ac:dyDescent="0.25">
      <c r="A12131" s="189"/>
      <c r="B12131" s="189"/>
      <c r="C12131" s="186"/>
      <c r="D12131" s="186"/>
    </row>
    <row r="12132" spans="1:4" x14ac:dyDescent="0.25">
      <c r="A12132" s="189"/>
      <c r="B12132" s="189"/>
      <c r="C12132" s="186"/>
      <c r="D12132" s="186"/>
    </row>
    <row r="12133" spans="1:4" x14ac:dyDescent="0.25">
      <c r="A12133" s="189"/>
      <c r="B12133" s="189"/>
      <c r="C12133" s="186"/>
      <c r="D12133" s="186"/>
    </row>
    <row r="12134" spans="1:4" x14ac:dyDescent="0.25">
      <c r="A12134" s="189"/>
      <c r="B12134" s="189"/>
      <c r="C12134" s="186"/>
      <c r="D12134" s="186"/>
    </row>
    <row r="12135" spans="1:4" x14ac:dyDescent="0.25">
      <c r="A12135" s="189"/>
      <c r="B12135" s="189"/>
      <c r="C12135" s="186"/>
      <c r="D12135" s="186"/>
    </row>
    <row r="12136" spans="1:4" x14ac:dyDescent="0.25">
      <c r="A12136" s="189"/>
      <c r="B12136" s="189"/>
      <c r="C12136" s="186"/>
      <c r="D12136" s="186"/>
    </row>
    <row r="12137" spans="1:4" x14ac:dyDescent="0.25">
      <c r="A12137" s="189"/>
      <c r="B12137" s="189"/>
      <c r="C12137" s="186"/>
      <c r="D12137" s="186"/>
    </row>
    <row r="12138" spans="1:4" x14ac:dyDescent="0.25">
      <c r="A12138" s="189"/>
      <c r="B12138" s="189"/>
      <c r="C12138" s="186"/>
      <c r="D12138" s="186"/>
    </row>
    <row r="12139" spans="1:4" x14ac:dyDescent="0.25">
      <c r="A12139" s="189"/>
      <c r="B12139" s="189"/>
      <c r="C12139" s="186"/>
      <c r="D12139" s="186"/>
    </row>
    <row r="12140" spans="1:4" x14ac:dyDescent="0.25">
      <c r="A12140" s="189"/>
      <c r="B12140" s="189"/>
      <c r="C12140" s="186"/>
      <c r="D12140" s="186"/>
    </row>
    <row r="12141" spans="1:4" x14ac:dyDescent="0.25">
      <c r="A12141" s="189"/>
      <c r="B12141" s="189"/>
      <c r="C12141" s="186"/>
      <c r="D12141" s="186"/>
    </row>
    <row r="12142" spans="1:4" x14ac:dyDescent="0.25">
      <c r="A12142" s="189"/>
      <c r="B12142" s="189"/>
      <c r="C12142" s="186"/>
      <c r="D12142" s="186"/>
    </row>
    <row r="12143" spans="1:4" x14ac:dyDescent="0.25">
      <c r="A12143" s="189"/>
      <c r="B12143" s="189"/>
      <c r="C12143" s="186"/>
      <c r="D12143" s="186"/>
    </row>
    <row r="12144" spans="1:4" x14ac:dyDescent="0.25">
      <c r="A12144" s="189"/>
      <c r="B12144" s="189"/>
      <c r="C12144" s="186"/>
      <c r="D12144" s="186"/>
    </row>
    <row r="12145" spans="1:4" x14ac:dyDescent="0.25">
      <c r="A12145" s="189"/>
      <c r="B12145" s="189"/>
      <c r="C12145" s="186"/>
      <c r="D12145" s="186"/>
    </row>
    <row r="12146" spans="1:4" x14ac:dyDescent="0.25">
      <c r="A12146" s="189"/>
      <c r="B12146" s="189"/>
      <c r="C12146" s="186"/>
      <c r="D12146" s="186"/>
    </row>
    <row r="12147" spans="1:4" x14ac:dyDescent="0.25">
      <c r="A12147" s="189"/>
      <c r="B12147" s="189"/>
      <c r="C12147" s="186"/>
      <c r="D12147" s="186"/>
    </row>
    <row r="12148" spans="1:4" x14ac:dyDescent="0.25">
      <c r="A12148" s="189"/>
      <c r="B12148" s="189"/>
      <c r="C12148" s="186"/>
      <c r="D12148" s="186"/>
    </row>
    <row r="12149" spans="1:4" x14ac:dyDescent="0.25">
      <c r="A12149" s="189"/>
      <c r="B12149" s="189"/>
      <c r="C12149" s="186"/>
      <c r="D12149" s="186"/>
    </row>
    <row r="12150" spans="1:4" x14ac:dyDescent="0.25">
      <c r="A12150" s="189"/>
      <c r="B12150" s="189"/>
      <c r="C12150" s="186"/>
      <c r="D12150" s="186"/>
    </row>
    <row r="12151" spans="1:4" x14ac:dyDescent="0.25">
      <c r="A12151" s="189"/>
      <c r="B12151" s="189"/>
      <c r="C12151" s="186"/>
      <c r="D12151" s="186"/>
    </row>
    <row r="12152" spans="1:4" x14ac:dyDescent="0.25">
      <c r="A12152" s="189"/>
      <c r="B12152" s="189"/>
      <c r="C12152" s="186"/>
      <c r="D12152" s="186"/>
    </row>
    <row r="12153" spans="1:4" x14ac:dyDescent="0.25">
      <c r="A12153" s="189"/>
      <c r="B12153" s="189"/>
      <c r="C12153" s="186"/>
      <c r="D12153" s="186"/>
    </row>
    <row r="12154" spans="1:4" x14ac:dyDescent="0.25">
      <c r="A12154" s="189"/>
      <c r="B12154" s="189"/>
      <c r="C12154" s="186"/>
      <c r="D12154" s="186"/>
    </row>
    <row r="12155" spans="1:4" x14ac:dyDescent="0.25">
      <c r="A12155" s="189"/>
      <c r="B12155" s="189"/>
      <c r="C12155" s="186"/>
      <c r="D12155" s="186"/>
    </row>
    <row r="12156" spans="1:4" x14ac:dyDescent="0.25">
      <c r="A12156" s="189"/>
      <c r="B12156" s="189"/>
      <c r="C12156" s="186"/>
      <c r="D12156" s="186"/>
    </row>
    <row r="12157" spans="1:4" x14ac:dyDescent="0.25">
      <c r="A12157" s="189"/>
      <c r="B12157" s="189"/>
      <c r="C12157" s="186"/>
      <c r="D12157" s="186"/>
    </row>
    <row r="12158" spans="1:4" x14ac:dyDescent="0.25">
      <c r="A12158" s="189"/>
      <c r="B12158" s="189"/>
      <c r="C12158" s="186"/>
      <c r="D12158" s="186"/>
    </row>
    <row r="12159" spans="1:4" x14ac:dyDescent="0.25">
      <c r="A12159" s="189"/>
      <c r="B12159" s="189"/>
      <c r="C12159" s="186"/>
      <c r="D12159" s="186"/>
    </row>
    <row r="12160" spans="1:4" x14ac:dyDescent="0.25">
      <c r="A12160" s="189"/>
      <c r="B12160" s="189"/>
      <c r="C12160" s="186"/>
      <c r="D12160" s="186"/>
    </row>
    <row r="12161" spans="1:4" x14ac:dyDescent="0.25">
      <c r="A12161" s="189"/>
      <c r="B12161" s="189"/>
      <c r="C12161" s="186"/>
      <c r="D12161" s="186"/>
    </row>
    <row r="12162" spans="1:4" x14ac:dyDescent="0.25">
      <c r="A12162" s="189"/>
      <c r="B12162" s="189"/>
      <c r="C12162" s="186"/>
      <c r="D12162" s="186"/>
    </row>
    <row r="12163" spans="1:4" x14ac:dyDescent="0.25">
      <c r="A12163" s="189"/>
      <c r="B12163" s="189"/>
      <c r="C12163" s="186"/>
      <c r="D12163" s="186"/>
    </row>
    <row r="12164" spans="1:4" x14ac:dyDescent="0.25">
      <c r="A12164" s="189"/>
      <c r="B12164" s="189"/>
      <c r="C12164" s="186"/>
      <c r="D12164" s="186"/>
    </row>
    <row r="12165" spans="1:4" x14ac:dyDescent="0.25">
      <c r="A12165" s="189"/>
      <c r="B12165" s="189"/>
      <c r="C12165" s="186"/>
      <c r="D12165" s="186"/>
    </row>
    <row r="12166" spans="1:4" x14ac:dyDescent="0.25">
      <c r="A12166" s="189"/>
      <c r="B12166" s="189"/>
      <c r="C12166" s="186"/>
      <c r="D12166" s="186"/>
    </row>
    <row r="12167" spans="1:4" x14ac:dyDescent="0.25">
      <c r="A12167" s="189"/>
      <c r="B12167" s="189"/>
      <c r="C12167" s="186"/>
      <c r="D12167" s="186"/>
    </row>
    <row r="12168" spans="1:4" x14ac:dyDescent="0.25">
      <c r="A12168" s="189"/>
      <c r="B12168" s="189"/>
      <c r="C12168" s="186"/>
      <c r="D12168" s="186"/>
    </row>
    <row r="12169" spans="1:4" x14ac:dyDescent="0.25">
      <c r="A12169" s="189"/>
      <c r="B12169" s="189"/>
      <c r="C12169" s="186"/>
      <c r="D12169" s="186"/>
    </row>
    <row r="12170" spans="1:4" x14ac:dyDescent="0.25">
      <c r="A12170" s="189"/>
      <c r="B12170" s="189"/>
      <c r="C12170" s="186"/>
      <c r="D12170" s="186"/>
    </row>
    <row r="12171" spans="1:4" x14ac:dyDescent="0.25">
      <c r="A12171" s="189"/>
      <c r="B12171" s="189"/>
      <c r="C12171" s="186"/>
      <c r="D12171" s="186"/>
    </row>
    <row r="12172" spans="1:4" x14ac:dyDescent="0.25">
      <c r="A12172" s="189"/>
      <c r="B12172" s="189"/>
      <c r="C12172" s="186"/>
      <c r="D12172" s="186"/>
    </row>
    <row r="12173" spans="1:4" x14ac:dyDescent="0.25">
      <c r="A12173" s="189"/>
      <c r="B12173" s="189"/>
      <c r="C12173" s="186"/>
      <c r="D12173" s="186"/>
    </row>
    <row r="12174" spans="1:4" x14ac:dyDescent="0.25">
      <c r="A12174" s="189"/>
      <c r="B12174" s="189"/>
      <c r="C12174" s="186"/>
      <c r="D12174" s="186"/>
    </row>
    <row r="12175" spans="1:4" x14ac:dyDescent="0.25">
      <c r="A12175" s="189"/>
      <c r="B12175" s="189"/>
      <c r="C12175" s="186"/>
      <c r="D12175" s="186"/>
    </row>
    <row r="12176" spans="1:4" x14ac:dyDescent="0.25">
      <c r="A12176" s="189"/>
      <c r="B12176" s="189"/>
      <c r="C12176" s="186"/>
      <c r="D12176" s="186"/>
    </row>
    <row r="12177" spans="1:4" x14ac:dyDescent="0.25">
      <c r="A12177" s="189"/>
      <c r="B12177" s="189"/>
      <c r="C12177" s="186"/>
      <c r="D12177" s="186"/>
    </row>
    <row r="12178" spans="1:4" x14ac:dyDescent="0.25">
      <c r="A12178" s="189"/>
      <c r="B12178" s="189"/>
      <c r="C12178" s="186"/>
      <c r="D12178" s="186"/>
    </row>
    <row r="12179" spans="1:4" x14ac:dyDescent="0.25">
      <c r="A12179" s="189"/>
      <c r="B12179" s="189"/>
      <c r="C12179" s="186"/>
      <c r="D12179" s="186"/>
    </row>
    <row r="12180" spans="1:4" x14ac:dyDescent="0.25">
      <c r="A12180" s="189"/>
      <c r="B12180" s="189"/>
      <c r="C12180" s="186"/>
      <c r="D12180" s="186"/>
    </row>
    <row r="12181" spans="1:4" x14ac:dyDescent="0.25">
      <c r="A12181" s="189"/>
      <c r="B12181" s="189"/>
      <c r="C12181" s="186"/>
      <c r="D12181" s="186"/>
    </row>
    <row r="12182" spans="1:4" x14ac:dyDescent="0.25">
      <c r="A12182" s="189"/>
      <c r="B12182" s="189"/>
      <c r="C12182" s="186"/>
      <c r="D12182" s="186"/>
    </row>
    <row r="12183" spans="1:4" x14ac:dyDescent="0.25">
      <c r="A12183" s="189"/>
      <c r="B12183" s="189"/>
      <c r="C12183" s="186"/>
      <c r="D12183" s="186"/>
    </row>
    <row r="12184" spans="1:4" x14ac:dyDescent="0.25">
      <c r="A12184" s="189"/>
      <c r="B12184" s="189"/>
      <c r="C12184" s="186"/>
      <c r="D12184" s="186"/>
    </row>
    <row r="12185" spans="1:4" x14ac:dyDescent="0.25">
      <c r="A12185" s="189"/>
      <c r="B12185" s="189"/>
      <c r="C12185" s="186"/>
      <c r="D12185" s="186"/>
    </row>
    <row r="12186" spans="1:4" x14ac:dyDescent="0.25">
      <c r="A12186" s="189"/>
      <c r="B12186" s="189"/>
      <c r="C12186" s="186"/>
      <c r="D12186" s="186"/>
    </row>
    <row r="12187" spans="1:4" x14ac:dyDescent="0.25">
      <c r="A12187" s="189"/>
      <c r="B12187" s="189"/>
      <c r="C12187" s="186"/>
      <c r="D12187" s="186"/>
    </row>
    <row r="12188" spans="1:4" x14ac:dyDescent="0.25">
      <c r="A12188" s="189"/>
      <c r="B12188" s="189"/>
      <c r="C12188" s="186"/>
      <c r="D12188" s="186"/>
    </row>
    <row r="12189" spans="1:4" x14ac:dyDescent="0.25">
      <c r="A12189" s="189"/>
      <c r="B12189" s="189"/>
      <c r="C12189" s="186"/>
      <c r="D12189" s="186"/>
    </row>
    <row r="12190" spans="1:4" x14ac:dyDescent="0.25">
      <c r="A12190" s="189"/>
      <c r="B12190" s="189"/>
      <c r="C12190" s="186"/>
      <c r="D12190" s="186"/>
    </row>
    <row r="12191" spans="1:4" x14ac:dyDescent="0.25">
      <c r="A12191" s="189"/>
      <c r="B12191" s="189"/>
      <c r="C12191" s="186"/>
      <c r="D12191" s="186"/>
    </row>
    <row r="12192" spans="1:4" x14ac:dyDescent="0.25">
      <c r="A12192" s="189"/>
      <c r="B12192" s="189"/>
      <c r="C12192" s="186"/>
      <c r="D12192" s="186"/>
    </row>
    <row r="12193" spans="1:4" x14ac:dyDescent="0.25">
      <c r="A12193" s="189"/>
      <c r="B12193" s="189"/>
      <c r="C12193" s="186"/>
      <c r="D12193" s="186"/>
    </row>
    <row r="12194" spans="1:4" x14ac:dyDescent="0.25">
      <c r="A12194" s="189"/>
      <c r="B12194" s="189"/>
      <c r="C12194" s="186"/>
      <c r="D12194" s="186"/>
    </row>
    <row r="12195" spans="1:4" x14ac:dyDescent="0.25">
      <c r="A12195" s="189"/>
      <c r="B12195" s="189"/>
      <c r="C12195" s="186"/>
      <c r="D12195" s="186"/>
    </row>
    <row r="12196" spans="1:4" x14ac:dyDescent="0.25">
      <c r="A12196" s="189"/>
      <c r="B12196" s="189"/>
      <c r="C12196" s="186"/>
      <c r="D12196" s="186"/>
    </row>
    <row r="12197" spans="1:4" x14ac:dyDescent="0.25">
      <c r="A12197" s="189"/>
      <c r="B12197" s="189"/>
      <c r="C12197" s="186"/>
      <c r="D12197" s="186"/>
    </row>
    <row r="12198" spans="1:4" x14ac:dyDescent="0.25">
      <c r="A12198" s="189"/>
      <c r="B12198" s="189"/>
      <c r="C12198" s="186"/>
      <c r="D12198" s="186"/>
    </row>
    <row r="12199" spans="1:4" x14ac:dyDescent="0.25">
      <c r="A12199" s="189"/>
      <c r="B12199" s="189"/>
      <c r="C12199" s="186"/>
      <c r="D12199" s="186"/>
    </row>
    <row r="12200" spans="1:4" x14ac:dyDescent="0.25">
      <c r="A12200" s="189"/>
      <c r="B12200" s="189"/>
      <c r="C12200" s="186"/>
      <c r="D12200" s="186"/>
    </row>
    <row r="12201" spans="1:4" x14ac:dyDescent="0.25">
      <c r="A12201" s="189"/>
      <c r="B12201" s="189"/>
      <c r="C12201" s="186"/>
      <c r="D12201" s="186"/>
    </row>
    <row r="12202" spans="1:4" x14ac:dyDescent="0.25">
      <c r="A12202" s="189"/>
      <c r="B12202" s="189"/>
      <c r="C12202" s="186"/>
      <c r="D12202" s="186"/>
    </row>
    <row r="12203" spans="1:4" x14ac:dyDescent="0.25">
      <c r="A12203" s="189"/>
      <c r="B12203" s="189"/>
      <c r="C12203" s="186"/>
      <c r="D12203" s="186"/>
    </row>
    <row r="12204" spans="1:4" x14ac:dyDescent="0.25">
      <c r="A12204" s="189"/>
      <c r="B12204" s="189"/>
      <c r="C12204" s="186"/>
      <c r="D12204" s="186"/>
    </row>
    <row r="12205" spans="1:4" x14ac:dyDescent="0.25">
      <c r="A12205" s="189"/>
      <c r="B12205" s="189"/>
      <c r="C12205" s="186"/>
      <c r="D12205" s="186"/>
    </row>
    <row r="12206" spans="1:4" x14ac:dyDescent="0.25">
      <c r="A12206" s="189"/>
      <c r="B12206" s="189"/>
      <c r="C12206" s="186"/>
      <c r="D12206" s="186"/>
    </row>
    <row r="12207" spans="1:4" x14ac:dyDescent="0.25">
      <c r="A12207" s="189"/>
      <c r="B12207" s="189"/>
      <c r="C12207" s="186"/>
      <c r="D12207" s="186"/>
    </row>
    <row r="12208" spans="1:4" x14ac:dyDescent="0.25">
      <c r="A12208" s="189"/>
      <c r="B12208" s="189"/>
      <c r="C12208" s="186"/>
      <c r="D12208" s="186"/>
    </row>
    <row r="12209" spans="1:4" x14ac:dyDescent="0.25">
      <c r="A12209" s="189"/>
      <c r="B12209" s="189"/>
      <c r="C12209" s="186"/>
      <c r="D12209" s="186"/>
    </row>
    <row r="12210" spans="1:4" x14ac:dyDescent="0.25">
      <c r="A12210" s="189"/>
      <c r="B12210" s="189"/>
      <c r="C12210" s="186"/>
      <c r="D12210" s="186"/>
    </row>
    <row r="12211" spans="1:4" x14ac:dyDescent="0.25">
      <c r="A12211" s="189"/>
      <c r="B12211" s="189"/>
      <c r="C12211" s="186"/>
      <c r="D12211" s="186"/>
    </row>
    <row r="12212" spans="1:4" x14ac:dyDescent="0.25">
      <c r="A12212" s="189"/>
      <c r="B12212" s="189"/>
      <c r="C12212" s="186"/>
      <c r="D12212" s="186"/>
    </row>
    <row r="12213" spans="1:4" x14ac:dyDescent="0.25">
      <c r="A12213" s="189"/>
      <c r="B12213" s="189"/>
      <c r="C12213" s="186"/>
      <c r="D12213" s="186"/>
    </row>
    <row r="12214" spans="1:4" x14ac:dyDescent="0.25">
      <c r="A12214" s="189"/>
      <c r="B12214" s="189"/>
      <c r="C12214" s="186"/>
      <c r="D12214" s="186"/>
    </row>
    <row r="12215" spans="1:4" x14ac:dyDescent="0.25">
      <c r="A12215" s="189"/>
      <c r="B12215" s="189"/>
      <c r="C12215" s="186"/>
      <c r="D12215" s="186"/>
    </row>
    <row r="12216" spans="1:4" x14ac:dyDescent="0.25">
      <c r="A12216" s="189"/>
      <c r="B12216" s="189"/>
      <c r="C12216" s="186"/>
      <c r="D12216" s="186"/>
    </row>
    <row r="12217" spans="1:4" x14ac:dyDescent="0.25">
      <c r="A12217" s="189"/>
      <c r="B12217" s="189"/>
      <c r="C12217" s="186"/>
      <c r="D12217" s="186"/>
    </row>
    <row r="12218" spans="1:4" x14ac:dyDescent="0.25">
      <c r="A12218" s="189"/>
      <c r="B12218" s="189"/>
      <c r="C12218" s="186"/>
      <c r="D12218" s="186"/>
    </row>
    <row r="12219" spans="1:4" x14ac:dyDescent="0.25">
      <c r="A12219" s="189"/>
      <c r="B12219" s="189"/>
      <c r="C12219" s="186"/>
      <c r="D12219" s="186"/>
    </row>
    <row r="12220" spans="1:4" x14ac:dyDescent="0.25">
      <c r="A12220" s="189"/>
      <c r="B12220" s="189"/>
      <c r="C12220" s="186"/>
      <c r="D12220" s="186"/>
    </row>
    <row r="12221" spans="1:4" x14ac:dyDescent="0.25">
      <c r="A12221" s="189"/>
      <c r="B12221" s="189"/>
      <c r="C12221" s="186"/>
      <c r="D12221" s="186"/>
    </row>
    <row r="12222" spans="1:4" x14ac:dyDescent="0.25">
      <c r="A12222" s="189"/>
      <c r="B12222" s="189"/>
      <c r="C12222" s="186"/>
      <c r="D12222" s="186"/>
    </row>
    <row r="12223" spans="1:4" x14ac:dyDescent="0.25">
      <c r="A12223" s="189"/>
      <c r="B12223" s="189"/>
      <c r="C12223" s="186"/>
      <c r="D12223" s="186"/>
    </row>
    <row r="12224" spans="1:4" x14ac:dyDescent="0.25">
      <c r="A12224" s="189"/>
      <c r="B12224" s="189"/>
      <c r="C12224" s="186"/>
      <c r="D12224" s="186"/>
    </row>
    <row r="12225" spans="1:4" x14ac:dyDescent="0.25">
      <c r="A12225" s="189"/>
      <c r="B12225" s="189"/>
      <c r="C12225" s="186"/>
      <c r="D12225" s="186"/>
    </row>
    <row r="12226" spans="1:4" x14ac:dyDescent="0.25">
      <c r="A12226" s="189"/>
      <c r="B12226" s="189"/>
      <c r="C12226" s="186"/>
      <c r="D12226" s="186"/>
    </row>
    <row r="12227" spans="1:4" x14ac:dyDescent="0.25">
      <c r="A12227" s="189"/>
      <c r="B12227" s="189"/>
      <c r="C12227" s="186"/>
      <c r="D12227" s="186"/>
    </row>
    <row r="12228" spans="1:4" x14ac:dyDescent="0.25">
      <c r="A12228" s="189"/>
      <c r="B12228" s="189"/>
      <c r="C12228" s="186"/>
      <c r="D12228" s="186"/>
    </row>
    <row r="12229" spans="1:4" x14ac:dyDescent="0.25">
      <c r="A12229" s="189"/>
      <c r="B12229" s="189"/>
      <c r="C12229" s="186"/>
      <c r="D12229" s="186"/>
    </row>
    <row r="12230" spans="1:4" x14ac:dyDescent="0.25">
      <c r="A12230" s="189"/>
      <c r="B12230" s="189"/>
      <c r="C12230" s="186"/>
      <c r="D12230" s="186"/>
    </row>
    <row r="12231" spans="1:4" x14ac:dyDescent="0.25">
      <c r="A12231" s="189"/>
      <c r="B12231" s="189"/>
      <c r="C12231" s="186"/>
      <c r="D12231" s="186"/>
    </row>
    <row r="12232" spans="1:4" x14ac:dyDescent="0.25">
      <c r="A12232" s="189"/>
      <c r="B12232" s="189"/>
      <c r="C12232" s="186"/>
      <c r="D12232" s="186"/>
    </row>
    <row r="12233" spans="1:4" x14ac:dyDescent="0.25">
      <c r="A12233" s="189"/>
      <c r="B12233" s="189"/>
      <c r="C12233" s="186"/>
      <c r="D12233" s="186"/>
    </row>
    <row r="12234" spans="1:4" x14ac:dyDescent="0.25">
      <c r="A12234" s="189"/>
      <c r="B12234" s="189"/>
      <c r="C12234" s="186"/>
      <c r="D12234" s="186"/>
    </row>
    <row r="12235" spans="1:4" x14ac:dyDescent="0.25">
      <c r="A12235" s="189"/>
      <c r="B12235" s="189"/>
      <c r="C12235" s="186"/>
      <c r="D12235" s="186"/>
    </row>
    <row r="12236" spans="1:4" x14ac:dyDescent="0.25">
      <c r="A12236" s="189"/>
      <c r="B12236" s="189"/>
      <c r="C12236" s="186"/>
      <c r="D12236" s="186"/>
    </row>
    <row r="12237" spans="1:4" x14ac:dyDescent="0.25">
      <c r="A12237" s="189"/>
      <c r="B12237" s="189"/>
      <c r="C12237" s="186"/>
      <c r="D12237" s="186"/>
    </row>
    <row r="12238" spans="1:4" x14ac:dyDescent="0.25">
      <c r="A12238" s="189"/>
      <c r="B12238" s="189"/>
      <c r="C12238" s="186"/>
      <c r="D12238" s="186"/>
    </row>
    <row r="12239" spans="1:4" x14ac:dyDescent="0.25">
      <c r="A12239" s="189"/>
      <c r="B12239" s="189"/>
      <c r="C12239" s="186"/>
      <c r="D12239" s="186"/>
    </row>
    <row r="12240" spans="1:4" x14ac:dyDescent="0.25">
      <c r="A12240" s="189"/>
      <c r="B12240" s="189"/>
      <c r="C12240" s="186"/>
      <c r="D12240" s="186"/>
    </row>
    <row r="12241" spans="1:4" x14ac:dyDescent="0.25">
      <c r="A12241" s="189"/>
      <c r="B12241" s="189"/>
      <c r="C12241" s="186"/>
      <c r="D12241" s="186"/>
    </row>
    <row r="12242" spans="1:4" x14ac:dyDescent="0.25">
      <c r="A12242" s="189"/>
      <c r="B12242" s="189"/>
      <c r="C12242" s="186"/>
      <c r="D12242" s="186"/>
    </row>
    <row r="12243" spans="1:4" x14ac:dyDescent="0.25">
      <c r="A12243" s="189"/>
      <c r="B12243" s="189"/>
      <c r="C12243" s="186"/>
      <c r="D12243" s="186"/>
    </row>
    <row r="12244" spans="1:4" x14ac:dyDescent="0.25">
      <c r="A12244" s="189"/>
      <c r="B12244" s="189"/>
      <c r="C12244" s="186"/>
      <c r="D12244" s="186"/>
    </row>
    <row r="12245" spans="1:4" x14ac:dyDescent="0.25">
      <c r="A12245" s="189"/>
      <c r="B12245" s="189"/>
      <c r="C12245" s="186"/>
      <c r="D12245" s="186"/>
    </row>
    <row r="12246" spans="1:4" x14ac:dyDescent="0.25">
      <c r="A12246" s="189"/>
      <c r="B12246" s="189"/>
      <c r="C12246" s="186"/>
      <c r="D12246" s="186"/>
    </row>
    <row r="12247" spans="1:4" x14ac:dyDescent="0.25">
      <c r="A12247" s="189"/>
      <c r="B12247" s="189"/>
      <c r="C12247" s="186"/>
      <c r="D12247" s="186"/>
    </row>
    <row r="12248" spans="1:4" x14ac:dyDescent="0.25">
      <c r="A12248" s="189"/>
      <c r="B12248" s="189"/>
      <c r="C12248" s="186"/>
      <c r="D12248" s="186"/>
    </row>
    <row r="12249" spans="1:4" x14ac:dyDescent="0.25">
      <c r="A12249" s="189"/>
      <c r="B12249" s="189"/>
      <c r="C12249" s="186"/>
      <c r="D12249" s="186"/>
    </row>
    <row r="12250" spans="1:4" x14ac:dyDescent="0.25">
      <c r="A12250" s="189"/>
      <c r="B12250" s="189"/>
      <c r="C12250" s="186"/>
      <c r="D12250" s="186"/>
    </row>
    <row r="12251" spans="1:4" x14ac:dyDescent="0.25">
      <c r="A12251" s="189"/>
      <c r="B12251" s="189"/>
      <c r="C12251" s="186"/>
      <c r="D12251" s="186"/>
    </row>
    <row r="12252" spans="1:4" x14ac:dyDescent="0.25">
      <c r="A12252" s="189"/>
      <c r="B12252" s="189"/>
      <c r="C12252" s="186"/>
      <c r="D12252" s="186"/>
    </row>
    <row r="12253" spans="1:4" x14ac:dyDescent="0.25">
      <c r="A12253" s="189"/>
      <c r="B12253" s="189"/>
      <c r="C12253" s="186"/>
      <c r="D12253" s="186"/>
    </row>
    <row r="12254" spans="1:4" x14ac:dyDescent="0.25">
      <c r="A12254" s="189"/>
      <c r="B12254" s="189"/>
      <c r="C12254" s="186"/>
      <c r="D12254" s="186"/>
    </row>
    <row r="12255" spans="1:4" x14ac:dyDescent="0.25">
      <c r="A12255" s="189"/>
      <c r="B12255" s="189"/>
      <c r="C12255" s="186"/>
      <c r="D12255" s="186"/>
    </row>
    <row r="12256" spans="1:4" x14ac:dyDescent="0.25">
      <c r="A12256" s="189"/>
      <c r="B12256" s="189"/>
      <c r="C12256" s="186"/>
      <c r="D12256" s="186"/>
    </row>
    <row r="12257" spans="1:4" x14ac:dyDescent="0.25">
      <c r="A12257" s="189"/>
      <c r="B12257" s="189"/>
      <c r="C12257" s="186"/>
      <c r="D12257" s="186"/>
    </row>
    <row r="12258" spans="1:4" x14ac:dyDescent="0.25">
      <c r="A12258" s="189"/>
      <c r="B12258" s="189"/>
      <c r="C12258" s="186"/>
      <c r="D12258" s="186"/>
    </row>
    <row r="12259" spans="1:4" x14ac:dyDescent="0.25">
      <c r="A12259" s="189"/>
      <c r="B12259" s="189"/>
      <c r="C12259" s="186"/>
      <c r="D12259" s="186"/>
    </row>
    <row r="12260" spans="1:4" x14ac:dyDescent="0.25">
      <c r="A12260" s="189"/>
      <c r="B12260" s="189"/>
      <c r="C12260" s="186"/>
      <c r="D12260" s="186"/>
    </row>
    <row r="12261" spans="1:4" x14ac:dyDescent="0.25">
      <c r="A12261" s="189"/>
      <c r="B12261" s="189"/>
      <c r="C12261" s="186"/>
      <c r="D12261" s="186"/>
    </row>
    <row r="12262" spans="1:4" x14ac:dyDescent="0.25">
      <c r="A12262" s="189"/>
      <c r="B12262" s="189"/>
      <c r="C12262" s="186"/>
      <c r="D12262" s="186"/>
    </row>
    <row r="12263" spans="1:4" x14ac:dyDescent="0.25">
      <c r="A12263" s="189"/>
      <c r="B12263" s="189"/>
      <c r="C12263" s="186"/>
      <c r="D12263" s="186"/>
    </row>
    <row r="12264" spans="1:4" x14ac:dyDescent="0.25">
      <c r="A12264" s="189"/>
      <c r="B12264" s="189"/>
      <c r="C12264" s="186"/>
      <c r="D12264" s="186"/>
    </row>
    <row r="12265" spans="1:4" x14ac:dyDescent="0.25">
      <c r="A12265" s="189"/>
      <c r="B12265" s="189"/>
      <c r="C12265" s="186"/>
      <c r="D12265" s="186"/>
    </row>
    <row r="12266" spans="1:4" x14ac:dyDescent="0.25">
      <c r="A12266" s="189"/>
      <c r="B12266" s="189"/>
      <c r="C12266" s="186"/>
      <c r="D12266" s="186"/>
    </row>
    <row r="12267" spans="1:4" x14ac:dyDescent="0.25">
      <c r="A12267" s="189"/>
      <c r="B12267" s="189"/>
      <c r="C12267" s="186"/>
      <c r="D12267" s="186"/>
    </row>
    <row r="12268" spans="1:4" x14ac:dyDescent="0.25">
      <c r="A12268" s="189"/>
      <c r="B12268" s="189"/>
      <c r="C12268" s="186"/>
      <c r="D12268" s="186"/>
    </row>
    <row r="12269" spans="1:4" x14ac:dyDescent="0.25">
      <c r="A12269" s="189"/>
      <c r="B12269" s="189"/>
      <c r="C12269" s="186"/>
      <c r="D12269" s="186"/>
    </row>
    <row r="12270" spans="1:4" x14ac:dyDescent="0.25">
      <c r="A12270" s="189"/>
      <c r="B12270" s="189"/>
      <c r="C12270" s="186"/>
      <c r="D12270" s="186"/>
    </row>
    <row r="12271" spans="1:4" x14ac:dyDescent="0.25">
      <c r="A12271" s="189"/>
      <c r="B12271" s="189"/>
      <c r="C12271" s="186"/>
      <c r="D12271" s="186"/>
    </row>
    <row r="12272" spans="1:4" x14ac:dyDescent="0.25">
      <c r="A12272" s="189"/>
      <c r="B12272" s="189"/>
      <c r="C12272" s="186"/>
      <c r="D12272" s="186"/>
    </row>
    <row r="12273" spans="1:4" x14ac:dyDescent="0.25">
      <c r="A12273" s="189"/>
      <c r="B12273" s="189"/>
      <c r="C12273" s="186"/>
      <c r="D12273" s="186"/>
    </row>
    <row r="12274" spans="1:4" x14ac:dyDescent="0.25">
      <c r="A12274" s="189"/>
      <c r="B12274" s="189"/>
      <c r="C12274" s="186"/>
      <c r="D12274" s="186"/>
    </row>
    <row r="12275" spans="1:4" x14ac:dyDescent="0.25">
      <c r="A12275" s="189"/>
      <c r="B12275" s="189"/>
      <c r="C12275" s="186"/>
      <c r="D12275" s="186"/>
    </row>
    <row r="12276" spans="1:4" x14ac:dyDescent="0.25">
      <c r="A12276" s="189"/>
      <c r="B12276" s="189"/>
      <c r="C12276" s="186"/>
      <c r="D12276" s="186"/>
    </row>
    <row r="12277" spans="1:4" x14ac:dyDescent="0.25">
      <c r="A12277" s="189"/>
      <c r="B12277" s="189"/>
      <c r="C12277" s="186"/>
      <c r="D12277" s="186"/>
    </row>
    <row r="12278" spans="1:4" x14ac:dyDescent="0.25">
      <c r="A12278" s="189"/>
      <c r="B12278" s="189"/>
      <c r="C12278" s="186"/>
      <c r="D12278" s="186"/>
    </row>
    <row r="12279" spans="1:4" x14ac:dyDescent="0.25">
      <c r="A12279" s="189"/>
      <c r="B12279" s="189"/>
      <c r="C12279" s="186"/>
      <c r="D12279" s="186"/>
    </row>
    <row r="12280" spans="1:4" x14ac:dyDescent="0.25">
      <c r="A12280" s="189"/>
      <c r="B12280" s="189"/>
      <c r="C12280" s="186"/>
      <c r="D12280" s="186"/>
    </row>
    <row r="12281" spans="1:4" x14ac:dyDescent="0.25">
      <c r="A12281" s="189"/>
      <c r="B12281" s="189"/>
      <c r="C12281" s="186"/>
      <c r="D12281" s="186"/>
    </row>
    <row r="12282" spans="1:4" x14ac:dyDescent="0.25">
      <c r="A12282" s="189"/>
      <c r="B12282" s="189"/>
      <c r="C12282" s="186"/>
      <c r="D12282" s="186"/>
    </row>
    <row r="12283" spans="1:4" x14ac:dyDescent="0.25">
      <c r="A12283" s="189"/>
      <c r="B12283" s="189"/>
      <c r="C12283" s="186"/>
      <c r="D12283" s="186"/>
    </row>
    <row r="12284" spans="1:4" x14ac:dyDescent="0.25">
      <c r="A12284" s="189"/>
      <c r="B12284" s="189"/>
      <c r="C12284" s="186"/>
      <c r="D12284" s="186"/>
    </row>
    <row r="12285" spans="1:4" x14ac:dyDescent="0.25">
      <c r="A12285" s="189"/>
      <c r="B12285" s="189"/>
      <c r="C12285" s="186"/>
      <c r="D12285" s="186"/>
    </row>
    <row r="12286" spans="1:4" x14ac:dyDescent="0.25">
      <c r="A12286" s="189"/>
      <c r="B12286" s="189"/>
      <c r="C12286" s="186"/>
      <c r="D12286" s="186"/>
    </row>
    <row r="12287" spans="1:4" x14ac:dyDescent="0.25">
      <c r="A12287" s="189"/>
      <c r="B12287" s="189"/>
      <c r="C12287" s="186"/>
      <c r="D12287" s="186"/>
    </row>
    <row r="12288" spans="1:4" x14ac:dyDescent="0.25">
      <c r="A12288" s="189"/>
      <c r="B12288" s="189"/>
      <c r="C12288" s="186"/>
      <c r="D12288" s="186"/>
    </row>
    <row r="12289" spans="1:4" x14ac:dyDescent="0.25">
      <c r="A12289" s="189"/>
      <c r="B12289" s="189"/>
      <c r="C12289" s="186"/>
      <c r="D12289" s="186"/>
    </row>
    <row r="12290" spans="1:4" x14ac:dyDescent="0.25">
      <c r="A12290" s="189"/>
      <c r="B12290" s="189"/>
      <c r="C12290" s="186"/>
      <c r="D12290" s="186"/>
    </row>
    <row r="12291" spans="1:4" x14ac:dyDescent="0.25">
      <c r="A12291" s="189"/>
      <c r="B12291" s="189"/>
      <c r="C12291" s="186"/>
      <c r="D12291" s="186"/>
    </row>
    <row r="12292" spans="1:4" x14ac:dyDescent="0.25">
      <c r="A12292" s="189"/>
      <c r="B12292" s="189"/>
      <c r="C12292" s="186"/>
      <c r="D12292" s="186"/>
    </row>
    <row r="12293" spans="1:4" x14ac:dyDescent="0.25">
      <c r="A12293" s="189"/>
      <c r="B12293" s="189"/>
      <c r="C12293" s="186"/>
      <c r="D12293" s="186"/>
    </row>
    <row r="12294" spans="1:4" x14ac:dyDescent="0.25">
      <c r="A12294" s="189"/>
      <c r="B12294" s="189"/>
      <c r="C12294" s="186"/>
      <c r="D12294" s="186"/>
    </row>
    <row r="12295" spans="1:4" x14ac:dyDescent="0.25">
      <c r="A12295" s="189"/>
      <c r="B12295" s="189"/>
      <c r="C12295" s="186"/>
      <c r="D12295" s="186"/>
    </row>
    <row r="12296" spans="1:4" x14ac:dyDescent="0.25">
      <c r="A12296" s="189"/>
      <c r="B12296" s="189"/>
      <c r="C12296" s="186"/>
      <c r="D12296" s="186"/>
    </row>
    <row r="12297" spans="1:4" x14ac:dyDescent="0.25">
      <c r="A12297" s="189"/>
      <c r="B12297" s="189"/>
      <c r="C12297" s="186"/>
      <c r="D12297" s="186"/>
    </row>
    <row r="12298" spans="1:4" x14ac:dyDescent="0.25">
      <c r="A12298" s="189"/>
      <c r="B12298" s="189"/>
      <c r="C12298" s="186"/>
      <c r="D12298" s="186"/>
    </row>
    <row r="12299" spans="1:4" x14ac:dyDescent="0.25">
      <c r="A12299" s="189"/>
      <c r="B12299" s="189"/>
      <c r="C12299" s="186"/>
      <c r="D12299" s="186"/>
    </row>
    <row r="12300" spans="1:4" x14ac:dyDescent="0.25">
      <c r="A12300" s="189"/>
      <c r="B12300" s="189"/>
      <c r="C12300" s="186"/>
      <c r="D12300" s="186"/>
    </row>
    <row r="12301" spans="1:4" x14ac:dyDescent="0.25">
      <c r="A12301" s="189"/>
      <c r="B12301" s="189"/>
      <c r="C12301" s="186"/>
      <c r="D12301" s="186"/>
    </row>
    <row r="12302" spans="1:4" x14ac:dyDescent="0.25">
      <c r="A12302" s="189"/>
      <c r="B12302" s="189"/>
      <c r="C12302" s="186"/>
      <c r="D12302" s="186"/>
    </row>
    <row r="12303" spans="1:4" x14ac:dyDescent="0.25">
      <c r="A12303" s="189"/>
      <c r="B12303" s="189"/>
      <c r="C12303" s="186"/>
      <c r="D12303" s="186"/>
    </row>
    <row r="12304" spans="1:4" x14ac:dyDescent="0.25">
      <c r="A12304" s="189"/>
      <c r="B12304" s="189"/>
      <c r="C12304" s="186"/>
      <c r="D12304" s="186"/>
    </row>
    <row r="12305" spans="1:4" x14ac:dyDescent="0.25">
      <c r="A12305" s="189"/>
      <c r="B12305" s="189"/>
      <c r="C12305" s="186"/>
      <c r="D12305" s="186"/>
    </row>
    <row r="12306" spans="1:4" x14ac:dyDescent="0.25">
      <c r="A12306" s="189"/>
      <c r="B12306" s="189"/>
      <c r="C12306" s="186"/>
      <c r="D12306" s="186"/>
    </row>
    <row r="12307" spans="1:4" x14ac:dyDescent="0.25">
      <c r="A12307" s="189"/>
      <c r="B12307" s="189"/>
      <c r="C12307" s="186"/>
      <c r="D12307" s="186"/>
    </row>
    <row r="12308" spans="1:4" x14ac:dyDescent="0.25">
      <c r="A12308" s="189"/>
      <c r="B12308" s="189"/>
      <c r="C12308" s="186"/>
      <c r="D12308" s="186"/>
    </row>
    <row r="12309" spans="1:4" x14ac:dyDescent="0.25">
      <c r="A12309" s="189"/>
      <c r="B12309" s="189"/>
      <c r="C12309" s="186"/>
      <c r="D12309" s="186"/>
    </row>
    <row r="12310" spans="1:4" x14ac:dyDescent="0.25">
      <c r="A12310" s="189"/>
      <c r="B12310" s="189"/>
      <c r="C12310" s="186"/>
      <c r="D12310" s="186"/>
    </row>
    <row r="12311" spans="1:4" x14ac:dyDescent="0.25">
      <c r="A12311" s="189"/>
      <c r="B12311" s="189"/>
      <c r="C12311" s="186"/>
      <c r="D12311" s="186"/>
    </row>
    <row r="12312" spans="1:4" x14ac:dyDescent="0.25">
      <c r="A12312" s="189"/>
      <c r="B12312" s="189"/>
      <c r="C12312" s="186"/>
      <c r="D12312" s="186"/>
    </row>
    <row r="12313" spans="1:4" x14ac:dyDescent="0.25">
      <c r="A12313" s="189"/>
      <c r="B12313" s="189"/>
      <c r="C12313" s="186"/>
      <c r="D12313" s="186"/>
    </row>
    <row r="12314" spans="1:4" x14ac:dyDescent="0.25">
      <c r="A12314" s="189"/>
      <c r="B12314" s="189"/>
      <c r="C12314" s="186"/>
      <c r="D12314" s="186"/>
    </row>
    <row r="12315" spans="1:4" x14ac:dyDescent="0.25">
      <c r="A12315" s="189"/>
      <c r="B12315" s="189"/>
      <c r="C12315" s="186"/>
      <c r="D12315" s="186"/>
    </row>
    <row r="12316" spans="1:4" x14ac:dyDescent="0.25">
      <c r="A12316" s="189"/>
      <c r="B12316" s="189"/>
      <c r="C12316" s="186"/>
      <c r="D12316" s="186"/>
    </row>
    <row r="12317" spans="1:4" x14ac:dyDescent="0.25">
      <c r="A12317" s="189"/>
      <c r="B12317" s="189"/>
      <c r="C12317" s="186"/>
      <c r="D12317" s="186"/>
    </row>
    <row r="12318" spans="1:4" x14ac:dyDescent="0.25">
      <c r="A12318" s="189"/>
      <c r="B12318" s="189"/>
      <c r="C12318" s="186"/>
      <c r="D12318" s="186"/>
    </row>
    <row r="12319" spans="1:4" x14ac:dyDescent="0.25">
      <c r="A12319" s="189"/>
      <c r="B12319" s="189"/>
      <c r="C12319" s="186"/>
      <c r="D12319" s="186"/>
    </row>
    <row r="12320" spans="1:4" x14ac:dyDescent="0.25">
      <c r="A12320" s="189"/>
      <c r="B12320" s="189"/>
      <c r="C12320" s="186"/>
      <c r="D12320" s="186"/>
    </row>
    <row r="12321" spans="1:4" x14ac:dyDescent="0.25">
      <c r="A12321" s="189"/>
      <c r="B12321" s="189"/>
      <c r="C12321" s="186"/>
      <c r="D12321" s="186"/>
    </row>
    <row r="12322" spans="1:4" x14ac:dyDescent="0.25">
      <c r="A12322" s="189"/>
      <c r="B12322" s="189"/>
      <c r="C12322" s="186"/>
      <c r="D12322" s="186"/>
    </row>
    <row r="12323" spans="1:4" x14ac:dyDescent="0.25">
      <c r="A12323" s="189"/>
      <c r="B12323" s="189"/>
      <c r="C12323" s="186"/>
      <c r="D12323" s="186"/>
    </row>
    <row r="12324" spans="1:4" x14ac:dyDescent="0.25">
      <c r="A12324" s="189"/>
      <c r="B12324" s="189"/>
      <c r="C12324" s="186"/>
      <c r="D12324" s="186"/>
    </row>
    <row r="12325" spans="1:4" x14ac:dyDescent="0.25">
      <c r="A12325" s="189"/>
      <c r="B12325" s="189"/>
      <c r="C12325" s="186"/>
      <c r="D12325" s="186"/>
    </row>
    <row r="12326" spans="1:4" x14ac:dyDescent="0.25">
      <c r="A12326" s="189"/>
      <c r="B12326" s="189"/>
      <c r="C12326" s="186"/>
      <c r="D12326" s="186"/>
    </row>
    <row r="12327" spans="1:4" x14ac:dyDescent="0.25">
      <c r="A12327" s="189"/>
      <c r="B12327" s="189"/>
      <c r="C12327" s="186"/>
      <c r="D12327" s="186"/>
    </row>
    <row r="12328" spans="1:4" x14ac:dyDescent="0.25">
      <c r="A12328" s="189"/>
      <c r="B12328" s="189"/>
      <c r="C12328" s="186"/>
      <c r="D12328" s="186"/>
    </row>
    <row r="12329" spans="1:4" x14ac:dyDescent="0.25">
      <c r="A12329" s="189"/>
      <c r="B12329" s="189"/>
      <c r="C12329" s="186"/>
      <c r="D12329" s="186"/>
    </row>
    <row r="12330" spans="1:4" x14ac:dyDescent="0.25">
      <c r="A12330" s="189"/>
      <c r="B12330" s="189"/>
      <c r="C12330" s="186"/>
      <c r="D12330" s="186"/>
    </row>
    <row r="12331" spans="1:4" x14ac:dyDescent="0.25">
      <c r="A12331" s="189"/>
      <c r="B12331" s="189"/>
      <c r="C12331" s="186"/>
      <c r="D12331" s="186"/>
    </row>
    <row r="12332" spans="1:4" x14ac:dyDescent="0.25">
      <c r="A12332" s="189"/>
      <c r="B12332" s="189"/>
      <c r="C12332" s="186"/>
      <c r="D12332" s="186"/>
    </row>
    <row r="12333" spans="1:4" x14ac:dyDescent="0.25">
      <c r="A12333" s="189"/>
      <c r="B12333" s="189"/>
      <c r="C12333" s="186"/>
      <c r="D12333" s="186"/>
    </row>
    <row r="12334" spans="1:4" x14ac:dyDescent="0.25">
      <c r="A12334" s="189"/>
      <c r="B12334" s="189"/>
      <c r="C12334" s="186"/>
      <c r="D12334" s="186"/>
    </row>
    <row r="12335" spans="1:4" x14ac:dyDescent="0.25">
      <c r="A12335" s="189"/>
      <c r="B12335" s="189"/>
      <c r="C12335" s="186"/>
      <c r="D12335" s="186"/>
    </row>
    <row r="12336" spans="1:4" x14ac:dyDescent="0.25">
      <c r="A12336" s="189"/>
      <c r="B12336" s="189"/>
      <c r="C12336" s="186"/>
      <c r="D12336" s="186"/>
    </row>
    <row r="12337" spans="1:4" x14ac:dyDescent="0.25">
      <c r="A12337" s="189"/>
      <c r="B12337" s="189"/>
      <c r="C12337" s="186"/>
      <c r="D12337" s="186"/>
    </row>
    <row r="12338" spans="1:4" x14ac:dyDescent="0.25">
      <c r="A12338" s="189"/>
      <c r="B12338" s="189"/>
      <c r="C12338" s="186"/>
      <c r="D12338" s="186"/>
    </row>
    <row r="12339" spans="1:4" x14ac:dyDescent="0.25">
      <c r="A12339" s="189"/>
      <c r="B12339" s="189"/>
      <c r="C12339" s="186"/>
      <c r="D12339" s="186"/>
    </row>
    <row r="12340" spans="1:4" x14ac:dyDescent="0.25">
      <c r="A12340" s="186"/>
      <c r="B12340" s="208"/>
      <c r="C12340" s="186"/>
      <c r="D12340" s="186"/>
    </row>
    <row r="12341" spans="1:4" x14ac:dyDescent="0.25">
      <c r="A12341" s="186"/>
      <c r="B12341" s="208"/>
      <c r="C12341" s="186"/>
      <c r="D12341" s="186"/>
    </row>
    <row r="12342" spans="1:4" x14ac:dyDescent="0.25">
      <c r="A12342" s="186"/>
      <c r="B12342" s="208"/>
      <c r="C12342" s="186"/>
      <c r="D12342" s="186"/>
    </row>
    <row r="12343" spans="1:4" x14ac:dyDescent="0.25">
      <c r="A12343" s="186"/>
      <c r="B12343" s="208"/>
      <c r="C12343" s="186"/>
      <c r="D12343" s="186"/>
    </row>
    <row r="12344" spans="1:4" x14ac:dyDescent="0.25">
      <c r="A12344" s="186"/>
      <c r="B12344" s="208"/>
      <c r="C12344" s="186"/>
      <c r="D12344" s="186"/>
    </row>
    <row r="12345" spans="1:4" x14ac:dyDescent="0.25">
      <c r="A12345" s="186"/>
      <c r="B12345" s="208"/>
      <c r="C12345" s="186"/>
      <c r="D12345" s="186"/>
    </row>
    <row r="12346" spans="1:4" x14ac:dyDescent="0.25">
      <c r="A12346" s="186"/>
      <c r="B12346" s="208"/>
      <c r="C12346" s="186"/>
      <c r="D12346" s="186"/>
    </row>
    <row r="12347" spans="1:4" x14ac:dyDescent="0.25">
      <c r="A12347" s="186"/>
      <c r="B12347" s="208"/>
      <c r="C12347" s="186"/>
      <c r="D12347" s="186"/>
    </row>
    <row r="12348" spans="1:4" x14ac:dyDescent="0.25">
      <c r="A12348" s="186"/>
      <c r="B12348" s="208"/>
      <c r="C12348" s="186"/>
      <c r="D12348" s="186"/>
    </row>
    <row r="12349" spans="1:4" x14ac:dyDescent="0.25">
      <c r="A12349" s="186"/>
      <c r="B12349" s="208"/>
      <c r="C12349" s="186"/>
      <c r="D12349" s="186"/>
    </row>
    <row r="12350" spans="1:4" x14ac:dyDescent="0.25">
      <c r="A12350" s="186"/>
      <c r="B12350" s="208"/>
      <c r="C12350" s="186"/>
      <c r="D12350" s="186"/>
    </row>
    <row r="12351" spans="1:4" x14ac:dyDescent="0.25">
      <c r="A12351" s="186"/>
      <c r="B12351" s="208"/>
      <c r="C12351" s="186"/>
      <c r="D12351" s="186"/>
    </row>
    <row r="12352" spans="1:4" x14ac:dyDescent="0.25">
      <c r="A12352" s="186"/>
      <c r="B12352" s="208"/>
      <c r="C12352" s="186"/>
      <c r="D12352" s="186"/>
    </row>
    <row r="12353" spans="1:4" x14ac:dyDescent="0.25">
      <c r="A12353" s="186"/>
      <c r="B12353" s="208"/>
      <c r="C12353" s="186"/>
      <c r="D12353" s="186"/>
    </row>
    <row r="12354" spans="1:4" x14ac:dyDescent="0.25">
      <c r="A12354" s="186"/>
      <c r="B12354" s="208"/>
      <c r="C12354" s="186"/>
      <c r="D12354" s="186"/>
    </row>
    <row r="12355" spans="1:4" x14ac:dyDescent="0.25">
      <c r="A12355" s="186"/>
      <c r="B12355" s="208"/>
      <c r="C12355" s="186"/>
      <c r="D12355" s="186"/>
    </row>
    <row r="12356" spans="1:4" x14ac:dyDescent="0.25">
      <c r="A12356" s="186"/>
      <c r="B12356" s="208"/>
      <c r="C12356" s="186"/>
      <c r="D12356" s="186"/>
    </row>
    <row r="12357" spans="1:4" x14ac:dyDescent="0.25">
      <c r="A12357" s="186"/>
      <c r="B12357" s="208"/>
      <c r="C12357" s="186"/>
      <c r="D12357" s="186"/>
    </row>
    <row r="12358" spans="1:4" x14ac:dyDescent="0.25">
      <c r="A12358" s="186"/>
      <c r="B12358" s="208"/>
      <c r="C12358" s="186"/>
      <c r="D12358" s="186"/>
    </row>
    <row r="12359" spans="1:4" x14ac:dyDescent="0.25">
      <c r="A12359" s="186"/>
      <c r="B12359" s="208"/>
      <c r="C12359" s="186"/>
      <c r="D12359" s="186"/>
    </row>
    <row r="12360" spans="1:4" x14ac:dyDescent="0.25">
      <c r="A12360" s="186"/>
      <c r="B12360" s="208"/>
      <c r="C12360" s="186"/>
      <c r="D12360" s="186"/>
    </row>
    <row r="12361" spans="1:4" x14ac:dyDescent="0.25">
      <c r="A12361" s="186"/>
      <c r="B12361" s="208"/>
      <c r="C12361" s="186"/>
      <c r="D12361" s="186"/>
    </row>
    <row r="12362" spans="1:4" x14ac:dyDescent="0.25">
      <c r="A12362" s="186"/>
      <c r="B12362" s="208"/>
      <c r="C12362" s="186"/>
      <c r="D12362" s="186"/>
    </row>
    <row r="12363" spans="1:4" x14ac:dyDescent="0.25">
      <c r="A12363" s="186"/>
      <c r="B12363" s="208"/>
      <c r="C12363" s="186"/>
      <c r="D12363" s="186"/>
    </row>
    <row r="12364" spans="1:4" x14ac:dyDescent="0.25">
      <c r="A12364" s="186"/>
      <c r="B12364" s="208"/>
      <c r="C12364" s="186"/>
      <c r="D12364" s="186"/>
    </row>
    <row r="12365" spans="1:4" x14ac:dyDescent="0.25">
      <c r="A12365" s="186"/>
      <c r="B12365" s="208"/>
      <c r="C12365" s="186"/>
      <c r="D12365" s="186"/>
    </row>
    <row r="12366" spans="1:4" x14ac:dyDescent="0.25">
      <c r="A12366" s="186"/>
      <c r="B12366" s="208"/>
      <c r="C12366" s="186"/>
      <c r="D12366" s="186"/>
    </row>
    <row r="12367" spans="1:4" x14ac:dyDescent="0.25">
      <c r="A12367" s="186"/>
      <c r="B12367" s="208"/>
      <c r="C12367" s="186"/>
      <c r="D12367" s="186"/>
    </row>
    <row r="12368" spans="1:4" x14ac:dyDescent="0.25">
      <c r="A12368" s="186"/>
      <c r="B12368" s="208"/>
      <c r="C12368" s="186"/>
      <c r="D12368" s="186"/>
    </row>
    <row r="12369" spans="1:4" x14ac:dyDescent="0.25">
      <c r="A12369" s="186"/>
      <c r="B12369" s="208"/>
      <c r="C12369" s="186"/>
      <c r="D12369" s="186"/>
    </row>
    <row r="12370" spans="1:4" x14ac:dyDescent="0.25">
      <c r="A12370" s="186"/>
      <c r="B12370" s="208"/>
      <c r="C12370" s="186"/>
      <c r="D12370" s="186"/>
    </row>
    <row r="12371" spans="1:4" x14ac:dyDescent="0.25">
      <c r="A12371" s="186"/>
      <c r="B12371" s="208"/>
      <c r="C12371" s="186"/>
      <c r="D12371" s="186"/>
    </row>
    <row r="12372" spans="1:4" x14ac:dyDescent="0.25">
      <c r="A12372" s="186"/>
      <c r="B12372" s="208"/>
      <c r="C12372" s="186"/>
      <c r="D12372" s="186"/>
    </row>
    <row r="12373" spans="1:4" x14ac:dyDescent="0.25">
      <c r="A12373" s="186"/>
      <c r="B12373" s="208"/>
      <c r="C12373" s="186"/>
      <c r="D12373" s="186"/>
    </row>
    <row r="12374" spans="1:4" x14ac:dyDescent="0.25">
      <c r="A12374" s="186"/>
      <c r="B12374" s="208"/>
      <c r="C12374" s="186"/>
      <c r="D12374" s="186"/>
    </row>
    <row r="12375" spans="1:4" x14ac:dyDescent="0.25">
      <c r="A12375" s="186"/>
      <c r="B12375" s="208"/>
      <c r="C12375" s="186"/>
      <c r="D12375" s="186"/>
    </row>
    <row r="12376" spans="1:4" x14ac:dyDescent="0.25">
      <c r="A12376" s="186"/>
      <c r="B12376" s="208"/>
      <c r="C12376" s="186"/>
      <c r="D12376" s="186"/>
    </row>
    <row r="12377" spans="1:4" x14ac:dyDescent="0.25">
      <c r="A12377" s="186"/>
      <c r="B12377" s="208"/>
      <c r="C12377" s="186"/>
      <c r="D12377" s="186"/>
    </row>
    <row r="12378" spans="1:4" x14ac:dyDescent="0.25">
      <c r="A12378" s="186"/>
      <c r="B12378" s="208"/>
      <c r="C12378" s="186"/>
      <c r="D12378" s="186"/>
    </row>
    <row r="12379" spans="1:4" x14ac:dyDescent="0.25">
      <c r="A12379" s="186"/>
      <c r="B12379" s="208"/>
      <c r="C12379" s="186"/>
      <c r="D12379" s="186"/>
    </row>
    <row r="12380" spans="1:4" x14ac:dyDescent="0.25">
      <c r="A12380" s="186"/>
      <c r="B12380" s="208"/>
      <c r="C12380" s="186"/>
      <c r="D12380" s="186"/>
    </row>
    <row r="12381" spans="1:4" x14ac:dyDescent="0.25">
      <c r="A12381" s="186"/>
      <c r="B12381" s="208"/>
      <c r="C12381" s="186"/>
      <c r="D12381" s="186"/>
    </row>
    <row r="12382" spans="1:4" x14ac:dyDescent="0.25">
      <c r="A12382" s="186"/>
      <c r="B12382" s="208"/>
      <c r="C12382" s="186"/>
      <c r="D12382" s="186"/>
    </row>
    <row r="12383" spans="1:4" x14ac:dyDescent="0.25">
      <c r="A12383" s="186"/>
      <c r="B12383" s="208"/>
      <c r="C12383" s="186"/>
      <c r="D12383" s="186"/>
    </row>
    <row r="12384" spans="1:4" x14ac:dyDescent="0.25">
      <c r="A12384" s="186"/>
      <c r="B12384" s="208"/>
      <c r="C12384" s="186"/>
      <c r="D12384" s="186"/>
    </row>
    <row r="12385" spans="1:4" x14ac:dyDescent="0.25">
      <c r="A12385" s="186"/>
      <c r="B12385" s="208"/>
      <c r="C12385" s="186"/>
      <c r="D12385" s="186"/>
    </row>
    <row r="12386" spans="1:4" x14ac:dyDescent="0.25">
      <c r="A12386" s="186"/>
      <c r="B12386" s="208"/>
      <c r="C12386" s="186"/>
      <c r="D12386" s="186"/>
    </row>
    <row r="12387" spans="1:4" x14ac:dyDescent="0.25">
      <c r="A12387" s="186"/>
      <c r="B12387" s="208"/>
      <c r="C12387" s="186"/>
      <c r="D12387" s="186"/>
    </row>
    <row r="12388" spans="1:4" x14ac:dyDescent="0.25">
      <c r="A12388" s="186"/>
      <c r="B12388" s="208"/>
      <c r="C12388" s="186"/>
      <c r="D12388" s="186"/>
    </row>
    <row r="12389" spans="1:4" x14ac:dyDescent="0.25">
      <c r="A12389" s="186"/>
      <c r="B12389" s="208"/>
      <c r="C12389" s="186"/>
      <c r="D12389" s="186"/>
    </row>
    <row r="12390" spans="1:4" x14ac:dyDescent="0.25">
      <c r="A12390" s="186"/>
      <c r="B12390" s="208"/>
      <c r="C12390" s="186"/>
      <c r="D12390" s="186"/>
    </row>
    <row r="12391" spans="1:4" x14ac:dyDescent="0.25">
      <c r="A12391" s="186"/>
      <c r="B12391" s="208"/>
      <c r="C12391" s="186"/>
      <c r="D12391" s="186"/>
    </row>
    <row r="12392" spans="1:4" x14ac:dyDescent="0.25">
      <c r="A12392" s="186"/>
      <c r="B12392" s="208"/>
      <c r="C12392" s="186"/>
      <c r="D12392" s="186"/>
    </row>
    <row r="12393" spans="1:4" x14ac:dyDescent="0.25">
      <c r="A12393" s="186"/>
      <c r="B12393" s="208"/>
      <c r="C12393" s="186"/>
      <c r="D12393" s="186"/>
    </row>
    <row r="12394" spans="1:4" x14ac:dyDescent="0.25">
      <c r="A12394" s="186"/>
      <c r="B12394" s="208"/>
      <c r="C12394" s="186"/>
      <c r="D12394" s="186"/>
    </row>
    <row r="12395" spans="1:4" x14ac:dyDescent="0.25">
      <c r="A12395" s="186"/>
      <c r="B12395" s="208"/>
      <c r="C12395" s="186"/>
      <c r="D12395" s="186"/>
    </row>
    <row r="12396" spans="1:4" x14ac:dyDescent="0.25">
      <c r="A12396" s="186"/>
      <c r="B12396" s="208"/>
      <c r="C12396" s="186"/>
      <c r="D12396" s="186"/>
    </row>
    <row r="12397" spans="1:4" x14ac:dyDescent="0.25">
      <c r="A12397" s="186"/>
      <c r="B12397" s="208"/>
      <c r="C12397" s="186"/>
      <c r="D12397" s="186"/>
    </row>
    <row r="12398" spans="1:4" x14ac:dyDescent="0.25">
      <c r="A12398" s="186"/>
      <c r="B12398" s="208"/>
      <c r="C12398" s="186"/>
      <c r="D12398" s="186"/>
    </row>
    <row r="12399" spans="1:4" x14ac:dyDescent="0.25">
      <c r="A12399" s="186"/>
      <c r="B12399" s="208"/>
      <c r="C12399" s="186"/>
      <c r="D12399" s="186"/>
    </row>
    <row r="12400" spans="1:4" x14ac:dyDescent="0.25">
      <c r="A12400" s="186"/>
      <c r="B12400" s="208"/>
      <c r="C12400" s="186"/>
      <c r="D12400" s="186"/>
    </row>
    <row r="12401" spans="1:4" x14ac:dyDescent="0.25">
      <c r="A12401" s="186"/>
      <c r="B12401" s="208"/>
      <c r="C12401" s="186"/>
      <c r="D12401" s="186"/>
    </row>
    <row r="12402" spans="1:4" x14ac:dyDescent="0.25">
      <c r="A12402" s="186"/>
      <c r="B12402" s="208"/>
      <c r="C12402" s="186"/>
      <c r="D12402" s="186"/>
    </row>
    <row r="12403" spans="1:4" x14ac:dyDescent="0.25">
      <c r="A12403" s="186"/>
      <c r="B12403" s="208"/>
      <c r="C12403" s="186"/>
      <c r="D12403" s="186"/>
    </row>
    <row r="12404" spans="1:4" x14ac:dyDescent="0.25">
      <c r="A12404" s="186"/>
      <c r="B12404" s="208"/>
      <c r="C12404" s="186"/>
      <c r="D12404" s="186"/>
    </row>
    <row r="12405" spans="1:4" x14ac:dyDescent="0.25">
      <c r="A12405" s="186"/>
      <c r="B12405" s="208"/>
      <c r="C12405" s="186"/>
      <c r="D12405" s="186"/>
    </row>
    <row r="12406" spans="1:4" x14ac:dyDescent="0.25">
      <c r="A12406" s="186"/>
      <c r="B12406" s="208"/>
      <c r="C12406" s="186"/>
      <c r="D12406" s="186"/>
    </row>
    <row r="12407" spans="1:4" x14ac:dyDescent="0.25">
      <c r="A12407" s="186"/>
      <c r="B12407" s="208"/>
      <c r="C12407" s="186"/>
      <c r="D12407" s="186"/>
    </row>
    <row r="12408" spans="1:4" x14ac:dyDescent="0.25">
      <c r="A12408" s="186"/>
      <c r="B12408" s="208"/>
      <c r="C12408" s="186"/>
      <c r="D12408" s="186"/>
    </row>
    <row r="12409" spans="1:4" x14ac:dyDescent="0.25">
      <c r="A12409" s="186"/>
      <c r="B12409" s="208"/>
      <c r="C12409" s="186"/>
      <c r="D12409" s="186"/>
    </row>
    <row r="12410" spans="1:4" x14ac:dyDescent="0.25">
      <c r="A12410" s="186"/>
      <c r="B12410" s="208"/>
      <c r="C12410" s="186"/>
      <c r="D12410" s="186"/>
    </row>
    <row r="12411" spans="1:4" x14ac:dyDescent="0.25">
      <c r="A12411" s="186"/>
      <c r="B12411" s="208"/>
      <c r="C12411" s="186"/>
      <c r="D12411" s="186"/>
    </row>
    <row r="12412" spans="1:4" x14ac:dyDescent="0.25">
      <c r="A12412" s="186"/>
      <c r="B12412" s="208"/>
      <c r="C12412" s="186"/>
      <c r="D12412" s="186"/>
    </row>
    <row r="12413" spans="1:4" x14ac:dyDescent="0.25">
      <c r="A12413" s="186"/>
      <c r="B12413" s="208"/>
      <c r="C12413" s="186"/>
      <c r="D12413" s="186"/>
    </row>
    <row r="12414" spans="1:4" x14ac:dyDescent="0.25">
      <c r="A12414" s="186"/>
      <c r="B12414" s="208"/>
      <c r="C12414" s="186"/>
      <c r="D12414" s="186"/>
    </row>
    <row r="12415" spans="1:4" x14ac:dyDescent="0.25">
      <c r="A12415" s="186"/>
      <c r="B12415" s="208"/>
      <c r="C12415" s="186"/>
      <c r="D12415" s="186"/>
    </row>
    <row r="12416" spans="1:4" x14ac:dyDescent="0.25">
      <c r="A12416" s="186"/>
      <c r="B12416" s="208"/>
      <c r="C12416" s="186"/>
      <c r="D12416" s="186"/>
    </row>
    <row r="12417" spans="1:4" x14ac:dyDescent="0.25">
      <c r="A12417" s="186"/>
      <c r="B12417" s="208"/>
      <c r="C12417" s="186"/>
      <c r="D12417" s="186"/>
    </row>
    <row r="12418" spans="1:4" x14ac:dyDescent="0.25">
      <c r="A12418" s="186"/>
      <c r="B12418" s="208"/>
      <c r="C12418" s="186"/>
      <c r="D12418" s="186"/>
    </row>
    <row r="12419" spans="1:4" x14ac:dyDescent="0.25">
      <c r="A12419" s="186"/>
      <c r="B12419" s="208"/>
      <c r="C12419" s="186"/>
      <c r="D12419" s="186"/>
    </row>
    <row r="12420" spans="1:4" x14ac:dyDescent="0.25">
      <c r="A12420" s="186"/>
      <c r="B12420" s="208"/>
      <c r="C12420" s="186"/>
      <c r="D12420" s="186"/>
    </row>
    <row r="12421" spans="1:4" x14ac:dyDescent="0.25">
      <c r="A12421" s="186"/>
      <c r="B12421" s="208"/>
      <c r="C12421" s="186"/>
      <c r="D12421" s="186"/>
    </row>
    <row r="12422" spans="1:4" x14ac:dyDescent="0.25">
      <c r="A12422" s="186"/>
      <c r="B12422" s="208"/>
      <c r="C12422" s="186"/>
      <c r="D12422" s="186"/>
    </row>
    <row r="12423" spans="1:4" x14ac:dyDescent="0.25">
      <c r="A12423" s="186"/>
      <c r="B12423" s="208"/>
      <c r="C12423" s="186"/>
      <c r="D12423" s="186"/>
    </row>
    <row r="12424" spans="1:4" x14ac:dyDescent="0.25">
      <c r="A12424" s="186"/>
      <c r="B12424" s="208"/>
      <c r="C12424" s="186"/>
      <c r="D12424" s="186"/>
    </row>
    <row r="12425" spans="1:4" x14ac:dyDescent="0.25">
      <c r="A12425" s="186"/>
      <c r="B12425" s="208"/>
      <c r="C12425" s="186"/>
      <c r="D12425" s="186"/>
    </row>
    <row r="12426" spans="1:4" x14ac:dyDescent="0.25">
      <c r="A12426" s="186"/>
      <c r="B12426" s="208"/>
      <c r="C12426" s="186"/>
      <c r="D12426" s="186"/>
    </row>
    <row r="12427" spans="1:4" x14ac:dyDescent="0.25">
      <c r="A12427" s="186"/>
      <c r="B12427" s="208"/>
      <c r="C12427" s="186"/>
      <c r="D12427" s="186"/>
    </row>
    <row r="12428" spans="1:4" x14ac:dyDescent="0.25">
      <c r="A12428" s="186"/>
      <c r="B12428" s="208"/>
      <c r="C12428" s="186"/>
      <c r="D12428" s="186"/>
    </row>
    <row r="12429" spans="1:4" x14ac:dyDescent="0.25">
      <c r="A12429" s="186"/>
      <c r="B12429" s="208"/>
      <c r="C12429" s="186"/>
      <c r="D12429" s="186"/>
    </row>
    <row r="12430" spans="1:4" x14ac:dyDescent="0.25">
      <c r="A12430" s="186"/>
      <c r="B12430" s="208"/>
      <c r="C12430" s="186"/>
      <c r="D12430" s="186"/>
    </row>
    <row r="12431" spans="1:4" x14ac:dyDescent="0.25">
      <c r="A12431" s="186"/>
      <c r="B12431" s="208"/>
      <c r="C12431" s="186"/>
      <c r="D12431" s="186"/>
    </row>
    <row r="12432" spans="1:4" x14ac:dyDescent="0.25">
      <c r="A12432" s="186"/>
      <c r="B12432" s="208"/>
      <c r="C12432" s="186"/>
      <c r="D12432" s="186"/>
    </row>
    <row r="12433" spans="1:4" x14ac:dyDescent="0.25">
      <c r="A12433" s="186"/>
      <c r="B12433" s="208"/>
      <c r="C12433" s="186"/>
      <c r="D12433" s="186"/>
    </row>
    <row r="12434" spans="1:4" x14ac:dyDescent="0.25">
      <c r="A12434" s="186"/>
      <c r="B12434" s="208"/>
      <c r="C12434" s="186"/>
      <c r="D12434" s="186"/>
    </row>
    <row r="12435" spans="1:4" x14ac:dyDescent="0.25">
      <c r="A12435" s="186"/>
      <c r="B12435" s="208"/>
      <c r="C12435" s="186"/>
      <c r="D12435" s="186"/>
    </row>
    <row r="12436" spans="1:4" x14ac:dyDescent="0.25">
      <c r="A12436" s="186"/>
      <c r="B12436" s="208"/>
      <c r="C12436" s="186"/>
      <c r="D12436" s="186"/>
    </row>
    <row r="12437" spans="1:4" x14ac:dyDescent="0.25">
      <c r="A12437" s="186"/>
      <c r="B12437" s="208"/>
      <c r="C12437" s="186"/>
      <c r="D12437" s="186"/>
    </row>
    <row r="12438" spans="1:4" x14ac:dyDescent="0.25">
      <c r="A12438" s="186"/>
      <c r="B12438" s="208"/>
      <c r="C12438" s="186"/>
      <c r="D12438" s="186"/>
    </row>
    <row r="12439" spans="1:4" x14ac:dyDescent="0.25">
      <c r="A12439" s="186"/>
      <c r="B12439" s="208"/>
      <c r="C12439" s="186"/>
      <c r="D12439" s="186"/>
    </row>
    <row r="12440" spans="1:4" x14ac:dyDescent="0.25">
      <c r="A12440" s="186"/>
      <c r="B12440" s="208"/>
      <c r="C12440" s="186"/>
      <c r="D12440" s="186"/>
    </row>
    <row r="12441" spans="1:4" x14ac:dyDescent="0.25">
      <c r="A12441" s="186"/>
      <c r="B12441" s="208"/>
      <c r="C12441" s="186"/>
      <c r="D12441" s="186"/>
    </row>
    <row r="12442" spans="1:4" x14ac:dyDescent="0.25">
      <c r="A12442" s="186"/>
      <c r="B12442" s="208"/>
      <c r="C12442" s="186"/>
      <c r="D12442" s="186"/>
    </row>
    <row r="12443" spans="1:4" x14ac:dyDescent="0.25">
      <c r="A12443" s="186"/>
      <c r="B12443" s="208"/>
      <c r="C12443" s="186"/>
      <c r="D12443" s="186"/>
    </row>
    <row r="12444" spans="1:4" x14ac:dyDescent="0.25">
      <c r="A12444" s="186"/>
      <c r="B12444" s="208"/>
      <c r="C12444" s="186"/>
      <c r="D12444" s="186"/>
    </row>
    <row r="12445" spans="1:4" x14ac:dyDescent="0.25">
      <c r="A12445" s="186"/>
      <c r="B12445" s="208"/>
      <c r="C12445" s="186"/>
      <c r="D12445" s="186"/>
    </row>
    <row r="12446" spans="1:4" x14ac:dyDescent="0.25">
      <c r="A12446" s="186"/>
      <c r="B12446" s="208"/>
      <c r="C12446" s="186"/>
      <c r="D12446" s="186"/>
    </row>
    <row r="12447" spans="1:4" x14ac:dyDescent="0.25">
      <c r="A12447" s="186"/>
      <c r="B12447" s="208"/>
      <c r="C12447" s="186"/>
      <c r="D12447" s="186"/>
    </row>
    <row r="12448" spans="1:4" x14ac:dyDescent="0.25">
      <c r="A12448" s="186"/>
      <c r="B12448" s="208"/>
      <c r="C12448" s="186"/>
      <c r="D12448" s="186"/>
    </row>
    <row r="12449" spans="1:4" x14ac:dyDescent="0.25">
      <c r="A12449" s="186"/>
      <c r="B12449" s="208"/>
      <c r="C12449" s="186"/>
      <c r="D12449" s="186"/>
    </row>
    <row r="12450" spans="1:4" x14ac:dyDescent="0.25">
      <c r="A12450" s="186"/>
      <c r="B12450" s="208"/>
      <c r="C12450" s="186"/>
      <c r="D12450" s="186"/>
    </row>
    <row r="12451" spans="1:4" x14ac:dyDescent="0.25">
      <c r="A12451" s="186"/>
      <c r="B12451" s="208"/>
      <c r="C12451" s="186"/>
      <c r="D12451" s="186"/>
    </row>
    <row r="12452" spans="1:4" x14ac:dyDescent="0.25">
      <c r="A12452" s="186"/>
      <c r="B12452" s="208"/>
      <c r="C12452" s="186"/>
      <c r="D12452" s="186"/>
    </row>
    <row r="12453" spans="1:4" x14ac:dyDescent="0.25">
      <c r="A12453" s="186"/>
      <c r="B12453" s="208"/>
      <c r="C12453" s="186"/>
      <c r="D12453" s="186"/>
    </row>
    <row r="12454" spans="1:4" x14ac:dyDescent="0.25">
      <c r="A12454" s="186"/>
      <c r="B12454" s="208"/>
      <c r="C12454" s="186"/>
      <c r="D12454" s="186"/>
    </row>
    <row r="12455" spans="1:4" x14ac:dyDescent="0.25">
      <c r="A12455" s="186"/>
      <c r="B12455" s="208"/>
      <c r="C12455" s="186"/>
      <c r="D12455" s="186"/>
    </row>
    <row r="12456" spans="1:4" x14ac:dyDescent="0.25">
      <c r="A12456" s="186"/>
      <c r="B12456" s="208"/>
      <c r="C12456" s="186"/>
      <c r="D12456" s="186"/>
    </row>
    <row r="12457" spans="1:4" x14ac:dyDescent="0.25">
      <c r="A12457" s="186"/>
      <c r="B12457" s="208"/>
      <c r="C12457" s="186"/>
      <c r="D12457" s="186"/>
    </row>
    <row r="12458" spans="1:4" x14ac:dyDescent="0.25">
      <c r="A12458" s="186"/>
      <c r="B12458" s="208"/>
      <c r="C12458" s="186"/>
      <c r="D12458" s="186"/>
    </row>
    <row r="12459" spans="1:4" x14ac:dyDescent="0.25">
      <c r="A12459" s="186"/>
      <c r="B12459" s="208"/>
      <c r="C12459" s="186"/>
      <c r="D12459" s="186"/>
    </row>
    <row r="12460" spans="1:4" x14ac:dyDescent="0.25">
      <c r="A12460" s="186"/>
      <c r="B12460" s="208"/>
      <c r="C12460" s="186"/>
      <c r="D12460" s="186"/>
    </row>
    <row r="12461" spans="1:4" x14ac:dyDescent="0.25">
      <c r="A12461" s="186"/>
      <c r="B12461" s="208"/>
      <c r="C12461" s="186"/>
      <c r="D12461" s="186"/>
    </row>
    <row r="12462" spans="1:4" x14ac:dyDescent="0.25">
      <c r="A12462" s="186"/>
      <c r="B12462" s="208"/>
      <c r="C12462" s="186"/>
      <c r="D12462" s="186"/>
    </row>
    <row r="12463" spans="1:4" x14ac:dyDescent="0.25">
      <c r="A12463" s="186"/>
      <c r="B12463" s="208"/>
      <c r="C12463" s="186"/>
      <c r="D12463" s="186"/>
    </row>
    <row r="12464" spans="1:4" x14ac:dyDescent="0.25">
      <c r="A12464" s="186"/>
      <c r="B12464" s="208"/>
      <c r="C12464" s="186"/>
      <c r="D12464" s="186"/>
    </row>
    <row r="12465" spans="1:4" x14ac:dyDescent="0.25">
      <c r="A12465" s="186"/>
      <c r="B12465" s="208"/>
      <c r="C12465" s="186"/>
      <c r="D12465" s="186"/>
    </row>
    <row r="12466" spans="1:4" x14ac:dyDescent="0.25">
      <c r="A12466" s="186"/>
      <c r="B12466" s="208"/>
      <c r="C12466" s="186"/>
      <c r="D12466" s="186"/>
    </row>
    <row r="12467" spans="1:4" x14ac:dyDescent="0.25">
      <c r="A12467" s="186"/>
      <c r="B12467" s="208"/>
      <c r="C12467" s="186"/>
      <c r="D12467" s="186"/>
    </row>
    <row r="12468" spans="1:4" x14ac:dyDescent="0.25">
      <c r="A12468" s="186"/>
      <c r="B12468" s="208"/>
      <c r="C12468" s="186"/>
      <c r="D12468" s="186"/>
    </row>
    <row r="12469" spans="1:4" x14ac:dyDescent="0.25">
      <c r="A12469" s="186"/>
      <c r="B12469" s="208"/>
      <c r="C12469" s="186"/>
      <c r="D12469" s="186"/>
    </row>
    <row r="12470" spans="1:4" x14ac:dyDescent="0.25">
      <c r="A12470" s="186"/>
      <c r="B12470" s="208"/>
      <c r="C12470" s="186"/>
      <c r="D12470" s="186"/>
    </row>
    <row r="12471" spans="1:4" x14ac:dyDescent="0.25">
      <c r="A12471" s="186"/>
      <c r="B12471" s="208"/>
      <c r="C12471" s="186"/>
      <c r="D12471" s="186"/>
    </row>
    <row r="12472" spans="1:4" x14ac:dyDescent="0.25">
      <c r="A12472" s="186"/>
      <c r="B12472" s="208"/>
      <c r="C12472" s="186"/>
      <c r="D12472" s="186"/>
    </row>
    <row r="12473" spans="1:4" x14ac:dyDescent="0.25">
      <c r="A12473" s="186"/>
      <c r="B12473" s="208"/>
      <c r="C12473" s="186"/>
      <c r="D12473" s="186"/>
    </row>
    <row r="12474" spans="1:4" x14ac:dyDescent="0.25">
      <c r="A12474" s="186"/>
      <c r="B12474" s="208"/>
      <c r="C12474" s="186"/>
      <c r="D12474" s="186"/>
    </row>
    <row r="12475" spans="1:4" x14ac:dyDescent="0.25">
      <c r="A12475" s="186"/>
      <c r="B12475" s="208"/>
      <c r="C12475" s="186"/>
      <c r="D12475" s="186"/>
    </row>
    <row r="12476" spans="1:4" x14ac:dyDescent="0.25">
      <c r="A12476" s="186"/>
      <c r="B12476" s="208"/>
      <c r="C12476" s="186"/>
      <c r="D12476" s="186"/>
    </row>
    <row r="12477" spans="1:4" x14ac:dyDescent="0.25">
      <c r="A12477" s="186"/>
      <c r="B12477" s="208"/>
      <c r="C12477" s="186"/>
      <c r="D12477" s="186"/>
    </row>
    <row r="12478" spans="1:4" x14ac:dyDescent="0.25">
      <c r="A12478" s="186"/>
      <c r="B12478" s="208"/>
      <c r="C12478" s="186"/>
      <c r="D12478" s="186"/>
    </row>
    <row r="12479" spans="1:4" x14ac:dyDescent="0.25">
      <c r="A12479" s="186"/>
      <c r="B12479" s="208"/>
      <c r="C12479" s="186"/>
      <c r="D12479" s="186"/>
    </row>
    <row r="12480" spans="1:4" x14ac:dyDescent="0.25">
      <c r="A12480" s="186"/>
      <c r="B12480" s="208"/>
      <c r="C12480" s="186"/>
      <c r="D12480" s="186"/>
    </row>
    <row r="12481" spans="1:4" x14ac:dyDescent="0.25">
      <c r="A12481" s="186"/>
      <c r="B12481" s="208"/>
      <c r="C12481" s="186"/>
      <c r="D12481" s="186"/>
    </row>
    <row r="12482" spans="1:4" x14ac:dyDescent="0.25">
      <c r="A12482" s="186"/>
      <c r="B12482" s="208"/>
      <c r="C12482" s="186"/>
      <c r="D12482" s="186"/>
    </row>
    <row r="12483" spans="1:4" x14ac:dyDescent="0.25">
      <c r="A12483" s="186"/>
      <c r="B12483" s="208"/>
      <c r="C12483" s="186"/>
      <c r="D12483" s="186"/>
    </row>
    <row r="12484" spans="1:4" x14ac:dyDescent="0.25">
      <c r="A12484" s="186"/>
      <c r="B12484" s="208"/>
      <c r="C12484" s="186"/>
      <c r="D12484" s="186"/>
    </row>
    <row r="12485" spans="1:4" x14ac:dyDescent="0.25">
      <c r="A12485" s="186"/>
      <c r="B12485" s="208"/>
      <c r="C12485" s="186"/>
      <c r="D12485" s="186"/>
    </row>
    <row r="12486" spans="1:4" x14ac:dyDescent="0.25">
      <c r="A12486" s="186"/>
      <c r="B12486" s="208"/>
      <c r="C12486" s="186"/>
      <c r="D12486" s="186"/>
    </row>
    <row r="12487" spans="1:4" x14ac:dyDescent="0.25">
      <c r="A12487" s="186"/>
      <c r="B12487" s="208"/>
      <c r="C12487" s="186"/>
      <c r="D12487" s="186"/>
    </row>
    <row r="12488" spans="1:4" x14ac:dyDescent="0.25">
      <c r="A12488" s="186"/>
      <c r="B12488" s="208"/>
      <c r="C12488" s="186"/>
      <c r="D12488" s="186"/>
    </row>
    <row r="12489" spans="1:4" x14ac:dyDescent="0.25">
      <c r="A12489" s="186"/>
      <c r="B12489" s="208"/>
      <c r="C12489" s="186"/>
      <c r="D12489" s="186"/>
    </row>
    <row r="12490" spans="1:4" x14ac:dyDescent="0.25">
      <c r="A12490" s="186"/>
      <c r="B12490" s="208"/>
      <c r="C12490" s="186"/>
      <c r="D12490" s="186"/>
    </row>
    <row r="12491" spans="1:4" x14ac:dyDescent="0.25">
      <c r="A12491" s="186"/>
      <c r="B12491" s="208"/>
      <c r="C12491" s="186"/>
      <c r="D12491" s="186"/>
    </row>
    <row r="12492" spans="1:4" x14ac:dyDescent="0.25">
      <c r="A12492" s="186"/>
      <c r="B12492" s="208"/>
      <c r="C12492" s="186"/>
      <c r="D12492" s="186"/>
    </row>
    <row r="12493" spans="1:4" x14ac:dyDescent="0.25">
      <c r="A12493" s="186"/>
      <c r="B12493" s="208"/>
      <c r="C12493" s="186"/>
      <c r="D12493" s="186"/>
    </row>
    <row r="12494" spans="1:4" x14ac:dyDescent="0.25">
      <c r="A12494" s="186"/>
      <c r="B12494" s="208"/>
      <c r="C12494" s="186"/>
      <c r="D12494" s="186"/>
    </row>
    <row r="12495" spans="1:4" x14ac:dyDescent="0.25">
      <c r="A12495" s="186"/>
      <c r="B12495" s="208"/>
      <c r="C12495" s="186"/>
      <c r="D12495" s="186"/>
    </row>
    <row r="12496" spans="1:4" x14ac:dyDescent="0.25">
      <c r="A12496" s="186"/>
      <c r="B12496" s="208"/>
      <c r="C12496" s="186"/>
      <c r="D12496" s="186"/>
    </row>
    <row r="12497" spans="1:4" x14ac:dyDescent="0.25">
      <c r="A12497" s="186"/>
      <c r="B12497" s="208"/>
      <c r="C12497" s="186"/>
      <c r="D12497" s="186"/>
    </row>
    <row r="12498" spans="1:4" x14ac:dyDescent="0.25">
      <c r="A12498" s="186"/>
      <c r="B12498" s="208"/>
      <c r="C12498" s="186"/>
      <c r="D12498" s="186"/>
    </row>
    <row r="12499" spans="1:4" x14ac:dyDescent="0.25">
      <c r="A12499" s="186"/>
      <c r="B12499" s="208"/>
      <c r="C12499" s="186"/>
      <c r="D12499" s="186"/>
    </row>
    <row r="12500" spans="1:4" x14ac:dyDescent="0.25">
      <c r="A12500" s="186"/>
      <c r="B12500" s="208"/>
      <c r="C12500" s="186"/>
      <c r="D12500" s="186"/>
    </row>
    <row r="12501" spans="1:4" x14ac:dyDescent="0.25">
      <c r="A12501" s="186"/>
      <c r="B12501" s="208"/>
      <c r="C12501" s="186"/>
      <c r="D12501" s="186"/>
    </row>
    <row r="12502" spans="1:4" x14ac:dyDescent="0.25">
      <c r="A12502" s="186"/>
      <c r="B12502" s="208"/>
      <c r="C12502" s="186"/>
      <c r="D12502" s="186"/>
    </row>
    <row r="12503" spans="1:4" x14ac:dyDescent="0.25">
      <c r="A12503" s="186"/>
      <c r="B12503" s="208"/>
      <c r="C12503" s="186"/>
      <c r="D12503" s="186"/>
    </row>
    <row r="12504" spans="1:4" x14ac:dyDescent="0.25">
      <c r="A12504" s="186"/>
      <c r="B12504" s="208"/>
      <c r="C12504" s="186"/>
      <c r="D12504" s="186"/>
    </row>
    <row r="12505" spans="1:4" x14ac:dyDescent="0.25">
      <c r="A12505" s="186"/>
      <c r="B12505" s="208"/>
      <c r="C12505" s="186"/>
      <c r="D12505" s="186"/>
    </row>
    <row r="12506" spans="1:4" x14ac:dyDescent="0.25">
      <c r="A12506" s="186"/>
      <c r="B12506" s="208"/>
      <c r="C12506" s="186"/>
      <c r="D12506" s="186"/>
    </row>
    <row r="12507" spans="1:4" x14ac:dyDescent="0.25">
      <c r="A12507" s="186"/>
      <c r="B12507" s="208"/>
      <c r="C12507" s="186"/>
      <c r="D12507" s="186"/>
    </row>
    <row r="12508" spans="1:4" x14ac:dyDescent="0.25">
      <c r="A12508" s="186"/>
      <c r="B12508" s="208"/>
      <c r="C12508" s="186"/>
      <c r="D12508" s="186"/>
    </row>
    <row r="12509" spans="1:4" x14ac:dyDescent="0.25">
      <c r="A12509" s="186"/>
      <c r="B12509" s="208"/>
      <c r="C12509" s="186"/>
      <c r="D12509" s="186"/>
    </row>
    <row r="12510" spans="1:4" x14ac:dyDescent="0.25">
      <c r="A12510" s="186"/>
      <c r="B12510" s="208"/>
      <c r="C12510" s="186"/>
      <c r="D12510" s="186"/>
    </row>
    <row r="12511" spans="1:4" x14ac:dyDescent="0.25">
      <c r="A12511" s="186"/>
      <c r="B12511" s="208"/>
      <c r="C12511" s="186"/>
      <c r="D12511" s="186"/>
    </row>
    <row r="12512" spans="1:4" x14ac:dyDescent="0.25">
      <c r="A12512" s="186"/>
      <c r="B12512" s="208"/>
      <c r="C12512" s="186"/>
      <c r="D12512" s="186"/>
    </row>
    <row r="12513" spans="1:4" x14ac:dyDescent="0.25">
      <c r="A12513" s="186"/>
      <c r="B12513" s="208"/>
      <c r="C12513" s="186"/>
      <c r="D12513" s="186"/>
    </row>
    <row r="12514" spans="1:4" x14ac:dyDescent="0.25">
      <c r="A12514" s="186"/>
      <c r="B12514" s="208"/>
      <c r="C12514" s="186"/>
      <c r="D12514" s="186"/>
    </row>
    <row r="12515" spans="1:4" x14ac:dyDescent="0.25">
      <c r="A12515" s="186"/>
      <c r="B12515" s="208"/>
      <c r="C12515" s="186"/>
      <c r="D12515" s="186"/>
    </row>
    <row r="12516" spans="1:4" x14ac:dyDescent="0.25">
      <c r="A12516" s="186"/>
      <c r="B12516" s="208"/>
      <c r="C12516" s="186"/>
      <c r="D12516" s="186"/>
    </row>
    <row r="12517" spans="1:4" x14ac:dyDescent="0.25">
      <c r="A12517" s="186"/>
      <c r="B12517" s="208"/>
      <c r="C12517" s="186"/>
      <c r="D12517" s="186"/>
    </row>
    <row r="12518" spans="1:4" x14ac:dyDescent="0.25">
      <c r="A12518" s="186"/>
      <c r="B12518" s="208"/>
      <c r="C12518" s="186"/>
      <c r="D12518" s="186"/>
    </row>
    <row r="12519" spans="1:4" x14ac:dyDescent="0.25">
      <c r="A12519" s="186"/>
      <c r="B12519" s="208"/>
      <c r="C12519" s="186"/>
      <c r="D12519" s="186"/>
    </row>
    <row r="12520" spans="1:4" x14ac:dyDescent="0.25">
      <c r="A12520" s="186"/>
      <c r="B12520" s="208"/>
      <c r="C12520" s="186"/>
      <c r="D12520" s="186"/>
    </row>
    <row r="12521" spans="1:4" x14ac:dyDescent="0.25">
      <c r="A12521" s="186"/>
      <c r="B12521" s="208"/>
      <c r="C12521" s="186"/>
      <c r="D12521" s="186"/>
    </row>
    <row r="12522" spans="1:4" x14ac:dyDescent="0.25">
      <c r="A12522" s="186"/>
      <c r="B12522" s="208"/>
      <c r="C12522" s="186"/>
      <c r="D12522" s="186"/>
    </row>
    <row r="12523" spans="1:4" x14ac:dyDescent="0.25">
      <c r="A12523" s="186"/>
      <c r="B12523" s="208"/>
      <c r="C12523" s="186"/>
      <c r="D12523" s="186"/>
    </row>
    <row r="12524" spans="1:4" x14ac:dyDescent="0.25">
      <c r="A12524" s="186"/>
      <c r="B12524" s="208"/>
      <c r="C12524" s="186"/>
      <c r="D12524" s="186"/>
    </row>
    <row r="12525" spans="1:4" x14ac:dyDescent="0.25">
      <c r="A12525" s="186"/>
      <c r="B12525" s="208"/>
      <c r="C12525" s="186"/>
      <c r="D12525" s="186"/>
    </row>
    <row r="12526" spans="1:4" x14ac:dyDescent="0.25">
      <c r="A12526" s="186"/>
      <c r="B12526" s="208"/>
      <c r="C12526" s="186"/>
      <c r="D12526" s="186"/>
    </row>
    <row r="12527" spans="1:4" x14ac:dyDescent="0.25">
      <c r="A12527" s="186"/>
      <c r="B12527" s="208"/>
      <c r="C12527" s="186"/>
      <c r="D12527" s="186"/>
    </row>
    <row r="12528" spans="1:4" x14ac:dyDescent="0.25">
      <c r="A12528" s="186"/>
      <c r="B12528" s="208"/>
      <c r="C12528" s="186"/>
      <c r="D12528" s="186"/>
    </row>
    <row r="12529" spans="1:4" x14ac:dyDescent="0.25">
      <c r="A12529" s="186"/>
      <c r="B12529" s="208"/>
      <c r="C12529" s="186"/>
      <c r="D12529" s="186"/>
    </row>
    <row r="12530" spans="1:4" x14ac:dyDescent="0.25">
      <c r="A12530" s="186"/>
      <c r="B12530" s="208"/>
      <c r="C12530" s="186"/>
      <c r="D12530" s="186"/>
    </row>
    <row r="12531" spans="1:4" x14ac:dyDescent="0.25">
      <c r="A12531" s="186"/>
      <c r="B12531" s="208"/>
      <c r="C12531" s="186"/>
      <c r="D12531" s="186"/>
    </row>
    <row r="12532" spans="1:4" x14ac:dyDescent="0.25">
      <c r="A12532" s="186"/>
      <c r="B12532" s="208"/>
      <c r="C12532" s="186"/>
      <c r="D12532" s="186"/>
    </row>
    <row r="12533" spans="1:4" x14ac:dyDescent="0.25">
      <c r="A12533" s="186"/>
      <c r="B12533" s="208"/>
      <c r="C12533" s="186"/>
      <c r="D12533" s="186"/>
    </row>
    <row r="12534" spans="1:4" x14ac:dyDescent="0.25">
      <c r="A12534" s="186"/>
      <c r="B12534" s="208"/>
      <c r="C12534" s="186"/>
      <c r="D12534" s="186"/>
    </row>
    <row r="12535" spans="1:4" x14ac:dyDescent="0.25">
      <c r="A12535" s="186"/>
      <c r="B12535" s="208"/>
      <c r="C12535" s="186"/>
      <c r="D12535" s="186"/>
    </row>
    <row r="12536" spans="1:4" x14ac:dyDescent="0.25">
      <c r="A12536" s="186"/>
      <c r="B12536" s="208"/>
      <c r="C12536" s="186"/>
      <c r="D12536" s="186"/>
    </row>
    <row r="12537" spans="1:4" x14ac:dyDescent="0.25">
      <c r="A12537" s="186"/>
      <c r="B12537" s="208"/>
      <c r="C12537" s="186"/>
      <c r="D12537" s="186"/>
    </row>
    <row r="12538" spans="1:4" x14ac:dyDescent="0.25">
      <c r="A12538" s="186"/>
      <c r="B12538" s="208"/>
      <c r="C12538" s="186"/>
      <c r="D12538" s="186"/>
    </row>
    <row r="12539" spans="1:4" x14ac:dyDescent="0.25">
      <c r="A12539" s="186"/>
      <c r="B12539" s="208"/>
      <c r="C12539" s="186"/>
      <c r="D12539" s="186"/>
    </row>
    <row r="12540" spans="1:4" x14ac:dyDescent="0.25">
      <c r="A12540" s="186"/>
      <c r="B12540" s="208"/>
      <c r="C12540" s="186"/>
      <c r="D12540" s="186"/>
    </row>
    <row r="12541" spans="1:4" x14ac:dyDescent="0.25">
      <c r="A12541" s="186"/>
      <c r="B12541" s="208"/>
      <c r="C12541" s="186"/>
      <c r="D12541" s="186"/>
    </row>
    <row r="12542" spans="1:4" x14ac:dyDescent="0.25">
      <c r="A12542" s="186"/>
      <c r="B12542" s="208"/>
      <c r="C12542" s="186"/>
      <c r="D12542" s="186"/>
    </row>
    <row r="12543" spans="1:4" x14ac:dyDescent="0.25">
      <c r="A12543" s="186"/>
      <c r="B12543" s="208"/>
      <c r="C12543" s="186"/>
      <c r="D12543" s="186"/>
    </row>
    <row r="12544" spans="1:4" x14ac:dyDescent="0.25">
      <c r="A12544" s="186"/>
      <c r="B12544" s="208"/>
      <c r="C12544" s="186"/>
      <c r="D12544" s="186"/>
    </row>
    <row r="12545" spans="1:4" x14ac:dyDescent="0.25">
      <c r="A12545" s="186"/>
      <c r="B12545" s="208"/>
      <c r="C12545" s="186"/>
      <c r="D12545" s="186"/>
    </row>
    <row r="12546" spans="1:4" x14ac:dyDescent="0.25">
      <c r="A12546" s="186"/>
      <c r="B12546" s="208"/>
      <c r="C12546" s="186"/>
      <c r="D12546" s="186"/>
    </row>
    <row r="12547" spans="1:4" x14ac:dyDescent="0.25">
      <c r="A12547" s="186"/>
      <c r="B12547" s="208"/>
      <c r="C12547" s="186"/>
      <c r="D12547" s="186"/>
    </row>
    <row r="12548" spans="1:4" x14ac:dyDescent="0.25">
      <c r="A12548" s="186"/>
      <c r="B12548" s="208"/>
      <c r="C12548" s="186"/>
      <c r="D12548" s="186"/>
    </row>
    <row r="12549" spans="1:4" x14ac:dyDescent="0.25">
      <c r="A12549" s="186"/>
      <c r="B12549" s="208"/>
      <c r="C12549" s="186"/>
      <c r="D12549" s="186"/>
    </row>
    <row r="12550" spans="1:4" x14ac:dyDescent="0.25">
      <c r="A12550" s="186"/>
      <c r="B12550" s="208"/>
      <c r="C12550" s="186"/>
      <c r="D12550" s="186"/>
    </row>
    <row r="12551" spans="1:4" x14ac:dyDescent="0.25">
      <c r="A12551" s="186"/>
      <c r="B12551" s="208"/>
      <c r="C12551" s="186"/>
      <c r="D12551" s="186"/>
    </row>
    <row r="12552" spans="1:4" x14ac:dyDescent="0.25">
      <c r="A12552" s="186"/>
      <c r="B12552" s="208"/>
      <c r="C12552" s="186"/>
      <c r="D12552" s="186"/>
    </row>
    <row r="12553" spans="1:4" x14ac:dyDescent="0.25">
      <c r="A12553" s="186"/>
      <c r="B12553" s="208"/>
      <c r="C12553" s="186"/>
      <c r="D12553" s="186"/>
    </row>
    <row r="12554" spans="1:4" x14ac:dyDescent="0.25">
      <c r="A12554" s="186"/>
      <c r="B12554" s="208"/>
      <c r="C12554" s="186"/>
      <c r="D12554" s="186"/>
    </row>
    <row r="12555" spans="1:4" x14ac:dyDescent="0.25">
      <c r="A12555" s="186"/>
      <c r="B12555" s="208"/>
      <c r="C12555" s="186"/>
      <c r="D12555" s="186"/>
    </row>
    <row r="12556" spans="1:4" x14ac:dyDescent="0.25">
      <c r="A12556" s="186"/>
      <c r="B12556" s="208"/>
      <c r="C12556" s="186"/>
      <c r="D12556" s="186"/>
    </row>
    <row r="12557" spans="1:4" x14ac:dyDescent="0.25">
      <c r="A12557" s="186"/>
      <c r="B12557" s="208"/>
      <c r="C12557" s="186"/>
      <c r="D12557" s="186"/>
    </row>
    <row r="12558" spans="1:4" x14ac:dyDescent="0.25">
      <c r="A12558" s="186"/>
      <c r="B12558" s="208"/>
      <c r="C12558" s="186"/>
      <c r="D12558" s="186"/>
    </row>
    <row r="12559" spans="1:4" x14ac:dyDescent="0.25">
      <c r="A12559" s="186"/>
      <c r="B12559" s="208"/>
      <c r="C12559" s="186"/>
      <c r="D12559" s="186"/>
    </row>
    <row r="12560" spans="1:4" x14ac:dyDescent="0.25">
      <c r="A12560" s="186"/>
      <c r="B12560" s="208"/>
      <c r="C12560" s="186"/>
      <c r="D12560" s="186"/>
    </row>
    <row r="12561" spans="1:4" x14ac:dyDescent="0.25">
      <c r="A12561" s="186"/>
      <c r="B12561" s="208"/>
      <c r="C12561" s="186"/>
      <c r="D12561" s="186"/>
    </row>
    <row r="12562" spans="1:4" x14ac:dyDescent="0.25">
      <c r="A12562" s="186"/>
      <c r="B12562" s="208"/>
      <c r="C12562" s="186"/>
      <c r="D12562" s="186"/>
    </row>
    <row r="12563" spans="1:4" x14ac:dyDescent="0.25">
      <c r="A12563" s="186"/>
      <c r="B12563" s="208"/>
      <c r="C12563" s="186"/>
      <c r="D12563" s="186"/>
    </row>
    <row r="12564" spans="1:4" x14ac:dyDescent="0.25">
      <c r="A12564" s="186"/>
      <c r="B12564" s="208"/>
      <c r="C12564" s="186"/>
      <c r="D12564" s="186"/>
    </row>
    <row r="12565" spans="1:4" x14ac:dyDescent="0.25">
      <c r="A12565" s="186"/>
      <c r="B12565" s="208"/>
      <c r="C12565" s="186"/>
      <c r="D12565" s="186"/>
    </row>
    <row r="12566" spans="1:4" x14ac:dyDescent="0.25">
      <c r="A12566" s="186"/>
      <c r="B12566" s="208"/>
      <c r="C12566" s="186"/>
      <c r="D12566" s="186"/>
    </row>
    <row r="12567" spans="1:4" x14ac:dyDescent="0.25">
      <c r="A12567" s="186"/>
      <c r="B12567" s="208"/>
      <c r="C12567" s="186"/>
      <c r="D12567" s="186"/>
    </row>
    <row r="12568" spans="1:4" x14ac:dyDescent="0.25">
      <c r="A12568" s="186"/>
      <c r="B12568" s="208"/>
      <c r="C12568" s="186"/>
      <c r="D12568" s="186"/>
    </row>
    <row r="12569" spans="1:4" x14ac:dyDescent="0.25">
      <c r="A12569" s="186"/>
      <c r="B12569" s="208"/>
      <c r="C12569" s="186"/>
      <c r="D12569" s="186"/>
    </row>
    <row r="12570" spans="1:4" x14ac:dyDescent="0.25">
      <c r="A12570" s="186"/>
      <c r="B12570" s="208"/>
      <c r="C12570" s="186"/>
      <c r="D12570" s="186"/>
    </row>
    <row r="12571" spans="1:4" x14ac:dyDescent="0.25">
      <c r="A12571" s="186"/>
      <c r="B12571" s="208"/>
      <c r="C12571" s="186"/>
      <c r="D12571" s="186"/>
    </row>
    <row r="12572" spans="1:4" x14ac:dyDescent="0.25">
      <c r="A12572" s="186"/>
      <c r="B12572" s="208"/>
      <c r="C12572" s="186"/>
      <c r="D12572" s="186"/>
    </row>
    <row r="12573" spans="1:4" x14ac:dyDescent="0.25">
      <c r="A12573" s="186"/>
      <c r="B12573" s="208"/>
      <c r="C12573" s="186"/>
      <c r="D12573" s="186"/>
    </row>
    <row r="12574" spans="1:4" x14ac:dyDescent="0.25">
      <c r="A12574" s="186"/>
      <c r="B12574" s="208"/>
      <c r="C12574" s="186"/>
      <c r="D12574" s="186"/>
    </row>
    <row r="12575" spans="1:4" x14ac:dyDescent="0.25">
      <c r="A12575" s="186"/>
      <c r="B12575" s="208"/>
      <c r="C12575" s="186"/>
      <c r="D12575" s="186"/>
    </row>
    <row r="12576" spans="1:4" x14ac:dyDescent="0.25">
      <c r="A12576" s="186"/>
      <c r="B12576" s="208"/>
      <c r="C12576" s="186"/>
      <c r="D12576" s="186"/>
    </row>
    <row r="12577" spans="1:4" x14ac:dyDescent="0.25">
      <c r="A12577" s="186"/>
      <c r="B12577" s="208"/>
      <c r="C12577" s="186"/>
      <c r="D12577" s="186"/>
    </row>
    <row r="12578" spans="1:4" x14ac:dyDescent="0.25">
      <c r="A12578" s="186"/>
      <c r="B12578" s="208"/>
      <c r="C12578" s="186"/>
      <c r="D12578" s="186"/>
    </row>
    <row r="12579" spans="1:4" x14ac:dyDescent="0.25">
      <c r="A12579" s="186"/>
      <c r="B12579" s="208"/>
      <c r="C12579" s="186"/>
      <c r="D12579" s="186"/>
    </row>
    <row r="12580" spans="1:4" x14ac:dyDescent="0.25">
      <c r="A12580" s="186"/>
      <c r="B12580" s="208"/>
      <c r="C12580" s="186"/>
      <c r="D12580" s="186"/>
    </row>
    <row r="12581" spans="1:4" x14ac:dyDescent="0.25">
      <c r="A12581" s="186"/>
      <c r="B12581" s="208"/>
      <c r="C12581" s="186"/>
      <c r="D12581" s="186"/>
    </row>
    <row r="12582" spans="1:4" x14ac:dyDescent="0.25">
      <c r="A12582" s="186"/>
      <c r="B12582" s="208"/>
      <c r="C12582" s="186"/>
      <c r="D12582" s="186"/>
    </row>
    <row r="12583" spans="1:4" x14ac:dyDescent="0.25">
      <c r="A12583" s="186"/>
      <c r="B12583" s="208"/>
      <c r="C12583" s="186"/>
      <c r="D12583" s="186"/>
    </row>
    <row r="12584" spans="1:4" x14ac:dyDescent="0.25">
      <c r="A12584" s="186"/>
      <c r="B12584" s="208"/>
      <c r="C12584" s="186"/>
      <c r="D12584" s="186"/>
    </row>
    <row r="12585" spans="1:4" x14ac:dyDescent="0.25">
      <c r="A12585" s="186"/>
      <c r="B12585" s="208"/>
      <c r="C12585" s="186"/>
      <c r="D12585" s="186"/>
    </row>
    <row r="12586" spans="1:4" x14ac:dyDescent="0.25">
      <c r="A12586" s="186"/>
      <c r="B12586" s="208"/>
      <c r="C12586" s="186"/>
      <c r="D12586" s="186"/>
    </row>
    <row r="12587" spans="1:4" x14ac:dyDescent="0.25">
      <c r="A12587" s="186"/>
      <c r="B12587" s="208"/>
      <c r="C12587" s="186"/>
      <c r="D12587" s="186"/>
    </row>
    <row r="12588" spans="1:4" x14ac:dyDescent="0.25">
      <c r="A12588" s="186"/>
      <c r="B12588" s="208"/>
      <c r="C12588" s="186"/>
      <c r="D12588" s="186"/>
    </row>
    <row r="12589" spans="1:4" x14ac:dyDescent="0.25">
      <c r="A12589" s="186"/>
      <c r="B12589" s="208"/>
      <c r="C12589" s="186"/>
      <c r="D12589" s="186"/>
    </row>
    <row r="12590" spans="1:4" x14ac:dyDescent="0.25">
      <c r="A12590" s="186"/>
      <c r="B12590" s="208"/>
      <c r="C12590" s="186"/>
      <c r="D12590" s="186"/>
    </row>
    <row r="12591" spans="1:4" x14ac:dyDescent="0.25">
      <c r="A12591" s="186"/>
      <c r="B12591" s="208"/>
      <c r="C12591" s="186"/>
      <c r="D12591" s="186"/>
    </row>
    <row r="12592" spans="1:4" x14ac:dyDescent="0.25">
      <c r="A12592" s="186"/>
      <c r="B12592" s="208"/>
      <c r="C12592" s="186"/>
      <c r="D12592" s="186"/>
    </row>
    <row r="12593" spans="1:4" x14ac:dyDescent="0.25">
      <c r="A12593" s="186"/>
      <c r="B12593" s="208"/>
      <c r="C12593" s="186"/>
      <c r="D12593" s="186"/>
    </row>
    <row r="12594" spans="1:4" x14ac:dyDescent="0.25">
      <c r="A12594" s="186"/>
      <c r="B12594" s="208"/>
      <c r="C12594" s="186"/>
      <c r="D12594" s="186"/>
    </row>
    <row r="12595" spans="1:4" x14ac:dyDescent="0.25">
      <c r="A12595" s="186"/>
      <c r="B12595" s="208"/>
      <c r="C12595" s="186"/>
      <c r="D12595" s="186"/>
    </row>
    <row r="12596" spans="1:4" x14ac:dyDescent="0.25">
      <c r="A12596" s="186"/>
      <c r="B12596" s="208"/>
      <c r="C12596" s="186"/>
      <c r="D12596" s="186"/>
    </row>
    <row r="12597" spans="1:4" x14ac:dyDescent="0.25">
      <c r="A12597" s="186"/>
      <c r="B12597" s="208"/>
      <c r="C12597" s="186"/>
      <c r="D12597" s="186"/>
    </row>
    <row r="12598" spans="1:4" x14ac:dyDescent="0.25">
      <c r="A12598" s="186"/>
      <c r="B12598" s="208"/>
      <c r="C12598" s="186"/>
      <c r="D12598" s="186"/>
    </row>
    <row r="12599" spans="1:4" x14ac:dyDescent="0.25">
      <c r="A12599" s="186"/>
      <c r="B12599" s="208"/>
      <c r="C12599" s="186"/>
      <c r="D12599" s="186"/>
    </row>
    <row r="12600" spans="1:4" x14ac:dyDescent="0.25">
      <c r="A12600" s="186"/>
      <c r="B12600" s="208"/>
      <c r="C12600" s="186"/>
      <c r="D12600" s="186"/>
    </row>
    <row r="12601" spans="1:4" x14ac:dyDescent="0.25">
      <c r="A12601" s="186"/>
      <c r="B12601" s="208"/>
      <c r="C12601" s="186"/>
      <c r="D12601" s="186"/>
    </row>
    <row r="12602" spans="1:4" x14ac:dyDescent="0.25">
      <c r="A12602" s="186"/>
      <c r="B12602" s="208"/>
      <c r="C12602" s="186"/>
      <c r="D12602" s="186"/>
    </row>
    <row r="12603" spans="1:4" x14ac:dyDescent="0.25">
      <c r="A12603" s="186"/>
      <c r="B12603" s="208"/>
      <c r="C12603" s="186"/>
      <c r="D12603" s="186"/>
    </row>
    <row r="12604" spans="1:4" x14ac:dyDescent="0.25">
      <c r="A12604" s="186"/>
      <c r="B12604" s="208"/>
      <c r="C12604" s="186"/>
      <c r="D12604" s="186"/>
    </row>
    <row r="12605" spans="1:4" x14ac:dyDescent="0.25">
      <c r="A12605" s="186"/>
      <c r="B12605" s="208"/>
      <c r="C12605" s="186"/>
      <c r="D12605" s="186"/>
    </row>
    <row r="12606" spans="1:4" x14ac:dyDescent="0.25">
      <c r="A12606" s="186"/>
      <c r="B12606" s="208"/>
      <c r="C12606" s="186"/>
      <c r="D12606" s="186"/>
    </row>
    <row r="12607" spans="1:4" x14ac:dyDescent="0.25">
      <c r="A12607" s="186"/>
      <c r="B12607" s="208"/>
      <c r="C12607" s="186"/>
      <c r="D12607" s="186"/>
    </row>
    <row r="12608" spans="1:4" x14ac:dyDescent="0.25">
      <c r="A12608" s="186"/>
      <c r="B12608" s="208"/>
      <c r="C12608" s="186"/>
      <c r="D12608" s="186"/>
    </row>
    <row r="12609" spans="1:4" x14ac:dyDescent="0.25">
      <c r="A12609" s="186"/>
      <c r="B12609" s="208"/>
      <c r="C12609" s="186"/>
      <c r="D12609" s="186"/>
    </row>
    <row r="12610" spans="1:4" x14ac:dyDescent="0.25">
      <c r="A12610" s="186"/>
      <c r="B12610" s="208"/>
      <c r="C12610" s="186"/>
      <c r="D12610" s="186"/>
    </row>
    <row r="12611" spans="1:4" x14ac:dyDescent="0.25">
      <c r="A12611" s="186"/>
      <c r="B12611" s="208"/>
      <c r="C12611" s="186"/>
      <c r="D12611" s="186"/>
    </row>
    <row r="12612" spans="1:4" x14ac:dyDescent="0.25">
      <c r="A12612" s="186"/>
      <c r="B12612" s="208"/>
      <c r="C12612" s="186"/>
      <c r="D12612" s="186"/>
    </row>
    <row r="12613" spans="1:4" x14ac:dyDescent="0.25">
      <c r="A12613" s="186"/>
      <c r="B12613" s="208"/>
      <c r="C12613" s="186"/>
      <c r="D12613" s="186"/>
    </row>
    <row r="12614" spans="1:4" x14ac:dyDescent="0.25">
      <c r="A12614" s="186"/>
      <c r="B12614" s="208"/>
      <c r="C12614" s="186"/>
      <c r="D12614" s="186"/>
    </row>
    <row r="12615" spans="1:4" x14ac:dyDescent="0.25">
      <c r="A12615" s="186"/>
      <c r="B12615" s="208"/>
      <c r="C12615" s="186"/>
      <c r="D12615" s="186"/>
    </row>
    <row r="12616" spans="1:4" x14ac:dyDescent="0.25">
      <c r="A12616" s="186"/>
      <c r="B12616" s="208"/>
      <c r="C12616" s="186"/>
      <c r="D12616" s="186"/>
    </row>
    <row r="12617" spans="1:4" x14ac:dyDescent="0.25">
      <c r="A12617" s="186"/>
      <c r="B12617" s="208"/>
      <c r="C12617" s="186"/>
      <c r="D12617" s="186"/>
    </row>
    <row r="12618" spans="1:4" x14ac:dyDescent="0.25">
      <c r="A12618" s="186"/>
      <c r="B12618" s="208"/>
      <c r="C12618" s="186"/>
      <c r="D12618" s="186"/>
    </row>
    <row r="12619" spans="1:4" x14ac:dyDescent="0.25">
      <c r="A12619" s="186"/>
      <c r="B12619" s="208"/>
      <c r="C12619" s="186"/>
      <c r="D12619" s="186"/>
    </row>
    <row r="12620" spans="1:4" x14ac:dyDescent="0.25">
      <c r="A12620" s="186"/>
      <c r="B12620" s="208"/>
      <c r="C12620" s="186"/>
      <c r="D12620" s="186"/>
    </row>
    <row r="12621" spans="1:4" x14ac:dyDescent="0.25">
      <c r="A12621" s="186"/>
      <c r="B12621" s="208"/>
      <c r="C12621" s="186"/>
      <c r="D12621" s="186"/>
    </row>
    <row r="12622" spans="1:4" x14ac:dyDescent="0.25">
      <c r="A12622" s="186"/>
      <c r="B12622" s="208"/>
      <c r="C12622" s="186"/>
      <c r="D12622" s="186"/>
    </row>
    <row r="12623" spans="1:4" x14ac:dyDescent="0.25">
      <c r="A12623" s="186"/>
      <c r="B12623" s="208"/>
      <c r="C12623" s="186"/>
      <c r="D12623" s="186"/>
    </row>
    <row r="12624" spans="1:4" x14ac:dyDescent="0.25">
      <c r="A12624" s="186"/>
      <c r="B12624" s="208"/>
      <c r="C12624" s="186"/>
      <c r="D12624" s="186"/>
    </row>
    <row r="12625" spans="1:4" x14ac:dyDescent="0.25">
      <c r="A12625" s="186"/>
      <c r="B12625" s="208"/>
      <c r="C12625" s="186"/>
      <c r="D12625" s="186"/>
    </row>
    <row r="12626" spans="1:4" x14ac:dyDescent="0.25">
      <c r="A12626" s="186"/>
      <c r="B12626" s="208"/>
      <c r="C12626" s="186"/>
      <c r="D12626" s="186"/>
    </row>
    <row r="12627" spans="1:4" x14ac:dyDescent="0.25">
      <c r="A12627" s="186"/>
      <c r="B12627" s="208"/>
      <c r="C12627" s="186"/>
      <c r="D12627" s="186"/>
    </row>
    <row r="12628" spans="1:4" x14ac:dyDescent="0.25">
      <c r="A12628" s="186"/>
      <c r="B12628" s="208"/>
      <c r="C12628" s="186"/>
      <c r="D12628" s="186"/>
    </row>
    <row r="12629" spans="1:4" x14ac:dyDescent="0.25">
      <c r="A12629" s="186"/>
      <c r="B12629" s="208"/>
      <c r="C12629" s="186"/>
      <c r="D12629" s="186"/>
    </row>
    <row r="12630" spans="1:4" x14ac:dyDescent="0.25">
      <c r="A12630" s="186"/>
      <c r="B12630" s="208"/>
      <c r="C12630" s="186"/>
      <c r="D12630" s="186"/>
    </row>
    <row r="12631" spans="1:4" x14ac:dyDescent="0.25">
      <c r="A12631" s="186"/>
      <c r="B12631" s="208"/>
      <c r="C12631" s="186"/>
      <c r="D12631" s="186"/>
    </row>
    <row r="12632" spans="1:4" x14ac:dyDescent="0.25">
      <c r="A12632" s="186"/>
      <c r="B12632" s="208"/>
      <c r="C12632" s="186"/>
      <c r="D12632" s="186"/>
    </row>
    <row r="12633" spans="1:4" x14ac:dyDescent="0.25">
      <c r="A12633" s="186"/>
      <c r="B12633" s="208"/>
      <c r="C12633" s="186"/>
      <c r="D12633" s="186"/>
    </row>
    <row r="12634" spans="1:4" x14ac:dyDescent="0.25">
      <c r="A12634" s="186"/>
      <c r="B12634" s="208"/>
      <c r="C12634" s="186"/>
      <c r="D12634" s="186"/>
    </row>
    <row r="12635" spans="1:4" x14ac:dyDescent="0.25">
      <c r="A12635" s="186"/>
      <c r="B12635" s="208"/>
      <c r="C12635" s="186"/>
      <c r="D12635" s="186"/>
    </row>
    <row r="12636" spans="1:4" x14ac:dyDescent="0.25">
      <c r="A12636" s="186"/>
      <c r="B12636" s="208"/>
      <c r="C12636" s="186"/>
      <c r="D12636" s="186"/>
    </row>
    <row r="12637" spans="1:4" x14ac:dyDescent="0.25">
      <c r="A12637" s="186"/>
      <c r="B12637" s="208"/>
      <c r="C12637" s="186"/>
      <c r="D12637" s="186"/>
    </row>
    <row r="12638" spans="1:4" x14ac:dyDescent="0.25">
      <c r="A12638" s="186"/>
      <c r="B12638" s="208"/>
      <c r="C12638" s="186"/>
      <c r="D12638" s="186"/>
    </row>
    <row r="12639" spans="1:4" x14ac:dyDescent="0.25">
      <c r="A12639" s="186"/>
      <c r="B12639" s="208"/>
      <c r="C12639" s="186"/>
      <c r="D12639" s="186"/>
    </row>
    <row r="12640" spans="1:4" x14ac:dyDescent="0.25">
      <c r="A12640" s="186"/>
      <c r="B12640" s="208"/>
      <c r="C12640" s="186"/>
      <c r="D12640" s="186"/>
    </row>
    <row r="12641" spans="1:4" x14ac:dyDescent="0.25">
      <c r="A12641" s="186"/>
      <c r="B12641" s="208"/>
      <c r="C12641" s="186"/>
      <c r="D12641" s="186"/>
    </row>
    <row r="12642" spans="1:4" x14ac:dyDescent="0.25">
      <c r="A12642" s="186"/>
      <c r="B12642" s="208"/>
      <c r="C12642" s="186"/>
      <c r="D12642" s="186"/>
    </row>
    <row r="12643" spans="1:4" x14ac:dyDescent="0.25">
      <c r="A12643" s="186"/>
      <c r="B12643" s="208"/>
      <c r="C12643" s="186"/>
      <c r="D12643" s="186"/>
    </row>
    <row r="12644" spans="1:4" x14ac:dyDescent="0.25">
      <c r="A12644" s="186"/>
      <c r="B12644" s="208"/>
      <c r="C12644" s="186"/>
      <c r="D12644" s="186"/>
    </row>
    <row r="12645" spans="1:4" x14ac:dyDescent="0.25">
      <c r="A12645" s="186"/>
      <c r="B12645" s="208"/>
      <c r="C12645" s="186"/>
      <c r="D12645" s="186"/>
    </row>
    <row r="12646" spans="1:4" x14ac:dyDescent="0.25">
      <c r="A12646" s="186"/>
      <c r="B12646" s="208"/>
      <c r="C12646" s="186"/>
      <c r="D12646" s="186"/>
    </row>
    <row r="12647" spans="1:4" x14ac:dyDescent="0.25">
      <c r="A12647" s="186"/>
      <c r="B12647" s="208"/>
      <c r="C12647" s="186"/>
      <c r="D12647" s="186"/>
    </row>
    <row r="12648" spans="1:4" x14ac:dyDescent="0.25">
      <c r="A12648" s="186"/>
      <c r="B12648" s="208"/>
      <c r="C12648" s="186"/>
      <c r="D12648" s="186"/>
    </row>
    <row r="12649" spans="1:4" x14ac:dyDescent="0.25">
      <c r="A12649" s="186"/>
      <c r="B12649" s="208"/>
      <c r="C12649" s="186"/>
      <c r="D12649" s="186"/>
    </row>
    <row r="12650" spans="1:4" x14ac:dyDescent="0.25">
      <c r="A12650" s="186"/>
      <c r="B12650" s="208"/>
      <c r="C12650" s="186"/>
      <c r="D12650" s="186"/>
    </row>
    <row r="12651" spans="1:4" x14ac:dyDescent="0.25">
      <c r="A12651" s="186"/>
      <c r="B12651" s="208"/>
      <c r="C12651" s="186"/>
      <c r="D12651" s="186"/>
    </row>
    <row r="12652" spans="1:4" x14ac:dyDescent="0.25">
      <c r="A12652" s="186"/>
      <c r="B12652" s="208"/>
      <c r="C12652" s="186"/>
      <c r="D12652" s="186"/>
    </row>
    <row r="12653" spans="1:4" x14ac:dyDescent="0.25">
      <c r="A12653" s="186"/>
      <c r="B12653" s="208"/>
      <c r="C12653" s="186"/>
      <c r="D12653" s="186"/>
    </row>
    <row r="12654" spans="1:4" x14ac:dyDescent="0.25">
      <c r="A12654" s="186"/>
      <c r="B12654" s="208"/>
      <c r="C12654" s="186"/>
      <c r="D12654" s="186"/>
    </row>
    <row r="12655" spans="1:4" x14ac:dyDescent="0.25">
      <c r="A12655" s="186"/>
      <c r="B12655" s="208"/>
      <c r="C12655" s="186"/>
      <c r="D12655" s="186"/>
    </row>
    <row r="12656" spans="1:4" x14ac:dyDescent="0.25">
      <c r="A12656" s="186"/>
      <c r="B12656" s="208"/>
      <c r="C12656" s="186"/>
      <c r="D12656" s="186"/>
    </row>
    <row r="12657" spans="1:4" x14ac:dyDescent="0.25">
      <c r="A12657" s="186"/>
      <c r="B12657" s="208"/>
      <c r="C12657" s="186"/>
      <c r="D12657" s="186"/>
    </row>
    <row r="12658" spans="1:4" x14ac:dyDescent="0.25">
      <c r="A12658" s="186"/>
      <c r="B12658" s="208"/>
      <c r="C12658" s="186"/>
      <c r="D12658" s="186"/>
    </row>
    <row r="12659" spans="1:4" x14ac:dyDescent="0.25">
      <c r="A12659" s="186"/>
      <c r="B12659" s="208"/>
      <c r="C12659" s="186"/>
      <c r="D12659" s="186"/>
    </row>
    <row r="12660" spans="1:4" x14ac:dyDescent="0.25">
      <c r="A12660" s="186"/>
      <c r="B12660" s="208"/>
      <c r="C12660" s="186"/>
      <c r="D12660" s="186"/>
    </row>
    <row r="12661" spans="1:4" x14ac:dyDescent="0.25">
      <c r="A12661" s="186"/>
      <c r="B12661" s="208"/>
      <c r="C12661" s="186"/>
      <c r="D12661" s="186"/>
    </row>
    <row r="12662" spans="1:4" x14ac:dyDescent="0.25">
      <c r="A12662" s="186"/>
      <c r="B12662" s="208"/>
      <c r="C12662" s="186"/>
      <c r="D12662" s="186"/>
    </row>
    <row r="12663" spans="1:4" x14ac:dyDescent="0.25">
      <c r="A12663" s="186"/>
      <c r="B12663" s="208"/>
      <c r="C12663" s="186"/>
      <c r="D12663" s="186"/>
    </row>
    <row r="12664" spans="1:4" x14ac:dyDescent="0.25">
      <c r="A12664" s="186"/>
      <c r="B12664" s="208"/>
      <c r="C12664" s="186"/>
      <c r="D12664" s="186"/>
    </row>
    <row r="12665" spans="1:4" x14ac:dyDescent="0.25">
      <c r="A12665" s="186"/>
      <c r="B12665" s="208"/>
      <c r="C12665" s="186"/>
      <c r="D12665" s="186"/>
    </row>
    <row r="12666" spans="1:4" x14ac:dyDescent="0.25">
      <c r="A12666" s="186"/>
      <c r="B12666" s="208"/>
      <c r="C12666" s="186"/>
      <c r="D12666" s="186"/>
    </row>
    <row r="12667" spans="1:4" x14ac:dyDescent="0.25">
      <c r="A12667" s="186"/>
      <c r="B12667" s="208"/>
      <c r="C12667" s="186"/>
      <c r="D12667" s="186"/>
    </row>
    <row r="12668" spans="1:4" x14ac:dyDescent="0.25">
      <c r="A12668" s="186"/>
      <c r="B12668" s="208"/>
      <c r="C12668" s="186"/>
      <c r="D12668" s="186"/>
    </row>
    <row r="12669" spans="1:4" x14ac:dyDescent="0.25">
      <c r="A12669" s="186"/>
      <c r="B12669" s="208"/>
      <c r="C12669" s="186"/>
      <c r="D12669" s="186"/>
    </row>
    <row r="12670" spans="1:4" x14ac:dyDescent="0.25">
      <c r="A12670" s="186"/>
      <c r="B12670" s="208"/>
      <c r="C12670" s="186"/>
      <c r="D12670" s="186"/>
    </row>
    <row r="12671" spans="1:4" x14ac:dyDescent="0.25">
      <c r="A12671" s="186"/>
      <c r="B12671" s="208"/>
      <c r="C12671" s="186"/>
      <c r="D12671" s="186"/>
    </row>
    <row r="12672" spans="1:4" x14ac:dyDescent="0.25">
      <c r="A12672" s="186"/>
      <c r="B12672" s="208"/>
      <c r="C12672" s="186"/>
      <c r="D12672" s="186"/>
    </row>
    <row r="12673" spans="1:4" x14ac:dyDescent="0.25">
      <c r="A12673" s="186"/>
      <c r="B12673" s="208"/>
      <c r="C12673" s="186"/>
      <c r="D12673" s="186"/>
    </row>
    <row r="12674" spans="1:4" x14ac:dyDescent="0.25">
      <c r="A12674" s="186"/>
      <c r="B12674" s="208"/>
      <c r="C12674" s="186"/>
      <c r="D12674" s="186"/>
    </row>
    <row r="12675" spans="1:4" x14ac:dyDescent="0.25">
      <c r="A12675" s="186"/>
      <c r="B12675" s="208"/>
      <c r="C12675" s="186"/>
      <c r="D12675" s="186"/>
    </row>
    <row r="12676" spans="1:4" x14ac:dyDescent="0.25">
      <c r="A12676" s="186"/>
      <c r="B12676" s="208"/>
      <c r="C12676" s="186"/>
      <c r="D12676" s="186"/>
    </row>
    <row r="12677" spans="1:4" x14ac:dyDescent="0.25">
      <c r="A12677" s="186"/>
      <c r="B12677" s="208"/>
      <c r="C12677" s="186"/>
      <c r="D12677" s="186"/>
    </row>
    <row r="12678" spans="1:4" x14ac:dyDescent="0.25">
      <c r="A12678" s="186"/>
      <c r="B12678" s="208"/>
      <c r="C12678" s="186"/>
      <c r="D12678" s="186"/>
    </row>
    <row r="12679" spans="1:4" x14ac:dyDescent="0.25">
      <c r="A12679" s="186"/>
      <c r="B12679" s="208"/>
      <c r="C12679" s="186"/>
      <c r="D12679" s="186"/>
    </row>
    <row r="12680" spans="1:4" x14ac:dyDescent="0.25">
      <c r="A12680" s="186"/>
      <c r="B12680" s="208"/>
      <c r="C12680" s="186"/>
      <c r="D12680" s="186"/>
    </row>
    <row r="12681" spans="1:4" x14ac:dyDescent="0.25">
      <c r="A12681" s="186"/>
      <c r="B12681" s="208"/>
      <c r="C12681" s="186"/>
      <c r="D12681" s="186"/>
    </row>
    <row r="12682" spans="1:4" x14ac:dyDescent="0.25">
      <c r="A12682" s="186"/>
      <c r="B12682" s="208"/>
      <c r="C12682" s="186"/>
      <c r="D12682" s="186"/>
    </row>
    <row r="12683" spans="1:4" x14ac:dyDescent="0.25">
      <c r="A12683" s="186"/>
      <c r="B12683" s="208"/>
      <c r="C12683" s="186"/>
      <c r="D12683" s="186"/>
    </row>
    <row r="12684" spans="1:4" x14ac:dyDescent="0.25">
      <c r="A12684" s="186"/>
      <c r="B12684" s="208"/>
      <c r="C12684" s="186"/>
      <c r="D12684" s="186"/>
    </row>
    <row r="12685" spans="1:4" x14ac:dyDescent="0.25">
      <c r="A12685" s="186"/>
      <c r="B12685" s="208"/>
      <c r="C12685" s="186"/>
      <c r="D12685" s="186"/>
    </row>
    <row r="12686" spans="1:4" x14ac:dyDescent="0.25">
      <c r="A12686" s="186"/>
      <c r="B12686" s="208"/>
      <c r="C12686" s="186"/>
      <c r="D12686" s="186"/>
    </row>
    <row r="12687" spans="1:4" x14ac:dyDescent="0.25">
      <c r="A12687" s="186"/>
      <c r="B12687" s="208"/>
      <c r="C12687" s="186"/>
      <c r="D12687" s="186"/>
    </row>
    <row r="12688" spans="1:4" x14ac:dyDescent="0.25">
      <c r="A12688" s="186"/>
      <c r="B12688" s="208"/>
      <c r="C12688" s="186"/>
      <c r="D12688" s="186"/>
    </row>
    <row r="12689" spans="1:4" x14ac:dyDescent="0.25">
      <c r="A12689" s="186"/>
      <c r="B12689" s="208"/>
      <c r="C12689" s="186"/>
      <c r="D12689" s="186"/>
    </row>
    <row r="12690" spans="1:4" x14ac:dyDescent="0.25">
      <c r="A12690" s="186"/>
      <c r="B12690" s="208"/>
      <c r="C12690" s="186"/>
      <c r="D12690" s="186"/>
    </row>
    <row r="12691" spans="1:4" x14ac:dyDescent="0.25">
      <c r="A12691" s="186"/>
      <c r="B12691" s="208"/>
      <c r="C12691" s="186"/>
      <c r="D12691" s="186"/>
    </row>
    <row r="12692" spans="1:4" x14ac:dyDescent="0.25">
      <c r="A12692" s="186"/>
      <c r="B12692" s="208"/>
      <c r="C12692" s="186"/>
      <c r="D12692" s="186"/>
    </row>
    <row r="12693" spans="1:4" x14ac:dyDescent="0.25">
      <c r="A12693" s="186"/>
      <c r="B12693" s="208"/>
      <c r="C12693" s="186"/>
      <c r="D12693" s="186"/>
    </row>
    <row r="12694" spans="1:4" x14ac:dyDescent="0.25">
      <c r="A12694" s="186"/>
      <c r="B12694" s="208"/>
      <c r="C12694" s="186"/>
      <c r="D12694" s="186"/>
    </row>
    <row r="12695" spans="1:4" x14ac:dyDescent="0.25">
      <c r="A12695" s="186"/>
      <c r="B12695" s="208"/>
      <c r="C12695" s="186"/>
      <c r="D12695" s="186"/>
    </row>
    <row r="12696" spans="1:4" x14ac:dyDescent="0.25">
      <c r="A12696" s="186"/>
      <c r="B12696" s="208"/>
      <c r="C12696" s="186"/>
      <c r="D12696" s="186"/>
    </row>
    <row r="12697" spans="1:4" x14ac:dyDescent="0.25">
      <c r="A12697" s="186"/>
      <c r="B12697" s="208"/>
      <c r="C12697" s="186"/>
      <c r="D12697" s="186"/>
    </row>
    <row r="12698" spans="1:4" x14ac:dyDescent="0.25">
      <c r="A12698" s="186"/>
      <c r="B12698" s="208"/>
      <c r="C12698" s="186"/>
      <c r="D12698" s="186"/>
    </row>
    <row r="12699" spans="1:4" x14ac:dyDescent="0.25">
      <c r="A12699" s="186"/>
      <c r="B12699" s="208"/>
      <c r="C12699" s="186"/>
      <c r="D12699" s="186"/>
    </row>
    <row r="12700" spans="1:4" x14ac:dyDescent="0.25">
      <c r="A12700" s="186"/>
      <c r="B12700" s="208"/>
      <c r="C12700" s="186"/>
      <c r="D12700" s="186"/>
    </row>
    <row r="12701" spans="1:4" x14ac:dyDescent="0.25">
      <c r="A12701" s="186"/>
      <c r="B12701" s="208"/>
      <c r="C12701" s="186"/>
      <c r="D12701" s="186"/>
    </row>
    <row r="12702" spans="1:4" x14ac:dyDescent="0.25">
      <c r="A12702" s="186"/>
      <c r="B12702" s="208"/>
      <c r="C12702" s="186"/>
      <c r="D12702" s="186"/>
    </row>
    <row r="12703" spans="1:4" x14ac:dyDescent="0.25">
      <c r="A12703" s="186"/>
      <c r="B12703" s="208"/>
      <c r="C12703" s="186"/>
      <c r="D12703" s="186"/>
    </row>
    <row r="12704" spans="1:4" x14ac:dyDescent="0.25">
      <c r="A12704" s="186"/>
      <c r="B12704" s="208"/>
      <c r="C12704" s="186"/>
      <c r="D12704" s="186"/>
    </row>
    <row r="12705" spans="1:4" x14ac:dyDescent="0.25">
      <c r="A12705" s="186"/>
      <c r="B12705" s="208"/>
      <c r="C12705" s="186"/>
      <c r="D12705" s="186"/>
    </row>
    <row r="12706" spans="1:4" x14ac:dyDescent="0.25">
      <c r="A12706" s="186"/>
      <c r="B12706" s="208"/>
      <c r="C12706" s="186"/>
      <c r="D12706" s="186"/>
    </row>
    <row r="12707" spans="1:4" x14ac:dyDescent="0.25">
      <c r="A12707" s="186"/>
      <c r="B12707" s="208"/>
      <c r="C12707" s="186"/>
      <c r="D12707" s="186"/>
    </row>
    <row r="12708" spans="1:4" x14ac:dyDescent="0.25">
      <c r="A12708" s="186"/>
      <c r="B12708" s="208"/>
      <c r="C12708" s="186"/>
      <c r="D12708" s="186"/>
    </row>
    <row r="12709" spans="1:4" x14ac:dyDescent="0.25">
      <c r="A12709" s="186"/>
      <c r="B12709" s="208"/>
      <c r="C12709" s="186"/>
      <c r="D12709" s="186"/>
    </row>
    <row r="12710" spans="1:4" x14ac:dyDescent="0.25">
      <c r="A12710" s="186"/>
      <c r="B12710" s="208"/>
      <c r="C12710" s="186"/>
      <c r="D12710" s="186"/>
    </row>
    <row r="12711" spans="1:4" x14ac:dyDescent="0.25">
      <c r="A12711" s="186"/>
      <c r="B12711" s="208"/>
      <c r="C12711" s="186"/>
      <c r="D12711" s="186"/>
    </row>
    <row r="12712" spans="1:4" x14ac:dyDescent="0.25">
      <c r="A12712" s="186"/>
      <c r="B12712" s="208"/>
      <c r="C12712" s="186"/>
      <c r="D12712" s="186"/>
    </row>
    <row r="12713" spans="1:4" x14ac:dyDescent="0.25">
      <c r="A12713" s="186"/>
      <c r="B12713" s="208"/>
      <c r="C12713" s="186"/>
      <c r="D12713" s="186"/>
    </row>
    <row r="12714" spans="1:4" x14ac:dyDescent="0.25">
      <c r="A12714" s="186"/>
      <c r="B12714" s="208"/>
      <c r="C12714" s="186"/>
      <c r="D12714" s="186"/>
    </row>
    <row r="12715" spans="1:4" x14ac:dyDescent="0.25">
      <c r="A12715" s="186"/>
      <c r="B12715" s="208"/>
      <c r="C12715" s="186"/>
      <c r="D12715" s="186"/>
    </row>
    <row r="12716" spans="1:4" x14ac:dyDescent="0.25">
      <c r="A12716" s="186"/>
      <c r="B12716" s="208"/>
      <c r="C12716" s="186"/>
      <c r="D12716" s="186"/>
    </row>
    <row r="12717" spans="1:4" x14ac:dyDescent="0.25">
      <c r="A12717" s="186"/>
      <c r="B12717" s="208"/>
      <c r="C12717" s="186"/>
      <c r="D12717" s="186"/>
    </row>
    <row r="12718" spans="1:4" x14ac:dyDescent="0.25">
      <c r="A12718" s="186"/>
      <c r="B12718" s="208"/>
      <c r="C12718" s="186"/>
      <c r="D12718" s="186"/>
    </row>
    <row r="12719" spans="1:4" x14ac:dyDescent="0.25">
      <c r="A12719" s="186"/>
      <c r="B12719" s="208"/>
      <c r="C12719" s="186"/>
      <c r="D12719" s="186"/>
    </row>
    <row r="12720" spans="1:4" x14ac:dyDescent="0.25">
      <c r="A12720" s="186"/>
      <c r="B12720" s="208"/>
      <c r="C12720" s="186"/>
      <c r="D12720" s="186"/>
    </row>
    <row r="12721" spans="1:4" x14ac:dyDescent="0.25">
      <c r="A12721" s="186"/>
      <c r="B12721" s="208"/>
      <c r="C12721" s="186"/>
      <c r="D12721" s="186"/>
    </row>
    <row r="12722" spans="1:4" x14ac:dyDescent="0.25">
      <c r="A12722" s="186"/>
      <c r="B12722" s="208"/>
      <c r="C12722" s="186"/>
      <c r="D12722" s="186"/>
    </row>
    <row r="12723" spans="1:4" x14ac:dyDescent="0.25">
      <c r="A12723" s="186"/>
      <c r="B12723" s="208"/>
      <c r="C12723" s="186"/>
      <c r="D12723" s="186"/>
    </row>
    <row r="12724" spans="1:4" x14ac:dyDescent="0.25">
      <c r="A12724" s="186"/>
      <c r="B12724" s="208"/>
      <c r="C12724" s="186"/>
      <c r="D12724" s="186"/>
    </row>
    <row r="12725" spans="1:4" x14ac:dyDescent="0.25">
      <c r="A12725" s="186"/>
      <c r="B12725" s="208"/>
      <c r="C12725" s="186"/>
      <c r="D12725" s="186"/>
    </row>
    <row r="12726" spans="1:4" x14ac:dyDescent="0.25">
      <c r="A12726" s="186"/>
      <c r="B12726" s="208"/>
      <c r="C12726" s="186"/>
      <c r="D12726" s="186"/>
    </row>
    <row r="12727" spans="1:4" x14ac:dyDescent="0.25">
      <c r="A12727" s="186"/>
      <c r="B12727" s="208"/>
      <c r="C12727" s="186"/>
      <c r="D12727" s="186"/>
    </row>
    <row r="12728" spans="1:4" x14ac:dyDescent="0.25">
      <c r="A12728" s="186"/>
      <c r="B12728" s="208"/>
      <c r="C12728" s="186"/>
      <c r="D12728" s="186"/>
    </row>
    <row r="12729" spans="1:4" x14ac:dyDescent="0.25">
      <c r="A12729" s="186"/>
      <c r="B12729" s="208"/>
      <c r="C12729" s="186"/>
      <c r="D12729" s="186"/>
    </row>
    <row r="12730" spans="1:4" x14ac:dyDescent="0.25">
      <c r="A12730" s="186"/>
      <c r="B12730" s="208"/>
      <c r="C12730" s="186"/>
      <c r="D12730" s="186"/>
    </row>
    <row r="12731" spans="1:4" x14ac:dyDescent="0.25">
      <c r="A12731" s="186"/>
      <c r="B12731" s="208"/>
      <c r="C12731" s="186"/>
      <c r="D12731" s="186"/>
    </row>
    <row r="12732" spans="1:4" x14ac:dyDescent="0.25">
      <c r="A12732" s="186"/>
      <c r="B12732" s="208"/>
      <c r="C12732" s="186"/>
      <c r="D12732" s="186"/>
    </row>
    <row r="12733" spans="1:4" x14ac:dyDescent="0.25">
      <c r="A12733" s="186"/>
      <c r="B12733" s="208"/>
      <c r="C12733" s="186"/>
      <c r="D12733" s="186"/>
    </row>
    <row r="12734" spans="1:4" x14ac:dyDescent="0.25">
      <c r="A12734" s="186"/>
      <c r="B12734" s="208"/>
      <c r="C12734" s="186"/>
      <c r="D12734" s="186"/>
    </row>
    <row r="12735" spans="1:4" x14ac:dyDescent="0.25">
      <c r="A12735" s="186"/>
      <c r="B12735" s="208"/>
      <c r="C12735" s="186"/>
      <c r="D12735" s="186"/>
    </row>
    <row r="12736" spans="1:4" x14ac:dyDescent="0.25">
      <c r="A12736" s="186"/>
      <c r="B12736" s="208"/>
      <c r="C12736" s="186"/>
      <c r="D12736" s="186"/>
    </row>
    <row r="12737" spans="1:4" x14ac:dyDescent="0.25">
      <c r="A12737" s="186"/>
      <c r="B12737" s="208"/>
      <c r="C12737" s="186"/>
      <c r="D12737" s="186"/>
    </row>
    <row r="12738" spans="1:4" x14ac:dyDescent="0.25">
      <c r="A12738" s="186"/>
      <c r="B12738" s="208"/>
      <c r="C12738" s="186"/>
      <c r="D12738" s="186"/>
    </row>
    <row r="12739" spans="1:4" x14ac:dyDescent="0.25">
      <c r="A12739" s="186"/>
      <c r="B12739" s="208"/>
      <c r="C12739" s="186"/>
      <c r="D12739" s="186"/>
    </row>
    <row r="12740" spans="1:4" x14ac:dyDescent="0.25">
      <c r="A12740" s="186"/>
      <c r="B12740" s="208"/>
      <c r="C12740" s="186"/>
      <c r="D12740" s="186"/>
    </row>
    <row r="12741" spans="1:4" x14ac:dyDescent="0.25">
      <c r="A12741" s="186"/>
      <c r="B12741" s="208"/>
      <c r="C12741" s="186"/>
      <c r="D12741" s="186"/>
    </row>
    <row r="12742" spans="1:4" x14ac:dyDescent="0.25">
      <c r="A12742" s="186"/>
      <c r="B12742" s="208"/>
      <c r="C12742" s="186"/>
      <c r="D12742" s="186"/>
    </row>
    <row r="12743" spans="1:4" x14ac:dyDescent="0.25">
      <c r="A12743" s="186"/>
      <c r="B12743" s="208"/>
      <c r="C12743" s="186"/>
      <c r="D12743" s="186"/>
    </row>
    <row r="12744" spans="1:4" x14ac:dyDescent="0.25">
      <c r="A12744" s="186"/>
      <c r="B12744" s="208"/>
      <c r="C12744" s="186"/>
      <c r="D12744" s="186"/>
    </row>
    <row r="12745" spans="1:4" x14ac:dyDescent="0.25">
      <c r="A12745" s="186"/>
      <c r="B12745" s="208"/>
      <c r="C12745" s="186"/>
      <c r="D12745" s="186"/>
    </row>
    <row r="12746" spans="1:4" x14ac:dyDescent="0.25">
      <c r="A12746" s="186"/>
      <c r="B12746" s="208"/>
      <c r="C12746" s="186"/>
      <c r="D12746" s="186"/>
    </row>
    <row r="12747" spans="1:4" x14ac:dyDescent="0.25">
      <c r="A12747" s="186"/>
      <c r="B12747" s="208"/>
      <c r="C12747" s="186"/>
      <c r="D12747" s="186"/>
    </row>
    <row r="12748" spans="1:4" x14ac:dyDescent="0.25">
      <c r="A12748" s="186"/>
      <c r="B12748" s="208"/>
      <c r="C12748" s="186"/>
      <c r="D12748" s="186"/>
    </row>
    <row r="12749" spans="1:4" x14ac:dyDescent="0.25">
      <c r="A12749" s="186"/>
      <c r="B12749" s="208"/>
      <c r="C12749" s="186"/>
      <c r="D12749" s="186"/>
    </row>
    <row r="12750" spans="1:4" x14ac:dyDescent="0.25">
      <c r="A12750" s="186"/>
      <c r="B12750" s="208"/>
      <c r="C12750" s="186"/>
      <c r="D12750" s="186"/>
    </row>
    <row r="12751" spans="1:4" x14ac:dyDescent="0.25">
      <c r="A12751" s="186"/>
      <c r="B12751" s="208"/>
      <c r="C12751" s="186"/>
      <c r="D12751" s="186"/>
    </row>
    <row r="12752" spans="1:4" x14ac:dyDescent="0.25">
      <c r="A12752" s="186"/>
      <c r="B12752" s="208"/>
      <c r="C12752" s="186"/>
      <c r="D12752" s="186"/>
    </row>
    <row r="12753" spans="1:4" x14ac:dyDescent="0.25">
      <c r="A12753" s="186"/>
      <c r="B12753" s="208"/>
      <c r="C12753" s="186"/>
      <c r="D12753" s="186"/>
    </row>
    <row r="12754" spans="1:4" x14ac:dyDescent="0.25">
      <c r="A12754" s="186"/>
      <c r="B12754" s="208"/>
      <c r="C12754" s="186"/>
      <c r="D12754" s="186"/>
    </row>
    <row r="12755" spans="1:4" x14ac:dyDescent="0.25">
      <c r="A12755" s="186"/>
      <c r="B12755" s="208"/>
      <c r="C12755" s="186"/>
      <c r="D12755" s="186"/>
    </row>
    <row r="12756" spans="1:4" x14ac:dyDescent="0.25">
      <c r="A12756" s="186"/>
      <c r="B12756" s="208"/>
      <c r="C12756" s="186"/>
      <c r="D12756" s="186"/>
    </row>
    <row r="12757" spans="1:4" x14ac:dyDescent="0.25">
      <c r="A12757" s="186"/>
      <c r="B12757" s="208"/>
      <c r="C12757" s="186"/>
      <c r="D12757" s="186"/>
    </row>
    <row r="12758" spans="1:4" x14ac:dyDescent="0.25">
      <c r="A12758" s="186"/>
      <c r="B12758" s="208"/>
      <c r="C12758" s="186"/>
      <c r="D12758" s="186"/>
    </row>
    <row r="12759" spans="1:4" x14ac:dyDescent="0.25">
      <c r="A12759" s="186"/>
      <c r="B12759" s="208"/>
      <c r="C12759" s="186"/>
      <c r="D12759" s="186"/>
    </row>
    <row r="12760" spans="1:4" x14ac:dyDescent="0.25">
      <c r="A12760" s="186"/>
      <c r="B12760" s="208"/>
      <c r="C12760" s="186"/>
      <c r="D12760" s="186"/>
    </row>
    <row r="12761" spans="1:4" x14ac:dyDescent="0.25">
      <c r="A12761" s="186"/>
      <c r="B12761" s="208"/>
      <c r="C12761" s="186"/>
      <c r="D12761" s="186"/>
    </row>
    <row r="12762" spans="1:4" x14ac:dyDescent="0.25">
      <c r="A12762" s="186"/>
      <c r="B12762" s="208"/>
      <c r="C12762" s="186"/>
      <c r="D12762" s="186"/>
    </row>
    <row r="12763" spans="1:4" x14ac:dyDescent="0.25">
      <c r="A12763" s="186"/>
      <c r="B12763" s="208"/>
      <c r="C12763" s="186"/>
      <c r="D12763" s="186"/>
    </row>
    <row r="12764" spans="1:4" x14ac:dyDescent="0.25">
      <c r="A12764" s="186"/>
      <c r="B12764" s="208"/>
      <c r="C12764" s="186"/>
      <c r="D12764" s="186"/>
    </row>
    <row r="12765" spans="1:4" x14ac:dyDescent="0.25">
      <c r="A12765" s="186"/>
      <c r="B12765" s="208"/>
      <c r="C12765" s="186"/>
      <c r="D12765" s="186"/>
    </row>
    <row r="12766" spans="1:4" x14ac:dyDescent="0.25">
      <c r="A12766" s="186"/>
      <c r="B12766" s="208"/>
      <c r="C12766" s="186"/>
      <c r="D12766" s="186"/>
    </row>
    <row r="12767" spans="1:4" x14ac:dyDescent="0.25">
      <c r="A12767" s="186"/>
      <c r="B12767" s="208"/>
      <c r="C12767" s="186"/>
      <c r="D12767" s="186"/>
    </row>
    <row r="12768" spans="1:4" x14ac:dyDescent="0.25">
      <c r="A12768" s="186"/>
      <c r="B12768" s="208"/>
      <c r="C12768" s="186"/>
      <c r="D12768" s="186"/>
    </row>
    <row r="12769" spans="1:4" x14ac:dyDescent="0.25">
      <c r="A12769" s="186"/>
      <c r="B12769" s="208"/>
      <c r="C12769" s="186"/>
      <c r="D12769" s="186"/>
    </row>
    <row r="12770" spans="1:4" x14ac:dyDescent="0.25">
      <c r="A12770" s="186"/>
      <c r="B12770" s="208"/>
      <c r="C12770" s="186"/>
      <c r="D12770" s="186"/>
    </row>
    <row r="12771" spans="1:4" x14ac:dyDescent="0.25">
      <c r="A12771" s="186"/>
      <c r="B12771" s="208"/>
      <c r="C12771" s="186"/>
      <c r="D12771" s="186"/>
    </row>
    <row r="12772" spans="1:4" x14ac:dyDescent="0.25">
      <c r="A12772" s="186"/>
      <c r="B12772" s="208"/>
      <c r="C12772" s="186"/>
      <c r="D12772" s="186"/>
    </row>
    <row r="12773" spans="1:4" x14ac:dyDescent="0.25">
      <c r="A12773" s="186"/>
      <c r="B12773" s="208"/>
      <c r="C12773" s="186"/>
      <c r="D12773" s="186"/>
    </row>
    <row r="12774" spans="1:4" x14ac:dyDescent="0.25">
      <c r="A12774" s="186"/>
      <c r="B12774" s="208"/>
      <c r="C12774" s="186"/>
      <c r="D12774" s="186"/>
    </row>
    <row r="12775" spans="1:4" x14ac:dyDescent="0.25">
      <c r="A12775" s="186"/>
      <c r="B12775" s="208"/>
      <c r="C12775" s="186"/>
      <c r="D12775" s="186"/>
    </row>
    <row r="12776" spans="1:4" x14ac:dyDescent="0.25">
      <c r="A12776" s="186"/>
      <c r="B12776" s="208"/>
      <c r="C12776" s="186"/>
      <c r="D12776" s="186"/>
    </row>
    <row r="12777" spans="1:4" x14ac:dyDescent="0.25">
      <c r="A12777" s="186"/>
      <c r="B12777" s="208"/>
      <c r="C12777" s="186"/>
      <c r="D12777" s="186"/>
    </row>
    <row r="12778" spans="1:4" x14ac:dyDescent="0.25">
      <c r="A12778" s="186"/>
      <c r="B12778" s="208"/>
      <c r="C12778" s="186"/>
      <c r="D12778" s="186"/>
    </row>
    <row r="12779" spans="1:4" x14ac:dyDescent="0.25">
      <c r="A12779" s="186"/>
      <c r="B12779" s="208"/>
      <c r="C12779" s="186"/>
      <c r="D12779" s="186"/>
    </row>
    <row r="12780" spans="1:4" x14ac:dyDescent="0.25">
      <c r="A12780" s="186"/>
      <c r="B12780" s="208"/>
      <c r="C12780" s="186"/>
      <c r="D12780" s="186"/>
    </row>
    <row r="12781" spans="1:4" x14ac:dyDescent="0.25">
      <c r="A12781" s="186"/>
      <c r="B12781" s="208"/>
      <c r="C12781" s="186"/>
      <c r="D12781" s="186"/>
    </row>
    <row r="12782" spans="1:4" x14ac:dyDescent="0.25">
      <c r="A12782" s="186"/>
      <c r="B12782" s="208"/>
      <c r="C12782" s="186"/>
      <c r="D12782" s="186"/>
    </row>
    <row r="12783" spans="1:4" x14ac:dyDescent="0.25">
      <c r="A12783" s="186"/>
      <c r="B12783" s="208"/>
      <c r="C12783" s="186"/>
      <c r="D12783" s="186"/>
    </row>
    <row r="12784" spans="1:4" x14ac:dyDescent="0.25">
      <c r="A12784" s="186"/>
      <c r="B12784" s="208"/>
      <c r="C12784" s="186"/>
      <c r="D12784" s="186"/>
    </row>
    <row r="12785" spans="1:4" x14ac:dyDescent="0.25">
      <c r="A12785" s="186"/>
      <c r="B12785" s="208"/>
      <c r="C12785" s="186"/>
      <c r="D12785" s="186"/>
    </row>
    <row r="12786" spans="1:4" x14ac:dyDescent="0.25">
      <c r="A12786" s="186"/>
      <c r="B12786" s="208"/>
      <c r="C12786" s="186"/>
      <c r="D12786" s="186"/>
    </row>
    <row r="12787" spans="1:4" x14ac:dyDescent="0.25">
      <c r="A12787" s="186"/>
      <c r="B12787" s="208"/>
      <c r="C12787" s="186"/>
      <c r="D12787" s="186"/>
    </row>
    <row r="12788" spans="1:4" x14ac:dyDescent="0.25">
      <c r="A12788" s="186"/>
      <c r="B12788" s="208"/>
      <c r="C12788" s="186"/>
      <c r="D12788" s="186"/>
    </row>
    <row r="12789" spans="1:4" x14ac:dyDescent="0.25">
      <c r="A12789" s="186"/>
      <c r="B12789" s="208"/>
      <c r="C12789" s="186"/>
      <c r="D12789" s="186"/>
    </row>
    <row r="12790" spans="1:4" x14ac:dyDescent="0.25">
      <c r="A12790" s="186"/>
      <c r="B12790" s="208"/>
      <c r="C12790" s="186"/>
      <c r="D12790" s="186"/>
    </row>
    <row r="12791" spans="1:4" x14ac:dyDescent="0.25">
      <c r="A12791" s="186"/>
      <c r="B12791" s="208"/>
      <c r="C12791" s="186"/>
      <c r="D12791" s="186"/>
    </row>
    <row r="12792" spans="1:4" x14ac:dyDescent="0.25">
      <c r="A12792" s="186"/>
      <c r="B12792" s="208"/>
      <c r="C12792" s="186"/>
      <c r="D12792" s="186"/>
    </row>
    <row r="12793" spans="1:4" x14ac:dyDescent="0.25">
      <c r="A12793" s="186"/>
      <c r="B12793" s="208"/>
      <c r="C12793" s="186"/>
      <c r="D12793" s="186"/>
    </row>
    <row r="12794" spans="1:4" x14ac:dyDescent="0.25">
      <c r="A12794" s="186"/>
      <c r="B12794" s="208"/>
      <c r="C12794" s="186"/>
      <c r="D12794" s="186"/>
    </row>
    <row r="12795" spans="1:4" x14ac:dyDescent="0.25">
      <c r="A12795" s="186"/>
      <c r="B12795" s="208"/>
      <c r="C12795" s="186"/>
      <c r="D12795" s="186"/>
    </row>
    <row r="12796" spans="1:4" x14ac:dyDescent="0.25">
      <c r="A12796" s="186"/>
      <c r="B12796" s="208"/>
      <c r="C12796" s="186"/>
      <c r="D12796" s="186"/>
    </row>
    <row r="12797" spans="1:4" x14ac:dyDescent="0.25">
      <c r="A12797" s="186"/>
      <c r="B12797" s="208"/>
      <c r="C12797" s="186"/>
      <c r="D12797" s="186"/>
    </row>
    <row r="12798" spans="1:4" x14ac:dyDescent="0.25">
      <c r="A12798" s="186"/>
      <c r="B12798" s="208"/>
      <c r="C12798" s="186"/>
      <c r="D12798" s="186"/>
    </row>
    <row r="12799" spans="1:4" x14ac:dyDescent="0.25">
      <c r="A12799" s="186"/>
      <c r="B12799" s="208"/>
      <c r="C12799" s="186"/>
      <c r="D12799" s="186"/>
    </row>
    <row r="12800" spans="1:4" x14ac:dyDescent="0.25">
      <c r="A12800" s="186"/>
      <c r="B12800" s="208"/>
      <c r="C12800" s="186"/>
      <c r="D12800" s="186"/>
    </row>
    <row r="12801" spans="1:4" x14ac:dyDescent="0.25">
      <c r="A12801" s="186"/>
      <c r="B12801" s="208"/>
      <c r="C12801" s="186"/>
      <c r="D12801" s="186"/>
    </row>
    <row r="12802" spans="1:4" x14ac:dyDescent="0.25">
      <c r="A12802" s="186"/>
      <c r="B12802" s="208"/>
      <c r="C12802" s="186"/>
      <c r="D12802" s="186"/>
    </row>
    <row r="12803" spans="1:4" x14ac:dyDescent="0.25">
      <c r="A12803" s="186"/>
      <c r="B12803" s="208"/>
      <c r="C12803" s="186"/>
      <c r="D12803" s="186"/>
    </row>
    <row r="12804" spans="1:4" x14ac:dyDescent="0.25">
      <c r="A12804" s="186"/>
      <c r="B12804" s="208"/>
      <c r="C12804" s="186"/>
      <c r="D12804" s="186"/>
    </row>
    <row r="12805" spans="1:4" x14ac:dyDescent="0.25">
      <c r="A12805" s="186"/>
      <c r="B12805" s="208"/>
      <c r="C12805" s="186"/>
      <c r="D12805" s="186"/>
    </row>
    <row r="12806" spans="1:4" x14ac:dyDescent="0.25">
      <c r="A12806" s="186"/>
      <c r="B12806" s="208"/>
      <c r="C12806" s="186"/>
      <c r="D12806" s="186"/>
    </row>
    <row r="12807" spans="1:4" x14ac:dyDescent="0.25">
      <c r="A12807" s="186"/>
      <c r="B12807" s="208"/>
      <c r="C12807" s="186"/>
      <c r="D12807" s="186"/>
    </row>
    <row r="12808" spans="1:4" x14ac:dyDescent="0.25">
      <c r="A12808" s="186"/>
      <c r="B12808" s="208"/>
      <c r="C12808" s="186"/>
      <c r="D12808" s="186"/>
    </row>
    <row r="12809" spans="1:4" x14ac:dyDescent="0.25">
      <c r="A12809" s="186"/>
      <c r="B12809" s="208"/>
      <c r="C12809" s="186"/>
      <c r="D12809" s="186"/>
    </row>
    <row r="12810" spans="1:4" x14ac:dyDescent="0.25">
      <c r="A12810" s="186"/>
      <c r="B12810" s="208"/>
      <c r="C12810" s="186"/>
      <c r="D12810" s="186"/>
    </row>
    <row r="12811" spans="1:4" x14ac:dyDescent="0.25">
      <c r="A12811" s="186"/>
      <c r="B12811" s="208"/>
      <c r="C12811" s="186"/>
      <c r="D12811" s="186"/>
    </row>
    <row r="12812" spans="1:4" x14ac:dyDescent="0.25">
      <c r="A12812" s="186"/>
      <c r="B12812" s="208"/>
      <c r="C12812" s="186"/>
      <c r="D12812" s="186"/>
    </row>
    <row r="12813" spans="1:4" x14ac:dyDescent="0.25">
      <c r="A12813" s="186"/>
      <c r="B12813" s="208"/>
      <c r="C12813" s="186"/>
      <c r="D12813" s="186"/>
    </row>
    <row r="12814" spans="1:4" x14ac:dyDescent="0.25">
      <c r="A12814" s="186"/>
      <c r="B12814" s="208"/>
      <c r="C12814" s="186"/>
      <c r="D12814" s="186"/>
    </row>
    <row r="12815" spans="1:4" x14ac:dyDescent="0.25">
      <c r="A12815" s="186"/>
      <c r="B12815" s="208"/>
      <c r="C12815" s="186"/>
      <c r="D12815" s="186"/>
    </row>
    <row r="12816" spans="1:4" x14ac:dyDescent="0.25">
      <c r="A12816" s="186"/>
      <c r="B12816" s="208"/>
      <c r="C12816" s="186"/>
      <c r="D12816" s="186"/>
    </row>
    <row r="12817" spans="1:4" x14ac:dyDescent="0.25">
      <c r="A12817" s="186"/>
      <c r="B12817" s="208"/>
      <c r="C12817" s="186"/>
      <c r="D12817" s="186"/>
    </row>
    <row r="12818" spans="1:4" x14ac:dyDescent="0.25">
      <c r="A12818" s="186"/>
      <c r="B12818" s="208"/>
      <c r="C12818" s="186"/>
      <c r="D12818" s="186"/>
    </row>
    <row r="12819" spans="1:4" x14ac:dyDescent="0.25">
      <c r="A12819" s="186"/>
      <c r="B12819" s="208"/>
      <c r="C12819" s="186"/>
      <c r="D12819" s="186"/>
    </row>
    <row r="12820" spans="1:4" x14ac:dyDescent="0.25">
      <c r="A12820" s="186"/>
      <c r="B12820" s="208"/>
      <c r="C12820" s="186"/>
      <c r="D12820" s="186"/>
    </row>
    <row r="12821" spans="1:4" x14ac:dyDescent="0.25">
      <c r="A12821" s="186"/>
      <c r="B12821" s="208"/>
      <c r="C12821" s="186"/>
      <c r="D12821" s="186"/>
    </row>
    <row r="12822" spans="1:4" x14ac:dyDescent="0.25">
      <c r="A12822" s="186"/>
      <c r="B12822" s="208"/>
      <c r="C12822" s="186"/>
      <c r="D12822" s="186"/>
    </row>
    <row r="12823" spans="1:4" x14ac:dyDescent="0.25">
      <c r="A12823" s="186"/>
      <c r="B12823" s="208"/>
      <c r="C12823" s="186"/>
      <c r="D12823" s="186"/>
    </row>
    <row r="12824" spans="1:4" x14ac:dyDescent="0.25">
      <c r="A12824" s="186"/>
      <c r="B12824" s="208"/>
      <c r="C12824" s="186"/>
      <c r="D12824" s="186"/>
    </row>
    <row r="12825" spans="1:4" x14ac:dyDescent="0.25">
      <c r="A12825" s="186"/>
      <c r="B12825" s="208"/>
      <c r="C12825" s="186"/>
      <c r="D12825" s="186"/>
    </row>
    <row r="12826" spans="1:4" x14ac:dyDescent="0.25">
      <c r="A12826" s="186"/>
      <c r="B12826" s="208"/>
      <c r="C12826" s="186"/>
      <c r="D12826" s="186"/>
    </row>
    <row r="12827" spans="1:4" x14ac:dyDescent="0.25">
      <c r="A12827" s="186"/>
      <c r="B12827" s="208"/>
      <c r="C12827" s="186"/>
      <c r="D12827" s="186"/>
    </row>
    <row r="12828" spans="1:4" x14ac:dyDescent="0.25">
      <c r="A12828" s="186"/>
      <c r="B12828" s="208"/>
      <c r="C12828" s="186"/>
      <c r="D12828" s="186"/>
    </row>
    <row r="12829" spans="1:4" x14ac:dyDescent="0.25">
      <c r="A12829" s="186"/>
      <c r="B12829" s="208"/>
      <c r="C12829" s="186"/>
      <c r="D12829" s="186"/>
    </row>
    <row r="12830" spans="1:4" x14ac:dyDescent="0.25">
      <c r="A12830" s="186"/>
      <c r="B12830" s="208"/>
      <c r="C12830" s="186"/>
      <c r="D12830" s="186"/>
    </row>
    <row r="12831" spans="1:4" x14ac:dyDescent="0.25">
      <c r="A12831" s="186"/>
      <c r="B12831" s="208"/>
      <c r="C12831" s="186"/>
      <c r="D12831" s="186"/>
    </row>
    <row r="12832" spans="1:4" x14ac:dyDescent="0.25">
      <c r="A12832" s="186"/>
      <c r="B12832" s="208"/>
      <c r="C12832" s="186"/>
      <c r="D12832" s="186"/>
    </row>
    <row r="12833" spans="1:4" x14ac:dyDescent="0.25">
      <c r="A12833" s="186"/>
      <c r="B12833" s="208"/>
      <c r="C12833" s="186"/>
      <c r="D12833" s="186"/>
    </row>
    <row r="12834" spans="1:4" x14ac:dyDescent="0.25">
      <c r="A12834" s="186"/>
      <c r="B12834" s="208"/>
      <c r="C12834" s="186"/>
      <c r="D12834" s="186"/>
    </row>
    <row r="12835" spans="1:4" x14ac:dyDescent="0.25">
      <c r="A12835" s="186"/>
      <c r="B12835" s="208"/>
      <c r="C12835" s="186"/>
      <c r="D12835" s="186"/>
    </row>
    <row r="12836" spans="1:4" x14ac:dyDescent="0.25">
      <c r="A12836" s="186"/>
      <c r="B12836" s="208"/>
      <c r="C12836" s="186"/>
      <c r="D12836" s="186"/>
    </row>
    <row r="12837" spans="1:4" x14ac:dyDescent="0.25">
      <c r="A12837" s="186"/>
      <c r="B12837" s="208"/>
      <c r="C12837" s="186"/>
      <c r="D12837" s="186"/>
    </row>
    <row r="12838" spans="1:4" x14ac:dyDescent="0.25">
      <c r="A12838" s="186"/>
      <c r="B12838" s="208"/>
      <c r="C12838" s="186"/>
      <c r="D12838" s="186"/>
    </row>
    <row r="12839" spans="1:4" x14ac:dyDescent="0.25">
      <c r="A12839" s="186"/>
      <c r="B12839" s="208"/>
      <c r="C12839" s="186"/>
      <c r="D12839" s="186"/>
    </row>
    <row r="12840" spans="1:4" x14ac:dyDescent="0.25">
      <c r="A12840" s="186"/>
      <c r="B12840" s="208"/>
      <c r="C12840" s="186"/>
      <c r="D12840" s="186"/>
    </row>
    <row r="12841" spans="1:4" x14ac:dyDescent="0.25">
      <c r="A12841" s="186"/>
      <c r="B12841" s="208"/>
      <c r="C12841" s="186"/>
      <c r="D12841" s="186"/>
    </row>
    <row r="12842" spans="1:4" x14ac:dyDescent="0.25">
      <c r="A12842" s="186"/>
      <c r="B12842" s="208"/>
      <c r="C12842" s="186"/>
      <c r="D12842" s="186"/>
    </row>
    <row r="12843" spans="1:4" x14ac:dyDescent="0.25">
      <c r="A12843" s="186"/>
      <c r="B12843" s="208"/>
      <c r="C12843" s="186"/>
      <c r="D12843" s="186"/>
    </row>
    <row r="12844" spans="1:4" x14ac:dyDescent="0.25">
      <c r="A12844" s="186"/>
      <c r="B12844" s="208"/>
      <c r="C12844" s="186"/>
      <c r="D12844" s="186"/>
    </row>
    <row r="12845" spans="1:4" x14ac:dyDescent="0.25">
      <c r="A12845" s="186"/>
      <c r="B12845" s="208"/>
      <c r="C12845" s="186"/>
      <c r="D12845" s="186"/>
    </row>
    <row r="12846" spans="1:4" x14ac:dyDescent="0.25">
      <c r="A12846" s="186"/>
      <c r="B12846" s="208"/>
      <c r="C12846" s="186"/>
      <c r="D12846" s="186"/>
    </row>
    <row r="12847" spans="1:4" x14ac:dyDescent="0.25">
      <c r="A12847" s="186"/>
      <c r="B12847" s="208"/>
      <c r="C12847" s="186"/>
      <c r="D12847" s="186"/>
    </row>
    <row r="12848" spans="1:4" x14ac:dyDescent="0.25">
      <c r="A12848" s="186"/>
      <c r="B12848" s="208"/>
      <c r="C12848" s="186"/>
      <c r="D12848" s="186"/>
    </row>
    <row r="12849" spans="1:4" x14ac:dyDescent="0.25">
      <c r="A12849" s="186"/>
      <c r="B12849" s="208"/>
      <c r="C12849" s="186"/>
      <c r="D12849" s="186"/>
    </row>
    <row r="12850" spans="1:4" x14ac:dyDescent="0.25">
      <c r="A12850" s="186"/>
      <c r="B12850" s="208"/>
      <c r="C12850" s="186"/>
      <c r="D12850" s="186"/>
    </row>
    <row r="12851" spans="1:4" x14ac:dyDescent="0.25">
      <c r="A12851" s="186"/>
      <c r="B12851" s="208"/>
      <c r="C12851" s="186"/>
      <c r="D12851" s="186"/>
    </row>
    <row r="12852" spans="1:4" x14ac:dyDescent="0.25">
      <c r="A12852" s="186"/>
      <c r="B12852" s="208"/>
      <c r="C12852" s="186"/>
      <c r="D12852" s="186"/>
    </row>
    <row r="12853" spans="1:4" x14ac:dyDescent="0.25">
      <c r="A12853" s="186"/>
      <c r="B12853" s="208"/>
      <c r="C12853" s="186"/>
      <c r="D12853" s="186"/>
    </row>
    <row r="12854" spans="1:4" x14ac:dyDescent="0.25">
      <c r="A12854" s="186"/>
      <c r="B12854" s="208"/>
      <c r="C12854" s="186"/>
      <c r="D12854" s="186"/>
    </row>
    <row r="12855" spans="1:4" x14ac:dyDescent="0.25">
      <c r="A12855" s="186"/>
      <c r="B12855" s="208"/>
      <c r="C12855" s="186"/>
      <c r="D12855" s="186"/>
    </row>
    <row r="12856" spans="1:4" x14ac:dyDescent="0.25">
      <c r="A12856" s="186"/>
      <c r="B12856" s="208"/>
      <c r="C12856" s="186"/>
      <c r="D12856" s="186"/>
    </row>
    <row r="12857" spans="1:4" x14ac:dyDescent="0.25">
      <c r="A12857" s="186"/>
      <c r="B12857" s="208"/>
      <c r="C12857" s="186"/>
      <c r="D12857" s="186"/>
    </row>
    <row r="12858" spans="1:4" x14ac:dyDescent="0.25">
      <c r="A12858" s="186"/>
      <c r="B12858" s="208"/>
      <c r="C12858" s="186"/>
      <c r="D12858" s="186"/>
    </row>
    <row r="12859" spans="1:4" x14ac:dyDescent="0.25">
      <c r="A12859" s="186"/>
      <c r="B12859" s="208"/>
      <c r="C12859" s="186"/>
      <c r="D12859" s="186"/>
    </row>
    <row r="12860" spans="1:4" x14ac:dyDescent="0.25">
      <c r="A12860" s="186"/>
      <c r="B12860" s="208"/>
      <c r="C12860" s="186"/>
      <c r="D12860" s="186"/>
    </row>
    <row r="12861" spans="1:4" x14ac:dyDescent="0.25">
      <c r="A12861" s="186"/>
      <c r="B12861" s="208"/>
      <c r="C12861" s="186"/>
      <c r="D12861" s="186"/>
    </row>
    <row r="12862" spans="1:4" x14ac:dyDescent="0.25">
      <c r="A12862" s="186"/>
      <c r="B12862" s="208"/>
      <c r="C12862" s="186"/>
      <c r="D12862" s="186"/>
    </row>
    <row r="12863" spans="1:4" x14ac:dyDescent="0.25">
      <c r="A12863" s="186"/>
      <c r="B12863" s="208"/>
      <c r="C12863" s="186"/>
      <c r="D12863" s="186"/>
    </row>
    <row r="12864" spans="1:4" x14ac:dyDescent="0.25">
      <c r="A12864" s="186"/>
      <c r="B12864" s="208"/>
      <c r="C12864" s="186"/>
      <c r="D12864" s="186"/>
    </row>
    <row r="12865" spans="1:4" x14ac:dyDescent="0.25">
      <c r="A12865" s="186"/>
      <c r="B12865" s="208"/>
      <c r="C12865" s="186"/>
      <c r="D12865" s="186"/>
    </row>
    <row r="12866" spans="1:4" x14ac:dyDescent="0.25">
      <c r="A12866" s="186"/>
      <c r="B12866" s="208"/>
      <c r="C12866" s="186"/>
      <c r="D12866" s="186"/>
    </row>
    <row r="12867" spans="1:4" x14ac:dyDescent="0.25">
      <c r="A12867" s="186"/>
      <c r="B12867" s="208"/>
      <c r="C12867" s="186"/>
      <c r="D12867" s="186"/>
    </row>
    <row r="12868" spans="1:4" x14ac:dyDescent="0.25">
      <c r="A12868" s="186"/>
      <c r="B12868" s="208"/>
      <c r="C12868" s="186"/>
      <c r="D12868" s="186"/>
    </row>
    <row r="12869" spans="1:4" x14ac:dyDescent="0.25">
      <c r="A12869" s="186"/>
      <c r="B12869" s="208"/>
      <c r="C12869" s="186"/>
      <c r="D12869" s="186"/>
    </row>
    <row r="12870" spans="1:4" x14ac:dyDescent="0.25">
      <c r="A12870" s="186"/>
      <c r="B12870" s="208"/>
      <c r="C12870" s="186"/>
      <c r="D12870" s="186"/>
    </row>
    <row r="12871" spans="1:4" x14ac:dyDescent="0.25">
      <c r="A12871" s="186"/>
      <c r="B12871" s="208"/>
      <c r="C12871" s="186"/>
      <c r="D12871" s="186"/>
    </row>
    <row r="12872" spans="1:4" x14ac:dyDescent="0.25">
      <c r="A12872" s="186"/>
      <c r="B12872" s="208"/>
      <c r="C12872" s="186"/>
      <c r="D12872" s="186"/>
    </row>
    <row r="12873" spans="1:4" x14ac:dyDescent="0.25">
      <c r="A12873" s="186"/>
      <c r="B12873" s="208"/>
      <c r="C12873" s="186"/>
      <c r="D12873" s="186"/>
    </row>
    <row r="12874" spans="1:4" x14ac:dyDescent="0.25">
      <c r="A12874" s="186"/>
      <c r="B12874" s="208"/>
      <c r="C12874" s="186"/>
      <c r="D12874" s="186"/>
    </row>
    <row r="12875" spans="1:4" x14ac:dyDescent="0.25">
      <c r="A12875" s="186"/>
      <c r="B12875" s="208"/>
      <c r="C12875" s="186"/>
      <c r="D12875" s="186"/>
    </row>
    <row r="12876" spans="1:4" x14ac:dyDescent="0.25">
      <c r="A12876" s="186"/>
      <c r="B12876" s="208"/>
      <c r="C12876" s="186"/>
      <c r="D12876" s="186"/>
    </row>
    <row r="12877" spans="1:4" x14ac:dyDescent="0.25">
      <c r="A12877" s="186"/>
      <c r="B12877" s="208"/>
      <c r="C12877" s="186"/>
      <c r="D12877" s="186"/>
    </row>
    <row r="12878" spans="1:4" x14ac:dyDescent="0.25">
      <c r="A12878" s="186"/>
      <c r="B12878" s="208"/>
      <c r="C12878" s="186"/>
      <c r="D12878" s="186"/>
    </row>
    <row r="12879" spans="1:4" x14ac:dyDescent="0.25">
      <c r="A12879" s="186"/>
      <c r="B12879" s="208"/>
      <c r="C12879" s="186"/>
      <c r="D12879" s="186"/>
    </row>
    <row r="12880" spans="1:4" x14ac:dyDescent="0.25">
      <c r="A12880" s="186"/>
      <c r="B12880" s="208"/>
      <c r="C12880" s="186"/>
      <c r="D12880" s="186"/>
    </row>
    <row r="12881" spans="1:4" x14ac:dyDescent="0.25">
      <c r="A12881" s="186"/>
      <c r="B12881" s="208"/>
      <c r="C12881" s="186"/>
      <c r="D12881" s="186"/>
    </row>
    <row r="12882" spans="1:4" x14ac:dyDescent="0.25">
      <c r="A12882" s="186"/>
      <c r="B12882" s="208"/>
      <c r="C12882" s="186"/>
      <c r="D12882" s="186"/>
    </row>
    <row r="12883" spans="1:4" x14ac:dyDescent="0.25">
      <c r="A12883" s="186"/>
      <c r="B12883" s="208"/>
      <c r="C12883" s="186"/>
      <c r="D12883" s="186"/>
    </row>
    <row r="12884" spans="1:4" x14ac:dyDescent="0.25">
      <c r="A12884" s="186"/>
      <c r="B12884" s="208"/>
      <c r="C12884" s="186"/>
      <c r="D12884" s="186"/>
    </row>
    <row r="12885" spans="1:4" x14ac:dyDescent="0.25">
      <c r="A12885" s="186"/>
      <c r="B12885" s="208"/>
      <c r="C12885" s="186"/>
      <c r="D12885" s="186"/>
    </row>
    <row r="12886" spans="1:4" x14ac:dyDescent="0.25">
      <c r="A12886" s="186"/>
      <c r="B12886" s="208"/>
      <c r="C12886" s="186"/>
      <c r="D12886" s="186"/>
    </row>
    <row r="12887" spans="1:4" x14ac:dyDescent="0.25">
      <c r="A12887" s="186"/>
      <c r="B12887" s="208"/>
      <c r="C12887" s="186"/>
      <c r="D12887" s="186"/>
    </row>
    <row r="12888" spans="1:4" x14ac:dyDescent="0.25">
      <c r="A12888" s="186"/>
      <c r="B12888" s="208"/>
      <c r="C12888" s="186"/>
      <c r="D12888" s="186"/>
    </row>
    <row r="12889" spans="1:4" x14ac:dyDescent="0.25">
      <c r="A12889" s="186"/>
      <c r="B12889" s="208"/>
      <c r="C12889" s="186"/>
      <c r="D12889" s="186"/>
    </row>
    <row r="12890" spans="1:4" x14ac:dyDescent="0.25">
      <c r="A12890" s="186"/>
      <c r="B12890" s="208"/>
      <c r="C12890" s="186"/>
      <c r="D12890" s="186"/>
    </row>
    <row r="12891" spans="1:4" x14ac:dyDescent="0.25">
      <c r="A12891" s="186"/>
      <c r="B12891" s="208"/>
      <c r="C12891" s="186"/>
      <c r="D12891" s="186"/>
    </row>
    <row r="12892" spans="1:4" x14ac:dyDescent="0.25">
      <c r="A12892" s="186"/>
      <c r="B12892" s="208"/>
      <c r="C12892" s="186"/>
      <c r="D12892" s="186"/>
    </row>
    <row r="12893" spans="1:4" x14ac:dyDescent="0.25">
      <c r="A12893" s="186"/>
      <c r="B12893" s="208"/>
      <c r="C12893" s="186"/>
      <c r="D12893" s="186"/>
    </row>
    <row r="12894" spans="1:4" x14ac:dyDescent="0.25">
      <c r="A12894" s="186"/>
      <c r="B12894" s="208"/>
      <c r="C12894" s="186"/>
      <c r="D12894" s="186"/>
    </row>
    <row r="12895" spans="1:4" x14ac:dyDescent="0.25">
      <c r="A12895" s="186"/>
      <c r="B12895" s="208"/>
      <c r="C12895" s="186"/>
      <c r="D12895" s="186"/>
    </row>
    <row r="12896" spans="1:4" x14ac:dyDescent="0.25">
      <c r="A12896" s="186"/>
      <c r="B12896" s="208"/>
      <c r="C12896" s="186"/>
      <c r="D12896" s="186"/>
    </row>
    <row r="12897" spans="1:4" x14ac:dyDescent="0.25">
      <c r="A12897" s="186"/>
      <c r="B12897" s="208"/>
      <c r="C12897" s="186"/>
      <c r="D12897" s="186"/>
    </row>
    <row r="12898" spans="1:4" x14ac:dyDescent="0.25">
      <c r="A12898" s="186"/>
      <c r="B12898" s="208"/>
      <c r="C12898" s="186"/>
      <c r="D12898" s="186"/>
    </row>
    <row r="12899" spans="1:4" x14ac:dyDescent="0.25">
      <c r="A12899" s="186"/>
      <c r="B12899" s="208"/>
      <c r="C12899" s="186"/>
      <c r="D12899" s="186"/>
    </row>
    <row r="12900" spans="1:4" x14ac:dyDescent="0.25">
      <c r="A12900" s="186"/>
      <c r="B12900" s="208"/>
      <c r="C12900" s="186"/>
      <c r="D12900" s="186"/>
    </row>
    <row r="12901" spans="1:4" x14ac:dyDescent="0.25">
      <c r="A12901" s="186"/>
      <c r="B12901" s="208"/>
      <c r="C12901" s="186"/>
      <c r="D12901" s="186"/>
    </row>
    <row r="12902" spans="1:4" x14ac:dyDescent="0.25">
      <c r="A12902" s="186"/>
      <c r="B12902" s="208"/>
      <c r="C12902" s="186"/>
      <c r="D12902" s="186"/>
    </row>
    <row r="12903" spans="1:4" x14ac:dyDescent="0.25">
      <c r="A12903" s="186"/>
      <c r="B12903" s="208"/>
      <c r="C12903" s="186"/>
      <c r="D12903" s="186"/>
    </row>
    <row r="12904" spans="1:4" x14ac:dyDescent="0.25">
      <c r="A12904" s="186"/>
      <c r="B12904" s="208"/>
      <c r="C12904" s="186"/>
      <c r="D12904" s="186"/>
    </row>
    <row r="12905" spans="1:4" x14ac:dyDescent="0.25">
      <c r="A12905" s="186"/>
      <c r="B12905" s="208"/>
      <c r="C12905" s="186"/>
      <c r="D12905" s="186"/>
    </row>
    <row r="12906" spans="1:4" x14ac:dyDescent="0.25">
      <c r="A12906" s="186"/>
      <c r="B12906" s="208"/>
      <c r="C12906" s="186"/>
      <c r="D12906" s="186"/>
    </row>
    <row r="12907" spans="1:4" x14ac:dyDescent="0.25">
      <c r="A12907" s="186"/>
      <c r="B12907" s="208"/>
      <c r="C12907" s="186"/>
      <c r="D12907" s="186"/>
    </row>
    <row r="12908" spans="1:4" x14ac:dyDescent="0.25">
      <c r="A12908" s="186"/>
      <c r="B12908" s="208"/>
      <c r="C12908" s="186"/>
      <c r="D12908" s="186"/>
    </row>
    <row r="12909" spans="1:4" x14ac:dyDescent="0.25">
      <c r="A12909" s="186"/>
      <c r="B12909" s="208"/>
      <c r="C12909" s="186"/>
      <c r="D12909" s="186"/>
    </row>
    <row r="12910" spans="1:4" x14ac:dyDescent="0.25">
      <c r="A12910" s="186"/>
      <c r="B12910" s="208"/>
      <c r="C12910" s="186"/>
      <c r="D12910" s="186"/>
    </row>
    <row r="12911" spans="1:4" x14ac:dyDescent="0.25">
      <c r="A12911" s="186"/>
      <c r="B12911" s="208"/>
      <c r="C12911" s="186"/>
      <c r="D12911" s="186"/>
    </row>
    <row r="12912" spans="1:4" x14ac:dyDescent="0.25">
      <c r="A12912" s="186"/>
      <c r="B12912" s="208"/>
      <c r="C12912" s="186"/>
      <c r="D12912" s="186"/>
    </row>
    <row r="12913" spans="1:4" x14ac:dyDescent="0.25">
      <c r="A12913" s="186"/>
      <c r="B12913" s="208"/>
      <c r="C12913" s="186"/>
      <c r="D12913" s="186"/>
    </row>
    <row r="12914" spans="1:4" x14ac:dyDescent="0.25">
      <c r="A12914" s="186"/>
      <c r="B12914" s="208"/>
      <c r="C12914" s="186"/>
      <c r="D12914" s="186"/>
    </row>
    <row r="12915" spans="1:4" x14ac:dyDescent="0.25">
      <c r="A12915" s="186"/>
      <c r="B12915" s="208"/>
      <c r="C12915" s="186"/>
      <c r="D12915" s="186"/>
    </row>
    <row r="12916" spans="1:4" x14ac:dyDescent="0.25">
      <c r="A12916" s="186"/>
      <c r="B12916" s="208"/>
      <c r="C12916" s="186"/>
      <c r="D12916" s="186"/>
    </row>
    <row r="12917" spans="1:4" x14ac:dyDescent="0.25">
      <c r="A12917" s="186"/>
      <c r="B12917" s="208"/>
      <c r="C12917" s="186"/>
      <c r="D12917" s="186"/>
    </row>
    <row r="12918" spans="1:4" x14ac:dyDescent="0.25">
      <c r="A12918" s="186"/>
      <c r="B12918" s="208"/>
      <c r="C12918" s="186"/>
      <c r="D12918" s="186"/>
    </row>
    <row r="12919" spans="1:4" x14ac:dyDescent="0.25">
      <c r="A12919" s="186"/>
      <c r="B12919" s="208"/>
      <c r="C12919" s="186"/>
      <c r="D12919" s="186"/>
    </row>
    <row r="12920" spans="1:4" x14ac:dyDescent="0.25">
      <c r="A12920" s="186"/>
      <c r="B12920" s="208"/>
      <c r="C12920" s="186"/>
      <c r="D12920" s="186"/>
    </row>
    <row r="12921" spans="1:4" x14ac:dyDescent="0.25">
      <c r="A12921" s="186"/>
      <c r="B12921" s="208"/>
      <c r="C12921" s="186"/>
      <c r="D12921" s="186"/>
    </row>
    <row r="12922" spans="1:4" x14ac:dyDescent="0.25">
      <c r="A12922" s="186"/>
      <c r="B12922" s="208"/>
      <c r="C12922" s="186"/>
      <c r="D12922" s="186"/>
    </row>
    <row r="12923" spans="1:4" x14ac:dyDescent="0.25">
      <c r="A12923" s="186"/>
      <c r="B12923" s="208"/>
      <c r="C12923" s="186"/>
      <c r="D12923" s="186"/>
    </row>
    <row r="12924" spans="1:4" x14ac:dyDescent="0.25">
      <c r="A12924" s="186"/>
      <c r="B12924" s="208"/>
      <c r="C12924" s="186"/>
      <c r="D12924" s="186"/>
    </row>
    <row r="12925" spans="1:4" x14ac:dyDescent="0.25">
      <c r="A12925" s="186"/>
      <c r="B12925" s="208"/>
      <c r="C12925" s="186"/>
      <c r="D12925" s="186"/>
    </row>
    <row r="12926" spans="1:4" x14ac:dyDescent="0.25">
      <c r="A12926" s="186"/>
      <c r="B12926" s="208"/>
      <c r="C12926" s="186"/>
      <c r="D12926" s="186"/>
    </row>
    <row r="12927" spans="1:4" x14ac:dyDescent="0.25">
      <c r="A12927" s="186"/>
      <c r="B12927" s="208"/>
      <c r="C12927" s="186"/>
      <c r="D12927" s="186"/>
    </row>
    <row r="12928" spans="1:4" x14ac:dyDescent="0.25">
      <c r="A12928" s="186"/>
      <c r="B12928" s="208"/>
      <c r="C12928" s="186"/>
      <c r="D12928" s="186"/>
    </row>
    <row r="12929" spans="1:4" x14ac:dyDescent="0.25">
      <c r="A12929" s="186"/>
      <c r="B12929" s="208"/>
      <c r="C12929" s="186"/>
      <c r="D12929" s="186"/>
    </row>
    <row r="12930" spans="1:4" x14ac:dyDescent="0.25">
      <c r="A12930" s="186"/>
      <c r="B12930" s="208"/>
      <c r="C12930" s="186"/>
      <c r="D12930" s="186"/>
    </row>
    <row r="12931" spans="1:4" x14ac:dyDescent="0.25">
      <c r="A12931" s="186"/>
      <c r="B12931" s="208"/>
      <c r="C12931" s="186"/>
      <c r="D12931" s="186"/>
    </row>
    <row r="12932" spans="1:4" x14ac:dyDescent="0.25">
      <c r="A12932" s="186"/>
      <c r="B12932" s="208"/>
      <c r="C12932" s="186"/>
      <c r="D12932" s="186"/>
    </row>
    <row r="12933" spans="1:4" x14ac:dyDescent="0.25">
      <c r="A12933" s="186"/>
      <c r="B12933" s="208"/>
      <c r="C12933" s="186"/>
      <c r="D12933" s="186"/>
    </row>
    <row r="12934" spans="1:4" x14ac:dyDescent="0.25">
      <c r="A12934" s="186"/>
      <c r="B12934" s="208"/>
      <c r="C12934" s="186"/>
      <c r="D12934" s="186"/>
    </row>
    <row r="12935" spans="1:4" x14ac:dyDescent="0.25">
      <c r="A12935" s="186"/>
      <c r="B12935" s="208"/>
      <c r="C12935" s="186"/>
      <c r="D12935" s="186"/>
    </row>
    <row r="12936" spans="1:4" x14ac:dyDescent="0.25">
      <c r="A12936" s="186"/>
      <c r="B12936" s="208"/>
      <c r="C12936" s="186"/>
      <c r="D12936" s="186"/>
    </row>
    <row r="12937" spans="1:4" x14ac:dyDescent="0.25">
      <c r="A12937" s="186"/>
      <c r="B12937" s="208"/>
      <c r="C12937" s="186"/>
      <c r="D12937" s="186"/>
    </row>
    <row r="12938" spans="1:4" x14ac:dyDescent="0.25">
      <c r="A12938" s="186"/>
      <c r="B12938" s="208"/>
      <c r="C12938" s="186"/>
      <c r="D12938" s="186"/>
    </row>
    <row r="12939" spans="1:4" x14ac:dyDescent="0.25">
      <c r="A12939" s="186"/>
      <c r="B12939" s="208"/>
      <c r="C12939" s="186"/>
      <c r="D12939" s="186"/>
    </row>
    <row r="12940" spans="1:4" x14ac:dyDescent="0.25">
      <c r="A12940" s="186"/>
      <c r="B12940" s="208"/>
      <c r="C12940" s="186"/>
      <c r="D12940" s="186"/>
    </row>
    <row r="12941" spans="1:4" x14ac:dyDescent="0.25">
      <c r="A12941" s="186"/>
      <c r="B12941" s="208"/>
      <c r="C12941" s="186"/>
      <c r="D12941" s="186"/>
    </row>
    <row r="12942" spans="1:4" x14ac:dyDescent="0.25">
      <c r="A12942" s="186"/>
      <c r="B12942" s="208"/>
      <c r="C12942" s="186"/>
      <c r="D12942" s="186"/>
    </row>
    <row r="12943" spans="1:4" x14ac:dyDescent="0.25">
      <c r="A12943" s="186"/>
      <c r="B12943" s="208"/>
      <c r="C12943" s="186"/>
      <c r="D12943" s="186"/>
    </row>
    <row r="12944" spans="1:4" x14ac:dyDescent="0.25">
      <c r="A12944" s="186"/>
      <c r="B12944" s="208"/>
      <c r="C12944" s="186"/>
      <c r="D12944" s="186"/>
    </row>
    <row r="12945" spans="1:4" x14ac:dyDescent="0.25">
      <c r="A12945" s="186"/>
      <c r="B12945" s="208"/>
      <c r="C12945" s="186"/>
      <c r="D12945" s="186"/>
    </row>
    <row r="12946" spans="1:4" x14ac:dyDescent="0.25">
      <c r="A12946" s="186"/>
      <c r="B12946" s="208"/>
      <c r="C12946" s="186"/>
      <c r="D12946" s="186"/>
    </row>
    <row r="12947" spans="1:4" x14ac:dyDescent="0.25">
      <c r="A12947" s="186"/>
      <c r="B12947" s="208"/>
      <c r="C12947" s="186"/>
      <c r="D12947" s="186"/>
    </row>
    <row r="12948" spans="1:4" x14ac:dyDescent="0.25">
      <c r="A12948" s="186"/>
      <c r="B12948" s="208"/>
      <c r="C12948" s="186"/>
      <c r="D12948" s="186"/>
    </row>
    <row r="12949" spans="1:4" x14ac:dyDescent="0.25">
      <c r="A12949" s="186"/>
      <c r="B12949" s="208"/>
      <c r="C12949" s="186"/>
      <c r="D12949" s="186"/>
    </row>
    <row r="12950" spans="1:4" x14ac:dyDescent="0.25">
      <c r="A12950" s="186"/>
      <c r="B12950" s="208"/>
      <c r="C12950" s="186"/>
      <c r="D12950" s="186"/>
    </row>
    <row r="12951" spans="1:4" x14ac:dyDescent="0.25">
      <c r="A12951" s="186"/>
      <c r="B12951" s="208"/>
      <c r="C12951" s="186"/>
      <c r="D12951" s="186"/>
    </row>
    <row r="12952" spans="1:4" x14ac:dyDescent="0.25">
      <c r="A12952" s="186"/>
      <c r="B12952" s="208"/>
      <c r="C12952" s="186"/>
      <c r="D12952" s="186"/>
    </row>
    <row r="12953" spans="1:4" x14ac:dyDescent="0.25">
      <c r="A12953" s="186"/>
      <c r="B12953" s="208"/>
      <c r="C12953" s="186"/>
      <c r="D12953" s="186"/>
    </row>
    <row r="12954" spans="1:4" x14ac:dyDescent="0.25">
      <c r="A12954" s="186"/>
      <c r="B12954" s="208"/>
      <c r="C12954" s="186"/>
      <c r="D12954" s="186"/>
    </row>
    <row r="12955" spans="1:4" x14ac:dyDescent="0.25">
      <c r="A12955" s="186"/>
      <c r="B12955" s="208"/>
      <c r="C12955" s="186"/>
      <c r="D12955" s="186"/>
    </row>
    <row r="12956" spans="1:4" x14ac:dyDescent="0.25">
      <c r="A12956" s="186"/>
      <c r="B12956" s="208"/>
      <c r="C12956" s="186"/>
      <c r="D12956" s="186"/>
    </row>
    <row r="12957" spans="1:4" x14ac:dyDescent="0.25">
      <c r="A12957" s="186"/>
      <c r="B12957" s="208"/>
      <c r="C12957" s="186"/>
      <c r="D12957" s="186"/>
    </row>
    <row r="12958" spans="1:4" x14ac:dyDescent="0.25">
      <c r="A12958" s="186"/>
      <c r="B12958" s="208"/>
      <c r="C12958" s="186"/>
      <c r="D12958" s="186"/>
    </row>
    <row r="12959" spans="1:4" x14ac:dyDescent="0.25">
      <c r="A12959" s="186"/>
      <c r="B12959" s="208"/>
      <c r="C12959" s="186"/>
      <c r="D12959" s="186"/>
    </row>
    <row r="12960" spans="1:4" x14ac:dyDescent="0.25">
      <c r="A12960" s="186"/>
      <c r="B12960" s="208"/>
      <c r="C12960" s="186"/>
      <c r="D12960" s="186"/>
    </row>
    <row r="12961" spans="1:4" x14ac:dyDescent="0.25">
      <c r="A12961" s="186"/>
      <c r="B12961" s="208"/>
      <c r="C12961" s="186"/>
      <c r="D12961" s="186"/>
    </row>
    <row r="12962" spans="1:4" x14ac:dyDescent="0.25">
      <c r="A12962" s="186"/>
      <c r="B12962" s="208"/>
      <c r="C12962" s="186"/>
      <c r="D12962" s="186"/>
    </row>
    <row r="12963" spans="1:4" x14ac:dyDescent="0.25">
      <c r="A12963" s="186"/>
      <c r="B12963" s="208"/>
      <c r="C12963" s="186"/>
      <c r="D12963" s="186"/>
    </row>
    <row r="12964" spans="1:4" x14ac:dyDescent="0.25">
      <c r="A12964" s="186"/>
      <c r="B12964" s="208"/>
      <c r="C12964" s="186"/>
      <c r="D12964" s="186"/>
    </row>
    <row r="12965" spans="1:4" x14ac:dyDescent="0.25">
      <c r="A12965" s="186"/>
      <c r="B12965" s="208"/>
      <c r="C12965" s="186"/>
      <c r="D12965" s="186"/>
    </row>
    <row r="12966" spans="1:4" x14ac:dyDescent="0.25">
      <c r="A12966" s="186"/>
      <c r="B12966" s="208"/>
      <c r="C12966" s="186"/>
      <c r="D12966" s="186"/>
    </row>
    <row r="12967" spans="1:4" x14ac:dyDescent="0.25">
      <c r="A12967" s="186"/>
      <c r="B12967" s="208"/>
      <c r="C12967" s="186"/>
      <c r="D12967" s="186"/>
    </row>
    <row r="12968" spans="1:4" x14ac:dyDescent="0.25">
      <c r="A12968" s="186"/>
      <c r="B12968" s="208"/>
      <c r="C12968" s="186"/>
      <c r="D12968" s="186"/>
    </row>
    <row r="12969" spans="1:4" x14ac:dyDescent="0.25">
      <c r="A12969" s="186"/>
      <c r="B12969" s="208"/>
      <c r="C12969" s="186"/>
      <c r="D12969" s="186"/>
    </row>
    <row r="12970" spans="1:4" x14ac:dyDescent="0.25">
      <c r="A12970" s="186"/>
      <c r="B12970" s="208"/>
      <c r="C12970" s="186"/>
      <c r="D12970" s="186"/>
    </row>
    <row r="12971" spans="1:4" x14ac:dyDescent="0.25">
      <c r="A12971" s="186"/>
      <c r="B12971" s="208"/>
      <c r="C12971" s="186"/>
      <c r="D12971" s="186"/>
    </row>
    <row r="12972" spans="1:4" x14ac:dyDescent="0.25">
      <c r="A12972" s="186"/>
      <c r="B12972" s="208"/>
      <c r="C12972" s="186"/>
      <c r="D12972" s="186"/>
    </row>
    <row r="12973" spans="1:4" x14ac:dyDescent="0.25">
      <c r="A12973" s="186"/>
      <c r="B12973" s="208"/>
      <c r="C12973" s="186"/>
      <c r="D12973" s="186"/>
    </row>
    <row r="12974" spans="1:4" x14ac:dyDescent="0.25">
      <c r="A12974" s="186"/>
      <c r="B12974" s="208"/>
      <c r="C12974" s="186"/>
      <c r="D12974" s="186"/>
    </row>
    <row r="12975" spans="1:4" x14ac:dyDescent="0.25">
      <c r="A12975" s="186"/>
      <c r="B12975" s="208"/>
      <c r="C12975" s="186"/>
      <c r="D12975" s="186"/>
    </row>
    <row r="12976" spans="1:4" x14ac:dyDescent="0.25">
      <c r="A12976" s="186"/>
      <c r="B12976" s="208"/>
      <c r="C12976" s="186"/>
      <c r="D12976" s="186"/>
    </row>
    <row r="12977" spans="1:4" x14ac:dyDescent="0.25">
      <c r="A12977" s="186"/>
      <c r="B12977" s="208"/>
      <c r="C12977" s="186"/>
      <c r="D12977" s="186"/>
    </row>
    <row r="12978" spans="1:4" x14ac:dyDescent="0.25">
      <c r="A12978" s="186"/>
      <c r="B12978" s="208"/>
      <c r="C12978" s="186"/>
      <c r="D12978" s="186"/>
    </row>
    <row r="12979" spans="1:4" x14ac:dyDescent="0.25">
      <c r="A12979" s="186"/>
      <c r="B12979" s="208"/>
      <c r="C12979" s="186"/>
      <c r="D12979" s="186"/>
    </row>
    <row r="12980" spans="1:4" x14ac:dyDescent="0.25">
      <c r="A12980" s="186"/>
      <c r="B12980" s="208"/>
      <c r="C12980" s="186"/>
      <c r="D12980" s="186"/>
    </row>
    <row r="12981" spans="1:4" x14ac:dyDescent="0.25">
      <c r="A12981" s="186"/>
      <c r="B12981" s="208"/>
      <c r="C12981" s="186"/>
      <c r="D12981" s="186"/>
    </row>
    <row r="12982" spans="1:4" x14ac:dyDescent="0.25">
      <c r="A12982" s="186"/>
      <c r="B12982" s="208"/>
      <c r="C12982" s="186"/>
      <c r="D12982" s="186"/>
    </row>
    <row r="12983" spans="1:4" x14ac:dyDescent="0.25">
      <c r="A12983" s="186"/>
      <c r="B12983" s="208"/>
      <c r="C12983" s="186"/>
      <c r="D12983" s="186"/>
    </row>
    <row r="12984" spans="1:4" x14ac:dyDescent="0.25">
      <c r="A12984" s="186"/>
      <c r="B12984" s="208"/>
      <c r="C12984" s="186"/>
      <c r="D12984" s="186"/>
    </row>
    <row r="12985" spans="1:4" x14ac:dyDescent="0.25">
      <c r="A12985" s="186"/>
      <c r="B12985" s="208"/>
      <c r="C12985" s="186"/>
      <c r="D12985" s="186"/>
    </row>
    <row r="12986" spans="1:4" x14ac:dyDescent="0.25">
      <c r="A12986" s="186"/>
      <c r="B12986" s="208"/>
      <c r="C12986" s="186"/>
      <c r="D12986" s="186"/>
    </row>
    <row r="12987" spans="1:4" x14ac:dyDescent="0.25">
      <c r="A12987" s="186"/>
      <c r="B12987" s="208"/>
      <c r="C12987" s="186"/>
      <c r="D12987" s="186"/>
    </row>
    <row r="12988" spans="1:4" x14ac:dyDescent="0.25">
      <c r="A12988" s="186"/>
      <c r="B12988" s="208"/>
      <c r="C12988" s="186"/>
      <c r="D12988" s="186"/>
    </row>
    <row r="12989" spans="1:4" x14ac:dyDescent="0.25">
      <c r="A12989" s="186"/>
      <c r="B12989" s="208"/>
      <c r="C12989" s="186"/>
      <c r="D12989" s="186"/>
    </row>
    <row r="12990" spans="1:4" x14ac:dyDescent="0.25">
      <c r="A12990" s="186"/>
      <c r="B12990" s="208"/>
      <c r="C12990" s="186"/>
      <c r="D12990" s="186"/>
    </row>
    <row r="12991" spans="1:4" x14ac:dyDescent="0.25">
      <c r="A12991" s="186"/>
      <c r="B12991" s="208"/>
      <c r="C12991" s="186"/>
      <c r="D12991" s="186"/>
    </row>
    <row r="12992" spans="1:4" x14ac:dyDescent="0.25">
      <c r="A12992" s="186"/>
      <c r="B12992" s="208"/>
      <c r="C12992" s="186"/>
      <c r="D12992" s="186"/>
    </row>
    <row r="12993" spans="1:4" x14ac:dyDescent="0.25">
      <c r="A12993" s="186"/>
      <c r="B12993" s="208"/>
      <c r="C12993" s="186"/>
      <c r="D12993" s="186"/>
    </row>
    <row r="12994" spans="1:4" x14ac:dyDescent="0.25">
      <c r="A12994" s="186"/>
      <c r="B12994" s="208"/>
      <c r="C12994" s="186"/>
      <c r="D12994" s="186"/>
    </row>
    <row r="12995" spans="1:4" x14ac:dyDescent="0.25">
      <c r="A12995" s="186"/>
      <c r="B12995" s="208"/>
      <c r="C12995" s="186"/>
      <c r="D12995" s="186"/>
    </row>
    <row r="12996" spans="1:4" x14ac:dyDescent="0.25">
      <c r="A12996" s="186"/>
      <c r="B12996" s="208"/>
      <c r="C12996" s="186"/>
      <c r="D12996" s="186"/>
    </row>
    <row r="12997" spans="1:4" x14ac:dyDescent="0.25">
      <c r="A12997" s="186"/>
      <c r="B12997" s="208"/>
      <c r="C12997" s="186"/>
      <c r="D12997" s="186"/>
    </row>
    <row r="12998" spans="1:4" x14ac:dyDescent="0.25">
      <c r="A12998" s="186"/>
      <c r="B12998" s="208"/>
      <c r="C12998" s="186"/>
      <c r="D12998" s="186"/>
    </row>
    <row r="12999" spans="1:4" x14ac:dyDescent="0.25">
      <c r="A12999" s="186"/>
      <c r="B12999" s="208"/>
      <c r="C12999" s="186"/>
      <c r="D12999" s="186"/>
    </row>
    <row r="13000" spans="1:4" x14ac:dyDescent="0.25">
      <c r="A13000" s="186"/>
      <c r="B13000" s="208"/>
      <c r="C13000" s="186"/>
      <c r="D13000" s="186"/>
    </row>
    <row r="13001" spans="1:4" x14ac:dyDescent="0.25">
      <c r="A13001" s="186"/>
      <c r="B13001" s="208"/>
      <c r="C13001" s="186"/>
      <c r="D13001" s="186"/>
    </row>
    <row r="13002" spans="1:4" x14ac:dyDescent="0.25">
      <c r="A13002" s="186"/>
      <c r="B13002" s="208"/>
      <c r="C13002" s="186"/>
      <c r="D13002" s="186"/>
    </row>
    <row r="13003" spans="1:4" x14ac:dyDescent="0.25">
      <c r="A13003" s="186"/>
      <c r="B13003" s="208"/>
      <c r="C13003" s="186"/>
      <c r="D13003" s="186"/>
    </row>
    <row r="13004" spans="1:4" x14ac:dyDescent="0.25">
      <c r="A13004" s="186"/>
      <c r="B13004" s="208"/>
      <c r="C13004" s="186"/>
      <c r="D13004" s="186"/>
    </row>
    <row r="13005" spans="1:4" x14ac:dyDescent="0.25">
      <c r="A13005" s="186"/>
      <c r="B13005" s="208"/>
      <c r="C13005" s="186"/>
      <c r="D13005" s="186"/>
    </row>
    <row r="13006" spans="1:4" x14ac:dyDescent="0.25">
      <c r="A13006" s="186"/>
      <c r="B13006" s="208"/>
      <c r="C13006" s="186"/>
      <c r="D13006" s="186"/>
    </row>
    <row r="13007" spans="1:4" x14ac:dyDescent="0.25">
      <c r="A13007" s="186"/>
      <c r="B13007" s="208"/>
      <c r="C13007" s="186"/>
      <c r="D13007" s="186"/>
    </row>
    <row r="13008" spans="1:4" x14ac:dyDescent="0.25">
      <c r="A13008" s="186"/>
      <c r="B13008" s="208"/>
      <c r="C13008" s="186"/>
      <c r="D13008" s="186"/>
    </row>
    <row r="13009" spans="1:4" x14ac:dyDescent="0.25">
      <c r="A13009" s="186"/>
      <c r="B13009" s="208"/>
      <c r="C13009" s="186"/>
      <c r="D13009" s="186"/>
    </row>
    <row r="13010" spans="1:4" x14ac:dyDescent="0.25">
      <c r="A13010" s="186"/>
      <c r="B13010" s="208"/>
      <c r="C13010" s="186"/>
      <c r="D13010" s="186"/>
    </row>
    <row r="13011" spans="1:4" x14ac:dyDescent="0.25">
      <c r="A13011" s="186"/>
      <c r="B13011" s="208"/>
      <c r="C13011" s="186"/>
      <c r="D13011" s="186"/>
    </row>
    <row r="13012" spans="1:4" x14ac:dyDescent="0.25">
      <c r="A13012" s="186"/>
      <c r="B13012" s="208"/>
      <c r="C13012" s="186"/>
      <c r="D13012" s="186"/>
    </row>
    <row r="13013" spans="1:4" x14ac:dyDescent="0.25">
      <c r="A13013" s="186"/>
      <c r="B13013" s="208"/>
      <c r="C13013" s="186"/>
      <c r="D13013" s="186"/>
    </row>
    <row r="13014" spans="1:4" x14ac:dyDescent="0.25">
      <c r="A13014" s="186"/>
      <c r="B13014" s="208"/>
      <c r="C13014" s="186"/>
      <c r="D13014" s="186"/>
    </row>
    <row r="13015" spans="1:4" x14ac:dyDescent="0.25">
      <c r="A13015" s="186"/>
      <c r="B13015" s="208"/>
      <c r="C13015" s="186"/>
      <c r="D13015" s="186"/>
    </row>
    <row r="13016" spans="1:4" x14ac:dyDescent="0.25">
      <c r="A13016" s="186"/>
      <c r="B13016" s="208"/>
      <c r="C13016" s="186"/>
      <c r="D13016" s="186"/>
    </row>
    <row r="13017" spans="1:4" x14ac:dyDescent="0.25">
      <c r="A13017" s="186"/>
      <c r="B13017" s="208"/>
      <c r="C13017" s="186"/>
      <c r="D13017" s="186"/>
    </row>
    <row r="13018" spans="1:4" x14ac:dyDescent="0.25">
      <c r="A13018" s="186"/>
      <c r="B13018" s="208"/>
      <c r="C13018" s="186"/>
      <c r="D13018" s="186"/>
    </row>
    <row r="13019" spans="1:4" x14ac:dyDescent="0.25">
      <c r="A13019" s="186"/>
      <c r="B13019" s="208"/>
      <c r="C13019" s="186"/>
      <c r="D13019" s="186"/>
    </row>
    <row r="13020" spans="1:4" x14ac:dyDescent="0.25">
      <c r="A13020" s="186"/>
      <c r="B13020" s="208"/>
      <c r="C13020" s="186"/>
      <c r="D13020" s="186"/>
    </row>
    <row r="13021" spans="1:4" x14ac:dyDescent="0.25">
      <c r="A13021" s="186"/>
      <c r="B13021" s="208"/>
      <c r="C13021" s="186"/>
      <c r="D13021" s="186"/>
    </row>
    <row r="13022" spans="1:4" x14ac:dyDescent="0.25">
      <c r="A13022" s="186"/>
      <c r="B13022" s="208"/>
      <c r="C13022" s="186"/>
      <c r="D13022" s="186"/>
    </row>
    <row r="13023" spans="1:4" x14ac:dyDescent="0.25">
      <c r="A13023" s="186"/>
      <c r="B13023" s="208"/>
      <c r="C13023" s="186"/>
      <c r="D13023" s="186"/>
    </row>
    <row r="13024" spans="1:4" x14ac:dyDescent="0.25">
      <c r="A13024" s="186"/>
      <c r="B13024" s="208"/>
      <c r="C13024" s="186"/>
      <c r="D13024" s="186"/>
    </row>
    <row r="13025" spans="1:4" x14ac:dyDescent="0.25">
      <c r="A13025" s="186"/>
      <c r="B13025" s="208"/>
      <c r="C13025" s="186"/>
      <c r="D13025" s="186"/>
    </row>
    <row r="13026" spans="1:4" x14ac:dyDescent="0.25">
      <c r="A13026" s="186"/>
      <c r="B13026" s="208"/>
      <c r="C13026" s="186"/>
      <c r="D13026" s="186"/>
    </row>
    <row r="13027" spans="1:4" x14ac:dyDescent="0.25">
      <c r="A13027" s="186"/>
      <c r="B13027" s="208"/>
      <c r="C13027" s="186"/>
      <c r="D13027" s="186"/>
    </row>
    <row r="13028" spans="1:4" x14ac:dyDescent="0.25">
      <c r="A13028" s="186"/>
      <c r="B13028" s="208"/>
      <c r="C13028" s="186"/>
      <c r="D13028" s="186"/>
    </row>
    <row r="13029" spans="1:4" x14ac:dyDescent="0.25">
      <c r="A13029" s="186"/>
      <c r="B13029" s="208"/>
      <c r="C13029" s="186"/>
      <c r="D13029" s="186"/>
    </row>
    <row r="13030" spans="1:4" x14ac:dyDescent="0.25">
      <c r="A13030" s="186"/>
      <c r="B13030" s="208"/>
      <c r="C13030" s="186"/>
      <c r="D13030" s="186"/>
    </row>
    <row r="13031" spans="1:4" x14ac:dyDescent="0.25">
      <c r="A13031" s="186"/>
      <c r="B13031" s="208"/>
      <c r="C13031" s="186"/>
      <c r="D13031" s="186"/>
    </row>
    <row r="13032" spans="1:4" x14ac:dyDescent="0.25">
      <c r="A13032" s="186"/>
      <c r="B13032" s="208"/>
      <c r="C13032" s="186"/>
      <c r="D13032" s="186"/>
    </row>
    <row r="13033" spans="1:4" x14ac:dyDescent="0.25">
      <c r="A13033" s="186"/>
      <c r="B13033" s="208"/>
      <c r="C13033" s="186"/>
      <c r="D13033" s="186"/>
    </row>
    <row r="13034" spans="1:4" x14ac:dyDescent="0.25">
      <c r="A13034" s="186"/>
      <c r="B13034" s="208"/>
      <c r="C13034" s="186"/>
      <c r="D13034" s="186"/>
    </row>
    <row r="13035" spans="1:4" x14ac:dyDescent="0.25">
      <c r="A13035" s="186"/>
      <c r="B13035" s="208"/>
      <c r="C13035" s="186"/>
      <c r="D13035" s="186"/>
    </row>
    <row r="13036" spans="1:4" x14ac:dyDescent="0.25">
      <c r="A13036" s="186"/>
      <c r="B13036" s="208"/>
      <c r="C13036" s="186"/>
      <c r="D13036" s="186"/>
    </row>
    <row r="13037" spans="1:4" x14ac:dyDescent="0.25">
      <c r="A13037" s="186"/>
      <c r="B13037" s="208"/>
      <c r="C13037" s="186"/>
      <c r="D13037" s="186"/>
    </row>
    <row r="13038" spans="1:4" x14ac:dyDescent="0.25">
      <c r="A13038" s="186"/>
      <c r="B13038" s="208"/>
      <c r="C13038" s="186"/>
      <c r="D13038" s="186"/>
    </row>
    <row r="13039" spans="1:4" x14ac:dyDescent="0.25">
      <c r="A13039" s="186"/>
      <c r="B13039" s="208"/>
      <c r="C13039" s="186"/>
      <c r="D13039" s="186"/>
    </row>
    <row r="13040" spans="1:4" x14ac:dyDescent="0.25">
      <c r="A13040" s="186"/>
      <c r="B13040" s="208"/>
      <c r="C13040" s="186"/>
      <c r="D13040" s="186"/>
    </row>
    <row r="13041" spans="1:4" x14ac:dyDescent="0.25">
      <c r="A13041" s="186"/>
      <c r="B13041" s="208"/>
      <c r="C13041" s="186"/>
      <c r="D13041" s="186"/>
    </row>
    <row r="13042" spans="1:4" x14ac:dyDescent="0.25">
      <c r="A13042" s="186"/>
      <c r="B13042" s="208"/>
      <c r="C13042" s="186"/>
      <c r="D13042" s="186"/>
    </row>
    <row r="13043" spans="1:4" x14ac:dyDescent="0.25">
      <c r="A13043" s="186"/>
      <c r="B13043" s="208"/>
      <c r="C13043" s="186"/>
      <c r="D13043" s="186"/>
    </row>
    <row r="13044" spans="1:4" x14ac:dyDescent="0.25">
      <c r="A13044" s="186"/>
      <c r="B13044" s="208"/>
      <c r="C13044" s="186"/>
      <c r="D13044" s="186"/>
    </row>
    <row r="13045" spans="1:4" x14ac:dyDescent="0.25">
      <c r="A13045" s="186"/>
      <c r="B13045" s="208"/>
      <c r="C13045" s="186"/>
      <c r="D13045" s="186"/>
    </row>
    <row r="13046" spans="1:4" x14ac:dyDescent="0.25">
      <c r="A13046" s="186"/>
      <c r="B13046" s="208"/>
      <c r="C13046" s="186"/>
      <c r="D13046" s="186"/>
    </row>
    <row r="13047" spans="1:4" x14ac:dyDescent="0.25">
      <c r="A13047" s="186"/>
      <c r="B13047" s="208"/>
      <c r="C13047" s="186"/>
      <c r="D13047" s="186"/>
    </row>
    <row r="13048" spans="1:4" x14ac:dyDescent="0.25">
      <c r="A13048" s="186"/>
      <c r="B13048" s="208"/>
      <c r="C13048" s="186"/>
      <c r="D13048" s="186"/>
    </row>
    <row r="13049" spans="1:4" x14ac:dyDescent="0.25">
      <c r="A13049" s="186"/>
      <c r="B13049" s="208"/>
      <c r="C13049" s="186"/>
      <c r="D13049" s="186"/>
    </row>
    <row r="13050" spans="1:4" x14ac:dyDescent="0.25">
      <c r="A13050" s="186"/>
      <c r="B13050" s="208"/>
      <c r="C13050" s="186"/>
      <c r="D13050" s="186"/>
    </row>
    <row r="13051" spans="1:4" x14ac:dyDescent="0.25">
      <c r="A13051" s="186"/>
      <c r="B13051" s="208"/>
      <c r="C13051" s="186"/>
      <c r="D13051" s="186"/>
    </row>
    <row r="13052" spans="1:4" x14ac:dyDescent="0.25">
      <c r="A13052" s="186"/>
      <c r="B13052" s="208"/>
      <c r="C13052" s="186"/>
      <c r="D13052" s="186"/>
    </row>
    <row r="13053" spans="1:4" x14ac:dyDescent="0.25">
      <c r="A13053" s="186"/>
      <c r="B13053" s="208"/>
      <c r="C13053" s="186"/>
      <c r="D13053" s="186"/>
    </row>
    <row r="13054" spans="1:4" x14ac:dyDescent="0.25">
      <c r="A13054" s="186"/>
      <c r="B13054" s="208"/>
      <c r="C13054" s="186"/>
      <c r="D13054" s="186"/>
    </row>
    <row r="13055" spans="1:4" x14ac:dyDescent="0.25">
      <c r="A13055" s="186"/>
      <c r="B13055" s="208"/>
      <c r="C13055" s="186"/>
      <c r="D13055" s="186"/>
    </row>
    <row r="13056" spans="1:4" x14ac:dyDescent="0.25">
      <c r="A13056" s="186"/>
      <c r="B13056" s="208"/>
      <c r="C13056" s="186"/>
      <c r="D13056" s="186"/>
    </row>
    <row r="13057" spans="1:4" x14ac:dyDescent="0.25">
      <c r="A13057" s="186"/>
      <c r="B13057" s="208"/>
      <c r="C13057" s="186"/>
      <c r="D13057" s="186"/>
    </row>
    <row r="13058" spans="1:4" x14ac:dyDescent="0.25">
      <c r="A13058" s="186"/>
      <c r="B13058" s="208"/>
      <c r="C13058" s="186"/>
      <c r="D13058" s="186"/>
    </row>
    <row r="13059" spans="1:4" x14ac:dyDescent="0.25">
      <c r="A13059" s="186"/>
      <c r="B13059" s="208"/>
      <c r="C13059" s="186"/>
      <c r="D13059" s="186"/>
    </row>
    <row r="13060" spans="1:4" x14ac:dyDescent="0.25">
      <c r="A13060" s="186"/>
      <c r="B13060" s="208"/>
      <c r="C13060" s="186"/>
      <c r="D13060" s="186"/>
    </row>
    <row r="13061" spans="1:4" x14ac:dyDescent="0.25">
      <c r="A13061" s="186"/>
      <c r="B13061" s="208"/>
      <c r="C13061" s="186"/>
      <c r="D13061" s="186"/>
    </row>
    <row r="13062" spans="1:4" x14ac:dyDescent="0.25">
      <c r="A13062" s="186"/>
      <c r="B13062" s="208"/>
      <c r="C13062" s="186"/>
      <c r="D13062" s="186"/>
    </row>
    <row r="13063" spans="1:4" x14ac:dyDescent="0.25">
      <c r="A13063" s="186"/>
      <c r="B13063" s="208"/>
      <c r="C13063" s="186"/>
      <c r="D13063" s="186"/>
    </row>
    <row r="13064" spans="1:4" x14ac:dyDescent="0.25">
      <c r="A13064" s="186"/>
      <c r="B13064" s="208"/>
      <c r="C13064" s="186"/>
      <c r="D13064" s="186"/>
    </row>
    <row r="13065" spans="1:4" x14ac:dyDescent="0.25">
      <c r="A13065" s="186"/>
      <c r="B13065" s="208"/>
      <c r="C13065" s="186"/>
      <c r="D13065" s="186"/>
    </row>
    <row r="13066" spans="1:4" x14ac:dyDescent="0.25">
      <c r="A13066" s="186"/>
      <c r="B13066" s="208"/>
      <c r="C13066" s="186"/>
      <c r="D13066" s="186"/>
    </row>
    <row r="13067" spans="1:4" x14ac:dyDescent="0.25">
      <c r="A13067" s="186"/>
      <c r="B13067" s="208"/>
      <c r="C13067" s="186"/>
      <c r="D13067" s="186"/>
    </row>
    <row r="13068" spans="1:4" x14ac:dyDescent="0.25">
      <c r="A13068" s="186"/>
      <c r="B13068" s="208"/>
      <c r="C13068" s="186"/>
      <c r="D13068" s="186"/>
    </row>
    <row r="13069" spans="1:4" x14ac:dyDescent="0.25">
      <c r="A13069" s="186"/>
      <c r="B13069" s="208"/>
      <c r="C13069" s="186"/>
      <c r="D13069" s="186"/>
    </row>
    <row r="13070" spans="1:4" x14ac:dyDescent="0.25">
      <c r="A13070" s="186"/>
      <c r="B13070" s="208"/>
      <c r="C13070" s="186"/>
      <c r="D13070" s="186"/>
    </row>
    <row r="13071" spans="1:4" x14ac:dyDescent="0.25">
      <c r="A13071" s="186"/>
      <c r="B13071" s="208"/>
      <c r="C13071" s="186"/>
      <c r="D13071" s="186"/>
    </row>
    <row r="13072" spans="1:4" x14ac:dyDescent="0.25">
      <c r="A13072" s="186"/>
      <c r="B13072" s="208"/>
      <c r="C13072" s="186"/>
      <c r="D13072" s="186"/>
    </row>
    <row r="13073" spans="1:4" x14ac:dyDescent="0.25">
      <c r="A13073" s="186"/>
      <c r="B13073" s="208"/>
      <c r="C13073" s="186"/>
      <c r="D13073" s="186"/>
    </row>
    <row r="13074" spans="1:4" x14ac:dyDescent="0.25">
      <c r="A13074" s="186"/>
      <c r="B13074" s="208"/>
      <c r="C13074" s="186"/>
      <c r="D13074" s="186"/>
    </row>
    <row r="13075" spans="1:4" x14ac:dyDescent="0.25">
      <c r="A13075" s="186"/>
      <c r="B13075" s="208"/>
      <c r="C13075" s="186"/>
      <c r="D13075" s="186"/>
    </row>
    <row r="13076" spans="1:4" x14ac:dyDescent="0.25">
      <c r="A13076" s="186"/>
      <c r="B13076" s="208"/>
      <c r="C13076" s="186"/>
      <c r="D13076" s="186"/>
    </row>
    <row r="13077" spans="1:4" x14ac:dyDescent="0.25">
      <c r="A13077" s="186"/>
      <c r="B13077" s="208"/>
      <c r="C13077" s="186"/>
      <c r="D13077" s="186"/>
    </row>
    <row r="13078" spans="1:4" x14ac:dyDescent="0.25">
      <c r="A13078" s="186"/>
      <c r="B13078" s="208"/>
      <c r="C13078" s="186"/>
      <c r="D13078" s="186"/>
    </row>
    <row r="13079" spans="1:4" x14ac:dyDescent="0.25">
      <c r="A13079" s="186"/>
      <c r="B13079" s="208"/>
      <c r="C13079" s="186"/>
      <c r="D13079" s="186"/>
    </row>
    <row r="13080" spans="1:4" x14ac:dyDescent="0.25">
      <c r="A13080" s="186"/>
      <c r="B13080" s="208"/>
      <c r="C13080" s="186"/>
      <c r="D13080" s="186"/>
    </row>
    <row r="13081" spans="1:4" x14ac:dyDescent="0.25">
      <c r="A13081" s="186"/>
      <c r="B13081" s="208"/>
      <c r="C13081" s="186"/>
      <c r="D13081" s="186"/>
    </row>
    <row r="13082" spans="1:4" x14ac:dyDescent="0.25">
      <c r="A13082" s="186"/>
      <c r="B13082" s="208"/>
      <c r="C13082" s="186"/>
      <c r="D13082" s="186"/>
    </row>
    <row r="13083" spans="1:4" x14ac:dyDescent="0.25">
      <c r="A13083" s="186"/>
      <c r="B13083" s="208"/>
      <c r="C13083" s="186"/>
      <c r="D13083" s="186"/>
    </row>
    <row r="13084" spans="1:4" x14ac:dyDescent="0.25">
      <c r="A13084" s="186"/>
      <c r="B13084" s="208"/>
      <c r="C13084" s="186"/>
      <c r="D13084" s="186"/>
    </row>
    <row r="13085" spans="1:4" x14ac:dyDescent="0.25">
      <c r="A13085" s="186"/>
      <c r="B13085" s="208"/>
      <c r="C13085" s="186"/>
      <c r="D13085" s="186"/>
    </row>
    <row r="13086" spans="1:4" x14ac:dyDescent="0.25">
      <c r="A13086" s="186"/>
      <c r="B13086" s="208"/>
      <c r="C13086" s="186"/>
      <c r="D13086" s="186"/>
    </row>
    <row r="13087" spans="1:4" x14ac:dyDescent="0.25">
      <c r="A13087" s="186"/>
      <c r="B13087" s="208"/>
      <c r="C13087" s="186"/>
      <c r="D13087" s="186"/>
    </row>
    <row r="13088" spans="1:4" x14ac:dyDescent="0.25">
      <c r="A13088" s="186"/>
      <c r="B13088" s="208"/>
      <c r="C13088" s="186"/>
      <c r="D13088" s="186"/>
    </row>
    <row r="13089" spans="1:4" x14ac:dyDescent="0.25">
      <c r="A13089" s="186"/>
      <c r="B13089" s="208"/>
      <c r="C13089" s="186"/>
      <c r="D13089" s="186"/>
    </row>
    <row r="13090" spans="1:4" x14ac:dyDescent="0.25">
      <c r="A13090" s="186"/>
      <c r="B13090" s="208"/>
      <c r="C13090" s="186"/>
      <c r="D13090" s="186"/>
    </row>
    <row r="13091" spans="1:4" x14ac:dyDescent="0.25">
      <c r="A13091" s="186"/>
      <c r="B13091" s="208"/>
      <c r="C13091" s="186"/>
      <c r="D13091" s="186"/>
    </row>
    <row r="13092" spans="1:4" x14ac:dyDescent="0.25">
      <c r="A13092" s="186"/>
      <c r="B13092" s="208"/>
      <c r="C13092" s="186"/>
      <c r="D13092" s="186"/>
    </row>
    <row r="13093" spans="1:4" x14ac:dyDescent="0.25">
      <c r="A13093" s="186"/>
      <c r="B13093" s="208"/>
      <c r="C13093" s="186"/>
      <c r="D13093" s="186"/>
    </row>
    <row r="13094" spans="1:4" x14ac:dyDescent="0.25">
      <c r="A13094" s="186"/>
      <c r="B13094" s="208"/>
      <c r="C13094" s="186"/>
      <c r="D13094" s="186"/>
    </row>
    <row r="13095" spans="1:4" x14ac:dyDescent="0.25">
      <c r="A13095" s="186"/>
      <c r="B13095" s="208"/>
      <c r="C13095" s="186"/>
      <c r="D13095" s="186"/>
    </row>
    <row r="13096" spans="1:4" x14ac:dyDescent="0.25">
      <c r="A13096" s="186"/>
      <c r="B13096" s="208"/>
      <c r="C13096" s="186"/>
      <c r="D13096" s="186"/>
    </row>
    <row r="13097" spans="1:4" x14ac:dyDescent="0.25">
      <c r="A13097" s="186"/>
      <c r="B13097" s="208"/>
      <c r="C13097" s="186"/>
      <c r="D13097" s="186"/>
    </row>
    <row r="13098" spans="1:4" x14ac:dyDescent="0.25">
      <c r="A13098" s="186"/>
      <c r="B13098" s="208"/>
      <c r="C13098" s="186"/>
      <c r="D13098" s="186"/>
    </row>
    <row r="13099" spans="1:4" x14ac:dyDescent="0.25">
      <c r="A13099" s="186"/>
      <c r="B13099" s="208"/>
      <c r="C13099" s="186"/>
      <c r="D13099" s="186"/>
    </row>
    <row r="13100" spans="1:4" x14ac:dyDescent="0.25">
      <c r="A13100" s="186"/>
      <c r="B13100" s="208"/>
      <c r="C13100" s="186"/>
      <c r="D13100" s="186"/>
    </row>
    <row r="13101" spans="1:4" x14ac:dyDescent="0.25">
      <c r="A13101" s="186"/>
      <c r="B13101" s="208"/>
      <c r="C13101" s="186"/>
      <c r="D13101" s="186"/>
    </row>
    <row r="13102" spans="1:4" x14ac:dyDescent="0.25">
      <c r="A13102" s="186"/>
      <c r="B13102" s="208"/>
      <c r="C13102" s="186"/>
      <c r="D13102" s="186"/>
    </row>
    <row r="13103" spans="1:4" x14ac:dyDescent="0.25">
      <c r="A13103" s="186"/>
      <c r="B13103" s="208"/>
      <c r="C13103" s="186"/>
      <c r="D13103" s="186"/>
    </row>
    <row r="13104" spans="1:4" x14ac:dyDescent="0.25">
      <c r="A13104" s="186"/>
      <c r="B13104" s="208"/>
      <c r="C13104" s="186"/>
      <c r="D13104" s="186"/>
    </row>
    <row r="13105" spans="1:4" x14ac:dyDescent="0.25">
      <c r="A13105" s="186"/>
      <c r="B13105" s="208"/>
      <c r="C13105" s="186"/>
      <c r="D13105" s="186"/>
    </row>
    <row r="13106" spans="1:4" x14ac:dyDescent="0.25">
      <c r="A13106" s="186"/>
      <c r="B13106" s="208"/>
      <c r="C13106" s="186"/>
      <c r="D13106" s="186"/>
    </row>
    <row r="13107" spans="1:4" x14ac:dyDescent="0.25">
      <c r="A13107" s="186"/>
      <c r="B13107" s="208"/>
      <c r="C13107" s="186"/>
      <c r="D13107" s="186"/>
    </row>
    <row r="13108" spans="1:4" x14ac:dyDescent="0.25">
      <c r="A13108" s="186"/>
      <c r="B13108" s="208"/>
      <c r="C13108" s="186"/>
      <c r="D13108" s="186"/>
    </row>
    <row r="13109" spans="1:4" x14ac:dyDescent="0.25">
      <c r="A13109" s="186"/>
      <c r="B13109" s="208"/>
      <c r="C13109" s="186"/>
      <c r="D13109" s="186"/>
    </row>
    <row r="13110" spans="1:4" x14ac:dyDescent="0.25">
      <c r="A13110" s="186"/>
      <c r="B13110" s="208"/>
      <c r="C13110" s="186"/>
      <c r="D13110" s="186"/>
    </row>
    <row r="13111" spans="1:4" x14ac:dyDescent="0.25">
      <c r="A13111" s="186"/>
      <c r="B13111" s="208"/>
      <c r="C13111" s="186"/>
      <c r="D13111" s="186"/>
    </row>
    <row r="13112" spans="1:4" x14ac:dyDescent="0.25">
      <c r="A13112" s="186"/>
      <c r="B13112" s="208"/>
      <c r="C13112" s="186"/>
      <c r="D13112" s="186"/>
    </row>
    <row r="13113" spans="1:4" x14ac:dyDescent="0.25">
      <c r="A13113" s="186"/>
      <c r="B13113" s="208"/>
      <c r="C13113" s="186"/>
      <c r="D13113" s="186"/>
    </row>
    <row r="13114" spans="1:4" x14ac:dyDescent="0.25">
      <c r="A13114" s="186"/>
      <c r="B13114" s="208"/>
      <c r="C13114" s="186"/>
      <c r="D13114" s="186"/>
    </row>
    <row r="13115" spans="1:4" x14ac:dyDescent="0.25">
      <c r="A13115" s="186"/>
      <c r="B13115" s="208"/>
      <c r="C13115" s="186"/>
      <c r="D13115" s="186"/>
    </row>
    <row r="13116" spans="1:4" x14ac:dyDescent="0.25">
      <c r="A13116" s="186"/>
      <c r="B13116" s="208"/>
      <c r="C13116" s="186"/>
      <c r="D13116" s="186"/>
    </row>
    <row r="13117" spans="1:4" x14ac:dyDescent="0.25">
      <c r="A13117" s="186"/>
      <c r="B13117" s="208"/>
      <c r="C13117" s="186"/>
      <c r="D13117" s="186"/>
    </row>
    <row r="13118" spans="1:4" x14ac:dyDescent="0.25">
      <c r="A13118" s="186"/>
      <c r="B13118" s="208"/>
      <c r="C13118" s="186"/>
      <c r="D13118" s="186"/>
    </row>
    <row r="13119" spans="1:4" x14ac:dyDescent="0.25">
      <c r="A13119" s="186"/>
      <c r="B13119" s="208"/>
      <c r="C13119" s="186"/>
      <c r="D13119" s="186"/>
    </row>
    <row r="13120" spans="1:4" x14ac:dyDescent="0.25">
      <c r="A13120" s="186"/>
      <c r="B13120" s="208"/>
      <c r="C13120" s="186"/>
      <c r="D13120" s="186"/>
    </row>
    <row r="13121" spans="1:4" x14ac:dyDescent="0.25">
      <c r="A13121" s="186"/>
      <c r="B13121" s="208"/>
      <c r="C13121" s="186"/>
      <c r="D13121" s="186"/>
    </row>
    <row r="13122" spans="1:4" x14ac:dyDescent="0.25">
      <c r="A13122" s="186"/>
      <c r="B13122" s="208"/>
      <c r="C13122" s="186"/>
      <c r="D13122" s="186"/>
    </row>
    <row r="13123" spans="1:4" x14ac:dyDescent="0.25">
      <c r="A13123" s="186"/>
      <c r="B13123" s="208"/>
      <c r="C13123" s="186"/>
      <c r="D13123" s="186"/>
    </row>
    <row r="13124" spans="1:4" x14ac:dyDescent="0.25">
      <c r="A13124" s="186"/>
      <c r="B13124" s="208"/>
      <c r="C13124" s="186"/>
      <c r="D13124" s="186"/>
    </row>
    <row r="13125" spans="1:4" x14ac:dyDescent="0.25">
      <c r="A13125" s="186"/>
      <c r="B13125" s="208"/>
      <c r="C13125" s="186"/>
      <c r="D13125" s="186"/>
    </row>
    <row r="13126" spans="1:4" x14ac:dyDescent="0.25">
      <c r="A13126" s="186"/>
      <c r="B13126" s="208"/>
      <c r="C13126" s="186"/>
      <c r="D13126" s="186"/>
    </row>
    <row r="13127" spans="1:4" x14ac:dyDescent="0.25">
      <c r="A13127" s="186"/>
      <c r="B13127" s="208"/>
      <c r="C13127" s="186"/>
      <c r="D13127" s="186"/>
    </row>
    <row r="13128" spans="1:4" x14ac:dyDescent="0.25">
      <c r="A13128" s="186"/>
      <c r="B13128" s="208"/>
      <c r="C13128" s="186"/>
      <c r="D13128" s="186"/>
    </row>
    <row r="13129" spans="1:4" x14ac:dyDescent="0.25">
      <c r="A13129" s="186"/>
      <c r="B13129" s="208"/>
      <c r="C13129" s="186"/>
      <c r="D13129" s="186"/>
    </row>
    <row r="13130" spans="1:4" x14ac:dyDescent="0.25">
      <c r="A13130" s="186"/>
      <c r="B13130" s="208"/>
      <c r="C13130" s="186"/>
      <c r="D13130" s="186"/>
    </row>
    <row r="13131" spans="1:4" x14ac:dyDescent="0.25">
      <c r="A13131" s="186"/>
      <c r="B13131" s="208"/>
      <c r="C13131" s="186"/>
      <c r="D13131" s="186"/>
    </row>
    <row r="13132" spans="1:4" x14ac:dyDescent="0.25">
      <c r="A13132" s="186"/>
      <c r="B13132" s="208"/>
      <c r="C13132" s="186"/>
      <c r="D13132" s="186"/>
    </row>
    <row r="13133" spans="1:4" x14ac:dyDescent="0.25">
      <c r="A13133" s="186"/>
      <c r="B13133" s="208"/>
      <c r="C13133" s="186"/>
      <c r="D13133" s="186"/>
    </row>
    <row r="13134" spans="1:4" x14ac:dyDescent="0.25">
      <c r="A13134" s="186"/>
      <c r="B13134" s="208"/>
      <c r="C13134" s="186"/>
      <c r="D13134" s="186"/>
    </row>
    <row r="13135" spans="1:4" x14ac:dyDescent="0.25">
      <c r="A13135" s="186"/>
      <c r="B13135" s="208"/>
      <c r="C13135" s="186"/>
      <c r="D13135" s="186"/>
    </row>
    <row r="13136" spans="1:4" x14ac:dyDescent="0.25">
      <c r="A13136" s="186"/>
      <c r="B13136" s="208"/>
      <c r="C13136" s="186"/>
      <c r="D13136" s="186"/>
    </row>
    <row r="13137" spans="1:4" x14ac:dyDescent="0.25">
      <c r="A13137" s="186"/>
      <c r="B13137" s="208"/>
      <c r="C13137" s="186"/>
      <c r="D13137" s="186"/>
    </row>
    <row r="13138" spans="1:4" x14ac:dyDescent="0.25">
      <c r="A13138" s="186"/>
      <c r="B13138" s="208"/>
      <c r="C13138" s="186"/>
      <c r="D13138" s="186"/>
    </row>
    <row r="13139" spans="1:4" x14ac:dyDescent="0.25">
      <c r="A13139" s="186"/>
      <c r="B13139" s="208"/>
      <c r="C13139" s="186"/>
      <c r="D13139" s="186"/>
    </row>
    <row r="13140" spans="1:4" x14ac:dyDescent="0.25">
      <c r="A13140" s="186"/>
      <c r="B13140" s="208"/>
      <c r="C13140" s="186"/>
      <c r="D13140" s="186"/>
    </row>
    <row r="13141" spans="1:4" x14ac:dyDescent="0.25">
      <c r="A13141" s="186"/>
      <c r="B13141" s="208"/>
      <c r="C13141" s="186"/>
      <c r="D13141" s="186"/>
    </row>
    <row r="13142" spans="1:4" x14ac:dyDescent="0.25">
      <c r="A13142" s="186"/>
      <c r="B13142" s="208"/>
      <c r="C13142" s="186"/>
      <c r="D13142" s="186"/>
    </row>
    <row r="13143" spans="1:4" x14ac:dyDescent="0.25">
      <c r="A13143" s="186"/>
      <c r="B13143" s="208"/>
      <c r="C13143" s="186"/>
      <c r="D13143" s="186"/>
    </row>
    <row r="13144" spans="1:4" x14ac:dyDescent="0.25">
      <c r="A13144" s="186"/>
      <c r="B13144" s="208"/>
      <c r="C13144" s="186"/>
      <c r="D13144" s="186"/>
    </row>
    <row r="13145" spans="1:4" x14ac:dyDescent="0.25">
      <c r="A13145" s="186"/>
      <c r="B13145" s="208"/>
      <c r="C13145" s="186"/>
      <c r="D13145" s="186"/>
    </row>
    <row r="13146" spans="1:4" x14ac:dyDescent="0.25">
      <c r="A13146" s="186"/>
      <c r="B13146" s="208"/>
      <c r="C13146" s="186"/>
      <c r="D13146" s="186"/>
    </row>
    <row r="13147" spans="1:4" x14ac:dyDescent="0.25">
      <c r="A13147" s="186"/>
      <c r="B13147" s="208"/>
      <c r="C13147" s="186"/>
      <c r="D13147" s="186"/>
    </row>
    <row r="13148" spans="1:4" x14ac:dyDescent="0.25">
      <c r="A13148" s="186"/>
      <c r="B13148" s="208"/>
      <c r="C13148" s="186"/>
      <c r="D13148" s="186"/>
    </row>
    <row r="13149" spans="1:4" x14ac:dyDescent="0.25">
      <c r="A13149" s="186"/>
      <c r="B13149" s="208"/>
      <c r="C13149" s="186"/>
      <c r="D13149" s="186"/>
    </row>
    <row r="13150" spans="1:4" x14ac:dyDescent="0.25">
      <c r="A13150" s="186"/>
      <c r="B13150" s="208"/>
      <c r="C13150" s="186"/>
      <c r="D13150" s="186"/>
    </row>
    <row r="13151" spans="1:4" x14ac:dyDescent="0.25">
      <c r="A13151" s="186"/>
      <c r="B13151" s="208"/>
      <c r="C13151" s="186"/>
      <c r="D13151" s="186"/>
    </row>
    <row r="13152" spans="1:4" x14ac:dyDescent="0.25">
      <c r="A13152" s="186"/>
      <c r="B13152" s="208"/>
      <c r="C13152" s="186"/>
      <c r="D13152" s="186"/>
    </row>
    <row r="13153" spans="1:4" x14ac:dyDescent="0.25">
      <c r="A13153" s="186"/>
      <c r="B13153" s="208"/>
      <c r="C13153" s="186"/>
      <c r="D13153" s="186"/>
    </row>
    <row r="13154" spans="1:4" x14ac:dyDescent="0.25">
      <c r="A13154" s="186"/>
      <c r="B13154" s="208"/>
      <c r="C13154" s="186"/>
      <c r="D13154" s="186"/>
    </row>
    <row r="13155" spans="1:4" x14ac:dyDescent="0.25">
      <c r="A13155" s="186"/>
      <c r="B13155" s="208"/>
      <c r="C13155" s="186"/>
      <c r="D13155" s="186"/>
    </row>
    <row r="13156" spans="1:4" x14ac:dyDescent="0.25">
      <c r="A13156" s="186"/>
      <c r="B13156" s="208"/>
      <c r="C13156" s="186"/>
      <c r="D13156" s="186"/>
    </row>
    <row r="13157" spans="1:4" x14ac:dyDescent="0.25">
      <c r="A13157" s="186"/>
      <c r="B13157" s="208"/>
      <c r="C13157" s="186"/>
      <c r="D13157" s="186"/>
    </row>
    <row r="13158" spans="1:4" x14ac:dyDescent="0.25">
      <c r="A13158" s="186"/>
      <c r="B13158" s="208"/>
      <c r="C13158" s="186"/>
      <c r="D13158" s="186"/>
    </row>
    <row r="13159" spans="1:4" x14ac:dyDescent="0.25">
      <c r="A13159" s="186"/>
      <c r="B13159" s="208"/>
      <c r="C13159" s="186"/>
      <c r="D13159" s="186"/>
    </row>
    <row r="13160" spans="1:4" x14ac:dyDescent="0.25">
      <c r="A13160" s="186"/>
      <c r="B13160" s="208"/>
      <c r="C13160" s="186"/>
      <c r="D13160" s="186"/>
    </row>
    <row r="13161" spans="1:4" x14ac:dyDescent="0.25">
      <c r="A13161" s="186"/>
      <c r="B13161" s="208"/>
      <c r="C13161" s="186"/>
      <c r="D13161" s="186"/>
    </row>
    <row r="13162" spans="1:4" x14ac:dyDescent="0.25">
      <c r="A13162" s="186"/>
      <c r="B13162" s="208"/>
      <c r="C13162" s="186"/>
      <c r="D13162" s="186"/>
    </row>
    <row r="13163" spans="1:4" x14ac:dyDescent="0.25">
      <c r="A13163" s="186"/>
      <c r="B13163" s="208"/>
      <c r="C13163" s="186"/>
      <c r="D13163" s="186"/>
    </row>
    <row r="13164" spans="1:4" x14ac:dyDescent="0.25">
      <c r="A13164" s="186"/>
      <c r="B13164" s="208"/>
      <c r="C13164" s="186"/>
      <c r="D13164" s="186"/>
    </row>
    <row r="13165" spans="1:4" x14ac:dyDescent="0.25">
      <c r="A13165" s="186"/>
      <c r="B13165" s="208"/>
      <c r="C13165" s="186"/>
      <c r="D13165" s="186"/>
    </row>
    <row r="13166" spans="1:4" x14ac:dyDescent="0.25">
      <c r="A13166" s="186"/>
      <c r="B13166" s="208"/>
      <c r="C13166" s="186"/>
      <c r="D13166" s="186"/>
    </row>
    <row r="13167" spans="1:4" x14ac:dyDescent="0.25">
      <c r="A13167" s="186"/>
      <c r="B13167" s="208"/>
      <c r="C13167" s="186"/>
      <c r="D13167" s="186"/>
    </row>
    <row r="13168" spans="1:4" x14ac:dyDescent="0.25">
      <c r="A13168" s="186"/>
      <c r="B13168" s="208"/>
      <c r="C13168" s="186"/>
      <c r="D13168" s="186"/>
    </row>
    <row r="13169" spans="1:4" x14ac:dyDescent="0.25">
      <c r="A13169" s="186"/>
      <c r="B13169" s="208"/>
      <c r="C13169" s="186"/>
      <c r="D13169" s="186"/>
    </row>
    <row r="13170" spans="1:4" x14ac:dyDescent="0.25">
      <c r="A13170" s="186"/>
      <c r="B13170" s="208"/>
      <c r="C13170" s="186"/>
      <c r="D13170" s="186"/>
    </row>
    <row r="13171" spans="1:4" x14ac:dyDescent="0.25">
      <c r="A13171" s="186"/>
      <c r="B13171" s="208"/>
      <c r="C13171" s="186"/>
      <c r="D13171" s="186"/>
    </row>
    <row r="13172" spans="1:4" x14ac:dyDescent="0.25">
      <c r="A13172" s="186"/>
      <c r="B13172" s="208"/>
      <c r="C13172" s="186"/>
      <c r="D13172" s="186"/>
    </row>
    <row r="13173" spans="1:4" x14ac:dyDescent="0.25">
      <c r="A13173" s="186"/>
      <c r="B13173" s="208"/>
      <c r="C13173" s="186"/>
      <c r="D13173" s="186"/>
    </row>
    <row r="13174" spans="1:4" x14ac:dyDescent="0.25">
      <c r="A13174" s="186"/>
      <c r="B13174" s="208"/>
      <c r="C13174" s="186"/>
      <c r="D13174" s="186"/>
    </row>
    <row r="13175" spans="1:4" x14ac:dyDescent="0.25">
      <c r="A13175" s="186"/>
      <c r="B13175" s="208"/>
      <c r="C13175" s="186"/>
      <c r="D13175" s="186"/>
    </row>
    <row r="13176" spans="1:4" x14ac:dyDescent="0.25">
      <c r="A13176" s="186"/>
      <c r="B13176" s="208"/>
      <c r="C13176" s="186"/>
      <c r="D13176" s="186"/>
    </row>
    <row r="13177" spans="1:4" x14ac:dyDescent="0.25">
      <c r="A13177" s="186"/>
      <c r="B13177" s="208"/>
      <c r="C13177" s="186"/>
      <c r="D13177" s="186"/>
    </row>
    <row r="13178" spans="1:4" x14ac:dyDescent="0.25">
      <c r="A13178" s="186"/>
      <c r="B13178" s="208"/>
      <c r="C13178" s="186"/>
      <c r="D13178" s="186"/>
    </row>
    <row r="13179" spans="1:4" x14ac:dyDescent="0.25">
      <c r="A13179" s="186"/>
      <c r="B13179" s="208"/>
      <c r="C13179" s="186"/>
      <c r="D13179" s="186"/>
    </row>
    <row r="13180" spans="1:4" x14ac:dyDescent="0.25">
      <c r="A13180" s="186"/>
      <c r="B13180" s="208"/>
      <c r="C13180" s="186"/>
      <c r="D13180" s="186"/>
    </row>
    <row r="13181" spans="1:4" x14ac:dyDescent="0.25">
      <c r="A13181" s="186"/>
      <c r="B13181" s="208"/>
      <c r="C13181" s="186"/>
      <c r="D13181" s="186"/>
    </row>
    <row r="13182" spans="1:4" x14ac:dyDescent="0.25">
      <c r="A13182" s="186"/>
      <c r="B13182" s="208"/>
      <c r="C13182" s="186"/>
      <c r="D13182" s="186"/>
    </row>
    <row r="13183" spans="1:4" x14ac:dyDescent="0.25">
      <c r="A13183" s="186"/>
      <c r="B13183" s="208"/>
      <c r="C13183" s="186"/>
      <c r="D13183" s="186"/>
    </row>
    <row r="13184" spans="1:4" x14ac:dyDescent="0.25">
      <c r="A13184" s="186"/>
      <c r="B13184" s="208"/>
      <c r="C13184" s="186"/>
      <c r="D13184" s="186"/>
    </row>
    <row r="13185" spans="1:4" x14ac:dyDescent="0.25">
      <c r="A13185" s="186"/>
      <c r="B13185" s="208"/>
      <c r="C13185" s="186"/>
      <c r="D13185" s="186"/>
    </row>
    <row r="13186" spans="1:4" x14ac:dyDescent="0.25">
      <c r="A13186" s="186"/>
      <c r="B13186" s="208"/>
      <c r="C13186" s="186"/>
      <c r="D13186" s="186"/>
    </row>
    <row r="13187" spans="1:4" x14ac:dyDescent="0.25">
      <c r="A13187" s="186"/>
      <c r="B13187" s="208"/>
      <c r="C13187" s="186"/>
      <c r="D13187" s="186"/>
    </row>
    <row r="13188" spans="1:4" x14ac:dyDescent="0.25">
      <c r="A13188" s="186"/>
      <c r="B13188" s="208"/>
      <c r="C13188" s="186"/>
      <c r="D13188" s="186"/>
    </row>
    <row r="13189" spans="1:4" x14ac:dyDescent="0.25">
      <c r="A13189" s="186"/>
      <c r="B13189" s="208"/>
      <c r="C13189" s="186"/>
      <c r="D13189" s="186"/>
    </row>
    <row r="13190" spans="1:4" x14ac:dyDescent="0.25">
      <c r="A13190" s="186"/>
      <c r="B13190" s="208"/>
      <c r="C13190" s="186"/>
      <c r="D13190" s="186"/>
    </row>
    <row r="13191" spans="1:4" x14ac:dyDescent="0.25">
      <c r="A13191" s="186"/>
      <c r="B13191" s="208"/>
      <c r="C13191" s="186"/>
      <c r="D13191" s="186"/>
    </row>
    <row r="13192" spans="1:4" x14ac:dyDescent="0.25">
      <c r="A13192" s="186"/>
      <c r="B13192" s="208"/>
      <c r="C13192" s="186"/>
      <c r="D13192" s="186"/>
    </row>
    <row r="13193" spans="1:4" x14ac:dyDescent="0.25">
      <c r="A13193" s="186"/>
      <c r="B13193" s="208"/>
      <c r="C13193" s="186"/>
      <c r="D13193" s="186"/>
    </row>
    <row r="13194" spans="1:4" x14ac:dyDescent="0.25">
      <c r="A13194" s="186"/>
      <c r="B13194" s="208"/>
      <c r="C13194" s="186"/>
      <c r="D13194" s="186"/>
    </row>
    <row r="13195" spans="1:4" x14ac:dyDescent="0.25">
      <c r="A13195" s="186"/>
      <c r="B13195" s="208"/>
      <c r="C13195" s="186"/>
      <c r="D13195" s="186"/>
    </row>
    <row r="13196" spans="1:4" x14ac:dyDescent="0.25">
      <c r="A13196" s="186"/>
      <c r="B13196" s="208"/>
      <c r="C13196" s="186"/>
      <c r="D13196" s="186"/>
    </row>
    <row r="13197" spans="1:4" x14ac:dyDescent="0.25">
      <c r="A13197" s="186"/>
      <c r="B13197" s="208"/>
      <c r="C13197" s="186"/>
      <c r="D13197" s="186"/>
    </row>
    <row r="13198" spans="1:4" x14ac:dyDescent="0.25">
      <c r="A13198" s="186"/>
      <c r="B13198" s="208"/>
      <c r="C13198" s="186"/>
      <c r="D13198" s="186"/>
    </row>
    <row r="13199" spans="1:4" x14ac:dyDescent="0.25">
      <c r="A13199" s="186"/>
      <c r="B13199" s="208"/>
      <c r="C13199" s="186"/>
      <c r="D13199" s="186"/>
    </row>
    <row r="13200" spans="1:4" x14ac:dyDescent="0.25">
      <c r="A13200" s="186"/>
      <c r="B13200" s="208"/>
      <c r="C13200" s="186"/>
      <c r="D13200" s="186"/>
    </row>
    <row r="13201" spans="1:4" x14ac:dyDescent="0.25">
      <c r="A13201" s="186"/>
      <c r="B13201" s="208"/>
      <c r="C13201" s="186"/>
      <c r="D13201" s="186"/>
    </row>
    <row r="13202" spans="1:4" x14ac:dyDescent="0.25">
      <c r="A13202" s="186"/>
      <c r="B13202" s="208"/>
      <c r="C13202" s="186"/>
      <c r="D13202" s="186"/>
    </row>
    <row r="13203" spans="1:4" x14ac:dyDescent="0.25">
      <c r="A13203" s="186"/>
      <c r="B13203" s="208"/>
      <c r="C13203" s="186"/>
      <c r="D13203" s="186"/>
    </row>
    <row r="13204" spans="1:4" x14ac:dyDescent="0.25">
      <c r="A13204" s="186"/>
      <c r="B13204" s="208"/>
      <c r="C13204" s="186"/>
      <c r="D13204" s="186"/>
    </row>
    <row r="13205" spans="1:4" x14ac:dyDescent="0.25">
      <c r="A13205" s="186"/>
      <c r="B13205" s="208"/>
      <c r="C13205" s="186"/>
      <c r="D13205" s="186"/>
    </row>
    <row r="13206" spans="1:4" x14ac:dyDescent="0.25">
      <c r="A13206" s="186"/>
      <c r="B13206" s="208"/>
      <c r="C13206" s="186"/>
      <c r="D13206" s="186"/>
    </row>
    <row r="13207" spans="1:4" x14ac:dyDescent="0.25">
      <c r="A13207" s="186"/>
      <c r="B13207" s="208"/>
      <c r="C13207" s="186"/>
      <c r="D13207" s="186"/>
    </row>
    <row r="13208" spans="1:4" x14ac:dyDescent="0.25">
      <c r="A13208" s="186"/>
      <c r="B13208" s="208"/>
      <c r="C13208" s="186"/>
      <c r="D13208" s="186"/>
    </row>
    <row r="13209" spans="1:4" x14ac:dyDescent="0.25">
      <c r="A13209" s="186"/>
      <c r="B13209" s="208"/>
      <c r="C13209" s="186"/>
      <c r="D13209" s="186"/>
    </row>
    <row r="13210" spans="1:4" x14ac:dyDescent="0.25">
      <c r="A13210" s="186"/>
      <c r="B13210" s="208"/>
      <c r="C13210" s="186"/>
      <c r="D13210" s="186"/>
    </row>
    <row r="13211" spans="1:4" x14ac:dyDescent="0.25">
      <c r="A13211" s="186"/>
      <c r="B13211" s="208"/>
      <c r="C13211" s="186"/>
      <c r="D13211" s="186"/>
    </row>
    <row r="13212" spans="1:4" x14ac:dyDescent="0.25">
      <c r="A13212" s="186"/>
      <c r="B13212" s="208"/>
      <c r="C13212" s="186"/>
      <c r="D13212" s="186"/>
    </row>
    <row r="13213" spans="1:4" x14ac:dyDescent="0.25">
      <c r="A13213" s="186"/>
      <c r="B13213" s="208"/>
      <c r="C13213" s="186"/>
      <c r="D13213" s="186"/>
    </row>
    <row r="13214" spans="1:4" x14ac:dyDescent="0.25">
      <c r="A13214" s="186"/>
      <c r="B13214" s="208"/>
      <c r="C13214" s="186"/>
      <c r="D13214" s="186"/>
    </row>
    <row r="13215" spans="1:4" x14ac:dyDescent="0.25">
      <c r="A13215" s="186"/>
      <c r="B13215" s="208"/>
      <c r="C13215" s="186"/>
      <c r="D13215" s="186"/>
    </row>
    <row r="13216" spans="1:4" x14ac:dyDescent="0.25">
      <c r="A13216" s="186"/>
      <c r="B13216" s="208"/>
      <c r="C13216" s="186"/>
      <c r="D13216" s="186"/>
    </row>
    <row r="13217" spans="1:4" x14ac:dyDescent="0.25">
      <c r="A13217" s="186"/>
      <c r="B13217" s="208"/>
      <c r="C13217" s="186"/>
      <c r="D13217" s="186"/>
    </row>
    <row r="13218" spans="1:4" x14ac:dyDescent="0.25">
      <c r="A13218" s="186"/>
      <c r="B13218" s="208"/>
      <c r="C13218" s="186"/>
      <c r="D13218" s="186"/>
    </row>
    <row r="13219" spans="1:4" x14ac:dyDescent="0.25">
      <c r="A13219" s="186"/>
      <c r="B13219" s="208"/>
      <c r="C13219" s="186"/>
      <c r="D13219" s="186"/>
    </row>
    <row r="13220" spans="1:4" x14ac:dyDescent="0.25">
      <c r="A13220" s="186"/>
      <c r="B13220" s="208"/>
      <c r="C13220" s="186"/>
      <c r="D13220" s="186"/>
    </row>
    <row r="13221" spans="1:4" x14ac:dyDescent="0.25">
      <c r="A13221" s="186"/>
      <c r="B13221" s="208"/>
      <c r="C13221" s="186"/>
      <c r="D13221" s="186"/>
    </row>
    <row r="13222" spans="1:4" x14ac:dyDescent="0.25">
      <c r="A13222" s="186"/>
      <c r="B13222" s="208"/>
      <c r="C13222" s="186"/>
      <c r="D13222" s="186"/>
    </row>
    <row r="13223" spans="1:4" x14ac:dyDescent="0.25">
      <c r="A13223" s="186"/>
      <c r="B13223" s="208"/>
      <c r="C13223" s="186"/>
      <c r="D13223" s="186"/>
    </row>
    <row r="13224" spans="1:4" x14ac:dyDescent="0.25">
      <c r="A13224" s="186"/>
      <c r="B13224" s="208"/>
      <c r="C13224" s="186"/>
      <c r="D13224" s="186"/>
    </row>
    <row r="13225" spans="1:4" x14ac:dyDescent="0.25">
      <c r="A13225" s="186"/>
      <c r="B13225" s="208"/>
      <c r="C13225" s="186"/>
      <c r="D13225" s="186"/>
    </row>
    <row r="13226" spans="1:4" x14ac:dyDescent="0.25">
      <c r="A13226" s="186"/>
      <c r="B13226" s="208"/>
      <c r="C13226" s="186"/>
      <c r="D13226" s="186"/>
    </row>
    <row r="13227" spans="1:4" x14ac:dyDescent="0.25">
      <c r="A13227" s="186"/>
      <c r="B13227" s="208"/>
      <c r="C13227" s="186"/>
      <c r="D13227" s="186"/>
    </row>
    <row r="13228" spans="1:4" x14ac:dyDescent="0.25">
      <c r="A13228" s="186"/>
      <c r="B13228" s="208"/>
      <c r="C13228" s="186"/>
      <c r="D13228" s="186"/>
    </row>
    <row r="13229" spans="1:4" x14ac:dyDescent="0.25">
      <c r="A13229" s="186"/>
      <c r="B13229" s="208"/>
      <c r="C13229" s="186"/>
      <c r="D13229" s="186"/>
    </row>
    <row r="13230" spans="1:4" x14ac:dyDescent="0.25">
      <c r="A13230" s="186"/>
      <c r="B13230" s="208"/>
      <c r="C13230" s="186"/>
      <c r="D13230" s="186"/>
    </row>
    <row r="13231" spans="1:4" x14ac:dyDescent="0.25">
      <c r="A13231" s="186"/>
      <c r="B13231" s="208"/>
      <c r="C13231" s="186"/>
      <c r="D13231" s="186"/>
    </row>
    <row r="13232" spans="1:4" x14ac:dyDescent="0.25">
      <c r="A13232" s="186"/>
      <c r="B13232" s="208"/>
      <c r="C13232" s="186"/>
      <c r="D13232" s="186"/>
    </row>
    <row r="13233" spans="1:4" x14ac:dyDescent="0.25">
      <c r="A13233" s="186"/>
      <c r="B13233" s="208"/>
      <c r="C13233" s="186"/>
      <c r="D13233" s="186"/>
    </row>
    <row r="13234" spans="1:4" x14ac:dyDescent="0.25">
      <c r="A13234" s="186"/>
      <c r="B13234" s="208"/>
      <c r="C13234" s="186"/>
      <c r="D13234" s="186"/>
    </row>
    <row r="13235" spans="1:4" x14ac:dyDescent="0.25">
      <c r="A13235" s="186"/>
      <c r="B13235" s="208"/>
      <c r="C13235" s="186"/>
      <c r="D13235" s="186"/>
    </row>
    <row r="13236" spans="1:4" x14ac:dyDescent="0.25">
      <c r="A13236" s="186"/>
      <c r="B13236" s="208"/>
      <c r="C13236" s="186"/>
      <c r="D13236" s="186"/>
    </row>
    <row r="13237" spans="1:4" x14ac:dyDescent="0.25">
      <c r="A13237" s="186"/>
      <c r="B13237" s="208"/>
      <c r="C13237" s="186"/>
      <c r="D13237" s="186"/>
    </row>
    <row r="13238" spans="1:4" x14ac:dyDescent="0.25">
      <c r="A13238" s="186"/>
      <c r="B13238" s="208"/>
      <c r="C13238" s="186"/>
      <c r="D13238" s="186"/>
    </row>
    <row r="13239" spans="1:4" x14ac:dyDescent="0.25">
      <c r="A13239" s="186"/>
      <c r="B13239" s="208"/>
      <c r="C13239" s="186"/>
      <c r="D13239" s="186"/>
    </row>
    <row r="13240" spans="1:4" x14ac:dyDescent="0.25">
      <c r="A13240" s="186"/>
      <c r="B13240" s="208"/>
      <c r="C13240" s="186"/>
      <c r="D13240" s="186"/>
    </row>
    <row r="13241" spans="1:4" x14ac:dyDescent="0.25">
      <c r="A13241" s="186"/>
      <c r="B13241" s="208"/>
      <c r="C13241" s="186"/>
      <c r="D13241" s="186"/>
    </row>
    <row r="13242" spans="1:4" x14ac:dyDescent="0.25">
      <c r="A13242" s="186"/>
      <c r="B13242" s="208"/>
      <c r="C13242" s="186"/>
      <c r="D13242" s="186"/>
    </row>
    <row r="13243" spans="1:4" x14ac:dyDescent="0.25">
      <c r="A13243" s="186"/>
      <c r="B13243" s="208"/>
      <c r="C13243" s="186"/>
      <c r="D13243" s="186"/>
    </row>
    <row r="13244" spans="1:4" x14ac:dyDescent="0.25">
      <c r="A13244" s="186"/>
      <c r="B13244" s="208"/>
      <c r="C13244" s="186"/>
      <c r="D13244" s="186"/>
    </row>
    <row r="13245" spans="1:4" x14ac:dyDescent="0.25">
      <c r="A13245" s="186"/>
      <c r="B13245" s="208"/>
      <c r="C13245" s="186"/>
      <c r="D13245" s="186"/>
    </row>
    <row r="13246" spans="1:4" x14ac:dyDescent="0.25">
      <c r="A13246" s="186"/>
      <c r="B13246" s="208"/>
      <c r="C13246" s="186"/>
      <c r="D13246" s="186"/>
    </row>
    <row r="13247" spans="1:4" x14ac:dyDescent="0.25">
      <c r="A13247" s="186"/>
      <c r="B13247" s="208"/>
      <c r="C13247" s="186"/>
      <c r="D13247" s="186"/>
    </row>
    <row r="13248" spans="1:4" x14ac:dyDescent="0.25">
      <c r="A13248" s="186"/>
      <c r="B13248" s="208"/>
      <c r="C13248" s="186"/>
      <c r="D13248" s="186"/>
    </row>
    <row r="13249" spans="1:4" x14ac:dyDescent="0.25">
      <c r="A13249" s="186"/>
      <c r="B13249" s="208"/>
      <c r="C13249" s="186"/>
      <c r="D13249" s="186"/>
    </row>
    <row r="13250" spans="1:4" x14ac:dyDescent="0.25">
      <c r="A13250" s="186"/>
      <c r="B13250" s="208"/>
      <c r="C13250" s="186"/>
      <c r="D13250" s="186"/>
    </row>
    <row r="13251" spans="1:4" x14ac:dyDescent="0.25">
      <c r="A13251" s="186"/>
      <c r="B13251" s="208"/>
      <c r="C13251" s="186"/>
      <c r="D13251" s="186"/>
    </row>
    <row r="13252" spans="1:4" x14ac:dyDescent="0.25">
      <c r="A13252" s="186"/>
      <c r="B13252" s="208"/>
      <c r="C13252" s="186"/>
      <c r="D13252" s="186"/>
    </row>
    <row r="13253" spans="1:4" x14ac:dyDescent="0.25">
      <c r="A13253" s="186"/>
      <c r="B13253" s="208"/>
      <c r="C13253" s="186"/>
      <c r="D13253" s="186"/>
    </row>
    <row r="13254" spans="1:4" x14ac:dyDescent="0.25">
      <c r="A13254" s="186"/>
      <c r="B13254" s="208"/>
      <c r="C13254" s="186"/>
      <c r="D13254" s="186"/>
    </row>
    <row r="13255" spans="1:4" x14ac:dyDescent="0.25">
      <c r="A13255" s="186"/>
      <c r="B13255" s="208"/>
      <c r="C13255" s="186"/>
      <c r="D13255" s="186"/>
    </row>
    <row r="13256" spans="1:4" x14ac:dyDescent="0.25">
      <c r="A13256" s="186"/>
      <c r="B13256" s="208"/>
      <c r="C13256" s="186"/>
      <c r="D13256" s="186"/>
    </row>
    <row r="13257" spans="1:4" x14ac:dyDescent="0.25">
      <c r="A13257" s="186"/>
      <c r="B13257" s="208"/>
      <c r="C13257" s="186"/>
      <c r="D13257" s="186"/>
    </row>
    <row r="13258" spans="1:4" x14ac:dyDescent="0.25">
      <c r="A13258" s="186"/>
      <c r="B13258" s="208"/>
      <c r="C13258" s="186"/>
      <c r="D13258" s="186"/>
    </row>
    <row r="13259" spans="1:4" x14ac:dyDescent="0.25">
      <c r="A13259" s="186"/>
      <c r="B13259" s="208"/>
      <c r="C13259" s="186"/>
      <c r="D13259" s="186"/>
    </row>
    <row r="13260" spans="1:4" x14ac:dyDescent="0.25">
      <c r="A13260" s="186"/>
      <c r="B13260" s="208"/>
      <c r="C13260" s="186"/>
      <c r="D13260" s="186"/>
    </row>
    <row r="13261" spans="1:4" x14ac:dyDescent="0.25">
      <c r="A13261" s="186"/>
      <c r="B13261" s="208"/>
      <c r="C13261" s="186"/>
      <c r="D13261" s="186"/>
    </row>
    <row r="13262" spans="1:4" x14ac:dyDescent="0.25">
      <c r="A13262" s="186"/>
      <c r="B13262" s="208"/>
      <c r="C13262" s="186"/>
      <c r="D13262" s="186"/>
    </row>
    <row r="13263" spans="1:4" x14ac:dyDescent="0.25">
      <c r="A13263" s="186"/>
      <c r="B13263" s="208"/>
      <c r="C13263" s="186"/>
      <c r="D13263" s="186"/>
    </row>
    <row r="13264" spans="1:4" x14ac:dyDescent="0.25">
      <c r="A13264" s="186"/>
      <c r="B13264" s="208"/>
      <c r="C13264" s="186"/>
      <c r="D13264" s="186"/>
    </row>
    <row r="13265" spans="1:4" x14ac:dyDescent="0.25">
      <c r="A13265" s="186"/>
      <c r="B13265" s="208"/>
      <c r="C13265" s="186"/>
      <c r="D13265" s="186"/>
    </row>
    <row r="13266" spans="1:4" x14ac:dyDescent="0.25">
      <c r="A13266" s="186"/>
      <c r="B13266" s="208"/>
      <c r="C13266" s="186"/>
      <c r="D13266" s="186"/>
    </row>
    <row r="13267" spans="1:4" x14ac:dyDescent="0.25">
      <c r="A13267" s="186"/>
      <c r="B13267" s="208"/>
      <c r="C13267" s="186"/>
      <c r="D13267" s="186"/>
    </row>
    <row r="13268" spans="1:4" x14ac:dyDescent="0.25">
      <c r="A13268" s="186"/>
      <c r="B13268" s="208"/>
      <c r="C13268" s="186"/>
      <c r="D13268" s="186"/>
    </row>
    <row r="13269" spans="1:4" x14ac:dyDescent="0.25">
      <c r="A13269" s="186"/>
      <c r="B13269" s="208"/>
      <c r="C13269" s="186"/>
      <c r="D13269" s="186"/>
    </row>
    <row r="13270" spans="1:4" x14ac:dyDescent="0.25">
      <c r="A13270" s="186"/>
      <c r="B13270" s="208"/>
      <c r="C13270" s="186"/>
      <c r="D13270" s="186"/>
    </row>
    <row r="13271" spans="1:4" x14ac:dyDescent="0.25">
      <c r="A13271" s="186"/>
      <c r="B13271" s="208"/>
      <c r="C13271" s="186"/>
      <c r="D13271" s="186"/>
    </row>
    <row r="13272" spans="1:4" x14ac:dyDescent="0.25">
      <c r="A13272" s="186"/>
      <c r="B13272" s="208"/>
      <c r="C13272" s="186"/>
      <c r="D13272" s="186"/>
    </row>
    <row r="13273" spans="1:4" x14ac:dyDescent="0.25">
      <c r="A13273" s="186"/>
      <c r="B13273" s="208"/>
      <c r="C13273" s="186"/>
      <c r="D13273" s="186"/>
    </row>
    <row r="13274" spans="1:4" x14ac:dyDescent="0.25">
      <c r="A13274" s="186"/>
      <c r="B13274" s="208"/>
      <c r="C13274" s="186"/>
      <c r="D13274" s="186"/>
    </row>
    <row r="13275" spans="1:4" x14ac:dyDescent="0.25">
      <c r="A13275" s="186"/>
      <c r="B13275" s="208"/>
      <c r="C13275" s="186"/>
      <c r="D13275" s="186"/>
    </row>
    <row r="13276" spans="1:4" x14ac:dyDescent="0.25">
      <c r="A13276" s="186"/>
      <c r="B13276" s="208"/>
      <c r="C13276" s="186"/>
      <c r="D13276" s="186"/>
    </row>
    <row r="13277" spans="1:4" x14ac:dyDescent="0.25">
      <c r="A13277" s="186"/>
      <c r="B13277" s="208"/>
      <c r="C13277" s="186"/>
      <c r="D13277" s="186"/>
    </row>
    <row r="13278" spans="1:4" x14ac:dyDescent="0.25">
      <c r="A13278" s="186"/>
      <c r="B13278" s="208"/>
      <c r="C13278" s="186"/>
      <c r="D13278" s="186"/>
    </row>
    <row r="13279" spans="1:4" x14ac:dyDescent="0.25">
      <c r="A13279" s="186"/>
      <c r="B13279" s="208"/>
      <c r="C13279" s="186"/>
      <c r="D13279" s="186"/>
    </row>
    <row r="13280" spans="1:4" x14ac:dyDescent="0.25">
      <c r="A13280" s="186"/>
      <c r="B13280" s="208"/>
      <c r="C13280" s="186"/>
      <c r="D13280" s="186"/>
    </row>
    <row r="13281" spans="1:4" x14ac:dyDescent="0.25">
      <c r="A13281" s="186"/>
      <c r="B13281" s="208"/>
      <c r="C13281" s="186"/>
      <c r="D13281" s="186"/>
    </row>
    <row r="13282" spans="1:4" x14ac:dyDescent="0.25">
      <c r="A13282" s="186"/>
      <c r="B13282" s="208"/>
      <c r="C13282" s="186"/>
      <c r="D13282" s="186"/>
    </row>
    <row r="13283" spans="1:4" x14ac:dyDescent="0.25">
      <c r="A13283" s="186"/>
      <c r="B13283" s="208"/>
      <c r="C13283" s="186"/>
      <c r="D13283" s="186"/>
    </row>
    <row r="13284" spans="1:4" x14ac:dyDescent="0.25">
      <c r="A13284" s="186"/>
      <c r="B13284" s="208"/>
      <c r="C13284" s="186"/>
      <c r="D13284" s="186"/>
    </row>
    <row r="13285" spans="1:4" x14ac:dyDescent="0.25">
      <c r="A13285" s="186"/>
      <c r="B13285" s="208"/>
      <c r="C13285" s="186"/>
      <c r="D13285" s="186"/>
    </row>
    <row r="13286" spans="1:4" x14ac:dyDescent="0.25">
      <c r="A13286" s="186"/>
      <c r="B13286" s="208"/>
      <c r="C13286" s="186"/>
      <c r="D13286" s="186"/>
    </row>
    <row r="13287" spans="1:4" x14ac:dyDescent="0.25">
      <c r="A13287" s="186"/>
      <c r="B13287" s="208"/>
      <c r="C13287" s="186"/>
      <c r="D13287" s="186"/>
    </row>
    <row r="13288" spans="1:4" x14ac:dyDescent="0.25">
      <c r="A13288" s="186"/>
      <c r="B13288" s="208"/>
      <c r="C13288" s="186"/>
      <c r="D13288" s="186"/>
    </row>
    <row r="13289" spans="1:4" x14ac:dyDescent="0.25">
      <c r="A13289" s="186"/>
      <c r="B13289" s="208"/>
      <c r="C13289" s="186"/>
      <c r="D13289" s="186"/>
    </row>
    <row r="13290" spans="1:4" x14ac:dyDescent="0.25">
      <c r="A13290" s="186"/>
      <c r="B13290" s="208"/>
      <c r="C13290" s="186"/>
      <c r="D13290" s="186"/>
    </row>
    <row r="13291" spans="1:4" x14ac:dyDescent="0.25">
      <c r="A13291" s="186"/>
      <c r="B13291" s="208"/>
      <c r="C13291" s="186"/>
      <c r="D13291" s="186"/>
    </row>
    <row r="13292" spans="1:4" x14ac:dyDescent="0.25">
      <c r="A13292" s="186"/>
      <c r="B13292" s="208"/>
      <c r="C13292" s="186"/>
      <c r="D13292" s="186"/>
    </row>
    <row r="13293" spans="1:4" x14ac:dyDescent="0.25">
      <c r="A13293" s="186"/>
      <c r="B13293" s="208"/>
      <c r="C13293" s="186"/>
      <c r="D13293" s="186"/>
    </row>
    <row r="13294" spans="1:4" x14ac:dyDescent="0.25">
      <c r="A13294" s="186"/>
      <c r="B13294" s="208"/>
      <c r="C13294" s="186"/>
      <c r="D13294" s="186"/>
    </row>
    <row r="13295" spans="1:4" x14ac:dyDescent="0.25">
      <c r="A13295" s="186"/>
      <c r="B13295" s="208"/>
      <c r="C13295" s="186"/>
      <c r="D13295" s="186"/>
    </row>
    <row r="13296" spans="1:4" x14ac:dyDescent="0.25">
      <c r="A13296" s="186"/>
      <c r="B13296" s="208"/>
      <c r="C13296" s="186"/>
      <c r="D13296" s="186"/>
    </row>
    <row r="13297" spans="1:4" x14ac:dyDescent="0.25">
      <c r="A13297" s="186"/>
      <c r="B13297" s="208"/>
      <c r="C13297" s="186"/>
      <c r="D13297" s="186"/>
    </row>
    <row r="13298" spans="1:4" x14ac:dyDescent="0.25">
      <c r="A13298" s="186"/>
      <c r="B13298" s="208"/>
      <c r="C13298" s="186"/>
      <c r="D13298" s="186"/>
    </row>
    <row r="13299" spans="1:4" x14ac:dyDescent="0.25">
      <c r="A13299" s="186"/>
      <c r="B13299" s="208"/>
      <c r="C13299" s="186"/>
      <c r="D13299" s="186"/>
    </row>
    <row r="13300" spans="1:4" x14ac:dyDescent="0.25">
      <c r="A13300" s="186"/>
      <c r="B13300" s="208"/>
      <c r="C13300" s="186"/>
      <c r="D13300" s="186"/>
    </row>
    <row r="13301" spans="1:4" x14ac:dyDescent="0.25">
      <c r="A13301" s="186"/>
      <c r="B13301" s="208"/>
      <c r="C13301" s="186"/>
      <c r="D13301" s="186"/>
    </row>
    <row r="13302" spans="1:4" x14ac:dyDescent="0.25">
      <c r="A13302" s="186"/>
      <c r="B13302" s="208"/>
      <c r="C13302" s="186"/>
      <c r="D13302" s="186"/>
    </row>
    <row r="13303" spans="1:4" x14ac:dyDescent="0.25">
      <c r="A13303" s="186"/>
      <c r="B13303" s="208"/>
      <c r="C13303" s="186"/>
      <c r="D13303" s="186"/>
    </row>
    <row r="13304" spans="1:4" x14ac:dyDescent="0.25">
      <c r="A13304" s="186"/>
      <c r="B13304" s="208"/>
      <c r="C13304" s="186"/>
      <c r="D13304" s="186"/>
    </row>
    <row r="13305" spans="1:4" x14ac:dyDescent="0.25">
      <c r="A13305" s="186"/>
      <c r="B13305" s="208"/>
      <c r="C13305" s="186"/>
      <c r="D13305" s="186"/>
    </row>
    <row r="13306" spans="1:4" x14ac:dyDescent="0.25">
      <c r="A13306" s="186"/>
      <c r="B13306" s="208"/>
      <c r="C13306" s="186"/>
      <c r="D13306" s="186"/>
    </row>
    <row r="13307" spans="1:4" x14ac:dyDescent="0.25">
      <c r="A13307" s="186"/>
      <c r="B13307" s="208"/>
      <c r="C13307" s="186"/>
      <c r="D13307" s="186"/>
    </row>
    <row r="13308" spans="1:4" x14ac:dyDescent="0.25">
      <c r="A13308" s="186"/>
      <c r="B13308" s="208"/>
      <c r="C13308" s="186"/>
      <c r="D13308" s="186"/>
    </row>
    <row r="13309" spans="1:4" x14ac:dyDescent="0.25">
      <c r="A13309" s="186"/>
      <c r="B13309" s="208"/>
      <c r="C13309" s="186"/>
      <c r="D13309" s="186"/>
    </row>
    <row r="13310" spans="1:4" x14ac:dyDescent="0.25">
      <c r="A13310" s="186"/>
      <c r="B13310" s="208"/>
      <c r="C13310" s="186"/>
      <c r="D13310" s="186"/>
    </row>
    <row r="13311" spans="1:4" x14ac:dyDescent="0.25">
      <c r="A13311" s="186"/>
      <c r="B13311" s="208"/>
      <c r="C13311" s="186"/>
      <c r="D13311" s="186"/>
    </row>
    <row r="13312" spans="1:4" x14ac:dyDescent="0.25">
      <c r="A13312" s="186"/>
      <c r="B13312" s="208"/>
      <c r="C13312" s="186"/>
      <c r="D13312" s="186"/>
    </row>
    <row r="13313" spans="1:4" x14ac:dyDescent="0.25">
      <c r="A13313" s="186"/>
      <c r="B13313" s="208"/>
      <c r="C13313" s="186"/>
      <c r="D13313" s="186"/>
    </row>
    <row r="13314" spans="1:4" x14ac:dyDescent="0.25">
      <c r="A13314" s="186"/>
      <c r="B13314" s="208"/>
      <c r="C13314" s="186"/>
      <c r="D13314" s="186"/>
    </row>
    <row r="13315" spans="1:4" x14ac:dyDescent="0.25">
      <c r="A13315" s="186"/>
      <c r="B13315" s="208"/>
      <c r="C13315" s="186"/>
      <c r="D13315" s="186"/>
    </row>
    <row r="13316" spans="1:4" x14ac:dyDescent="0.25">
      <c r="A13316" s="186"/>
      <c r="B13316" s="208"/>
      <c r="C13316" s="186"/>
      <c r="D13316" s="186"/>
    </row>
    <row r="13317" spans="1:4" x14ac:dyDescent="0.25">
      <c r="A13317" s="186"/>
      <c r="B13317" s="208"/>
      <c r="C13317" s="186"/>
      <c r="D13317" s="186"/>
    </row>
    <row r="13318" spans="1:4" x14ac:dyDescent="0.25">
      <c r="A13318" s="186"/>
      <c r="B13318" s="208"/>
      <c r="C13318" s="186"/>
      <c r="D13318" s="186"/>
    </row>
    <row r="13319" spans="1:4" x14ac:dyDescent="0.25">
      <c r="A13319" s="186"/>
      <c r="B13319" s="208"/>
      <c r="C13319" s="186"/>
      <c r="D13319" s="186"/>
    </row>
    <row r="13320" spans="1:4" x14ac:dyDescent="0.25">
      <c r="A13320" s="186"/>
      <c r="B13320" s="208"/>
      <c r="C13320" s="186"/>
      <c r="D13320" s="186"/>
    </row>
    <row r="13321" spans="1:4" x14ac:dyDescent="0.25">
      <c r="A13321" s="186"/>
      <c r="B13321" s="208"/>
      <c r="C13321" s="186"/>
      <c r="D13321" s="186"/>
    </row>
    <row r="13322" spans="1:4" x14ac:dyDescent="0.25">
      <c r="A13322" s="186"/>
      <c r="B13322" s="208"/>
      <c r="C13322" s="186"/>
      <c r="D13322" s="186"/>
    </row>
    <row r="13323" spans="1:4" x14ac:dyDescent="0.25">
      <c r="A13323" s="186"/>
      <c r="B13323" s="208"/>
      <c r="C13323" s="186"/>
      <c r="D13323" s="186"/>
    </row>
    <row r="13324" spans="1:4" x14ac:dyDescent="0.25">
      <c r="A13324" s="186"/>
      <c r="B13324" s="208"/>
      <c r="C13324" s="186"/>
      <c r="D13324" s="186"/>
    </row>
    <row r="13325" spans="1:4" x14ac:dyDescent="0.25">
      <c r="A13325" s="186"/>
      <c r="B13325" s="208"/>
      <c r="C13325" s="186"/>
      <c r="D13325" s="186"/>
    </row>
    <row r="13326" spans="1:4" x14ac:dyDescent="0.25">
      <c r="A13326" s="186"/>
      <c r="B13326" s="208"/>
      <c r="C13326" s="186"/>
      <c r="D13326" s="186"/>
    </row>
    <row r="13327" spans="1:4" x14ac:dyDescent="0.25">
      <c r="A13327" s="186"/>
      <c r="B13327" s="208"/>
      <c r="C13327" s="186"/>
      <c r="D13327" s="186"/>
    </row>
    <row r="13328" spans="1:4" x14ac:dyDescent="0.25">
      <c r="A13328" s="186"/>
      <c r="B13328" s="208"/>
      <c r="C13328" s="186"/>
      <c r="D13328" s="186"/>
    </row>
    <row r="13329" spans="1:4" x14ac:dyDescent="0.25">
      <c r="A13329" s="186"/>
      <c r="B13329" s="208"/>
      <c r="C13329" s="186"/>
      <c r="D13329" s="186"/>
    </row>
    <row r="13330" spans="1:4" x14ac:dyDescent="0.25">
      <c r="A13330" s="186"/>
      <c r="B13330" s="208"/>
      <c r="C13330" s="186"/>
      <c r="D13330" s="186"/>
    </row>
    <row r="13331" spans="1:4" x14ac:dyDescent="0.25">
      <c r="A13331" s="186"/>
      <c r="B13331" s="208"/>
      <c r="C13331" s="186"/>
      <c r="D13331" s="186"/>
    </row>
    <row r="13332" spans="1:4" x14ac:dyDescent="0.25">
      <c r="A13332" s="186"/>
      <c r="B13332" s="208"/>
      <c r="C13332" s="186"/>
      <c r="D13332" s="186"/>
    </row>
    <row r="13333" spans="1:4" x14ac:dyDescent="0.25">
      <c r="A13333" s="186"/>
      <c r="B13333" s="208"/>
      <c r="C13333" s="186"/>
      <c r="D13333" s="186"/>
    </row>
    <row r="13334" spans="1:4" x14ac:dyDescent="0.25">
      <c r="A13334" s="186"/>
      <c r="B13334" s="208"/>
      <c r="C13334" s="186"/>
      <c r="D13334" s="186"/>
    </row>
    <row r="13335" spans="1:4" x14ac:dyDescent="0.25">
      <c r="A13335" s="186"/>
      <c r="B13335" s="208"/>
      <c r="C13335" s="186"/>
      <c r="D13335" s="186"/>
    </row>
    <row r="13336" spans="1:4" x14ac:dyDescent="0.25">
      <c r="A13336" s="186"/>
      <c r="B13336" s="208"/>
      <c r="C13336" s="186"/>
      <c r="D13336" s="186"/>
    </row>
    <row r="13337" spans="1:4" x14ac:dyDescent="0.25">
      <c r="A13337" s="186"/>
      <c r="B13337" s="208"/>
      <c r="C13337" s="186"/>
      <c r="D13337" s="186"/>
    </row>
    <row r="13338" spans="1:4" x14ac:dyDescent="0.25">
      <c r="A13338" s="186"/>
      <c r="B13338" s="208"/>
      <c r="C13338" s="186"/>
      <c r="D13338" s="186"/>
    </row>
    <row r="13339" spans="1:4" x14ac:dyDescent="0.25">
      <c r="A13339" s="186"/>
      <c r="B13339" s="208"/>
      <c r="C13339" s="186"/>
      <c r="D13339" s="186"/>
    </row>
    <row r="13340" spans="1:4" x14ac:dyDescent="0.25">
      <c r="A13340" s="186"/>
      <c r="B13340" s="208"/>
      <c r="C13340" s="186"/>
      <c r="D13340" s="186"/>
    </row>
    <row r="13341" spans="1:4" x14ac:dyDescent="0.25">
      <c r="A13341" s="186"/>
      <c r="B13341" s="208"/>
      <c r="C13341" s="186"/>
      <c r="D13341" s="186"/>
    </row>
    <row r="13342" spans="1:4" x14ac:dyDescent="0.25">
      <c r="A13342" s="186"/>
      <c r="B13342" s="208"/>
      <c r="C13342" s="186"/>
      <c r="D13342" s="186"/>
    </row>
    <row r="13343" spans="1:4" x14ac:dyDescent="0.25">
      <c r="A13343" s="186"/>
      <c r="B13343" s="208"/>
      <c r="C13343" s="186"/>
      <c r="D13343" s="186"/>
    </row>
    <row r="13344" spans="1:4" x14ac:dyDescent="0.25">
      <c r="A13344" s="186"/>
      <c r="B13344" s="208"/>
      <c r="C13344" s="186"/>
      <c r="D13344" s="186"/>
    </row>
    <row r="13345" spans="1:4" x14ac:dyDescent="0.25">
      <c r="A13345" s="186"/>
      <c r="B13345" s="208"/>
      <c r="C13345" s="186"/>
      <c r="D13345" s="186"/>
    </row>
    <row r="13346" spans="1:4" x14ac:dyDescent="0.25">
      <c r="A13346" s="186"/>
      <c r="B13346" s="208"/>
      <c r="C13346" s="186"/>
      <c r="D13346" s="186"/>
    </row>
    <row r="13347" spans="1:4" x14ac:dyDescent="0.25">
      <c r="A13347" s="186"/>
      <c r="B13347" s="208"/>
      <c r="C13347" s="186"/>
      <c r="D13347" s="186"/>
    </row>
    <row r="13348" spans="1:4" x14ac:dyDescent="0.25">
      <c r="A13348" s="186"/>
      <c r="B13348" s="208"/>
      <c r="C13348" s="186"/>
      <c r="D13348" s="186"/>
    </row>
    <row r="13349" spans="1:4" x14ac:dyDescent="0.25">
      <c r="A13349" s="186"/>
      <c r="B13349" s="208"/>
      <c r="C13349" s="186"/>
      <c r="D13349" s="186"/>
    </row>
    <row r="13350" spans="1:4" x14ac:dyDescent="0.25">
      <c r="A13350" s="186"/>
      <c r="B13350" s="208"/>
      <c r="C13350" s="186"/>
      <c r="D13350" s="186"/>
    </row>
    <row r="13351" spans="1:4" x14ac:dyDescent="0.25">
      <c r="A13351" s="186"/>
      <c r="B13351" s="208"/>
      <c r="C13351" s="186"/>
      <c r="D13351" s="186"/>
    </row>
    <row r="13352" spans="1:4" x14ac:dyDescent="0.25">
      <c r="A13352" s="186"/>
      <c r="B13352" s="208"/>
      <c r="C13352" s="186"/>
      <c r="D13352" s="186"/>
    </row>
    <row r="13353" spans="1:4" x14ac:dyDescent="0.25">
      <c r="A13353" s="186"/>
      <c r="B13353" s="208"/>
      <c r="C13353" s="186"/>
      <c r="D13353" s="186"/>
    </row>
    <row r="13354" spans="1:4" x14ac:dyDescent="0.25">
      <c r="A13354" s="186"/>
      <c r="B13354" s="208"/>
      <c r="C13354" s="186"/>
      <c r="D13354" s="186"/>
    </row>
    <row r="13355" spans="1:4" x14ac:dyDescent="0.25">
      <c r="A13355" s="186"/>
      <c r="B13355" s="208"/>
      <c r="C13355" s="186"/>
      <c r="D13355" s="186"/>
    </row>
    <row r="13356" spans="1:4" x14ac:dyDescent="0.25">
      <c r="A13356" s="186"/>
      <c r="B13356" s="208"/>
      <c r="C13356" s="186"/>
      <c r="D13356" s="186"/>
    </row>
    <row r="13357" spans="1:4" x14ac:dyDescent="0.25">
      <c r="A13357" s="186"/>
      <c r="B13357" s="208"/>
      <c r="C13357" s="186"/>
      <c r="D13357" s="186"/>
    </row>
    <row r="13358" spans="1:4" x14ac:dyDescent="0.25">
      <c r="A13358" s="186"/>
      <c r="B13358" s="208"/>
      <c r="C13358" s="186"/>
      <c r="D13358" s="186"/>
    </row>
    <row r="13359" spans="1:4" x14ac:dyDescent="0.25">
      <c r="A13359" s="186"/>
      <c r="B13359" s="208"/>
      <c r="C13359" s="186"/>
      <c r="D13359" s="186"/>
    </row>
    <row r="13360" spans="1:4" x14ac:dyDescent="0.25">
      <c r="A13360" s="186"/>
      <c r="B13360" s="208"/>
      <c r="C13360" s="186"/>
      <c r="D13360" s="186"/>
    </row>
    <row r="13361" spans="1:4" x14ac:dyDescent="0.25">
      <c r="A13361" s="186"/>
      <c r="B13361" s="208"/>
      <c r="C13361" s="186"/>
      <c r="D13361" s="186"/>
    </row>
    <row r="13362" spans="1:4" x14ac:dyDescent="0.25">
      <c r="A13362" s="186"/>
      <c r="B13362" s="208"/>
      <c r="C13362" s="186"/>
      <c r="D13362" s="186"/>
    </row>
    <row r="13363" spans="1:4" x14ac:dyDescent="0.25">
      <c r="A13363" s="186"/>
      <c r="B13363" s="208"/>
      <c r="C13363" s="186"/>
      <c r="D13363" s="186"/>
    </row>
    <row r="13364" spans="1:4" x14ac:dyDescent="0.25">
      <c r="A13364" s="186"/>
      <c r="B13364" s="208"/>
      <c r="C13364" s="186"/>
      <c r="D13364" s="186"/>
    </row>
    <row r="13365" spans="1:4" x14ac:dyDescent="0.25">
      <c r="A13365" s="186"/>
      <c r="B13365" s="208"/>
      <c r="C13365" s="186"/>
      <c r="D13365" s="186"/>
    </row>
    <row r="13366" spans="1:4" x14ac:dyDescent="0.25">
      <c r="A13366" s="186"/>
      <c r="B13366" s="208"/>
      <c r="C13366" s="186"/>
      <c r="D13366" s="186"/>
    </row>
    <row r="13367" spans="1:4" x14ac:dyDescent="0.25">
      <c r="A13367" s="186"/>
      <c r="B13367" s="208"/>
      <c r="C13367" s="186"/>
      <c r="D13367" s="186"/>
    </row>
    <row r="13368" spans="1:4" x14ac:dyDescent="0.25">
      <c r="A13368" s="186"/>
      <c r="B13368" s="208"/>
      <c r="C13368" s="186"/>
      <c r="D13368" s="186"/>
    </row>
    <row r="13369" spans="1:4" x14ac:dyDescent="0.25">
      <c r="A13369" s="186"/>
      <c r="B13369" s="208"/>
      <c r="C13369" s="186"/>
      <c r="D13369" s="186"/>
    </row>
    <row r="13370" spans="1:4" x14ac:dyDescent="0.25">
      <c r="A13370" s="186"/>
      <c r="B13370" s="208"/>
      <c r="C13370" s="186"/>
      <c r="D13370" s="186"/>
    </row>
    <row r="13371" spans="1:4" x14ac:dyDescent="0.25">
      <c r="A13371" s="186"/>
      <c r="B13371" s="208"/>
      <c r="C13371" s="186"/>
      <c r="D13371" s="186"/>
    </row>
    <row r="13372" spans="1:4" x14ac:dyDescent="0.25">
      <c r="A13372" s="186"/>
      <c r="B13372" s="208"/>
      <c r="C13372" s="186"/>
      <c r="D13372" s="186"/>
    </row>
    <row r="13373" spans="1:4" x14ac:dyDescent="0.25">
      <c r="A13373" s="186"/>
      <c r="B13373" s="208"/>
      <c r="C13373" s="186"/>
      <c r="D13373" s="186"/>
    </row>
    <row r="13374" spans="1:4" x14ac:dyDescent="0.25">
      <c r="A13374" s="186"/>
      <c r="B13374" s="208"/>
      <c r="C13374" s="186"/>
      <c r="D13374" s="186"/>
    </row>
    <row r="13375" spans="1:4" x14ac:dyDescent="0.25">
      <c r="A13375" s="186"/>
      <c r="B13375" s="208"/>
      <c r="C13375" s="186"/>
      <c r="D13375" s="186"/>
    </row>
    <row r="13376" spans="1:4" x14ac:dyDescent="0.25">
      <c r="A13376" s="186"/>
      <c r="B13376" s="208"/>
      <c r="C13376" s="186"/>
      <c r="D13376" s="186"/>
    </row>
    <row r="13377" spans="1:4" x14ac:dyDescent="0.25">
      <c r="A13377" s="186"/>
      <c r="B13377" s="208"/>
      <c r="C13377" s="186"/>
      <c r="D13377" s="186"/>
    </row>
    <row r="13378" spans="1:4" x14ac:dyDescent="0.25">
      <c r="A13378" s="186"/>
      <c r="B13378" s="208"/>
      <c r="C13378" s="186"/>
      <c r="D13378" s="186"/>
    </row>
    <row r="13379" spans="1:4" x14ac:dyDescent="0.25">
      <c r="A13379" s="186"/>
      <c r="B13379" s="208"/>
      <c r="C13379" s="186"/>
      <c r="D13379" s="186"/>
    </row>
    <row r="13380" spans="1:4" x14ac:dyDescent="0.25">
      <c r="A13380" s="186"/>
      <c r="B13380" s="208"/>
      <c r="C13380" s="186"/>
      <c r="D13380" s="186"/>
    </row>
    <row r="13381" spans="1:4" x14ac:dyDescent="0.25">
      <c r="A13381" s="186"/>
      <c r="B13381" s="208"/>
      <c r="C13381" s="186"/>
      <c r="D13381" s="186"/>
    </row>
    <row r="13382" spans="1:4" x14ac:dyDescent="0.25">
      <c r="A13382" s="186"/>
      <c r="B13382" s="208"/>
      <c r="C13382" s="186"/>
      <c r="D13382" s="186"/>
    </row>
    <row r="13383" spans="1:4" x14ac:dyDescent="0.25">
      <c r="A13383" s="186"/>
      <c r="B13383" s="208"/>
      <c r="C13383" s="186"/>
      <c r="D13383" s="186"/>
    </row>
    <row r="13384" spans="1:4" x14ac:dyDescent="0.25">
      <c r="A13384" s="186"/>
      <c r="B13384" s="208"/>
      <c r="C13384" s="186"/>
      <c r="D13384" s="186"/>
    </row>
    <row r="13385" spans="1:4" x14ac:dyDescent="0.25">
      <c r="A13385" s="186"/>
      <c r="B13385" s="208"/>
      <c r="C13385" s="186"/>
      <c r="D13385" s="186"/>
    </row>
    <row r="13386" spans="1:4" x14ac:dyDescent="0.25">
      <c r="A13386" s="186"/>
      <c r="B13386" s="208"/>
      <c r="C13386" s="186"/>
      <c r="D13386" s="186"/>
    </row>
    <row r="13387" spans="1:4" x14ac:dyDescent="0.25">
      <c r="A13387" s="186"/>
      <c r="B13387" s="208"/>
      <c r="C13387" s="186"/>
      <c r="D13387" s="186"/>
    </row>
    <row r="13388" spans="1:4" x14ac:dyDescent="0.25">
      <c r="A13388" s="186"/>
      <c r="B13388" s="208"/>
      <c r="C13388" s="186"/>
      <c r="D13388" s="186"/>
    </row>
    <row r="13389" spans="1:4" x14ac:dyDescent="0.25">
      <c r="A13389" s="186"/>
      <c r="B13389" s="208"/>
      <c r="C13389" s="186"/>
      <c r="D13389" s="186"/>
    </row>
    <row r="13390" spans="1:4" x14ac:dyDescent="0.25">
      <c r="A13390" s="186"/>
      <c r="B13390" s="208"/>
      <c r="C13390" s="186"/>
      <c r="D13390" s="186"/>
    </row>
    <row r="13391" spans="1:4" x14ac:dyDescent="0.25">
      <c r="A13391" s="186"/>
      <c r="B13391" s="208"/>
      <c r="C13391" s="186"/>
      <c r="D13391" s="186"/>
    </row>
    <row r="13392" spans="1:4" x14ac:dyDescent="0.25">
      <c r="A13392" s="186"/>
      <c r="B13392" s="208"/>
      <c r="C13392" s="186"/>
      <c r="D13392" s="186"/>
    </row>
    <row r="13393" spans="1:4" x14ac:dyDescent="0.25">
      <c r="A13393" s="186"/>
      <c r="B13393" s="208"/>
      <c r="C13393" s="186"/>
      <c r="D13393" s="186"/>
    </row>
    <row r="13394" spans="1:4" x14ac:dyDescent="0.25">
      <c r="A13394" s="186"/>
      <c r="B13394" s="208"/>
      <c r="C13394" s="186"/>
      <c r="D13394" s="186"/>
    </row>
    <row r="13395" spans="1:4" x14ac:dyDescent="0.25">
      <c r="A13395" s="186"/>
      <c r="B13395" s="208"/>
      <c r="C13395" s="186"/>
      <c r="D13395" s="186"/>
    </row>
    <row r="13396" spans="1:4" x14ac:dyDescent="0.25">
      <c r="A13396" s="186"/>
      <c r="B13396" s="208"/>
      <c r="C13396" s="186"/>
      <c r="D13396" s="186"/>
    </row>
    <row r="13397" spans="1:4" x14ac:dyDescent="0.25">
      <c r="A13397" s="186"/>
      <c r="B13397" s="208"/>
      <c r="C13397" s="186"/>
      <c r="D13397" s="186"/>
    </row>
    <row r="13398" spans="1:4" x14ac:dyDescent="0.25">
      <c r="A13398" s="186"/>
      <c r="B13398" s="208"/>
      <c r="C13398" s="186"/>
      <c r="D13398" s="186"/>
    </row>
    <row r="13399" spans="1:4" x14ac:dyDescent="0.25">
      <c r="A13399" s="186"/>
      <c r="B13399" s="208"/>
      <c r="C13399" s="186"/>
      <c r="D13399" s="186"/>
    </row>
    <row r="13400" spans="1:4" x14ac:dyDescent="0.25">
      <c r="A13400" s="186"/>
      <c r="B13400" s="208"/>
      <c r="C13400" s="186"/>
      <c r="D13400" s="186"/>
    </row>
    <row r="13401" spans="1:4" x14ac:dyDescent="0.25">
      <c r="A13401" s="186"/>
      <c r="B13401" s="208"/>
      <c r="C13401" s="186"/>
      <c r="D13401" s="186"/>
    </row>
    <row r="13402" spans="1:4" x14ac:dyDescent="0.25">
      <c r="A13402" s="186"/>
      <c r="B13402" s="208"/>
      <c r="C13402" s="186"/>
      <c r="D13402" s="186"/>
    </row>
    <row r="13403" spans="1:4" x14ac:dyDescent="0.25">
      <c r="A13403" s="186"/>
      <c r="B13403" s="208"/>
      <c r="C13403" s="186"/>
      <c r="D13403" s="186"/>
    </row>
    <row r="13404" spans="1:4" x14ac:dyDescent="0.25">
      <c r="A13404" s="186"/>
      <c r="B13404" s="208"/>
      <c r="C13404" s="186"/>
      <c r="D13404" s="186"/>
    </row>
    <row r="13405" spans="1:4" x14ac:dyDescent="0.25">
      <c r="A13405" s="186"/>
      <c r="B13405" s="208"/>
      <c r="C13405" s="186"/>
      <c r="D13405" s="186"/>
    </row>
    <row r="13406" spans="1:4" x14ac:dyDescent="0.25">
      <c r="A13406" s="186"/>
      <c r="B13406" s="208"/>
      <c r="C13406" s="186"/>
      <c r="D13406" s="186"/>
    </row>
    <row r="13407" spans="1:4" x14ac:dyDescent="0.25">
      <c r="A13407" s="186"/>
      <c r="B13407" s="208"/>
      <c r="C13407" s="186"/>
      <c r="D13407" s="186"/>
    </row>
    <row r="13408" spans="1:4" x14ac:dyDescent="0.25">
      <c r="A13408" s="186"/>
      <c r="B13408" s="208"/>
      <c r="C13408" s="186"/>
      <c r="D13408" s="186"/>
    </row>
    <row r="13409" spans="1:4" x14ac:dyDescent="0.25">
      <c r="A13409" s="186"/>
      <c r="B13409" s="208"/>
      <c r="C13409" s="186"/>
      <c r="D13409" s="186"/>
    </row>
    <row r="13410" spans="1:4" x14ac:dyDescent="0.25">
      <c r="A13410" s="186"/>
      <c r="B13410" s="208"/>
      <c r="C13410" s="186"/>
      <c r="D13410" s="186"/>
    </row>
    <row r="13411" spans="1:4" x14ac:dyDescent="0.25">
      <c r="A13411" s="186"/>
      <c r="B13411" s="208"/>
      <c r="C13411" s="186"/>
      <c r="D13411" s="186"/>
    </row>
    <row r="13412" spans="1:4" x14ac:dyDescent="0.25">
      <c r="A13412" s="186"/>
      <c r="B13412" s="208"/>
      <c r="C13412" s="186"/>
      <c r="D13412" s="186"/>
    </row>
    <row r="13413" spans="1:4" x14ac:dyDescent="0.25">
      <c r="A13413" s="186"/>
      <c r="B13413" s="208"/>
      <c r="C13413" s="186"/>
      <c r="D13413" s="186"/>
    </row>
    <row r="13414" spans="1:4" x14ac:dyDescent="0.25">
      <c r="A13414" s="186"/>
      <c r="B13414" s="208"/>
      <c r="C13414" s="186"/>
      <c r="D13414" s="186"/>
    </row>
    <row r="13415" spans="1:4" x14ac:dyDescent="0.25">
      <c r="A13415" s="186"/>
      <c r="B13415" s="208"/>
      <c r="C13415" s="186"/>
      <c r="D13415" s="186"/>
    </row>
    <row r="13416" spans="1:4" x14ac:dyDescent="0.25">
      <c r="A13416" s="186"/>
      <c r="B13416" s="208"/>
      <c r="C13416" s="186"/>
      <c r="D13416" s="186"/>
    </row>
    <row r="13417" spans="1:4" x14ac:dyDescent="0.25">
      <c r="A13417" s="186"/>
      <c r="B13417" s="208"/>
      <c r="C13417" s="186"/>
      <c r="D13417" s="186"/>
    </row>
    <row r="13418" spans="1:4" x14ac:dyDescent="0.25">
      <c r="A13418" s="186"/>
      <c r="B13418" s="208"/>
      <c r="C13418" s="186"/>
      <c r="D13418" s="186"/>
    </row>
    <row r="13419" spans="1:4" x14ac:dyDescent="0.25">
      <c r="A13419" s="186"/>
      <c r="B13419" s="208"/>
      <c r="C13419" s="186"/>
      <c r="D13419" s="186"/>
    </row>
    <row r="13420" spans="1:4" x14ac:dyDescent="0.25">
      <c r="A13420" s="186"/>
      <c r="B13420" s="208"/>
      <c r="C13420" s="186"/>
      <c r="D13420" s="186"/>
    </row>
    <row r="13421" spans="1:4" x14ac:dyDescent="0.25">
      <c r="A13421" s="186"/>
      <c r="B13421" s="208"/>
      <c r="C13421" s="186"/>
      <c r="D13421" s="186"/>
    </row>
    <row r="13422" spans="1:4" x14ac:dyDescent="0.25">
      <c r="A13422" s="186"/>
      <c r="B13422" s="208"/>
      <c r="C13422" s="186"/>
      <c r="D13422" s="186"/>
    </row>
    <row r="13423" spans="1:4" x14ac:dyDescent="0.25">
      <c r="A13423" s="186"/>
      <c r="B13423" s="208"/>
      <c r="C13423" s="186"/>
      <c r="D13423" s="186"/>
    </row>
    <row r="13424" spans="1:4" x14ac:dyDescent="0.25">
      <c r="A13424" s="186"/>
      <c r="B13424" s="208"/>
      <c r="C13424" s="186"/>
      <c r="D13424" s="186"/>
    </row>
    <row r="13425" spans="1:4" x14ac:dyDescent="0.25">
      <c r="A13425" s="186"/>
      <c r="B13425" s="208"/>
      <c r="C13425" s="186"/>
      <c r="D13425" s="186"/>
    </row>
    <row r="13426" spans="1:4" x14ac:dyDescent="0.25">
      <c r="A13426" s="186"/>
      <c r="B13426" s="208"/>
      <c r="C13426" s="186"/>
      <c r="D13426" s="186"/>
    </row>
    <row r="13427" spans="1:4" x14ac:dyDescent="0.25">
      <c r="A13427" s="186"/>
      <c r="B13427" s="208"/>
      <c r="C13427" s="186"/>
      <c r="D13427" s="186"/>
    </row>
    <row r="13428" spans="1:4" x14ac:dyDescent="0.25">
      <c r="A13428" s="186"/>
      <c r="B13428" s="208"/>
      <c r="C13428" s="186"/>
      <c r="D13428" s="186"/>
    </row>
    <row r="13429" spans="1:4" x14ac:dyDescent="0.25">
      <c r="A13429" s="186"/>
      <c r="B13429" s="208"/>
      <c r="C13429" s="186"/>
      <c r="D13429" s="186"/>
    </row>
    <row r="13430" spans="1:4" x14ac:dyDescent="0.25">
      <c r="A13430" s="186"/>
      <c r="B13430" s="208"/>
      <c r="C13430" s="186"/>
      <c r="D13430" s="186"/>
    </row>
    <row r="13431" spans="1:4" x14ac:dyDescent="0.25">
      <c r="A13431" s="186"/>
      <c r="B13431" s="208"/>
      <c r="C13431" s="186"/>
      <c r="D13431" s="186"/>
    </row>
    <row r="13432" spans="1:4" x14ac:dyDescent="0.25">
      <c r="A13432" s="186"/>
      <c r="B13432" s="208"/>
      <c r="C13432" s="186"/>
      <c r="D13432" s="186"/>
    </row>
    <row r="13433" spans="1:4" x14ac:dyDescent="0.25">
      <c r="A13433" s="186"/>
      <c r="B13433" s="208"/>
      <c r="C13433" s="186"/>
      <c r="D13433" s="186"/>
    </row>
    <row r="13434" spans="1:4" x14ac:dyDescent="0.25">
      <c r="A13434" s="186"/>
      <c r="B13434" s="208"/>
      <c r="C13434" s="186"/>
      <c r="D13434" s="186"/>
    </row>
    <row r="13435" spans="1:4" x14ac:dyDescent="0.25">
      <c r="A13435" s="186"/>
      <c r="B13435" s="208"/>
      <c r="C13435" s="186"/>
      <c r="D13435" s="186"/>
    </row>
    <row r="13436" spans="1:4" x14ac:dyDescent="0.25">
      <c r="A13436" s="186"/>
      <c r="B13436" s="208"/>
      <c r="C13436" s="186"/>
      <c r="D13436" s="186"/>
    </row>
    <row r="13437" spans="1:4" x14ac:dyDescent="0.25">
      <c r="A13437" s="186"/>
      <c r="B13437" s="208"/>
      <c r="C13437" s="186"/>
      <c r="D13437" s="186"/>
    </row>
    <row r="13438" spans="1:4" x14ac:dyDescent="0.25">
      <c r="A13438" s="186"/>
      <c r="B13438" s="208"/>
      <c r="C13438" s="186"/>
      <c r="D13438" s="186"/>
    </row>
    <row r="13439" spans="1:4" x14ac:dyDescent="0.25">
      <c r="A13439" s="186"/>
      <c r="B13439" s="208"/>
      <c r="C13439" s="186"/>
      <c r="D13439" s="186"/>
    </row>
    <row r="13440" spans="1:4" x14ac:dyDescent="0.25">
      <c r="A13440" s="186"/>
      <c r="B13440" s="208"/>
      <c r="C13440" s="186"/>
      <c r="D13440" s="186"/>
    </row>
    <row r="13441" spans="1:4" x14ac:dyDescent="0.25">
      <c r="A13441" s="186"/>
      <c r="B13441" s="208"/>
      <c r="C13441" s="186"/>
      <c r="D13441" s="186"/>
    </row>
    <row r="13442" spans="1:4" x14ac:dyDescent="0.25">
      <c r="A13442" s="186"/>
      <c r="B13442" s="208"/>
      <c r="C13442" s="186"/>
      <c r="D13442" s="186"/>
    </row>
    <row r="13443" spans="1:4" x14ac:dyDescent="0.25">
      <c r="A13443" s="186"/>
      <c r="B13443" s="208"/>
      <c r="C13443" s="186"/>
      <c r="D13443" s="186"/>
    </row>
    <row r="13444" spans="1:4" x14ac:dyDescent="0.25">
      <c r="A13444" s="186"/>
      <c r="B13444" s="208"/>
      <c r="C13444" s="186"/>
      <c r="D13444" s="186"/>
    </row>
    <row r="13445" spans="1:4" x14ac:dyDescent="0.25">
      <c r="A13445" s="186"/>
      <c r="B13445" s="208"/>
      <c r="C13445" s="186"/>
      <c r="D13445" s="186"/>
    </row>
    <row r="13446" spans="1:4" x14ac:dyDescent="0.25">
      <c r="A13446" s="186"/>
      <c r="B13446" s="208"/>
      <c r="C13446" s="186"/>
      <c r="D13446" s="186"/>
    </row>
    <row r="13447" spans="1:4" x14ac:dyDescent="0.25">
      <c r="A13447" s="186"/>
      <c r="B13447" s="208"/>
      <c r="C13447" s="186"/>
      <c r="D13447" s="186"/>
    </row>
    <row r="13448" spans="1:4" x14ac:dyDescent="0.25">
      <c r="A13448" s="186"/>
      <c r="B13448" s="208"/>
      <c r="C13448" s="186"/>
      <c r="D13448" s="186"/>
    </row>
    <row r="13449" spans="1:4" x14ac:dyDescent="0.25">
      <c r="A13449" s="186"/>
      <c r="B13449" s="208"/>
      <c r="C13449" s="186"/>
      <c r="D13449" s="186"/>
    </row>
    <row r="13450" spans="1:4" x14ac:dyDescent="0.25">
      <c r="A13450" s="186"/>
      <c r="B13450" s="208"/>
      <c r="C13450" s="186"/>
      <c r="D13450" s="186"/>
    </row>
    <row r="13451" spans="1:4" x14ac:dyDescent="0.25">
      <c r="A13451" s="186"/>
      <c r="B13451" s="208"/>
      <c r="C13451" s="186"/>
      <c r="D13451" s="186"/>
    </row>
    <row r="13452" spans="1:4" x14ac:dyDescent="0.25">
      <c r="A13452" s="186"/>
      <c r="B13452" s="208"/>
      <c r="C13452" s="186"/>
      <c r="D13452" s="186"/>
    </row>
    <row r="13453" spans="1:4" x14ac:dyDescent="0.25">
      <c r="A13453" s="186"/>
      <c r="B13453" s="208"/>
      <c r="C13453" s="186"/>
      <c r="D13453" s="186"/>
    </row>
    <row r="13454" spans="1:4" x14ac:dyDescent="0.25">
      <c r="A13454" s="186"/>
      <c r="B13454" s="208"/>
      <c r="C13454" s="186"/>
      <c r="D13454" s="186"/>
    </row>
    <row r="13455" spans="1:4" x14ac:dyDescent="0.25">
      <c r="A13455" s="186"/>
      <c r="B13455" s="208"/>
      <c r="C13455" s="186"/>
      <c r="D13455" s="186"/>
    </row>
    <row r="13456" spans="1:4" x14ac:dyDescent="0.25">
      <c r="A13456" s="186"/>
      <c r="B13456" s="208"/>
      <c r="C13456" s="186"/>
      <c r="D13456" s="186"/>
    </row>
    <row r="13457" spans="1:4" x14ac:dyDescent="0.25">
      <c r="A13457" s="186"/>
      <c r="B13457" s="208"/>
      <c r="C13457" s="186"/>
      <c r="D13457" s="186"/>
    </row>
    <row r="13458" spans="1:4" x14ac:dyDescent="0.25">
      <c r="A13458" s="186"/>
      <c r="B13458" s="208"/>
      <c r="C13458" s="186"/>
      <c r="D13458" s="186"/>
    </row>
    <row r="13459" spans="1:4" x14ac:dyDescent="0.25">
      <c r="A13459" s="186"/>
      <c r="B13459" s="208"/>
      <c r="C13459" s="186"/>
      <c r="D13459" s="186"/>
    </row>
    <row r="13460" spans="1:4" x14ac:dyDescent="0.25">
      <c r="A13460" s="186"/>
      <c r="B13460" s="208"/>
      <c r="C13460" s="186"/>
      <c r="D13460" s="186"/>
    </row>
    <row r="13461" spans="1:4" x14ac:dyDescent="0.25">
      <c r="A13461" s="186"/>
      <c r="B13461" s="208"/>
      <c r="C13461" s="186"/>
      <c r="D13461" s="186"/>
    </row>
    <row r="13462" spans="1:4" x14ac:dyDescent="0.25">
      <c r="A13462" s="186"/>
      <c r="B13462" s="208"/>
      <c r="C13462" s="186"/>
      <c r="D13462" s="186"/>
    </row>
    <row r="13463" spans="1:4" x14ac:dyDescent="0.25">
      <c r="A13463" s="186"/>
      <c r="B13463" s="208"/>
      <c r="C13463" s="186"/>
      <c r="D13463" s="186"/>
    </row>
    <row r="13464" spans="1:4" x14ac:dyDescent="0.25">
      <c r="A13464" s="186"/>
      <c r="B13464" s="208"/>
      <c r="C13464" s="186"/>
      <c r="D13464" s="186"/>
    </row>
    <row r="13465" spans="1:4" x14ac:dyDescent="0.25">
      <c r="A13465" s="186"/>
      <c r="B13465" s="208"/>
      <c r="C13465" s="186"/>
      <c r="D13465" s="186"/>
    </row>
    <row r="13466" spans="1:4" x14ac:dyDescent="0.25">
      <c r="A13466" s="186"/>
      <c r="B13466" s="208"/>
      <c r="C13466" s="186"/>
      <c r="D13466" s="186"/>
    </row>
    <row r="13467" spans="1:4" x14ac:dyDescent="0.25">
      <c r="A13467" s="186"/>
      <c r="B13467" s="208"/>
      <c r="C13467" s="186"/>
      <c r="D13467" s="186"/>
    </row>
    <row r="13468" spans="1:4" x14ac:dyDescent="0.25">
      <c r="A13468" s="186"/>
      <c r="B13468" s="208"/>
      <c r="C13468" s="186"/>
      <c r="D13468" s="186"/>
    </row>
    <row r="13469" spans="1:4" x14ac:dyDescent="0.25">
      <c r="A13469" s="186"/>
      <c r="B13469" s="208"/>
      <c r="C13469" s="186"/>
      <c r="D13469" s="186"/>
    </row>
    <row r="13470" spans="1:4" x14ac:dyDescent="0.25">
      <c r="A13470" s="186"/>
      <c r="B13470" s="208"/>
      <c r="C13470" s="186"/>
      <c r="D13470" s="186"/>
    </row>
    <row r="13471" spans="1:4" x14ac:dyDescent="0.25">
      <c r="A13471" s="186"/>
      <c r="B13471" s="208"/>
      <c r="C13471" s="186"/>
      <c r="D13471" s="186"/>
    </row>
    <row r="13472" spans="1:4" x14ac:dyDescent="0.25">
      <c r="A13472" s="186"/>
      <c r="B13472" s="208"/>
      <c r="C13472" s="186"/>
      <c r="D13472" s="186"/>
    </row>
    <row r="13473" spans="1:4" x14ac:dyDescent="0.25">
      <c r="A13473" s="186"/>
      <c r="B13473" s="208"/>
      <c r="C13473" s="186"/>
      <c r="D13473" s="186"/>
    </row>
    <row r="13474" spans="1:4" x14ac:dyDescent="0.25">
      <c r="A13474" s="186"/>
      <c r="B13474" s="208"/>
      <c r="C13474" s="186"/>
      <c r="D13474" s="186"/>
    </row>
    <row r="13475" spans="1:4" x14ac:dyDescent="0.25">
      <c r="A13475" s="186"/>
      <c r="B13475" s="208"/>
      <c r="C13475" s="186"/>
      <c r="D13475" s="186"/>
    </row>
    <row r="13476" spans="1:4" x14ac:dyDescent="0.25">
      <c r="A13476" s="186"/>
      <c r="B13476" s="208"/>
      <c r="C13476" s="186"/>
      <c r="D13476" s="186"/>
    </row>
    <row r="13477" spans="1:4" x14ac:dyDescent="0.25">
      <c r="A13477" s="186"/>
      <c r="B13477" s="208"/>
      <c r="C13477" s="186"/>
      <c r="D13477" s="186"/>
    </row>
    <row r="13478" spans="1:4" x14ac:dyDescent="0.25">
      <c r="A13478" s="186"/>
      <c r="B13478" s="208"/>
      <c r="C13478" s="186"/>
      <c r="D13478" s="186"/>
    </row>
    <row r="13479" spans="1:4" x14ac:dyDescent="0.25">
      <c r="A13479" s="186"/>
      <c r="B13479" s="208"/>
      <c r="C13479" s="186"/>
      <c r="D13479" s="186"/>
    </row>
    <row r="13480" spans="1:4" x14ac:dyDescent="0.25">
      <c r="A13480" s="186"/>
      <c r="B13480" s="208"/>
      <c r="C13480" s="186"/>
      <c r="D13480" s="186"/>
    </row>
    <row r="13481" spans="1:4" x14ac:dyDescent="0.25">
      <c r="A13481" s="186"/>
      <c r="B13481" s="208"/>
      <c r="C13481" s="186"/>
      <c r="D13481" s="186"/>
    </row>
    <row r="13482" spans="1:4" x14ac:dyDescent="0.25">
      <c r="A13482" s="186"/>
      <c r="B13482" s="208"/>
      <c r="C13482" s="186"/>
      <c r="D13482" s="186"/>
    </row>
    <row r="13483" spans="1:4" x14ac:dyDescent="0.25">
      <c r="A13483" s="186"/>
      <c r="B13483" s="208"/>
      <c r="C13483" s="186"/>
      <c r="D13483" s="186"/>
    </row>
    <row r="13484" spans="1:4" x14ac:dyDescent="0.25">
      <c r="A13484" s="186"/>
      <c r="B13484" s="208"/>
      <c r="C13484" s="186"/>
      <c r="D13484" s="186"/>
    </row>
    <row r="13485" spans="1:4" x14ac:dyDescent="0.25">
      <c r="A13485" s="186"/>
      <c r="B13485" s="208"/>
      <c r="C13485" s="186"/>
      <c r="D13485" s="186"/>
    </row>
    <row r="13486" spans="1:4" x14ac:dyDescent="0.25">
      <c r="A13486" s="186"/>
      <c r="B13486" s="208"/>
      <c r="C13486" s="186"/>
      <c r="D13486" s="186"/>
    </row>
    <row r="13487" spans="1:4" x14ac:dyDescent="0.25">
      <c r="A13487" s="186"/>
      <c r="B13487" s="208"/>
      <c r="C13487" s="186"/>
      <c r="D13487" s="186"/>
    </row>
    <row r="13488" spans="1:4" x14ac:dyDescent="0.25">
      <c r="A13488" s="186"/>
      <c r="B13488" s="208"/>
      <c r="C13488" s="186"/>
      <c r="D13488" s="186"/>
    </row>
    <row r="13489" spans="1:4" x14ac:dyDescent="0.25">
      <c r="A13489" s="186"/>
      <c r="B13489" s="208"/>
      <c r="C13489" s="186"/>
      <c r="D13489" s="186"/>
    </row>
    <row r="13490" spans="1:4" x14ac:dyDescent="0.25">
      <c r="A13490" s="186"/>
      <c r="B13490" s="208"/>
      <c r="C13490" s="186"/>
      <c r="D13490" s="186"/>
    </row>
    <row r="13491" spans="1:4" x14ac:dyDescent="0.25">
      <c r="A13491" s="186"/>
      <c r="B13491" s="208"/>
      <c r="C13491" s="186"/>
      <c r="D13491" s="186"/>
    </row>
    <row r="13492" spans="1:4" x14ac:dyDescent="0.25">
      <c r="A13492" s="186"/>
      <c r="B13492" s="208"/>
      <c r="C13492" s="186"/>
      <c r="D13492" s="186"/>
    </row>
    <row r="13493" spans="1:4" x14ac:dyDescent="0.25">
      <c r="A13493" s="186"/>
      <c r="B13493" s="208"/>
      <c r="C13493" s="186"/>
      <c r="D13493" s="186"/>
    </row>
    <row r="13494" spans="1:4" x14ac:dyDescent="0.25">
      <c r="A13494" s="186"/>
      <c r="B13494" s="208"/>
      <c r="C13494" s="186"/>
      <c r="D13494" s="186"/>
    </row>
    <row r="13495" spans="1:4" x14ac:dyDescent="0.25">
      <c r="A13495" s="186"/>
      <c r="B13495" s="208"/>
      <c r="C13495" s="186"/>
      <c r="D13495" s="186"/>
    </row>
    <row r="13496" spans="1:4" x14ac:dyDescent="0.25">
      <c r="A13496" s="186"/>
      <c r="B13496" s="208"/>
      <c r="C13496" s="186"/>
      <c r="D13496" s="186"/>
    </row>
    <row r="13497" spans="1:4" x14ac:dyDescent="0.25">
      <c r="A13497" s="186"/>
      <c r="B13497" s="208"/>
      <c r="C13497" s="186"/>
      <c r="D13497" s="186"/>
    </row>
    <row r="13498" spans="1:4" x14ac:dyDescent="0.25">
      <c r="A13498" s="186"/>
      <c r="B13498" s="208"/>
      <c r="C13498" s="186"/>
      <c r="D13498" s="186"/>
    </row>
    <row r="13499" spans="1:4" x14ac:dyDescent="0.25">
      <c r="A13499" s="186"/>
      <c r="B13499" s="208"/>
      <c r="C13499" s="186"/>
      <c r="D13499" s="186"/>
    </row>
    <row r="13500" spans="1:4" x14ac:dyDescent="0.25">
      <c r="A13500" s="186"/>
      <c r="B13500" s="208"/>
      <c r="C13500" s="186"/>
      <c r="D13500" s="186"/>
    </row>
    <row r="13501" spans="1:4" x14ac:dyDescent="0.25">
      <c r="A13501" s="186"/>
      <c r="B13501" s="208"/>
      <c r="C13501" s="186"/>
      <c r="D13501" s="186"/>
    </row>
    <row r="13502" spans="1:4" x14ac:dyDescent="0.25">
      <c r="A13502" s="186"/>
      <c r="B13502" s="208"/>
      <c r="C13502" s="186"/>
      <c r="D13502" s="186"/>
    </row>
    <row r="13503" spans="1:4" x14ac:dyDescent="0.25">
      <c r="A13503" s="186"/>
      <c r="B13503" s="208"/>
      <c r="C13503" s="186"/>
      <c r="D13503" s="186"/>
    </row>
    <row r="13504" spans="1:4" x14ac:dyDescent="0.25">
      <c r="A13504" s="186"/>
      <c r="B13504" s="208"/>
      <c r="C13504" s="186"/>
      <c r="D13504" s="186"/>
    </row>
    <row r="13505" spans="1:4" x14ac:dyDescent="0.25">
      <c r="A13505" s="186"/>
      <c r="B13505" s="208"/>
      <c r="C13505" s="186"/>
      <c r="D13505" s="186"/>
    </row>
  </sheetData>
  <autoFilter ref="A5:P7794" xr:uid="{00000000-0001-0000-0600-000000000000}"/>
  <sortState xmlns:xlrd2="http://schemas.microsoft.com/office/spreadsheetml/2017/richdata2" ref="A6:E6857">
    <sortCondition ref="B6:B6857"/>
  </sortState>
  <mergeCells count="1">
    <mergeCell ref="F2:G2"/>
  </mergeCells>
  <pageMargins left="0.7" right="0.7" top="0.75" bottom="0.75" header="0.3" footer="0.3"/>
  <pageSetup scale="10" orientation="portrait" r:id="rId1"/>
  <headerFooter>
    <oddFooter>&amp;L&amp;F &amp;A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K50"/>
  <sheetViews>
    <sheetView workbookViewId="0">
      <selection activeCell="R9" sqref="R9"/>
    </sheetView>
  </sheetViews>
  <sheetFormatPr defaultRowHeight="15" x14ac:dyDescent="0.25"/>
  <cols>
    <col min="9" max="9" width="9.5703125" bestFit="1" customWidth="1"/>
  </cols>
  <sheetData>
    <row r="1" spans="1:11" ht="24.75" x14ac:dyDescent="0.25">
      <c r="A1" s="458" t="s">
        <v>196</v>
      </c>
      <c r="B1" s="459"/>
      <c r="C1" s="459"/>
      <c r="D1" s="459"/>
      <c r="E1" s="459"/>
      <c r="F1" s="459"/>
      <c r="G1" s="459"/>
      <c r="H1" s="459"/>
      <c r="I1" s="459"/>
      <c r="J1" s="459"/>
      <c r="K1" s="459"/>
    </row>
    <row r="2" spans="1:11" ht="18.75" x14ac:dyDescent="0.25">
      <c r="A2" s="460" t="s">
        <v>197</v>
      </c>
      <c r="B2" s="460"/>
      <c r="C2" s="460"/>
      <c r="D2" s="460"/>
      <c r="E2" s="460"/>
      <c r="F2" s="460"/>
      <c r="G2" s="460"/>
      <c r="H2" s="460"/>
      <c r="I2" s="460"/>
      <c r="J2" s="460"/>
      <c r="K2" s="460"/>
    </row>
    <row r="3" spans="1:11" x14ac:dyDescent="0.25">
      <c r="A3" s="435" t="str">
        <f>G16</f>
        <v>Name</v>
      </c>
      <c r="B3" s="435"/>
      <c r="C3" s="435"/>
      <c r="D3" s="435"/>
      <c r="E3" s="435"/>
      <c r="F3" s="136"/>
      <c r="G3" s="461" t="s">
        <v>198</v>
      </c>
      <c r="H3" s="462"/>
      <c r="I3" s="137">
        <f>'General Pickup '!J26</f>
        <v>54002</v>
      </c>
      <c r="J3" s="463" t="str">
        <f>'General Pickup '!J15</f>
        <v>TBD</v>
      </c>
      <c r="K3" s="463"/>
    </row>
    <row r="4" spans="1:11" x14ac:dyDescent="0.25">
      <c r="A4" s="435" t="str">
        <f>G17</f>
        <v>Address 1</v>
      </c>
      <c r="B4" s="435"/>
      <c r="C4" s="435"/>
      <c r="D4" s="435"/>
      <c r="E4" s="435"/>
      <c r="F4" s="136"/>
      <c r="G4" s="455"/>
      <c r="H4" s="456"/>
      <c r="I4" s="138" t="s">
        <v>199</v>
      </c>
      <c r="J4" s="457" t="s">
        <v>200</v>
      </c>
      <c r="K4" s="346"/>
    </row>
    <row r="5" spans="1:11" x14ac:dyDescent="0.25">
      <c r="A5" s="435" t="str">
        <f>G18</f>
        <v>Address 2</v>
      </c>
      <c r="B5" s="435"/>
      <c r="C5" s="435"/>
      <c r="D5" s="435"/>
      <c r="E5" s="435"/>
      <c r="F5" s="136"/>
      <c r="G5" s="449" t="s">
        <v>201</v>
      </c>
      <c r="H5" s="450"/>
      <c r="I5" s="451" t="str">
        <f>'General Pickup '!J15</f>
        <v>TBD</v>
      </c>
      <c r="J5" s="452"/>
      <c r="K5" s="452"/>
    </row>
    <row r="6" spans="1:11" x14ac:dyDescent="0.25">
      <c r="A6" s="435" t="str">
        <f>G19</f>
        <v>City, State, Zip</v>
      </c>
      <c r="B6" s="435"/>
      <c r="C6" s="435"/>
      <c r="D6" s="435"/>
      <c r="E6" s="435"/>
      <c r="F6" s="136"/>
      <c r="G6" s="449" t="s">
        <v>202</v>
      </c>
      <c r="H6" s="450"/>
      <c r="I6" s="453"/>
      <c r="J6" s="454"/>
      <c r="K6" s="454"/>
    </row>
    <row r="7" spans="1:11" x14ac:dyDescent="0.25">
      <c r="A7" s="435" t="str">
        <f>G20</f>
        <v>Phone</v>
      </c>
      <c r="B7" s="435"/>
      <c r="C7" s="435"/>
      <c r="D7" s="435"/>
      <c r="E7" s="435"/>
      <c r="F7" s="136"/>
      <c r="G7" s="436" t="s">
        <v>203</v>
      </c>
      <c r="H7" s="437"/>
      <c r="I7" s="438" t="s">
        <v>204</v>
      </c>
      <c r="J7" s="439"/>
      <c r="K7" s="439"/>
    </row>
    <row r="8" spans="1:11" x14ac:dyDescent="0.25">
      <c r="A8" s="429" t="s">
        <v>205</v>
      </c>
      <c r="B8" s="429"/>
      <c r="C8" s="429"/>
      <c r="D8" s="429"/>
      <c r="E8" s="429"/>
      <c r="F8" s="139"/>
      <c r="G8" s="429" t="s">
        <v>206</v>
      </c>
      <c r="H8" s="429"/>
      <c r="I8" s="429"/>
      <c r="J8" s="429"/>
      <c r="K8" s="429"/>
    </row>
    <row r="9" spans="1:11" x14ac:dyDescent="0.25">
      <c r="A9" s="434" t="s">
        <v>207</v>
      </c>
      <c r="B9" s="440" t="s">
        <v>208</v>
      </c>
      <c r="C9" s="441"/>
      <c r="D9" s="441"/>
      <c r="E9" s="442"/>
      <c r="F9" s="140"/>
      <c r="G9" s="443"/>
      <c r="H9" s="444"/>
      <c r="I9" s="444"/>
      <c r="J9" s="444"/>
      <c r="K9" s="444"/>
    </row>
    <row r="10" spans="1:11" x14ac:dyDescent="0.25">
      <c r="A10" s="434"/>
      <c r="B10" s="445" t="str">
        <f>'General Pickup '!J20</f>
        <v>2405 Sam Wilson Rd</v>
      </c>
      <c r="C10" s="446"/>
      <c r="D10" s="446"/>
      <c r="E10" s="446"/>
      <c r="F10" s="141" t="s">
        <v>207</v>
      </c>
      <c r="G10" s="447"/>
      <c r="H10" s="448"/>
      <c r="I10" s="448"/>
      <c r="J10" s="448"/>
      <c r="K10" s="448"/>
    </row>
    <row r="11" spans="1:11" x14ac:dyDescent="0.25">
      <c r="A11" s="434"/>
      <c r="B11" s="430" t="str">
        <f>'General Pickup '!J21</f>
        <v>Charlotte</v>
      </c>
      <c r="C11" s="431"/>
      <c r="D11" s="431"/>
      <c r="E11" s="431"/>
      <c r="F11" s="142"/>
      <c r="G11" s="432"/>
      <c r="H11" s="433"/>
      <c r="I11" s="433"/>
      <c r="J11" s="433"/>
      <c r="K11" s="433"/>
    </row>
    <row r="12" spans="1:11" x14ac:dyDescent="0.25">
      <c r="A12" s="434"/>
      <c r="B12" s="430" t="str">
        <f>'General Pickup '!J22</f>
        <v>NC</v>
      </c>
      <c r="C12" s="431"/>
      <c r="D12" s="431"/>
      <c r="E12" s="431"/>
      <c r="F12" s="142"/>
      <c r="G12" s="423"/>
      <c r="H12" s="424"/>
      <c r="I12" s="424"/>
      <c r="J12" s="424"/>
      <c r="K12" s="424"/>
    </row>
    <row r="13" spans="1:11" x14ac:dyDescent="0.25">
      <c r="A13" s="143" t="s">
        <v>97</v>
      </c>
      <c r="B13" s="430">
        <f>'General Pickup '!J23</f>
        <v>28214</v>
      </c>
      <c r="C13" s="431"/>
      <c r="D13" s="431"/>
      <c r="E13" s="431"/>
      <c r="F13" s="141" t="s">
        <v>209</v>
      </c>
      <c r="G13" s="432"/>
      <c r="H13" s="433"/>
      <c r="I13" s="433"/>
      <c r="J13" s="433"/>
      <c r="K13" s="433"/>
    </row>
    <row r="14" spans="1:11" ht="15.75" x14ac:dyDescent="0.25">
      <c r="A14" s="143" t="s">
        <v>210</v>
      </c>
      <c r="B14" s="425">
        <f>'General Pickup '!F23</f>
        <v>0</v>
      </c>
      <c r="C14" s="426"/>
      <c r="D14" s="426"/>
      <c r="E14" s="426"/>
      <c r="F14" s="144"/>
      <c r="G14" s="427"/>
      <c r="H14" s="428"/>
      <c r="I14" s="428"/>
      <c r="J14" s="428"/>
      <c r="K14" s="428"/>
    </row>
    <row r="15" spans="1:11" x14ac:dyDescent="0.25">
      <c r="A15" s="429" t="s">
        <v>211</v>
      </c>
      <c r="B15" s="429"/>
      <c r="C15" s="429"/>
      <c r="D15" s="429"/>
      <c r="E15" s="429"/>
      <c r="F15" s="139"/>
      <c r="G15" s="429" t="s">
        <v>212</v>
      </c>
      <c r="H15" s="429"/>
      <c r="I15" s="429"/>
      <c r="J15" s="429"/>
      <c r="K15" s="429"/>
    </row>
    <row r="16" spans="1:11" x14ac:dyDescent="0.25">
      <c r="A16" s="143" t="s">
        <v>213</v>
      </c>
      <c r="B16" s="414"/>
      <c r="C16" s="415"/>
      <c r="D16" s="415"/>
      <c r="E16" s="415"/>
      <c r="F16" s="416"/>
      <c r="G16" s="417" t="s">
        <v>214</v>
      </c>
      <c r="H16" s="418"/>
      <c r="I16" s="418"/>
      <c r="J16" s="418"/>
      <c r="K16" s="418"/>
    </row>
    <row r="17" spans="1:11" x14ac:dyDescent="0.25">
      <c r="A17" s="143" t="s">
        <v>207</v>
      </c>
      <c r="B17" s="386"/>
      <c r="C17" s="387"/>
      <c r="D17" s="387"/>
      <c r="E17" s="387"/>
      <c r="F17" s="388"/>
      <c r="G17" s="419" t="s">
        <v>215</v>
      </c>
      <c r="H17" s="420"/>
      <c r="I17" s="420"/>
      <c r="J17" s="420"/>
      <c r="K17" s="420"/>
    </row>
    <row r="18" spans="1:11" x14ac:dyDescent="0.25">
      <c r="A18" s="143"/>
      <c r="B18" s="386"/>
      <c r="C18" s="387"/>
      <c r="D18" s="387"/>
      <c r="E18" s="387"/>
      <c r="F18" s="388"/>
      <c r="G18" s="421" t="s">
        <v>216</v>
      </c>
      <c r="H18" s="422"/>
      <c r="I18" s="422"/>
      <c r="J18" s="422"/>
      <c r="K18" s="422"/>
    </row>
    <row r="19" spans="1:11" x14ac:dyDescent="0.25">
      <c r="A19" s="143"/>
      <c r="B19" s="386"/>
      <c r="C19" s="387"/>
      <c r="D19" s="387"/>
      <c r="E19" s="387"/>
      <c r="F19" s="388"/>
      <c r="G19" s="389" t="s">
        <v>217</v>
      </c>
      <c r="H19" s="390"/>
      <c r="I19" s="390"/>
      <c r="J19" s="390"/>
      <c r="K19" s="390"/>
    </row>
    <row r="20" spans="1:11" x14ac:dyDescent="0.25">
      <c r="A20" s="143" t="s">
        <v>218</v>
      </c>
      <c r="B20" s="386"/>
      <c r="C20" s="387"/>
      <c r="D20" s="387"/>
      <c r="E20" s="387"/>
      <c r="F20" s="388"/>
      <c r="G20" s="389" t="s">
        <v>219</v>
      </c>
      <c r="H20" s="390"/>
      <c r="I20" s="390"/>
      <c r="J20" s="390"/>
      <c r="K20" s="390"/>
    </row>
    <row r="21" spans="1:11" x14ac:dyDescent="0.25">
      <c r="A21" s="143" t="s">
        <v>220</v>
      </c>
      <c r="B21" s="391"/>
      <c r="C21" s="392"/>
      <c r="D21" s="392"/>
      <c r="E21" s="392"/>
      <c r="F21" s="392"/>
      <c r="G21" s="393" t="s">
        <v>221</v>
      </c>
      <c r="H21" s="394"/>
      <c r="I21" s="394"/>
      <c r="J21" s="394"/>
      <c r="K21" s="394"/>
    </row>
    <row r="22" spans="1:11" x14ac:dyDescent="0.25">
      <c r="A22" s="145" t="s">
        <v>222</v>
      </c>
      <c r="B22" s="146"/>
      <c r="C22" s="395"/>
      <c r="D22" s="396"/>
      <c r="E22" s="396"/>
      <c r="F22" s="397"/>
      <c r="G22" s="147"/>
      <c r="H22" s="148"/>
      <c r="I22" s="148"/>
      <c r="J22" s="148"/>
      <c r="K22" s="148"/>
    </row>
    <row r="23" spans="1:11" x14ac:dyDescent="0.25">
      <c r="A23" s="149" t="s">
        <v>223</v>
      </c>
      <c r="B23" s="398" t="s">
        <v>224</v>
      </c>
      <c r="C23" s="399" t="s">
        <v>225</v>
      </c>
      <c r="D23" s="400"/>
      <c r="E23" s="400"/>
      <c r="F23" s="401"/>
      <c r="G23" s="150" t="s">
        <v>226</v>
      </c>
      <c r="H23" s="151"/>
      <c r="I23" s="151"/>
      <c r="J23" s="151"/>
      <c r="K23" s="151"/>
    </row>
    <row r="24" spans="1:11" x14ac:dyDescent="0.25">
      <c r="A24" s="149" t="s">
        <v>227</v>
      </c>
      <c r="B24" s="398"/>
      <c r="C24" s="402"/>
      <c r="D24" s="403"/>
      <c r="E24" s="403"/>
      <c r="F24" s="404"/>
      <c r="G24" s="150" t="s">
        <v>223</v>
      </c>
      <c r="H24" s="152" t="s">
        <v>228</v>
      </c>
      <c r="I24" s="153" t="s">
        <v>229</v>
      </c>
      <c r="J24" s="153"/>
      <c r="K24" s="153" t="s">
        <v>230</v>
      </c>
    </row>
    <row r="25" spans="1:11" x14ac:dyDescent="0.25">
      <c r="A25" s="149" t="s">
        <v>231</v>
      </c>
      <c r="B25" s="398"/>
      <c r="C25" s="405" t="s">
        <v>232</v>
      </c>
      <c r="D25" s="406"/>
      <c r="E25" s="406"/>
      <c r="F25" s="407"/>
      <c r="G25" s="150" t="s">
        <v>233</v>
      </c>
      <c r="H25" s="152" t="s">
        <v>234</v>
      </c>
      <c r="I25" s="153" t="s">
        <v>235</v>
      </c>
      <c r="J25" s="153" t="s">
        <v>236</v>
      </c>
      <c r="K25" s="154" t="s">
        <v>237</v>
      </c>
    </row>
    <row r="26" spans="1:11" x14ac:dyDescent="0.25">
      <c r="A26" s="149" t="s">
        <v>238</v>
      </c>
      <c r="B26" s="153"/>
      <c r="C26" s="408" t="s">
        <v>239</v>
      </c>
      <c r="D26" s="409"/>
      <c r="E26" s="409"/>
      <c r="F26" s="410"/>
      <c r="G26" s="150" t="s">
        <v>240</v>
      </c>
      <c r="H26" s="153"/>
      <c r="I26" s="153"/>
      <c r="J26" s="153"/>
      <c r="K26" s="153"/>
    </row>
    <row r="27" spans="1:11" x14ac:dyDescent="0.25">
      <c r="A27" s="155" t="s">
        <v>241</v>
      </c>
      <c r="B27" s="153"/>
      <c r="C27" s="411"/>
      <c r="D27" s="412"/>
      <c r="E27" s="412"/>
      <c r="F27" s="413"/>
      <c r="G27" s="156"/>
      <c r="H27" s="154"/>
      <c r="I27" s="154"/>
      <c r="J27" s="154"/>
      <c r="K27" s="157"/>
    </row>
    <row r="28" spans="1:11" ht="15.75" x14ac:dyDescent="0.25">
      <c r="A28" s="158"/>
      <c r="B28" s="159"/>
      <c r="C28" s="352"/>
      <c r="D28" s="353"/>
      <c r="E28" s="353"/>
      <c r="F28" s="354"/>
      <c r="G28" s="160"/>
      <c r="H28" s="161"/>
      <c r="I28" s="162"/>
      <c r="J28" s="162">
        <v>30760</v>
      </c>
      <c r="K28" s="163"/>
    </row>
    <row r="29" spans="1:11" ht="15.75" x14ac:dyDescent="0.25">
      <c r="A29" s="158"/>
      <c r="B29" s="159"/>
      <c r="C29" s="352"/>
      <c r="D29" s="353"/>
      <c r="E29" s="353"/>
      <c r="F29" s="354"/>
      <c r="G29" s="160"/>
      <c r="H29" s="161"/>
      <c r="I29" s="162"/>
      <c r="J29" s="162">
        <v>30760</v>
      </c>
      <c r="K29" s="163"/>
    </row>
    <row r="30" spans="1:11" ht="15.75" x14ac:dyDescent="0.25">
      <c r="A30" s="158"/>
      <c r="B30" s="159"/>
      <c r="C30" s="352"/>
      <c r="D30" s="353"/>
      <c r="E30" s="353"/>
      <c r="F30" s="354"/>
      <c r="G30" s="160"/>
      <c r="H30" s="161"/>
      <c r="I30" s="162"/>
      <c r="J30" s="162">
        <v>30760</v>
      </c>
      <c r="K30" s="163"/>
    </row>
    <row r="31" spans="1:11" ht="15.75" x14ac:dyDescent="0.25">
      <c r="A31" s="158"/>
      <c r="B31" s="159"/>
      <c r="C31" s="352"/>
      <c r="D31" s="353"/>
      <c r="E31" s="353"/>
      <c r="F31" s="354"/>
      <c r="G31" s="160"/>
      <c r="H31" s="161"/>
      <c r="I31" s="162"/>
      <c r="J31" s="162">
        <v>30760</v>
      </c>
      <c r="K31" s="163"/>
    </row>
    <row r="32" spans="1:11" ht="15.75" x14ac:dyDescent="0.25">
      <c r="A32" s="158"/>
      <c r="B32" s="159"/>
      <c r="C32" s="352"/>
      <c r="D32" s="353"/>
      <c r="E32" s="353"/>
      <c r="F32" s="354"/>
      <c r="G32" s="160"/>
      <c r="H32" s="161"/>
      <c r="I32" s="162"/>
      <c r="J32" s="162">
        <v>30760</v>
      </c>
      <c r="K32" s="163"/>
    </row>
    <row r="33" spans="1:11" ht="16.5" thickBot="1" x14ac:dyDescent="0.3">
      <c r="A33" s="164"/>
      <c r="B33" s="165"/>
      <c r="C33" s="355"/>
      <c r="D33" s="356"/>
      <c r="E33" s="356"/>
      <c r="F33" s="357"/>
      <c r="G33" s="166"/>
      <c r="H33" s="167"/>
      <c r="I33" s="168"/>
      <c r="J33" s="168">
        <v>30760</v>
      </c>
      <c r="K33" s="169"/>
    </row>
    <row r="34" spans="1:11" x14ac:dyDescent="0.25">
      <c r="A34" s="170"/>
      <c r="B34" s="171"/>
      <c r="C34" s="358" t="s">
        <v>242</v>
      </c>
      <c r="D34" s="358"/>
      <c r="E34" s="358"/>
      <c r="F34" s="358"/>
      <c r="G34" s="172"/>
      <c r="H34" s="173">
        <f>SUM(H28:H33)</f>
        <v>0</v>
      </c>
      <c r="I34" s="359" t="s">
        <v>243</v>
      </c>
      <c r="J34" s="359"/>
      <c r="K34" s="359"/>
    </row>
    <row r="35" spans="1:11" x14ac:dyDescent="0.25">
      <c r="A35" s="174" t="s">
        <v>244</v>
      </c>
      <c r="B35" s="360"/>
      <c r="C35" s="361"/>
      <c r="D35" s="361"/>
      <c r="E35" s="361"/>
      <c r="F35" s="362"/>
      <c r="G35" s="369" t="s">
        <v>245</v>
      </c>
      <c r="H35" s="370"/>
      <c r="I35" s="370"/>
      <c r="J35" s="371"/>
      <c r="K35" s="372"/>
    </row>
    <row r="36" spans="1:11" x14ac:dyDescent="0.25">
      <c r="A36" s="175"/>
      <c r="B36" s="363"/>
      <c r="C36" s="364"/>
      <c r="D36" s="364"/>
      <c r="E36" s="364"/>
      <c r="F36" s="365"/>
      <c r="G36" s="373" t="s">
        <v>246</v>
      </c>
      <c r="H36" s="374"/>
      <c r="I36" s="375"/>
      <c r="J36" s="376">
        <v>0</v>
      </c>
      <c r="K36" s="377"/>
    </row>
    <row r="37" spans="1:11" x14ac:dyDescent="0.25">
      <c r="A37" s="176"/>
      <c r="B37" s="363"/>
      <c r="C37" s="364"/>
      <c r="D37" s="364"/>
      <c r="E37" s="364"/>
      <c r="F37" s="365"/>
      <c r="G37" s="378" t="s">
        <v>247</v>
      </c>
      <c r="H37" s="379"/>
      <c r="I37" s="379"/>
      <c r="J37" s="380">
        <v>0</v>
      </c>
      <c r="K37" s="381"/>
    </row>
    <row r="38" spans="1:11" x14ac:dyDescent="0.25">
      <c r="A38" s="176"/>
      <c r="B38" s="363"/>
      <c r="C38" s="364"/>
      <c r="D38" s="364"/>
      <c r="E38" s="364"/>
      <c r="F38" s="365"/>
      <c r="G38" s="378" t="s">
        <v>248</v>
      </c>
      <c r="H38" s="379"/>
      <c r="I38" s="379"/>
      <c r="J38" s="382"/>
      <c r="K38" s="383"/>
    </row>
    <row r="39" spans="1:11" x14ac:dyDescent="0.25">
      <c r="A39" s="176"/>
      <c r="B39" s="366"/>
      <c r="C39" s="367"/>
      <c r="D39" s="367"/>
      <c r="E39" s="367"/>
      <c r="F39" s="368"/>
      <c r="G39" s="384" t="s">
        <v>249</v>
      </c>
      <c r="H39" s="385"/>
      <c r="I39" s="385"/>
      <c r="J39" s="385"/>
      <c r="K39" s="385"/>
    </row>
    <row r="40" spans="1:11" x14ac:dyDescent="0.25">
      <c r="A40" s="334" t="s">
        <v>250</v>
      </c>
      <c r="B40" s="336"/>
      <c r="C40" s="337"/>
      <c r="D40" s="337"/>
      <c r="E40" s="337"/>
      <c r="F40" s="338"/>
      <c r="G40" s="342"/>
      <c r="H40" s="343"/>
      <c r="I40" s="343"/>
      <c r="J40" s="343"/>
      <c r="K40" s="343"/>
    </row>
    <row r="41" spans="1:11" x14ac:dyDescent="0.25">
      <c r="A41" s="335"/>
      <c r="B41" s="339"/>
      <c r="C41" s="340"/>
      <c r="D41" s="340"/>
      <c r="E41" s="340"/>
      <c r="F41" s="341"/>
      <c r="G41" s="344"/>
      <c r="H41" s="345"/>
      <c r="I41" s="345"/>
      <c r="J41" s="345"/>
      <c r="K41" s="345"/>
    </row>
    <row r="42" spans="1:11" x14ac:dyDescent="0.25">
      <c r="A42" s="346" t="s">
        <v>205</v>
      </c>
      <c r="B42" s="346"/>
      <c r="C42" s="346"/>
      <c r="D42" s="346"/>
      <c r="E42" s="346" t="s">
        <v>251</v>
      </c>
      <c r="F42" s="346"/>
      <c r="G42" s="346"/>
      <c r="H42" s="346"/>
      <c r="I42" s="177" t="s">
        <v>240</v>
      </c>
      <c r="J42" s="316" t="s">
        <v>252</v>
      </c>
      <c r="K42" s="347"/>
    </row>
    <row r="43" spans="1:11" x14ac:dyDescent="0.25">
      <c r="A43" s="329"/>
      <c r="B43" s="329"/>
      <c r="C43" s="329"/>
      <c r="D43" s="330"/>
      <c r="E43" s="349"/>
      <c r="F43" s="350"/>
      <c r="G43" s="350"/>
      <c r="H43" s="351"/>
      <c r="I43" s="178"/>
      <c r="J43" s="317"/>
      <c r="K43" s="348"/>
    </row>
    <row r="44" spans="1:11" x14ac:dyDescent="0.25">
      <c r="A44" s="325" t="s">
        <v>253</v>
      </c>
      <c r="B44" s="325"/>
      <c r="C44" s="325"/>
      <c r="D44" s="325"/>
      <c r="E44" s="325" t="s">
        <v>254</v>
      </c>
      <c r="F44" s="325"/>
      <c r="G44" s="325"/>
      <c r="H44" s="325"/>
      <c r="I44" s="179" t="s">
        <v>255</v>
      </c>
      <c r="J44" s="326" t="s">
        <v>256</v>
      </c>
      <c r="K44" s="327">
        <v>28150</v>
      </c>
    </row>
    <row r="45" spans="1:11" x14ac:dyDescent="0.25">
      <c r="A45" s="329"/>
      <c r="B45" s="329"/>
      <c r="C45" s="329"/>
      <c r="D45" s="330"/>
      <c r="E45" s="331"/>
      <c r="F45" s="332"/>
      <c r="G45" s="332"/>
      <c r="H45" s="333"/>
      <c r="I45" s="180"/>
      <c r="J45" s="326"/>
      <c r="K45" s="328"/>
    </row>
    <row r="46" spans="1:11" x14ac:dyDescent="0.25">
      <c r="A46" s="181" t="s">
        <v>257</v>
      </c>
      <c r="B46" s="313"/>
      <c r="C46" s="314"/>
      <c r="D46" s="314"/>
      <c r="E46" s="314"/>
      <c r="F46" s="314"/>
      <c r="G46" s="314"/>
      <c r="H46" s="315"/>
      <c r="I46" s="182" t="s">
        <v>240</v>
      </c>
      <c r="J46" s="316" t="s">
        <v>258</v>
      </c>
      <c r="K46" s="318"/>
    </row>
    <row r="47" spans="1:11" x14ac:dyDescent="0.25">
      <c r="A47" s="183" t="s">
        <v>259</v>
      </c>
      <c r="B47" s="320"/>
      <c r="C47" s="320"/>
      <c r="D47" s="320"/>
      <c r="E47" s="320"/>
      <c r="F47" s="320"/>
      <c r="G47" s="320"/>
      <c r="H47" s="320"/>
      <c r="I47" s="184"/>
      <c r="J47" s="317"/>
      <c r="K47" s="319"/>
    </row>
    <row r="48" spans="1:11" x14ac:dyDescent="0.25">
      <c r="A48" s="321" t="s">
        <v>260</v>
      </c>
      <c r="B48" s="321"/>
      <c r="C48" s="321"/>
      <c r="D48" s="321"/>
      <c r="E48" s="321"/>
      <c r="F48" s="321"/>
      <c r="G48" s="321"/>
      <c r="H48" s="321"/>
      <c r="I48" s="321"/>
      <c r="J48" s="321"/>
      <c r="K48" s="323">
        <f>K42-K46</f>
        <v>0</v>
      </c>
    </row>
    <row r="49" spans="1:11" x14ac:dyDescent="0.25">
      <c r="A49" s="322"/>
      <c r="B49" s="322"/>
      <c r="C49" s="322"/>
      <c r="D49" s="322"/>
      <c r="E49" s="322"/>
      <c r="F49" s="322"/>
      <c r="G49" s="322"/>
      <c r="H49" s="322"/>
      <c r="I49" s="322"/>
      <c r="J49" s="322"/>
      <c r="K49" s="324"/>
    </row>
    <row r="50" spans="1:11" x14ac:dyDescent="0.25">
      <c r="A50" s="312" t="s">
        <v>261</v>
      </c>
      <c r="B50" s="312"/>
      <c r="C50" s="312"/>
      <c r="D50" s="312"/>
      <c r="E50" s="312"/>
      <c r="F50" s="312"/>
      <c r="G50" s="312"/>
      <c r="H50" s="312"/>
      <c r="I50" s="312"/>
      <c r="J50" s="312"/>
      <c r="K50" s="312"/>
    </row>
  </sheetData>
  <mergeCells count="93">
    <mergeCell ref="A4:E4"/>
    <mergeCell ref="G4:H4"/>
    <mergeCell ref="J4:K4"/>
    <mergeCell ref="A1:K1"/>
    <mergeCell ref="A2:K2"/>
    <mergeCell ref="A3:E3"/>
    <mergeCell ref="G3:H3"/>
    <mergeCell ref="J3:K3"/>
    <mergeCell ref="A5:E5"/>
    <mergeCell ref="G5:H5"/>
    <mergeCell ref="I5:K5"/>
    <mergeCell ref="A6:E6"/>
    <mergeCell ref="G6:H6"/>
    <mergeCell ref="I6:K6"/>
    <mergeCell ref="A9:A10"/>
    <mergeCell ref="B9:E9"/>
    <mergeCell ref="G9:K9"/>
    <mergeCell ref="B10:E10"/>
    <mergeCell ref="G10:K10"/>
    <mergeCell ref="A7:E7"/>
    <mergeCell ref="G7:H7"/>
    <mergeCell ref="I7:K7"/>
    <mergeCell ref="A8:E8"/>
    <mergeCell ref="G8:K8"/>
    <mergeCell ref="G12:K12"/>
    <mergeCell ref="B14:E14"/>
    <mergeCell ref="G14:K14"/>
    <mergeCell ref="A15:E15"/>
    <mergeCell ref="G15:K15"/>
    <mergeCell ref="B13:E13"/>
    <mergeCell ref="G13:K13"/>
    <mergeCell ref="A11:A12"/>
    <mergeCell ref="B11:E11"/>
    <mergeCell ref="G11:K11"/>
    <mergeCell ref="B12:E12"/>
    <mergeCell ref="B16:F16"/>
    <mergeCell ref="G16:K16"/>
    <mergeCell ref="B17:F17"/>
    <mergeCell ref="G17:K17"/>
    <mergeCell ref="B18:F18"/>
    <mergeCell ref="G18:K18"/>
    <mergeCell ref="B19:F19"/>
    <mergeCell ref="G19:K19"/>
    <mergeCell ref="C32:F32"/>
    <mergeCell ref="B20:F20"/>
    <mergeCell ref="G20:K20"/>
    <mergeCell ref="B21:F21"/>
    <mergeCell ref="G21:K21"/>
    <mergeCell ref="C22:F22"/>
    <mergeCell ref="B23:B25"/>
    <mergeCell ref="C23:F23"/>
    <mergeCell ref="C24:F24"/>
    <mergeCell ref="C25:F25"/>
    <mergeCell ref="C26:F27"/>
    <mergeCell ref="C28:F28"/>
    <mergeCell ref="C29:F29"/>
    <mergeCell ref="C30:F30"/>
    <mergeCell ref="C31:F31"/>
    <mergeCell ref="C33:F33"/>
    <mergeCell ref="C34:F34"/>
    <mergeCell ref="I34:K34"/>
    <mergeCell ref="B35:F39"/>
    <mergeCell ref="G35:I35"/>
    <mergeCell ref="J35:K35"/>
    <mergeCell ref="G36:I36"/>
    <mergeCell ref="J36:K36"/>
    <mergeCell ref="G37:I37"/>
    <mergeCell ref="J37:K37"/>
    <mergeCell ref="G38:I38"/>
    <mergeCell ref="J38:K38"/>
    <mergeCell ref="G39:K39"/>
    <mergeCell ref="A40:A41"/>
    <mergeCell ref="B40:F41"/>
    <mergeCell ref="G40:K41"/>
    <mergeCell ref="A42:D42"/>
    <mergeCell ref="E42:H42"/>
    <mergeCell ref="J42:J43"/>
    <mergeCell ref="K42:K43"/>
    <mergeCell ref="A43:D43"/>
    <mergeCell ref="E43:H43"/>
    <mergeCell ref="A44:D44"/>
    <mergeCell ref="E44:H44"/>
    <mergeCell ref="J44:J45"/>
    <mergeCell ref="K44:K45"/>
    <mergeCell ref="A45:D45"/>
    <mergeCell ref="E45:H45"/>
    <mergeCell ref="A50:K50"/>
    <mergeCell ref="B46:H46"/>
    <mergeCell ref="J46:J47"/>
    <mergeCell ref="K46:K47"/>
    <mergeCell ref="B47:H47"/>
    <mergeCell ref="A48:J49"/>
    <mergeCell ref="K48:K49"/>
  </mergeCells>
  <pageMargins left="0.7" right="0.7" top="0.75" bottom="0.75" header="0.3" footer="0.3"/>
  <pageSetup scale="84" orientation="portrait" r:id="rId1"/>
  <headerFooter>
    <oddFooter>&amp;L&amp;F &amp;A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AB234"/>
  <sheetViews>
    <sheetView topLeftCell="K3" zoomScaleNormal="100" workbookViewId="0">
      <selection activeCell="M8" sqref="M8"/>
    </sheetView>
  </sheetViews>
  <sheetFormatPr defaultColWidth="8.85546875" defaultRowHeight="15" x14ac:dyDescent="0.25"/>
  <cols>
    <col min="1" max="10" width="0.5703125" hidden="1" customWidth="1"/>
    <col min="11" max="11" width="23.42578125" style="39" bestFit="1" customWidth="1"/>
    <col min="12" max="12" width="13.28515625" style="100" bestFit="1" customWidth="1"/>
    <col min="13" max="13" width="6" style="100" bestFit="1" customWidth="1"/>
    <col min="14" max="14" width="9.5703125" style="77" customWidth="1"/>
    <col min="15" max="15" width="6" style="77" bestFit="1" customWidth="1"/>
    <col min="16" max="16" width="13.140625" style="77" customWidth="1"/>
    <col min="17" max="17" width="6.42578125" style="77" bestFit="1" customWidth="1"/>
    <col min="18" max="18" width="8" style="77" customWidth="1"/>
    <col min="19" max="19" width="22.42578125" style="77" customWidth="1"/>
    <col min="20" max="20" width="15.7109375" customWidth="1"/>
    <col min="21" max="21" width="13" customWidth="1"/>
    <col min="22" max="22" width="22.28515625" bestFit="1" customWidth="1"/>
    <col min="25" max="25" width="14" style="77" bestFit="1" customWidth="1"/>
    <col min="26" max="26" width="14" customWidth="1"/>
    <col min="27" max="27" width="9.140625" bestFit="1" customWidth="1"/>
    <col min="28" max="28" width="9.28515625" bestFit="1" customWidth="1"/>
    <col min="29" max="29" width="9.140625" bestFit="1" customWidth="1"/>
  </cols>
  <sheetData>
    <row r="1" spans="2:28" ht="2.25" customHeight="1" x14ac:dyDescent="0.25"/>
    <row r="3" spans="2:28" x14ac:dyDescent="0.25">
      <c r="B3" s="77" t="s">
        <v>133</v>
      </c>
      <c r="K3" s="39" t="s">
        <v>134</v>
      </c>
      <c r="T3" s="99" t="s">
        <v>135</v>
      </c>
      <c r="U3" s="101"/>
      <c r="V3" s="102"/>
      <c r="W3" s="102"/>
      <c r="X3" s="102"/>
    </row>
    <row r="5" spans="2:28" ht="15.75" thickBot="1" x14ac:dyDescent="0.3">
      <c r="B5" s="39"/>
      <c r="C5" s="185" t="s">
        <v>136</v>
      </c>
      <c r="D5" s="103"/>
      <c r="E5" s="103"/>
      <c r="F5" s="103"/>
      <c r="G5" s="103"/>
      <c r="H5" s="103"/>
      <c r="I5" s="103"/>
      <c r="L5" s="39"/>
      <c r="M5" s="185" t="s">
        <v>136</v>
      </c>
      <c r="N5" s="103"/>
      <c r="O5" s="103"/>
      <c r="P5" s="103"/>
      <c r="Q5" s="103"/>
      <c r="R5" s="103"/>
      <c r="S5" s="103"/>
      <c r="Y5" s="104" t="s">
        <v>137</v>
      </c>
      <c r="Z5" s="104" t="e">
        <f>SUM(AA7:AA265)</f>
        <v>#REF!</v>
      </c>
      <c r="AA5" s="104" t="e">
        <f>SUM(AB7:AB265)</f>
        <v>#REF!</v>
      </c>
      <c r="AB5" s="104" t="e">
        <f>SUM(AB7:AB265)</f>
        <v>#REF!</v>
      </c>
    </row>
    <row r="6" spans="2:28" x14ac:dyDescent="0.25">
      <c r="B6" s="185" t="s">
        <v>116</v>
      </c>
      <c r="C6" s="39" t="s">
        <v>138</v>
      </c>
      <c r="D6" s="39" t="s">
        <v>139</v>
      </c>
      <c r="E6" s="39" t="s">
        <v>140</v>
      </c>
      <c r="F6" s="39" t="s">
        <v>141</v>
      </c>
      <c r="G6" s="39" t="s">
        <v>142</v>
      </c>
      <c r="H6" s="39" t="s">
        <v>143</v>
      </c>
      <c r="I6" s="39"/>
      <c r="K6" s="185" t="s">
        <v>116</v>
      </c>
      <c r="L6" s="185" t="s">
        <v>144</v>
      </c>
      <c r="M6" s="39" t="s">
        <v>138</v>
      </c>
      <c r="N6" s="39" t="s">
        <v>139</v>
      </c>
      <c r="O6" s="39" t="s">
        <v>140</v>
      </c>
      <c r="P6" s="39" t="s">
        <v>141</v>
      </c>
      <c r="Q6" s="39" t="s">
        <v>142</v>
      </c>
      <c r="R6" s="39" t="s">
        <v>143</v>
      </c>
      <c r="S6" s="39"/>
      <c r="T6" s="105" t="s">
        <v>145</v>
      </c>
      <c r="U6" s="105" t="s">
        <v>146</v>
      </c>
      <c r="V6" s="105" t="s">
        <v>147</v>
      </c>
      <c r="W6" s="105" t="s">
        <v>148</v>
      </c>
      <c r="X6" s="105" t="s">
        <v>149</v>
      </c>
      <c r="Y6" s="106" t="s">
        <v>144</v>
      </c>
      <c r="Z6" s="105" t="s">
        <v>150</v>
      </c>
      <c r="AA6" s="105" t="s">
        <v>118</v>
      </c>
      <c r="AB6" s="105" t="s">
        <v>151</v>
      </c>
    </row>
    <row r="7" spans="2:28" x14ac:dyDescent="0.25">
      <c r="B7" s="39" t="s">
        <v>131</v>
      </c>
      <c r="C7" s="107"/>
      <c r="D7" s="107"/>
      <c r="E7" s="107"/>
      <c r="F7" s="107"/>
      <c r="G7" s="107"/>
      <c r="H7" s="107"/>
      <c r="I7" s="107"/>
      <c r="K7" s="39" t="s">
        <v>131</v>
      </c>
      <c r="L7" s="39" t="s">
        <v>131</v>
      </c>
      <c r="M7" s="107"/>
      <c r="N7" s="107"/>
      <c r="O7" s="107"/>
      <c r="P7" s="107"/>
      <c r="Q7" s="107"/>
      <c r="R7" s="107"/>
      <c r="S7" s="107"/>
      <c r="T7" s="14" t="str">
        <f>'General Pickup '!$D$10</f>
        <v>09/17/2024</v>
      </c>
      <c r="U7" t="s">
        <v>152</v>
      </c>
      <c r="V7" t="str">
        <f>'General Pickup '!$D$8</f>
        <v>CPE-NC-CHA-20240917_1</v>
      </c>
      <c r="Y7" t="str">
        <f t="shared" ref="Y7:Y70" si="0">L7</f>
        <v>(blank)</v>
      </c>
      <c r="Z7">
        <f t="shared" ref="Z7:Z70" si="1">GETPIVOTDATA("BER",$K$4,"MODEL",L7)+GETPIVOTDATA("COSMETICS",$K$4,"MODEL",L7)+GETPIVOTDATA(" Out of Warranty",$K$4,"MODEL",L7)+GETPIVOTDATA(" INFEST",$K$4,"MODEL",L7)</f>
        <v>0</v>
      </c>
      <c r="AA7">
        <f t="shared" ref="AA7:AA70" si="2">GETPIVOTDATA("EOL",$K4,"MODEL",L7)</f>
        <v>0</v>
      </c>
      <c r="AB7">
        <f>AA7+Z7</f>
        <v>0</v>
      </c>
    </row>
    <row r="8" spans="2:28" x14ac:dyDescent="0.25">
      <c r="B8" s="39" t="s">
        <v>289</v>
      </c>
      <c r="C8" s="107"/>
      <c r="D8" s="107"/>
      <c r="E8" s="107">
        <v>13</v>
      </c>
      <c r="F8" s="107"/>
      <c r="G8" s="107">
        <v>7</v>
      </c>
      <c r="H8" s="107">
        <v>20</v>
      </c>
      <c r="I8" s="107"/>
      <c r="K8" s="39" t="s">
        <v>289</v>
      </c>
      <c r="L8" s="39" t="s">
        <v>601</v>
      </c>
      <c r="M8" s="107"/>
      <c r="N8" s="107"/>
      <c r="O8" s="107"/>
      <c r="P8" s="107"/>
      <c r="Q8" s="107">
        <v>3</v>
      </c>
      <c r="R8" s="107">
        <v>3</v>
      </c>
      <c r="S8" s="107"/>
      <c r="T8" s="14" t="str">
        <f>'General Pickup '!$D$10</f>
        <v>09/17/2024</v>
      </c>
      <c r="U8" t="s">
        <v>152</v>
      </c>
      <c r="V8" t="str">
        <f>'General Pickup '!$D$8</f>
        <v>CPE-NC-CHA-20240917_1</v>
      </c>
      <c r="Y8" t="str">
        <f t="shared" si="0"/>
        <v>DCX3501M</v>
      </c>
      <c r="Z8">
        <f t="shared" si="1"/>
        <v>3</v>
      </c>
      <c r="AA8">
        <f t="shared" si="2"/>
        <v>0</v>
      </c>
      <c r="AB8">
        <f t="shared" ref="AB8:AB71" si="3">AA8+Z8</f>
        <v>3</v>
      </c>
    </row>
    <row r="9" spans="2:28" x14ac:dyDescent="0.25">
      <c r="B9" s="39" t="s">
        <v>308</v>
      </c>
      <c r="C9" s="107"/>
      <c r="D9" s="107"/>
      <c r="E9" s="107">
        <v>125</v>
      </c>
      <c r="F9" s="107"/>
      <c r="G9" s="107">
        <v>37</v>
      </c>
      <c r="H9" s="107">
        <v>162</v>
      </c>
      <c r="I9" s="107"/>
      <c r="L9" s="39" t="s">
        <v>371</v>
      </c>
      <c r="M9" s="107"/>
      <c r="N9" s="107"/>
      <c r="O9" s="107"/>
      <c r="P9" s="107"/>
      <c r="Q9" s="107">
        <v>1</v>
      </c>
      <c r="R9" s="107">
        <v>1</v>
      </c>
      <c r="S9" s="107"/>
      <c r="T9" s="14" t="str">
        <f>'General Pickup '!$D$10</f>
        <v>09/17/2024</v>
      </c>
      <c r="U9" t="s">
        <v>152</v>
      </c>
      <c r="V9" t="str">
        <f>'General Pickup '!$D$8</f>
        <v>CPE-NC-CHA-20240917_1</v>
      </c>
      <c r="Y9" t="str">
        <f t="shared" si="0"/>
        <v>DCX3510M</v>
      </c>
      <c r="Z9">
        <f t="shared" si="1"/>
        <v>1</v>
      </c>
      <c r="AA9">
        <f t="shared" si="2"/>
        <v>0</v>
      </c>
      <c r="AB9">
        <f t="shared" si="3"/>
        <v>1</v>
      </c>
    </row>
    <row r="10" spans="2:28" x14ac:dyDescent="0.25">
      <c r="B10" s="39" t="s">
        <v>309</v>
      </c>
      <c r="C10" s="107">
        <v>1</v>
      </c>
      <c r="D10" s="107"/>
      <c r="E10" s="107">
        <v>23</v>
      </c>
      <c r="F10" s="107"/>
      <c r="G10" s="107">
        <v>32</v>
      </c>
      <c r="H10" s="107">
        <v>56</v>
      </c>
      <c r="I10" s="107"/>
      <c r="L10" s="39" t="s">
        <v>599</v>
      </c>
      <c r="M10" s="107"/>
      <c r="N10" s="107"/>
      <c r="O10" s="107"/>
      <c r="P10" s="107"/>
      <c r="Q10" s="107">
        <v>2</v>
      </c>
      <c r="R10" s="107">
        <v>2</v>
      </c>
      <c r="S10" s="107"/>
      <c r="T10" s="14" t="str">
        <f>'General Pickup '!$D$10</f>
        <v>09/17/2024</v>
      </c>
      <c r="U10" t="s">
        <v>152</v>
      </c>
      <c r="V10" t="str">
        <f>'General Pickup '!$D$8</f>
        <v>CPE-NC-CHA-20240917_1</v>
      </c>
      <c r="Y10" t="str">
        <f t="shared" si="0"/>
        <v>DCX3520ED</v>
      </c>
      <c r="Z10">
        <f t="shared" si="1"/>
        <v>2</v>
      </c>
      <c r="AA10">
        <f t="shared" si="2"/>
        <v>0</v>
      </c>
      <c r="AB10">
        <f t="shared" si="3"/>
        <v>2</v>
      </c>
    </row>
    <row r="11" spans="2:28" x14ac:dyDescent="0.25">
      <c r="B11" s="39" t="s">
        <v>311</v>
      </c>
      <c r="C11" s="107">
        <v>262</v>
      </c>
      <c r="D11" s="107"/>
      <c r="E11" s="107"/>
      <c r="F11" s="107">
        <v>229</v>
      </c>
      <c r="G11" s="107">
        <v>188</v>
      </c>
      <c r="H11" s="107">
        <v>679</v>
      </c>
      <c r="I11" s="107"/>
      <c r="L11" s="39" t="s">
        <v>4345</v>
      </c>
      <c r="M11" s="107"/>
      <c r="N11" s="107"/>
      <c r="O11" s="107"/>
      <c r="P11" s="107"/>
      <c r="Q11" s="107">
        <v>1</v>
      </c>
      <c r="R11" s="107">
        <v>1</v>
      </c>
      <c r="S11" s="107"/>
      <c r="T11" s="14" t="str">
        <f>'General Pickup '!$D$10</f>
        <v>09/17/2024</v>
      </c>
      <c r="U11" t="s">
        <v>152</v>
      </c>
      <c r="V11" t="str">
        <f>'General Pickup '!$D$8</f>
        <v>CPE-NC-CHA-20240917_1</v>
      </c>
      <c r="Y11" t="str">
        <f t="shared" si="0"/>
        <v>SA8640H2</v>
      </c>
      <c r="Z11">
        <f t="shared" si="1"/>
        <v>1</v>
      </c>
      <c r="AA11">
        <f t="shared" si="2"/>
        <v>0</v>
      </c>
      <c r="AB11">
        <f t="shared" si="3"/>
        <v>1</v>
      </c>
    </row>
    <row r="12" spans="2:28" x14ac:dyDescent="0.25">
      <c r="B12" s="39" t="s">
        <v>312</v>
      </c>
      <c r="C12" s="107">
        <v>520</v>
      </c>
      <c r="D12" s="107"/>
      <c r="E12" s="107"/>
      <c r="F12" s="107">
        <v>675</v>
      </c>
      <c r="G12" s="107">
        <v>435</v>
      </c>
      <c r="H12" s="107">
        <v>1630</v>
      </c>
      <c r="I12" s="107"/>
      <c r="L12" s="39" t="s">
        <v>6117</v>
      </c>
      <c r="M12" s="107"/>
      <c r="N12" s="107"/>
      <c r="O12" s="107">
        <v>9</v>
      </c>
      <c r="P12" s="107"/>
      <c r="Q12" s="107"/>
      <c r="R12" s="107">
        <v>9</v>
      </c>
      <c r="S12" s="107"/>
      <c r="T12" s="14" t="str">
        <f>'General Pickup '!$D$10</f>
        <v>09/17/2024</v>
      </c>
      <c r="U12" t="s">
        <v>152</v>
      </c>
      <c r="V12" t="str">
        <f>'General Pickup '!$D$8</f>
        <v>CPE-NC-CHA-20240917_1</v>
      </c>
      <c r="Y12" t="str">
        <f t="shared" si="0"/>
        <v>SA8640HTW</v>
      </c>
      <c r="Z12">
        <f t="shared" si="1"/>
        <v>0</v>
      </c>
      <c r="AA12">
        <f t="shared" si="2"/>
        <v>9</v>
      </c>
      <c r="AB12">
        <f t="shared" si="3"/>
        <v>9</v>
      </c>
    </row>
    <row r="13" spans="2:28" x14ac:dyDescent="0.25">
      <c r="B13" s="39" t="s">
        <v>313</v>
      </c>
      <c r="C13" s="107">
        <v>48</v>
      </c>
      <c r="D13" s="107"/>
      <c r="E13" s="107">
        <v>245</v>
      </c>
      <c r="F13" s="107">
        <v>28</v>
      </c>
      <c r="G13" s="107">
        <v>19</v>
      </c>
      <c r="H13" s="107">
        <v>340</v>
      </c>
      <c r="I13" s="107"/>
      <c r="L13" s="39" t="s">
        <v>12888</v>
      </c>
      <c r="M13" s="107"/>
      <c r="N13" s="107"/>
      <c r="O13" s="107">
        <v>1</v>
      </c>
      <c r="P13" s="107"/>
      <c r="Q13" s="107"/>
      <c r="R13" s="107">
        <v>1</v>
      </c>
      <c r="S13" s="107"/>
      <c r="T13" s="14" t="str">
        <f>'General Pickup '!$D$10</f>
        <v>09/17/2024</v>
      </c>
      <c r="U13" t="s">
        <v>152</v>
      </c>
      <c r="V13" t="str">
        <f>'General Pickup '!$D$8</f>
        <v>CPE-NC-CHA-20240917_1</v>
      </c>
      <c r="Y13" t="str">
        <f t="shared" si="0"/>
        <v>SA8650HDC</v>
      </c>
      <c r="Z13">
        <f t="shared" si="1"/>
        <v>0</v>
      </c>
      <c r="AA13">
        <f t="shared" si="2"/>
        <v>1</v>
      </c>
      <c r="AB13">
        <f t="shared" si="3"/>
        <v>1</v>
      </c>
    </row>
    <row r="14" spans="2:28" x14ac:dyDescent="0.25">
      <c r="B14" s="39" t="s">
        <v>314</v>
      </c>
      <c r="C14" s="107"/>
      <c r="D14" s="107"/>
      <c r="E14" s="107"/>
      <c r="F14" s="107"/>
      <c r="G14" s="107">
        <v>22</v>
      </c>
      <c r="H14" s="107">
        <v>22</v>
      </c>
      <c r="I14" s="107"/>
      <c r="L14" s="39" t="s">
        <v>6119</v>
      </c>
      <c r="M14" s="107"/>
      <c r="N14" s="107"/>
      <c r="O14" s="107">
        <v>3</v>
      </c>
      <c r="P14" s="107"/>
      <c r="Q14" s="107"/>
      <c r="R14" s="107">
        <v>3</v>
      </c>
      <c r="S14" s="107"/>
      <c r="T14" s="14" t="str">
        <f>'General Pickup '!$D$10</f>
        <v>09/17/2024</v>
      </c>
      <c r="U14" t="s">
        <v>152</v>
      </c>
      <c r="V14" t="str">
        <f>'General Pickup '!$D$8</f>
        <v>CPE-NC-CHA-20240917_1</v>
      </c>
      <c r="Y14" t="str">
        <f t="shared" si="0"/>
        <v>SSH3270TW</v>
      </c>
      <c r="Z14">
        <f t="shared" si="1"/>
        <v>0</v>
      </c>
      <c r="AA14">
        <f t="shared" si="2"/>
        <v>3</v>
      </c>
      <c r="AB14">
        <f t="shared" si="3"/>
        <v>3</v>
      </c>
    </row>
    <row r="15" spans="2:28" x14ac:dyDescent="0.25">
      <c r="B15" s="39" t="s">
        <v>315</v>
      </c>
      <c r="C15" s="107"/>
      <c r="D15" s="107"/>
      <c r="E15" s="107"/>
      <c r="F15" s="107"/>
      <c r="G15" s="107">
        <v>14</v>
      </c>
      <c r="H15" s="107">
        <v>14</v>
      </c>
      <c r="I15" s="107"/>
      <c r="K15" s="39" t="s">
        <v>308</v>
      </c>
      <c r="L15" s="39" t="s">
        <v>1655</v>
      </c>
      <c r="M15" s="107"/>
      <c r="N15" s="107"/>
      <c r="O15" s="107"/>
      <c r="P15" s="107"/>
      <c r="Q15" s="107">
        <v>5</v>
      </c>
      <c r="R15" s="107">
        <v>5</v>
      </c>
      <c r="S15" s="107"/>
      <c r="T15" s="14" t="str">
        <f>'General Pickup '!$D$10</f>
        <v>09/17/2024</v>
      </c>
      <c r="U15" t="s">
        <v>152</v>
      </c>
      <c r="V15" t="str">
        <f>'General Pickup '!$D$8</f>
        <v>CPE-NC-CHA-20240917_1</v>
      </c>
      <c r="Y15" t="str">
        <f t="shared" si="0"/>
        <v>CI474C2</v>
      </c>
      <c r="Z15">
        <f>GETPIVOTDATA("BER",$K$4,"MODEL",L15)+GETPIVOTDATA("COSMETICS",$K$4,"MODEL",L15)+GETPIVOTDATA(" Out of Warranty",$K$4,"MODEL",L15)+GETPIVOTDATA(" INFEST",$K$4,"MODEL",L15)</f>
        <v>5</v>
      </c>
      <c r="AA15">
        <f t="shared" si="2"/>
        <v>0</v>
      </c>
      <c r="AB15">
        <f t="shared" si="3"/>
        <v>5</v>
      </c>
    </row>
    <row r="16" spans="2:28" x14ac:dyDescent="0.25">
      <c r="B16" s="39" t="s">
        <v>316</v>
      </c>
      <c r="C16" s="107"/>
      <c r="D16" s="107"/>
      <c r="E16" s="107"/>
      <c r="F16" s="107"/>
      <c r="G16" s="107">
        <v>42</v>
      </c>
      <c r="H16" s="107">
        <v>42</v>
      </c>
      <c r="I16" s="107"/>
      <c r="L16" s="39" t="s">
        <v>3262</v>
      </c>
      <c r="M16" s="107"/>
      <c r="N16" s="107"/>
      <c r="O16" s="107"/>
      <c r="P16" s="107"/>
      <c r="Q16" s="107">
        <v>15</v>
      </c>
      <c r="R16" s="107">
        <v>15</v>
      </c>
      <c r="S16" s="107"/>
      <c r="T16" s="14" t="str">
        <f>'General Pickup '!$D$10</f>
        <v>09/17/2024</v>
      </c>
      <c r="U16" t="s">
        <v>152</v>
      </c>
      <c r="V16" t="str">
        <f>'General Pickup '!$D$8</f>
        <v>CPE-NC-CHA-20240917_1</v>
      </c>
      <c r="Y16" t="str">
        <f t="shared" si="0"/>
        <v>MT32P3C</v>
      </c>
      <c r="Z16">
        <f t="shared" si="1"/>
        <v>15</v>
      </c>
      <c r="AA16">
        <f t="shared" si="2"/>
        <v>0</v>
      </c>
      <c r="AB16">
        <f t="shared" si="3"/>
        <v>15</v>
      </c>
    </row>
    <row r="17" spans="2:28" x14ac:dyDescent="0.25">
      <c r="B17" s="39" t="s">
        <v>317</v>
      </c>
      <c r="C17" s="107"/>
      <c r="D17" s="107"/>
      <c r="E17" s="107"/>
      <c r="F17" s="107"/>
      <c r="G17" s="107">
        <v>23</v>
      </c>
      <c r="H17" s="107">
        <v>23</v>
      </c>
      <c r="I17" s="107"/>
      <c r="L17" s="39" t="s">
        <v>1239</v>
      </c>
      <c r="M17" s="107"/>
      <c r="N17" s="107"/>
      <c r="O17" s="107"/>
      <c r="P17" s="107"/>
      <c r="Q17" s="107">
        <v>6</v>
      </c>
      <c r="R17" s="107">
        <v>6</v>
      </c>
      <c r="S17" s="107"/>
      <c r="T17" s="14" t="str">
        <f>'General Pickup '!$D$10</f>
        <v>09/17/2024</v>
      </c>
      <c r="U17" t="s">
        <v>152</v>
      </c>
      <c r="V17" t="str">
        <f>'General Pickup '!$D$8</f>
        <v>CPE-NC-CHA-20240917_1</v>
      </c>
      <c r="Y17" t="str">
        <f t="shared" si="0"/>
        <v>AR3298C</v>
      </c>
      <c r="Z17">
        <f t="shared" si="1"/>
        <v>6</v>
      </c>
      <c r="AA17">
        <f t="shared" si="2"/>
        <v>0</v>
      </c>
      <c r="AB17">
        <f t="shared" si="3"/>
        <v>6</v>
      </c>
    </row>
    <row r="18" spans="2:28" x14ac:dyDescent="0.25">
      <c r="B18" s="39" t="s">
        <v>352</v>
      </c>
      <c r="C18" s="107">
        <v>102</v>
      </c>
      <c r="D18" s="107"/>
      <c r="E18" s="107"/>
      <c r="F18" s="107">
        <v>47</v>
      </c>
      <c r="G18" s="107">
        <v>151</v>
      </c>
      <c r="H18" s="107">
        <v>300</v>
      </c>
      <c r="I18" s="107"/>
      <c r="L18" s="39" t="s">
        <v>549</v>
      </c>
      <c r="M18" s="107"/>
      <c r="N18" s="107"/>
      <c r="O18" s="107">
        <v>20</v>
      </c>
      <c r="P18" s="107"/>
      <c r="Q18" s="107"/>
      <c r="R18" s="107">
        <v>20</v>
      </c>
      <c r="S18" s="107"/>
      <c r="T18" s="14" t="str">
        <f>'General Pickup '!$D$10</f>
        <v>09/17/2024</v>
      </c>
      <c r="U18" t="s">
        <v>152</v>
      </c>
      <c r="V18" t="str">
        <f>'General Pickup '!$D$8</f>
        <v>CPE-NC-CHA-20240917_1</v>
      </c>
      <c r="Y18" t="str">
        <f t="shared" si="0"/>
        <v>SM3398C</v>
      </c>
      <c r="Z18">
        <f t="shared" si="1"/>
        <v>0</v>
      </c>
      <c r="AA18">
        <f t="shared" si="2"/>
        <v>20</v>
      </c>
      <c r="AB18">
        <f t="shared" si="3"/>
        <v>20</v>
      </c>
    </row>
    <row r="19" spans="2:28" x14ac:dyDescent="0.25">
      <c r="B19" s="39" t="s">
        <v>353</v>
      </c>
      <c r="C19" s="107">
        <v>30</v>
      </c>
      <c r="D19" s="107"/>
      <c r="E19" s="107"/>
      <c r="F19" s="107">
        <v>261</v>
      </c>
      <c r="G19" s="107">
        <v>125</v>
      </c>
      <c r="H19" s="107">
        <v>416</v>
      </c>
      <c r="I19" s="107"/>
      <c r="L19" s="39" t="s">
        <v>2202</v>
      </c>
      <c r="M19" s="107"/>
      <c r="N19" s="107"/>
      <c r="O19" s="107"/>
      <c r="P19" s="107"/>
      <c r="Q19" s="107">
        <v>2</v>
      </c>
      <c r="R19" s="107">
        <v>2</v>
      </c>
      <c r="S19" s="107"/>
      <c r="T19" s="14" t="str">
        <f>'General Pickup '!$D$10</f>
        <v>09/17/2024</v>
      </c>
      <c r="U19" t="s">
        <v>152</v>
      </c>
      <c r="V19" t="str">
        <f>'General Pickup '!$D$8</f>
        <v>CPE-NC-CHA-20240917_1</v>
      </c>
      <c r="Y19" t="str">
        <f t="shared" si="0"/>
        <v>MT32P3M</v>
      </c>
      <c r="Z19">
        <f t="shared" si="1"/>
        <v>2</v>
      </c>
      <c r="AA19">
        <f t="shared" si="2"/>
        <v>0</v>
      </c>
      <c r="AB19">
        <f t="shared" si="3"/>
        <v>2</v>
      </c>
    </row>
    <row r="20" spans="2:28" x14ac:dyDescent="0.25">
      <c r="B20" s="39" t="s">
        <v>354</v>
      </c>
      <c r="C20" s="107">
        <v>49</v>
      </c>
      <c r="D20" s="107"/>
      <c r="E20" s="107"/>
      <c r="F20" s="107">
        <v>90</v>
      </c>
      <c r="G20" s="107">
        <v>88</v>
      </c>
      <c r="H20" s="107">
        <v>227</v>
      </c>
      <c r="I20" s="107"/>
      <c r="L20" s="39" t="s">
        <v>4171</v>
      </c>
      <c r="M20" s="107"/>
      <c r="N20" s="107"/>
      <c r="O20" s="107"/>
      <c r="P20" s="107"/>
      <c r="Q20" s="107">
        <v>2</v>
      </c>
      <c r="R20" s="107">
        <v>2</v>
      </c>
      <c r="S20" s="107"/>
      <c r="T20" s="14" t="str">
        <f>'General Pickup '!$D$10</f>
        <v>09/17/2024</v>
      </c>
      <c r="U20" t="s">
        <v>152</v>
      </c>
      <c r="V20" t="str">
        <f>'General Pickup '!$D$8</f>
        <v>CPE-NC-CHA-20240917_1</v>
      </c>
      <c r="Y20" t="str">
        <f t="shared" si="0"/>
        <v>SA4642HTW</v>
      </c>
      <c r="Z20">
        <f t="shared" si="1"/>
        <v>2</v>
      </c>
      <c r="AA20">
        <f t="shared" si="2"/>
        <v>0</v>
      </c>
      <c r="AB20">
        <f t="shared" si="3"/>
        <v>2</v>
      </c>
    </row>
    <row r="21" spans="2:28" x14ac:dyDescent="0.25">
      <c r="B21" s="39" t="s">
        <v>355</v>
      </c>
      <c r="C21" s="107">
        <v>10</v>
      </c>
      <c r="D21" s="107"/>
      <c r="E21" s="107"/>
      <c r="F21" s="107"/>
      <c r="G21" s="107">
        <v>41</v>
      </c>
      <c r="H21" s="107">
        <v>51</v>
      </c>
      <c r="I21" s="107"/>
      <c r="L21" s="39" t="s">
        <v>547</v>
      </c>
      <c r="M21" s="107"/>
      <c r="N21" s="107"/>
      <c r="O21" s="107">
        <v>83</v>
      </c>
      <c r="P21" s="107"/>
      <c r="Q21" s="107"/>
      <c r="R21" s="107">
        <v>83</v>
      </c>
      <c r="S21" s="107"/>
      <c r="T21" s="14" t="str">
        <f>'General Pickup '!$D$10</f>
        <v>09/17/2024</v>
      </c>
      <c r="U21" t="s">
        <v>152</v>
      </c>
      <c r="V21" t="str">
        <f>'General Pickup '!$D$8</f>
        <v>CPE-NC-CHA-20240917_1</v>
      </c>
      <c r="Y21" t="str">
        <f t="shared" si="0"/>
        <v>SSH3362TW</v>
      </c>
      <c r="Z21">
        <f t="shared" si="1"/>
        <v>0</v>
      </c>
      <c r="AA21">
        <f t="shared" si="2"/>
        <v>83</v>
      </c>
      <c r="AB21">
        <f t="shared" si="3"/>
        <v>83</v>
      </c>
    </row>
    <row r="22" spans="2:28" x14ac:dyDescent="0.25">
      <c r="B22" s="39" t="s">
        <v>511</v>
      </c>
      <c r="C22" s="107">
        <v>1</v>
      </c>
      <c r="D22" s="107"/>
      <c r="E22" s="107"/>
      <c r="F22" s="107"/>
      <c r="G22" s="107">
        <v>12</v>
      </c>
      <c r="H22" s="107">
        <v>13</v>
      </c>
      <c r="I22" s="107"/>
      <c r="L22" s="39" t="s">
        <v>558</v>
      </c>
      <c r="M22" s="107"/>
      <c r="N22" s="107"/>
      <c r="O22" s="107">
        <v>22</v>
      </c>
      <c r="P22" s="107"/>
      <c r="Q22" s="107"/>
      <c r="R22" s="107">
        <v>22</v>
      </c>
      <c r="S22" s="107"/>
      <c r="T22" s="14" t="str">
        <f>'General Pickup '!$D$10</f>
        <v>09/17/2024</v>
      </c>
      <c r="U22" t="s">
        <v>152</v>
      </c>
      <c r="V22" t="str">
        <f>'General Pickup '!$D$8</f>
        <v>CPE-NC-CHA-20240917_1</v>
      </c>
      <c r="Y22" t="str">
        <f t="shared" si="0"/>
        <v>SSH3262TW</v>
      </c>
      <c r="Z22">
        <f t="shared" si="1"/>
        <v>0</v>
      </c>
      <c r="AA22">
        <f t="shared" si="2"/>
        <v>22</v>
      </c>
      <c r="AB22">
        <f t="shared" si="3"/>
        <v>22</v>
      </c>
    </row>
    <row r="23" spans="2:28" x14ac:dyDescent="0.25">
      <c r="B23" s="39" t="s">
        <v>481</v>
      </c>
      <c r="C23" s="107"/>
      <c r="D23" s="107"/>
      <c r="E23" s="107"/>
      <c r="F23" s="107">
        <v>477</v>
      </c>
      <c r="G23" s="107">
        <v>4</v>
      </c>
      <c r="H23" s="107">
        <v>481</v>
      </c>
      <c r="I23" s="107"/>
      <c r="L23" s="39" t="s">
        <v>324</v>
      </c>
      <c r="M23" s="107"/>
      <c r="N23" s="107"/>
      <c r="O23" s="107"/>
      <c r="P23" s="107"/>
      <c r="Q23" s="107">
        <v>7</v>
      </c>
      <c r="R23" s="107">
        <v>7</v>
      </c>
      <c r="S23" s="107"/>
      <c r="T23" s="14" t="str">
        <f>'General Pickup '!$D$10</f>
        <v>09/17/2024</v>
      </c>
      <c r="U23" t="s">
        <v>152</v>
      </c>
      <c r="V23" t="str">
        <f>'General Pickup '!$D$8</f>
        <v>CPE-NC-CHA-20240917_1</v>
      </c>
      <c r="Y23" t="str">
        <f t="shared" si="0"/>
        <v>CI4742STW</v>
      </c>
      <c r="Z23">
        <f t="shared" si="1"/>
        <v>7</v>
      </c>
      <c r="AA23">
        <f t="shared" si="2"/>
        <v>0</v>
      </c>
      <c r="AB23">
        <f t="shared" si="3"/>
        <v>7</v>
      </c>
    </row>
    <row r="24" spans="2:28" x14ac:dyDescent="0.25">
      <c r="B24" s="39" t="s">
        <v>632</v>
      </c>
      <c r="C24" s="107"/>
      <c r="D24" s="107"/>
      <c r="E24" s="107">
        <v>6</v>
      </c>
      <c r="F24" s="107"/>
      <c r="G24" s="107"/>
      <c r="H24" s="107">
        <v>6</v>
      </c>
      <c r="I24" s="107"/>
      <c r="K24" s="39" t="s">
        <v>309</v>
      </c>
      <c r="L24" s="39" t="s">
        <v>597</v>
      </c>
      <c r="M24" s="107"/>
      <c r="N24" s="107"/>
      <c r="O24" s="107"/>
      <c r="P24" s="107"/>
      <c r="Q24" s="107">
        <v>5</v>
      </c>
      <c r="R24" s="107">
        <v>5</v>
      </c>
      <c r="S24" s="107"/>
      <c r="T24" s="14" t="str">
        <f>'General Pickup '!$D$10</f>
        <v>09/17/2024</v>
      </c>
      <c r="U24" t="s">
        <v>152</v>
      </c>
      <c r="V24" t="str">
        <f>'General Pickup '!$D$8</f>
        <v>CPE-NC-CHA-20240917_1</v>
      </c>
      <c r="Y24" t="str">
        <f t="shared" si="0"/>
        <v>DCX3200P3</v>
      </c>
      <c r="Z24">
        <f t="shared" si="1"/>
        <v>5</v>
      </c>
      <c r="AA24">
        <f t="shared" si="2"/>
        <v>0</v>
      </c>
      <c r="AB24">
        <f t="shared" si="3"/>
        <v>5</v>
      </c>
    </row>
    <row r="25" spans="2:28" x14ac:dyDescent="0.25">
      <c r="B25" s="39" t="s">
        <v>356</v>
      </c>
      <c r="C25" s="107">
        <v>1</v>
      </c>
      <c r="D25" s="107"/>
      <c r="E25" s="107">
        <v>8</v>
      </c>
      <c r="F25" s="107"/>
      <c r="G25" s="107">
        <v>1</v>
      </c>
      <c r="H25" s="107">
        <v>10</v>
      </c>
      <c r="I25" s="107"/>
      <c r="L25" s="39" t="s">
        <v>367</v>
      </c>
      <c r="M25" s="107">
        <v>1</v>
      </c>
      <c r="N25" s="107"/>
      <c r="O25" s="107"/>
      <c r="P25" s="107"/>
      <c r="Q25" s="107">
        <v>26</v>
      </c>
      <c r="R25" s="107">
        <v>27</v>
      </c>
      <c r="S25" s="107"/>
      <c r="T25" s="14" t="str">
        <f>'General Pickup '!$D$10</f>
        <v>09/17/2024</v>
      </c>
      <c r="U25" t="s">
        <v>152</v>
      </c>
      <c r="V25" t="str">
        <f>'General Pickup '!$D$8</f>
        <v>CPE-NC-CHA-20240917_1</v>
      </c>
      <c r="Y25" t="str">
        <f t="shared" si="0"/>
        <v>DCX3220ED</v>
      </c>
      <c r="Z25">
        <f t="shared" si="1"/>
        <v>27</v>
      </c>
      <c r="AA25">
        <f t="shared" si="2"/>
        <v>0</v>
      </c>
      <c r="AB25">
        <f t="shared" si="3"/>
        <v>27</v>
      </c>
    </row>
    <row r="26" spans="2:28" x14ac:dyDescent="0.25">
      <c r="B26" s="39" t="s">
        <v>470</v>
      </c>
      <c r="C26" s="107"/>
      <c r="D26" s="107"/>
      <c r="E26" s="107">
        <v>13</v>
      </c>
      <c r="F26" s="107"/>
      <c r="G26" s="107"/>
      <c r="H26" s="107">
        <v>13</v>
      </c>
      <c r="I26" s="107"/>
      <c r="L26" s="39" t="s">
        <v>569</v>
      </c>
      <c r="M26" s="107"/>
      <c r="N26" s="107"/>
      <c r="O26" s="107">
        <v>1</v>
      </c>
      <c r="P26" s="107"/>
      <c r="Q26" s="107"/>
      <c r="R26" s="107">
        <v>1</v>
      </c>
      <c r="S26" s="107"/>
      <c r="T26" s="14" t="str">
        <f>'General Pickup '!$D$10</f>
        <v>09/17/2024</v>
      </c>
      <c r="U26" t="s">
        <v>152</v>
      </c>
      <c r="V26" t="str">
        <f>'General Pickup '!$D$8</f>
        <v>CPE-NC-CHA-20240917_1</v>
      </c>
      <c r="Y26" t="str">
        <f t="shared" si="0"/>
        <v>JD6200O</v>
      </c>
      <c r="Z26">
        <f t="shared" si="1"/>
        <v>0</v>
      </c>
      <c r="AA26">
        <f t="shared" si="2"/>
        <v>1</v>
      </c>
      <c r="AB26">
        <f t="shared" si="3"/>
        <v>1</v>
      </c>
    </row>
    <row r="27" spans="2:28" x14ac:dyDescent="0.25">
      <c r="B27" s="39" t="s">
        <v>1688</v>
      </c>
      <c r="C27" s="107"/>
      <c r="D27" s="107"/>
      <c r="E27" s="107">
        <v>167</v>
      </c>
      <c r="F27" s="107"/>
      <c r="G27" s="107">
        <v>3</v>
      </c>
      <c r="H27" s="107">
        <v>170</v>
      </c>
      <c r="I27" s="107"/>
      <c r="L27" s="39" t="s">
        <v>4158</v>
      </c>
      <c r="M27" s="107"/>
      <c r="N27" s="107"/>
      <c r="O27" s="107"/>
      <c r="P27" s="107"/>
      <c r="Q27" s="107">
        <v>1</v>
      </c>
      <c r="R27" s="107">
        <v>1</v>
      </c>
      <c r="S27" s="107"/>
      <c r="T27" s="14" t="str">
        <f>'General Pickup '!$D$10</f>
        <v>09/17/2024</v>
      </c>
      <c r="U27" t="s">
        <v>152</v>
      </c>
      <c r="V27" t="str">
        <f>'General Pickup '!$D$8</f>
        <v>CPE-NC-CHA-20240917_1</v>
      </c>
      <c r="Y27" t="str">
        <f t="shared" si="0"/>
        <v>SA4640HDC</v>
      </c>
      <c r="Z27">
        <f t="shared" si="1"/>
        <v>1</v>
      </c>
      <c r="AA27">
        <f t="shared" si="2"/>
        <v>0</v>
      </c>
      <c r="AB27">
        <f t="shared" si="3"/>
        <v>1</v>
      </c>
    </row>
    <row r="28" spans="2:28" x14ac:dyDescent="0.25">
      <c r="B28" s="39" t="s">
        <v>472</v>
      </c>
      <c r="C28" s="107"/>
      <c r="D28" s="107"/>
      <c r="E28" s="107">
        <v>58</v>
      </c>
      <c r="F28" s="107"/>
      <c r="G28" s="107"/>
      <c r="H28" s="107">
        <v>58</v>
      </c>
      <c r="I28" s="107"/>
      <c r="L28" s="39" t="s">
        <v>554</v>
      </c>
      <c r="M28" s="107"/>
      <c r="N28" s="107"/>
      <c r="O28" s="107">
        <v>1</v>
      </c>
      <c r="P28" s="107"/>
      <c r="Q28" s="107"/>
      <c r="R28" s="107">
        <v>1</v>
      </c>
      <c r="S28" s="107"/>
      <c r="T28" s="14" t="str">
        <f>'General Pickup '!$D$10</f>
        <v>09/17/2024</v>
      </c>
      <c r="U28" t="s">
        <v>152</v>
      </c>
      <c r="V28" t="str">
        <f>'General Pickup '!$D$8</f>
        <v>CPE-NC-CHA-20240917_1</v>
      </c>
      <c r="Y28" t="str">
        <f t="shared" si="0"/>
        <v>SA4250HDC</v>
      </c>
      <c r="Z28">
        <f t="shared" si="1"/>
        <v>0</v>
      </c>
      <c r="AA28">
        <f t="shared" si="2"/>
        <v>1</v>
      </c>
      <c r="AB28">
        <f t="shared" si="3"/>
        <v>1</v>
      </c>
    </row>
    <row r="29" spans="2:28" x14ac:dyDescent="0.25">
      <c r="B29" s="39" t="s">
        <v>310</v>
      </c>
      <c r="C29" s="107"/>
      <c r="D29" s="107"/>
      <c r="E29" s="107">
        <v>37</v>
      </c>
      <c r="F29" s="107"/>
      <c r="G29" s="107"/>
      <c r="H29" s="107">
        <v>37</v>
      </c>
      <c r="I29" s="107"/>
      <c r="L29" s="39" t="s">
        <v>552</v>
      </c>
      <c r="M29" s="107"/>
      <c r="N29" s="107"/>
      <c r="O29" s="107">
        <v>18</v>
      </c>
      <c r="P29" s="107"/>
      <c r="Q29" s="107"/>
      <c r="R29" s="107">
        <v>18</v>
      </c>
      <c r="S29" s="107"/>
      <c r="T29" s="14" t="str">
        <f>'General Pickup '!$D$10</f>
        <v>09/17/2024</v>
      </c>
      <c r="U29" t="s">
        <v>152</v>
      </c>
      <c r="V29" t="str">
        <f>'General Pickup '!$D$8</f>
        <v>CPE-NC-CHA-20240917_1</v>
      </c>
      <c r="Y29" t="str">
        <f t="shared" si="0"/>
        <v>SA4640HTW</v>
      </c>
      <c r="Z29">
        <f t="shared" si="1"/>
        <v>0</v>
      </c>
      <c r="AA29">
        <f t="shared" si="2"/>
        <v>18</v>
      </c>
      <c r="AB29">
        <f t="shared" si="3"/>
        <v>18</v>
      </c>
    </row>
    <row r="30" spans="2:28" x14ac:dyDescent="0.25">
      <c r="B30" s="39" t="s">
        <v>473</v>
      </c>
      <c r="C30" s="107"/>
      <c r="D30" s="107"/>
      <c r="E30" s="107">
        <v>28</v>
      </c>
      <c r="F30" s="107"/>
      <c r="G30" s="107"/>
      <c r="H30" s="107">
        <v>28</v>
      </c>
      <c r="I30" s="107"/>
      <c r="L30" s="39" t="s">
        <v>6118</v>
      </c>
      <c r="M30" s="107"/>
      <c r="N30" s="107"/>
      <c r="O30" s="107">
        <v>1</v>
      </c>
      <c r="P30" s="107"/>
      <c r="Q30" s="107"/>
      <c r="R30" s="107">
        <v>1</v>
      </c>
      <c r="S30" s="107"/>
      <c r="T30" s="14" t="str">
        <f>'General Pickup '!$D$10</f>
        <v>09/17/2024</v>
      </c>
      <c r="U30" t="s">
        <v>152</v>
      </c>
      <c r="V30" t="str">
        <f>'General Pickup '!$D$8</f>
        <v>CPE-NC-CHA-20240917_1</v>
      </c>
      <c r="Y30" t="str">
        <f t="shared" si="0"/>
        <v>SSH3260TW</v>
      </c>
      <c r="Z30">
        <f t="shared" si="1"/>
        <v>0</v>
      </c>
      <c r="AA30">
        <f t="shared" si="2"/>
        <v>1</v>
      </c>
      <c r="AB30">
        <f t="shared" si="3"/>
        <v>1</v>
      </c>
    </row>
    <row r="31" spans="2:28" x14ac:dyDescent="0.25">
      <c r="B31" s="39" t="s">
        <v>474</v>
      </c>
      <c r="C31" s="107"/>
      <c r="D31" s="107"/>
      <c r="E31" s="107">
        <v>206</v>
      </c>
      <c r="F31" s="107"/>
      <c r="G31" s="107"/>
      <c r="H31" s="107">
        <v>206</v>
      </c>
      <c r="L31" s="39" t="s">
        <v>6116</v>
      </c>
      <c r="M31" s="107"/>
      <c r="N31" s="107"/>
      <c r="O31" s="107">
        <v>2</v>
      </c>
      <c r="P31" s="107"/>
      <c r="Q31" s="107"/>
      <c r="R31" s="107">
        <v>2</v>
      </c>
      <c r="S31" s="107"/>
      <c r="T31" s="14" t="str">
        <f>'General Pickup '!$D$10</f>
        <v>09/17/2024</v>
      </c>
      <c r="U31" t="s">
        <v>152</v>
      </c>
      <c r="V31" t="str">
        <f>'General Pickup '!$D$8</f>
        <v>CPE-NC-CHA-20240917_1</v>
      </c>
      <c r="Y31" t="str">
        <f t="shared" si="0"/>
        <v>SA4240CTW</v>
      </c>
      <c r="Z31">
        <f t="shared" si="1"/>
        <v>0</v>
      </c>
      <c r="AA31">
        <f t="shared" si="2"/>
        <v>2</v>
      </c>
      <c r="AB31">
        <f t="shared" si="3"/>
        <v>2</v>
      </c>
    </row>
    <row r="32" spans="2:28" x14ac:dyDescent="0.25">
      <c r="B32" s="39" t="s">
        <v>469</v>
      </c>
      <c r="C32" s="107"/>
      <c r="D32" s="107"/>
      <c r="E32" s="107">
        <v>53</v>
      </c>
      <c r="F32" s="107"/>
      <c r="G32" s="107"/>
      <c r="H32" s="107">
        <v>53</v>
      </c>
      <c r="K32" s="39" t="s">
        <v>311</v>
      </c>
      <c r="L32" s="39" t="s">
        <v>295</v>
      </c>
      <c r="M32" s="107">
        <v>72</v>
      </c>
      <c r="N32" s="107"/>
      <c r="O32" s="107"/>
      <c r="P32" s="107">
        <v>68</v>
      </c>
      <c r="Q32" s="107">
        <v>74</v>
      </c>
      <c r="R32" s="107">
        <v>214</v>
      </c>
      <c r="S32" s="107"/>
      <c r="T32" s="14" t="str">
        <f>'General Pickup '!$D$10</f>
        <v>09/17/2024</v>
      </c>
      <c r="U32" t="s">
        <v>152</v>
      </c>
      <c r="V32" t="str">
        <f>'General Pickup '!$D$8</f>
        <v>CPE-NC-CHA-20240917_1</v>
      </c>
      <c r="Y32" t="str">
        <f t="shared" si="0"/>
        <v>E31U2V1</v>
      </c>
      <c r="Z32">
        <f t="shared" si="1"/>
        <v>214</v>
      </c>
      <c r="AA32">
        <f t="shared" si="2"/>
        <v>0</v>
      </c>
      <c r="AB32">
        <f t="shared" si="3"/>
        <v>214</v>
      </c>
    </row>
    <row r="33" spans="2:28" x14ac:dyDescent="0.25">
      <c r="B33" s="39" t="s">
        <v>476</v>
      </c>
      <c r="C33" s="107"/>
      <c r="D33" s="107"/>
      <c r="E33" s="107">
        <v>60</v>
      </c>
      <c r="F33" s="107"/>
      <c r="G33" s="107"/>
      <c r="H33" s="107">
        <v>60</v>
      </c>
      <c r="L33" s="39" t="s">
        <v>301</v>
      </c>
      <c r="M33" s="107">
        <v>143</v>
      </c>
      <c r="N33" s="107"/>
      <c r="O33" s="107"/>
      <c r="P33" s="107">
        <v>117</v>
      </c>
      <c r="Q33" s="107">
        <v>65</v>
      </c>
      <c r="R33" s="107">
        <v>325</v>
      </c>
      <c r="S33" s="107"/>
      <c r="T33" s="14" t="str">
        <f>'General Pickup '!$D$10</f>
        <v>09/17/2024</v>
      </c>
      <c r="U33" t="s">
        <v>152</v>
      </c>
      <c r="V33" t="str">
        <f>'General Pickup '!$D$8</f>
        <v>CPE-NC-CHA-20240917_1</v>
      </c>
      <c r="Y33" t="str">
        <f t="shared" si="0"/>
        <v>E31N2V1</v>
      </c>
      <c r="Z33">
        <f t="shared" si="1"/>
        <v>325</v>
      </c>
      <c r="AA33">
        <f t="shared" si="2"/>
        <v>0</v>
      </c>
      <c r="AB33">
        <f t="shared" si="3"/>
        <v>325</v>
      </c>
    </row>
    <row r="34" spans="2:28" x14ac:dyDescent="0.25">
      <c r="B34" s="39" t="s">
        <v>477</v>
      </c>
      <c r="C34" s="107"/>
      <c r="D34" s="107"/>
      <c r="E34" s="107">
        <v>170</v>
      </c>
      <c r="F34" s="107"/>
      <c r="G34" s="107"/>
      <c r="H34" s="107">
        <v>170</v>
      </c>
      <c r="L34" s="39" t="s">
        <v>330</v>
      </c>
      <c r="M34" s="107">
        <v>47</v>
      </c>
      <c r="N34" s="107"/>
      <c r="O34" s="107"/>
      <c r="P34" s="107">
        <v>44</v>
      </c>
      <c r="Q34" s="107">
        <v>49</v>
      </c>
      <c r="R34" s="107">
        <v>140</v>
      </c>
      <c r="S34" s="107"/>
      <c r="T34" s="14" t="str">
        <f>'General Pickup '!$D$10</f>
        <v>09/17/2024</v>
      </c>
      <c r="U34" t="s">
        <v>152</v>
      </c>
      <c r="V34" t="str">
        <f>'General Pickup '!$D$8</f>
        <v>CPE-NC-CHA-20240917_1</v>
      </c>
      <c r="Y34" t="str">
        <f t="shared" si="0"/>
        <v>E31T2V1</v>
      </c>
      <c r="Z34">
        <f t="shared" si="1"/>
        <v>140</v>
      </c>
      <c r="AA34">
        <f t="shared" si="2"/>
        <v>0</v>
      </c>
      <c r="AB34">
        <f t="shared" si="3"/>
        <v>140</v>
      </c>
    </row>
    <row r="35" spans="2:28" x14ac:dyDescent="0.25">
      <c r="B35" s="39" t="s">
        <v>475</v>
      </c>
      <c r="C35" s="107"/>
      <c r="D35" s="107"/>
      <c r="E35" s="107">
        <v>3</v>
      </c>
      <c r="F35" s="107"/>
      <c r="G35" s="107"/>
      <c r="H35" s="107">
        <v>3</v>
      </c>
      <c r="K35" s="39" t="s">
        <v>312</v>
      </c>
      <c r="L35" s="39" t="s">
        <v>328</v>
      </c>
      <c r="M35" s="107">
        <v>191</v>
      </c>
      <c r="N35" s="107"/>
      <c r="O35" s="107"/>
      <c r="P35" s="107">
        <v>241</v>
      </c>
      <c r="Q35" s="107">
        <v>136</v>
      </c>
      <c r="R35" s="107">
        <v>568</v>
      </c>
      <c r="S35" s="107"/>
      <c r="T35" s="14" t="str">
        <f>'General Pickup '!$D$10</f>
        <v>09/17/2024</v>
      </c>
      <c r="U35" t="s">
        <v>152</v>
      </c>
      <c r="V35" t="str">
        <f>'General Pickup '!$D$8</f>
        <v>CPE-NC-CHA-20240917_1</v>
      </c>
      <c r="Y35" t="str">
        <f t="shared" si="0"/>
        <v>EN2251</v>
      </c>
      <c r="Z35">
        <f t="shared" si="1"/>
        <v>568</v>
      </c>
      <c r="AA35">
        <f t="shared" si="2"/>
        <v>0</v>
      </c>
      <c r="AB35">
        <f t="shared" si="3"/>
        <v>568</v>
      </c>
    </row>
    <row r="36" spans="2:28" x14ac:dyDescent="0.25">
      <c r="B36" s="39" t="s">
        <v>478</v>
      </c>
      <c r="C36" s="107"/>
      <c r="D36" s="107"/>
      <c r="E36" s="107">
        <v>455</v>
      </c>
      <c r="F36" s="107"/>
      <c r="G36" s="107"/>
      <c r="H36" s="107">
        <v>455</v>
      </c>
      <c r="L36" s="39" t="s">
        <v>292</v>
      </c>
      <c r="M36" s="107">
        <v>52</v>
      </c>
      <c r="N36" s="107"/>
      <c r="O36" s="107"/>
      <c r="P36" s="107">
        <v>64</v>
      </c>
      <c r="Q36" s="107">
        <v>104</v>
      </c>
      <c r="R36" s="107">
        <v>220</v>
      </c>
      <c r="S36" s="107"/>
      <c r="T36" s="14" t="str">
        <f>'General Pickup '!$D$10</f>
        <v>09/17/2024</v>
      </c>
      <c r="U36" t="s">
        <v>152</v>
      </c>
      <c r="V36" t="str">
        <f>'General Pickup '!$D$8</f>
        <v>CPE-NC-CHA-20240917_1</v>
      </c>
      <c r="Y36" t="str">
        <f t="shared" si="0"/>
        <v>ET2251</v>
      </c>
      <c r="Z36">
        <f t="shared" si="1"/>
        <v>220</v>
      </c>
      <c r="AA36">
        <f t="shared" si="2"/>
        <v>0</v>
      </c>
      <c r="AB36">
        <f t="shared" si="3"/>
        <v>220</v>
      </c>
    </row>
    <row r="37" spans="2:28" x14ac:dyDescent="0.25">
      <c r="B37" s="39" t="s">
        <v>480</v>
      </c>
      <c r="C37" s="107"/>
      <c r="D37" s="107"/>
      <c r="E37" s="107">
        <v>362</v>
      </c>
      <c r="F37" s="107"/>
      <c r="G37" s="107"/>
      <c r="H37" s="107">
        <v>362</v>
      </c>
      <c r="L37" s="39" t="s">
        <v>296</v>
      </c>
      <c r="M37" s="107">
        <v>163</v>
      </c>
      <c r="N37" s="107"/>
      <c r="O37" s="107"/>
      <c r="P37" s="107">
        <v>115</v>
      </c>
      <c r="Q37" s="107">
        <v>91</v>
      </c>
      <c r="R37" s="107">
        <v>369</v>
      </c>
      <c r="S37" s="107"/>
      <c r="T37" s="14" t="str">
        <f>'General Pickup '!$D$10</f>
        <v>09/17/2024</v>
      </c>
      <c r="U37" t="s">
        <v>152</v>
      </c>
      <c r="V37" t="str">
        <f>'General Pickup '!$D$8</f>
        <v>CPE-NC-CHA-20240917_1</v>
      </c>
      <c r="Y37" t="str">
        <f t="shared" si="0"/>
        <v>EU2251</v>
      </c>
      <c r="Z37">
        <f t="shared" si="1"/>
        <v>369</v>
      </c>
      <c r="AA37">
        <f t="shared" si="2"/>
        <v>0</v>
      </c>
      <c r="AB37">
        <f t="shared" si="3"/>
        <v>369</v>
      </c>
    </row>
    <row r="38" spans="2:28" x14ac:dyDescent="0.25">
      <c r="B38" s="39" t="s">
        <v>6092</v>
      </c>
      <c r="C38" s="107">
        <v>83</v>
      </c>
      <c r="D38" s="107"/>
      <c r="E38" s="107"/>
      <c r="F38" s="107"/>
      <c r="G38" s="107">
        <v>27</v>
      </c>
      <c r="H38" s="107">
        <v>110</v>
      </c>
      <c r="L38" s="39" t="s">
        <v>294</v>
      </c>
      <c r="M38" s="107">
        <v>114</v>
      </c>
      <c r="N38" s="107"/>
      <c r="O38" s="107"/>
      <c r="P38" s="107">
        <v>255</v>
      </c>
      <c r="Q38" s="107">
        <v>104</v>
      </c>
      <c r="R38" s="107">
        <v>473</v>
      </c>
      <c r="S38" s="107"/>
      <c r="T38" s="14" t="str">
        <f>'General Pickup '!$D$10</f>
        <v>09/17/2024</v>
      </c>
      <c r="U38" t="s">
        <v>152</v>
      </c>
      <c r="V38" t="str">
        <f>'General Pickup '!$D$8</f>
        <v>CPE-NC-CHA-20240917_1</v>
      </c>
      <c r="Y38" t="str">
        <f t="shared" si="0"/>
        <v>ES2251</v>
      </c>
      <c r="Z38">
        <f t="shared" si="1"/>
        <v>473</v>
      </c>
      <c r="AA38">
        <f t="shared" si="2"/>
        <v>0</v>
      </c>
      <c r="AB38">
        <f t="shared" si="3"/>
        <v>473</v>
      </c>
    </row>
    <row r="39" spans="2:28" x14ac:dyDescent="0.25">
      <c r="B39" s="39" t="s">
        <v>513</v>
      </c>
      <c r="C39" s="107">
        <v>5</v>
      </c>
      <c r="D39" s="107"/>
      <c r="E39" s="107"/>
      <c r="F39" s="107">
        <v>1</v>
      </c>
      <c r="G39" s="107">
        <v>17</v>
      </c>
      <c r="H39" s="107">
        <v>23</v>
      </c>
      <c r="K39" s="39" t="s">
        <v>313</v>
      </c>
      <c r="L39" s="39" t="s">
        <v>345</v>
      </c>
      <c r="M39" s="107">
        <v>34</v>
      </c>
      <c r="N39" s="107"/>
      <c r="O39" s="107"/>
      <c r="P39" s="107"/>
      <c r="Q39" s="107">
        <v>10</v>
      </c>
      <c r="R39" s="107">
        <v>44</v>
      </c>
      <c r="S39" s="107"/>
      <c r="T39" s="14" t="str">
        <f>'General Pickup '!$D$10</f>
        <v>09/17/2024</v>
      </c>
      <c r="U39" t="s">
        <v>152</v>
      </c>
      <c r="V39" t="str">
        <f>'General Pickup '!$D$8</f>
        <v>CPE-NC-CHA-20240917_1</v>
      </c>
      <c r="Y39" t="str">
        <f t="shared" si="0"/>
        <v>RAC2V1K</v>
      </c>
      <c r="Z39">
        <f t="shared" si="1"/>
        <v>44</v>
      </c>
      <c r="AA39">
        <f t="shared" si="2"/>
        <v>0</v>
      </c>
      <c r="AB39">
        <f t="shared" si="3"/>
        <v>44</v>
      </c>
    </row>
    <row r="40" spans="2:28" x14ac:dyDescent="0.25">
      <c r="B40" s="39" t="s">
        <v>482</v>
      </c>
      <c r="C40" s="107"/>
      <c r="D40" s="107"/>
      <c r="E40" s="107">
        <v>2</v>
      </c>
      <c r="F40" s="107"/>
      <c r="G40" s="107"/>
      <c r="H40" s="107">
        <v>2</v>
      </c>
      <c r="L40" s="39" t="s">
        <v>3811</v>
      </c>
      <c r="M40" s="107"/>
      <c r="N40" s="107"/>
      <c r="O40" s="107">
        <v>245</v>
      </c>
      <c r="P40" s="107"/>
      <c r="Q40" s="107"/>
      <c r="R40" s="107">
        <v>245</v>
      </c>
      <c r="S40" s="107"/>
      <c r="T40" s="14" t="str">
        <f>'General Pickup '!$D$10</f>
        <v>09/17/2024</v>
      </c>
      <c r="U40" t="s">
        <v>152</v>
      </c>
      <c r="V40" t="str">
        <f>'General Pickup '!$D$8</f>
        <v>CPE-NC-CHA-20240917_1</v>
      </c>
      <c r="Y40" t="str">
        <f t="shared" si="0"/>
        <v>RAC2V1S</v>
      </c>
      <c r="Z40">
        <f t="shared" si="1"/>
        <v>0</v>
      </c>
      <c r="AA40">
        <f t="shared" si="2"/>
        <v>245</v>
      </c>
      <c r="AB40">
        <f t="shared" si="3"/>
        <v>245</v>
      </c>
    </row>
    <row r="41" spans="2:28" x14ac:dyDescent="0.25">
      <c r="B41" s="39" t="s">
        <v>483</v>
      </c>
      <c r="C41" s="107"/>
      <c r="D41" s="107"/>
      <c r="E41" s="107">
        <v>6</v>
      </c>
      <c r="F41" s="107"/>
      <c r="G41" s="107"/>
      <c r="H41" s="107">
        <v>6</v>
      </c>
      <c r="L41" s="39" t="s">
        <v>3781</v>
      </c>
      <c r="M41" s="107">
        <v>3</v>
      </c>
      <c r="N41" s="107"/>
      <c r="O41" s="107"/>
      <c r="P41" s="107">
        <v>1</v>
      </c>
      <c r="Q41" s="107">
        <v>4</v>
      </c>
      <c r="R41" s="107">
        <v>8</v>
      </c>
      <c r="S41" s="107"/>
      <c r="T41" s="14" t="str">
        <f>'General Pickup '!$D$10</f>
        <v>09/17/2024</v>
      </c>
      <c r="U41" t="s">
        <v>152</v>
      </c>
      <c r="V41" t="str">
        <f>'General Pickup '!$D$8</f>
        <v>CPE-NC-CHA-20240917_1</v>
      </c>
      <c r="Y41" t="str">
        <f t="shared" si="0"/>
        <v>RAC2V1A</v>
      </c>
      <c r="Z41">
        <f t="shared" si="1"/>
        <v>8</v>
      </c>
      <c r="AA41">
        <f t="shared" si="2"/>
        <v>0</v>
      </c>
      <c r="AB41">
        <f t="shared" si="3"/>
        <v>8</v>
      </c>
    </row>
    <row r="42" spans="2:28" x14ac:dyDescent="0.25">
      <c r="B42" s="39" t="s">
        <v>471</v>
      </c>
      <c r="C42" s="107"/>
      <c r="D42" s="107"/>
      <c r="E42" s="107">
        <v>33</v>
      </c>
      <c r="F42" s="107"/>
      <c r="G42" s="107"/>
      <c r="H42" s="107">
        <v>33</v>
      </c>
      <c r="L42" s="39" t="s">
        <v>322</v>
      </c>
      <c r="M42" s="107">
        <v>11</v>
      </c>
      <c r="N42" s="107"/>
      <c r="O42" s="107"/>
      <c r="P42" s="107">
        <v>27</v>
      </c>
      <c r="Q42" s="107">
        <v>5</v>
      </c>
      <c r="R42" s="107">
        <v>43</v>
      </c>
      <c r="S42" s="107"/>
      <c r="T42" s="14" t="str">
        <f>'General Pickup '!$D$10</f>
        <v>09/17/2024</v>
      </c>
      <c r="U42" t="s">
        <v>152</v>
      </c>
      <c r="V42" t="str">
        <f>'General Pickup '!$D$8</f>
        <v>CPE-NC-CHA-20240917_1</v>
      </c>
      <c r="Y42" t="str">
        <f t="shared" si="0"/>
        <v>RAC2V2S</v>
      </c>
      <c r="Z42">
        <f t="shared" si="1"/>
        <v>43</v>
      </c>
      <c r="AA42">
        <f t="shared" si="2"/>
        <v>0</v>
      </c>
      <c r="AB42">
        <f t="shared" si="3"/>
        <v>43</v>
      </c>
    </row>
    <row r="43" spans="2:28" x14ac:dyDescent="0.25">
      <c r="B43" s="39" t="s">
        <v>484</v>
      </c>
      <c r="C43" s="107"/>
      <c r="D43" s="107"/>
      <c r="E43" s="107">
        <v>1</v>
      </c>
      <c r="F43" s="107"/>
      <c r="G43" s="107"/>
      <c r="H43" s="107">
        <v>1</v>
      </c>
      <c r="K43" s="39" t="s">
        <v>314</v>
      </c>
      <c r="L43" s="39" t="s">
        <v>318</v>
      </c>
      <c r="M43" s="107"/>
      <c r="N43" s="107"/>
      <c r="O43" s="107"/>
      <c r="P43" s="107"/>
      <c r="Q43" s="107">
        <v>15</v>
      </c>
      <c r="R43" s="107">
        <v>15</v>
      </c>
      <c r="S43" s="107"/>
      <c r="T43" s="14" t="str">
        <f>'General Pickup '!$D$10</f>
        <v>09/17/2024</v>
      </c>
      <c r="U43" t="s">
        <v>152</v>
      </c>
      <c r="V43" t="str">
        <f>'General Pickup '!$D$8</f>
        <v>CPE-NC-CHA-20240917_1</v>
      </c>
      <c r="Y43" t="str">
        <f t="shared" si="0"/>
        <v>SP110H</v>
      </c>
      <c r="Z43">
        <f t="shared" si="1"/>
        <v>15</v>
      </c>
      <c r="AA43">
        <f t="shared" si="2"/>
        <v>0</v>
      </c>
      <c r="AB43">
        <f t="shared" si="3"/>
        <v>15</v>
      </c>
    </row>
    <row r="44" spans="2:28" x14ac:dyDescent="0.25">
      <c r="B44" s="39" t="s">
        <v>875</v>
      </c>
      <c r="C44" s="107">
        <v>4</v>
      </c>
      <c r="D44" s="107"/>
      <c r="E44" s="107">
        <v>37</v>
      </c>
      <c r="F44" s="107"/>
      <c r="G44" s="107"/>
      <c r="H44" s="107">
        <v>41</v>
      </c>
      <c r="L44" s="39" t="s">
        <v>373</v>
      </c>
      <c r="M44" s="107"/>
      <c r="N44" s="107"/>
      <c r="O44" s="107"/>
      <c r="P44" s="107"/>
      <c r="Q44" s="107">
        <v>3</v>
      </c>
      <c r="R44" s="107">
        <v>3</v>
      </c>
      <c r="S44" s="107"/>
      <c r="T44" s="14" t="str">
        <f>'General Pickup '!$D$10</f>
        <v>09/17/2024</v>
      </c>
      <c r="U44" t="s">
        <v>152</v>
      </c>
      <c r="V44" t="str">
        <f>'General Pickup '!$D$8</f>
        <v>CPE-NC-CHA-20240917_1</v>
      </c>
      <c r="Y44" t="str">
        <f t="shared" si="0"/>
        <v>SP110T</v>
      </c>
      <c r="Z44">
        <f t="shared" si="1"/>
        <v>3</v>
      </c>
      <c r="AA44">
        <f t="shared" si="2"/>
        <v>0</v>
      </c>
      <c r="AB44">
        <f t="shared" si="3"/>
        <v>3</v>
      </c>
    </row>
    <row r="45" spans="2:28" x14ac:dyDescent="0.25">
      <c r="B45" s="39" t="s">
        <v>468</v>
      </c>
      <c r="C45" s="107"/>
      <c r="D45" s="107"/>
      <c r="E45" s="107">
        <v>13</v>
      </c>
      <c r="F45" s="107"/>
      <c r="G45" s="107"/>
      <c r="H45" s="107">
        <v>13</v>
      </c>
      <c r="L45" s="39" t="s">
        <v>302</v>
      </c>
      <c r="M45" s="107"/>
      <c r="N45" s="107"/>
      <c r="O45" s="107"/>
      <c r="P45" s="107"/>
      <c r="Q45" s="107">
        <v>4</v>
      </c>
      <c r="R45" s="107">
        <v>4</v>
      </c>
      <c r="S45" s="107"/>
      <c r="T45" s="14" t="str">
        <f>'General Pickup '!$D$10</f>
        <v>09/17/2024</v>
      </c>
      <c r="U45" t="s">
        <v>152</v>
      </c>
      <c r="V45" t="str">
        <f>'General Pickup '!$D$8</f>
        <v>CPE-NC-CHA-20240917_1</v>
      </c>
      <c r="Y45" t="str">
        <f t="shared" si="0"/>
        <v>SP110A</v>
      </c>
      <c r="Z45">
        <f t="shared" si="1"/>
        <v>4</v>
      </c>
      <c r="AA45">
        <f t="shared" si="2"/>
        <v>0</v>
      </c>
      <c r="AB45">
        <f t="shared" si="3"/>
        <v>4</v>
      </c>
    </row>
    <row r="46" spans="2:28" x14ac:dyDescent="0.25">
      <c r="B46" s="39" t="s">
        <v>820</v>
      </c>
      <c r="C46" s="107"/>
      <c r="D46" s="107"/>
      <c r="E46" s="107">
        <v>1</v>
      </c>
      <c r="F46" s="107"/>
      <c r="G46" s="107"/>
      <c r="H46" s="107">
        <v>1</v>
      </c>
      <c r="K46" s="39" t="s">
        <v>315</v>
      </c>
      <c r="L46" s="39" t="s">
        <v>304</v>
      </c>
      <c r="M46" s="107"/>
      <c r="N46" s="107"/>
      <c r="O46" s="107"/>
      <c r="P46" s="107"/>
      <c r="Q46" s="107">
        <v>11</v>
      </c>
      <c r="R46" s="107">
        <v>11</v>
      </c>
      <c r="S46" s="107"/>
      <c r="T46" s="14" t="str">
        <f>'General Pickup '!$D$10</f>
        <v>09/17/2024</v>
      </c>
      <c r="U46" t="s">
        <v>152</v>
      </c>
      <c r="V46" t="str">
        <f>'General Pickup '!$D$8</f>
        <v>CPE-NC-CHA-20240917_1</v>
      </c>
      <c r="Y46" t="str">
        <f t="shared" si="0"/>
        <v>SP210H</v>
      </c>
      <c r="Z46">
        <f t="shared" si="1"/>
        <v>11</v>
      </c>
      <c r="AA46">
        <f t="shared" si="2"/>
        <v>0</v>
      </c>
      <c r="AB46">
        <f t="shared" si="3"/>
        <v>11</v>
      </c>
    </row>
    <row r="47" spans="2:28" x14ac:dyDescent="0.25">
      <c r="B47" s="39" t="s">
        <v>479</v>
      </c>
      <c r="C47" s="107"/>
      <c r="D47" s="107"/>
      <c r="E47" s="107">
        <v>7</v>
      </c>
      <c r="F47" s="107"/>
      <c r="G47" s="107"/>
      <c r="H47" s="107">
        <v>7</v>
      </c>
      <c r="L47" s="39" t="s">
        <v>5038</v>
      </c>
      <c r="M47" s="107"/>
      <c r="N47" s="107"/>
      <c r="O47" s="107"/>
      <c r="P47" s="107"/>
      <c r="Q47" s="107">
        <v>2</v>
      </c>
      <c r="R47" s="107">
        <v>2</v>
      </c>
      <c r="S47" s="107"/>
      <c r="T47" s="14" t="str">
        <f>'General Pickup '!$D$10</f>
        <v>09/17/2024</v>
      </c>
      <c r="U47" t="s">
        <v>152</v>
      </c>
      <c r="V47" t="str">
        <f>'General Pickup '!$D$8</f>
        <v>CPE-NC-CHA-20240917_1</v>
      </c>
      <c r="Y47" t="str">
        <f t="shared" si="0"/>
        <v>SP210A</v>
      </c>
      <c r="Z47">
        <f t="shared" si="1"/>
        <v>2</v>
      </c>
      <c r="AA47">
        <f t="shared" si="2"/>
        <v>0</v>
      </c>
      <c r="AB47">
        <f t="shared" si="3"/>
        <v>2</v>
      </c>
    </row>
    <row r="48" spans="2:28" x14ac:dyDescent="0.25">
      <c r="B48" s="39" t="s">
        <v>682</v>
      </c>
      <c r="C48" s="107"/>
      <c r="D48" s="107"/>
      <c r="E48" s="107">
        <v>3</v>
      </c>
      <c r="F48" s="107"/>
      <c r="G48" s="107"/>
      <c r="H48" s="107">
        <v>3</v>
      </c>
      <c r="L48" s="39" t="s">
        <v>489</v>
      </c>
      <c r="M48" s="107"/>
      <c r="N48" s="107"/>
      <c r="O48" s="107"/>
      <c r="P48" s="107"/>
      <c r="Q48" s="107">
        <v>1</v>
      </c>
      <c r="R48" s="107">
        <v>1</v>
      </c>
      <c r="S48" s="107"/>
      <c r="T48" s="14" t="str">
        <f>'General Pickup '!$D$10</f>
        <v>09/17/2024</v>
      </c>
      <c r="U48" t="s">
        <v>152</v>
      </c>
      <c r="V48" t="str">
        <f>'General Pickup '!$D$8</f>
        <v>CPE-NC-CHA-20240917_1</v>
      </c>
      <c r="Y48" t="str">
        <f t="shared" si="0"/>
        <v>SP210T</v>
      </c>
      <c r="Z48">
        <f t="shared" si="1"/>
        <v>1</v>
      </c>
      <c r="AA48">
        <f t="shared" si="2"/>
        <v>0</v>
      </c>
      <c r="AB48">
        <f t="shared" si="3"/>
        <v>1</v>
      </c>
    </row>
    <row r="49" spans="2:28" x14ac:dyDescent="0.25">
      <c r="B49" s="39" t="s">
        <v>690</v>
      </c>
      <c r="C49" s="107"/>
      <c r="D49" s="107"/>
      <c r="E49" s="107">
        <v>2</v>
      </c>
      <c r="F49" s="107"/>
      <c r="G49" s="107"/>
      <c r="H49" s="107">
        <v>2</v>
      </c>
      <c r="K49" s="39" t="s">
        <v>316</v>
      </c>
      <c r="L49" s="39" t="s">
        <v>320</v>
      </c>
      <c r="M49" s="107"/>
      <c r="N49" s="107"/>
      <c r="O49" s="107"/>
      <c r="P49" s="107"/>
      <c r="Q49" s="107">
        <v>15</v>
      </c>
      <c r="R49" s="107">
        <v>15</v>
      </c>
      <c r="S49" s="107"/>
      <c r="T49" s="14" t="str">
        <f>'General Pickup '!$D$10</f>
        <v>09/17/2024</v>
      </c>
      <c r="U49" t="s">
        <v>152</v>
      </c>
      <c r="V49" t="str">
        <f>'General Pickup '!$D$8</f>
        <v>CPE-NC-CHA-20240917_1</v>
      </c>
      <c r="Y49" t="str">
        <f t="shared" si="0"/>
        <v>SPM101H</v>
      </c>
      <c r="Z49">
        <f t="shared" si="1"/>
        <v>15</v>
      </c>
      <c r="AA49">
        <f t="shared" si="2"/>
        <v>0</v>
      </c>
      <c r="AB49">
        <f t="shared" si="3"/>
        <v>15</v>
      </c>
    </row>
    <row r="50" spans="2:28" x14ac:dyDescent="0.25">
      <c r="B50" s="39" t="s">
        <v>2673</v>
      </c>
      <c r="C50" s="107">
        <v>1</v>
      </c>
      <c r="D50" s="107"/>
      <c r="E50" s="107"/>
      <c r="F50" s="107"/>
      <c r="G50" s="107"/>
      <c r="H50" s="107">
        <v>1</v>
      </c>
      <c r="L50" s="39" t="s">
        <v>299</v>
      </c>
      <c r="M50" s="107"/>
      <c r="N50" s="107"/>
      <c r="O50" s="107"/>
      <c r="P50" s="107"/>
      <c r="Q50" s="107">
        <v>27</v>
      </c>
      <c r="R50" s="107">
        <v>27</v>
      </c>
      <c r="S50" s="107"/>
      <c r="T50" s="14" t="str">
        <f>'General Pickup '!$D$10</f>
        <v>09/17/2024</v>
      </c>
      <c r="U50" t="s">
        <v>152</v>
      </c>
      <c r="V50" t="str">
        <f>'General Pickup '!$D$8</f>
        <v>CPE-NC-CHA-20240917_1</v>
      </c>
      <c r="Y50" t="str">
        <f t="shared" si="0"/>
        <v>SPM101T</v>
      </c>
      <c r="Z50">
        <f>GETPIVOTDATA("BER",$K$4,"MODEL",L50)+GETPIVOTDATA("COSMETICS",$K$4,"MODEL",L50)+GETPIVOTDATA(" Out of Warranty",$K$4,"MODEL",L50)+GETPIVOTDATA(" INFEST",$K$4,"MODEL",L50)</f>
        <v>27</v>
      </c>
      <c r="AA50">
        <f t="shared" si="2"/>
        <v>0</v>
      </c>
      <c r="AB50">
        <f t="shared" si="3"/>
        <v>27</v>
      </c>
    </row>
    <row r="51" spans="2:28" x14ac:dyDescent="0.25">
      <c r="B51" s="39" t="s">
        <v>12891</v>
      </c>
      <c r="C51" s="107">
        <v>1</v>
      </c>
      <c r="D51" s="107"/>
      <c r="E51" s="107"/>
      <c r="F51" s="107"/>
      <c r="G51" s="107">
        <v>31</v>
      </c>
      <c r="H51" s="107">
        <v>32</v>
      </c>
      <c r="K51" s="39" t="s">
        <v>317</v>
      </c>
      <c r="L51" s="39" t="s">
        <v>381</v>
      </c>
      <c r="M51" s="107"/>
      <c r="N51" s="107"/>
      <c r="O51" s="107"/>
      <c r="P51" s="107"/>
      <c r="Q51" s="107">
        <v>5</v>
      </c>
      <c r="R51" s="107">
        <v>5</v>
      </c>
      <c r="S51" s="107"/>
      <c r="T51" s="14" t="str">
        <f>'General Pickup '!$D$10</f>
        <v>09/17/2024</v>
      </c>
      <c r="U51" t="s">
        <v>152</v>
      </c>
      <c r="V51" t="str">
        <f>'General Pickup '!$D$8</f>
        <v>CPE-NC-CHA-20240917_1</v>
      </c>
      <c r="Y51" t="str">
        <f t="shared" si="0"/>
        <v>SPM201H</v>
      </c>
      <c r="Z51">
        <f t="shared" si="1"/>
        <v>5</v>
      </c>
      <c r="AA51">
        <f t="shared" si="2"/>
        <v>0</v>
      </c>
      <c r="AB51">
        <f t="shared" si="3"/>
        <v>5</v>
      </c>
    </row>
    <row r="52" spans="2:28" x14ac:dyDescent="0.25">
      <c r="B52" s="39" t="s">
        <v>512</v>
      </c>
      <c r="C52" s="107"/>
      <c r="D52" s="107"/>
      <c r="E52" s="107"/>
      <c r="F52" s="107">
        <v>1</v>
      </c>
      <c r="G52" s="107">
        <v>1</v>
      </c>
      <c r="H52" s="107">
        <v>2</v>
      </c>
      <c r="L52" s="39" t="s">
        <v>290</v>
      </c>
      <c r="M52" s="107"/>
      <c r="N52" s="107"/>
      <c r="O52" s="107"/>
      <c r="P52" s="107"/>
      <c r="Q52" s="107">
        <v>18</v>
      </c>
      <c r="R52" s="107">
        <v>18</v>
      </c>
      <c r="S52" s="107"/>
      <c r="T52" s="14" t="str">
        <f>'General Pickup '!$D$10</f>
        <v>09/17/2024</v>
      </c>
      <c r="U52" t="s">
        <v>152</v>
      </c>
      <c r="V52" t="str">
        <f>'General Pickup '!$D$8</f>
        <v>CPE-NC-CHA-20240917_1</v>
      </c>
      <c r="Y52" t="str">
        <f t="shared" si="0"/>
        <v>SPM201T</v>
      </c>
      <c r="Z52">
        <f t="shared" si="1"/>
        <v>18</v>
      </c>
      <c r="AA52">
        <f t="shared" si="2"/>
        <v>0</v>
      </c>
      <c r="AB52">
        <f t="shared" si="3"/>
        <v>18</v>
      </c>
    </row>
    <row r="53" spans="2:28" x14ac:dyDescent="0.25">
      <c r="B53" s="39" t="s">
        <v>3095</v>
      </c>
      <c r="C53" s="107"/>
      <c r="D53" s="107"/>
      <c r="E53" s="107">
        <v>1</v>
      </c>
      <c r="F53" s="107"/>
      <c r="G53" s="107"/>
      <c r="H53" s="107">
        <v>1</v>
      </c>
      <c r="K53" s="39" t="s">
        <v>352</v>
      </c>
      <c r="L53" s="39" t="s">
        <v>332</v>
      </c>
      <c r="M53" s="107">
        <v>53</v>
      </c>
      <c r="N53" s="107"/>
      <c r="O53" s="107"/>
      <c r="P53" s="107">
        <v>2</v>
      </c>
      <c r="Q53" s="107">
        <v>59</v>
      </c>
      <c r="R53" s="107">
        <v>114</v>
      </c>
      <c r="S53" s="107"/>
      <c r="T53" s="14" t="str">
        <f>'General Pickup '!$D$10</f>
        <v>09/17/2024</v>
      </c>
      <c r="U53" t="s">
        <v>152</v>
      </c>
      <c r="V53" t="str">
        <f>'General Pickup '!$D$8</f>
        <v>CPE-NC-CHA-20240917_1</v>
      </c>
      <c r="Y53" t="str">
        <f t="shared" si="0"/>
        <v>SAC2V1K</v>
      </c>
      <c r="Z53">
        <f t="shared" si="1"/>
        <v>114</v>
      </c>
      <c r="AA53">
        <f t="shared" si="2"/>
        <v>0</v>
      </c>
      <c r="AB53">
        <f t="shared" si="3"/>
        <v>114</v>
      </c>
    </row>
    <row r="54" spans="2:28" x14ac:dyDescent="0.25">
      <c r="B54" s="39" t="s">
        <v>3101</v>
      </c>
      <c r="C54" s="107"/>
      <c r="D54" s="107"/>
      <c r="E54" s="107"/>
      <c r="F54" s="107"/>
      <c r="G54" s="107">
        <v>1</v>
      </c>
      <c r="H54" s="107">
        <v>1</v>
      </c>
      <c r="L54" s="39" t="s">
        <v>326</v>
      </c>
      <c r="M54" s="107">
        <v>21</v>
      </c>
      <c r="N54" s="107"/>
      <c r="O54" s="107"/>
      <c r="P54" s="107">
        <v>37</v>
      </c>
      <c r="Q54" s="107">
        <v>67</v>
      </c>
      <c r="R54" s="107">
        <v>125</v>
      </c>
      <c r="S54" s="107"/>
      <c r="T54" s="14" t="str">
        <f>'General Pickup '!$D$10</f>
        <v>09/17/2024</v>
      </c>
      <c r="U54" t="s">
        <v>152</v>
      </c>
      <c r="V54" t="str">
        <f>'General Pickup '!$D$8</f>
        <v>CPE-NC-CHA-20240917_1</v>
      </c>
      <c r="Y54" t="str">
        <f t="shared" si="0"/>
        <v>SAC2V2S</v>
      </c>
      <c r="Z54">
        <f t="shared" si="1"/>
        <v>125</v>
      </c>
      <c r="AA54">
        <f t="shared" si="2"/>
        <v>0</v>
      </c>
      <c r="AB54">
        <f t="shared" si="3"/>
        <v>125</v>
      </c>
    </row>
    <row r="55" spans="2:28" x14ac:dyDescent="0.25">
      <c r="B55" s="39" t="s">
        <v>5729</v>
      </c>
      <c r="C55" s="107"/>
      <c r="D55" s="107"/>
      <c r="E55" s="107"/>
      <c r="F55" s="107"/>
      <c r="G55" s="107">
        <v>1</v>
      </c>
      <c r="H55" s="107">
        <v>1</v>
      </c>
      <c r="L55" s="39" t="s">
        <v>337</v>
      </c>
      <c r="M55" s="107">
        <v>28</v>
      </c>
      <c r="N55" s="107"/>
      <c r="O55" s="107"/>
      <c r="P55" s="107">
        <v>8</v>
      </c>
      <c r="Q55" s="107">
        <v>25</v>
      </c>
      <c r="R55" s="107">
        <v>61</v>
      </c>
      <c r="S55" s="107"/>
      <c r="T55" s="14" t="str">
        <f>'General Pickup '!$D$10</f>
        <v>09/17/2024</v>
      </c>
      <c r="U55" t="s">
        <v>152</v>
      </c>
      <c r="V55" t="str">
        <f>'General Pickup '!$D$8</f>
        <v>CPE-NC-CHA-20240917_1</v>
      </c>
      <c r="Y55" t="str">
        <f t="shared" si="0"/>
        <v>SAC2V1A</v>
      </c>
      <c r="Z55">
        <f t="shared" si="1"/>
        <v>61</v>
      </c>
      <c r="AA55">
        <f t="shared" si="2"/>
        <v>0</v>
      </c>
      <c r="AB55">
        <f t="shared" si="3"/>
        <v>61</v>
      </c>
    </row>
    <row r="56" spans="2:28" x14ac:dyDescent="0.25">
      <c r="B56" s="39" t="s">
        <v>4784</v>
      </c>
      <c r="C56" s="107"/>
      <c r="D56" s="107"/>
      <c r="E56" s="107">
        <v>3</v>
      </c>
      <c r="F56" s="107"/>
      <c r="G56" s="107"/>
      <c r="H56" s="107">
        <v>3</v>
      </c>
      <c r="K56" s="39" t="s">
        <v>353</v>
      </c>
      <c r="L56" s="39" t="s">
        <v>341</v>
      </c>
      <c r="M56" s="107">
        <v>3</v>
      </c>
      <c r="N56" s="107"/>
      <c r="O56" s="107"/>
      <c r="P56" s="107">
        <v>192</v>
      </c>
      <c r="Q56" s="107">
        <v>18</v>
      </c>
      <c r="R56" s="107">
        <v>213</v>
      </c>
      <c r="S56" s="107"/>
      <c r="T56" s="14" t="str">
        <f>'General Pickup '!$D$10</f>
        <v>09/17/2024</v>
      </c>
      <c r="U56" t="s">
        <v>152</v>
      </c>
      <c r="V56" t="str">
        <f>'General Pickup '!$D$8</f>
        <v>CPE-NC-CHA-20240917_1</v>
      </c>
      <c r="Y56" t="str">
        <f t="shared" si="0"/>
        <v>SAX1V1R</v>
      </c>
      <c r="Z56">
        <f t="shared" si="1"/>
        <v>213</v>
      </c>
      <c r="AA56">
        <f t="shared" si="2"/>
        <v>0</v>
      </c>
      <c r="AB56">
        <f t="shared" si="3"/>
        <v>213</v>
      </c>
    </row>
    <row r="57" spans="2:28" x14ac:dyDescent="0.25">
      <c r="B57" s="39" t="s">
        <v>132</v>
      </c>
      <c r="C57" s="107">
        <v>1118</v>
      </c>
      <c r="D57" s="107"/>
      <c r="E57" s="107">
        <v>2141</v>
      </c>
      <c r="F57" s="107">
        <v>1809</v>
      </c>
      <c r="G57" s="107">
        <v>1322</v>
      </c>
      <c r="H57" s="107">
        <v>6390</v>
      </c>
      <c r="L57" s="39" t="s">
        <v>343</v>
      </c>
      <c r="M57" s="107">
        <v>27</v>
      </c>
      <c r="N57" s="107"/>
      <c r="O57" s="107"/>
      <c r="P57" s="107">
        <v>69</v>
      </c>
      <c r="Q57" s="107">
        <v>107</v>
      </c>
      <c r="R57" s="107">
        <v>203</v>
      </c>
      <c r="S57" s="107"/>
      <c r="T57" s="14" t="str">
        <f>'General Pickup '!$D$10</f>
        <v>09/17/2024</v>
      </c>
      <c r="U57" t="s">
        <v>152</v>
      </c>
      <c r="V57" t="str">
        <f>'General Pickup '!$D$8</f>
        <v>CPE-NC-CHA-20240917_1</v>
      </c>
      <c r="Y57" t="str">
        <f t="shared" si="0"/>
        <v>SAX1V1K</v>
      </c>
      <c r="Z57">
        <f t="shared" si="1"/>
        <v>203</v>
      </c>
      <c r="AA57">
        <f t="shared" si="2"/>
        <v>0</v>
      </c>
      <c r="AB57">
        <f t="shared" si="3"/>
        <v>203</v>
      </c>
    </row>
    <row r="58" spans="2:28" x14ac:dyDescent="0.25">
      <c r="K58" s="39" t="s">
        <v>354</v>
      </c>
      <c r="L58" s="39" t="s">
        <v>339</v>
      </c>
      <c r="M58" s="107">
        <v>49</v>
      </c>
      <c r="N58" s="107"/>
      <c r="O58" s="107"/>
      <c r="P58" s="107">
        <v>90</v>
      </c>
      <c r="Q58" s="107">
        <v>88</v>
      </c>
      <c r="R58" s="107">
        <v>227</v>
      </c>
      <c r="S58" s="107"/>
      <c r="T58" s="14" t="str">
        <f>'General Pickup '!$D$10</f>
        <v>09/17/2024</v>
      </c>
      <c r="U58" t="s">
        <v>152</v>
      </c>
      <c r="V58" t="str">
        <f>'General Pickup '!$D$8</f>
        <v>CPE-NC-CHA-20240917_1</v>
      </c>
      <c r="Y58" t="str">
        <f t="shared" si="0"/>
        <v>SAX1V1S</v>
      </c>
      <c r="Z58">
        <f t="shared" si="1"/>
        <v>227</v>
      </c>
      <c r="AA58">
        <f t="shared" si="2"/>
        <v>0</v>
      </c>
      <c r="AB58">
        <f t="shared" si="3"/>
        <v>227</v>
      </c>
    </row>
    <row r="59" spans="2:28" x14ac:dyDescent="0.25">
      <c r="K59" s="39" t="s">
        <v>355</v>
      </c>
      <c r="L59" s="39" t="s">
        <v>347</v>
      </c>
      <c r="M59" s="107">
        <v>2</v>
      </c>
      <c r="N59" s="107"/>
      <c r="O59" s="107"/>
      <c r="P59" s="107"/>
      <c r="Q59" s="107">
        <v>2</v>
      </c>
      <c r="R59" s="107">
        <v>4</v>
      </c>
      <c r="S59" s="107"/>
      <c r="T59" s="14" t="str">
        <f>'General Pickup '!$D$10</f>
        <v>09/17/2024</v>
      </c>
      <c r="U59" t="s">
        <v>152</v>
      </c>
      <c r="V59" t="str">
        <f>'General Pickup '!$D$8</f>
        <v>CPE-NC-CHA-20240917_1</v>
      </c>
      <c r="Y59" t="str">
        <f t="shared" si="0"/>
        <v>TM1602A</v>
      </c>
      <c r="Z59">
        <f t="shared" si="1"/>
        <v>4</v>
      </c>
      <c r="AA59">
        <f t="shared" si="2"/>
        <v>0</v>
      </c>
      <c r="AB59">
        <f t="shared" si="3"/>
        <v>4</v>
      </c>
    </row>
    <row r="60" spans="2:28" x14ac:dyDescent="0.25">
      <c r="L60" s="39" t="s">
        <v>454</v>
      </c>
      <c r="M60" s="107">
        <v>3</v>
      </c>
      <c r="N60" s="107"/>
      <c r="O60" s="107"/>
      <c r="P60" s="107"/>
      <c r="Q60" s="107">
        <v>8</v>
      </c>
      <c r="R60" s="107">
        <v>11</v>
      </c>
      <c r="S60" s="107"/>
      <c r="T60" s="14" t="str">
        <f>'General Pickup '!$D$10</f>
        <v>09/17/2024</v>
      </c>
      <c r="U60" t="s">
        <v>152</v>
      </c>
      <c r="V60" t="str">
        <f>'General Pickup '!$D$8</f>
        <v>CPE-NC-CHA-20240917_1</v>
      </c>
      <c r="Y60" t="str">
        <f t="shared" si="0"/>
        <v>TM1602AP2</v>
      </c>
      <c r="Z60">
        <f t="shared" si="1"/>
        <v>11</v>
      </c>
      <c r="AA60">
        <f t="shared" si="2"/>
        <v>0</v>
      </c>
      <c r="AB60">
        <f t="shared" si="3"/>
        <v>11</v>
      </c>
    </row>
    <row r="61" spans="2:28" x14ac:dyDescent="0.25">
      <c r="L61" s="39" t="s">
        <v>334</v>
      </c>
      <c r="M61" s="107">
        <v>5</v>
      </c>
      <c r="N61" s="107"/>
      <c r="O61" s="107"/>
      <c r="P61" s="107"/>
      <c r="Q61" s="107">
        <v>31</v>
      </c>
      <c r="R61" s="107">
        <v>36</v>
      </c>
      <c r="S61" s="107"/>
      <c r="T61" s="14" t="str">
        <f>'General Pickup '!$D$10</f>
        <v>09/17/2024</v>
      </c>
      <c r="U61" t="s">
        <v>152</v>
      </c>
      <c r="V61" t="str">
        <f>'General Pickup '!$D$8</f>
        <v>CPE-NC-CHA-20240917_1</v>
      </c>
      <c r="Y61" t="str">
        <f t="shared" si="0"/>
        <v>TM16AP2</v>
      </c>
      <c r="Z61">
        <f t="shared" si="1"/>
        <v>36</v>
      </c>
      <c r="AA61">
        <f t="shared" si="2"/>
        <v>0</v>
      </c>
      <c r="AB61">
        <f t="shared" si="3"/>
        <v>36</v>
      </c>
    </row>
    <row r="62" spans="2:28" x14ac:dyDescent="0.25">
      <c r="K62" s="39" t="s">
        <v>511</v>
      </c>
      <c r="L62" s="39" t="s">
        <v>586</v>
      </c>
      <c r="M62" s="107"/>
      <c r="N62" s="107"/>
      <c r="O62" s="107"/>
      <c r="P62" s="107"/>
      <c r="Q62" s="107">
        <v>1</v>
      </c>
      <c r="R62" s="107">
        <v>1</v>
      </c>
      <c r="S62" s="107"/>
      <c r="T62" s="14" t="str">
        <f>'General Pickup '!$D$10</f>
        <v>09/17/2024</v>
      </c>
      <c r="U62" t="s">
        <v>152</v>
      </c>
      <c r="V62" t="str">
        <f>'General Pickup '!$D$8</f>
        <v>CPE-NC-CHA-20240917_1</v>
      </c>
      <c r="Y62" t="str">
        <f t="shared" si="0"/>
        <v>AR362GC</v>
      </c>
      <c r="Z62">
        <f t="shared" si="1"/>
        <v>1</v>
      </c>
      <c r="AA62">
        <f t="shared" si="2"/>
        <v>0</v>
      </c>
      <c r="AB62">
        <f t="shared" si="3"/>
        <v>1</v>
      </c>
    </row>
    <row r="63" spans="2:28" x14ac:dyDescent="0.25">
      <c r="L63" s="39" t="s">
        <v>485</v>
      </c>
      <c r="M63" s="107">
        <v>1</v>
      </c>
      <c r="N63" s="107"/>
      <c r="O63" s="107"/>
      <c r="P63" s="107"/>
      <c r="Q63" s="107">
        <v>11</v>
      </c>
      <c r="R63" s="107">
        <v>12</v>
      </c>
      <c r="S63" s="107"/>
      <c r="T63" s="14" t="str">
        <f>'General Pickup '!$D$10</f>
        <v>09/17/2024</v>
      </c>
      <c r="U63" t="s">
        <v>152</v>
      </c>
      <c r="V63" t="str">
        <f>'General Pickup '!$D$8</f>
        <v>CPE-NC-CHA-20240917_1</v>
      </c>
      <c r="Y63" t="str">
        <f t="shared" si="0"/>
        <v>CI982GC</v>
      </c>
      <c r="Z63">
        <f t="shared" si="1"/>
        <v>12</v>
      </c>
      <c r="AA63">
        <f t="shared" si="2"/>
        <v>0</v>
      </c>
      <c r="AB63">
        <f t="shared" si="3"/>
        <v>12</v>
      </c>
    </row>
    <row r="64" spans="2:28" x14ac:dyDescent="0.25">
      <c r="K64" s="39" t="s">
        <v>481</v>
      </c>
      <c r="L64" s="39" t="s">
        <v>409</v>
      </c>
      <c r="M64" s="107"/>
      <c r="N64" s="107"/>
      <c r="O64" s="107"/>
      <c r="P64" s="107">
        <v>249</v>
      </c>
      <c r="Q64" s="107">
        <v>1</v>
      </c>
      <c r="R64" s="107">
        <v>250</v>
      </c>
      <c r="S64" s="107"/>
      <c r="T64" s="14" t="str">
        <f>'General Pickup '!$D$10</f>
        <v>09/17/2024</v>
      </c>
      <c r="U64" t="s">
        <v>152</v>
      </c>
      <c r="V64" t="str">
        <f>'General Pickup '!$D$8</f>
        <v>CPE-NC-CHA-20240917_1</v>
      </c>
      <c r="Y64" t="str">
        <f t="shared" si="0"/>
        <v>TM604G</v>
      </c>
      <c r="Z64">
        <f t="shared" si="1"/>
        <v>250</v>
      </c>
      <c r="AA64">
        <f t="shared" si="2"/>
        <v>0</v>
      </c>
      <c r="AB64">
        <f t="shared" si="3"/>
        <v>250</v>
      </c>
    </row>
    <row r="65" spans="11:28" x14ac:dyDescent="0.25">
      <c r="L65" s="39" t="s">
        <v>5681</v>
      </c>
      <c r="M65" s="107"/>
      <c r="N65" s="107"/>
      <c r="O65" s="107"/>
      <c r="P65" s="107">
        <v>228</v>
      </c>
      <c r="Q65" s="107">
        <v>3</v>
      </c>
      <c r="R65" s="107">
        <v>231</v>
      </c>
      <c r="S65" s="107"/>
      <c r="T65" s="14" t="str">
        <f>'General Pickup '!$D$10</f>
        <v>09/17/2024</v>
      </c>
      <c r="U65" t="s">
        <v>152</v>
      </c>
      <c r="V65" t="str">
        <f>'General Pickup '!$D$8</f>
        <v>CPE-NC-CHA-20240917_1</v>
      </c>
      <c r="Y65" t="str">
        <f t="shared" si="0"/>
        <v>TM804G</v>
      </c>
      <c r="Z65">
        <f t="shared" si="1"/>
        <v>231</v>
      </c>
      <c r="AA65">
        <f t="shared" si="2"/>
        <v>0</v>
      </c>
      <c r="AB65">
        <f t="shared" si="3"/>
        <v>231</v>
      </c>
    </row>
    <row r="66" spans="11:28" x14ac:dyDescent="0.25">
      <c r="K66" s="39" t="s">
        <v>632</v>
      </c>
      <c r="L66" s="39" t="s">
        <v>786</v>
      </c>
      <c r="M66" s="107"/>
      <c r="N66" s="107"/>
      <c r="O66" s="107">
        <v>3</v>
      </c>
      <c r="P66" s="107"/>
      <c r="Q66" s="107"/>
      <c r="R66" s="107">
        <v>3</v>
      </c>
      <c r="S66" s="107"/>
      <c r="T66" s="14" t="str">
        <f>'General Pickup '!$D$10</f>
        <v>09/17/2024</v>
      </c>
      <c r="U66" t="s">
        <v>152</v>
      </c>
      <c r="V66" t="str">
        <f>'General Pickup '!$D$8</f>
        <v>CPE-NC-CHA-20240917_1</v>
      </c>
      <c r="Y66" t="str">
        <f t="shared" si="0"/>
        <v>ABC018</v>
      </c>
      <c r="Z66">
        <f t="shared" si="1"/>
        <v>0</v>
      </c>
      <c r="AA66">
        <f t="shared" si="2"/>
        <v>3</v>
      </c>
      <c r="AB66">
        <f t="shared" si="3"/>
        <v>3</v>
      </c>
    </row>
    <row r="67" spans="11:28" x14ac:dyDescent="0.25">
      <c r="L67" s="39" t="s">
        <v>807</v>
      </c>
      <c r="M67" s="107"/>
      <c r="N67" s="107"/>
      <c r="O67" s="107">
        <v>1</v>
      </c>
      <c r="P67" s="107"/>
      <c r="Q67" s="107"/>
      <c r="R67" s="107">
        <v>1</v>
      </c>
      <c r="S67" s="107"/>
      <c r="T67" s="14" t="str">
        <f>'General Pickup '!$D$10</f>
        <v>09/17/2024</v>
      </c>
      <c r="U67" t="s">
        <v>152</v>
      </c>
      <c r="V67" t="str">
        <f>'General Pickup '!$D$8</f>
        <v>CPE-NC-CHA-20240917_1</v>
      </c>
      <c r="Y67" t="str">
        <f t="shared" si="0"/>
        <v>ABC020</v>
      </c>
      <c r="Z67">
        <f t="shared" si="1"/>
        <v>0</v>
      </c>
      <c r="AA67">
        <f t="shared" si="2"/>
        <v>1</v>
      </c>
      <c r="AB67">
        <f t="shared" si="3"/>
        <v>1</v>
      </c>
    </row>
    <row r="68" spans="11:28" x14ac:dyDescent="0.25">
      <c r="L68" s="39" t="s">
        <v>4507</v>
      </c>
      <c r="M68" s="107"/>
      <c r="N68" s="107"/>
      <c r="O68" s="107">
        <v>1</v>
      </c>
      <c r="P68" s="107"/>
      <c r="Q68" s="107"/>
      <c r="R68" s="107">
        <v>1</v>
      </c>
      <c r="S68" s="107"/>
      <c r="T68" s="14" t="str">
        <f>'General Pickup '!$D$10</f>
        <v>09/17/2024</v>
      </c>
      <c r="U68" t="s">
        <v>152</v>
      </c>
      <c r="V68" t="str">
        <f>'General Pickup '!$D$8</f>
        <v>CPE-NC-CHA-20240917_1</v>
      </c>
      <c r="Y68" t="str">
        <f t="shared" si="0"/>
        <v>SB5101</v>
      </c>
      <c r="Z68">
        <f t="shared" si="1"/>
        <v>0</v>
      </c>
      <c r="AA68">
        <f t="shared" si="2"/>
        <v>1</v>
      </c>
      <c r="AB68">
        <f t="shared" si="3"/>
        <v>1</v>
      </c>
    </row>
    <row r="69" spans="11:28" x14ac:dyDescent="0.25">
      <c r="L69" s="39" t="s">
        <v>2098</v>
      </c>
      <c r="M69" s="107"/>
      <c r="N69" s="107"/>
      <c r="O69" s="107">
        <v>1</v>
      </c>
      <c r="P69" s="107"/>
      <c r="Q69" s="107"/>
      <c r="R69" s="107">
        <v>1</v>
      </c>
      <c r="S69" s="107"/>
      <c r="T69" s="14" t="str">
        <f>'General Pickup '!$D$10</f>
        <v>09/17/2024</v>
      </c>
      <c r="U69" t="s">
        <v>152</v>
      </c>
      <c r="V69" t="str">
        <f>'General Pickup '!$D$8</f>
        <v>CPE-NC-CHA-20240917_1</v>
      </c>
      <c r="Y69" t="str">
        <f t="shared" si="0"/>
        <v>DCM425</v>
      </c>
      <c r="Z69">
        <f t="shared" si="1"/>
        <v>0</v>
      </c>
      <c r="AA69">
        <f t="shared" si="2"/>
        <v>1</v>
      </c>
      <c r="AB69">
        <f t="shared" si="3"/>
        <v>1</v>
      </c>
    </row>
    <row r="70" spans="11:28" x14ac:dyDescent="0.25">
      <c r="K70" s="39" t="s">
        <v>356</v>
      </c>
      <c r="L70" s="39" t="s">
        <v>537</v>
      </c>
      <c r="M70" s="107"/>
      <c r="N70" s="107"/>
      <c r="O70" s="107">
        <v>8</v>
      </c>
      <c r="P70" s="107"/>
      <c r="Q70" s="107"/>
      <c r="R70" s="107">
        <v>8</v>
      </c>
      <c r="S70" s="107"/>
      <c r="T70" s="14" t="str">
        <f>'General Pickup '!$D$10</f>
        <v>09/17/2024</v>
      </c>
      <c r="U70" t="s">
        <v>152</v>
      </c>
      <c r="V70" t="str">
        <f>'General Pickup '!$D$8</f>
        <v>CPE-NC-CHA-20240917_1</v>
      </c>
      <c r="Y70" t="str">
        <f t="shared" si="0"/>
        <v>ZF7372</v>
      </c>
      <c r="Z70">
        <f t="shared" si="1"/>
        <v>0</v>
      </c>
      <c r="AA70">
        <f t="shared" si="2"/>
        <v>8</v>
      </c>
      <c r="AB70">
        <f t="shared" si="3"/>
        <v>8</v>
      </c>
    </row>
    <row r="71" spans="11:28" x14ac:dyDescent="0.25">
      <c r="L71" s="39" t="s">
        <v>6025</v>
      </c>
      <c r="M71" s="107"/>
      <c r="N71" s="107"/>
      <c r="O71" s="107"/>
      <c r="P71" s="107"/>
      <c r="Q71" s="107">
        <v>1</v>
      </c>
      <c r="R71" s="107">
        <v>1</v>
      </c>
      <c r="S71" s="107"/>
      <c r="T71" s="14" t="str">
        <f>'General Pickup '!$D$10</f>
        <v>09/17/2024</v>
      </c>
      <c r="U71" t="s">
        <v>152</v>
      </c>
      <c r="V71" t="str">
        <f>'General Pickup '!$D$8</f>
        <v>CPE-NC-CHA-20240917_1</v>
      </c>
      <c r="Y71" t="str">
        <f t="shared" ref="Y71:Y130" si="4">L71</f>
        <v>ZFR500</v>
      </c>
      <c r="Z71">
        <f t="shared" ref="Z71:Z134" si="5">GETPIVOTDATA("BER",$K$4,"MODEL",L71)+GETPIVOTDATA("COSMETICS",$K$4,"MODEL",L71)+GETPIVOTDATA(" Out of Warranty",$K$4,"MODEL",L71)+GETPIVOTDATA(" INFEST",$K$4,"MODEL",L71)</f>
        <v>1</v>
      </c>
      <c r="AA71">
        <f t="shared" ref="AA71:AA134" si="6">GETPIVOTDATA("EOL",$K68,"MODEL",L71)</f>
        <v>0</v>
      </c>
      <c r="AB71">
        <f t="shared" si="3"/>
        <v>1</v>
      </c>
    </row>
    <row r="72" spans="11:28" x14ac:dyDescent="0.25">
      <c r="L72" s="39" t="s">
        <v>1775</v>
      </c>
      <c r="M72" s="107">
        <v>1</v>
      </c>
      <c r="N72" s="107"/>
      <c r="O72" s="107"/>
      <c r="P72" s="107"/>
      <c r="Q72" s="107"/>
      <c r="R72" s="107">
        <v>1</v>
      </c>
      <c r="S72" s="107"/>
      <c r="T72" s="14" t="str">
        <f>'General Pickup '!$D$10</f>
        <v>09/17/2024</v>
      </c>
      <c r="U72" t="s">
        <v>152</v>
      </c>
      <c r="V72" t="str">
        <f>'General Pickup '!$D$8</f>
        <v>CPE-NC-CHA-20240917_1</v>
      </c>
      <c r="Y72" t="str">
        <f t="shared" si="4"/>
        <v>CS1815I</v>
      </c>
      <c r="Z72">
        <f t="shared" si="5"/>
        <v>1</v>
      </c>
      <c r="AA72">
        <f t="shared" si="6"/>
        <v>0</v>
      </c>
      <c r="AB72">
        <f t="shared" ref="AB72:AB134" si="7">AA72+Z72</f>
        <v>1</v>
      </c>
    </row>
    <row r="73" spans="11:28" x14ac:dyDescent="0.25">
      <c r="K73" s="39" t="s">
        <v>470</v>
      </c>
      <c r="L73" s="39" t="s">
        <v>427</v>
      </c>
      <c r="M73" s="107"/>
      <c r="N73" s="107"/>
      <c r="O73" s="107">
        <v>2</v>
      </c>
      <c r="P73" s="107"/>
      <c r="Q73" s="107"/>
      <c r="R73" s="107">
        <v>2</v>
      </c>
      <c r="S73" s="107"/>
      <c r="T73" s="14" t="str">
        <f>'General Pickup '!$D$10</f>
        <v>09/17/2024</v>
      </c>
      <c r="U73" t="s">
        <v>152</v>
      </c>
      <c r="V73" t="str">
        <f>'General Pickup '!$D$8</f>
        <v>CPE-NC-CHA-20240917_1</v>
      </c>
      <c r="Y73" t="str">
        <f t="shared" si="4"/>
        <v>C1004</v>
      </c>
      <c r="Z73">
        <f t="shared" si="5"/>
        <v>0</v>
      </c>
      <c r="AA73">
        <f t="shared" si="6"/>
        <v>2</v>
      </c>
      <c r="AB73">
        <f t="shared" si="7"/>
        <v>2</v>
      </c>
    </row>
    <row r="74" spans="11:28" x14ac:dyDescent="0.25">
      <c r="L74" s="39" t="s">
        <v>417</v>
      </c>
      <c r="M74" s="107"/>
      <c r="N74" s="107"/>
      <c r="O74" s="107">
        <v>11</v>
      </c>
      <c r="P74" s="107"/>
      <c r="Q74" s="107"/>
      <c r="R74" s="107">
        <v>11</v>
      </c>
      <c r="S74" s="107"/>
      <c r="T74" s="14" t="str">
        <f>'General Pickup '!$D$10</f>
        <v>09/17/2024</v>
      </c>
      <c r="U74" t="s">
        <v>152</v>
      </c>
      <c r="V74" t="str">
        <f>'General Pickup '!$D$8</f>
        <v>CPE-NC-CHA-20240917_1</v>
      </c>
      <c r="Y74" t="str">
        <f t="shared" si="4"/>
        <v>XE040G</v>
      </c>
      <c r="Z74">
        <f t="shared" si="5"/>
        <v>0</v>
      </c>
      <c r="AA74">
        <f t="shared" si="6"/>
        <v>11</v>
      </c>
      <c r="AB74">
        <f t="shared" si="7"/>
        <v>11</v>
      </c>
    </row>
    <row r="75" spans="11:28" x14ac:dyDescent="0.25">
      <c r="K75" s="39" t="s">
        <v>1688</v>
      </c>
      <c r="L75" s="39" t="s">
        <v>556</v>
      </c>
      <c r="M75" s="107"/>
      <c r="N75" s="107"/>
      <c r="O75" s="107">
        <v>24</v>
      </c>
      <c r="P75" s="107"/>
      <c r="Q75" s="107"/>
      <c r="R75" s="107">
        <v>24</v>
      </c>
      <c r="S75" s="107"/>
      <c r="T75" s="14" t="str">
        <f>'General Pickup '!$D$10</f>
        <v>09/17/2024</v>
      </c>
      <c r="U75" t="s">
        <v>152</v>
      </c>
      <c r="V75" t="str">
        <f>'General Pickup '!$D$8</f>
        <v>CPE-NC-CHA-20240917_1</v>
      </c>
      <c r="Y75" t="str">
        <f t="shared" si="4"/>
        <v>SSH3272TW</v>
      </c>
      <c r="Z75">
        <f t="shared" si="5"/>
        <v>0</v>
      </c>
      <c r="AA75">
        <f t="shared" si="6"/>
        <v>24</v>
      </c>
      <c r="AB75">
        <f t="shared" si="7"/>
        <v>24</v>
      </c>
    </row>
    <row r="76" spans="11:28" x14ac:dyDescent="0.25">
      <c r="L76" s="39" t="s">
        <v>12889</v>
      </c>
      <c r="M76" s="107"/>
      <c r="N76" s="107"/>
      <c r="O76" s="107"/>
      <c r="P76" s="107"/>
      <c r="Q76" s="107">
        <v>1</v>
      </c>
      <c r="R76" s="107">
        <v>1</v>
      </c>
      <c r="S76" s="107"/>
      <c r="T76" s="14" t="str">
        <f>'General Pickup '!$D$10</f>
        <v>09/17/2024</v>
      </c>
      <c r="U76" t="s">
        <v>152</v>
      </c>
      <c r="V76" t="str">
        <f>'General Pickup '!$D$8</f>
        <v>CPE-NC-CHA-20240917_1</v>
      </c>
      <c r="Y76" t="str">
        <f t="shared" si="4"/>
        <v>MT3510STW</v>
      </c>
      <c r="Z76">
        <f t="shared" si="5"/>
        <v>1</v>
      </c>
      <c r="AA76">
        <f t="shared" si="6"/>
        <v>0</v>
      </c>
      <c r="AB76">
        <f t="shared" si="7"/>
        <v>1</v>
      </c>
    </row>
    <row r="77" spans="11:28" x14ac:dyDescent="0.25">
      <c r="L77" s="39" t="s">
        <v>12890</v>
      </c>
      <c r="M77" s="107"/>
      <c r="N77" s="107"/>
      <c r="O77" s="107"/>
      <c r="P77" s="107"/>
      <c r="Q77" s="107">
        <v>2</v>
      </c>
      <c r="R77" s="107">
        <v>2</v>
      </c>
      <c r="S77" s="107"/>
      <c r="T77" s="14" t="str">
        <f>'General Pickup '!$D$10</f>
        <v>09/17/2024</v>
      </c>
      <c r="U77" t="s">
        <v>152</v>
      </c>
      <c r="V77" t="str">
        <f>'General Pickup '!$D$8</f>
        <v>CPE-NC-CHA-20240917_1</v>
      </c>
      <c r="Y77" t="str">
        <f t="shared" si="4"/>
        <v>SA8642HTW</v>
      </c>
      <c r="Z77">
        <f t="shared" si="5"/>
        <v>2</v>
      </c>
      <c r="AA77">
        <f t="shared" si="6"/>
        <v>0</v>
      </c>
      <c r="AB77">
        <f t="shared" si="7"/>
        <v>2</v>
      </c>
    </row>
    <row r="78" spans="11:28" x14ac:dyDescent="0.25">
      <c r="L78" s="39" t="s">
        <v>6107</v>
      </c>
      <c r="M78" s="107"/>
      <c r="N78" s="107"/>
      <c r="O78" s="107">
        <v>143</v>
      </c>
      <c r="P78" s="107"/>
      <c r="Q78" s="107"/>
      <c r="R78" s="107">
        <v>143</v>
      </c>
      <c r="S78" s="107"/>
      <c r="T78" s="14" t="str">
        <f>'General Pickup '!$D$10</f>
        <v>09/17/2024</v>
      </c>
      <c r="U78" t="s">
        <v>152</v>
      </c>
      <c r="V78" t="str">
        <f>'General Pickup '!$D$8</f>
        <v>CPE-NC-CHA-20240917_1</v>
      </c>
      <c r="Y78" t="str">
        <f>L78</f>
        <v>CI8742STW</v>
      </c>
      <c r="Z78">
        <f t="shared" ref="Z78:Z86" si="8">GETPIVOTDATA("BER",$K$4,"MODEL",L78)+GETPIVOTDATA("COSMETICS",$K$4,"MODEL",L78)+GETPIVOTDATA(" Out of Warranty",$K$4,"MODEL",L78)+GETPIVOTDATA(" INFEST",$K$4,"MODEL",L78)</f>
        <v>0</v>
      </c>
      <c r="AA78">
        <f t="shared" ref="AA78:AA86" si="9">GETPIVOTDATA("EOL",$K75,"MODEL",L78)</f>
        <v>143</v>
      </c>
      <c r="AB78">
        <f t="shared" ref="AB78:AB86" si="10">AA78+Z78</f>
        <v>143</v>
      </c>
    </row>
    <row r="79" spans="11:28" x14ac:dyDescent="0.25">
      <c r="K79" s="39" t="s">
        <v>472</v>
      </c>
      <c r="L79" s="39" t="s">
        <v>389</v>
      </c>
      <c r="M79" s="107"/>
      <c r="N79" s="107"/>
      <c r="O79" s="107">
        <v>13</v>
      </c>
      <c r="P79" s="107"/>
      <c r="Q79" s="107"/>
      <c r="R79" s="107">
        <v>13</v>
      </c>
      <c r="S79" s="107"/>
      <c r="T79" s="14" t="str">
        <f>'General Pickup '!$D$10</f>
        <v>09/17/2024</v>
      </c>
      <c r="U79" t="s">
        <v>152</v>
      </c>
      <c r="V79" t="str">
        <f>'General Pickup '!$D$8</f>
        <v>CPE-NC-CHA-20240917_1</v>
      </c>
      <c r="Y79" t="str">
        <f t="shared" si="4"/>
        <v>CM820A</v>
      </c>
      <c r="Z79">
        <f t="shared" si="8"/>
        <v>0</v>
      </c>
      <c r="AA79">
        <f t="shared" si="9"/>
        <v>13</v>
      </c>
      <c r="AB79">
        <f t="shared" si="10"/>
        <v>13</v>
      </c>
    </row>
    <row r="80" spans="11:28" x14ac:dyDescent="0.25">
      <c r="L80" s="39" t="s">
        <v>406</v>
      </c>
      <c r="M80" s="107"/>
      <c r="N80" s="107"/>
      <c r="O80" s="107">
        <v>12</v>
      </c>
      <c r="P80" s="107"/>
      <c r="Q80" s="107"/>
      <c r="R80" s="107">
        <v>12</v>
      </c>
      <c r="S80" s="107"/>
      <c r="T80" s="14" t="str">
        <f>'General Pickup '!$D$10</f>
        <v>09/17/2024</v>
      </c>
      <c r="U80" t="s">
        <v>152</v>
      </c>
      <c r="V80" t="str">
        <f>'General Pickup '!$D$8</f>
        <v>CPE-NC-CHA-20240917_1</v>
      </c>
      <c r="Y80" t="str">
        <f t="shared" si="4"/>
        <v>D3DPC3008</v>
      </c>
      <c r="Z80">
        <f t="shared" si="8"/>
        <v>0</v>
      </c>
      <c r="AA80">
        <f t="shared" si="9"/>
        <v>12</v>
      </c>
      <c r="AB80">
        <f t="shared" si="10"/>
        <v>12</v>
      </c>
    </row>
    <row r="81" spans="11:28" x14ac:dyDescent="0.25">
      <c r="L81" s="39" t="s">
        <v>425</v>
      </c>
      <c r="M81" s="107"/>
      <c r="N81" s="107"/>
      <c r="O81" s="107">
        <v>6</v>
      </c>
      <c r="P81" s="107"/>
      <c r="Q81" s="107"/>
      <c r="R81" s="107">
        <v>6</v>
      </c>
      <c r="S81" s="107"/>
      <c r="T81" s="14" t="str">
        <f>'General Pickup '!$D$10</f>
        <v>09/17/2024</v>
      </c>
      <c r="U81" t="s">
        <v>152</v>
      </c>
      <c r="V81" t="str">
        <f>'General Pickup '!$D$8</f>
        <v>CPE-NC-CHA-20240917_1</v>
      </c>
      <c r="Y81" t="str">
        <f t="shared" si="4"/>
        <v>DDM3521</v>
      </c>
      <c r="Z81">
        <f t="shared" si="8"/>
        <v>0</v>
      </c>
      <c r="AA81">
        <f t="shared" si="9"/>
        <v>6</v>
      </c>
      <c r="AB81">
        <f t="shared" si="10"/>
        <v>6</v>
      </c>
    </row>
    <row r="82" spans="11:28" x14ac:dyDescent="0.25">
      <c r="L82" s="39" t="s">
        <v>445</v>
      </c>
      <c r="M82" s="107"/>
      <c r="N82" s="107"/>
      <c r="O82" s="107">
        <v>3</v>
      </c>
      <c r="P82" s="107"/>
      <c r="Q82" s="107"/>
      <c r="R82" s="107">
        <v>3</v>
      </c>
      <c r="S82" s="107"/>
      <c r="T82" s="14" t="str">
        <f>'General Pickup '!$D$10</f>
        <v>09/17/2024</v>
      </c>
      <c r="U82" t="s">
        <v>152</v>
      </c>
      <c r="V82" t="str">
        <f>'General Pickup '!$D$8</f>
        <v>CPE-NC-CHA-20240917_1</v>
      </c>
      <c r="Y82" t="str">
        <f t="shared" si="4"/>
        <v>SB6121</v>
      </c>
      <c r="Z82">
        <f t="shared" si="8"/>
        <v>0</v>
      </c>
      <c r="AA82">
        <f t="shared" si="9"/>
        <v>3</v>
      </c>
      <c r="AB82">
        <f t="shared" si="10"/>
        <v>3</v>
      </c>
    </row>
    <row r="83" spans="11:28" x14ac:dyDescent="0.25">
      <c r="L83" s="39" t="s">
        <v>385</v>
      </c>
      <c r="M83" s="107"/>
      <c r="N83" s="107"/>
      <c r="O83" s="107">
        <v>19</v>
      </c>
      <c r="P83" s="107"/>
      <c r="Q83" s="107"/>
      <c r="R83" s="107">
        <v>19</v>
      </c>
      <c r="S83" s="107"/>
      <c r="T83" s="14" t="str">
        <f>'General Pickup '!$D$10</f>
        <v>09/17/2024</v>
      </c>
      <c r="U83" t="s">
        <v>152</v>
      </c>
      <c r="V83" t="str">
        <f>'General Pickup '!$D$8</f>
        <v>CPE-NC-CHA-20240917_1</v>
      </c>
      <c r="Y83" t="str">
        <f t="shared" si="4"/>
        <v>SB6141</v>
      </c>
      <c r="Z83">
        <f t="shared" si="8"/>
        <v>0</v>
      </c>
      <c r="AA83">
        <f t="shared" si="9"/>
        <v>19</v>
      </c>
      <c r="AB83">
        <f t="shared" si="10"/>
        <v>19</v>
      </c>
    </row>
    <row r="84" spans="11:28" x14ac:dyDescent="0.25">
      <c r="L84" s="39" t="s">
        <v>402</v>
      </c>
      <c r="M84" s="107"/>
      <c r="N84" s="107"/>
      <c r="O84" s="107">
        <v>5</v>
      </c>
      <c r="P84" s="107"/>
      <c r="Q84" s="107"/>
      <c r="R84" s="107">
        <v>5</v>
      </c>
      <c r="S84" s="107"/>
      <c r="T84" s="14" t="str">
        <f>'General Pickup '!$D$10</f>
        <v>09/17/2024</v>
      </c>
      <c r="U84" t="s">
        <v>152</v>
      </c>
      <c r="V84" t="str">
        <f>'General Pickup '!$D$8</f>
        <v>CPE-NC-CHA-20240917_1</v>
      </c>
      <c r="Y84" t="str">
        <f t="shared" si="4"/>
        <v>D3DPC3010</v>
      </c>
      <c r="Z84">
        <f t="shared" si="8"/>
        <v>0</v>
      </c>
      <c r="AA84">
        <f t="shared" si="9"/>
        <v>5</v>
      </c>
      <c r="AB84">
        <f t="shared" si="10"/>
        <v>5</v>
      </c>
    </row>
    <row r="85" spans="11:28" x14ac:dyDescent="0.25">
      <c r="K85" s="39" t="s">
        <v>310</v>
      </c>
      <c r="L85" s="39" t="s">
        <v>396</v>
      </c>
      <c r="M85" s="107"/>
      <c r="N85" s="107"/>
      <c r="O85" s="107">
        <v>29</v>
      </c>
      <c r="P85" s="107"/>
      <c r="Q85" s="107"/>
      <c r="R85" s="107">
        <v>29</v>
      </c>
      <c r="S85" s="107"/>
      <c r="T85" s="14" t="str">
        <f>'General Pickup '!$D$10</f>
        <v>09/17/2024</v>
      </c>
      <c r="U85" t="s">
        <v>152</v>
      </c>
      <c r="V85" t="str">
        <f>'General Pickup '!$D$8</f>
        <v>CPE-NC-CHA-20240917_1</v>
      </c>
      <c r="Y85" t="str">
        <f t="shared" si="4"/>
        <v>SB6183</v>
      </c>
      <c r="Z85">
        <f t="shared" si="8"/>
        <v>0</v>
      </c>
      <c r="AA85">
        <f t="shared" si="9"/>
        <v>29</v>
      </c>
      <c r="AB85">
        <f t="shared" si="10"/>
        <v>29</v>
      </c>
    </row>
    <row r="86" spans="11:28" x14ac:dyDescent="0.25">
      <c r="L86" s="39" t="s">
        <v>419</v>
      </c>
      <c r="M86" s="107"/>
      <c r="N86" s="107"/>
      <c r="O86" s="107">
        <v>1</v>
      </c>
      <c r="P86" s="107"/>
      <c r="Q86" s="107"/>
      <c r="R86" s="107">
        <v>1</v>
      </c>
      <c r="S86" s="107"/>
      <c r="T86" s="14" t="str">
        <f>'General Pickup '!$D$10</f>
        <v>09/17/2024</v>
      </c>
      <c r="U86" t="s">
        <v>152</v>
      </c>
      <c r="V86" t="str">
        <f>'General Pickup '!$D$8</f>
        <v>CPE-NC-CHA-20240917_1</v>
      </c>
      <c r="Y86" t="str">
        <f t="shared" si="4"/>
        <v>DDM354</v>
      </c>
      <c r="Z86">
        <f t="shared" si="8"/>
        <v>0</v>
      </c>
      <c r="AA86">
        <f t="shared" si="9"/>
        <v>1</v>
      </c>
      <c r="AB86">
        <f t="shared" si="10"/>
        <v>1</v>
      </c>
    </row>
    <row r="87" spans="11:28" x14ac:dyDescent="0.25">
      <c r="L87" s="39" t="s">
        <v>369</v>
      </c>
      <c r="M87" s="107"/>
      <c r="N87" s="107"/>
      <c r="O87" s="107">
        <v>7</v>
      </c>
      <c r="P87" s="107"/>
      <c r="Q87" s="107"/>
      <c r="R87" s="107">
        <v>7</v>
      </c>
      <c r="S87" s="107"/>
      <c r="T87" s="14" t="str">
        <f>'General Pickup '!$D$10</f>
        <v>09/17/2024</v>
      </c>
      <c r="U87" t="s">
        <v>152</v>
      </c>
      <c r="V87" t="str">
        <f>'General Pickup '!$D$8</f>
        <v>CPE-NC-CHA-20240917_1</v>
      </c>
      <c r="Y87" t="str">
        <f t="shared" si="4"/>
        <v>TC4310</v>
      </c>
      <c r="Z87">
        <f t="shared" si="5"/>
        <v>0</v>
      </c>
      <c r="AA87">
        <f t="shared" si="6"/>
        <v>7</v>
      </c>
      <c r="AB87">
        <f t="shared" si="7"/>
        <v>7</v>
      </c>
    </row>
    <row r="88" spans="11:28" x14ac:dyDescent="0.25">
      <c r="K88" s="39" t="s">
        <v>473</v>
      </c>
      <c r="L88" s="39" t="s">
        <v>520</v>
      </c>
      <c r="M88" s="107"/>
      <c r="N88" s="107"/>
      <c r="O88" s="107">
        <v>1</v>
      </c>
      <c r="P88" s="107"/>
      <c r="Q88" s="107"/>
      <c r="R88" s="107">
        <v>1</v>
      </c>
      <c r="S88" s="107"/>
      <c r="T88" s="14" t="str">
        <f>'General Pickup '!$D$10</f>
        <v>09/17/2024</v>
      </c>
      <c r="U88" t="s">
        <v>152</v>
      </c>
      <c r="V88" t="str">
        <f>'General Pickup '!$D$8</f>
        <v>CPE-NC-CHA-20240917_1</v>
      </c>
      <c r="Y88" t="str">
        <f t="shared" si="4"/>
        <v>DDW3652</v>
      </c>
      <c r="Z88">
        <f t="shared" si="5"/>
        <v>0</v>
      </c>
      <c r="AA88">
        <f t="shared" si="6"/>
        <v>1</v>
      </c>
      <c r="AB88">
        <f t="shared" si="7"/>
        <v>1</v>
      </c>
    </row>
    <row r="89" spans="11:28" x14ac:dyDescent="0.25">
      <c r="L89" s="39" t="s">
        <v>583</v>
      </c>
      <c r="M89" s="107"/>
      <c r="N89" s="107"/>
      <c r="O89" s="107">
        <v>1</v>
      </c>
      <c r="P89" s="107"/>
      <c r="Q89" s="107"/>
      <c r="R89" s="107">
        <v>1</v>
      </c>
      <c r="S89" s="107"/>
      <c r="T89" s="14" t="str">
        <f>'General Pickup '!$D$10</f>
        <v>09/17/2024</v>
      </c>
      <c r="U89" t="s">
        <v>152</v>
      </c>
      <c r="V89" t="str">
        <f>'General Pickup '!$D$8</f>
        <v>CPE-NC-CHA-20240917_1</v>
      </c>
      <c r="Y89" t="str">
        <f t="shared" si="4"/>
        <v>DDW3611</v>
      </c>
      <c r="Z89">
        <f t="shared" si="5"/>
        <v>0</v>
      </c>
      <c r="AA89">
        <f t="shared" si="6"/>
        <v>1</v>
      </c>
      <c r="AB89">
        <f t="shared" si="7"/>
        <v>1</v>
      </c>
    </row>
    <row r="90" spans="11:28" x14ac:dyDescent="0.25">
      <c r="L90" s="39" t="s">
        <v>539</v>
      </c>
      <c r="M90" s="107"/>
      <c r="N90" s="107"/>
      <c r="O90" s="107">
        <v>3</v>
      </c>
      <c r="P90" s="107"/>
      <c r="Q90" s="107"/>
      <c r="R90" s="107">
        <v>3</v>
      </c>
      <c r="S90" s="107"/>
      <c r="T90" s="14" t="str">
        <f>'General Pickup '!$D$10</f>
        <v>09/17/2024</v>
      </c>
      <c r="U90" t="s">
        <v>152</v>
      </c>
      <c r="V90" t="str">
        <f>'General Pickup '!$D$8</f>
        <v>CPE-NC-CHA-20240917_1</v>
      </c>
      <c r="Y90" t="str">
        <f t="shared" si="4"/>
        <v>SBG6580</v>
      </c>
      <c r="Z90">
        <f t="shared" si="5"/>
        <v>0</v>
      </c>
      <c r="AA90">
        <f t="shared" si="6"/>
        <v>3</v>
      </c>
      <c r="AB90">
        <f t="shared" si="7"/>
        <v>3</v>
      </c>
    </row>
    <row r="91" spans="11:28" x14ac:dyDescent="0.25">
      <c r="L91" s="39" t="s">
        <v>577</v>
      </c>
      <c r="M91" s="107"/>
      <c r="N91" s="107"/>
      <c r="O91" s="107">
        <v>3</v>
      </c>
      <c r="P91" s="107"/>
      <c r="Q91" s="107"/>
      <c r="R91" s="107">
        <v>3</v>
      </c>
      <c r="S91" s="107"/>
      <c r="T91" s="14" t="str">
        <f>'General Pickup '!$D$10</f>
        <v>09/17/2024</v>
      </c>
      <c r="U91" t="s">
        <v>152</v>
      </c>
      <c r="V91" t="str">
        <f>'General Pickup '!$D$8</f>
        <v>CPE-NC-CHA-20240917_1</v>
      </c>
      <c r="Y91" t="str">
        <f t="shared" si="4"/>
        <v>DDW365</v>
      </c>
      <c r="Z91">
        <f t="shared" si="5"/>
        <v>0</v>
      </c>
      <c r="AA91">
        <f t="shared" si="6"/>
        <v>3</v>
      </c>
      <c r="AB91">
        <f t="shared" si="7"/>
        <v>3</v>
      </c>
    </row>
    <row r="92" spans="11:28" x14ac:dyDescent="0.25">
      <c r="L92" s="39" t="s">
        <v>2412</v>
      </c>
      <c r="M92" s="107"/>
      <c r="N92" s="107"/>
      <c r="O92" s="107">
        <v>2</v>
      </c>
      <c r="P92" s="107"/>
      <c r="Q92" s="107"/>
      <c r="R92" s="107">
        <v>2</v>
      </c>
      <c r="S92" s="107"/>
      <c r="T92" s="14" t="str">
        <f>'General Pickup '!$D$10</f>
        <v>09/17/2024</v>
      </c>
      <c r="U92" t="s">
        <v>152</v>
      </c>
      <c r="V92" t="str">
        <f>'General Pickup '!$D$8</f>
        <v>CPE-NC-CHA-20240917_1</v>
      </c>
      <c r="Y92" t="str">
        <f t="shared" si="4"/>
        <v>DG860A</v>
      </c>
      <c r="Z92">
        <f t="shared" si="5"/>
        <v>0</v>
      </c>
      <c r="AA92">
        <f t="shared" si="6"/>
        <v>2</v>
      </c>
      <c r="AB92">
        <f t="shared" si="7"/>
        <v>2</v>
      </c>
    </row>
    <row r="93" spans="11:28" x14ac:dyDescent="0.25">
      <c r="L93" s="39" t="s">
        <v>429</v>
      </c>
      <c r="M93" s="107"/>
      <c r="N93" s="107"/>
      <c r="O93" s="107">
        <v>15</v>
      </c>
      <c r="P93" s="107"/>
      <c r="Q93" s="107"/>
      <c r="R93" s="107">
        <v>15</v>
      </c>
      <c r="S93" s="107"/>
      <c r="T93" s="14" t="str">
        <f>'General Pickup '!$D$10</f>
        <v>09/17/2024</v>
      </c>
      <c r="U93" t="s">
        <v>152</v>
      </c>
      <c r="V93" t="str">
        <f>'General Pickup '!$D$8</f>
        <v>CPE-NC-CHA-20240917_1</v>
      </c>
      <c r="Y93" t="str">
        <f t="shared" si="4"/>
        <v>HIT2250</v>
      </c>
      <c r="Z93">
        <f t="shared" si="5"/>
        <v>0</v>
      </c>
      <c r="AA93">
        <f t="shared" si="6"/>
        <v>15</v>
      </c>
      <c r="AB93">
        <f t="shared" si="7"/>
        <v>15</v>
      </c>
    </row>
    <row r="94" spans="11:28" x14ac:dyDescent="0.25">
      <c r="L94" s="39" t="s">
        <v>434</v>
      </c>
      <c r="M94" s="107"/>
      <c r="N94" s="107"/>
      <c r="O94" s="107">
        <v>3</v>
      </c>
      <c r="P94" s="107"/>
      <c r="Q94" s="107"/>
      <c r="R94" s="107">
        <v>3</v>
      </c>
      <c r="S94" s="107"/>
      <c r="T94" s="14" t="str">
        <f>'General Pickup '!$D$10</f>
        <v>09/17/2024</v>
      </c>
      <c r="U94" t="s">
        <v>152</v>
      </c>
      <c r="V94" t="str">
        <f>'General Pickup '!$D$8</f>
        <v>CPE-NC-CHA-20240917_1</v>
      </c>
      <c r="Y94" t="str">
        <f t="shared" si="4"/>
        <v>SMC1604</v>
      </c>
      <c r="Z94">
        <f t="shared" si="5"/>
        <v>0</v>
      </c>
      <c r="AA94">
        <f t="shared" si="6"/>
        <v>3</v>
      </c>
      <c r="AB94">
        <f t="shared" si="7"/>
        <v>3</v>
      </c>
    </row>
    <row r="95" spans="11:28" x14ac:dyDescent="0.25">
      <c r="K95" s="39" t="s">
        <v>474</v>
      </c>
      <c r="L95" s="39" t="s">
        <v>383</v>
      </c>
      <c r="M95" s="107"/>
      <c r="N95" s="107"/>
      <c r="O95" s="107">
        <v>57</v>
      </c>
      <c r="P95" s="107"/>
      <c r="Q95" s="107"/>
      <c r="R95" s="107">
        <v>57</v>
      </c>
      <c r="S95" s="107"/>
      <c r="T95" s="14" t="str">
        <f>'General Pickup '!$D$10</f>
        <v>09/17/2024</v>
      </c>
      <c r="U95" t="s">
        <v>152</v>
      </c>
      <c r="V95" t="str">
        <f>'General Pickup '!$D$8</f>
        <v>CPE-NC-CHA-20240917_1</v>
      </c>
      <c r="Y95" t="str">
        <f t="shared" si="4"/>
        <v>DDW36C</v>
      </c>
      <c r="Z95">
        <f t="shared" si="5"/>
        <v>0</v>
      </c>
      <c r="AA95">
        <f t="shared" si="6"/>
        <v>57</v>
      </c>
      <c r="AB95">
        <f t="shared" si="7"/>
        <v>57</v>
      </c>
    </row>
    <row r="96" spans="11:28" x14ac:dyDescent="0.25">
      <c r="L96" s="39" t="s">
        <v>394</v>
      </c>
      <c r="M96" s="107"/>
      <c r="N96" s="107"/>
      <c r="O96" s="107">
        <v>76</v>
      </c>
      <c r="P96" s="107"/>
      <c r="Q96" s="107"/>
      <c r="R96" s="107">
        <v>76</v>
      </c>
      <c r="S96" s="107"/>
      <c r="T96" s="14" t="str">
        <f>'General Pickup '!$D$10</f>
        <v>09/17/2024</v>
      </c>
      <c r="U96" t="s">
        <v>152</v>
      </c>
      <c r="V96" t="str">
        <f>'General Pickup '!$D$8</f>
        <v>CPE-NC-CHA-20240917_1</v>
      </c>
      <c r="Y96" t="str">
        <f t="shared" si="4"/>
        <v>DG1670A</v>
      </c>
      <c r="Z96">
        <f t="shared" si="5"/>
        <v>0</v>
      </c>
      <c r="AA96">
        <f t="shared" si="6"/>
        <v>76</v>
      </c>
      <c r="AB96">
        <f t="shared" si="7"/>
        <v>76</v>
      </c>
    </row>
    <row r="97" spans="11:28" x14ac:dyDescent="0.25">
      <c r="L97" s="39" t="s">
        <v>421</v>
      </c>
      <c r="M97" s="107"/>
      <c r="N97" s="107"/>
      <c r="O97" s="107">
        <v>73</v>
      </c>
      <c r="P97" s="107"/>
      <c r="Q97" s="107"/>
      <c r="R97" s="107">
        <v>73</v>
      </c>
      <c r="S97" s="107"/>
      <c r="T97" s="14" t="str">
        <f>'General Pickup '!$D$10</f>
        <v>09/17/2024</v>
      </c>
      <c r="U97" t="s">
        <v>152</v>
      </c>
      <c r="V97" t="str">
        <f>'General Pickup '!$D$8</f>
        <v>CPE-NC-CHA-20240917_1</v>
      </c>
      <c r="Y97" t="str">
        <f t="shared" si="4"/>
        <v>TC8715D</v>
      </c>
      <c r="Z97">
        <f t="shared" si="5"/>
        <v>0</v>
      </c>
      <c r="AA97">
        <f t="shared" si="6"/>
        <v>73</v>
      </c>
      <c r="AB97">
        <f t="shared" si="7"/>
        <v>73</v>
      </c>
    </row>
    <row r="98" spans="11:28" x14ac:dyDescent="0.25">
      <c r="K98" s="39" t="s">
        <v>469</v>
      </c>
      <c r="L98" s="39" t="s">
        <v>4539</v>
      </c>
      <c r="M98" s="107"/>
      <c r="N98" s="107"/>
      <c r="O98" s="107">
        <v>1</v>
      </c>
      <c r="P98" s="107"/>
      <c r="Q98" s="107"/>
      <c r="R98" s="107">
        <v>1</v>
      </c>
      <c r="S98" s="107"/>
      <c r="T98" s="14" t="str">
        <f>'General Pickup '!$D$10</f>
        <v>09/17/2024</v>
      </c>
      <c r="U98" t="s">
        <v>152</v>
      </c>
      <c r="V98" t="str">
        <f>'General Pickup '!$D$8</f>
        <v>CPE-NC-CHA-20240917_1</v>
      </c>
      <c r="Y98" t="str">
        <f t="shared" si="4"/>
        <v>SBV5220</v>
      </c>
      <c r="Z98">
        <f t="shared" si="5"/>
        <v>0</v>
      </c>
      <c r="AA98">
        <f t="shared" si="6"/>
        <v>1</v>
      </c>
      <c r="AB98">
        <f t="shared" si="7"/>
        <v>1</v>
      </c>
    </row>
    <row r="99" spans="11:28" x14ac:dyDescent="0.25">
      <c r="L99" s="39" t="s">
        <v>5550</v>
      </c>
      <c r="M99" s="107"/>
      <c r="N99" s="107"/>
      <c r="O99" s="107">
        <v>1</v>
      </c>
      <c r="P99" s="107"/>
      <c r="Q99" s="107"/>
      <c r="R99" s="107">
        <v>1</v>
      </c>
      <c r="S99" s="107"/>
      <c r="T99" s="14" t="str">
        <f>'General Pickup '!$D$10</f>
        <v>09/17/2024</v>
      </c>
      <c r="U99" t="s">
        <v>152</v>
      </c>
      <c r="V99" t="str">
        <f>'General Pickup '!$D$8</f>
        <v>CPE-NC-CHA-20240917_1</v>
      </c>
      <c r="Y99" t="str">
        <f t="shared" si="4"/>
        <v>TM402P</v>
      </c>
      <c r="Z99">
        <f t="shared" si="5"/>
        <v>0</v>
      </c>
      <c r="AA99">
        <f t="shared" si="6"/>
        <v>1</v>
      </c>
      <c r="AB99">
        <f t="shared" si="7"/>
        <v>1</v>
      </c>
    </row>
    <row r="100" spans="11:28" x14ac:dyDescent="0.25">
      <c r="L100" s="39" t="s">
        <v>526</v>
      </c>
      <c r="M100" s="107"/>
      <c r="N100" s="107"/>
      <c r="O100" s="107">
        <v>1</v>
      </c>
      <c r="P100" s="107"/>
      <c r="Q100" s="107"/>
      <c r="R100" s="107">
        <v>1</v>
      </c>
      <c r="S100" s="107"/>
      <c r="T100" s="14" t="str">
        <f>'General Pickup '!$D$10</f>
        <v>09/17/2024</v>
      </c>
      <c r="U100" t="s">
        <v>152</v>
      </c>
      <c r="V100" t="str">
        <f>'General Pickup '!$D$8</f>
        <v>CPE-NC-CHA-20240917_1</v>
      </c>
      <c r="Y100" t="str">
        <f t="shared" si="4"/>
        <v>TM502A</v>
      </c>
      <c r="Z100">
        <f t="shared" si="5"/>
        <v>0</v>
      </c>
      <c r="AA100">
        <f t="shared" si="6"/>
        <v>1</v>
      </c>
      <c r="AB100">
        <f t="shared" si="7"/>
        <v>1</v>
      </c>
    </row>
    <row r="101" spans="11:28" x14ac:dyDescent="0.25">
      <c r="L101" s="39" t="s">
        <v>411</v>
      </c>
      <c r="M101" s="107"/>
      <c r="N101" s="107"/>
      <c r="O101" s="107">
        <v>11</v>
      </c>
      <c r="P101" s="107"/>
      <c r="Q101" s="107"/>
      <c r="R101" s="107">
        <v>11</v>
      </c>
      <c r="S101" s="107"/>
      <c r="T101" s="14" t="str">
        <f>'General Pickup '!$D$10</f>
        <v>09/17/2024</v>
      </c>
      <c r="U101" t="s">
        <v>152</v>
      </c>
      <c r="V101" t="str">
        <f>'General Pickup '!$D$8</f>
        <v>CPE-NC-CHA-20240917_1</v>
      </c>
      <c r="Y101" t="str">
        <f t="shared" si="4"/>
        <v>TM502G</v>
      </c>
      <c r="Z101">
        <f t="shared" si="5"/>
        <v>0</v>
      </c>
      <c r="AA101">
        <f t="shared" si="6"/>
        <v>11</v>
      </c>
      <c r="AB101">
        <f t="shared" si="7"/>
        <v>11</v>
      </c>
    </row>
    <row r="102" spans="11:28" x14ac:dyDescent="0.25">
      <c r="L102" s="39" t="s">
        <v>398</v>
      </c>
      <c r="M102" s="107"/>
      <c r="N102" s="107"/>
      <c r="O102" s="107">
        <v>6</v>
      </c>
      <c r="P102" s="107"/>
      <c r="Q102" s="107"/>
      <c r="R102" s="107">
        <v>6</v>
      </c>
      <c r="S102" s="107"/>
      <c r="T102" s="14" t="str">
        <f>'General Pickup '!$D$10</f>
        <v>09/17/2024</v>
      </c>
      <c r="U102" t="s">
        <v>152</v>
      </c>
      <c r="V102" t="str">
        <f>'General Pickup '!$D$8</f>
        <v>CPE-NC-CHA-20240917_1</v>
      </c>
      <c r="Y102" t="str">
        <f t="shared" si="4"/>
        <v>TM602A</v>
      </c>
      <c r="Z102">
        <f t="shared" si="5"/>
        <v>0</v>
      </c>
      <c r="AA102">
        <f t="shared" si="6"/>
        <v>6</v>
      </c>
      <c r="AB102">
        <f t="shared" si="7"/>
        <v>6</v>
      </c>
    </row>
    <row r="103" spans="11:28" x14ac:dyDescent="0.25">
      <c r="L103" s="39" t="s">
        <v>437</v>
      </c>
      <c r="M103" s="107"/>
      <c r="N103" s="107"/>
      <c r="O103" s="107">
        <v>31</v>
      </c>
      <c r="P103" s="107"/>
      <c r="Q103" s="107"/>
      <c r="R103" s="107">
        <v>31</v>
      </c>
      <c r="S103" s="107"/>
      <c r="T103" s="14" t="str">
        <f>'General Pickup '!$D$10</f>
        <v>09/17/2024</v>
      </c>
      <c r="U103" t="s">
        <v>152</v>
      </c>
      <c r="V103" t="str">
        <f>'General Pickup '!$D$8</f>
        <v>CPE-NC-CHA-20240917_1</v>
      </c>
      <c r="Y103" t="str">
        <f t="shared" si="4"/>
        <v>TM602G</v>
      </c>
      <c r="Z103">
        <f t="shared" si="5"/>
        <v>0</v>
      </c>
      <c r="AA103">
        <f t="shared" si="6"/>
        <v>31</v>
      </c>
      <c r="AB103">
        <f t="shared" si="7"/>
        <v>31</v>
      </c>
    </row>
    <row r="104" spans="11:28" x14ac:dyDescent="0.25">
      <c r="L104" s="39" t="s">
        <v>829</v>
      </c>
      <c r="M104" s="107"/>
      <c r="N104" s="107"/>
      <c r="O104" s="107">
        <v>1</v>
      </c>
      <c r="P104" s="107"/>
      <c r="Q104" s="107"/>
      <c r="R104" s="107">
        <v>1</v>
      </c>
      <c r="S104" s="107"/>
      <c r="T104" s="14" t="str">
        <f>'General Pickup '!$D$10</f>
        <v>09/17/2024</v>
      </c>
      <c r="U104" t="s">
        <v>152</v>
      </c>
      <c r="V104" t="str">
        <f>'General Pickup '!$D$8</f>
        <v>CPE-NC-CHA-20240917_1</v>
      </c>
      <c r="Y104" t="str">
        <f t="shared" si="4"/>
        <v>ABC034</v>
      </c>
      <c r="Z104">
        <f t="shared" si="5"/>
        <v>0</v>
      </c>
      <c r="AA104">
        <f t="shared" si="6"/>
        <v>1</v>
      </c>
      <c r="AB104">
        <f t="shared" si="7"/>
        <v>1</v>
      </c>
    </row>
    <row r="105" spans="11:28" x14ac:dyDescent="0.25">
      <c r="L105" s="39" t="s">
        <v>4534</v>
      </c>
      <c r="M105" s="107"/>
      <c r="N105" s="107"/>
      <c r="O105" s="107">
        <v>1</v>
      </c>
      <c r="P105" s="107"/>
      <c r="Q105" s="107"/>
      <c r="R105" s="107">
        <v>1</v>
      </c>
      <c r="S105" s="107"/>
      <c r="T105" s="14" t="str">
        <f>'General Pickup '!$D$10</f>
        <v>09/17/2024</v>
      </c>
      <c r="U105" t="s">
        <v>152</v>
      </c>
      <c r="V105" t="str">
        <f>'General Pickup '!$D$8</f>
        <v>CPE-NC-CHA-20240917_1</v>
      </c>
      <c r="Y105" t="str">
        <f t="shared" si="4"/>
        <v>SBV5121</v>
      </c>
      <c r="Z105">
        <f t="shared" si="5"/>
        <v>0</v>
      </c>
      <c r="AA105">
        <f t="shared" si="6"/>
        <v>1</v>
      </c>
      <c r="AB105">
        <f t="shared" si="7"/>
        <v>1</v>
      </c>
    </row>
    <row r="106" spans="11:28" x14ac:dyDescent="0.25">
      <c r="K106" s="39" t="s">
        <v>476</v>
      </c>
      <c r="L106" s="39" t="s">
        <v>400</v>
      </c>
      <c r="M106" s="107"/>
      <c r="N106" s="107"/>
      <c r="O106" s="107">
        <v>46</v>
      </c>
      <c r="P106" s="107"/>
      <c r="Q106" s="107"/>
      <c r="R106" s="107">
        <v>46</v>
      </c>
      <c r="S106" s="107"/>
      <c r="T106" s="14" t="str">
        <f>'General Pickup '!$D$10</f>
        <v>09/17/2024</v>
      </c>
      <c r="U106" t="s">
        <v>152</v>
      </c>
      <c r="V106" t="str">
        <f>'General Pickup '!$D$8</f>
        <v>CPE-NC-CHA-20240917_1</v>
      </c>
      <c r="Y106" t="str">
        <f t="shared" si="4"/>
        <v>TM822A</v>
      </c>
      <c r="Z106">
        <f t="shared" si="5"/>
        <v>0</v>
      </c>
      <c r="AA106">
        <f t="shared" si="6"/>
        <v>46</v>
      </c>
      <c r="AB106">
        <f t="shared" si="7"/>
        <v>46</v>
      </c>
    </row>
    <row r="107" spans="11:28" x14ac:dyDescent="0.25">
      <c r="L107" s="39" t="s">
        <v>407</v>
      </c>
      <c r="M107" s="107"/>
      <c r="N107" s="107"/>
      <c r="O107" s="107">
        <v>8</v>
      </c>
      <c r="P107" s="107"/>
      <c r="Q107" s="107"/>
      <c r="R107" s="107">
        <v>8</v>
      </c>
      <c r="S107" s="107"/>
      <c r="T107" s="14" t="str">
        <f>'General Pickup '!$D$10</f>
        <v>09/17/2024</v>
      </c>
      <c r="U107" t="s">
        <v>152</v>
      </c>
      <c r="V107" t="str">
        <f>'General Pickup '!$D$8</f>
        <v>CPE-NC-CHA-20240917_1</v>
      </c>
      <c r="Y107" t="str">
        <f t="shared" si="4"/>
        <v>TM902A</v>
      </c>
      <c r="Z107">
        <f t="shared" si="5"/>
        <v>0</v>
      </c>
      <c r="AA107">
        <f t="shared" si="6"/>
        <v>8</v>
      </c>
      <c r="AB107">
        <f t="shared" si="7"/>
        <v>8</v>
      </c>
    </row>
    <row r="108" spans="11:28" x14ac:dyDescent="0.25">
      <c r="L108" s="39" t="s">
        <v>451</v>
      </c>
      <c r="M108" s="107"/>
      <c r="N108" s="107"/>
      <c r="O108" s="107">
        <v>6</v>
      </c>
      <c r="P108" s="107"/>
      <c r="Q108" s="107"/>
      <c r="R108" s="107">
        <v>6</v>
      </c>
      <c r="S108" s="107"/>
      <c r="T108" s="14" t="str">
        <f>'General Pickup '!$D$10</f>
        <v>09/17/2024</v>
      </c>
      <c r="U108" t="s">
        <v>152</v>
      </c>
      <c r="V108" t="str">
        <f>'General Pickup '!$D$8</f>
        <v>CPE-NC-CHA-20240917_1</v>
      </c>
      <c r="Y108" t="str">
        <f t="shared" si="4"/>
        <v>DPC3208</v>
      </c>
      <c r="Z108">
        <f t="shared" si="5"/>
        <v>0</v>
      </c>
      <c r="AA108">
        <f t="shared" si="6"/>
        <v>6</v>
      </c>
      <c r="AB108">
        <f t="shared" si="7"/>
        <v>6</v>
      </c>
    </row>
    <row r="109" spans="11:28" x14ac:dyDescent="0.25">
      <c r="K109" s="39" t="s">
        <v>477</v>
      </c>
      <c r="L109" s="39" t="s">
        <v>391</v>
      </c>
      <c r="M109" s="107"/>
      <c r="N109" s="107"/>
      <c r="O109" s="107">
        <v>170</v>
      </c>
      <c r="P109" s="107"/>
      <c r="Q109" s="107"/>
      <c r="R109" s="107">
        <v>170</v>
      </c>
      <c r="S109" s="107"/>
      <c r="T109" s="14" t="str">
        <f>'General Pickup '!$D$10</f>
        <v>09/17/2024</v>
      </c>
      <c r="U109" t="s">
        <v>152</v>
      </c>
      <c r="V109" t="str">
        <f>'General Pickup '!$D$8</f>
        <v>CPE-NC-CHA-20240917_1</v>
      </c>
      <c r="Y109" t="str">
        <f t="shared" si="4"/>
        <v>DPC3216</v>
      </c>
      <c r="Z109">
        <f t="shared" si="5"/>
        <v>0</v>
      </c>
      <c r="AA109">
        <f t="shared" si="6"/>
        <v>170</v>
      </c>
      <c r="AB109">
        <f t="shared" si="7"/>
        <v>170</v>
      </c>
    </row>
    <row r="110" spans="11:28" x14ac:dyDescent="0.25">
      <c r="K110" s="39" t="s">
        <v>475</v>
      </c>
      <c r="L110" s="39" t="s">
        <v>456</v>
      </c>
      <c r="M110" s="107"/>
      <c r="N110" s="107"/>
      <c r="O110" s="107">
        <v>2</v>
      </c>
      <c r="P110" s="107"/>
      <c r="Q110" s="107"/>
      <c r="R110" s="107">
        <v>2</v>
      </c>
      <c r="S110" s="107"/>
      <c r="T110" s="14" t="str">
        <f>'General Pickup '!$D$10</f>
        <v>09/17/2024</v>
      </c>
      <c r="U110" t="s">
        <v>152</v>
      </c>
      <c r="V110" t="str">
        <f>'General Pickup '!$D$8</f>
        <v>CPE-NC-CHA-20240917_1</v>
      </c>
      <c r="Y110" t="str">
        <f t="shared" si="4"/>
        <v>DPC3216C</v>
      </c>
      <c r="Z110">
        <f t="shared" si="5"/>
        <v>0</v>
      </c>
      <c r="AA110">
        <f t="shared" si="6"/>
        <v>2</v>
      </c>
      <c r="AB110">
        <f t="shared" si="7"/>
        <v>2</v>
      </c>
    </row>
    <row r="111" spans="11:28" x14ac:dyDescent="0.25">
      <c r="L111" s="39" t="s">
        <v>464</v>
      </c>
      <c r="M111" s="107"/>
      <c r="N111" s="107"/>
      <c r="O111" s="107">
        <v>1</v>
      </c>
      <c r="P111" s="107"/>
      <c r="Q111" s="107"/>
      <c r="R111" s="107">
        <v>1</v>
      </c>
      <c r="S111" s="107"/>
      <c r="T111" s="14" t="str">
        <f>'General Pickup '!$D$10</f>
        <v>09/17/2024</v>
      </c>
      <c r="U111" t="s">
        <v>152</v>
      </c>
      <c r="V111" t="str">
        <f>'General Pickup '!$D$8</f>
        <v>CPE-NC-CHA-20240917_1</v>
      </c>
      <c r="Y111" t="str">
        <f t="shared" si="4"/>
        <v>DP3216C</v>
      </c>
      <c r="Z111">
        <f t="shared" si="5"/>
        <v>0</v>
      </c>
      <c r="AA111">
        <f t="shared" si="6"/>
        <v>1</v>
      </c>
      <c r="AB111">
        <f t="shared" si="7"/>
        <v>1</v>
      </c>
    </row>
    <row r="112" spans="11:28" x14ac:dyDescent="0.25">
      <c r="K112" s="39" t="s">
        <v>478</v>
      </c>
      <c r="L112" s="39" t="s">
        <v>423</v>
      </c>
      <c r="M112" s="107"/>
      <c r="N112" s="107"/>
      <c r="O112" s="107">
        <v>156</v>
      </c>
      <c r="P112" s="107"/>
      <c r="Q112" s="107"/>
      <c r="R112" s="107">
        <v>156</v>
      </c>
      <c r="S112" s="107"/>
      <c r="T112" s="14" t="str">
        <f>'General Pickup '!$D$10</f>
        <v>09/17/2024</v>
      </c>
      <c r="U112" t="s">
        <v>152</v>
      </c>
      <c r="V112" t="str">
        <f>'General Pickup '!$D$8</f>
        <v>CPE-NC-CHA-20240917_1</v>
      </c>
      <c r="Y112" t="str">
        <f t="shared" si="4"/>
        <v>DVW32CB</v>
      </c>
      <c r="Z112">
        <f t="shared" si="5"/>
        <v>0</v>
      </c>
      <c r="AA112">
        <f t="shared" si="6"/>
        <v>156</v>
      </c>
      <c r="AB112">
        <f t="shared" si="7"/>
        <v>156</v>
      </c>
    </row>
    <row r="113" spans="11:28" x14ac:dyDescent="0.25">
      <c r="L113" s="39" t="s">
        <v>413</v>
      </c>
      <c r="M113" s="107"/>
      <c r="N113" s="107"/>
      <c r="O113" s="107">
        <v>123</v>
      </c>
      <c r="P113" s="107"/>
      <c r="Q113" s="107"/>
      <c r="R113" s="107">
        <v>123</v>
      </c>
      <c r="S113" s="107"/>
      <c r="T113" s="14" t="str">
        <f>'General Pickup '!$D$10</f>
        <v>09/17/2024</v>
      </c>
      <c r="U113" t="s">
        <v>152</v>
      </c>
      <c r="V113" t="str">
        <f>'General Pickup '!$D$8</f>
        <v>CPE-NC-CHA-20240917_1</v>
      </c>
      <c r="Y113" t="str">
        <f t="shared" si="4"/>
        <v>TC8717T</v>
      </c>
      <c r="Z113">
        <f t="shared" si="5"/>
        <v>0</v>
      </c>
      <c r="AA113">
        <f t="shared" si="6"/>
        <v>123</v>
      </c>
      <c r="AB113">
        <f t="shared" si="7"/>
        <v>123</v>
      </c>
    </row>
    <row r="114" spans="11:28" x14ac:dyDescent="0.25">
      <c r="L114" s="39" t="s">
        <v>387</v>
      </c>
      <c r="M114" s="107"/>
      <c r="N114" s="107"/>
      <c r="O114" s="107">
        <v>176</v>
      </c>
      <c r="P114" s="107"/>
      <c r="Q114" s="107"/>
      <c r="R114" s="107">
        <v>176</v>
      </c>
      <c r="S114" s="107"/>
      <c r="T114" s="14" t="str">
        <f>'General Pickup '!$D$10</f>
        <v>09/17/2024</v>
      </c>
      <c r="U114" t="s">
        <v>152</v>
      </c>
      <c r="V114" t="str">
        <f>'General Pickup '!$D$8</f>
        <v>CPE-NC-CHA-20240917_1</v>
      </c>
      <c r="Y114" t="str">
        <f t="shared" si="4"/>
        <v>TG1672G</v>
      </c>
      <c r="Z114">
        <f t="shared" si="5"/>
        <v>0</v>
      </c>
      <c r="AA114">
        <f t="shared" si="6"/>
        <v>176</v>
      </c>
      <c r="AB114">
        <f t="shared" si="7"/>
        <v>176</v>
      </c>
    </row>
    <row r="115" spans="11:28" x14ac:dyDescent="0.25">
      <c r="K115" s="39" t="s">
        <v>480</v>
      </c>
      <c r="L115" s="39" t="s">
        <v>415</v>
      </c>
      <c r="M115" s="107"/>
      <c r="N115" s="107"/>
      <c r="O115" s="107">
        <v>323</v>
      </c>
      <c r="P115" s="107"/>
      <c r="Q115" s="107"/>
      <c r="R115" s="107">
        <v>323</v>
      </c>
      <c r="S115" s="107"/>
      <c r="T115" s="14" t="str">
        <f>'General Pickup '!$D$10</f>
        <v>09/17/2024</v>
      </c>
      <c r="U115" t="s">
        <v>152</v>
      </c>
      <c r="V115" t="str">
        <f>'General Pickup '!$D$8</f>
        <v>CPE-NC-CHA-20240917_1</v>
      </c>
      <c r="Y115" t="str">
        <f t="shared" si="4"/>
        <v>FST5260</v>
      </c>
      <c r="Z115">
        <f t="shared" si="5"/>
        <v>0</v>
      </c>
      <c r="AA115">
        <f t="shared" si="6"/>
        <v>323</v>
      </c>
      <c r="AB115">
        <f t="shared" si="7"/>
        <v>323</v>
      </c>
    </row>
    <row r="116" spans="11:28" x14ac:dyDescent="0.25">
      <c r="L116" s="39" t="s">
        <v>528</v>
      </c>
      <c r="M116" s="107"/>
      <c r="N116" s="107"/>
      <c r="O116" s="107">
        <v>6</v>
      </c>
      <c r="P116" s="107"/>
      <c r="Q116" s="107"/>
      <c r="R116" s="107">
        <v>6</v>
      </c>
      <c r="S116" s="107"/>
      <c r="T116" s="14" t="str">
        <f>'General Pickup '!$D$10</f>
        <v>09/17/2024</v>
      </c>
      <c r="U116" t="s">
        <v>152</v>
      </c>
      <c r="V116" t="str">
        <f>'General Pickup '!$D$8</f>
        <v>CPE-NC-CHA-20240917_1</v>
      </c>
      <c r="Y116" t="str">
        <f t="shared" si="4"/>
        <v>WNDR3800</v>
      </c>
      <c r="Z116">
        <f t="shared" si="5"/>
        <v>0</v>
      </c>
      <c r="AA116">
        <f t="shared" si="6"/>
        <v>6</v>
      </c>
      <c r="AB116">
        <f t="shared" si="7"/>
        <v>6</v>
      </c>
    </row>
    <row r="117" spans="11:28" x14ac:dyDescent="0.25">
      <c r="L117" s="39" t="s">
        <v>545</v>
      </c>
      <c r="M117" s="107"/>
      <c r="N117" s="107"/>
      <c r="O117" s="107">
        <v>2</v>
      </c>
      <c r="P117" s="107"/>
      <c r="Q117" s="107"/>
      <c r="R117" s="107">
        <v>2</v>
      </c>
      <c r="S117" s="107"/>
      <c r="T117" s="14" t="str">
        <f>'General Pickup '!$D$10</f>
        <v>09/17/2024</v>
      </c>
      <c r="U117" t="s">
        <v>152</v>
      </c>
      <c r="V117" t="str">
        <f>'General Pickup '!$D$8</f>
        <v>CPE-NC-CHA-20240917_1</v>
      </c>
      <c r="Y117" t="str">
        <f t="shared" si="4"/>
        <v>WNDR3800C</v>
      </c>
      <c r="Z117">
        <f t="shared" si="5"/>
        <v>0</v>
      </c>
      <c r="AA117">
        <f t="shared" si="6"/>
        <v>2</v>
      </c>
      <c r="AB117">
        <f t="shared" si="7"/>
        <v>2</v>
      </c>
    </row>
    <row r="118" spans="11:28" x14ac:dyDescent="0.25">
      <c r="L118" s="39" t="s">
        <v>439</v>
      </c>
      <c r="M118" s="107"/>
      <c r="N118" s="107"/>
      <c r="O118" s="107">
        <v>29</v>
      </c>
      <c r="P118" s="107"/>
      <c r="Q118" s="107"/>
      <c r="R118" s="107">
        <v>29</v>
      </c>
      <c r="S118" s="107"/>
      <c r="T118" s="14" t="str">
        <f>'General Pickup '!$D$10</f>
        <v>09/17/2024</v>
      </c>
      <c r="U118" t="s">
        <v>152</v>
      </c>
      <c r="V118" t="str">
        <f>'General Pickup '!$D$8</f>
        <v>CPE-NC-CHA-20240917_1</v>
      </c>
      <c r="Y118" t="str">
        <f t="shared" si="4"/>
        <v>WNDR6300C</v>
      </c>
      <c r="Z118">
        <f t="shared" si="5"/>
        <v>0</v>
      </c>
      <c r="AA118">
        <f t="shared" si="6"/>
        <v>29</v>
      </c>
      <c r="AB118">
        <f t="shared" si="7"/>
        <v>29</v>
      </c>
    </row>
    <row r="119" spans="11:28" x14ac:dyDescent="0.25">
      <c r="L119" s="39" t="s">
        <v>5860</v>
      </c>
      <c r="M119" s="107"/>
      <c r="N119" s="107"/>
      <c r="O119" s="107">
        <v>2</v>
      </c>
      <c r="P119" s="107"/>
      <c r="Q119" s="107"/>
      <c r="R119" s="107">
        <v>2</v>
      </c>
      <c r="S119" s="107"/>
      <c r="T119" s="14" t="str">
        <f>'General Pickup '!$D$10</f>
        <v>09/17/2024</v>
      </c>
      <c r="U119" t="s">
        <v>152</v>
      </c>
      <c r="V119" t="str">
        <f>'General Pickup '!$D$8</f>
        <v>CPE-NC-CHA-20240917_1</v>
      </c>
      <c r="Y119" t="str">
        <f t="shared" si="4"/>
        <v>WNDR3400</v>
      </c>
      <c r="Z119">
        <f t="shared" si="5"/>
        <v>0</v>
      </c>
      <c r="AA119">
        <f t="shared" si="6"/>
        <v>2</v>
      </c>
      <c r="AB119">
        <f t="shared" si="7"/>
        <v>2</v>
      </c>
    </row>
    <row r="120" spans="11:28" x14ac:dyDescent="0.25">
      <c r="K120" s="39" t="s">
        <v>6092</v>
      </c>
      <c r="L120" s="39" t="s">
        <v>6093</v>
      </c>
      <c r="M120" s="107">
        <v>82</v>
      </c>
      <c r="N120" s="107"/>
      <c r="O120" s="107"/>
      <c r="P120" s="107"/>
      <c r="Q120" s="107">
        <v>16</v>
      </c>
      <c r="R120" s="107">
        <v>98</v>
      </c>
      <c r="S120" s="107"/>
      <c r="T120" s="14" t="str">
        <f>'General Pickup '!$D$10</f>
        <v>09/17/2024</v>
      </c>
      <c r="U120" t="s">
        <v>152</v>
      </c>
      <c r="V120" t="str">
        <f>'General Pickup '!$D$8</f>
        <v>CPE-NC-CHA-20240917_1</v>
      </c>
      <c r="Y120" t="str">
        <f t="shared" si="4"/>
        <v>SAX2V1S</v>
      </c>
      <c r="Z120">
        <f t="shared" si="5"/>
        <v>98</v>
      </c>
      <c r="AA120">
        <f t="shared" si="6"/>
        <v>0</v>
      </c>
      <c r="AB120">
        <f t="shared" si="7"/>
        <v>98</v>
      </c>
    </row>
    <row r="121" spans="11:28" x14ac:dyDescent="0.25">
      <c r="L121" s="39" t="s">
        <v>6100</v>
      </c>
      <c r="M121" s="107">
        <v>1</v>
      </c>
      <c r="N121" s="107"/>
      <c r="O121" s="107"/>
      <c r="P121" s="107"/>
      <c r="Q121" s="107">
        <v>11</v>
      </c>
      <c r="R121" s="107">
        <v>12</v>
      </c>
      <c r="S121" s="107"/>
      <c r="T121" s="14" t="str">
        <f>'General Pickup '!$D$10</f>
        <v>09/17/2024</v>
      </c>
      <c r="U121" t="s">
        <v>152</v>
      </c>
      <c r="V121" t="str">
        <f>'General Pickup '!$D$8</f>
        <v>CPE-NC-CHA-20240917_1</v>
      </c>
      <c r="Y121" t="str">
        <f t="shared" si="4"/>
        <v>SAX2V1R</v>
      </c>
      <c r="Z121">
        <f t="shared" si="5"/>
        <v>12</v>
      </c>
      <c r="AA121">
        <f t="shared" si="6"/>
        <v>0</v>
      </c>
      <c r="AB121">
        <f t="shared" si="7"/>
        <v>12</v>
      </c>
    </row>
    <row r="122" spans="11:28" x14ac:dyDescent="0.25">
      <c r="K122" s="39" t="s">
        <v>513</v>
      </c>
      <c r="L122" s="39" t="s">
        <v>494</v>
      </c>
      <c r="M122" s="107">
        <v>1</v>
      </c>
      <c r="N122" s="107"/>
      <c r="O122" s="107"/>
      <c r="P122" s="107">
        <v>1</v>
      </c>
      <c r="Q122" s="107">
        <v>6</v>
      </c>
      <c r="R122" s="107">
        <v>8</v>
      </c>
      <c r="S122" s="107"/>
      <c r="T122" s="14" t="str">
        <f>'General Pickup '!$D$10</f>
        <v>09/17/2024</v>
      </c>
      <c r="U122" t="s">
        <v>152</v>
      </c>
      <c r="V122" t="str">
        <f>'General Pickup '!$D$8</f>
        <v>CPE-NC-CHA-20240917_1</v>
      </c>
      <c r="Y122" t="str">
        <f t="shared" si="4"/>
        <v>SONUV1S</v>
      </c>
      <c r="Z122">
        <f t="shared" si="5"/>
        <v>8</v>
      </c>
      <c r="AA122">
        <f t="shared" si="6"/>
        <v>0</v>
      </c>
      <c r="AB122">
        <f t="shared" si="7"/>
        <v>8</v>
      </c>
    </row>
    <row r="123" spans="11:28" x14ac:dyDescent="0.25">
      <c r="L123" s="39" t="s">
        <v>497</v>
      </c>
      <c r="M123" s="107">
        <v>4</v>
      </c>
      <c r="N123" s="107"/>
      <c r="O123" s="107"/>
      <c r="P123" s="107"/>
      <c r="Q123" s="107">
        <v>10</v>
      </c>
      <c r="R123" s="107">
        <v>14</v>
      </c>
      <c r="S123" s="107"/>
      <c r="T123" s="14" t="str">
        <f>'General Pickup '!$D$10</f>
        <v>09/17/2024</v>
      </c>
      <c r="U123" t="s">
        <v>152</v>
      </c>
      <c r="V123" t="str">
        <f>'General Pickup '!$D$8</f>
        <v>CPE-NC-CHA-20240917_1</v>
      </c>
      <c r="Y123" t="str">
        <f t="shared" si="4"/>
        <v>SONUV1H</v>
      </c>
      <c r="Z123">
        <f t="shared" si="5"/>
        <v>14</v>
      </c>
      <c r="AA123">
        <f t="shared" si="6"/>
        <v>0</v>
      </c>
      <c r="AB123">
        <f t="shared" si="7"/>
        <v>14</v>
      </c>
    </row>
    <row r="124" spans="11:28" x14ac:dyDescent="0.25">
      <c r="L124" s="39" t="s">
        <v>6124</v>
      </c>
      <c r="M124" s="107"/>
      <c r="N124" s="107"/>
      <c r="O124" s="107"/>
      <c r="P124" s="107"/>
      <c r="Q124" s="107">
        <v>1</v>
      </c>
      <c r="R124" s="107">
        <v>1</v>
      </c>
      <c r="S124" s="107"/>
      <c r="T124" s="14" t="str">
        <f>'General Pickup '!$D$10</f>
        <v>09/17/2024</v>
      </c>
      <c r="U124" t="s">
        <v>152</v>
      </c>
      <c r="V124" t="str">
        <f>'General Pickup '!$D$8</f>
        <v>CPE-NC-CHA-20240917_1</v>
      </c>
      <c r="Y124" t="str">
        <f t="shared" si="4"/>
        <v>SONUV1N</v>
      </c>
      <c r="Z124">
        <f t="shared" si="5"/>
        <v>1</v>
      </c>
      <c r="AA124">
        <f t="shared" si="6"/>
        <v>0</v>
      </c>
      <c r="AB124">
        <f t="shared" si="7"/>
        <v>1</v>
      </c>
    </row>
    <row r="125" spans="11:28" x14ac:dyDescent="0.25">
      <c r="K125" s="39" t="s">
        <v>482</v>
      </c>
      <c r="L125" s="39" t="s">
        <v>462</v>
      </c>
      <c r="M125" s="107"/>
      <c r="N125" s="107"/>
      <c r="O125" s="107">
        <v>2</v>
      </c>
      <c r="P125" s="107"/>
      <c r="Q125" s="107"/>
      <c r="R125" s="107">
        <v>2</v>
      </c>
      <c r="S125" s="107"/>
      <c r="T125" s="14" t="str">
        <f>'General Pickup '!$D$10</f>
        <v>09/17/2024</v>
      </c>
      <c r="U125" t="s">
        <v>152</v>
      </c>
      <c r="V125" t="str">
        <f>'General Pickup '!$D$8</f>
        <v>CPE-NC-CHA-20240917_1</v>
      </c>
      <c r="Y125" t="str">
        <f t="shared" si="4"/>
        <v>TC4400</v>
      </c>
      <c r="Z125">
        <f t="shared" si="5"/>
        <v>0</v>
      </c>
      <c r="AA125">
        <f t="shared" si="6"/>
        <v>2</v>
      </c>
      <c r="AB125">
        <f t="shared" si="7"/>
        <v>2</v>
      </c>
    </row>
    <row r="126" spans="11:28" x14ac:dyDescent="0.25">
      <c r="K126" s="39" t="s">
        <v>483</v>
      </c>
      <c r="L126" s="39" t="s">
        <v>460</v>
      </c>
      <c r="M126" s="107"/>
      <c r="N126" s="107"/>
      <c r="O126" s="107">
        <v>6</v>
      </c>
      <c r="P126" s="107"/>
      <c r="Q126" s="107"/>
      <c r="R126" s="107">
        <v>6</v>
      </c>
      <c r="S126" s="107"/>
      <c r="T126" s="14" t="str">
        <f>'General Pickup '!$D$10</f>
        <v>09/17/2024</v>
      </c>
      <c r="U126" t="s">
        <v>152</v>
      </c>
      <c r="V126" t="str">
        <f>'General Pickup '!$D$8</f>
        <v>CPE-NC-CHA-20240917_1</v>
      </c>
      <c r="Y126" t="str">
        <f t="shared" si="4"/>
        <v>TM608G</v>
      </c>
      <c r="Z126">
        <f t="shared" si="5"/>
        <v>0</v>
      </c>
      <c r="AA126">
        <f t="shared" si="6"/>
        <v>6</v>
      </c>
      <c r="AB126">
        <f t="shared" si="7"/>
        <v>6</v>
      </c>
    </row>
    <row r="127" spans="11:28" x14ac:dyDescent="0.25">
      <c r="K127" s="39" t="s">
        <v>471</v>
      </c>
      <c r="L127" s="39" t="s">
        <v>376</v>
      </c>
      <c r="M127" s="107"/>
      <c r="N127" s="107"/>
      <c r="O127" s="107">
        <v>29</v>
      </c>
      <c r="P127" s="107"/>
      <c r="Q127" s="107"/>
      <c r="R127" s="107">
        <v>29</v>
      </c>
      <c r="S127" s="107"/>
      <c r="T127" s="14" t="str">
        <f>'General Pickup '!$D$10</f>
        <v>09/17/2024</v>
      </c>
      <c r="U127" t="s">
        <v>152</v>
      </c>
      <c r="V127" t="str">
        <f>'General Pickup '!$D$8</f>
        <v>CPE-NC-CHA-20240917_1</v>
      </c>
      <c r="Y127" t="str">
        <f t="shared" si="4"/>
        <v>CDTA271</v>
      </c>
      <c r="Z127">
        <f t="shared" si="5"/>
        <v>0</v>
      </c>
      <c r="AA127">
        <f t="shared" si="6"/>
        <v>29</v>
      </c>
      <c r="AB127">
        <f t="shared" si="7"/>
        <v>29</v>
      </c>
    </row>
    <row r="128" spans="11:28" x14ac:dyDescent="0.25">
      <c r="L128" s="39" t="s">
        <v>378</v>
      </c>
      <c r="M128" s="107"/>
      <c r="N128" s="107"/>
      <c r="O128" s="107">
        <v>4</v>
      </c>
      <c r="P128" s="107"/>
      <c r="Q128" s="107"/>
      <c r="R128" s="107">
        <v>4</v>
      </c>
      <c r="S128" s="107"/>
      <c r="T128" s="14" t="str">
        <f>'General Pickup '!$D$10</f>
        <v>09/17/2024</v>
      </c>
      <c r="U128" t="s">
        <v>152</v>
      </c>
      <c r="V128" t="str">
        <f>'General Pickup '!$D$8</f>
        <v>CPE-NC-CHA-20240917_1</v>
      </c>
      <c r="Y128" t="str">
        <f t="shared" si="4"/>
        <v>CDTA170TW</v>
      </c>
      <c r="Z128">
        <f t="shared" si="5"/>
        <v>0</v>
      </c>
      <c r="AA128">
        <f t="shared" si="6"/>
        <v>4</v>
      </c>
      <c r="AB128">
        <f t="shared" si="7"/>
        <v>4</v>
      </c>
    </row>
    <row r="129" spans="11:28" x14ac:dyDescent="0.25">
      <c r="K129" s="39" t="s">
        <v>484</v>
      </c>
      <c r="L129" s="39" t="s">
        <v>431</v>
      </c>
      <c r="M129" s="107"/>
      <c r="N129" s="107"/>
      <c r="O129" s="107">
        <v>1</v>
      </c>
      <c r="P129" s="107"/>
      <c r="Q129" s="107"/>
      <c r="R129" s="107">
        <v>1</v>
      </c>
      <c r="S129" s="107"/>
      <c r="T129" s="14" t="str">
        <f>'General Pickup '!$D$10</f>
        <v>09/17/2024</v>
      </c>
      <c r="U129" t="s">
        <v>152</v>
      </c>
      <c r="V129" t="str">
        <f>'General Pickup '!$D$8</f>
        <v>CPE-NC-CHA-20240917_1</v>
      </c>
      <c r="Y129" t="str">
        <f t="shared" si="4"/>
        <v>TM822G</v>
      </c>
      <c r="Z129">
        <f t="shared" si="5"/>
        <v>0</v>
      </c>
      <c r="AA129">
        <f t="shared" si="6"/>
        <v>1</v>
      </c>
      <c r="AB129">
        <f t="shared" si="7"/>
        <v>1</v>
      </c>
    </row>
    <row r="130" spans="11:28" x14ac:dyDescent="0.25">
      <c r="K130" s="39" t="s">
        <v>875</v>
      </c>
      <c r="L130" s="39" t="s">
        <v>3719</v>
      </c>
      <c r="M130" s="107"/>
      <c r="N130" s="107"/>
      <c r="O130" s="107">
        <v>21</v>
      </c>
      <c r="P130" s="107"/>
      <c r="Q130" s="107"/>
      <c r="R130" s="107">
        <v>21</v>
      </c>
      <c r="S130" s="107"/>
      <c r="T130" s="14" t="str">
        <f>'General Pickup '!$D$10</f>
        <v>09/17/2024</v>
      </c>
      <c r="U130" t="s">
        <v>152</v>
      </c>
      <c r="V130" t="str">
        <f>'General Pickup '!$D$8</f>
        <v>CPE-NC-CHA-20240917_1</v>
      </c>
      <c r="Y130" t="str">
        <f t="shared" si="4"/>
        <v>PKM803</v>
      </c>
      <c r="Z130">
        <f t="shared" si="5"/>
        <v>0</v>
      </c>
      <c r="AA130">
        <f t="shared" si="6"/>
        <v>21</v>
      </c>
      <c r="AB130">
        <f t="shared" si="7"/>
        <v>21</v>
      </c>
    </row>
    <row r="131" spans="11:28" x14ac:dyDescent="0.25">
      <c r="L131" s="39" t="s">
        <v>3731</v>
      </c>
      <c r="M131" s="107">
        <v>4</v>
      </c>
      <c r="N131" s="107"/>
      <c r="O131" s="107"/>
      <c r="P131" s="107"/>
      <c r="Q131" s="107"/>
      <c r="R131" s="107">
        <v>4</v>
      </c>
      <c r="S131" s="107"/>
      <c r="T131" s="14" t="str">
        <f>'General Pickup '!$D$10</f>
        <v>09/17/2024</v>
      </c>
      <c r="U131" t="s">
        <v>152</v>
      </c>
      <c r="V131" t="str">
        <f>'General Pickup '!$D$8</f>
        <v>CPE-NC-CHA-20240917_1</v>
      </c>
      <c r="Y131" t="str">
        <f>L131</f>
        <v>PKM908</v>
      </c>
      <c r="Z131">
        <f t="shared" si="5"/>
        <v>4</v>
      </c>
      <c r="AA131">
        <f t="shared" si="6"/>
        <v>0</v>
      </c>
      <c r="AB131">
        <f t="shared" si="7"/>
        <v>4</v>
      </c>
    </row>
    <row r="132" spans="11:28" x14ac:dyDescent="0.25">
      <c r="L132" s="39" t="s">
        <v>1542</v>
      </c>
      <c r="M132" s="107"/>
      <c r="N132" s="107"/>
      <c r="O132" s="107">
        <v>16</v>
      </c>
      <c r="P132" s="107"/>
      <c r="Q132" s="107"/>
      <c r="R132" s="107">
        <v>16</v>
      </c>
      <c r="S132" s="107"/>
      <c r="T132" s="14" t="str">
        <f>'General Pickup '!$D$10</f>
        <v>09/17/2024</v>
      </c>
      <c r="U132" t="s">
        <v>152</v>
      </c>
      <c r="V132" t="str">
        <f>'General Pickup '!$D$8</f>
        <v>CPE-NC-CHA-20240917_1</v>
      </c>
      <c r="Y132" t="str">
        <f>L132</f>
        <v>PKM802</v>
      </c>
      <c r="Z132">
        <f t="shared" si="5"/>
        <v>0</v>
      </c>
      <c r="AA132">
        <f t="shared" si="6"/>
        <v>16</v>
      </c>
      <c r="AB132">
        <f t="shared" si="7"/>
        <v>16</v>
      </c>
    </row>
    <row r="133" spans="11:28" x14ac:dyDescent="0.25">
      <c r="K133" s="39" t="s">
        <v>468</v>
      </c>
      <c r="L133" s="39" t="s">
        <v>404</v>
      </c>
      <c r="M133" s="107"/>
      <c r="N133" s="107"/>
      <c r="O133" s="107">
        <v>13</v>
      </c>
      <c r="P133" s="107"/>
      <c r="Q133" s="107"/>
      <c r="R133" s="107">
        <v>13</v>
      </c>
      <c r="S133" s="107"/>
      <c r="T133" s="14" t="str">
        <f>'General Pickup '!$D$10</f>
        <v>09/17/2024</v>
      </c>
      <c r="U133" t="s">
        <v>152</v>
      </c>
      <c r="V133" t="str">
        <f>'General Pickup '!$D$8</f>
        <v>CPE-NC-CHA-20240917_1</v>
      </c>
      <c r="Y133" t="str">
        <f>L133</f>
        <v>MODEMOWN</v>
      </c>
      <c r="Z133">
        <f t="shared" si="5"/>
        <v>0</v>
      </c>
      <c r="AA133">
        <f t="shared" si="6"/>
        <v>13</v>
      </c>
      <c r="AB133">
        <f t="shared" si="7"/>
        <v>13</v>
      </c>
    </row>
    <row r="134" spans="11:28" x14ac:dyDescent="0.25">
      <c r="K134" s="39" t="s">
        <v>820</v>
      </c>
      <c r="L134" s="39" t="s">
        <v>6126</v>
      </c>
      <c r="M134" s="107"/>
      <c r="N134" s="107"/>
      <c r="O134" s="107">
        <v>1</v>
      </c>
      <c r="P134" s="107"/>
      <c r="Q134" s="107"/>
      <c r="R134" s="107">
        <v>1</v>
      </c>
      <c r="S134" s="107"/>
      <c r="T134" s="14" t="str">
        <f>'General Pickup '!$D$10</f>
        <v>09/17/2024</v>
      </c>
      <c r="U134" t="s">
        <v>152</v>
      </c>
      <c r="V134" t="str">
        <f>'General Pickup '!$D$8</f>
        <v>CPE-NC-CHA-20240917_1</v>
      </c>
      <c r="Y134" t="str">
        <f>L134</f>
        <v>AHU10C022</v>
      </c>
      <c r="Z134">
        <f t="shared" si="5"/>
        <v>0</v>
      </c>
      <c r="AA134">
        <f t="shared" si="6"/>
        <v>1</v>
      </c>
      <c r="AB134">
        <f t="shared" si="7"/>
        <v>1</v>
      </c>
    </row>
    <row r="135" spans="11:28" x14ac:dyDescent="0.25">
      <c r="K135" s="39" t="s">
        <v>479</v>
      </c>
      <c r="L135" s="39" t="s">
        <v>441</v>
      </c>
      <c r="M135" s="107"/>
      <c r="N135" s="107"/>
      <c r="O135" s="107">
        <v>7</v>
      </c>
      <c r="P135" s="107"/>
      <c r="Q135" s="107"/>
      <c r="R135" s="107">
        <v>7</v>
      </c>
      <c r="S135" s="107"/>
      <c r="T135" s="14" t="str">
        <f>'General Pickup '!$D$10</f>
        <v>09/17/2024</v>
      </c>
      <c r="U135" t="s">
        <v>152</v>
      </c>
      <c r="V135" t="str">
        <f>'General Pickup '!$D$8</f>
        <v>CPE-NC-CHA-20240917_1</v>
      </c>
      <c r="Y135" t="str">
        <f t="shared" ref="Y135:Y191" si="11">L135</f>
        <v>TG862G</v>
      </c>
      <c r="Z135">
        <f t="shared" ref="Z135:Z155" si="12">GETPIVOTDATA("BER",$K$4,"MODEL",L135)+GETPIVOTDATA("COSMETICS",$K$4,"MODEL",L135)+GETPIVOTDATA(" Out of Warranty",$K$4,"MODEL",L135)+GETPIVOTDATA(" INFEST",$K$4,"MODEL",L135)</f>
        <v>0</v>
      </c>
      <c r="AA135">
        <f t="shared" ref="AA135:AA155" si="13">GETPIVOTDATA("EOL",$K132,"MODEL",L135)</f>
        <v>7</v>
      </c>
      <c r="AB135">
        <f t="shared" ref="AB135:AB155" si="14">AA135+Z135</f>
        <v>7</v>
      </c>
    </row>
    <row r="136" spans="11:28" x14ac:dyDescent="0.25">
      <c r="K136" s="39" t="s">
        <v>682</v>
      </c>
      <c r="L136" s="39" t="s">
        <v>12883</v>
      </c>
      <c r="M136" s="107"/>
      <c r="N136" s="107"/>
      <c r="O136" s="107">
        <v>3</v>
      </c>
      <c r="P136" s="107"/>
      <c r="Q136" s="107"/>
      <c r="R136" s="107">
        <v>3</v>
      </c>
      <c r="S136" s="107"/>
      <c r="T136" s="14" t="str">
        <f>'General Pickup '!$D$10</f>
        <v>09/17/2024</v>
      </c>
      <c r="U136" t="s">
        <v>152</v>
      </c>
      <c r="V136" t="str">
        <f>'General Pickup '!$D$8</f>
        <v>CPE-NC-CHA-20240917_1</v>
      </c>
      <c r="Y136" t="str">
        <f t="shared" si="11"/>
        <v>AHMOTO</v>
      </c>
      <c r="Z136">
        <f t="shared" si="12"/>
        <v>0</v>
      </c>
      <c r="AA136">
        <f t="shared" si="13"/>
        <v>3</v>
      </c>
      <c r="AB136">
        <f t="shared" si="14"/>
        <v>3</v>
      </c>
    </row>
    <row r="137" spans="11:28" x14ac:dyDescent="0.25">
      <c r="K137" s="39" t="s">
        <v>690</v>
      </c>
      <c r="L137" s="39" t="s">
        <v>581</v>
      </c>
      <c r="M137" s="107"/>
      <c r="N137" s="107"/>
      <c r="O137" s="107">
        <v>1</v>
      </c>
      <c r="P137" s="107"/>
      <c r="Q137" s="107"/>
      <c r="R137" s="107">
        <v>1</v>
      </c>
      <c r="S137" s="107"/>
      <c r="T137" s="14" t="str">
        <f>'General Pickup '!$D$10</f>
        <v>09/17/2024</v>
      </c>
      <c r="U137" t="s">
        <v>152</v>
      </c>
      <c r="V137" t="str">
        <f>'General Pickup '!$D$8</f>
        <v>CPE-NC-CHA-20240917_1</v>
      </c>
      <c r="Y137" t="str">
        <f t="shared" si="11"/>
        <v>CGD24G</v>
      </c>
      <c r="Z137">
        <f t="shared" si="12"/>
        <v>0</v>
      </c>
      <c r="AA137">
        <f t="shared" si="13"/>
        <v>1</v>
      </c>
      <c r="AB137">
        <f t="shared" si="14"/>
        <v>1</v>
      </c>
    </row>
    <row r="138" spans="11:28" x14ac:dyDescent="0.25">
      <c r="L138" s="39" t="s">
        <v>4763</v>
      </c>
      <c r="M138" s="107"/>
      <c r="N138" s="107"/>
      <c r="O138" s="107">
        <v>1</v>
      </c>
      <c r="P138" s="107"/>
      <c r="Q138" s="107"/>
      <c r="R138" s="107">
        <v>1</v>
      </c>
      <c r="S138" s="107"/>
      <c r="T138" s="14" t="str">
        <f>'General Pickup '!$D$10</f>
        <v>09/17/2024</v>
      </c>
      <c r="U138" t="s">
        <v>152</v>
      </c>
      <c r="V138" t="str">
        <f>'General Pickup '!$D$8</f>
        <v>CPE-NC-CHA-20240917_1</v>
      </c>
      <c r="Y138" t="str">
        <f t="shared" si="11"/>
        <v>SM8014S</v>
      </c>
      <c r="Z138">
        <f t="shared" si="12"/>
        <v>0</v>
      </c>
      <c r="AA138">
        <f t="shared" si="13"/>
        <v>1</v>
      </c>
      <c r="AB138">
        <f t="shared" si="14"/>
        <v>1</v>
      </c>
    </row>
    <row r="139" spans="11:28" x14ac:dyDescent="0.25">
      <c r="K139" s="39" t="s">
        <v>2673</v>
      </c>
      <c r="L139" s="39" t="s">
        <v>2672</v>
      </c>
      <c r="M139" s="107">
        <v>1</v>
      </c>
      <c r="N139" s="107"/>
      <c r="O139" s="107"/>
      <c r="P139" s="107"/>
      <c r="Q139" s="107"/>
      <c r="R139" s="107">
        <v>1</v>
      </c>
      <c r="S139" s="107"/>
      <c r="T139" s="14" t="str">
        <f>'General Pickup '!$D$10</f>
        <v>09/17/2024</v>
      </c>
      <c r="U139" t="s">
        <v>152</v>
      </c>
      <c r="V139" t="str">
        <f>'General Pickup '!$D$8</f>
        <v>CPE-NC-CHA-20240917_1</v>
      </c>
      <c r="Y139" t="str">
        <f t="shared" si="11"/>
        <v>E100C4D</v>
      </c>
      <c r="Z139">
        <f t="shared" si="12"/>
        <v>1</v>
      </c>
      <c r="AA139">
        <f t="shared" si="13"/>
        <v>0</v>
      </c>
      <c r="AB139">
        <f t="shared" si="14"/>
        <v>1</v>
      </c>
    </row>
    <row r="140" spans="11:28" x14ac:dyDescent="0.25">
      <c r="K140" s="39" t="s">
        <v>12891</v>
      </c>
      <c r="L140" s="39" t="s">
        <v>12886</v>
      </c>
      <c r="M140" s="107">
        <v>1</v>
      </c>
      <c r="N140" s="107"/>
      <c r="O140" s="107"/>
      <c r="P140" s="107"/>
      <c r="Q140" s="107">
        <v>27</v>
      </c>
      <c r="R140" s="107">
        <v>28</v>
      </c>
      <c r="S140" s="107"/>
      <c r="T140" s="14" t="str">
        <f>'General Pickup '!$D$10</f>
        <v>09/17/2024</v>
      </c>
      <c r="U140" t="s">
        <v>152</v>
      </c>
      <c r="V140" t="str">
        <f>'General Pickup '!$D$8</f>
        <v>CPE-NC-CHA-20240917_1</v>
      </c>
      <c r="Y140" t="str">
        <f t="shared" si="11"/>
        <v>SCXI11BEI-USED</v>
      </c>
      <c r="Z140">
        <f t="shared" si="12"/>
        <v>28</v>
      </c>
      <c r="AA140">
        <f t="shared" si="13"/>
        <v>0</v>
      </c>
      <c r="AB140">
        <f t="shared" si="14"/>
        <v>28</v>
      </c>
    </row>
    <row r="141" spans="11:28" x14ac:dyDescent="0.25">
      <c r="L141" s="39" t="s">
        <v>12884</v>
      </c>
      <c r="M141" s="107"/>
      <c r="N141" s="107"/>
      <c r="O141" s="107"/>
      <c r="P141" s="107"/>
      <c r="Q141" s="107">
        <v>4</v>
      </c>
      <c r="R141" s="107">
        <v>4</v>
      </c>
      <c r="S141" s="107"/>
      <c r="T141" s="14" t="str">
        <f>'General Pickup '!$D$10</f>
        <v>09/17/2024</v>
      </c>
      <c r="U141" t="s">
        <v>152</v>
      </c>
      <c r="V141" t="str">
        <f>'General Pickup '!$D$8</f>
        <v>CPE-NC-CHA-20240917_1</v>
      </c>
      <c r="Y141" t="str">
        <f t="shared" si="11"/>
        <v>ESST11AEI-USED</v>
      </c>
      <c r="Z141">
        <f t="shared" si="12"/>
        <v>4</v>
      </c>
      <c r="AA141">
        <f t="shared" si="13"/>
        <v>0</v>
      </c>
      <c r="AB141">
        <f t="shared" si="14"/>
        <v>4</v>
      </c>
    </row>
    <row r="142" spans="11:28" x14ac:dyDescent="0.25">
      <c r="K142" s="39" t="s">
        <v>512</v>
      </c>
      <c r="L142" s="39" t="s">
        <v>6098</v>
      </c>
      <c r="M142" s="107"/>
      <c r="N142" s="107"/>
      <c r="O142" s="107"/>
      <c r="P142" s="107">
        <v>1</v>
      </c>
      <c r="Q142" s="107">
        <v>1</v>
      </c>
      <c r="R142" s="107">
        <v>2</v>
      </c>
      <c r="S142" s="107"/>
      <c r="T142" s="14" t="str">
        <f>'General Pickup '!$D$10</f>
        <v>09/17/2024</v>
      </c>
      <c r="U142" t="s">
        <v>152</v>
      </c>
      <c r="V142" t="str">
        <f>'General Pickup '!$D$8</f>
        <v>CPE-NC-CHA-20240917_1</v>
      </c>
      <c r="Y142" t="str">
        <f t="shared" si="11"/>
        <v>EU4251</v>
      </c>
      <c r="Z142">
        <f t="shared" si="12"/>
        <v>2</v>
      </c>
      <c r="AA142">
        <f t="shared" si="13"/>
        <v>0</v>
      </c>
      <c r="AB142">
        <f t="shared" si="14"/>
        <v>2</v>
      </c>
    </row>
    <row r="143" spans="11:28" x14ac:dyDescent="0.25">
      <c r="K143" s="39" t="s">
        <v>3095</v>
      </c>
      <c r="L143" s="39" t="s">
        <v>3094</v>
      </c>
      <c r="M143" s="107"/>
      <c r="N143" s="107"/>
      <c r="O143" s="107">
        <v>1</v>
      </c>
      <c r="P143" s="107"/>
      <c r="Q143" s="107"/>
      <c r="R143" s="107">
        <v>1</v>
      </c>
      <c r="S143" s="107"/>
      <c r="T143" s="14" t="str">
        <f>'General Pickup '!$D$10</f>
        <v>09/17/2024</v>
      </c>
      <c r="U143" t="s">
        <v>152</v>
      </c>
      <c r="V143" t="str">
        <f>'General Pickup '!$D$8</f>
        <v>CPE-NC-CHA-20240917_1</v>
      </c>
      <c r="Y143" t="str">
        <f t="shared" si="11"/>
        <v>M6240L</v>
      </c>
      <c r="Z143">
        <f t="shared" si="12"/>
        <v>0</v>
      </c>
      <c r="AA143">
        <f t="shared" si="13"/>
        <v>1</v>
      </c>
      <c r="AB143">
        <f t="shared" si="14"/>
        <v>1</v>
      </c>
    </row>
    <row r="144" spans="11:28" x14ac:dyDescent="0.25">
      <c r="K144" s="39" t="s">
        <v>3101</v>
      </c>
      <c r="L144" s="39" t="s">
        <v>3111</v>
      </c>
      <c r="M144" s="107"/>
      <c r="N144" s="107"/>
      <c r="O144" s="107"/>
      <c r="P144" s="107"/>
      <c r="Q144" s="107">
        <v>1</v>
      </c>
      <c r="R144" s="107">
        <v>1</v>
      </c>
      <c r="S144" s="107"/>
      <c r="T144" s="14" t="str">
        <f>'General Pickup '!$D$10</f>
        <v>09/17/2024</v>
      </c>
      <c r="U144" t="s">
        <v>152</v>
      </c>
      <c r="V144" t="str">
        <f>'General Pickup '!$D$8</f>
        <v>CPE-NC-CHA-20240917_1</v>
      </c>
      <c r="Y144" t="str">
        <f t="shared" si="11"/>
        <v>MAPV1S</v>
      </c>
      <c r="Z144">
        <f t="shared" si="12"/>
        <v>1</v>
      </c>
      <c r="AA144">
        <f t="shared" si="13"/>
        <v>0</v>
      </c>
      <c r="AB144">
        <f t="shared" si="14"/>
        <v>1</v>
      </c>
    </row>
    <row r="145" spans="11:28" x14ac:dyDescent="0.25">
      <c r="K145" s="39" t="s">
        <v>5729</v>
      </c>
      <c r="L145" s="39" t="s">
        <v>5728</v>
      </c>
      <c r="M145" s="107"/>
      <c r="N145" s="107"/>
      <c r="O145" s="107"/>
      <c r="P145" s="107"/>
      <c r="Q145" s="107">
        <v>1</v>
      </c>
      <c r="R145" s="107">
        <v>1</v>
      </c>
      <c r="S145" s="107"/>
      <c r="T145" s="14" t="str">
        <f>'General Pickup '!$D$10</f>
        <v>09/17/2024</v>
      </c>
      <c r="U145" t="s">
        <v>152</v>
      </c>
      <c r="V145" t="str">
        <f>'General Pickup '!$D$8</f>
        <v>CPE-NC-CHA-20240917_1</v>
      </c>
      <c r="Y145" t="str">
        <f t="shared" si="11"/>
        <v>TVM924</v>
      </c>
      <c r="Z145">
        <f t="shared" si="12"/>
        <v>1</v>
      </c>
      <c r="AA145">
        <f t="shared" si="13"/>
        <v>0</v>
      </c>
      <c r="AB145">
        <f t="shared" si="14"/>
        <v>1</v>
      </c>
    </row>
    <row r="146" spans="11:28" x14ac:dyDescent="0.25">
      <c r="K146" s="39" t="s">
        <v>4784</v>
      </c>
      <c r="L146" s="39" t="s">
        <v>5880</v>
      </c>
      <c r="M146" s="107"/>
      <c r="N146" s="107"/>
      <c r="O146" s="107">
        <v>1</v>
      </c>
      <c r="P146" s="107"/>
      <c r="Q146" s="107"/>
      <c r="R146" s="107">
        <v>1</v>
      </c>
      <c r="S146" s="107"/>
      <c r="T146" s="14" t="str">
        <f>'General Pickup '!$D$10</f>
        <v>09/17/2024</v>
      </c>
      <c r="U146" t="s">
        <v>152</v>
      </c>
      <c r="V146" t="str">
        <f>'General Pickup '!$D$8</f>
        <v>CPE-NC-CHA-20240917_1</v>
      </c>
      <c r="Y146" t="str">
        <f t="shared" si="11"/>
        <v>WNR1000</v>
      </c>
      <c r="Z146">
        <f t="shared" si="12"/>
        <v>0</v>
      </c>
      <c r="AA146">
        <f t="shared" si="13"/>
        <v>1</v>
      </c>
      <c r="AB146">
        <f t="shared" si="14"/>
        <v>1</v>
      </c>
    </row>
    <row r="147" spans="11:28" x14ac:dyDescent="0.25">
      <c r="L147" s="39" t="s">
        <v>5895</v>
      </c>
      <c r="M147" s="107"/>
      <c r="N147" s="107"/>
      <c r="O147" s="107">
        <v>2</v>
      </c>
      <c r="P147" s="107"/>
      <c r="Q147" s="107"/>
      <c r="R147" s="107">
        <v>2</v>
      </c>
      <c r="S147" s="107"/>
      <c r="T147" s="14" t="str">
        <f>'General Pickup '!$D$10</f>
        <v>09/17/2024</v>
      </c>
      <c r="U147" t="s">
        <v>152</v>
      </c>
      <c r="V147" t="str">
        <f>'General Pickup '!$D$8</f>
        <v>CPE-NC-CHA-20240917_1</v>
      </c>
      <c r="Y147" t="str">
        <f t="shared" si="11"/>
        <v>WNR2000</v>
      </c>
      <c r="Z147">
        <f t="shared" si="12"/>
        <v>0</v>
      </c>
      <c r="AA147">
        <f t="shared" si="13"/>
        <v>2</v>
      </c>
      <c r="AB147">
        <f t="shared" si="14"/>
        <v>2</v>
      </c>
    </row>
    <row r="148" spans="11:28" x14ac:dyDescent="0.25">
      <c r="K148" s="39" t="s">
        <v>132</v>
      </c>
      <c r="L148" s="39"/>
      <c r="M148" s="107">
        <v>1118</v>
      </c>
      <c r="N148" s="107"/>
      <c r="O148" s="107">
        <v>2141</v>
      </c>
      <c r="P148" s="107">
        <v>1809</v>
      </c>
      <c r="Q148" s="107">
        <v>1322</v>
      </c>
      <c r="R148" s="107">
        <v>6390</v>
      </c>
      <c r="S148" s="107"/>
      <c r="T148" s="14" t="str">
        <f>'General Pickup '!$D$10</f>
        <v>09/17/2024</v>
      </c>
      <c r="U148" t="s">
        <v>152</v>
      </c>
      <c r="V148" t="str">
        <f>'General Pickup '!$D$8</f>
        <v>CPE-NC-CHA-20240917_1</v>
      </c>
      <c r="Y148">
        <f t="shared" si="11"/>
        <v>0</v>
      </c>
      <c r="Z148" t="e">
        <f t="shared" si="12"/>
        <v>#REF!</v>
      </c>
      <c r="AA148" t="e">
        <f t="shared" si="13"/>
        <v>#REF!</v>
      </c>
      <c r="AB148" t="e">
        <f t="shared" si="14"/>
        <v>#REF!</v>
      </c>
    </row>
    <row r="149" spans="11:28" x14ac:dyDescent="0.25">
      <c r="K149"/>
      <c r="L149"/>
      <c r="M149"/>
      <c r="N149"/>
      <c r="O149"/>
      <c r="P149"/>
      <c r="Q149"/>
      <c r="R149"/>
      <c r="S149" s="107"/>
      <c r="T149" s="14" t="str">
        <f>'General Pickup '!$D$10</f>
        <v>09/17/2024</v>
      </c>
      <c r="U149" t="s">
        <v>152</v>
      </c>
      <c r="V149" t="str">
        <f>'General Pickup '!$D$8</f>
        <v>CPE-NC-CHA-20240917_1</v>
      </c>
      <c r="Y149">
        <f t="shared" si="11"/>
        <v>0</v>
      </c>
      <c r="Z149" t="e">
        <f t="shared" si="12"/>
        <v>#REF!</v>
      </c>
      <c r="AA149" t="e">
        <f t="shared" si="13"/>
        <v>#REF!</v>
      </c>
      <c r="AB149" t="e">
        <f t="shared" si="14"/>
        <v>#REF!</v>
      </c>
    </row>
    <row r="150" spans="11:28" x14ac:dyDescent="0.25">
      <c r="K150"/>
      <c r="L150"/>
      <c r="M150"/>
      <c r="N150"/>
      <c r="O150"/>
      <c r="P150"/>
      <c r="Q150"/>
      <c r="R150"/>
      <c r="S150" s="107"/>
      <c r="T150" s="14" t="str">
        <f>'General Pickup '!$D$10</f>
        <v>09/17/2024</v>
      </c>
      <c r="U150" t="s">
        <v>152</v>
      </c>
      <c r="V150" t="str">
        <f>'General Pickup '!$D$8</f>
        <v>CPE-NC-CHA-20240917_1</v>
      </c>
      <c r="Y150">
        <f t="shared" si="11"/>
        <v>0</v>
      </c>
      <c r="Z150" t="e">
        <f t="shared" si="12"/>
        <v>#REF!</v>
      </c>
      <c r="AA150" t="e">
        <f t="shared" si="13"/>
        <v>#REF!</v>
      </c>
      <c r="AB150" t="e">
        <f t="shared" si="14"/>
        <v>#REF!</v>
      </c>
    </row>
    <row r="151" spans="11:28" x14ac:dyDescent="0.25">
      <c r="K151"/>
      <c r="L151"/>
      <c r="M151"/>
      <c r="N151"/>
      <c r="O151"/>
      <c r="P151"/>
      <c r="Q151"/>
      <c r="R151"/>
      <c r="S151" s="107"/>
      <c r="T151" s="14" t="str">
        <f>'General Pickup '!$D$10</f>
        <v>09/17/2024</v>
      </c>
      <c r="U151" t="s">
        <v>152</v>
      </c>
      <c r="V151" t="str">
        <f>'General Pickup '!$D$8</f>
        <v>CPE-NC-CHA-20240917_1</v>
      </c>
      <c r="Y151">
        <f t="shared" si="11"/>
        <v>0</v>
      </c>
      <c r="Z151" t="e">
        <f t="shared" si="12"/>
        <v>#REF!</v>
      </c>
      <c r="AA151" t="e">
        <f t="shared" si="13"/>
        <v>#REF!</v>
      </c>
      <c r="AB151" t="e">
        <f t="shared" si="14"/>
        <v>#REF!</v>
      </c>
    </row>
    <row r="152" spans="11:28" x14ac:dyDescent="0.25">
      <c r="K152"/>
      <c r="L152"/>
      <c r="M152"/>
      <c r="N152"/>
      <c r="O152"/>
      <c r="P152"/>
      <c r="Q152"/>
      <c r="R152"/>
      <c r="S152" s="107"/>
      <c r="T152" s="14" t="str">
        <f>'General Pickup '!$D$10</f>
        <v>09/17/2024</v>
      </c>
      <c r="U152" t="s">
        <v>152</v>
      </c>
      <c r="V152" t="str">
        <f>'General Pickup '!$D$8</f>
        <v>CPE-NC-CHA-20240917_1</v>
      </c>
      <c r="Y152">
        <f t="shared" si="11"/>
        <v>0</v>
      </c>
      <c r="Z152" t="e">
        <f t="shared" si="12"/>
        <v>#REF!</v>
      </c>
      <c r="AA152" t="e">
        <f t="shared" si="13"/>
        <v>#REF!</v>
      </c>
      <c r="AB152" t="e">
        <f t="shared" si="14"/>
        <v>#REF!</v>
      </c>
    </row>
    <row r="153" spans="11:28" x14ac:dyDescent="0.25">
      <c r="K153"/>
      <c r="L153"/>
      <c r="M153"/>
      <c r="N153"/>
      <c r="O153"/>
      <c r="P153"/>
      <c r="Q153"/>
      <c r="R153"/>
      <c r="S153" s="107"/>
      <c r="T153" s="14" t="str">
        <f>'General Pickup '!$D$10</f>
        <v>09/17/2024</v>
      </c>
      <c r="U153" t="s">
        <v>152</v>
      </c>
      <c r="V153" t="str">
        <f>'General Pickup '!$D$8</f>
        <v>CPE-NC-CHA-20240917_1</v>
      </c>
      <c r="Y153">
        <f t="shared" si="11"/>
        <v>0</v>
      </c>
      <c r="Z153" t="e">
        <f t="shared" si="12"/>
        <v>#REF!</v>
      </c>
      <c r="AA153" t="e">
        <f t="shared" si="13"/>
        <v>#REF!</v>
      </c>
      <c r="AB153" t="e">
        <f t="shared" si="14"/>
        <v>#REF!</v>
      </c>
    </row>
    <row r="154" spans="11:28" x14ac:dyDescent="0.25">
      <c r="K154"/>
      <c r="L154"/>
      <c r="M154"/>
      <c r="N154"/>
      <c r="O154"/>
      <c r="P154"/>
      <c r="Q154"/>
      <c r="R154"/>
      <c r="S154"/>
      <c r="T154" s="14" t="str">
        <f>'General Pickup '!$D$10</f>
        <v>09/17/2024</v>
      </c>
      <c r="U154" t="s">
        <v>152</v>
      </c>
      <c r="V154" t="str">
        <f>'General Pickup '!$D$8</f>
        <v>CPE-NC-CHA-20240917_1</v>
      </c>
      <c r="Y154">
        <f t="shared" si="11"/>
        <v>0</v>
      </c>
      <c r="Z154" t="e">
        <f t="shared" si="12"/>
        <v>#REF!</v>
      </c>
      <c r="AA154" t="e">
        <f t="shared" si="13"/>
        <v>#REF!</v>
      </c>
      <c r="AB154" t="e">
        <f t="shared" si="14"/>
        <v>#REF!</v>
      </c>
    </row>
    <row r="155" spans="11:28" x14ac:dyDescent="0.25">
      <c r="K155"/>
      <c r="L155"/>
      <c r="M155"/>
      <c r="N155"/>
      <c r="O155"/>
      <c r="P155"/>
      <c r="Q155"/>
      <c r="R155"/>
      <c r="S155"/>
      <c r="T155" s="14" t="str">
        <f>'General Pickup '!$D$10</f>
        <v>09/17/2024</v>
      </c>
      <c r="U155" t="s">
        <v>152</v>
      </c>
      <c r="V155" t="str">
        <f>'General Pickup '!$D$8</f>
        <v>CPE-NC-CHA-20240917_1</v>
      </c>
      <c r="Y155">
        <f t="shared" si="11"/>
        <v>0</v>
      </c>
      <c r="Z155" t="e">
        <f t="shared" si="12"/>
        <v>#REF!</v>
      </c>
      <c r="AA155" t="e">
        <f t="shared" si="13"/>
        <v>#REF!</v>
      </c>
      <c r="AB155" t="e">
        <f t="shared" si="14"/>
        <v>#REF!</v>
      </c>
    </row>
    <row r="156" spans="11:28" x14ac:dyDescent="0.25">
      <c r="K156"/>
      <c r="L156"/>
      <c r="M156"/>
      <c r="N156"/>
      <c r="O156"/>
      <c r="P156"/>
      <c r="Q156"/>
      <c r="R156"/>
      <c r="S156"/>
      <c r="T156" s="14" t="str">
        <f>'General Pickup '!$D$10</f>
        <v>09/17/2024</v>
      </c>
      <c r="U156" t="s">
        <v>152</v>
      </c>
      <c r="V156" t="str">
        <f>'General Pickup '!$D$8</f>
        <v>CPE-NC-CHA-20240917_1</v>
      </c>
      <c r="Y156">
        <f t="shared" si="11"/>
        <v>0</v>
      </c>
      <c r="Z156" t="e">
        <f t="shared" ref="Z156:Z197" si="15">GETPIVOTDATA("BER",$K$4,"MODEL",L156)+GETPIVOTDATA("COSMETICS",$K$4,"MODEL",L156)+GETPIVOTDATA(" Out of Warranty",$K$4,"MODEL",L156)+GETPIVOTDATA(" INFEST",$K$4,"MODEL",L156)</f>
        <v>#REF!</v>
      </c>
      <c r="AA156" t="e">
        <f t="shared" ref="AA156:AA197" si="16">GETPIVOTDATA("EOL",$K153,"MODEL",L156)</f>
        <v>#REF!</v>
      </c>
      <c r="AB156" t="e">
        <f t="shared" ref="AB156:AB197" si="17">AA156+Z156</f>
        <v>#REF!</v>
      </c>
    </row>
    <row r="157" spans="11:28" x14ac:dyDescent="0.25">
      <c r="K157"/>
      <c r="L157"/>
      <c r="M157"/>
      <c r="N157"/>
      <c r="O157"/>
      <c r="P157"/>
      <c r="Q157"/>
      <c r="R157"/>
      <c r="S157"/>
      <c r="T157" s="14" t="str">
        <f>'General Pickup '!$D$10</f>
        <v>09/17/2024</v>
      </c>
      <c r="U157" t="s">
        <v>152</v>
      </c>
      <c r="V157" t="str">
        <f>'General Pickup '!$D$8</f>
        <v>CPE-NC-CHA-20240917_1</v>
      </c>
      <c r="Y157">
        <f t="shared" si="11"/>
        <v>0</v>
      </c>
      <c r="Z157" t="e">
        <f t="shared" si="15"/>
        <v>#REF!</v>
      </c>
      <c r="AA157" t="e">
        <f t="shared" si="16"/>
        <v>#REF!</v>
      </c>
      <c r="AB157" t="e">
        <f t="shared" si="17"/>
        <v>#REF!</v>
      </c>
    </row>
    <row r="158" spans="11:28" x14ac:dyDescent="0.25">
      <c r="K158"/>
      <c r="L158"/>
      <c r="M158"/>
      <c r="N158"/>
      <c r="O158"/>
      <c r="P158"/>
      <c r="Q158"/>
      <c r="R158"/>
      <c r="S158"/>
      <c r="T158" s="14" t="str">
        <f>'General Pickup '!$D$10</f>
        <v>09/17/2024</v>
      </c>
      <c r="U158" t="s">
        <v>152</v>
      </c>
      <c r="V158" t="str">
        <f>'General Pickup '!$D$8</f>
        <v>CPE-NC-CHA-20240917_1</v>
      </c>
      <c r="Y158">
        <f t="shared" si="11"/>
        <v>0</v>
      </c>
      <c r="Z158" t="e">
        <f t="shared" si="15"/>
        <v>#REF!</v>
      </c>
      <c r="AA158" t="e">
        <f t="shared" si="16"/>
        <v>#REF!</v>
      </c>
      <c r="AB158" t="e">
        <f t="shared" si="17"/>
        <v>#REF!</v>
      </c>
    </row>
    <row r="159" spans="11:28" x14ac:dyDescent="0.25">
      <c r="K159"/>
      <c r="L159"/>
      <c r="M159"/>
      <c r="N159"/>
      <c r="O159"/>
      <c r="P159"/>
      <c r="Q159"/>
      <c r="R159"/>
      <c r="S159"/>
      <c r="T159" s="14" t="str">
        <f>'General Pickup '!$D$10</f>
        <v>09/17/2024</v>
      </c>
      <c r="U159" t="s">
        <v>152</v>
      </c>
      <c r="V159" t="str">
        <f>'General Pickup '!$D$8</f>
        <v>CPE-NC-CHA-20240917_1</v>
      </c>
      <c r="Y159">
        <f t="shared" si="11"/>
        <v>0</v>
      </c>
      <c r="Z159" t="e">
        <f t="shared" si="15"/>
        <v>#REF!</v>
      </c>
      <c r="AA159" t="e">
        <f t="shared" si="16"/>
        <v>#REF!</v>
      </c>
      <c r="AB159" t="e">
        <f t="shared" si="17"/>
        <v>#REF!</v>
      </c>
    </row>
    <row r="160" spans="11:28" x14ac:dyDescent="0.25">
      <c r="K160"/>
      <c r="L160"/>
      <c r="M160"/>
      <c r="N160"/>
      <c r="O160"/>
      <c r="P160"/>
      <c r="Q160"/>
      <c r="R160"/>
      <c r="S160"/>
      <c r="T160" s="14" t="str">
        <f>'General Pickup '!$D$10</f>
        <v>09/17/2024</v>
      </c>
      <c r="U160" t="s">
        <v>152</v>
      </c>
      <c r="V160" t="str">
        <f>'General Pickup '!$D$8</f>
        <v>CPE-NC-CHA-20240917_1</v>
      </c>
      <c r="Y160">
        <f t="shared" si="11"/>
        <v>0</v>
      </c>
      <c r="Z160" t="e">
        <f t="shared" si="15"/>
        <v>#REF!</v>
      </c>
      <c r="AA160" t="e">
        <f t="shared" si="16"/>
        <v>#REF!</v>
      </c>
      <c r="AB160" t="e">
        <f t="shared" si="17"/>
        <v>#REF!</v>
      </c>
    </row>
    <row r="161" spans="11:28" x14ac:dyDescent="0.25">
      <c r="K161"/>
      <c r="L161"/>
      <c r="M161"/>
      <c r="N161"/>
      <c r="O161"/>
      <c r="P161"/>
      <c r="Q161"/>
      <c r="R161"/>
      <c r="S161"/>
      <c r="T161" s="14" t="str">
        <f>'General Pickup '!$D$10</f>
        <v>09/17/2024</v>
      </c>
      <c r="U161" t="s">
        <v>152</v>
      </c>
      <c r="V161" t="str">
        <f>'General Pickup '!$D$8</f>
        <v>CPE-NC-CHA-20240917_1</v>
      </c>
      <c r="Y161">
        <f t="shared" si="11"/>
        <v>0</v>
      </c>
      <c r="Z161" t="e">
        <f t="shared" si="15"/>
        <v>#REF!</v>
      </c>
      <c r="AA161" t="e">
        <f t="shared" si="16"/>
        <v>#REF!</v>
      </c>
      <c r="AB161" t="e">
        <f t="shared" si="17"/>
        <v>#REF!</v>
      </c>
    </row>
    <row r="162" spans="11:28" x14ac:dyDescent="0.25">
      <c r="K162"/>
      <c r="L162"/>
      <c r="M162"/>
      <c r="N162"/>
      <c r="O162"/>
      <c r="P162"/>
      <c r="Q162"/>
      <c r="R162"/>
      <c r="S162"/>
      <c r="T162" s="14" t="str">
        <f>'General Pickup '!$D$10</f>
        <v>09/17/2024</v>
      </c>
      <c r="U162" t="s">
        <v>152</v>
      </c>
      <c r="V162" t="str">
        <f>'General Pickup '!$D$8</f>
        <v>CPE-NC-CHA-20240917_1</v>
      </c>
      <c r="Y162">
        <f t="shared" si="11"/>
        <v>0</v>
      </c>
      <c r="Z162" t="e">
        <f t="shared" si="15"/>
        <v>#REF!</v>
      </c>
      <c r="AA162" t="e">
        <f t="shared" si="16"/>
        <v>#REF!</v>
      </c>
      <c r="AB162" t="e">
        <f t="shared" si="17"/>
        <v>#REF!</v>
      </c>
    </row>
    <row r="163" spans="11:28" x14ac:dyDescent="0.25">
      <c r="K163"/>
      <c r="L163"/>
      <c r="M163"/>
      <c r="N163"/>
      <c r="O163"/>
      <c r="P163"/>
      <c r="Q163"/>
      <c r="R163"/>
      <c r="S163"/>
      <c r="T163" s="14" t="str">
        <f>'General Pickup '!$D$10</f>
        <v>09/17/2024</v>
      </c>
      <c r="U163" t="s">
        <v>152</v>
      </c>
      <c r="V163" t="str">
        <f>'General Pickup '!$D$8</f>
        <v>CPE-NC-CHA-20240917_1</v>
      </c>
      <c r="Y163">
        <f t="shared" si="11"/>
        <v>0</v>
      </c>
      <c r="Z163" t="e">
        <f t="shared" si="15"/>
        <v>#REF!</v>
      </c>
      <c r="AA163" t="e">
        <f t="shared" si="16"/>
        <v>#REF!</v>
      </c>
      <c r="AB163" t="e">
        <f t="shared" si="17"/>
        <v>#REF!</v>
      </c>
    </row>
    <row r="164" spans="11:28" x14ac:dyDescent="0.25">
      <c r="K164"/>
      <c r="L164"/>
      <c r="M164"/>
      <c r="N164"/>
      <c r="O164"/>
      <c r="P164"/>
      <c r="Q164"/>
      <c r="R164"/>
      <c r="S164"/>
      <c r="T164" s="14" t="str">
        <f>'General Pickup '!$D$10</f>
        <v>09/17/2024</v>
      </c>
      <c r="U164" t="s">
        <v>152</v>
      </c>
      <c r="V164" t="str">
        <f>'General Pickup '!$D$8</f>
        <v>CPE-NC-CHA-20240917_1</v>
      </c>
      <c r="Y164">
        <f t="shared" si="11"/>
        <v>0</v>
      </c>
      <c r="Z164" t="e">
        <f t="shared" si="15"/>
        <v>#REF!</v>
      </c>
      <c r="AA164" t="e">
        <f t="shared" si="16"/>
        <v>#REF!</v>
      </c>
      <c r="AB164" t="e">
        <f t="shared" si="17"/>
        <v>#REF!</v>
      </c>
    </row>
    <row r="165" spans="11:28" x14ac:dyDescent="0.25">
      <c r="K165"/>
      <c r="L165"/>
      <c r="M165"/>
      <c r="N165"/>
      <c r="O165"/>
      <c r="P165"/>
      <c r="Q165"/>
      <c r="R165"/>
      <c r="S165"/>
      <c r="T165" s="14" t="str">
        <f>'General Pickup '!$D$10</f>
        <v>09/17/2024</v>
      </c>
      <c r="U165" t="s">
        <v>152</v>
      </c>
      <c r="V165" t="str">
        <f>'General Pickup '!$D$8</f>
        <v>CPE-NC-CHA-20240917_1</v>
      </c>
      <c r="Y165">
        <f t="shared" si="11"/>
        <v>0</v>
      </c>
      <c r="Z165" t="e">
        <f t="shared" si="15"/>
        <v>#REF!</v>
      </c>
      <c r="AA165" t="e">
        <f t="shared" si="16"/>
        <v>#REF!</v>
      </c>
      <c r="AB165" t="e">
        <f t="shared" si="17"/>
        <v>#REF!</v>
      </c>
    </row>
    <row r="166" spans="11:28" x14ac:dyDescent="0.25">
      <c r="K166"/>
      <c r="L166"/>
      <c r="M166"/>
      <c r="N166"/>
      <c r="O166"/>
      <c r="P166"/>
      <c r="Q166"/>
      <c r="R166"/>
      <c r="S166"/>
      <c r="T166" s="14" t="str">
        <f>'General Pickup '!$D$10</f>
        <v>09/17/2024</v>
      </c>
      <c r="U166" t="s">
        <v>152</v>
      </c>
      <c r="V166" t="str">
        <f>'General Pickup '!$D$8</f>
        <v>CPE-NC-CHA-20240917_1</v>
      </c>
      <c r="Y166">
        <f t="shared" si="11"/>
        <v>0</v>
      </c>
      <c r="Z166" t="e">
        <f t="shared" si="15"/>
        <v>#REF!</v>
      </c>
      <c r="AA166" t="e">
        <f t="shared" si="16"/>
        <v>#REF!</v>
      </c>
      <c r="AB166" t="e">
        <f t="shared" si="17"/>
        <v>#REF!</v>
      </c>
    </row>
    <row r="167" spans="11:28" x14ac:dyDescent="0.25">
      <c r="K167"/>
      <c r="L167"/>
      <c r="M167"/>
      <c r="N167"/>
      <c r="O167"/>
      <c r="P167"/>
      <c r="Q167"/>
      <c r="R167"/>
      <c r="S167"/>
      <c r="T167" s="14" t="str">
        <f>'General Pickup '!$D$10</f>
        <v>09/17/2024</v>
      </c>
      <c r="U167" t="s">
        <v>152</v>
      </c>
      <c r="V167" t="str">
        <f>'General Pickup '!$D$8</f>
        <v>CPE-NC-CHA-20240917_1</v>
      </c>
      <c r="Y167">
        <f t="shared" si="11"/>
        <v>0</v>
      </c>
      <c r="Z167" t="e">
        <f t="shared" si="15"/>
        <v>#REF!</v>
      </c>
      <c r="AA167" t="e">
        <f t="shared" si="16"/>
        <v>#REF!</v>
      </c>
      <c r="AB167" t="e">
        <f t="shared" si="17"/>
        <v>#REF!</v>
      </c>
    </row>
    <row r="168" spans="11:28" x14ac:dyDescent="0.25">
      <c r="K168"/>
      <c r="L168"/>
      <c r="M168"/>
      <c r="N168"/>
      <c r="O168"/>
      <c r="P168"/>
      <c r="Q168"/>
      <c r="R168"/>
      <c r="S168"/>
      <c r="T168" s="14" t="str">
        <f>'General Pickup '!$D$10</f>
        <v>09/17/2024</v>
      </c>
      <c r="U168" t="s">
        <v>152</v>
      </c>
      <c r="V168" t="str">
        <f>'General Pickup '!$D$8</f>
        <v>CPE-NC-CHA-20240917_1</v>
      </c>
      <c r="Y168">
        <f t="shared" si="11"/>
        <v>0</v>
      </c>
      <c r="Z168" t="e">
        <f t="shared" si="15"/>
        <v>#REF!</v>
      </c>
      <c r="AA168" t="e">
        <f t="shared" si="16"/>
        <v>#REF!</v>
      </c>
      <c r="AB168" t="e">
        <f t="shared" si="17"/>
        <v>#REF!</v>
      </c>
    </row>
    <row r="169" spans="11:28" x14ac:dyDescent="0.25">
      <c r="K169"/>
      <c r="L169"/>
      <c r="M169"/>
      <c r="N169"/>
      <c r="O169"/>
      <c r="P169"/>
      <c r="Q169"/>
      <c r="R169"/>
      <c r="S169"/>
      <c r="T169" s="14" t="str">
        <f>'General Pickup '!$D$10</f>
        <v>09/17/2024</v>
      </c>
      <c r="U169" t="s">
        <v>152</v>
      </c>
      <c r="V169" t="str">
        <f>'General Pickup '!$D$8</f>
        <v>CPE-NC-CHA-20240917_1</v>
      </c>
      <c r="Y169">
        <f t="shared" si="11"/>
        <v>0</v>
      </c>
      <c r="Z169" t="e">
        <f t="shared" si="15"/>
        <v>#REF!</v>
      </c>
      <c r="AA169" t="e">
        <f t="shared" si="16"/>
        <v>#REF!</v>
      </c>
      <c r="AB169" t="e">
        <f t="shared" si="17"/>
        <v>#REF!</v>
      </c>
    </row>
    <row r="170" spans="11:28" x14ac:dyDescent="0.25">
      <c r="K170"/>
      <c r="L170"/>
      <c r="M170"/>
      <c r="N170"/>
      <c r="O170"/>
      <c r="P170"/>
      <c r="Q170"/>
      <c r="R170"/>
      <c r="S170"/>
      <c r="T170" s="14" t="str">
        <f>'General Pickup '!$D$10</f>
        <v>09/17/2024</v>
      </c>
      <c r="U170" t="s">
        <v>152</v>
      </c>
      <c r="V170" t="str">
        <f>'General Pickup '!$D$8</f>
        <v>CPE-NC-CHA-20240917_1</v>
      </c>
      <c r="Y170">
        <f t="shared" si="11"/>
        <v>0</v>
      </c>
      <c r="Z170" t="e">
        <f t="shared" si="15"/>
        <v>#REF!</v>
      </c>
      <c r="AA170" t="e">
        <f t="shared" si="16"/>
        <v>#REF!</v>
      </c>
      <c r="AB170" t="e">
        <f t="shared" si="17"/>
        <v>#REF!</v>
      </c>
    </row>
    <row r="171" spans="11:28" x14ac:dyDescent="0.25">
      <c r="K171"/>
      <c r="L171"/>
      <c r="M171"/>
      <c r="N171"/>
      <c r="O171"/>
      <c r="P171"/>
      <c r="Q171"/>
      <c r="R171"/>
      <c r="S171"/>
      <c r="T171" s="14" t="str">
        <f>'General Pickup '!$D$10</f>
        <v>09/17/2024</v>
      </c>
      <c r="U171" t="s">
        <v>152</v>
      </c>
      <c r="V171" t="str">
        <f>'General Pickup '!$D$8</f>
        <v>CPE-NC-CHA-20240917_1</v>
      </c>
      <c r="Y171">
        <f t="shared" si="11"/>
        <v>0</v>
      </c>
      <c r="Z171" t="e">
        <f t="shared" si="15"/>
        <v>#REF!</v>
      </c>
      <c r="AA171" t="e">
        <f t="shared" si="16"/>
        <v>#REF!</v>
      </c>
      <c r="AB171" t="e">
        <f t="shared" si="17"/>
        <v>#REF!</v>
      </c>
    </row>
    <row r="172" spans="11:28" x14ac:dyDescent="0.25">
      <c r="K172"/>
      <c r="L172"/>
      <c r="M172"/>
      <c r="N172"/>
      <c r="O172"/>
      <c r="P172"/>
      <c r="Q172"/>
      <c r="R172"/>
      <c r="S172"/>
      <c r="T172" s="14" t="str">
        <f>'General Pickup '!$D$10</f>
        <v>09/17/2024</v>
      </c>
      <c r="U172" t="s">
        <v>152</v>
      </c>
      <c r="V172" t="str">
        <f>'General Pickup '!$D$8</f>
        <v>CPE-NC-CHA-20240917_1</v>
      </c>
      <c r="Y172">
        <f t="shared" si="11"/>
        <v>0</v>
      </c>
      <c r="Z172" t="e">
        <f t="shared" si="15"/>
        <v>#REF!</v>
      </c>
      <c r="AA172" t="e">
        <f t="shared" si="16"/>
        <v>#REF!</v>
      </c>
      <c r="AB172" t="e">
        <f t="shared" si="17"/>
        <v>#REF!</v>
      </c>
    </row>
    <row r="173" spans="11:28" x14ac:dyDescent="0.25">
      <c r="K173"/>
      <c r="L173"/>
      <c r="M173"/>
      <c r="N173"/>
      <c r="O173"/>
      <c r="P173"/>
      <c r="Q173"/>
      <c r="R173"/>
      <c r="S173"/>
      <c r="T173" s="14" t="str">
        <f>'General Pickup '!$D$10</f>
        <v>09/17/2024</v>
      </c>
      <c r="U173" t="s">
        <v>152</v>
      </c>
      <c r="V173" t="str">
        <f>'General Pickup '!$D$8</f>
        <v>CPE-NC-CHA-20240917_1</v>
      </c>
      <c r="Y173">
        <f t="shared" si="11"/>
        <v>0</v>
      </c>
      <c r="Z173" t="e">
        <f t="shared" si="15"/>
        <v>#REF!</v>
      </c>
      <c r="AA173" t="e">
        <f t="shared" si="16"/>
        <v>#REF!</v>
      </c>
      <c r="AB173" t="e">
        <f t="shared" si="17"/>
        <v>#REF!</v>
      </c>
    </row>
    <row r="174" spans="11:28" x14ac:dyDescent="0.25">
      <c r="K174"/>
      <c r="L174"/>
      <c r="M174"/>
      <c r="N174"/>
      <c r="O174"/>
      <c r="P174"/>
      <c r="Q174"/>
      <c r="R174"/>
      <c r="S174"/>
      <c r="T174" s="14" t="str">
        <f>'General Pickup '!$D$10</f>
        <v>09/17/2024</v>
      </c>
      <c r="U174" t="s">
        <v>152</v>
      </c>
      <c r="V174" t="str">
        <f>'General Pickup '!$D$8</f>
        <v>CPE-NC-CHA-20240917_1</v>
      </c>
      <c r="Y174">
        <f t="shared" si="11"/>
        <v>0</v>
      </c>
      <c r="Z174" t="e">
        <f t="shared" si="15"/>
        <v>#REF!</v>
      </c>
      <c r="AA174" t="e">
        <f t="shared" si="16"/>
        <v>#REF!</v>
      </c>
      <c r="AB174" t="e">
        <f t="shared" si="17"/>
        <v>#REF!</v>
      </c>
    </row>
    <row r="175" spans="11:28" x14ac:dyDescent="0.25">
      <c r="K175"/>
      <c r="L175"/>
      <c r="M175"/>
      <c r="N175"/>
      <c r="O175"/>
      <c r="P175"/>
      <c r="Q175"/>
      <c r="R175"/>
      <c r="S175"/>
      <c r="T175" s="14" t="str">
        <f>'General Pickup '!$D$10</f>
        <v>09/17/2024</v>
      </c>
      <c r="U175" t="s">
        <v>152</v>
      </c>
      <c r="V175" t="str">
        <f>'General Pickup '!$D$8</f>
        <v>CPE-NC-CHA-20240917_1</v>
      </c>
      <c r="Y175">
        <f t="shared" si="11"/>
        <v>0</v>
      </c>
      <c r="Z175" t="e">
        <f t="shared" si="15"/>
        <v>#REF!</v>
      </c>
      <c r="AA175" t="e">
        <f t="shared" si="16"/>
        <v>#REF!</v>
      </c>
      <c r="AB175" t="e">
        <f t="shared" si="17"/>
        <v>#REF!</v>
      </c>
    </row>
    <row r="176" spans="11:28" x14ac:dyDescent="0.25">
      <c r="K176"/>
      <c r="L176"/>
      <c r="M176"/>
      <c r="N176"/>
      <c r="O176"/>
      <c r="P176"/>
      <c r="Q176"/>
      <c r="R176"/>
      <c r="S176"/>
      <c r="T176" s="14" t="str">
        <f>'General Pickup '!$D$10</f>
        <v>09/17/2024</v>
      </c>
      <c r="U176" t="s">
        <v>152</v>
      </c>
      <c r="V176" t="str">
        <f>'General Pickup '!$D$8</f>
        <v>CPE-NC-CHA-20240917_1</v>
      </c>
      <c r="Y176">
        <f t="shared" si="11"/>
        <v>0</v>
      </c>
      <c r="Z176" t="e">
        <f t="shared" si="15"/>
        <v>#REF!</v>
      </c>
      <c r="AA176" t="e">
        <f t="shared" si="16"/>
        <v>#REF!</v>
      </c>
      <c r="AB176" t="e">
        <f t="shared" si="17"/>
        <v>#REF!</v>
      </c>
    </row>
    <row r="177" spans="11:28" x14ac:dyDescent="0.25">
      <c r="K177"/>
      <c r="L177"/>
      <c r="M177"/>
      <c r="N177"/>
      <c r="O177"/>
      <c r="P177"/>
      <c r="Q177"/>
      <c r="R177"/>
      <c r="S177"/>
      <c r="T177" s="14" t="str">
        <f>'General Pickup '!$D$10</f>
        <v>09/17/2024</v>
      </c>
      <c r="U177" t="s">
        <v>152</v>
      </c>
      <c r="V177" t="str">
        <f>'General Pickup '!$D$8</f>
        <v>CPE-NC-CHA-20240917_1</v>
      </c>
      <c r="Y177">
        <f t="shared" si="11"/>
        <v>0</v>
      </c>
      <c r="Z177" t="e">
        <f t="shared" si="15"/>
        <v>#REF!</v>
      </c>
      <c r="AA177" t="e">
        <f t="shared" si="16"/>
        <v>#REF!</v>
      </c>
      <c r="AB177" t="e">
        <f t="shared" si="17"/>
        <v>#REF!</v>
      </c>
    </row>
    <row r="178" spans="11:28" x14ac:dyDescent="0.25">
      <c r="K178"/>
      <c r="L178"/>
      <c r="M178"/>
      <c r="N178"/>
      <c r="O178"/>
      <c r="P178"/>
      <c r="Q178"/>
      <c r="R178"/>
      <c r="S178"/>
      <c r="T178" s="14" t="str">
        <f>'General Pickup '!$D$10</f>
        <v>09/17/2024</v>
      </c>
      <c r="U178" t="s">
        <v>152</v>
      </c>
      <c r="V178" t="str">
        <f>'General Pickup '!$D$8</f>
        <v>CPE-NC-CHA-20240917_1</v>
      </c>
      <c r="Y178">
        <f t="shared" si="11"/>
        <v>0</v>
      </c>
      <c r="Z178" t="e">
        <f t="shared" si="15"/>
        <v>#REF!</v>
      </c>
      <c r="AA178" t="e">
        <f t="shared" si="16"/>
        <v>#REF!</v>
      </c>
      <c r="AB178" t="e">
        <f t="shared" si="17"/>
        <v>#REF!</v>
      </c>
    </row>
    <row r="179" spans="11:28" x14ac:dyDescent="0.25">
      <c r="K179"/>
      <c r="L179"/>
      <c r="M179"/>
      <c r="N179"/>
      <c r="O179"/>
      <c r="P179"/>
      <c r="Q179"/>
      <c r="R179"/>
      <c r="S179"/>
      <c r="T179" s="14" t="str">
        <f>'General Pickup '!$D$10</f>
        <v>09/17/2024</v>
      </c>
      <c r="U179" t="s">
        <v>152</v>
      </c>
      <c r="V179" t="str">
        <f>'General Pickup '!$D$8</f>
        <v>CPE-NC-CHA-20240917_1</v>
      </c>
      <c r="Y179">
        <f t="shared" si="11"/>
        <v>0</v>
      </c>
      <c r="Z179" t="e">
        <f t="shared" si="15"/>
        <v>#REF!</v>
      </c>
      <c r="AA179" t="e">
        <f t="shared" si="16"/>
        <v>#REF!</v>
      </c>
      <c r="AB179" t="e">
        <f t="shared" si="17"/>
        <v>#REF!</v>
      </c>
    </row>
    <row r="180" spans="11:28" x14ac:dyDescent="0.25">
      <c r="K180"/>
      <c r="L180"/>
      <c r="M180"/>
      <c r="N180"/>
      <c r="O180"/>
      <c r="P180"/>
      <c r="Q180"/>
      <c r="R180"/>
      <c r="S180"/>
      <c r="T180" s="14" t="str">
        <f>'General Pickup '!$D$10</f>
        <v>09/17/2024</v>
      </c>
      <c r="U180" t="s">
        <v>152</v>
      </c>
      <c r="V180" t="str">
        <f>'General Pickup '!$D$8</f>
        <v>CPE-NC-CHA-20240917_1</v>
      </c>
      <c r="Y180">
        <f t="shared" si="11"/>
        <v>0</v>
      </c>
      <c r="Z180" t="e">
        <f t="shared" si="15"/>
        <v>#REF!</v>
      </c>
      <c r="AA180" t="e">
        <f t="shared" si="16"/>
        <v>#REF!</v>
      </c>
      <c r="AB180" t="e">
        <f t="shared" si="17"/>
        <v>#REF!</v>
      </c>
    </row>
    <row r="181" spans="11:28" x14ac:dyDescent="0.25">
      <c r="K181"/>
      <c r="L181"/>
      <c r="M181"/>
      <c r="N181"/>
      <c r="O181"/>
      <c r="P181"/>
      <c r="Q181"/>
      <c r="R181"/>
      <c r="S181"/>
      <c r="T181" s="14" t="str">
        <f>'General Pickup '!$D$10</f>
        <v>09/17/2024</v>
      </c>
      <c r="U181" t="s">
        <v>152</v>
      </c>
      <c r="V181" t="str">
        <f>'General Pickup '!$D$8</f>
        <v>CPE-NC-CHA-20240917_1</v>
      </c>
      <c r="Y181">
        <f t="shared" si="11"/>
        <v>0</v>
      </c>
      <c r="Z181" t="e">
        <f t="shared" si="15"/>
        <v>#REF!</v>
      </c>
      <c r="AA181" t="e">
        <f t="shared" si="16"/>
        <v>#REF!</v>
      </c>
      <c r="AB181" t="e">
        <f t="shared" si="17"/>
        <v>#REF!</v>
      </c>
    </row>
    <row r="182" spans="11:28" x14ac:dyDescent="0.25">
      <c r="K182"/>
      <c r="L182"/>
      <c r="M182"/>
      <c r="N182"/>
      <c r="O182"/>
      <c r="P182"/>
      <c r="Q182"/>
      <c r="R182"/>
      <c r="S182"/>
      <c r="T182" s="14" t="str">
        <f>'General Pickup '!$D$10</f>
        <v>09/17/2024</v>
      </c>
      <c r="U182" t="s">
        <v>152</v>
      </c>
      <c r="V182" t="str">
        <f>'General Pickup '!$D$8</f>
        <v>CPE-NC-CHA-20240917_1</v>
      </c>
      <c r="Y182">
        <f t="shared" si="11"/>
        <v>0</v>
      </c>
      <c r="Z182" t="e">
        <f t="shared" si="15"/>
        <v>#REF!</v>
      </c>
      <c r="AA182" t="e">
        <f t="shared" si="16"/>
        <v>#REF!</v>
      </c>
      <c r="AB182" t="e">
        <f t="shared" si="17"/>
        <v>#REF!</v>
      </c>
    </row>
    <row r="183" spans="11:28" x14ac:dyDescent="0.25">
      <c r="K183"/>
      <c r="L183"/>
      <c r="M183"/>
      <c r="N183"/>
      <c r="O183"/>
      <c r="P183"/>
      <c r="Q183"/>
      <c r="R183"/>
      <c r="S183"/>
      <c r="T183" s="14" t="str">
        <f>'General Pickup '!$D$10</f>
        <v>09/17/2024</v>
      </c>
      <c r="U183" t="s">
        <v>152</v>
      </c>
      <c r="V183" t="str">
        <f>'General Pickup '!$D$8</f>
        <v>CPE-NC-CHA-20240917_1</v>
      </c>
      <c r="Y183">
        <f t="shared" si="11"/>
        <v>0</v>
      </c>
      <c r="Z183" t="e">
        <f t="shared" si="15"/>
        <v>#REF!</v>
      </c>
      <c r="AA183" t="e">
        <f t="shared" si="16"/>
        <v>#REF!</v>
      </c>
      <c r="AB183" t="e">
        <f t="shared" si="17"/>
        <v>#REF!</v>
      </c>
    </row>
    <row r="184" spans="11:28" x14ac:dyDescent="0.25">
      <c r="K184"/>
      <c r="L184"/>
      <c r="M184"/>
      <c r="N184"/>
      <c r="O184"/>
      <c r="P184"/>
      <c r="Q184"/>
      <c r="R184"/>
      <c r="S184"/>
      <c r="T184" s="14" t="str">
        <f>'General Pickup '!$D$10</f>
        <v>09/17/2024</v>
      </c>
      <c r="U184" t="s">
        <v>152</v>
      </c>
      <c r="V184" t="str">
        <f>'General Pickup '!$D$8</f>
        <v>CPE-NC-CHA-20240917_1</v>
      </c>
      <c r="Y184">
        <f t="shared" si="11"/>
        <v>0</v>
      </c>
      <c r="Z184" t="e">
        <f t="shared" si="15"/>
        <v>#REF!</v>
      </c>
      <c r="AA184" t="e">
        <f t="shared" si="16"/>
        <v>#REF!</v>
      </c>
      <c r="AB184" t="e">
        <f t="shared" si="17"/>
        <v>#REF!</v>
      </c>
    </row>
    <row r="185" spans="11:28" x14ac:dyDescent="0.25">
      <c r="K185"/>
      <c r="L185"/>
      <c r="M185"/>
      <c r="N185"/>
      <c r="O185"/>
      <c r="P185"/>
      <c r="Q185"/>
      <c r="R185"/>
      <c r="S185"/>
      <c r="T185" s="14" t="str">
        <f>'General Pickup '!$D$10</f>
        <v>09/17/2024</v>
      </c>
      <c r="U185" t="s">
        <v>152</v>
      </c>
      <c r="V185" t="str">
        <f>'General Pickup '!$D$8</f>
        <v>CPE-NC-CHA-20240917_1</v>
      </c>
      <c r="Y185">
        <f t="shared" si="11"/>
        <v>0</v>
      </c>
      <c r="Z185" t="e">
        <f t="shared" si="15"/>
        <v>#REF!</v>
      </c>
      <c r="AA185" t="e">
        <f t="shared" si="16"/>
        <v>#REF!</v>
      </c>
      <c r="AB185" t="e">
        <f t="shared" si="17"/>
        <v>#REF!</v>
      </c>
    </row>
    <row r="186" spans="11:28" x14ac:dyDescent="0.25">
      <c r="K186"/>
      <c r="L186"/>
      <c r="M186"/>
      <c r="N186"/>
      <c r="O186"/>
      <c r="P186"/>
      <c r="Q186"/>
      <c r="R186"/>
      <c r="S186"/>
      <c r="T186" s="14" t="str">
        <f>'General Pickup '!$D$10</f>
        <v>09/17/2024</v>
      </c>
      <c r="U186" t="s">
        <v>152</v>
      </c>
      <c r="V186" t="str">
        <f>'General Pickup '!$D$8</f>
        <v>CPE-NC-CHA-20240917_1</v>
      </c>
      <c r="Y186">
        <f t="shared" si="11"/>
        <v>0</v>
      </c>
      <c r="Z186" t="e">
        <f t="shared" si="15"/>
        <v>#REF!</v>
      </c>
      <c r="AA186" t="e">
        <f t="shared" si="16"/>
        <v>#REF!</v>
      </c>
      <c r="AB186" t="e">
        <f t="shared" si="17"/>
        <v>#REF!</v>
      </c>
    </row>
    <row r="187" spans="11:28" x14ac:dyDescent="0.25">
      <c r="K187"/>
      <c r="L187"/>
      <c r="M187"/>
      <c r="N187"/>
      <c r="O187"/>
      <c r="P187"/>
      <c r="Q187"/>
      <c r="R187"/>
      <c r="S187"/>
      <c r="T187" s="14" t="str">
        <f>'General Pickup '!$D$10</f>
        <v>09/17/2024</v>
      </c>
      <c r="U187" t="s">
        <v>152</v>
      </c>
      <c r="V187" t="str">
        <f>'General Pickup '!$D$8</f>
        <v>CPE-NC-CHA-20240917_1</v>
      </c>
      <c r="Y187">
        <f t="shared" si="11"/>
        <v>0</v>
      </c>
      <c r="Z187" t="e">
        <f t="shared" si="15"/>
        <v>#REF!</v>
      </c>
      <c r="AA187" t="e">
        <f t="shared" si="16"/>
        <v>#REF!</v>
      </c>
      <c r="AB187" t="e">
        <f t="shared" si="17"/>
        <v>#REF!</v>
      </c>
    </row>
    <row r="188" spans="11:28" x14ac:dyDescent="0.25">
      <c r="K188"/>
      <c r="L188"/>
      <c r="M188"/>
      <c r="N188"/>
      <c r="O188"/>
      <c r="P188"/>
      <c r="Q188"/>
      <c r="R188"/>
      <c r="S188"/>
      <c r="T188" s="14" t="str">
        <f>'General Pickup '!$D$10</f>
        <v>09/17/2024</v>
      </c>
      <c r="U188" t="s">
        <v>152</v>
      </c>
      <c r="V188" t="str">
        <f>'General Pickup '!$D$8</f>
        <v>CPE-NC-CHA-20240917_1</v>
      </c>
      <c r="Y188">
        <f t="shared" si="11"/>
        <v>0</v>
      </c>
      <c r="Z188" t="e">
        <f t="shared" si="15"/>
        <v>#REF!</v>
      </c>
      <c r="AA188" t="e">
        <f t="shared" si="16"/>
        <v>#REF!</v>
      </c>
      <c r="AB188" t="e">
        <f t="shared" si="17"/>
        <v>#REF!</v>
      </c>
    </row>
    <row r="189" spans="11:28" x14ac:dyDescent="0.25">
      <c r="K189"/>
      <c r="L189"/>
      <c r="M189"/>
      <c r="N189"/>
      <c r="O189"/>
      <c r="P189"/>
      <c r="Q189"/>
      <c r="R189"/>
      <c r="S189"/>
      <c r="T189" s="14" t="str">
        <f>'General Pickup '!$D$10</f>
        <v>09/17/2024</v>
      </c>
      <c r="U189" t="s">
        <v>152</v>
      </c>
      <c r="V189" t="str">
        <f>'General Pickup '!$D$8</f>
        <v>CPE-NC-CHA-20240917_1</v>
      </c>
      <c r="Y189">
        <f t="shared" si="11"/>
        <v>0</v>
      </c>
      <c r="Z189" t="e">
        <f t="shared" si="15"/>
        <v>#REF!</v>
      </c>
      <c r="AA189" t="e">
        <f t="shared" si="16"/>
        <v>#REF!</v>
      </c>
      <c r="AB189" t="e">
        <f t="shared" si="17"/>
        <v>#REF!</v>
      </c>
    </row>
    <row r="190" spans="11:28" x14ac:dyDescent="0.25">
      <c r="K190"/>
      <c r="L190"/>
      <c r="M190"/>
      <c r="N190"/>
      <c r="O190"/>
      <c r="P190"/>
      <c r="Q190"/>
      <c r="R190"/>
      <c r="S190"/>
      <c r="T190" s="14" t="str">
        <f>'General Pickup '!$D$10</f>
        <v>09/17/2024</v>
      </c>
      <c r="U190" t="s">
        <v>152</v>
      </c>
      <c r="V190" t="str">
        <f>'General Pickup '!$D$8</f>
        <v>CPE-NC-CHA-20240917_1</v>
      </c>
      <c r="Y190">
        <f t="shared" si="11"/>
        <v>0</v>
      </c>
      <c r="Z190" t="e">
        <f t="shared" si="15"/>
        <v>#REF!</v>
      </c>
      <c r="AA190" t="e">
        <f t="shared" si="16"/>
        <v>#REF!</v>
      </c>
      <c r="AB190" t="e">
        <f t="shared" si="17"/>
        <v>#REF!</v>
      </c>
    </row>
    <row r="191" spans="11:28" x14ac:dyDescent="0.25">
      <c r="K191"/>
      <c r="L191"/>
      <c r="M191"/>
      <c r="N191"/>
      <c r="O191"/>
      <c r="P191"/>
      <c r="Q191"/>
      <c r="R191"/>
      <c r="S191"/>
      <c r="T191" s="14" t="str">
        <f>'General Pickup '!$D$10</f>
        <v>09/17/2024</v>
      </c>
      <c r="U191" t="s">
        <v>152</v>
      </c>
      <c r="V191" t="str">
        <f>'General Pickup '!$D$8</f>
        <v>CPE-NC-CHA-20240917_1</v>
      </c>
      <c r="Y191">
        <f t="shared" si="11"/>
        <v>0</v>
      </c>
      <c r="Z191" t="e">
        <f t="shared" si="15"/>
        <v>#REF!</v>
      </c>
      <c r="AA191" t="e">
        <f t="shared" si="16"/>
        <v>#REF!</v>
      </c>
      <c r="AB191" t="e">
        <f t="shared" si="17"/>
        <v>#REF!</v>
      </c>
    </row>
    <row r="192" spans="11:28" x14ac:dyDescent="0.25">
      <c r="K192"/>
      <c r="L192"/>
      <c r="M192"/>
      <c r="N192"/>
      <c r="O192"/>
      <c r="P192"/>
      <c r="Q192"/>
      <c r="R192"/>
      <c r="S192"/>
      <c r="T192" s="14" t="str">
        <f>'General Pickup '!$D$10</f>
        <v>09/17/2024</v>
      </c>
      <c r="U192" t="s">
        <v>152</v>
      </c>
      <c r="V192" t="str">
        <f>'General Pickup '!$D$8</f>
        <v>CPE-NC-CHA-20240917_1</v>
      </c>
      <c r="Y192">
        <f t="shared" ref="Y192:Y197" si="18">L192</f>
        <v>0</v>
      </c>
      <c r="Z192" t="e">
        <f t="shared" si="15"/>
        <v>#REF!</v>
      </c>
      <c r="AA192" t="e">
        <f t="shared" si="16"/>
        <v>#REF!</v>
      </c>
      <c r="AB192" t="e">
        <f t="shared" si="17"/>
        <v>#REF!</v>
      </c>
    </row>
    <row r="193" spans="11:28" x14ac:dyDescent="0.25">
      <c r="K193"/>
      <c r="L193"/>
      <c r="M193"/>
      <c r="N193"/>
      <c r="O193"/>
      <c r="P193"/>
      <c r="Q193"/>
      <c r="R193"/>
      <c r="S193"/>
      <c r="T193" s="14" t="str">
        <f>'General Pickup '!$D$10</f>
        <v>09/17/2024</v>
      </c>
      <c r="U193" t="s">
        <v>152</v>
      </c>
      <c r="V193" t="str">
        <f>'General Pickup '!$D$8</f>
        <v>CPE-NC-CHA-20240917_1</v>
      </c>
      <c r="Y193">
        <f t="shared" si="18"/>
        <v>0</v>
      </c>
      <c r="Z193" t="e">
        <f t="shared" si="15"/>
        <v>#REF!</v>
      </c>
      <c r="AA193" t="e">
        <f t="shared" si="16"/>
        <v>#REF!</v>
      </c>
      <c r="AB193" t="e">
        <f t="shared" si="17"/>
        <v>#REF!</v>
      </c>
    </row>
    <row r="194" spans="11:28" x14ac:dyDescent="0.25">
      <c r="K194"/>
      <c r="L194"/>
      <c r="M194"/>
      <c r="N194"/>
      <c r="O194"/>
      <c r="P194"/>
      <c r="Q194"/>
      <c r="R194"/>
      <c r="S194"/>
      <c r="T194" s="14" t="str">
        <f>'General Pickup '!$D$10</f>
        <v>09/17/2024</v>
      </c>
      <c r="U194" t="s">
        <v>152</v>
      </c>
      <c r="V194" t="str">
        <f>'General Pickup '!$D$8</f>
        <v>CPE-NC-CHA-20240917_1</v>
      </c>
      <c r="Y194">
        <f t="shared" si="18"/>
        <v>0</v>
      </c>
      <c r="Z194" t="e">
        <f t="shared" si="15"/>
        <v>#REF!</v>
      </c>
      <c r="AA194" t="e">
        <f t="shared" si="16"/>
        <v>#REF!</v>
      </c>
      <c r="AB194" t="e">
        <f t="shared" si="17"/>
        <v>#REF!</v>
      </c>
    </row>
    <row r="195" spans="11:28" x14ac:dyDescent="0.25">
      <c r="K195"/>
      <c r="L195"/>
      <c r="M195"/>
      <c r="N195"/>
      <c r="O195"/>
      <c r="P195"/>
      <c r="Q195"/>
      <c r="R195"/>
      <c r="S195"/>
      <c r="T195" s="14" t="str">
        <f>'General Pickup '!$D$10</f>
        <v>09/17/2024</v>
      </c>
      <c r="U195" t="s">
        <v>152</v>
      </c>
      <c r="V195" t="str">
        <f>'General Pickup '!$D$8</f>
        <v>CPE-NC-CHA-20240917_1</v>
      </c>
      <c r="Y195">
        <f t="shared" si="18"/>
        <v>0</v>
      </c>
      <c r="Z195" t="e">
        <f t="shared" si="15"/>
        <v>#REF!</v>
      </c>
      <c r="AA195" t="e">
        <f t="shared" si="16"/>
        <v>#REF!</v>
      </c>
      <c r="AB195" t="e">
        <f t="shared" si="17"/>
        <v>#REF!</v>
      </c>
    </row>
    <row r="196" spans="11:28" x14ac:dyDescent="0.25">
      <c r="K196"/>
      <c r="L196"/>
      <c r="M196"/>
      <c r="N196"/>
      <c r="O196"/>
      <c r="P196"/>
      <c r="Q196"/>
      <c r="R196"/>
      <c r="S196"/>
      <c r="T196" s="14" t="str">
        <f>'General Pickup '!$D$10</f>
        <v>09/17/2024</v>
      </c>
      <c r="U196" t="s">
        <v>152</v>
      </c>
      <c r="V196" t="str">
        <f>'General Pickup '!$D$8</f>
        <v>CPE-NC-CHA-20240917_1</v>
      </c>
      <c r="Y196">
        <f t="shared" si="18"/>
        <v>0</v>
      </c>
      <c r="Z196" t="e">
        <f t="shared" si="15"/>
        <v>#REF!</v>
      </c>
      <c r="AA196" t="e">
        <f t="shared" si="16"/>
        <v>#REF!</v>
      </c>
      <c r="AB196" t="e">
        <f t="shared" si="17"/>
        <v>#REF!</v>
      </c>
    </row>
    <row r="197" spans="11:28" x14ac:dyDescent="0.25">
      <c r="K197"/>
      <c r="L197"/>
      <c r="M197"/>
      <c r="N197"/>
      <c r="O197"/>
      <c r="P197"/>
      <c r="Q197"/>
      <c r="R197"/>
      <c r="S197"/>
      <c r="T197" s="14" t="str">
        <f>'General Pickup '!$D$10</f>
        <v>09/17/2024</v>
      </c>
      <c r="U197" t="s">
        <v>152</v>
      </c>
      <c r="V197" t="str">
        <f>'General Pickup '!$D$8</f>
        <v>CPE-NC-CHA-20240917_1</v>
      </c>
      <c r="Y197">
        <f t="shared" si="18"/>
        <v>0</v>
      </c>
      <c r="Z197" t="e">
        <f t="shared" si="15"/>
        <v>#REF!</v>
      </c>
      <c r="AA197" t="e">
        <f t="shared" si="16"/>
        <v>#REF!</v>
      </c>
      <c r="AB197" t="e">
        <f t="shared" si="17"/>
        <v>#REF!</v>
      </c>
    </row>
    <row r="198" spans="11:28" x14ac:dyDescent="0.25">
      <c r="K198"/>
      <c r="L198"/>
      <c r="M198"/>
      <c r="N198"/>
      <c r="O198"/>
      <c r="P198"/>
      <c r="Q198"/>
      <c r="R198"/>
      <c r="S198"/>
      <c r="T198" s="14"/>
      <c r="Y198"/>
    </row>
    <row r="199" spans="11:28" x14ac:dyDescent="0.25">
      <c r="K199"/>
      <c r="L199"/>
      <c r="M199"/>
      <c r="N199"/>
      <c r="O199"/>
      <c r="P199"/>
      <c r="Q199"/>
      <c r="R199"/>
      <c r="S199"/>
      <c r="T199" s="14"/>
      <c r="Y199"/>
    </row>
    <row r="200" spans="11:28" x14ac:dyDescent="0.25">
      <c r="K200"/>
      <c r="L200"/>
      <c r="M200"/>
      <c r="N200"/>
      <c r="O200"/>
      <c r="P200"/>
      <c r="Q200"/>
      <c r="R200"/>
      <c r="S200"/>
      <c r="T200" s="14"/>
      <c r="Y200"/>
    </row>
    <row r="201" spans="11:28" x14ac:dyDescent="0.25">
      <c r="K201"/>
      <c r="L201"/>
      <c r="M201"/>
      <c r="N201"/>
      <c r="O201"/>
      <c r="P201"/>
      <c r="Q201"/>
      <c r="R201"/>
      <c r="S201"/>
      <c r="T201" s="14"/>
      <c r="Y201"/>
    </row>
    <row r="202" spans="11:28" x14ac:dyDescent="0.25">
      <c r="K202"/>
      <c r="L202"/>
      <c r="M202"/>
      <c r="N202"/>
      <c r="O202"/>
      <c r="P202"/>
      <c r="Q202"/>
      <c r="R202"/>
      <c r="S202"/>
      <c r="T202" s="14"/>
      <c r="Y202"/>
    </row>
    <row r="203" spans="11:28" x14ac:dyDescent="0.25">
      <c r="K203"/>
      <c r="L203"/>
      <c r="M203"/>
      <c r="N203"/>
      <c r="O203"/>
      <c r="P203"/>
      <c r="Q203"/>
      <c r="R203"/>
      <c r="S203"/>
      <c r="T203" s="14"/>
      <c r="Y203"/>
    </row>
    <row r="204" spans="11:28" x14ac:dyDescent="0.25">
      <c r="K204"/>
      <c r="L204"/>
      <c r="M204"/>
      <c r="N204"/>
      <c r="O204"/>
      <c r="P204"/>
      <c r="Q204"/>
      <c r="R204"/>
      <c r="S204"/>
      <c r="T204" s="14"/>
      <c r="Y204"/>
    </row>
    <row r="205" spans="11:28" x14ac:dyDescent="0.25">
      <c r="K205"/>
      <c r="L205"/>
      <c r="M205"/>
      <c r="N205"/>
      <c r="O205"/>
      <c r="P205"/>
      <c r="Q205"/>
      <c r="R205"/>
      <c r="S205"/>
      <c r="T205" s="14"/>
      <c r="Y205"/>
    </row>
    <row r="206" spans="11:28" x14ac:dyDescent="0.25">
      <c r="K206"/>
      <c r="L206"/>
      <c r="M206"/>
      <c r="N206"/>
      <c r="O206"/>
      <c r="P206"/>
      <c r="Q206"/>
      <c r="R206"/>
      <c r="S206"/>
      <c r="T206" s="14"/>
      <c r="Y206"/>
    </row>
    <row r="207" spans="11:28" x14ac:dyDescent="0.25">
      <c r="K207"/>
      <c r="L207"/>
      <c r="M207"/>
      <c r="N207"/>
      <c r="O207"/>
      <c r="P207"/>
      <c r="Q207"/>
      <c r="R207"/>
      <c r="S207"/>
      <c r="T207" s="14"/>
      <c r="Y207"/>
    </row>
    <row r="208" spans="11:28" x14ac:dyDescent="0.25">
      <c r="K208"/>
      <c r="L208"/>
      <c r="M208"/>
      <c r="N208"/>
      <c r="O208"/>
      <c r="P208"/>
      <c r="Q208"/>
      <c r="R208"/>
      <c r="S208"/>
      <c r="T208" s="14"/>
      <c r="Y208"/>
    </row>
    <row r="209" spans="19:20" customFormat="1" x14ac:dyDescent="0.25">
      <c r="T209" s="14"/>
    </row>
    <row r="210" spans="19:20" customFormat="1" x14ac:dyDescent="0.25">
      <c r="T210" s="14"/>
    </row>
    <row r="211" spans="19:20" customFormat="1" x14ac:dyDescent="0.25">
      <c r="T211" s="14"/>
    </row>
    <row r="212" spans="19:20" customFormat="1" x14ac:dyDescent="0.25">
      <c r="T212" s="14"/>
    </row>
    <row r="213" spans="19:20" customFormat="1" x14ac:dyDescent="0.25">
      <c r="T213" s="14"/>
    </row>
    <row r="214" spans="19:20" customFormat="1" x14ac:dyDescent="0.25">
      <c r="T214" s="14"/>
    </row>
    <row r="215" spans="19:20" customFormat="1" x14ac:dyDescent="0.25">
      <c r="T215" s="14"/>
    </row>
    <row r="216" spans="19:20" customFormat="1" x14ac:dyDescent="0.25">
      <c r="S216" s="77"/>
      <c r="T216" s="14"/>
    </row>
    <row r="217" spans="19:20" customFormat="1" x14ac:dyDescent="0.25">
      <c r="S217" s="77"/>
      <c r="T217" s="14"/>
    </row>
    <row r="218" spans="19:20" customFormat="1" x14ac:dyDescent="0.25">
      <c r="S218" s="77"/>
      <c r="T218" s="14"/>
    </row>
    <row r="219" spans="19:20" customFormat="1" x14ac:dyDescent="0.25">
      <c r="S219" s="77"/>
      <c r="T219" s="14"/>
    </row>
    <row r="220" spans="19:20" customFormat="1" x14ac:dyDescent="0.25">
      <c r="S220" s="77"/>
      <c r="T220" s="14"/>
    </row>
    <row r="221" spans="19:20" customFormat="1" x14ac:dyDescent="0.25">
      <c r="S221" s="77"/>
      <c r="T221" s="14"/>
    </row>
    <row r="222" spans="19:20" customFormat="1" x14ac:dyDescent="0.25">
      <c r="S222" s="77"/>
      <c r="T222" s="14"/>
    </row>
    <row r="223" spans="19:20" customFormat="1" x14ac:dyDescent="0.25">
      <c r="S223" s="77"/>
      <c r="T223" s="14"/>
    </row>
    <row r="224" spans="19:20" customFormat="1" x14ac:dyDescent="0.25">
      <c r="S224" s="77"/>
      <c r="T224" s="14"/>
    </row>
    <row r="225" spans="11:25" x14ac:dyDescent="0.25">
      <c r="K225"/>
      <c r="L225"/>
      <c r="M225"/>
      <c r="N225"/>
      <c r="O225"/>
      <c r="P225"/>
      <c r="Q225"/>
      <c r="R225"/>
      <c r="T225" s="14"/>
      <c r="Y225"/>
    </row>
    <row r="226" spans="11:25" x14ac:dyDescent="0.25">
      <c r="K226"/>
      <c r="L226"/>
      <c r="M226"/>
      <c r="N226"/>
      <c r="O226"/>
      <c r="P226"/>
      <c r="Q226"/>
      <c r="R226"/>
      <c r="T226" s="14"/>
      <c r="Y226"/>
    </row>
    <row r="227" spans="11:25" x14ac:dyDescent="0.25">
      <c r="K227"/>
      <c r="L227"/>
      <c r="M227"/>
      <c r="N227"/>
      <c r="O227"/>
      <c r="P227"/>
      <c r="Q227"/>
      <c r="R227"/>
      <c r="T227" s="14"/>
      <c r="Y227"/>
    </row>
    <row r="228" spans="11:25" x14ac:dyDescent="0.25">
      <c r="K228"/>
      <c r="L228"/>
      <c r="M228"/>
      <c r="N228"/>
      <c r="O228"/>
      <c r="P228"/>
      <c r="Q228"/>
      <c r="R228"/>
      <c r="T228" s="14"/>
      <c r="Y228"/>
    </row>
    <row r="229" spans="11:25" x14ac:dyDescent="0.25">
      <c r="K229"/>
      <c r="L229"/>
      <c r="M229"/>
      <c r="N229"/>
      <c r="O229"/>
      <c r="P229"/>
      <c r="Q229"/>
      <c r="R229"/>
      <c r="T229" s="14"/>
      <c r="Y229"/>
    </row>
    <row r="230" spans="11:25" x14ac:dyDescent="0.25">
      <c r="K230"/>
      <c r="L230"/>
      <c r="M230"/>
      <c r="N230"/>
      <c r="O230"/>
      <c r="P230"/>
      <c r="Q230"/>
      <c r="R230"/>
      <c r="T230" s="14"/>
      <c r="Y230"/>
    </row>
    <row r="231" spans="11:25" x14ac:dyDescent="0.25">
      <c r="K231"/>
      <c r="L231"/>
      <c r="M231"/>
      <c r="N231"/>
      <c r="O231"/>
      <c r="P231"/>
      <c r="Q231"/>
      <c r="R231"/>
    </row>
    <row r="232" spans="11:25" x14ac:dyDescent="0.25">
      <c r="K232"/>
      <c r="L232"/>
      <c r="M232"/>
      <c r="N232"/>
      <c r="O232"/>
      <c r="P232"/>
      <c r="Q232"/>
      <c r="R232"/>
    </row>
    <row r="233" spans="11:25" x14ac:dyDescent="0.25">
      <c r="K233"/>
      <c r="L233"/>
      <c r="M233"/>
      <c r="N233"/>
      <c r="O233"/>
      <c r="P233"/>
      <c r="Q233"/>
      <c r="R233"/>
    </row>
    <row r="234" spans="11:25" x14ac:dyDescent="0.25">
      <c r="K234"/>
      <c r="L234"/>
      <c r="M234"/>
      <c r="N234"/>
      <c r="O234"/>
      <c r="P234"/>
      <c r="Q234"/>
      <c r="R234"/>
    </row>
  </sheetData>
  <pageMargins left="0.7" right="0.7" top="0.75" bottom="0.75" header="0.3" footer="0.3"/>
  <pageSetup scale="35" orientation="portrait" r:id="rId3"/>
  <headerFooter>
    <oddFooter>&amp;L&amp;F &amp;A</oddFooter>
  </headerFooter>
</worksheet>
</file>

<file path=docMetadata/LabelInfo.xml><?xml version="1.0" encoding="utf-8"?>
<clbl:labelList xmlns:clbl="http://schemas.microsoft.com/office/2020/mipLabelMetadata">
  <clbl:label id="{c921337c-1160-432a-b079-805f59112843}" enabled="0" method="" siteId="{c921337c-1160-432a-b079-805f59112843}"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8</vt:i4>
      </vt:variant>
    </vt:vector>
  </HeadingPairs>
  <TitlesOfParts>
    <vt:vector size="18" baseType="lpstr">
      <vt:lpstr>Instructions</vt:lpstr>
      <vt:lpstr>General Pickup </vt:lpstr>
      <vt:lpstr>Variance Check</vt:lpstr>
      <vt:lpstr>Approval PIVOT</vt:lpstr>
      <vt:lpstr>ADDITIONAL DATA</vt:lpstr>
      <vt:lpstr>Data - Pallet Detail</vt:lpstr>
      <vt:lpstr>Data - MAKE-MODEL-SN</vt:lpstr>
      <vt:lpstr>BOL</vt:lpstr>
      <vt:lpstr>ALM PIVOT</vt:lpstr>
      <vt:lpstr>Master</vt:lpstr>
      <vt:lpstr>PIVOTSUM</vt:lpstr>
      <vt:lpstr>'ADDITIONAL DATA'!Print_Area</vt:lpstr>
      <vt:lpstr>'Approval PIVOT'!Print_Area</vt:lpstr>
      <vt:lpstr>BOL!Print_Area</vt:lpstr>
      <vt:lpstr>'Data - MAKE-MODEL-SN'!Print_Area</vt:lpstr>
      <vt:lpstr>'General Pickup '!Print_Area</vt:lpstr>
      <vt:lpstr>Instructions!Print_Area</vt:lpstr>
      <vt:lpstr>'Variance Check'!Print_Area</vt:lpstr>
    </vt:vector>
  </TitlesOfParts>
  <Company>Time Warner Cable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Jenkins, Kim</dc:creator>
  <cp:lastModifiedBy>Gifford, Amy L</cp:lastModifiedBy>
  <cp:lastPrinted>2024-03-08T17:26:54Z</cp:lastPrinted>
  <dcterms:created xsi:type="dcterms:W3CDTF">2018-07-30T13:23:07Z</dcterms:created>
  <dcterms:modified xsi:type="dcterms:W3CDTF">2024-09-18T14:36:13Z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